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bookViews>
    <workbookView xWindow="0" yWindow="0" windowWidth="15360" windowHeight="7320" tabRatio="732" firstSheet="2" activeTab="3"/>
  </bookViews>
  <sheets>
    <sheet name="Data" sheetId="14" state="hidden" r:id="rId1"/>
    <sheet name="Active Faculty" sheetId="24" state="hidden" r:id="rId2"/>
    <sheet name="Attd Sheet" sheetId="1" r:id="rId3"/>
    <sheet name="Follow Ups" sheetId="7" r:id="rId4"/>
    <sheet name="Date viz Attd" sheetId="20" r:id="rId5"/>
    <sheet name="Faculty viz Attd" sheetId="18" r:id="rId6"/>
    <sheet name="Faculty &amp; Batch viz Attd" sheetId="25" r:id="rId7"/>
    <sheet name="Time Slot viz Attd" sheetId="15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'Attd Sheet'!$A$2:$AP$2</definedName>
    <definedName name="_xlnm._FilterDatabase" localSheetId="3" hidden="1">'Follow Ups'!$A$1:$M$2199</definedName>
    <definedName name="_xlnm._FilterDatabase" localSheetId="7" hidden="1">'Time Slot viz Attd'!$A$2:$B$13</definedName>
    <definedName name="data_attd">Data!$H$3:$H$5</definedName>
    <definedName name="data_course">Data!$B$3:$B$9</definedName>
    <definedName name="data_days">Data!$D$3:$D$4</definedName>
    <definedName name="data_status">Data!$J$17:$J$24</definedName>
    <definedName name="data_time">Data!$F$3:$F$8</definedName>
    <definedName name="data_weekdays">Data!$A$16:$B$22</definedName>
    <definedName name="_xlnm.Print_Area" localSheetId="7">'Time Slot viz Attd'!$A$1:$H$4</definedName>
  </definedNames>
  <calcPr calcId="152511"/>
  <pivotCaches>
    <pivotCache cacheId="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08" i="7" l="1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P1" i="1" l="1"/>
  <c r="L558" i="7" l="1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35" i="7" l="1"/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2" i="7"/>
  <c r="A3306" i="1" l="1"/>
  <c r="A1179" i="1" l="1"/>
  <c r="A444" i="1"/>
  <c r="A850" i="1" l="1"/>
  <c r="A3305" i="1" l="1"/>
  <c r="A979" i="1" l="1"/>
  <c r="A980" i="1"/>
  <c r="A981" i="1"/>
  <c r="A982" i="1"/>
  <c r="A983" i="1"/>
  <c r="A3304" i="1" l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124" i="1"/>
  <c r="A1125" i="1"/>
  <c r="A1213" i="1"/>
  <c r="A1212" i="1"/>
  <c r="A1211" i="1"/>
  <c r="A1210" i="1"/>
  <c r="A1209" i="1"/>
  <c r="A1208" i="1"/>
  <c r="A1207" i="1"/>
  <c r="A1206" i="1"/>
  <c r="A1205" i="1"/>
  <c r="A1204" i="1"/>
  <c r="A1203" i="1"/>
  <c r="A1220" i="1"/>
  <c r="A1219" i="1"/>
  <c r="A1218" i="1"/>
  <c r="A1217" i="1"/>
  <c r="A1216" i="1"/>
  <c r="A1215" i="1"/>
  <c r="A1214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4" i="1"/>
  <c r="A13" i="1"/>
  <c r="A12" i="1"/>
  <c r="A11" i="1"/>
  <c r="A10" i="1"/>
  <c r="A9" i="1"/>
  <c r="A8" i="1"/>
  <c r="A7" i="1"/>
  <c r="A6" i="1"/>
  <c r="A5" i="1"/>
  <c r="A4" i="1"/>
  <c r="A3" i="1"/>
  <c r="A1188" i="1"/>
  <c r="A1187" i="1"/>
  <c r="A1186" i="1"/>
  <c r="A1185" i="1"/>
  <c r="A1184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59" i="1"/>
  <c r="A1158" i="1"/>
  <c r="A1157" i="1"/>
  <c r="A1156" i="1"/>
  <c r="A1155" i="1"/>
  <c r="A1154" i="1"/>
  <c r="A1153" i="1"/>
  <c r="A1152" i="1"/>
  <c r="A1151" i="1"/>
  <c r="A1150" i="1"/>
  <c r="A1149" i="1"/>
  <c r="A1129" i="1"/>
  <c r="A1128" i="1"/>
  <c r="A1127" i="1"/>
  <c r="A1161" i="1"/>
  <c r="A1160" i="1"/>
  <c r="A1148" i="1"/>
  <c r="A1147" i="1"/>
  <c r="A1146" i="1"/>
  <c r="A1145" i="1"/>
  <c r="A1144" i="1"/>
  <c r="A1143" i="1"/>
  <c r="A1142" i="1"/>
  <c r="A1123" i="1"/>
  <c r="A1122" i="1"/>
  <c r="A1121" i="1"/>
  <c r="A1166" i="1"/>
  <c r="A1165" i="1"/>
  <c r="A1164" i="1"/>
  <c r="A1163" i="1"/>
  <c r="A1162" i="1"/>
  <c r="A1183" i="1"/>
  <c r="A1182" i="1"/>
  <c r="A1181" i="1"/>
  <c r="A1180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26" i="1"/>
  <c r="A1317" i="1"/>
  <c r="A1189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829" i="1"/>
  <c r="A828" i="1"/>
  <c r="A827" i="1"/>
  <c r="A826" i="1"/>
  <c r="A825" i="1"/>
  <c r="A932" i="1"/>
  <c r="A931" i="1"/>
  <c r="A930" i="1"/>
  <c r="A929" i="1"/>
  <c r="A928" i="1"/>
  <c r="A927" i="1"/>
  <c r="A987" i="1"/>
  <c r="A986" i="1"/>
  <c r="A985" i="1"/>
  <c r="A984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94" i="1"/>
  <c r="A1093" i="1"/>
  <c r="A1092" i="1"/>
  <c r="A1091" i="1"/>
  <c r="A1090" i="1"/>
  <c r="A1089" i="1"/>
  <c r="A1088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93" i="1"/>
  <c r="A592" i="1"/>
  <c r="A591" i="1"/>
  <c r="A590" i="1"/>
  <c r="A589" i="1"/>
  <c r="A588" i="1"/>
  <c r="A587" i="1"/>
  <c r="A586" i="1"/>
  <c r="A585" i="1"/>
  <c r="A638" i="1"/>
  <c r="A637" i="1"/>
  <c r="A636" i="1"/>
  <c r="A635" i="1"/>
  <c r="A634" i="1"/>
  <c r="A633" i="1"/>
  <c r="A632" i="1"/>
  <c r="A631" i="1"/>
  <c r="A630" i="1"/>
  <c r="A629" i="1"/>
  <c r="A707" i="1"/>
  <c r="A706" i="1"/>
  <c r="A705" i="1"/>
  <c r="A704" i="1"/>
  <c r="A703" i="1"/>
  <c r="A702" i="1"/>
  <c r="A701" i="1"/>
  <c r="A700" i="1"/>
  <c r="A699" i="1"/>
  <c r="A762" i="1"/>
  <c r="A761" i="1"/>
  <c r="A760" i="1"/>
  <c r="A759" i="1"/>
  <c r="A758" i="1"/>
  <c r="A757" i="1"/>
  <c r="A756" i="1"/>
  <c r="A755" i="1"/>
  <c r="A754" i="1"/>
  <c r="A753" i="1"/>
  <c r="A1231" i="1"/>
  <c r="A1230" i="1"/>
  <c r="A1229" i="1"/>
  <c r="A1228" i="1"/>
  <c r="A1227" i="1"/>
  <c r="A1226" i="1"/>
  <c r="A1225" i="1"/>
  <c r="A1224" i="1"/>
  <c r="A1223" i="1"/>
  <c r="A1222" i="1"/>
  <c r="A122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1039" i="1"/>
  <c r="A1038" i="1"/>
  <c r="A1037" i="1"/>
  <c r="A1036" i="1"/>
  <c r="A1035" i="1"/>
  <c r="A1034" i="1"/>
  <c r="A1262" i="1"/>
  <c r="A1261" i="1"/>
  <c r="A1260" i="1"/>
  <c r="A1259" i="1"/>
  <c r="A1258" i="1"/>
  <c r="A1257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513" i="1"/>
  <c r="A512" i="1"/>
  <c r="A511" i="1"/>
  <c r="A510" i="1"/>
  <c r="A509" i="1"/>
  <c r="A508" i="1"/>
  <c r="A507" i="1"/>
  <c r="A506" i="1"/>
  <c r="A505" i="1"/>
  <c r="A504" i="1"/>
  <c r="A503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32" i="1"/>
  <c r="A831" i="1"/>
  <c r="A830" i="1"/>
  <c r="A1233" i="1"/>
  <c r="A1232" i="1"/>
  <c r="A997" i="1"/>
  <c r="A996" i="1"/>
  <c r="A995" i="1"/>
  <c r="A994" i="1"/>
  <c r="A993" i="1"/>
  <c r="A992" i="1"/>
  <c r="A991" i="1"/>
  <c r="A990" i="1"/>
  <c r="A989" i="1"/>
  <c r="A988" i="1"/>
  <c r="A1120" i="1"/>
  <c r="A1119" i="1"/>
  <c r="A1118" i="1"/>
  <c r="A1117" i="1"/>
  <c r="A1116" i="1"/>
  <c r="A1272" i="1"/>
  <c r="A1271" i="1"/>
  <c r="A1270" i="1"/>
  <c r="A1269" i="1"/>
  <c r="A1268" i="1"/>
  <c r="A1267" i="1"/>
  <c r="A1266" i="1"/>
  <c r="A1265" i="1"/>
  <c r="A1264" i="1"/>
  <c r="A1263" i="1"/>
  <c r="A82" i="1"/>
  <c r="A81" i="1"/>
  <c r="A80" i="1"/>
  <c r="A79" i="1"/>
  <c r="A78" i="1"/>
  <c r="A77" i="1"/>
  <c r="A76" i="1"/>
  <c r="A75" i="1"/>
  <c r="A74" i="1"/>
  <c r="A73" i="1"/>
  <c r="A72" i="1"/>
  <c r="A71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602" i="1"/>
  <c r="A601" i="1"/>
  <c r="A600" i="1"/>
  <c r="A599" i="1"/>
  <c r="A598" i="1"/>
  <c r="A597" i="1"/>
  <c r="A596" i="1"/>
  <c r="A595" i="1"/>
  <c r="A594" i="1"/>
  <c r="A659" i="1"/>
  <c r="A658" i="1"/>
  <c r="A657" i="1"/>
  <c r="A656" i="1"/>
  <c r="A655" i="1"/>
  <c r="A654" i="1"/>
  <c r="A653" i="1"/>
  <c r="A652" i="1"/>
  <c r="A698" i="1"/>
  <c r="A697" i="1"/>
  <c r="A696" i="1"/>
  <c r="A695" i="1"/>
  <c r="A694" i="1"/>
  <c r="A693" i="1"/>
  <c r="A692" i="1"/>
  <c r="A691" i="1"/>
  <c r="A690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71" i="1"/>
  <c r="A770" i="1"/>
  <c r="A769" i="1"/>
  <c r="A768" i="1"/>
  <c r="A767" i="1"/>
  <c r="A766" i="1"/>
  <c r="A765" i="1"/>
  <c r="A764" i="1"/>
  <c r="A763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94" i="1"/>
  <c r="A793" i="1"/>
  <c r="A792" i="1"/>
  <c r="A791" i="1"/>
  <c r="A790" i="1"/>
  <c r="A789" i="1"/>
  <c r="A788" i="1"/>
  <c r="A787" i="1"/>
  <c r="A840" i="1"/>
  <c r="A839" i="1"/>
  <c r="A838" i="1"/>
  <c r="A837" i="1"/>
  <c r="A836" i="1"/>
  <c r="A835" i="1"/>
  <c r="A834" i="1"/>
  <c r="A833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448" i="1"/>
  <c r="A447" i="1"/>
  <c r="A446" i="1"/>
  <c r="A445" i="1"/>
  <c r="A443" i="1"/>
  <c r="A442" i="1"/>
  <c r="A441" i="1"/>
  <c r="A440" i="1"/>
  <c r="A439" i="1"/>
  <c r="A438" i="1"/>
  <c r="A437" i="1"/>
  <c r="A436" i="1"/>
  <c r="A435" i="1"/>
  <c r="A473" i="1"/>
  <c r="A472" i="1"/>
  <c r="A471" i="1"/>
  <c r="A470" i="1"/>
  <c r="A469" i="1"/>
  <c r="A468" i="1"/>
  <c r="A467" i="1"/>
  <c r="A466" i="1"/>
  <c r="A465" i="1"/>
  <c r="A464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84" i="1"/>
  <c r="A583" i="1"/>
  <c r="A582" i="1"/>
  <c r="A581" i="1"/>
  <c r="A580" i="1"/>
  <c r="A579" i="1"/>
  <c r="A578" i="1"/>
  <c r="A577" i="1"/>
  <c r="A628" i="1"/>
  <c r="A627" i="1"/>
  <c r="A626" i="1"/>
  <c r="A625" i="1"/>
  <c r="A624" i="1"/>
  <c r="A623" i="1"/>
  <c r="A622" i="1"/>
  <c r="A621" i="1"/>
  <c r="A620" i="1"/>
  <c r="A619" i="1"/>
  <c r="A618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824" i="1"/>
  <c r="A823" i="1"/>
  <c r="A822" i="1"/>
  <c r="A821" i="1"/>
  <c r="A820" i="1"/>
  <c r="A819" i="1"/>
  <c r="A818" i="1"/>
  <c r="A817" i="1"/>
  <c r="A816" i="1"/>
  <c r="A815" i="1"/>
  <c r="A854" i="1"/>
  <c r="A853" i="1"/>
  <c r="A852" i="1"/>
  <c r="A851" i="1"/>
  <c r="A849" i="1"/>
  <c r="A848" i="1"/>
  <c r="A847" i="1"/>
  <c r="A846" i="1"/>
  <c r="A845" i="1"/>
  <c r="A844" i="1"/>
  <c r="A843" i="1"/>
  <c r="A842" i="1"/>
  <c r="A841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912" i="1"/>
  <c r="A911" i="1"/>
  <c r="A910" i="1"/>
  <c r="A909" i="1"/>
  <c r="A908" i="1"/>
  <c r="A907" i="1"/>
  <c r="A906" i="1"/>
  <c r="A905" i="1"/>
  <c r="A904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43" i="1"/>
  <c r="A942" i="1"/>
  <c r="A941" i="1"/>
  <c r="A940" i="1"/>
  <c r="A939" i="1"/>
  <c r="A938" i="1"/>
  <c r="A937" i="1"/>
  <c r="A936" i="1"/>
  <c r="A935" i="1"/>
  <c r="A934" i="1"/>
  <c r="A93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33" i="1"/>
  <c r="A1032" i="1"/>
  <c r="A1031" i="1"/>
  <c r="A1030" i="1"/>
  <c r="A1029" i="1"/>
  <c r="A1028" i="1"/>
  <c r="A1027" i="1"/>
  <c r="A1026" i="1"/>
  <c r="A1025" i="1"/>
  <c r="A1024" i="1"/>
  <c r="A1023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H1" i="15" l="1"/>
  <c r="F1" i="15"/>
  <c r="F2" i="25"/>
  <c r="D2" i="25"/>
  <c r="H1" i="18"/>
  <c r="F1" i="18"/>
  <c r="D32" i="20"/>
  <c r="C32" i="20" s="1"/>
  <c r="A32" i="20"/>
  <c r="D31" i="20"/>
  <c r="C31" i="20" s="1"/>
  <c r="A31" i="20"/>
  <c r="D30" i="20"/>
  <c r="C30" i="20" s="1"/>
  <c r="A30" i="20"/>
  <c r="D29" i="20"/>
  <c r="C29" i="20" s="1"/>
  <c r="A29" i="20"/>
  <c r="D28" i="20"/>
  <c r="C28" i="20" s="1"/>
  <c r="A28" i="20"/>
  <c r="D27" i="20"/>
  <c r="C27" i="20" s="1"/>
  <c r="A27" i="20"/>
  <c r="D26" i="20"/>
  <c r="C26" i="20" s="1"/>
  <c r="A26" i="20"/>
  <c r="D25" i="20"/>
  <c r="C25" i="20" s="1"/>
  <c r="A25" i="20"/>
  <c r="D24" i="20"/>
  <c r="C24" i="20" s="1"/>
  <c r="A24" i="20"/>
  <c r="D23" i="20"/>
  <c r="C23" i="20" s="1"/>
  <c r="A23" i="20"/>
  <c r="D22" i="20"/>
  <c r="C22" i="20" s="1"/>
  <c r="A22" i="20"/>
  <c r="D21" i="20"/>
  <c r="C21" i="20" s="1"/>
  <c r="A21" i="20"/>
  <c r="D20" i="20"/>
  <c r="C20" i="20" s="1"/>
  <c r="A20" i="20"/>
  <c r="D19" i="20"/>
  <c r="C19" i="20" s="1"/>
  <c r="A19" i="20"/>
  <c r="D18" i="20"/>
  <c r="C18" i="20" s="1"/>
  <c r="A18" i="20"/>
  <c r="D17" i="20"/>
  <c r="C17" i="20" s="1"/>
  <c r="A17" i="20"/>
  <c r="D16" i="20"/>
  <c r="C16" i="20" s="1"/>
  <c r="A16" i="20"/>
  <c r="D15" i="20"/>
  <c r="C15" i="20" s="1"/>
  <c r="A15" i="20"/>
  <c r="D14" i="20"/>
  <c r="C14" i="20" s="1"/>
  <c r="A14" i="20"/>
  <c r="D13" i="20"/>
  <c r="C13" i="20" s="1"/>
  <c r="A13" i="20"/>
  <c r="D12" i="20"/>
  <c r="C12" i="20" s="1"/>
  <c r="A12" i="20"/>
  <c r="D11" i="20"/>
  <c r="C11" i="20" s="1"/>
  <c r="A11" i="20"/>
  <c r="D10" i="20"/>
  <c r="C10" i="20" s="1"/>
  <c r="A10" i="20"/>
  <c r="D9" i="20"/>
  <c r="C9" i="20" s="1"/>
  <c r="A9" i="20"/>
  <c r="D8" i="20"/>
  <c r="C8" i="20" s="1"/>
  <c r="A8" i="20"/>
  <c r="D7" i="20"/>
  <c r="C7" i="20" s="1"/>
  <c r="A7" i="20"/>
  <c r="D6" i="20"/>
  <c r="C6" i="20" s="1"/>
  <c r="A6" i="20"/>
  <c r="D5" i="20"/>
  <c r="C5" i="20" s="1"/>
  <c r="A5" i="20"/>
  <c r="D4" i="20"/>
  <c r="C4" i="20" s="1"/>
  <c r="A4" i="20"/>
  <c r="D3" i="20"/>
  <c r="C3" i="20" s="1"/>
  <c r="A3" i="20"/>
  <c r="D2" i="20"/>
  <c r="C2" i="20" s="1"/>
  <c r="A2" i="20"/>
  <c r="A1097" i="1"/>
  <c r="A1096" i="1"/>
  <c r="A1095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O1" i="1"/>
  <c r="N1" i="1"/>
  <c r="M1" i="1"/>
  <c r="L1" i="1"/>
  <c r="K1" i="1"/>
  <c r="K8" i="14"/>
  <c r="J8" i="14" s="1"/>
  <c r="K5" i="14"/>
  <c r="J5" i="14" s="1"/>
  <c r="L2" i="14"/>
  <c r="K2" i="14"/>
  <c r="J2" i="14" l="1"/>
  <c r="AR3306" i="1"/>
  <c r="C10" i="15" l="1"/>
  <c r="D10" i="15"/>
  <c r="C11" i="15"/>
  <c r="D11" i="15"/>
  <c r="G5" i="15"/>
  <c r="E11" i="15"/>
  <c r="E5" i="15"/>
  <c r="F4" i="15"/>
  <c r="G10" i="15"/>
  <c r="G4" i="15"/>
  <c r="E3" i="15"/>
  <c r="F11" i="15"/>
  <c r="C3" i="15"/>
  <c r="D3" i="15"/>
  <c r="D9" i="15"/>
  <c r="C9" i="15"/>
  <c r="F9" i="15"/>
  <c r="F3" i="15"/>
  <c r="G3" i="15"/>
  <c r="F10" i="15"/>
  <c r="F5" i="15"/>
  <c r="E4" i="15"/>
  <c r="E9" i="15"/>
  <c r="G9" i="15"/>
  <c r="E10" i="15"/>
  <c r="G11" i="15"/>
  <c r="C5" i="15"/>
  <c r="D5" i="15"/>
  <c r="C4" i="15"/>
  <c r="D4" i="15"/>
  <c r="AP3306" i="1"/>
  <c r="AS3306" i="1"/>
  <c r="AQ3306" i="1"/>
  <c r="D13" i="15" l="1"/>
  <c r="C13" i="15"/>
  <c r="F13" i="15"/>
  <c r="E13" i="15"/>
  <c r="G13" i="15"/>
  <c r="H4" i="15"/>
  <c r="H13" i="15"/>
  <c r="H3" i="15"/>
  <c r="H5" i="15"/>
  <c r="H10" i="15"/>
  <c r="H9" i="15"/>
  <c r="H11" i="15"/>
  <c r="G12" i="15" l="1"/>
  <c r="E12" i="15"/>
  <c r="C12" i="15"/>
  <c r="D12" i="15"/>
  <c r="F12" i="15"/>
  <c r="D8" i="15"/>
  <c r="C8" i="15"/>
  <c r="F8" i="15"/>
  <c r="G8" i="15"/>
  <c r="E8" i="15"/>
  <c r="C7" i="15" l="1"/>
  <c r="D7" i="15"/>
  <c r="F7" i="15"/>
  <c r="E7" i="15"/>
  <c r="G7" i="15"/>
  <c r="H7" i="15" l="1"/>
  <c r="G6" i="15" l="1"/>
  <c r="G14" i="15" s="1"/>
  <c r="F6" i="15"/>
  <c r="F14" i="15" s="1"/>
  <c r="E6" i="15"/>
  <c r="E14" i="15" s="1"/>
  <c r="C6" i="15"/>
  <c r="C14" i="15" s="1"/>
  <c r="D6" i="15"/>
  <c r="D14" i="15" s="1"/>
  <c r="H14" i="15" l="1"/>
  <c r="H6" i="15"/>
  <c r="AR1030" i="1" l="1"/>
  <c r="AS3058" i="1"/>
  <c r="AR1899" i="1"/>
  <c r="AP2792" i="1"/>
  <c r="AR2115" i="1"/>
  <c r="AQ850" i="1"/>
  <c r="AP923" i="1"/>
  <c r="AR1774" i="1"/>
  <c r="AQ1739" i="1"/>
  <c r="AR129" i="1"/>
  <c r="AP290" i="1"/>
  <c r="AS382" i="1"/>
  <c r="AP836" i="1"/>
  <c r="AR2406" i="1"/>
  <c r="AS3012" i="1"/>
  <c r="AQ407" i="1"/>
  <c r="AR2807" i="1"/>
  <c r="AR251" i="1"/>
  <c r="AR693" i="1"/>
  <c r="AQ206" i="1"/>
  <c r="AQ2777" i="1"/>
  <c r="AP3074" i="1"/>
  <c r="AQ1188" i="1"/>
  <c r="AP694" i="1"/>
  <c r="AQ2114" i="1"/>
  <c r="AR1574" i="1"/>
  <c r="AS1297" i="1"/>
  <c r="AQ2403" i="1"/>
  <c r="AR2687" i="1"/>
  <c r="AR1111" i="1"/>
  <c r="AR2136" i="1"/>
  <c r="AQ3017" i="1"/>
  <c r="AP308" i="1"/>
  <c r="AP2958" i="1"/>
  <c r="AS3009" i="1"/>
  <c r="AS502" i="1"/>
  <c r="AS1967" i="1"/>
  <c r="AQ3122" i="1"/>
  <c r="AP878" i="1"/>
  <c r="AQ2232" i="1"/>
  <c r="AP1909" i="1"/>
  <c r="AP932" i="1"/>
  <c r="AS608" i="1"/>
  <c r="AS1535" i="1"/>
  <c r="AP3186" i="1"/>
  <c r="AQ3267" i="1"/>
  <c r="AR627" i="1"/>
  <c r="AQ2564" i="1"/>
  <c r="AQ1474" i="1"/>
  <c r="AQ2459" i="1"/>
  <c r="AR2929" i="1"/>
  <c r="AP3134" i="1"/>
  <c r="AP1933" i="1"/>
  <c r="AR2479" i="1"/>
  <c r="AP67" i="1"/>
  <c r="AP1722" i="1"/>
  <c r="AR111" i="1"/>
  <c r="AS586" i="1"/>
  <c r="AQ180" i="1"/>
  <c r="AP540" i="1"/>
  <c r="AR785" i="1"/>
  <c r="AQ375" i="1"/>
  <c r="AQ1467" i="1"/>
  <c r="AQ884" i="1"/>
  <c r="AQ1431" i="1"/>
  <c r="AR2007" i="1"/>
  <c r="AS1683" i="1"/>
  <c r="AP3178" i="1"/>
  <c r="AP2539" i="1"/>
  <c r="AP2688" i="1"/>
  <c r="AR2924" i="1"/>
  <c r="AR1956" i="1"/>
  <c r="AP1245" i="1"/>
  <c r="AS593" i="1"/>
  <c r="AS3046" i="1"/>
  <c r="AR2853" i="1"/>
  <c r="AR132" i="1"/>
  <c r="AS710" i="1"/>
  <c r="AR614" i="1"/>
  <c r="AS2230" i="1"/>
  <c r="AR1854" i="1"/>
  <c r="AR2998" i="1"/>
  <c r="AS333" i="1"/>
  <c r="AS1582" i="1"/>
  <c r="AQ2868" i="1"/>
  <c r="AS1293" i="1"/>
  <c r="AQ1842" i="1"/>
  <c r="AQ2840" i="1"/>
  <c r="AP2595" i="1"/>
  <c r="AQ3263" i="1"/>
  <c r="AP889" i="1"/>
  <c r="AR2842" i="1"/>
  <c r="AP2812" i="1"/>
  <c r="AP2724" i="1"/>
  <c r="AQ396" i="1"/>
  <c r="AR690" i="1"/>
  <c r="AS2682" i="1"/>
  <c r="AR2907" i="1"/>
  <c r="AS1924" i="1"/>
  <c r="F21" i="20"/>
  <c r="AS269" i="1"/>
  <c r="AR2959" i="1"/>
  <c r="AQ2902" i="1"/>
  <c r="AR3102" i="1"/>
  <c r="AQ2365" i="1"/>
  <c r="AQ1959" i="1"/>
  <c r="AQ709" i="1"/>
  <c r="AQ2281" i="1"/>
  <c r="AQ3086" i="1"/>
  <c r="AR2991" i="1"/>
  <c r="AQ552" i="1"/>
  <c r="AS1210" i="1"/>
  <c r="AR2860" i="1"/>
  <c r="AS2025" i="1"/>
  <c r="AQ2759" i="1"/>
  <c r="AQ2218" i="1"/>
  <c r="AQ1602" i="1"/>
  <c r="AQ2885" i="1"/>
  <c r="AP2516" i="1"/>
  <c r="AP1944" i="1"/>
  <c r="AR1263" i="1"/>
  <c r="AS1854" i="1"/>
  <c r="B17" i="18"/>
  <c r="AP1546" i="1"/>
  <c r="AS2878" i="1"/>
  <c r="AS1484" i="1"/>
  <c r="AQ1423" i="1"/>
  <c r="AS1352" i="1"/>
  <c r="AQ2422" i="1"/>
  <c r="AQ1891" i="1"/>
  <c r="AQ1863" i="1"/>
  <c r="AQ918" i="1"/>
  <c r="AR172" i="1"/>
  <c r="AR750" i="1"/>
  <c r="AS3275" i="1"/>
  <c r="AS2201" i="1"/>
  <c r="AS2341" i="1"/>
  <c r="AR3053" i="1"/>
  <c r="AR2185" i="1"/>
  <c r="AS2869" i="1"/>
  <c r="AP1190" i="1"/>
  <c r="AQ3172" i="1"/>
  <c r="AR2052" i="1"/>
  <c r="AS390" i="1"/>
  <c r="AP2233" i="1"/>
  <c r="AQ2085" i="1"/>
  <c r="AQ1629" i="1"/>
  <c r="AQ2163" i="1"/>
  <c r="AR2261" i="1"/>
  <c r="AP1368" i="1"/>
  <c r="AQ2723" i="1"/>
  <c r="AR3098" i="1"/>
  <c r="AP474" i="1"/>
  <c r="AR254" i="1"/>
  <c r="AQ1762" i="1"/>
  <c r="AQ181" i="1"/>
  <c r="AQ1057" i="1"/>
  <c r="AR2753" i="1"/>
  <c r="AQ2165" i="1"/>
  <c r="AQ2514" i="1"/>
  <c r="AS1723" i="1"/>
  <c r="AR2584" i="1"/>
  <c r="AQ1051" i="1"/>
  <c r="AP44" i="1"/>
  <c r="AS2688" i="1"/>
  <c r="AQ1966" i="1"/>
  <c r="AP2279" i="1"/>
  <c r="AP1543" i="1"/>
  <c r="AR2890" i="1"/>
  <c r="AS3086" i="1"/>
  <c r="AP2695" i="1"/>
  <c r="AP1002" i="1"/>
  <c r="AP1012" i="1"/>
  <c r="AS2364" i="1"/>
  <c r="AS3075" i="1"/>
  <c r="AQ2947" i="1"/>
  <c r="AQ2345" i="1"/>
  <c r="AP2990" i="1"/>
  <c r="AS102" i="1"/>
  <c r="AR1062" i="1"/>
  <c r="AQ2328" i="1"/>
  <c r="AQ2851" i="1"/>
  <c r="AS1404" i="1"/>
  <c r="AS1315" i="1"/>
  <c r="AR519" i="1"/>
  <c r="AQ1490" i="1"/>
  <c r="AQ1748" i="1"/>
  <c r="AQ1112" i="1"/>
  <c r="AP735" i="1"/>
  <c r="AS2595" i="1"/>
  <c r="AP1041" i="1"/>
  <c r="AR3162" i="1"/>
  <c r="AP1235" i="1"/>
  <c r="F22" i="20"/>
  <c r="AP514" i="1"/>
  <c r="AR1103" i="1"/>
  <c r="AQ2347" i="1"/>
  <c r="AS3028" i="1"/>
  <c r="B3" i="18"/>
  <c r="AQ2399" i="1"/>
  <c r="AQ3058" i="1"/>
  <c r="AP1822" i="1"/>
  <c r="AP2716" i="1"/>
  <c r="AS596" i="1"/>
  <c r="AS234" i="1"/>
  <c r="AS1815" i="1"/>
  <c r="AS2685" i="1"/>
  <c r="AP1771" i="1"/>
  <c r="AP2358" i="1"/>
  <c r="AS326" i="1"/>
  <c r="AQ1540" i="1"/>
  <c r="AS2154" i="1"/>
  <c r="AQ1887" i="1"/>
  <c r="AR1583" i="1"/>
  <c r="AS174" i="1"/>
  <c r="AQ2888" i="1"/>
  <c r="AQ2843" i="1"/>
  <c r="AP1288" i="1"/>
  <c r="AS676" i="1"/>
  <c r="AP1305" i="1"/>
  <c r="AQ1454" i="1"/>
  <c r="AR3257" i="1"/>
  <c r="B56" i="18"/>
  <c r="AS2551" i="1"/>
  <c r="AS563" i="1"/>
  <c r="AR2866" i="1"/>
  <c r="AP1898" i="1"/>
  <c r="AR492" i="1"/>
  <c r="AR2246" i="1"/>
  <c r="AS554" i="1"/>
  <c r="AQ277" i="1"/>
  <c r="AR3119" i="1"/>
  <c r="AR3276" i="1"/>
  <c r="AQ28" i="1"/>
  <c r="AS2823" i="1"/>
  <c r="AQ1206" i="1"/>
  <c r="AR1167" i="1"/>
  <c r="AS431" i="1"/>
  <c r="AR2324" i="1"/>
  <c r="AR1880" i="1"/>
  <c r="AS732" i="1"/>
  <c r="AP2867" i="1"/>
  <c r="AR2733" i="1"/>
  <c r="AS2586" i="1"/>
  <c r="AS1634" i="1"/>
  <c r="AS2297" i="1"/>
  <c r="AQ2554" i="1"/>
  <c r="AR1044" i="1"/>
  <c r="AR2871" i="1"/>
  <c r="AQ862" i="1"/>
  <c r="AS2520" i="1"/>
  <c r="AP425" i="1"/>
  <c r="AP2504" i="1"/>
  <c r="AS2362" i="1"/>
  <c r="AS2368" i="1"/>
  <c r="AP2712" i="1"/>
  <c r="AS1017" i="1"/>
  <c r="AQ2594" i="1"/>
  <c r="AP1889" i="1"/>
  <c r="AP158" i="1"/>
  <c r="AQ2274" i="1"/>
  <c r="AS3141" i="1"/>
  <c r="AP2580" i="1"/>
  <c r="AQ350" i="1"/>
  <c r="AR2785" i="1"/>
  <c r="AQ2471" i="1"/>
  <c r="AQ2120" i="1"/>
  <c r="AQ238" i="1"/>
  <c r="AQ2783" i="1"/>
  <c r="AQ3269" i="1"/>
  <c r="AS101" i="1"/>
  <c r="AS780" i="1"/>
  <c r="AS1574" i="1"/>
  <c r="AS1488" i="1"/>
  <c r="AP2763" i="1"/>
  <c r="AP2691" i="1"/>
  <c r="AP2626" i="1"/>
  <c r="AS2331" i="1"/>
  <c r="AQ3121" i="1"/>
  <c r="G26" i="20"/>
  <c r="AP1102" i="1"/>
  <c r="AQ282" i="1"/>
  <c r="AS1804" i="1"/>
  <c r="AP1777" i="1"/>
  <c r="AR707" i="1"/>
  <c r="AQ1121" i="1"/>
  <c r="AP41" i="1"/>
  <c r="AP454" i="1"/>
  <c r="AQ3143" i="1"/>
  <c r="AP760" i="1"/>
  <c r="AR2958" i="1"/>
  <c r="AR763" i="1"/>
  <c r="AP173" i="1"/>
  <c r="AQ2414" i="1"/>
  <c r="AP974" i="1"/>
  <c r="AQ1184" i="1"/>
  <c r="AQ1209" i="1"/>
  <c r="AQ2894" i="1"/>
  <c r="AQ354" i="1"/>
  <c r="AQ950" i="1"/>
  <c r="AR1710" i="1"/>
  <c r="AR78" i="1"/>
  <c r="AR2028" i="1"/>
  <c r="AQ642" i="1"/>
  <c r="AP1577" i="1"/>
  <c r="AP1608" i="1"/>
  <c r="AQ2266" i="1"/>
  <c r="AS1029" i="1"/>
  <c r="AQ1384" i="1"/>
  <c r="AR877" i="1"/>
  <c r="AP2473" i="1"/>
  <c r="AQ2701" i="1"/>
  <c r="AR805" i="1"/>
  <c r="AS848" i="1"/>
  <c r="AR1878" i="1"/>
  <c r="AP2862" i="1"/>
  <c r="AP374" i="1"/>
  <c r="AR1049" i="1"/>
  <c r="AQ1694" i="1"/>
  <c r="AS253" i="1"/>
  <c r="AR2296" i="1"/>
  <c r="AP2404" i="1"/>
  <c r="AQ179" i="1"/>
  <c r="AP2954" i="1"/>
  <c r="AS22" i="1"/>
  <c r="AQ2198" i="1"/>
  <c r="AQ1067" i="1"/>
  <c r="AQ744" i="1"/>
  <c r="AP214" i="1"/>
  <c r="AS1433" i="1"/>
  <c r="AS690" i="1"/>
  <c r="AQ690" i="1"/>
  <c r="AP763" i="1"/>
  <c r="AQ890" i="1"/>
  <c r="AS422" i="1"/>
  <c r="AR2793" i="1"/>
  <c r="AS1399" i="1"/>
  <c r="AR2548" i="1"/>
  <c r="AP2288" i="1"/>
  <c r="AQ2014" i="1"/>
  <c r="AR57" i="1"/>
  <c r="AP2963" i="1"/>
  <c r="AQ2926" i="1"/>
  <c r="AQ2201" i="1"/>
  <c r="AQ3096" i="1"/>
  <c r="AP3303" i="1"/>
  <c r="AQ31" i="1"/>
  <c r="AS635" i="1"/>
  <c r="AQ431" i="1"/>
  <c r="AR2518" i="1"/>
  <c r="AS124" i="1"/>
  <c r="AQ3278" i="1"/>
  <c r="AQ2540" i="1"/>
  <c r="AS2303" i="1"/>
  <c r="AS2428" i="1"/>
  <c r="AP978" i="1"/>
  <c r="AS1415" i="1"/>
  <c r="AS2734" i="1"/>
  <c r="AQ2276" i="1"/>
  <c r="AS2937" i="1"/>
  <c r="AQ2242" i="1"/>
  <c r="AR2203" i="1"/>
  <c r="AP3143" i="1"/>
  <c r="AP2103" i="1"/>
  <c r="AS404" i="1"/>
  <c r="AS3084" i="1"/>
  <c r="AS137" i="1"/>
  <c r="AP3102" i="1"/>
  <c r="AR2284" i="1"/>
  <c r="AP3279" i="1"/>
  <c r="AQ1353" i="1"/>
  <c r="AS3015" i="1"/>
  <c r="AR439" i="1"/>
  <c r="AS1855" i="1"/>
  <c r="B27" i="18"/>
  <c r="AP1573" i="1"/>
  <c r="AR1859" i="1"/>
  <c r="AR273" i="1"/>
  <c r="AP2349" i="1"/>
  <c r="AP518" i="1"/>
  <c r="AS1250" i="1"/>
  <c r="AQ393" i="1"/>
  <c r="AS1636" i="1"/>
  <c r="AQ1952" i="1"/>
  <c r="AS2209" i="1"/>
  <c r="AP364" i="1"/>
  <c r="AP605" i="1"/>
  <c r="AS2131" i="1"/>
  <c r="AP3011" i="1"/>
  <c r="AR1125" i="1"/>
  <c r="AS696" i="1"/>
  <c r="AP3140" i="1"/>
  <c r="AP1191" i="1"/>
  <c r="AS392" i="1"/>
  <c r="AR45" i="1"/>
  <c r="AR3104" i="1"/>
  <c r="AS2882" i="1"/>
  <c r="AR1908" i="1"/>
  <c r="AR1740" i="1"/>
  <c r="AR2811" i="1"/>
  <c r="AQ1596" i="1"/>
  <c r="AS421" i="1"/>
  <c r="AP1409" i="1"/>
  <c r="AR2980" i="1"/>
  <c r="AR2396" i="1"/>
  <c r="AP2661" i="1"/>
  <c r="AS1913" i="1"/>
  <c r="AQ2315" i="1"/>
  <c r="AP1255" i="1"/>
  <c r="AS1994" i="1"/>
  <c r="AQ2418" i="1"/>
  <c r="AQ3048" i="1"/>
  <c r="AS394" i="1"/>
  <c r="AQ821" i="1"/>
  <c r="AQ2645" i="1"/>
  <c r="AS581" i="1"/>
  <c r="AR390" i="1"/>
  <c r="AR729" i="1"/>
  <c r="AQ1636" i="1"/>
  <c r="AQ2914" i="1"/>
  <c r="AP2389" i="1"/>
  <c r="AP39" i="1"/>
  <c r="AQ2644" i="1"/>
  <c r="AS368" i="1"/>
  <c r="AS1310" i="1"/>
  <c r="AS459" i="1"/>
  <c r="AQ2142" i="1"/>
  <c r="AQ2135" i="1"/>
  <c r="AP685" i="1"/>
  <c r="AP431" i="1"/>
  <c r="AP486" i="1"/>
  <c r="AS993" i="1"/>
  <c r="AS1478" i="1"/>
  <c r="AQ1013" i="1"/>
  <c r="AS26" i="1"/>
  <c r="AQ96" i="1"/>
  <c r="AR3201" i="1"/>
  <c r="AR1890" i="1"/>
  <c r="AP950" i="1"/>
  <c r="AP933" i="1"/>
  <c r="AP1886" i="1"/>
  <c r="AQ934" i="1"/>
  <c r="AP1617" i="1"/>
  <c r="AR1874" i="1"/>
  <c r="AP1566" i="1"/>
  <c r="AQ1690" i="1"/>
  <c r="AP2582" i="1"/>
  <c r="AQ964" i="1"/>
  <c r="AS887" i="1"/>
  <c r="AP415" i="1"/>
  <c r="AS1883" i="1"/>
  <c r="AS2348" i="1"/>
  <c r="AP14" i="1"/>
  <c r="AP449" i="1"/>
  <c r="H3" i="20"/>
  <c r="AR2235" i="1"/>
  <c r="AS1451" i="1"/>
  <c r="AR1245" i="1"/>
  <c r="AS2801" i="1"/>
  <c r="AR3203" i="1"/>
  <c r="AP1353" i="1"/>
  <c r="AP257" i="1"/>
  <c r="AQ3204" i="1"/>
  <c r="AQ1901" i="1"/>
  <c r="AP1613" i="1"/>
  <c r="AP1205" i="1"/>
  <c r="AR2345" i="1"/>
  <c r="AR908" i="1"/>
  <c r="AR2463" i="1"/>
  <c r="B48" i="18"/>
  <c r="AR2618" i="1"/>
  <c r="AS1918" i="1"/>
  <c r="AP914" i="1"/>
  <c r="AQ98" i="1"/>
  <c r="AS1853" i="1"/>
  <c r="AP2824" i="1"/>
  <c r="AQ1686" i="1"/>
  <c r="AQ1698" i="1"/>
  <c r="AS2196" i="1"/>
  <c r="AR934" i="1"/>
  <c r="AR283" i="1"/>
  <c r="AQ735" i="1"/>
  <c r="AS1037" i="1"/>
  <c r="AQ559" i="1"/>
  <c r="AQ89" i="1"/>
  <c r="AQ966" i="1"/>
  <c r="AS415" i="1"/>
  <c r="AQ356" i="1"/>
  <c r="AQ2493" i="1"/>
  <c r="AR2409" i="1"/>
  <c r="AS1715" i="1"/>
  <c r="AQ2021" i="1"/>
  <c r="AS905" i="1"/>
  <c r="AS3090" i="1"/>
  <c r="AR2116" i="1"/>
  <c r="AQ2932" i="1"/>
  <c r="AR1013" i="1"/>
  <c r="AP2142" i="1"/>
  <c r="AR1004" i="1"/>
  <c r="AR1364" i="1"/>
  <c r="AR378" i="1"/>
  <c r="AR1915" i="1"/>
  <c r="AR833" i="1"/>
  <c r="AP929" i="1"/>
  <c r="AR952" i="1"/>
  <c r="AS130" i="1"/>
  <c r="AQ640" i="1"/>
  <c r="AP447" i="1"/>
  <c r="AS1003" i="1"/>
  <c r="AQ3117" i="1"/>
  <c r="AS2655" i="1"/>
  <c r="AP1004" i="1"/>
  <c r="AQ2220" i="1"/>
  <c r="AR2610" i="1"/>
  <c r="AR2426" i="1"/>
  <c r="AQ909" i="1"/>
  <c r="AS2353" i="1"/>
  <c r="AR770" i="1"/>
  <c r="AS666" i="1"/>
  <c r="AP123" i="1"/>
  <c r="AS2319" i="1"/>
  <c r="AP1524" i="1"/>
  <c r="AS358" i="1"/>
  <c r="AS812" i="1"/>
  <c r="AQ773" i="1"/>
  <c r="AR2588" i="1"/>
  <c r="AP2622" i="1"/>
  <c r="AQ1550" i="1"/>
  <c r="AP805" i="1"/>
  <c r="AP1711" i="1"/>
  <c r="AS2839" i="1"/>
  <c r="AR334" i="1"/>
  <c r="AS2819" i="1"/>
  <c r="AR2630" i="1"/>
  <c r="AS2931" i="1"/>
  <c r="AP92" i="1"/>
  <c r="AQ777" i="1"/>
  <c r="AS3220" i="1"/>
  <c r="AP161" i="1"/>
  <c r="AQ1364" i="1"/>
  <c r="AP1140" i="1"/>
  <c r="AP1039" i="1"/>
  <c r="AR2026" i="1"/>
  <c r="AP1873" i="1"/>
  <c r="AQ2196" i="1"/>
  <c r="AQ2760" i="1"/>
  <c r="AS1689" i="1"/>
  <c r="AQ2112" i="1"/>
  <c r="AR575" i="1"/>
  <c r="AQ2892" i="1"/>
  <c r="AP2669" i="1"/>
  <c r="AR1920" i="1"/>
  <c r="AP153" i="1"/>
  <c r="AP1167" i="1"/>
  <c r="AQ2187" i="1"/>
  <c r="AR2370" i="1"/>
  <c r="AS116" i="1"/>
  <c r="AR1926" i="1"/>
  <c r="AS911" i="1"/>
  <c r="AS632" i="1"/>
  <c r="AQ2075" i="1"/>
  <c r="AS1727" i="1"/>
  <c r="AP2729" i="1"/>
  <c r="G21" i="20"/>
  <c r="AP1003" i="1"/>
  <c r="AS2768" i="1"/>
  <c r="AP1954" i="1"/>
  <c r="AS591" i="1"/>
  <c r="AQ809" i="1"/>
  <c r="AR1381" i="1"/>
  <c r="AP812" i="1"/>
  <c r="AP1538" i="1"/>
  <c r="AP1071" i="1"/>
  <c r="AQ2157" i="1"/>
  <c r="AS813" i="1"/>
  <c r="AP1647" i="1"/>
  <c r="AR573" i="1"/>
  <c r="AQ2853" i="1"/>
  <c r="AR2731" i="1"/>
  <c r="AS913" i="1"/>
  <c r="AR1730" i="1"/>
  <c r="AQ2024" i="1"/>
  <c r="AQ490" i="1"/>
  <c r="AQ715" i="1"/>
  <c r="AP3153" i="1"/>
  <c r="AS1894" i="1"/>
  <c r="AQ2559" i="1"/>
  <c r="AP532" i="1"/>
  <c r="AQ2758" i="1"/>
  <c r="AS572" i="1"/>
  <c r="AQ3284" i="1"/>
  <c r="AQ3288" i="1"/>
  <c r="AQ147" i="1"/>
  <c r="AQ377" i="1"/>
  <c r="AP1130" i="1"/>
  <c r="AP2406" i="1"/>
  <c r="AQ565" i="1"/>
  <c r="G28" i="20"/>
  <c r="AS1016" i="1"/>
  <c r="AS725" i="1"/>
  <c r="AR2492" i="1"/>
  <c r="AP2413" i="1"/>
  <c r="AP1597" i="1"/>
  <c r="G3" i="20"/>
  <c r="AR2648" i="1"/>
  <c r="AS894" i="1"/>
  <c r="AP2098" i="1"/>
  <c r="AP3136" i="1"/>
  <c r="AQ2154" i="1"/>
  <c r="AP3113" i="1"/>
  <c r="AQ746" i="1"/>
  <c r="AS40" i="1"/>
  <c r="AS778" i="1"/>
  <c r="AR323" i="1"/>
  <c r="AP379" i="1"/>
  <c r="AS1594" i="1"/>
  <c r="AP2571" i="1"/>
  <c r="AR2180" i="1"/>
  <c r="AR479" i="1"/>
  <c r="AS1987" i="1"/>
  <c r="AR1322" i="1"/>
  <c r="AP1351" i="1"/>
  <c r="AR2316" i="1"/>
  <c r="AQ2034" i="1"/>
  <c r="AQ249" i="1"/>
  <c r="AP258" i="1"/>
  <c r="AR142" i="1"/>
  <c r="AP615" i="1"/>
  <c r="AP2409" i="1"/>
  <c r="AP683" i="1"/>
  <c r="AR1217" i="1"/>
  <c r="AP2331" i="1"/>
  <c r="AP957" i="1"/>
  <c r="AP210" i="1"/>
  <c r="AS3138" i="1"/>
  <c r="AP1043" i="1"/>
  <c r="AQ2744" i="1"/>
  <c r="AR2880" i="1"/>
  <c r="AQ384" i="1"/>
  <c r="AR641" i="1"/>
  <c r="AR1265" i="1"/>
  <c r="AP946" i="1"/>
  <c r="AQ2863" i="1"/>
  <c r="AQ2393" i="1"/>
  <c r="AR798" i="1"/>
  <c r="AQ1979" i="1"/>
  <c r="AP2774" i="1"/>
  <c r="AS2208" i="1"/>
  <c r="AQ951" i="1"/>
  <c r="AP2644" i="1"/>
  <c r="AS1983" i="1"/>
  <c r="AS357" i="1"/>
  <c r="AP2989" i="1"/>
  <c r="AQ1402" i="1"/>
  <c r="AQ2928" i="1"/>
  <c r="AS823" i="1"/>
  <c r="AQ1194" i="1"/>
  <c r="AR3089" i="1"/>
  <c r="AS1970" i="1"/>
  <c r="AQ1498" i="1"/>
  <c r="AQ572" i="1"/>
  <c r="AP1728" i="1"/>
  <c r="AS1832" i="1"/>
  <c r="AR923" i="1"/>
  <c r="AS836" i="1"/>
  <c r="AP1692" i="1"/>
  <c r="AS1375" i="1"/>
  <c r="AS2938" i="1"/>
  <c r="AP1560" i="1"/>
  <c r="AS1127" i="1"/>
  <c r="AR765" i="1"/>
  <c r="AS167" i="1"/>
  <c r="AP1037" i="1"/>
  <c r="AS420" i="1"/>
  <c r="AQ990" i="1"/>
  <c r="AP1666" i="1"/>
  <c r="AR705" i="1"/>
  <c r="AS203" i="1"/>
  <c r="AS806" i="1"/>
  <c r="AS16" i="1"/>
  <c r="AQ1931" i="1"/>
  <c r="AS3183" i="1"/>
  <c r="AR1080" i="1"/>
  <c r="AR3131" i="1"/>
  <c r="AS1292" i="1"/>
  <c r="AQ2297" i="1"/>
  <c r="AS514" i="1"/>
  <c r="AP3031" i="1"/>
  <c r="AR1138" i="1"/>
  <c r="AR684" i="1"/>
  <c r="AP577" i="1"/>
  <c r="AP2143" i="1"/>
  <c r="AP2635" i="1"/>
  <c r="AP3089" i="1"/>
  <c r="AS2784" i="1"/>
  <c r="AQ2344" i="1"/>
  <c r="AS2917" i="1"/>
  <c r="AP401" i="1"/>
  <c r="AP2550" i="1"/>
  <c r="AP1965" i="1"/>
  <c r="AQ58" i="1"/>
  <c r="AR1659" i="1"/>
  <c r="AQ1759" i="1"/>
  <c r="AP1810" i="1"/>
  <c r="AP456" i="1"/>
  <c r="AP296" i="1"/>
  <c r="E5" i="20"/>
  <c r="AR1676" i="1"/>
  <c r="AR1982" i="1"/>
  <c r="AQ1354" i="1"/>
  <c r="AR1523" i="1"/>
  <c r="AQ1258" i="1"/>
  <c r="AS2257" i="1"/>
  <c r="AR2300" i="1"/>
  <c r="AQ2227" i="1"/>
  <c r="AS918" i="1"/>
  <c r="AS2001" i="1"/>
  <c r="AP1614" i="1"/>
  <c r="AQ2551" i="1"/>
  <c r="AR1588" i="1"/>
  <c r="AS1353" i="1"/>
  <c r="AS1863" i="1"/>
  <c r="AS2107" i="1"/>
  <c r="AR1963" i="1"/>
  <c r="AS452" i="1"/>
  <c r="AS3244" i="1"/>
  <c r="AP3032" i="1"/>
  <c r="AS925" i="1"/>
  <c r="AR1423" i="1"/>
  <c r="AR1701" i="1"/>
  <c r="AR2388" i="1"/>
  <c r="AQ2206" i="1"/>
  <c r="AQ3215" i="1"/>
  <c r="AP1663" i="1"/>
  <c r="AS1524" i="1"/>
  <c r="AQ2766" i="1"/>
  <c r="AQ1455" i="1"/>
  <c r="AP253" i="1"/>
  <c r="AP751" i="1"/>
  <c r="AQ824" i="1"/>
  <c r="AQ556" i="1"/>
  <c r="AR2532" i="1"/>
  <c r="AS54" i="1"/>
  <c r="AS1245" i="1"/>
  <c r="AS1186" i="1"/>
  <c r="AQ729" i="1"/>
  <c r="AQ867" i="1"/>
  <c r="AS2932" i="1"/>
  <c r="AP129" i="1"/>
  <c r="AR1790" i="1"/>
  <c r="AS808" i="1"/>
  <c r="AQ2006" i="1"/>
  <c r="AP3219" i="1"/>
  <c r="AP998" i="1"/>
  <c r="AP1932" i="1"/>
  <c r="AP1814" i="1"/>
  <c r="AS3281" i="1"/>
  <c r="AS1503" i="1"/>
  <c r="AR376" i="1"/>
  <c r="AP960" i="1"/>
  <c r="AP426" i="1"/>
  <c r="AS1903" i="1"/>
  <c r="AP2117" i="1"/>
  <c r="AP241" i="1"/>
  <c r="AR1504" i="1"/>
  <c r="AP3282" i="1"/>
  <c r="AP194" i="1"/>
  <c r="AQ329" i="1"/>
  <c r="AR453" i="1"/>
  <c r="E32" i="20"/>
  <c r="AS532" i="1"/>
  <c r="AS1467" i="1"/>
  <c r="AR2946" i="1"/>
  <c r="AS1653" i="1"/>
  <c r="AS2339" i="1"/>
  <c r="AP3068" i="1"/>
  <c r="AP2994" i="1"/>
  <c r="AR915" i="1"/>
  <c r="AR1573" i="1"/>
  <c r="AR582" i="1"/>
  <c r="AP1741" i="1"/>
  <c r="AP38" i="1"/>
  <c r="AQ2072" i="1"/>
  <c r="AP1612" i="1"/>
  <c r="AQ3279" i="1"/>
  <c r="AR22" i="1"/>
  <c r="AP144" i="1"/>
  <c r="AQ1601" i="1"/>
  <c r="AP627" i="1"/>
  <c r="AR1535" i="1"/>
  <c r="AR1285" i="1"/>
  <c r="AP2083" i="1"/>
  <c r="AS2774" i="1"/>
  <c r="AS2596" i="1"/>
  <c r="AR724" i="1"/>
  <c r="AP2823" i="1"/>
  <c r="AR3152" i="1"/>
  <c r="AQ97" i="1"/>
  <c r="AQ315" i="1"/>
  <c r="AS3208" i="1"/>
  <c r="AQ2472" i="1"/>
  <c r="AR2495" i="1"/>
  <c r="AP334" i="1"/>
  <c r="AR151" i="1"/>
  <c r="AQ1867" i="1"/>
  <c r="AR1257" i="1"/>
  <c r="AR1515" i="1"/>
  <c r="AQ3189" i="1"/>
  <c r="AR991" i="1"/>
  <c r="AQ1214" i="1"/>
  <c r="AS1416" i="1"/>
  <c r="AP500" i="1"/>
  <c r="AQ1120" i="1"/>
  <c r="AR668" i="1"/>
  <c r="AR980" i="1"/>
  <c r="AR241" i="1"/>
  <c r="AS1388" i="1"/>
  <c r="AR3169" i="1"/>
  <c r="AQ1056" i="1"/>
  <c r="AR975" i="1"/>
  <c r="AP3248" i="1"/>
  <c r="AS2866" i="1"/>
  <c r="AR3275" i="1"/>
  <c r="AP2553" i="1"/>
  <c r="AR77" i="1"/>
  <c r="AQ580" i="1"/>
  <c r="AQ1514" i="1"/>
  <c r="AS2687" i="1"/>
  <c r="AS2848" i="1"/>
  <c r="AQ2997" i="1"/>
  <c r="AR1307" i="1"/>
  <c r="AP2578" i="1"/>
  <c r="AR2696" i="1"/>
  <c r="AQ417" i="1"/>
  <c r="AS3162" i="1"/>
  <c r="AQ453" i="1"/>
  <c r="AR2431" i="1"/>
  <c r="AP858" i="1"/>
  <c r="AS2490" i="1"/>
  <c r="AS126" i="1"/>
  <c r="AS2081" i="1"/>
  <c r="AR3254" i="1"/>
  <c r="AR1018" i="1"/>
  <c r="AR1885" i="1"/>
  <c r="AQ2434" i="1"/>
  <c r="AR536" i="1"/>
  <c r="AP1912" i="1"/>
  <c r="AP1395" i="1"/>
  <c r="AS2165" i="1"/>
  <c r="AP3198" i="1"/>
  <c r="AR1238" i="1"/>
  <c r="AR3243" i="1"/>
  <c r="AS1860" i="1"/>
  <c r="AS3229" i="1"/>
  <c r="AP1853" i="1"/>
  <c r="AS204" i="1"/>
  <c r="AR2777" i="1"/>
  <c r="AS734" i="1"/>
  <c r="AS3020" i="1"/>
  <c r="AP409" i="1"/>
  <c r="AP775" i="1"/>
  <c r="AR85" i="1"/>
  <c r="AS2127" i="1"/>
  <c r="AQ599" i="1"/>
  <c r="AP251" i="1"/>
  <c r="AQ603" i="1"/>
  <c r="AP176" i="1"/>
  <c r="AP880" i="1"/>
  <c r="AQ426" i="1"/>
  <c r="AP2249" i="1"/>
  <c r="AS1000" i="1"/>
  <c r="AQ1156" i="1"/>
  <c r="AS737" i="1"/>
  <c r="AQ2669" i="1"/>
  <c r="AP2588" i="1"/>
  <c r="AR186" i="1"/>
  <c r="AR557" i="1"/>
  <c r="AP355" i="1"/>
  <c r="AR884" i="1"/>
  <c r="AS2022" i="1"/>
  <c r="AP1532" i="1"/>
  <c r="AS320" i="1"/>
  <c r="AQ740" i="1"/>
  <c r="AR3095" i="1"/>
  <c r="AR1528" i="1"/>
  <c r="AS2435" i="1"/>
  <c r="AS2438" i="1"/>
  <c r="AQ543" i="1"/>
  <c r="AR3299" i="1"/>
  <c r="AQ409" i="1"/>
  <c r="AQ1919" i="1"/>
  <c r="AQ573" i="1"/>
  <c r="AS1885" i="1"/>
  <c r="AP163" i="1"/>
  <c r="AP724" i="1"/>
  <c r="AQ3111" i="1"/>
  <c r="AS2900" i="1"/>
  <c r="AS362" i="1"/>
  <c r="AR2049" i="1"/>
  <c r="AR1903" i="1"/>
  <c r="AP1783" i="1"/>
  <c r="AR988" i="1"/>
  <c r="AS408" i="1"/>
  <c r="AS1632" i="1"/>
  <c r="AQ2258" i="1"/>
  <c r="AQ2651" i="1"/>
  <c r="AQ76" i="1"/>
  <c r="AQ1096" i="1"/>
  <c r="AQ2282" i="1"/>
  <c r="AQ2558" i="1"/>
  <c r="AR1929" i="1"/>
  <c r="AS2318" i="1"/>
  <c r="AP2084" i="1"/>
  <c r="AR71" i="1"/>
  <c r="AR2363" i="1"/>
  <c r="AP2529" i="1"/>
  <c r="AR3211" i="1"/>
  <c r="AQ1643" i="1"/>
  <c r="AS1603" i="1"/>
  <c r="AS1595" i="1"/>
  <c r="AR1875" i="1"/>
  <c r="AR166" i="1"/>
  <c r="AR29" i="1"/>
  <c r="AR1652" i="1"/>
  <c r="AS2350" i="1"/>
  <c r="E21" i="20"/>
  <c r="AQ3120" i="1"/>
  <c r="AR1598" i="1"/>
  <c r="AP794" i="1"/>
  <c r="AQ1892" i="1"/>
  <c r="AS3267" i="1"/>
  <c r="AS1745" i="1"/>
  <c r="AR1131" i="1"/>
  <c r="AP2518" i="1"/>
  <c r="AS1552" i="1"/>
  <c r="AR133" i="1"/>
  <c r="AQ2741" i="1"/>
  <c r="AR1067" i="1"/>
  <c r="AS2314" i="1"/>
  <c r="AR2367" i="1"/>
  <c r="AS239" i="1"/>
  <c r="AQ1025" i="1"/>
  <c r="AR2342" i="1"/>
  <c r="AR428" i="1"/>
  <c r="AS2170" i="1"/>
  <c r="AS1061" i="1"/>
  <c r="AQ1451" i="1"/>
  <c r="AS2667" i="1"/>
  <c r="AR456" i="1"/>
  <c r="AR2681" i="1"/>
  <c r="AQ758" i="1"/>
  <c r="AS513" i="1"/>
  <c r="AS1458" i="1"/>
  <c r="AS946" i="1"/>
  <c r="AQ1223" i="1"/>
  <c r="AS3151" i="1"/>
  <c r="AS2396" i="1"/>
  <c r="AR3229" i="1"/>
  <c r="AP1450" i="1"/>
  <c r="AQ496" i="1"/>
  <c r="AP2965" i="1"/>
  <c r="AR1231" i="1"/>
  <c r="AS728" i="1"/>
  <c r="AP1920" i="1"/>
  <c r="AR775" i="1"/>
  <c r="AP588" i="1"/>
  <c r="AS1917" i="1"/>
  <c r="AS3186" i="1"/>
  <c r="AR2592" i="1"/>
  <c r="AS2795" i="1"/>
  <c r="AR346" i="1"/>
  <c r="AP1027" i="1"/>
  <c r="AS1323" i="1"/>
  <c r="AS245" i="1"/>
  <c r="AP2299" i="1"/>
  <c r="AR2921" i="1"/>
  <c r="B32" i="18"/>
  <c r="AS2047" i="1"/>
  <c r="AQ2128" i="1"/>
  <c r="AQ2800" i="1"/>
  <c r="AS194" i="1"/>
  <c r="AR2572" i="1"/>
  <c r="AP835" i="1"/>
  <c r="AQ1452" i="1"/>
  <c r="AR2040" i="1"/>
  <c r="AP985" i="1"/>
  <c r="AQ3158" i="1"/>
  <c r="AQ1417" i="1"/>
  <c r="AP61" i="1"/>
  <c r="AS2731" i="1"/>
  <c r="AP699" i="1"/>
  <c r="AS2532" i="1"/>
  <c r="AR2352" i="1"/>
  <c r="AQ586" i="1"/>
  <c r="AP823" i="1"/>
  <c r="AQ970" i="1"/>
  <c r="AQ513" i="1"/>
  <c r="AS2202" i="1"/>
  <c r="AP3117" i="1"/>
  <c r="AP2796" i="1"/>
  <c r="AP1737" i="1"/>
  <c r="AR821" i="1"/>
  <c r="AP2927" i="1"/>
  <c r="AP438" i="1"/>
  <c r="AR873" i="1"/>
  <c r="AP2662" i="1"/>
  <c r="AP1015" i="1"/>
  <c r="AP1072" i="1"/>
  <c r="AR95" i="1"/>
  <c r="AR2209" i="1"/>
  <c r="AR2539" i="1"/>
  <c r="AP1693" i="1"/>
  <c r="AP2163" i="1"/>
  <c r="AQ2070" i="1"/>
  <c r="AP1157" i="1"/>
  <c r="AP2007" i="1"/>
  <c r="AP2864" i="1"/>
  <c r="AS1258" i="1"/>
  <c r="AR2563" i="1"/>
  <c r="AQ1345" i="1"/>
  <c r="AR2493" i="1"/>
  <c r="AP2921" i="1"/>
  <c r="AR2120" i="1"/>
  <c r="AR1667" i="1"/>
  <c r="AP705" i="1"/>
  <c r="AR1272" i="1"/>
  <c r="AQ3131" i="1"/>
  <c r="AR1819" i="1"/>
  <c r="B18" i="18"/>
  <c r="AQ1793" i="1"/>
  <c r="AP231" i="1"/>
  <c r="AQ919" i="1"/>
  <c r="AP931" i="1"/>
  <c r="AR412" i="1"/>
  <c r="AQ2774" i="1"/>
  <c r="AR1511" i="1"/>
  <c r="AP2058" i="1"/>
  <c r="AQ1670" i="1"/>
  <c r="AS3257" i="1"/>
  <c r="AQ1964" i="1"/>
  <c r="AQ449" i="1"/>
  <c r="AR1026" i="1"/>
  <c r="AQ3067" i="1"/>
  <c r="AQ832" i="1"/>
  <c r="AP2214" i="1"/>
  <c r="AP833" i="1"/>
  <c r="AR1431" i="1"/>
  <c r="G30" i="20"/>
  <c r="AP1217" i="1"/>
  <c r="AQ1090" i="1"/>
  <c r="AQ1627" i="1"/>
  <c r="AP1680" i="1"/>
  <c r="AP1895" i="1"/>
  <c r="AP118" i="1"/>
  <c r="AS1644" i="1"/>
  <c r="AR3041" i="1"/>
  <c r="AS680" i="1"/>
  <c r="AP2986" i="1"/>
  <c r="AR2053" i="1"/>
  <c r="AS1672" i="1"/>
  <c r="AS473" i="1"/>
  <c r="AQ3021" i="1"/>
  <c r="AQ2927" i="1"/>
  <c r="AQ701" i="1"/>
  <c r="AS279" i="1"/>
  <c r="AQ1478" i="1"/>
  <c r="AS2616" i="1"/>
  <c r="AR664" i="1"/>
  <c r="AR1564" i="1"/>
  <c r="E13" i="20"/>
  <c r="AR2619" i="1"/>
  <c r="AR1627" i="1"/>
  <c r="AQ3045" i="1"/>
  <c r="AR343" i="1"/>
  <c r="AS2053" i="1"/>
  <c r="AR1707" i="1"/>
  <c r="AQ160" i="1"/>
  <c r="AQ2867" i="1"/>
  <c r="AS2106" i="1"/>
  <c r="AP2891" i="1"/>
  <c r="AP2537" i="1"/>
  <c r="AP3028" i="1"/>
  <c r="AQ947" i="1"/>
  <c r="AP2491" i="1"/>
  <c r="AR521" i="1"/>
  <c r="AP1252" i="1"/>
  <c r="AP1952" i="1"/>
  <c r="AQ2938" i="1"/>
  <c r="AQ2512" i="1"/>
  <c r="AR665" i="1"/>
  <c r="AQ2117" i="1"/>
  <c r="AQ1856" i="1"/>
  <c r="AP3223" i="1"/>
  <c r="AS1763" i="1"/>
  <c r="AP76" i="1"/>
  <c r="AS2105" i="1"/>
  <c r="AR3220" i="1"/>
  <c r="AS82" i="1"/>
  <c r="AQ293" i="1"/>
  <c r="AP1512" i="1"/>
  <c r="AR2362" i="1"/>
  <c r="AQ706" i="1"/>
  <c r="AS784" i="1"/>
  <c r="AP1402" i="1"/>
  <c r="AQ916" i="1"/>
  <c r="AR108" i="1"/>
  <c r="AS1670" i="1"/>
  <c r="AP439" i="1"/>
  <c r="AP1210" i="1"/>
  <c r="AR655" i="1"/>
  <c r="AP1178" i="1"/>
  <c r="AQ2450" i="1"/>
  <c r="AR2745" i="1"/>
  <c r="AR851" i="1"/>
  <c r="AP2685" i="1"/>
  <c r="AQ2050" i="1"/>
  <c r="AS2386" i="1"/>
  <c r="AR2438" i="1"/>
  <c r="AS1334" i="1"/>
  <c r="AQ2364" i="1"/>
  <c r="AR3149" i="1"/>
  <c r="AQ2109" i="1"/>
  <c r="AP1521" i="1"/>
  <c r="AP448" i="1"/>
  <c r="AQ435" i="1"/>
  <c r="AQ3071" i="1"/>
  <c r="AR1735" i="1"/>
  <c r="AS947" i="1"/>
  <c r="AR395" i="1"/>
  <c r="AR1905" i="1"/>
  <c r="AP1452" i="1"/>
  <c r="AR385" i="1"/>
  <c r="AR3151" i="1"/>
  <c r="AR543" i="1"/>
  <c r="AR264" i="1"/>
  <c r="AP270" i="1"/>
  <c r="AR788" i="1"/>
  <c r="AQ3241" i="1"/>
  <c r="AQ1552" i="1"/>
  <c r="AS456" i="1"/>
  <c r="AQ2457" i="1"/>
  <c r="AR1016" i="1"/>
  <c r="AS1659" i="1"/>
  <c r="AQ924" i="1"/>
  <c r="AR2847" i="1"/>
  <c r="AS2606" i="1"/>
  <c r="E9" i="20"/>
  <c r="AR2910" i="1"/>
  <c r="AP2147" i="1"/>
  <c r="AR1992" i="1"/>
  <c r="AS7" i="1"/>
  <c r="AP3017" i="1"/>
  <c r="AP193" i="1"/>
  <c r="AS1226" i="1"/>
  <c r="AR1142" i="1"/>
  <c r="AS985" i="1"/>
  <c r="AQ3264" i="1"/>
  <c r="AP804" i="1"/>
  <c r="AS625" i="1"/>
  <c r="AS1298" i="1"/>
  <c r="AR2717" i="1"/>
  <c r="AS1525" i="1"/>
  <c r="B57" i="18"/>
  <c r="AP116" i="1"/>
  <c r="AR1414" i="1"/>
  <c r="AP1503" i="1"/>
  <c r="AQ1426" i="1"/>
  <c r="AS2717" i="1"/>
  <c r="AS163" i="1"/>
  <c r="AR1562" i="1"/>
  <c r="AP2735" i="1"/>
  <c r="AQ2267" i="1"/>
  <c r="AR831" i="1"/>
  <c r="AR2829" i="1"/>
  <c r="AQ955" i="1"/>
  <c r="AS1735" i="1"/>
  <c r="AS3133" i="1"/>
  <c r="AS1971" i="1"/>
  <c r="AQ3" i="1"/>
  <c r="AR2451" i="1"/>
  <c r="AP3166" i="1"/>
  <c r="AS2248" i="1"/>
  <c r="AQ1740" i="1"/>
  <c r="AQ2615" i="1"/>
  <c r="AS569" i="1"/>
  <c r="AP2503" i="1"/>
  <c r="AR1708" i="1"/>
  <c r="AQ508" i="1"/>
  <c r="AQ1256" i="1"/>
  <c r="AS1446" i="1"/>
  <c r="AQ2612" i="1"/>
  <c r="AS2325" i="1"/>
  <c r="AS2463" i="1"/>
  <c r="H17" i="20"/>
  <c r="AP1142" i="1"/>
  <c r="AR167" i="1"/>
  <c r="AQ1458" i="1"/>
  <c r="AS2067" i="1"/>
  <c r="AQ1162" i="1"/>
  <c r="AP3062" i="1"/>
  <c r="AS129" i="1"/>
  <c r="AS2129" i="1"/>
  <c r="AR2166" i="1"/>
  <c r="AQ2725" i="1"/>
  <c r="AR2897" i="1"/>
  <c r="AR2012" i="1"/>
  <c r="AR1300" i="1"/>
  <c r="AR1342" i="1"/>
  <c r="AR1980" i="1"/>
  <c r="AQ1732" i="1"/>
  <c r="AQ1419" i="1"/>
  <c r="AR326" i="1"/>
  <c r="AS3029" i="1"/>
  <c r="AP33" i="1"/>
  <c r="AP739" i="1"/>
  <c r="AR683" i="1"/>
  <c r="AR2560" i="1"/>
  <c r="AP3013" i="1"/>
  <c r="AS2679" i="1"/>
  <c r="AP2351" i="1"/>
  <c r="AQ614" i="1"/>
  <c r="AR3071" i="1"/>
  <c r="AS2787" i="1"/>
  <c r="AR3074" i="1"/>
  <c r="AR2809" i="1"/>
  <c r="AR1599" i="1"/>
  <c r="AQ3090" i="1"/>
  <c r="AS1845" i="1"/>
  <c r="AP516" i="1"/>
  <c r="AS633" i="1"/>
  <c r="AR437" i="1"/>
  <c r="AR3046" i="1"/>
  <c r="AP1103" i="1"/>
  <c r="AQ3013" i="1"/>
  <c r="AS3173" i="1"/>
  <c r="AR3032" i="1"/>
  <c r="AR2952" i="1"/>
  <c r="AS2658" i="1"/>
  <c r="AR2734" i="1"/>
  <c r="AQ3242" i="1"/>
  <c r="AQ85" i="1"/>
  <c r="AQ2908" i="1"/>
  <c r="AR732" i="1"/>
  <c r="AR2298" i="1"/>
  <c r="AQ2108" i="1"/>
  <c r="AS1205" i="1"/>
  <c r="AP2243" i="1"/>
  <c r="AP68" i="1"/>
  <c r="AP1221" i="1"/>
  <c r="AP1649" i="1"/>
  <c r="AP893" i="1"/>
  <c r="AQ845" i="1"/>
  <c r="AS1817" i="1"/>
  <c r="AP3123" i="1"/>
  <c r="AQ1171" i="1"/>
  <c r="AS1609" i="1"/>
  <c r="AQ221" i="1"/>
  <c r="AR2798" i="1"/>
  <c r="G10" i="20"/>
  <c r="AS2695" i="1"/>
  <c r="AR3298" i="1"/>
  <c r="AP657" i="1"/>
  <c r="AR2259" i="1"/>
  <c r="AS3097" i="1"/>
  <c r="AS2246" i="1"/>
  <c r="AQ3063" i="1"/>
  <c r="AR192" i="1"/>
  <c r="AQ2041" i="1"/>
  <c r="AR2902" i="1"/>
  <c r="AQ1053" i="1"/>
  <c r="AS664" i="1"/>
  <c r="AQ159" i="1"/>
  <c r="AP2239" i="1"/>
  <c r="AQ1240" i="1"/>
  <c r="AQ229" i="1"/>
  <c r="AR2192" i="1"/>
  <c r="AR689" i="1"/>
  <c r="AP225" i="1"/>
  <c r="AR1993" i="1"/>
  <c r="AP673" i="1"/>
  <c r="AQ3056" i="1"/>
  <c r="AS3099" i="1"/>
  <c r="AQ848" i="1"/>
  <c r="AR307" i="1"/>
  <c r="AP1211" i="1"/>
  <c r="AR2313" i="1"/>
  <c r="AQ60" i="1"/>
  <c r="AS133" i="1"/>
  <c r="AP2953" i="1"/>
  <c r="AS2790" i="1"/>
  <c r="AR1945" i="1"/>
  <c r="AR1516" i="1"/>
  <c r="AP2625" i="1"/>
  <c r="AS548" i="1"/>
  <c r="AP1735" i="1"/>
  <c r="AP2463" i="1"/>
  <c r="AR2510" i="1"/>
  <c r="AS2114" i="1"/>
  <c r="AP1687" i="1"/>
  <c r="AP2709" i="1"/>
  <c r="AQ1242" i="1"/>
  <c r="AP470" i="1"/>
  <c r="AP920" i="1"/>
  <c r="AR372" i="1"/>
  <c r="AS1464" i="1"/>
  <c r="AP1730" i="1"/>
  <c r="AQ241" i="1"/>
  <c r="AR2939" i="1"/>
  <c r="AR3239" i="1"/>
  <c r="AP2608" i="1"/>
  <c r="AR1297" i="1"/>
  <c r="AR860" i="1"/>
  <c r="AP1408" i="1"/>
  <c r="AQ2811" i="1"/>
  <c r="AQ1400" i="1"/>
  <c r="AP2831" i="1"/>
  <c r="AP3179" i="1"/>
  <c r="AR97" i="1"/>
  <c r="AP1946" i="1"/>
  <c r="AP772" i="1"/>
  <c r="AP1281" i="1"/>
  <c r="AP2501" i="1"/>
  <c r="AR1372" i="1"/>
  <c r="AQ2817" i="1"/>
  <c r="AS218" i="1"/>
  <c r="AP2025" i="1"/>
  <c r="AQ141" i="1"/>
  <c r="AP1385" i="1"/>
  <c r="AR2912" i="1"/>
  <c r="AQ597" i="1"/>
  <c r="AR1388" i="1"/>
  <c r="AR3195" i="1"/>
  <c r="AP2554" i="1"/>
  <c r="AQ1098" i="1"/>
  <c r="AQ1336" i="1"/>
  <c r="AS407" i="1"/>
  <c r="AP3216" i="1"/>
  <c r="AQ2742" i="1"/>
  <c r="AQ696" i="1"/>
  <c r="AR2503" i="1"/>
  <c r="AQ11" i="1"/>
  <c r="AP2181" i="1"/>
  <c r="AP2870" i="1"/>
  <c r="AP1668" i="1"/>
  <c r="AQ767" i="1"/>
  <c r="AR2571" i="1"/>
  <c r="AP940" i="1"/>
  <c r="AR2161" i="1"/>
  <c r="AR1091" i="1"/>
  <c r="AQ2190" i="1"/>
  <c r="AP3040" i="1"/>
  <c r="AQ209" i="1"/>
  <c r="AP2024" i="1"/>
  <c r="AR562" i="1"/>
  <c r="AR803" i="1"/>
  <c r="AR2683" i="1"/>
  <c r="AS1741" i="1"/>
  <c r="AQ2475" i="1"/>
  <c r="AR2087" i="1"/>
  <c r="AR2446" i="1"/>
  <c r="AQ2568" i="1"/>
  <c r="AP712" i="1"/>
  <c r="AP1695" i="1"/>
  <c r="AP1927" i="1"/>
  <c r="AP1427" i="1"/>
  <c r="AP3291" i="1"/>
  <c r="AP3299" i="1"/>
  <c r="AS2436" i="1"/>
  <c r="AP1799" i="1"/>
  <c r="AQ1704" i="1"/>
  <c r="AS1996" i="1"/>
  <c r="AS1704" i="1"/>
  <c r="AQ1097" i="1"/>
  <c r="AQ2497" i="1"/>
  <c r="AP1507" i="1"/>
  <c r="AR1190" i="1"/>
  <c r="AS3278" i="1"/>
  <c r="AS803" i="1"/>
  <c r="AR654" i="1"/>
  <c r="AP981" i="1"/>
  <c r="AP793" i="1"/>
  <c r="AQ2923" i="1"/>
  <c r="AR2121" i="1"/>
  <c r="AQ1425" i="1"/>
  <c r="AR317" i="1"/>
  <c r="AR539" i="1"/>
  <c r="AS3235" i="1"/>
  <c r="AR141" i="1"/>
  <c r="AQ2086" i="1"/>
  <c r="AQ1895" i="1"/>
  <c r="AS1978" i="1"/>
  <c r="AR355" i="1"/>
  <c r="AQ1017" i="1"/>
  <c r="AP180" i="1"/>
  <c r="AP2006" i="1"/>
  <c r="AS1705" i="1"/>
  <c r="AP2341" i="1"/>
  <c r="AP1603" i="1"/>
  <c r="AS849" i="1"/>
  <c r="AS1990" i="1"/>
  <c r="AP1563" i="1"/>
  <c r="AR2294" i="1"/>
  <c r="AQ145" i="1"/>
  <c r="G13" i="20"/>
  <c r="AQ2113" i="1"/>
  <c r="AP406" i="1"/>
  <c r="AS1586" i="1"/>
  <c r="AS2807" i="1"/>
  <c r="AR2937" i="1"/>
  <c r="AP3249" i="1"/>
  <c r="AS536" i="1"/>
  <c r="AR169" i="1"/>
  <c r="AP2939" i="1"/>
  <c r="AR753" i="1"/>
  <c r="AP1488" i="1"/>
  <c r="AQ2415" i="1"/>
  <c r="AS2086" i="1"/>
  <c r="AS3260" i="1"/>
  <c r="AQ2542" i="1"/>
  <c r="AS315" i="1"/>
  <c r="AQ644" i="1"/>
  <c r="AS3103" i="1"/>
  <c r="AQ1435" i="1"/>
  <c r="AR484" i="1"/>
  <c r="AQ3077" i="1"/>
  <c r="AQ669" i="1"/>
  <c r="AP2567" i="1"/>
  <c r="AP773" i="1"/>
  <c r="AQ538" i="1"/>
  <c r="AS1922" i="1"/>
  <c r="AP309" i="1"/>
  <c r="AR897" i="1"/>
  <c r="AP899" i="1"/>
  <c r="AR2229" i="1"/>
  <c r="AP2275" i="1"/>
  <c r="AS3269" i="1"/>
  <c r="AQ1211" i="1"/>
  <c r="AR475" i="1"/>
  <c r="AQ1611" i="1"/>
  <c r="AP393" i="1"/>
  <c r="AR1977" i="1"/>
  <c r="AR928" i="1"/>
  <c r="AS1413" i="1"/>
  <c r="AQ1378" i="1"/>
  <c r="AS1271" i="1"/>
  <c r="AP1639" i="1"/>
  <c r="AQ111" i="1"/>
  <c r="AP1897" i="1"/>
  <c r="AS2036" i="1"/>
  <c r="AS2815" i="1"/>
  <c r="AP1169" i="1"/>
  <c r="AP766" i="1"/>
  <c r="AS843" i="1"/>
  <c r="AS842" i="1"/>
  <c r="AP3076" i="1"/>
  <c r="AR702" i="1"/>
  <c r="AQ876" i="1"/>
  <c r="AS1869" i="1"/>
  <c r="AQ537" i="1"/>
  <c r="AS1876" i="1"/>
  <c r="AS1896" i="1"/>
  <c r="AR234" i="1"/>
  <c r="AS1955" i="1"/>
  <c r="AP2183" i="1"/>
  <c r="AP273" i="1"/>
  <c r="AS2842" i="1"/>
  <c r="AS2378" i="1"/>
  <c r="AR458" i="1"/>
  <c r="AS2710" i="1"/>
  <c r="AR25" i="1"/>
  <c r="AS145" i="1"/>
  <c r="AQ3250" i="1"/>
  <c r="AP599" i="1"/>
  <c r="AP2048" i="1"/>
  <c r="AQ3134" i="1"/>
  <c r="AQ967" i="1"/>
  <c r="AS1165" i="1"/>
  <c r="AS685" i="1"/>
  <c r="AR1833" i="1"/>
  <c r="AQ2248" i="1"/>
  <c r="AQ1430" i="1"/>
  <c r="AP324" i="1"/>
  <c r="AS380" i="1"/>
  <c r="AR2263" i="1"/>
  <c r="AQ1388" i="1"/>
  <c r="AP2507" i="1"/>
  <c r="AQ776" i="1"/>
  <c r="AS20" i="1"/>
  <c r="AS2769" i="1"/>
  <c r="AQ2243" i="1"/>
  <c r="AR1870" i="1"/>
  <c r="AR1893" i="1"/>
  <c r="AR2869" i="1"/>
  <c r="AQ2593" i="1"/>
  <c r="AS2450" i="1"/>
  <c r="AS1733" i="1"/>
  <c r="AQ137" i="1"/>
  <c r="AP2154" i="1"/>
  <c r="AQ253" i="1"/>
  <c r="AP2203" i="1"/>
  <c r="AS1912" i="1"/>
  <c r="AR365" i="1"/>
  <c r="AQ226" i="1"/>
  <c r="AR2941" i="1"/>
  <c r="AR2183" i="1"/>
  <c r="AQ2821" i="1"/>
  <c r="AQ1324" i="1"/>
  <c r="AR3142" i="1"/>
  <c r="AQ2127" i="1"/>
  <c r="AR691" i="1"/>
  <c r="AP2421" i="1"/>
  <c r="AS3042" i="1"/>
  <c r="AR2583" i="1"/>
  <c r="AP143" i="1"/>
  <c r="AS2497" i="1"/>
  <c r="AP837" i="1"/>
  <c r="AR341" i="1"/>
  <c r="AP792" i="1"/>
  <c r="AR117" i="1"/>
  <c r="AP1267" i="1"/>
  <c r="AP2828" i="1"/>
  <c r="AR503" i="1"/>
  <c r="AR1147" i="1"/>
  <c r="AP181" i="1"/>
  <c r="AQ436" i="1"/>
  <c r="AR2728" i="1"/>
  <c r="AQ1322" i="1"/>
  <c r="AP2258" i="1"/>
  <c r="AP2936" i="1"/>
  <c r="AP1419" i="1"/>
  <c r="AQ2764" i="1"/>
  <c r="AQ2528" i="1"/>
  <c r="AR3022" i="1"/>
  <c r="AR2375" i="1"/>
  <c r="AR1107" i="1"/>
  <c r="AQ2912" i="1"/>
  <c r="AS1087" i="1"/>
  <c r="AR1069" i="1"/>
  <c r="AP3239" i="1"/>
  <c r="AP535" i="1"/>
  <c r="AQ562" i="1"/>
  <c r="AP991" i="1"/>
  <c r="AP2857" i="1"/>
  <c r="AR1999" i="1"/>
  <c r="AP1836" i="1"/>
  <c r="AQ2321" i="1"/>
  <c r="AS3172" i="1"/>
  <c r="AS2916" i="1"/>
  <c r="AQ2555" i="1"/>
  <c r="AR520" i="1"/>
  <c r="AR1965" i="1"/>
  <c r="AS2409" i="1"/>
  <c r="AP2111" i="1"/>
  <c r="AQ2340" i="1"/>
  <c r="AP1824" i="1"/>
  <c r="AQ1275" i="1"/>
  <c r="AQ948" i="1"/>
  <c r="AQ2062" i="1"/>
  <c r="AS2765" i="1"/>
  <c r="AQ2624" i="1"/>
  <c r="AP2666" i="1"/>
  <c r="AP517" i="1"/>
  <c r="AP1019" i="1"/>
  <c r="AS3230" i="1"/>
  <c r="AP2440" i="1"/>
  <c r="AQ3302" i="1"/>
  <c r="AR740" i="1"/>
  <c r="AR94" i="1"/>
  <c r="AP2821" i="1"/>
  <c r="AS866" i="1"/>
  <c r="AS1925" i="1"/>
  <c r="AS2024" i="1"/>
  <c r="AS457" i="1"/>
  <c r="AR571" i="1"/>
  <c r="F7" i="20"/>
  <c r="AS1791" i="1"/>
  <c r="AS2313" i="1"/>
  <c r="AQ2814" i="1"/>
  <c r="AQ2455" i="1"/>
  <c r="AR102" i="1"/>
  <c r="AP52" i="1"/>
  <c r="AP1505" i="1"/>
  <c r="AS787" i="1"/>
  <c r="AS111" i="1"/>
  <c r="AR1140" i="1"/>
  <c r="AR1321" i="1"/>
  <c r="AS307" i="1"/>
  <c r="AP75" i="1"/>
  <c r="AQ2390" i="1"/>
  <c r="AS1062" i="1"/>
  <c r="AR3179" i="1"/>
  <c r="AR794" i="1"/>
  <c r="AR1541" i="1"/>
  <c r="AP1851" i="1"/>
  <c r="AR51" i="1"/>
  <c r="AP1627" i="1"/>
  <c r="AS1612" i="1"/>
  <c r="AS1577" i="1"/>
  <c r="AP45" i="1"/>
  <c r="AS1288" i="1"/>
  <c r="AP3297" i="1"/>
  <c r="AR2702" i="1"/>
  <c r="AS1125" i="1"/>
  <c r="AR2631" i="1"/>
  <c r="AS1992" i="1"/>
  <c r="F28" i="20"/>
  <c r="AR1923" i="1"/>
  <c r="AS2002" i="1"/>
  <c r="AS487" i="1"/>
  <c r="AP3189" i="1"/>
  <c r="AQ1509" i="1"/>
  <c r="AR2804" i="1"/>
  <c r="AS1244" i="1"/>
  <c r="AS48" i="1"/>
  <c r="AP1145" i="1"/>
  <c r="AR1422" i="1"/>
  <c r="AP1407" i="1"/>
  <c r="AQ1245" i="1"/>
  <c r="AQ2731" i="1"/>
  <c r="AP3091" i="1"/>
  <c r="AQ1072" i="1"/>
  <c r="B41" i="18"/>
  <c r="AR2280" i="1"/>
  <c r="AP3116" i="1"/>
  <c r="AP2670" i="1"/>
  <c r="AP2209" i="1"/>
  <c r="AR526" i="1"/>
  <c r="AQ917" i="1"/>
  <c r="AP2469" i="1"/>
  <c r="AR2677" i="1"/>
  <c r="AP1704" i="1"/>
  <c r="AS148" i="1"/>
  <c r="AP25" i="1"/>
  <c r="AQ1149" i="1"/>
  <c r="AQ860" i="1"/>
  <c r="AR3078" i="1"/>
  <c r="AR3194" i="1"/>
  <c r="AQ3011" i="1"/>
  <c r="AQ1910" i="1"/>
  <c r="AQ148" i="1"/>
  <c r="AP1289" i="1"/>
  <c r="AQ840" i="1"/>
  <c r="AS1331" i="1"/>
  <c r="AP1301" i="1"/>
  <c r="AR1578" i="1"/>
  <c r="AP2753" i="1"/>
  <c r="AQ2379" i="1"/>
  <c r="B31" i="18"/>
  <c r="AR1280" i="1"/>
  <c r="AS3259" i="1"/>
  <c r="AR2896" i="1"/>
  <c r="AR2862" i="1"/>
  <c r="AP917" i="1"/>
  <c r="AR1690" i="1"/>
  <c r="AS3225" i="1"/>
  <c r="AQ885" i="1"/>
  <c r="AQ1158" i="1"/>
  <c r="AS1302" i="1"/>
  <c r="AP1237" i="1"/>
  <c r="AR1768" i="1"/>
  <c r="AS770" i="1"/>
  <c r="AR30" i="1"/>
  <c r="AS3021" i="1"/>
  <c r="AS951" i="1"/>
  <c r="AR1324" i="1"/>
  <c r="AR2248" i="1"/>
  <c r="AP788" i="1"/>
  <c r="AS678" i="1"/>
  <c r="AR929" i="1"/>
  <c r="AS2015" i="1"/>
  <c r="AS2750" i="1"/>
  <c r="AR531" i="1"/>
  <c r="AP1494" i="1"/>
  <c r="AR2698" i="1"/>
  <c r="AP708" i="1"/>
  <c r="AS2223" i="1"/>
  <c r="AS2997" i="1"/>
  <c r="AS2121" i="1"/>
  <c r="AS613" i="1"/>
  <c r="AR1338" i="1"/>
  <c r="AQ1794" i="1"/>
  <c r="AP809" i="1"/>
  <c r="AS70" i="1"/>
  <c r="AS476" i="1"/>
  <c r="AQ2545" i="1"/>
  <c r="AP1226" i="1"/>
  <c r="AR2779" i="1"/>
  <c r="AR1162" i="1"/>
  <c r="AQ2655" i="1"/>
  <c r="AP2827" i="1"/>
  <c r="AQ3294" i="1"/>
  <c r="AR388" i="1"/>
  <c r="AQ2283" i="1"/>
  <c r="AP1565" i="1"/>
  <c r="AR2288" i="1"/>
  <c r="AR476" i="1"/>
  <c r="AS574" i="1"/>
  <c r="AR3280" i="1"/>
  <c r="AP1765" i="1"/>
  <c r="AS141" i="1"/>
  <c r="AP505" i="1"/>
  <c r="AR1720" i="1"/>
  <c r="AP2782" i="1"/>
  <c r="AP2347" i="1"/>
  <c r="AR246" i="1"/>
  <c r="AR2039" i="1"/>
  <c r="AQ2405" i="1"/>
  <c r="AP2863" i="1"/>
  <c r="AQ3218" i="1"/>
  <c r="AR796" i="1"/>
  <c r="AS2512" i="1"/>
  <c r="AP845" i="1"/>
  <c r="AS1548" i="1"/>
  <c r="AQ1427" i="1"/>
  <c r="AS1340" i="1"/>
  <c r="AP2668" i="1"/>
  <c r="AR507" i="1"/>
  <c r="AQ2295" i="1"/>
  <c r="AP650" i="1"/>
  <c r="AR1841" i="1"/>
  <c r="G6" i="20"/>
  <c r="AQ2705" i="1"/>
  <c r="AQ1196" i="1"/>
  <c r="AS1993" i="1"/>
  <c r="AS3077" i="1"/>
  <c r="AS2385" i="1"/>
  <c r="AQ2482" i="1"/>
  <c r="AQ82" i="1"/>
  <c r="AQ1566" i="1"/>
  <c r="AS579" i="1"/>
  <c r="AQ1719" i="1"/>
  <c r="AP2005" i="1"/>
  <c r="AR149" i="1"/>
  <c r="AR3227" i="1"/>
  <c r="AQ312" i="1"/>
  <c r="AS2833" i="1"/>
  <c r="AR228" i="1"/>
  <c r="AQ1027" i="1"/>
  <c r="AQ2837" i="1"/>
  <c r="AP2001" i="1"/>
  <c r="AQ1965" i="1"/>
  <c r="AQ196" i="1"/>
  <c r="AR200" i="1"/>
  <c r="AP508" i="1"/>
  <c r="AP2453" i="1"/>
  <c r="AQ2068" i="1"/>
  <c r="AP2412" i="1"/>
  <c r="AR2932" i="1"/>
  <c r="AQ2083" i="1"/>
  <c r="AQ1385" i="1"/>
  <c r="AP184" i="1"/>
  <c r="AQ2740" i="1"/>
  <c r="AQ2145" i="1"/>
  <c r="AR1129" i="1"/>
  <c r="AS1185" i="1"/>
  <c r="AS2547" i="1"/>
  <c r="AP2072" i="1"/>
  <c r="AQ1468" i="1"/>
  <c r="AP1155" i="1"/>
  <c r="AP2057" i="1"/>
  <c r="AS2048" i="1"/>
  <c r="AQ239" i="1"/>
  <c r="AR1187" i="1"/>
  <c r="AS3078" i="1"/>
  <c r="AP626" i="1"/>
  <c r="AQ154" i="1"/>
  <c r="AR704" i="1"/>
  <c r="AS281" i="1"/>
  <c r="AP571" i="1"/>
  <c r="AR181" i="1"/>
  <c r="AS2857" i="1"/>
  <c r="AQ1359" i="1"/>
  <c r="AQ2278" i="1"/>
  <c r="AP3066" i="1"/>
  <c r="AQ1269" i="1"/>
  <c r="AQ207" i="1"/>
  <c r="AQ34" i="1"/>
  <c r="AR235" i="1"/>
  <c r="AQ2862" i="1"/>
  <c r="AP2920" i="1"/>
  <c r="AP611" i="1"/>
  <c r="AQ1831" i="1"/>
  <c r="AQ621" i="1"/>
  <c r="AP1652" i="1"/>
  <c r="AS3045" i="1"/>
  <c r="AS1024" i="1"/>
  <c r="AP850" i="1"/>
  <c r="AQ1081" i="1"/>
  <c r="AQ432" i="1"/>
  <c r="AQ2133" i="1"/>
  <c r="AQ1991" i="1"/>
  <c r="AS1822" i="1"/>
  <c r="AS3011" i="1"/>
  <c r="AS2090" i="1"/>
  <c r="AR1637" i="1"/>
  <c r="AS2721" i="1"/>
  <c r="AS557" i="1"/>
  <c r="AR2773" i="1"/>
  <c r="AP1796" i="1"/>
  <c r="AS2149" i="1"/>
  <c r="AP1357" i="1"/>
  <c r="AS626" i="1"/>
  <c r="AR2502" i="1"/>
  <c r="AS2933" i="1"/>
  <c r="AQ1575" i="1"/>
  <c r="AP2030" i="1"/>
  <c r="AR1250" i="1"/>
  <c r="AP1359" i="1"/>
  <c r="AR252" i="1"/>
  <c r="AS150" i="1"/>
  <c r="AQ2240" i="1"/>
  <c r="H30" i="20"/>
  <c r="AQ1661" i="1"/>
  <c r="AQ2275" i="1"/>
  <c r="AS517" i="1"/>
  <c r="AS2211" i="1"/>
  <c r="AQ261" i="1"/>
  <c r="AS1281" i="1"/>
  <c r="AR1968" i="1"/>
  <c r="AP146" i="1"/>
  <c r="AR1603" i="1"/>
  <c r="AS2705" i="1"/>
  <c r="AS2945" i="1"/>
  <c r="AS45" i="1"/>
  <c r="AR1485" i="1"/>
  <c r="AP2422" i="1"/>
  <c r="AR1036" i="1"/>
  <c r="AP719" i="1"/>
  <c r="AQ963" i="1"/>
  <c r="AP2307" i="1"/>
  <c r="AR817" i="1"/>
  <c r="AP2225" i="1"/>
  <c r="AR386" i="1"/>
  <c r="AS1682" i="1"/>
  <c r="AQ1066" i="1"/>
  <c r="AQ1862" i="1"/>
  <c r="AQ3095" i="1"/>
  <c r="AS248" i="1"/>
  <c r="AQ1697" i="1"/>
  <c r="AR1947" i="1"/>
  <c r="AP1949" i="1"/>
  <c r="AS1933" i="1"/>
  <c r="AP638" i="1"/>
  <c r="AS952" i="1"/>
  <c r="AP2919" i="1"/>
  <c r="AQ620" i="1"/>
  <c r="AR1043" i="1"/>
  <c r="AQ1948" i="1"/>
  <c r="AQ1457" i="1"/>
  <c r="AP2407" i="1"/>
  <c r="AR2128" i="1"/>
  <c r="AR2320" i="1"/>
  <c r="AR13" i="1"/>
  <c r="AQ2480" i="1"/>
  <c r="AR2434" i="1"/>
  <c r="AR3285" i="1"/>
  <c r="AR910" i="1"/>
  <c r="AQ601" i="1"/>
  <c r="AQ2018" i="1"/>
  <c r="AQ1453" i="1"/>
  <c r="AS1899" i="1"/>
  <c r="AP400" i="1"/>
  <c r="AP1782" i="1"/>
  <c r="AP1841" i="1"/>
  <c r="AS539" i="1"/>
  <c r="AS2400" i="1"/>
  <c r="AP2403" i="1"/>
  <c r="AS90" i="1"/>
  <c r="AP1908" i="1"/>
  <c r="AR2555" i="1"/>
  <c r="AR417" i="1"/>
  <c r="AP781" i="1"/>
  <c r="AQ2099" i="1"/>
  <c r="AP1335" i="1"/>
  <c r="AP3115" i="1"/>
  <c r="AS2854" i="1"/>
  <c r="AS1661" i="1"/>
  <c r="AP3221" i="1"/>
  <c r="AS1598" i="1"/>
  <c r="AS679" i="1"/>
  <c r="AP3276" i="1"/>
  <c r="AP376" i="1"/>
  <c r="AP175" i="1"/>
  <c r="AS1881" i="1"/>
  <c r="AQ243" i="1"/>
  <c r="AS2861" i="1"/>
  <c r="AP1220" i="1"/>
  <c r="AR1674" i="1"/>
  <c r="AP1657" i="1"/>
  <c r="AR1537" i="1"/>
  <c r="AP1882" i="1"/>
  <c r="AS3088" i="1"/>
  <c r="AR3155" i="1"/>
  <c r="AP911" i="1"/>
  <c r="AR3081" i="1"/>
  <c r="AQ2100" i="1"/>
  <c r="AQ1469" i="1"/>
  <c r="AQ2812" i="1"/>
  <c r="AR1924" i="1"/>
  <c r="AQ1860" i="1"/>
  <c r="AS2342" i="1"/>
  <c r="AS370" i="1"/>
  <c r="AQ2332" i="1"/>
  <c r="AP1244" i="1"/>
  <c r="AR1802" i="1"/>
  <c r="AP93" i="1"/>
  <c r="AQ1496" i="1"/>
  <c r="AP1414" i="1"/>
  <c r="AQ839" i="1"/>
  <c r="AS522" i="1"/>
  <c r="AQ2767" i="1"/>
  <c r="AS1821" i="1"/>
  <c r="AQ75" i="1"/>
  <c r="AS1066" i="1"/>
  <c r="AR888" i="1"/>
  <c r="AS2298" i="1"/>
  <c r="AS1716" i="1"/>
  <c r="AS2049" i="1"/>
  <c r="AR201" i="1"/>
  <c r="AS2408" i="1"/>
  <c r="AR214" i="1"/>
  <c r="AQ1268" i="1"/>
  <c r="AP784" i="1"/>
  <c r="AR700" i="1"/>
  <c r="AS2593" i="1"/>
  <c r="AS520" i="1"/>
  <c r="AS3119" i="1"/>
  <c r="AQ2504" i="1"/>
  <c r="AP2752" i="1"/>
  <c r="AR3189" i="1"/>
  <c r="AS2569" i="1"/>
  <c r="AP2477" i="1"/>
  <c r="AP1269" i="1"/>
  <c r="AQ187" i="1"/>
  <c r="AQ1373" i="1"/>
  <c r="AQ582" i="1"/>
  <c r="AQ1434" i="1"/>
  <c r="AS3013" i="1"/>
  <c r="AQ748" i="1"/>
  <c r="AP1576" i="1"/>
  <c r="AR2738" i="1"/>
  <c r="AR1733" i="1"/>
  <c r="AP1076" i="1"/>
  <c r="AQ255" i="1"/>
  <c r="AQ2522" i="1"/>
  <c r="AQ1789" i="1"/>
  <c r="AR2332" i="1"/>
  <c r="AP3168" i="1"/>
  <c r="AP2628" i="1"/>
  <c r="AR2351" i="1"/>
  <c r="AS2404" i="1"/>
  <c r="AS2728" i="1"/>
  <c r="AQ634" i="1"/>
  <c r="AQ3153" i="1"/>
  <c r="AP2615" i="1"/>
  <c r="AR3049" i="1"/>
  <c r="AP2606" i="1"/>
  <c r="AP1903" i="1"/>
  <c r="AS2540" i="1"/>
  <c r="AS324" i="1"/>
  <c r="AP1378" i="1"/>
  <c r="AR1328" i="1"/>
  <c r="AQ2628" i="1"/>
  <c r="AR2091" i="1"/>
  <c r="AS246" i="1"/>
  <c r="AR2949" i="1"/>
  <c r="B34" i="18"/>
  <c r="AP3156" i="1"/>
  <c r="AP1517" i="1"/>
  <c r="AS1046" i="1"/>
  <c r="AS652" i="1"/>
  <c r="AR462" i="1"/>
  <c r="AQ3205" i="1"/>
  <c r="AR3199" i="1"/>
  <c r="AP478" i="1"/>
  <c r="AP1854" i="1"/>
  <c r="AS2221" i="1"/>
  <c r="AP795" i="1"/>
  <c r="AS629" i="1"/>
  <c r="AR2213" i="1"/>
  <c r="AR3287" i="1"/>
  <c r="AP1697" i="1"/>
  <c r="AS1360" i="1"/>
  <c r="AP902" i="1"/>
  <c r="AP2739" i="1"/>
  <c r="AS1053" i="1"/>
  <c r="AS2534" i="1"/>
  <c r="AS2294" i="1"/>
  <c r="AR1019" i="1"/>
  <c r="AP136" i="1"/>
  <c r="AP1760" i="1"/>
  <c r="AR67" i="1"/>
  <c r="AP3290" i="1"/>
  <c r="AR2914" i="1"/>
  <c r="AP1708" i="1"/>
  <c r="AQ2055" i="1"/>
  <c r="AR997" i="1"/>
  <c r="AP2768" i="1"/>
  <c r="AS2858" i="1"/>
  <c r="AP3191" i="1"/>
  <c r="AR978" i="1"/>
  <c r="AR2874" i="1"/>
  <c r="AR3208" i="1"/>
  <c r="AR1063" i="1"/>
  <c r="AR3000" i="1"/>
  <c r="AQ622" i="1"/>
  <c r="AS2442" i="1"/>
  <c r="AP2692" i="1"/>
  <c r="AQ1879" i="1"/>
  <c r="AP1187" i="1"/>
  <c r="AR1712" i="1"/>
  <c r="AQ2104" i="1"/>
  <c r="AS599" i="1"/>
  <c r="AR2977" i="1"/>
  <c r="AR1656" i="1"/>
  <c r="AS3115" i="1"/>
  <c r="AP2410" i="1"/>
  <c r="AR244" i="1"/>
  <c r="AS335" i="1"/>
  <c r="AQ825" i="1"/>
  <c r="AS2850" i="1"/>
  <c r="AQ440" i="1"/>
  <c r="AP3065" i="1"/>
  <c r="AR849" i="1"/>
  <c r="AQ1301" i="1"/>
  <c r="AQ843" i="1"/>
  <c r="AQ1369" i="1"/>
  <c r="AP2987" i="1"/>
  <c r="AS1304" i="1"/>
  <c r="AP2971" i="1"/>
  <c r="AR1161" i="1"/>
  <c r="AS2405" i="1"/>
  <c r="AR2748" i="1"/>
  <c r="AR249" i="1"/>
  <c r="AS3036" i="1"/>
  <c r="AR1424" i="1"/>
  <c r="AR1565" i="1"/>
  <c r="AR2944" i="1"/>
  <c r="AR709" i="1"/>
  <c r="AP2442" i="1"/>
  <c r="AR629" i="1"/>
  <c r="AQ2604" i="1"/>
  <c r="AS1895" i="1"/>
  <c r="AP994" i="1"/>
  <c r="AP483" i="1"/>
  <c r="AP297" i="1"/>
  <c r="B29" i="18"/>
  <c r="AP1328" i="1"/>
  <c r="AR1809" i="1"/>
  <c r="AR2789" i="1"/>
  <c r="AP271" i="1"/>
  <c r="AR63" i="1"/>
  <c r="AR2174" i="1"/>
  <c r="AR1126" i="1"/>
  <c r="AP1945" i="1"/>
  <c r="F2" i="20"/>
  <c r="AS3100" i="1"/>
  <c r="AQ1110" i="1"/>
  <c r="AS2664" i="1"/>
  <c r="AQ1872" i="1"/>
  <c r="AS2777" i="1"/>
  <c r="AS957" i="1"/>
  <c r="AR2268" i="1"/>
  <c r="AS729" i="1"/>
  <c r="AS992" i="1"/>
  <c r="AP411" i="1"/>
  <c r="AP256" i="1"/>
  <c r="AR911" i="1"/>
  <c r="AR447" i="1"/>
  <c r="AR2488" i="1"/>
  <c r="AP2604" i="1"/>
  <c r="AQ2944" i="1"/>
  <c r="AS1345" i="1"/>
  <c r="AQ792" i="1"/>
  <c r="AP1670" i="1"/>
  <c r="AQ236" i="1"/>
  <c r="AQ2620" i="1"/>
  <c r="AS540" i="1"/>
  <c r="AP848" i="1"/>
  <c r="AS1721" i="1"/>
  <c r="AQ2782" i="1"/>
  <c r="AR2750" i="1"/>
  <c r="AQ402" i="1"/>
  <c r="AP1397" i="1"/>
  <c r="AP591" i="1"/>
  <c r="AR1839" i="1"/>
  <c r="AQ684" i="1"/>
  <c r="AS1444" i="1"/>
  <c r="AS902" i="1"/>
  <c r="AP2333" i="1"/>
  <c r="AS3287" i="1"/>
  <c r="AP2922" i="1"/>
  <c r="AR2824" i="1"/>
  <c r="AP1298" i="1"/>
  <c r="AS3222" i="1"/>
  <c r="AR944" i="1"/>
  <c r="AR2540" i="1"/>
  <c r="AQ1835" i="1"/>
  <c r="AP1381" i="1"/>
  <c r="AS1702" i="1"/>
  <c r="AP1776" i="1"/>
  <c r="AR2965" i="1"/>
  <c r="AS553" i="1"/>
  <c r="AR2602" i="1"/>
  <c r="AP3002" i="1"/>
  <c r="AS1976" i="1"/>
  <c r="AP2026" i="1"/>
  <c r="H15" i="20"/>
  <c r="AS3109" i="1"/>
  <c r="AQ1164" i="1"/>
  <c r="AQ317" i="1"/>
  <c r="AQ2666" i="1"/>
  <c r="AQ3092" i="1"/>
  <c r="AQ3176" i="1"/>
  <c r="AP263" i="1"/>
  <c r="AP1815" i="1"/>
  <c r="AR82" i="1"/>
  <c r="B24" i="18"/>
  <c r="AP329" i="1"/>
  <c r="AR1545" i="1"/>
  <c r="AP234" i="1"/>
  <c r="AR34" i="1"/>
  <c r="AS1779" i="1"/>
  <c r="AR1443" i="1"/>
  <c r="AR903" i="1"/>
  <c r="AP511" i="1"/>
  <c r="AQ1135" i="1"/>
  <c r="AS2496" i="1"/>
  <c r="AQ469" i="1"/>
  <c r="AS2415" i="1"/>
  <c r="AQ2600" i="1"/>
  <c r="AQ55" i="1"/>
  <c r="AR820" i="1"/>
  <c r="AS1086" i="1"/>
  <c r="AP2966" i="1"/>
  <c r="AS469" i="1"/>
  <c r="AS3295" i="1"/>
  <c r="AS2117" i="1"/>
  <c r="AR2033" i="1"/>
  <c r="AP1482" i="1"/>
  <c r="AR1638" i="1"/>
  <c r="AP1358" i="1"/>
  <c r="AS3243" i="1"/>
  <c r="AP71" i="1"/>
  <c r="AR1449" i="1"/>
  <c r="AS1224" i="1"/>
  <c r="AQ95" i="1"/>
  <c r="AR1105" i="1"/>
  <c r="H24" i="20"/>
  <c r="AP1596" i="1"/>
  <c r="AP2926" i="1"/>
  <c r="AR1059" i="1"/>
  <c r="AP315" i="1"/>
  <c r="AP1080" i="1"/>
  <c r="AP1569" i="1"/>
  <c r="H5" i="20"/>
  <c r="AS1962" i="1"/>
  <c r="AR1275" i="1"/>
  <c r="AQ1307" i="1"/>
  <c r="AQ83" i="1"/>
  <c r="AS2143" i="1"/>
  <c r="AQ2066" i="1"/>
  <c r="AQ2495" i="1"/>
  <c r="AR843" i="1"/>
  <c r="AQ2842" i="1"/>
  <c r="AQ1939" i="1"/>
  <c r="AR861" i="1"/>
  <c r="AR2408" i="1"/>
  <c r="AQ611" i="1"/>
  <c r="AP555" i="1"/>
  <c r="AS2268" i="1"/>
  <c r="AS1777" i="1"/>
  <c r="AS1023" i="1"/>
  <c r="AP1684" i="1"/>
  <c r="AP2033" i="1"/>
  <c r="AS3239" i="1"/>
  <c r="AP342" i="1"/>
  <c r="AS3205" i="1"/>
  <c r="AQ2342" i="1"/>
  <c r="AQ501" i="1"/>
  <c r="AS1284" i="1"/>
  <c r="AS956" i="1"/>
  <c r="AQ567" i="1"/>
  <c r="AS651" i="1"/>
  <c r="AQ2684" i="1"/>
  <c r="AP1606" i="1"/>
  <c r="AS1979" i="1"/>
  <c r="AQ2798" i="1"/>
  <c r="AQ1973" i="1"/>
  <c r="AQ506" i="1"/>
  <c r="AR2068" i="1"/>
  <c r="AR1518" i="1"/>
  <c r="AR405" i="1"/>
  <c r="AP614" i="1"/>
  <c r="AQ2213" i="1"/>
  <c r="AR1827" i="1"/>
  <c r="AS738" i="1"/>
  <c r="AP2266" i="1"/>
  <c r="AS2070" i="1"/>
  <c r="AQ3229" i="1"/>
  <c r="AP1144" i="1"/>
  <c r="AP207" i="1"/>
  <c r="AS331" i="1"/>
  <c r="AQ2553" i="1"/>
  <c r="AR1879" i="1"/>
  <c r="AR639" i="1"/>
  <c r="AQ1009" i="1"/>
  <c r="AQ1544" i="1"/>
  <c r="AS9" i="1"/>
  <c r="AS991" i="1"/>
  <c r="AS426" i="1"/>
  <c r="AS1765" i="1"/>
  <c r="AQ1822" i="1"/>
  <c r="AP1553" i="1"/>
  <c r="AQ615" i="1"/>
  <c r="AP1913" i="1"/>
  <c r="AS1684" i="1"/>
  <c r="AP2512" i="1"/>
  <c r="AQ2937" i="1"/>
  <c r="AS2541" i="1"/>
  <c r="AS2205" i="1"/>
  <c r="AQ2336" i="1"/>
  <c r="AQ3004" i="1"/>
  <c r="AR1075" i="1"/>
  <c r="AP1808" i="1"/>
  <c r="AR1625" i="1"/>
  <c r="AR89" i="1"/>
  <c r="AQ1554" i="1"/>
  <c r="AP2346" i="1"/>
  <c r="AS2035" i="1"/>
  <c r="AP450" i="1"/>
  <c r="AP2204" i="1"/>
  <c r="AQ3102" i="1"/>
  <c r="AP2415" i="1"/>
  <c r="AS2206" i="1"/>
  <c r="AS1671" i="1"/>
  <c r="AP1600" i="1"/>
  <c r="AS2176" i="1"/>
  <c r="AS2864" i="1"/>
  <c r="AQ2288" i="1"/>
  <c r="AS3073" i="1"/>
  <c r="AR879" i="1"/>
  <c r="AP2839" i="1"/>
  <c r="AQ1035" i="1"/>
  <c r="AR2613" i="1"/>
  <c r="AQ230" i="1"/>
  <c r="AP390" i="1"/>
  <c r="AS3272" i="1"/>
  <c r="AR1390" i="1"/>
  <c r="AR2276" i="1"/>
  <c r="AQ1289" i="1"/>
  <c r="AQ1799" i="1"/>
  <c r="AS2437" i="1"/>
  <c r="AS1516" i="1"/>
  <c r="AQ1753" i="1"/>
  <c r="AQ327" i="1"/>
  <c r="AS427" i="1"/>
  <c r="AP1653" i="1"/>
  <c r="AS1639" i="1"/>
  <c r="F3" i="20"/>
  <c r="AS2324" i="1"/>
  <c r="AR990" i="1"/>
  <c r="AR2908" i="1"/>
  <c r="AR215" i="1"/>
  <c r="AR1554" i="1"/>
  <c r="AQ3014" i="1"/>
  <c r="AP451" i="1"/>
  <c r="AS2321" i="1"/>
  <c r="AR505" i="1"/>
  <c r="AP3034" i="1"/>
  <c r="AR1821" i="1"/>
  <c r="AP1141" i="1"/>
  <c r="AQ2235" i="1"/>
  <c r="AS668" i="1"/>
  <c r="AQ1298" i="1"/>
  <c r="AP2570" i="1"/>
  <c r="AR2767" i="1"/>
  <c r="AR1791" i="1"/>
  <c r="AP2972" i="1"/>
  <c r="AR1751" i="1"/>
  <c r="AP2776" i="1"/>
  <c r="AS661" i="1"/>
  <c r="AS87" i="1"/>
  <c r="AP2856" i="1"/>
  <c r="B62" i="18"/>
  <c r="AS1189" i="1"/>
  <c r="AR1409" i="1"/>
  <c r="AS65" i="1"/>
  <c r="AQ528" i="1"/>
  <c r="AQ392" i="1"/>
  <c r="AQ2650" i="1"/>
  <c r="AQ2439" i="1"/>
  <c r="AP2356" i="1"/>
  <c r="AQ1598" i="1"/>
  <c r="AR3192" i="1"/>
  <c r="AQ2596" i="1"/>
  <c r="AP935" i="1"/>
  <c r="AQ1897" i="1"/>
  <c r="AR452" i="1"/>
  <c r="AR2705" i="1"/>
  <c r="AS531" i="1"/>
  <c r="AS2560" i="1"/>
  <c r="AR2243" i="1"/>
  <c r="AP787" i="1"/>
  <c r="AQ2959" i="1"/>
  <c r="AS2312" i="1"/>
  <c r="AP2069" i="1"/>
  <c r="AR1750" i="1"/>
  <c r="AS855" i="1"/>
  <c r="AQ837" i="1"/>
  <c r="AQ3251" i="1"/>
  <c r="AQ796" i="1"/>
  <c r="AR2758" i="1"/>
  <c r="AS1175" i="1"/>
  <c r="AP2455" i="1"/>
  <c r="AR3094" i="1"/>
  <c r="AS3157" i="1"/>
  <c r="AP1382" i="1"/>
  <c r="AS3114" i="1"/>
  <c r="AR752" i="1"/>
  <c r="AS166" i="1"/>
  <c r="AP1485" i="1"/>
  <c r="AS2274" i="1"/>
  <c r="AR3125" i="1"/>
  <c r="AQ921" i="1"/>
  <c r="AP2559" i="1"/>
  <c r="AP2805" i="1"/>
  <c r="AP2248" i="1"/>
  <c r="B47" i="18"/>
  <c r="AQ1012" i="1"/>
  <c r="AP229" i="1"/>
  <c r="AP1579" i="1"/>
  <c r="AS833" i="1"/>
  <c r="AS1296" i="1"/>
  <c r="AP1373" i="1"/>
  <c r="AR28" i="1"/>
  <c r="AP2441" i="1"/>
  <c r="AQ3270" i="1"/>
  <c r="AR1430" i="1"/>
  <c r="AS1873" i="1"/>
  <c r="AR90" i="1"/>
  <c r="AQ1915" i="1"/>
  <c r="AR1222" i="1"/>
  <c r="AR100" i="1"/>
  <c r="AQ1428" i="1"/>
  <c r="AQ1257" i="1"/>
  <c r="AQ648" i="1"/>
  <c r="AS2681" i="1"/>
  <c r="AP2357" i="1"/>
  <c r="AP2523" i="1"/>
  <c r="AQ1195" i="1"/>
  <c r="AP16" i="1"/>
  <c r="AQ937" i="1"/>
  <c r="AS3261" i="1"/>
  <c r="AS43" i="1"/>
  <c r="AR1633" i="1"/>
  <c r="AP202" i="1"/>
  <c r="AQ1146" i="1"/>
  <c r="AS1782" i="1"/>
  <c r="AR579" i="1"/>
  <c r="AP2835" i="1"/>
  <c r="AR3085" i="1"/>
  <c r="AR3020" i="1"/>
  <c r="AS1343" i="1"/>
  <c r="AQ2492" i="1"/>
  <c r="AS2519" i="1"/>
  <c r="AR2509" i="1"/>
  <c r="AR2054" i="1"/>
  <c r="AP2534" i="1"/>
  <c r="AR1575" i="1"/>
  <c r="AQ1995" i="1"/>
  <c r="AP1168" i="1"/>
  <c r="AS2715" i="1"/>
  <c r="AP1120" i="1"/>
  <c r="AS461" i="1"/>
  <c r="AR75" i="1"/>
  <c r="AP1224" i="1"/>
  <c r="AS142" i="1"/>
  <c r="AS183" i="1"/>
  <c r="AP976" i="1"/>
  <c r="AS460" i="1"/>
  <c r="AQ1014" i="1"/>
  <c r="AP3263" i="1"/>
  <c r="AR1185" i="1"/>
  <c r="AP916" i="1"/>
  <c r="AQ1266" i="1"/>
  <c r="AP1349" i="1"/>
  <c r="AQ2640" i="1"/>
  <c r="AR2299" i="1"/>
  <c r="AP1044" i="1"/>
  <c r="AS3056" i="1"/>
  <c r="AP335" i="1"/>
  <c r="AR1699" i="1"/>
  <c r="AQ3187" i="1"/>
  <c r="AP191" i="1"/>
  <c r="AS1152" i="1"/>
  <c r="AS743" i="1"/>
  <c r="AS2043" i="1"/>
  <c r="AR1188" i="1"/>
  <c r="AQ700" i="1"/>
  <c r="AR300" i="1"/>
  <c r="AS2980" i="1"/>
  <c r="AQ1167" i="1"/>
  <c r="AR1493" i="1"/>
  <c r="AR1989" i="1"/>
  <c r="AQ1477" i="1"/>
  <c r="AR1344" i="1"/>
  <c r="AS2549" i="1"/>
  <c r="AS614" i="1"/>
  <c r="AR1339" i="1"/>
  <c r="AS37" i="1"/>
  <c r="AS1601" i="1"/>
  <c r="AR1973" i="1"/>
  <c r="AS470" i="1"/>
  <c r="AQ976" i="1"/>
  <c r="AR3188" i="1"/>
  <c r="AQ279" i="1"/>
  <c r="AP1731" i="1"/>
  <c r="AQ374" i="1"/>
  <c r="AR275" i="1"/>
  <c r="AR2232" i="1"/>
  <c r="AP1172" i="1"/>
  <c r="AS1402" i="1"/>
  <c r="AQ672" i="1"/>
  <c r="AS3206" i="1"/>
  <c r="AP1985" i="1"/>
  <c r="AQ2695" i="1"/>
  <c r="AP565" i="1"/>
  <c r="AQ2433" i="1"/>
  <c r="AP2151" i="1"/>
  <c r="AP1182" i="1"/>
  <c r="AS1077" i="1"/>
  <c r="AS164" i="1"/>
  <c r="AR804" i="1"/>
  <c r="AP1084" i="1"/>
  <c r="AS1370" i="1"/>
  <c r="AR3258" i="1"/>
  <c r="AQ2224" i="1"/>
  <c r="AP687" i="1"/>
  <c r="AQ651" i="1"/>
  <c r="AR962" i="1"/>
  <c r="AS136" i="1"/>
  <c r="AR876" i="1"/>
  <c r="AS2892" i="1"/>
  <c r="AS1460" i="1"/>
  <c r="AR3101" i="1"/>
  <c r="AS3276" i="1"/>
  <c r="AP2483" i="1"/>
  <c r="AP249" i="1"/>
  <c r="AS501" i="1"/>
  <c r="AS2568" i="1"/>
  <c r="AQ130" i="1"/>
  <c r="AR3042" i="1"/>
  <c r="AQ1696" i="1"/>
  <c r="AR2441" i="1"/>
  <c r="AP2447" i="1"/>
  <c r="AQ509" i="1"/>
  <c r="AQ2382" i="1"/>
  <c r="AS1130" i="1"/>
  <c r="AQ1341" i="1"/>
  <c r="F13" i="20"/>
  <c r="AP2486" i="1"/>
  <c r="AS2380" i="1"/>
  <c r="AQ3038" i="1"/>
  <c r="AP2976" i="1"/>
  <c r="AS127" i="1"/>
  <c r="AS1280" i="1"/>
  <c r="AS2352" i="1"/>
  <c r="AR1308" i="1"/>
  <c r="AQ3237" i="1"/>
  <c r="AR2467" i="1"/>
  <c r="AS2012" i="1"/>
  <c r="AQ2436" i="1"/>
  <c r="AR672" i="1"/>
  <c r="AS2040" i="1"/>
  <c r="AP2306" i="1"/>
  <c r="AQ2246" i="1"/>
  <c r="AS1479" i="1"/>
  <c r="AR1273" i="1"/>
  <c r="AQ2060" i="1"/>
  <c r="AR3027" i="1"/>
  <c r="AS2034" i="1"/>
  <c r="AP1590" i="1"/>
  <c r="AP1761" i="1"/>
  <c r="AS278" i="1"/>
  <c r="AQ423" i="1"/>
  <c r="AR1224" i="1"/>
  <c r="AR1719" i="1"/>
  <c r="AQ1261" i="1"/>
  <c r="AR1233" i="1"/>
  <c r="AS47" i="1"/>
  <c r="AP3000" i="1"/>
  <c r="AQ760" i="1"/>
  <c r="AP304" i="1"/>
  <c r="AS841" i="1"/>
  <c r="AR1352" i="1"/>
  <c r="AS180" i="1"/>
  <c r="AQ551" i="1"/>
  <c r="AR2703" i="1"/>
  <c r="AQ2903" i="1"/>
  <c r="AP1189" i="1"/>
  <c r="AP1526" i="1"/>
  <c r="AS1840" i="1"/>
  <c r="AR1127" i="1"/>
  <c r="F10" i="20"/>
  <c r="AR2989" i="1"/>
  <c r="AR845" i="1"/>
  <c r="AR2171" i="1"/>
  <c r="AP2623" i="1"/>
  <c r="AQ1734" i="1"/>
  <c r="F9" i="20"/>
  <c r="AP2376" i="1"/>
  <c r="AS1240" i="1"/>
  <c r="AP135" i="1"/>
  <c r="AR810" i="1"/>
  <c r="AS485" i="1"/>
  <c r="AR725" i="1"/>
  <c r="AP3064" i="1"/>
  <c r="AP2757" i="1"/>
  <c r="AS2525" i="1"/>
  <c r="AS2488" i="1"/>
  <c r="AP771" i="1"/>
  <c r="AR449" i="1"/>
  <c r="AR1997" i="1"/>
  <c r="AQ153" i="1"/>
  <c r="AP573" i="1"/>
  <c r="AS2896" i="1"/>
  <c r="AR2981" i="1"/>
  <c r="AS1713" i="1"/>
  <c r="AQ1011" i="1"/>
  <c r="AP828" i="1"/>
  <c r="AQ2241" i="1"/>
  <c r="AQ227" i="1"/>
  <c r="AR162" i="1"/>
  <c r="AQ1058" i="1"/>
  <c r="AQ2698" i="1"/>
  <c r="AS2244" i="1"/>
  <c r="AS2527" i="1"/>
  <c r="AS815" i="1"/>
  <c r="AR1538" i="1"/>
  <c r="AS1800" i="1"/>
  <c r="AR2990" i="1"/>
  <c r="G31" i="20"/>
  <c r="AR1483" i="1"/>
  <c r="AS2799" i="1"/>
  <c r="AP1572" i="1"/>
  <c r="AS2669" i="1"/>
  <c r="AP1158" i="1"/>
  <c r="AS950" i="1"/>
  <c r="AQ2441" i="1"/>
  <c r="AQ935" i="1"/>
  <c r="AP2737" i="1"/>
  <c r="AP2476" i="1"/>
  <c r="AQ999" i="1"/>
  <c r="AR736" i="1"/>
  <c r="AP759" i="1"/>
  <c r="AS1471" i="1"/>
  <c r="AP2231" i="1"/>
  <c r="AS171" i="1"/>
  <c r="AR1543" i="1"/>
  <c r="AR168" i="1"/>
  <c r="AR1144" i="1"/>
  <c r="AS2097" i="1"/>
  <c r="AS821" i="1"/>
  <c r="AS352" i="1"/>
  <c r="AS117" i="1"/>
  <c r="AR830" i="1"/>
  <c r="AP756" i="1"/>
  <c r="AS199" i="1"/>
  <c r="AQ1460" i="1"/>
  <c r="AS2499" i="1"/>
  <c r="AP2842" i="1"/>
  <c r="AR54" i="1"/>
  <c r="AS919" i="1"/>
  <c r="AP2751" i="1"/>
  <c r="AR1752" i="1"/>
  <c r="AS1820" i="1"/>
  <c r="AS2697" i="1"/>
  <c r="AR697" i="1"/>
  <c r="AP544" i="1"/>
  <c r="AR631" i="1"/>
  <c r="AQ2567" i="1"/>
  <c r="AS792" i="1"/>
  <c r="AR502" i="1"/>
  <c r="AP3224" i="1"/>
  <c r="AQ1116" i="1"/>
  <c r="AP572" i="1"/>
  <c r="AS567" i="1"/>
  <c r="AR3160" i="1"/>
  <c r="AP1258" i="1"/>
  <c r="AR3015" i="1"/>
  <c r="AQ49" i="1"/>
  <c r="AP1794" i="1"/>
  <c r="AR40" i="1"/>
  <c r="AR1590" i="1"/>
  <c r="AS3089" i="1"/>
  <c r="AS2285" i="1"/>
  <c r="AQ1241" i="1"/>
  <c r="AR1354" i="1"/>
  <c r="AP1602" i="1"/>
  <c r="AR2983" i="1"/>
  <c r="AP131" i="1"/>
  <c r="AS2872" i="1"/>
  <c r="AP2499" i="1"/>
  <c r="AR2455" i="1"/>
  <c r="AR1692" i="1"/>
  <c r="AR310" i="1"/>
  <c r="AP2494" i="1"/>
  <c r="AP539" i="1"/>
  <c r="AQ1089" i="1"/>
  <c r="AS1584" i="1"/>
  <c r="AP1502" i="1"/>
  <c r="AR1738" i="1"/>
  <c r="AR3137" i="1"/>
  <c r="AQ1735" i="1"/>
  <c r="AP2426" i="1"/>
  <c r="AS2615" i="1"/>
  <c r="AQ1380" i="1"/>
  <c r="AQ1346" i="1"/>
  <c r="AR3272" i="1"/>
  <c r="AS649" i="1"/>
  <c r="AS2343" i="1"/>
  <c r="AQ2931" i="1"/>
  <c r="AQ190" i="1"/>
  <c r="AS2374" i="1"/>
  <c r="AR328" i="1"/>
  <c r="AQ2209" i="1"/>
  <c r="AP2853" i="1"/>
  <c r="AS2696" i="1"/>
  <c r="AQ1319" i="1"/>
  <c r="AQ2352" i="1"/>
  <c r="AS1176" i="1"/>
  <c r="AQ933" i="1"/>
  <c r="AQ1681" i="1"/>
  <c r="AR741" i="1"/>
  <c r="AP3104" i="1"/>
  <c r="AR2668" i="1"/>
  <c r="AS977" i="1"/>
  <c r="AQ1463" i="1"/>
  <c r="AP873" i="1"/>
  <c r="AP2932" i="1"/>
  <c r="AR1212" i="1"/>
  <c r="AR2542" i="1"/>
  <c r="AQ1610" i="1"/>
  <c r="AP1372" i="1"/>
  <c r="AQ856" i="1"/>
  <c r="AR290" i="1"/>
  <c r="AS774" i="1"/>
  <c r="AS2292" i="1"/>
  <c r="AQ468" i="1"/>
  <c r="AS2037" i="1"/>
  <c r="AQ1687" i="1"/>
  <c r="AP2576" i="1"/>
  <c r="AQ2237" i="1"/>
  <c r="AP1067" i="1"/>
  <c r="AS406" i="1"/>
  <c r="AP2428" i="1"/>
  <c r="AP1821" i="1"/>
  <c r="AQ1492" i="1"/>
  <c r="AQ1866" i="1"/>
  <c r="AP1723" i="1"/>
  <c r="AS1611" i="1"/>
  <c r="AS2590" i="1"/>
  <c r="AR2301" i="1"/>
  <c r="AP399" i="1"/>
  <c r="AQ1107" i="1"/>
  <c r="AP1390" i="1"/>
  <c r="AR1849" i="1"/>
  <c r="AP557" i="1"/>
  <c r="AR1594" i="1"/>
  <c r="AQ1714" i="1"/>
  <c r="AP1978" i="1"/>
  <c r="AP2728" i="1"/>
  <c r="AP2731" i="1"/>
  <c r="AQ495" i="1"/>
  <c r="AP1837" i="1"/>
  <c r="AQ1594" i="1"/>
  <c r="AR2585" i="1"/>
  <c r="AP466" i="1"/>
  <c r="AQ247" i="1"/>
  <c r="AP1317" i="1"/>
  <c r="AP2787" i="1"/>
  <c r="AR1070" i="1"/>
  <c r="AS1393" i="1"/>
  <c r="AR2157" i="1"/>
  <c r="AR2795" i="1"/>
  <c r="AR1197" i="1"/>
  <c r="AP519" i="1"/>
  <c r="AR2245" i="1"/>
  <c r="AQ1721" i="1"/>
  <c r="AS1032" i="1"/>
  <c r="AQ339" i="1"/>
  <c r="AQ2916" i="1"/>
  <c r="AS3161" i="1"/>
  <c r="AR1355" i="1"/>
  <c r="AQ613" i="1"/>
  <c r="AR2471" i="1"/>
  <c r="AP1891" i="1"/>
  <c r="AR2131" i="1"/>
  <c r="AS2006" i="1"/>
  <c r="AR1691" i="1"/>
  <c r="AS1878" i="1"/>
  <c r="AS1846" i="1"/>
  <c r="AS2904" i="1"/>
  <c r="AS92" i="1"/>
  <c r="AQ971" i="1"/>
  <c r="AQ462" i="1"/>
  <c r="AQ1981" i="1"/>
  <c r="AS215" i="1"/>
  <c r="AS2518" i="1"/>
  <c r="AS1892" i="1"/>
  <c r="AS2640" i="1"/>
  <c r="AR1521" i="1"/>
  <c r="AR3051" i="1"/>
  <c r="AS2812" i="1"/>
  <c r="AS3167" i="1"/>
  <c r="AP319" i="1"/>
  <c r="AR70" i="1"/>
  <c r="AR1572" i="1"/>
  <c r="AP252" i="1"/>
  <c r="AP2546" i="1"/>
  <c r="AR1941" i="1"/>
  <c r="AR237" i="1"/>
  <c r="AR1262" i="1"/>
  <c r="AQ1997" i="1"/>
  <c r="AR1580" i="1"/>
  <c r="AR3138" i="1"/>
  <c r="AR1065" i="1"/>
  <c r="AQ1407" i="1"/>
  <c r="AP2480" i="1"/>
  <c r="AP2148" i="1"/>
  <c r="AP665" i="1"/>
  <c r="AQ674" i="1"/>
  <c r="AQ2265" i="1"/>
  <c r="AS1155" i="1"/>
  <c r="AR2522" i="1"/>
  <c r="AQ2402" i="1"/>
  <c r="AS438" i="1"/>
  <c r="AR2221" i="1"/>
  <c r="AS1074" i="1"/>
  <c r="AP2396" i="1"/>
  <c r="AR618" i="1"/>
  <c r="AQ1076" i="1"/>
  <c r="AQ2649" i="1"/>
  <c r="AR2214" i="1"/>
  <c r="AP1465" i="1"/>
  <c r="AS2503" i="1"/>
  <c r="AQ2828" i="1"/>
  <c r="AS2263" i="1"/>
  <c r="AR1736" i="1"/>
  <c r="AS103" i="1"/>
  <c r="AS838" i="1"/>
  <c r="AP1842" i="1"/>
  <c r="AQ35" i="1"/>
  <c r="AS2074" i="1"/>
  <c r="AR598" i="1"/>
  <c r="AR1435" i="1"/>
  <c r="AQ2913" i="1"/>
  <c r="AR1772" i="1"/>
  <c r="AP852" i="1"/>
  <c r="AR1264" i="1"/>
  <c r="B33" i="18"/>
  <c r="AP1410" i="1"/>
  <c r="AR1005" i="1"/>
  <c r="AR3291" i="1"/>
  <c r="AQ1179" i="1"/>
  <c r="AQ175" i="1"/>
  <c r="AS2460" i="1"/>
  <c r="AQ2226" i="1"/>
  <c r="AQ2873" i="1"/>
  <c r="AR870" i="1"/>
  <c r="AP2125" i="1"/>
  <c r="E8" i="20"/>
  <c r="AQ1420" i="1"/>
  <c r="B51" i="18"/>
  <c r="AS108" i="1"/>
  <c r="AR3033" i="1"/>
  <c r="AR1298" i="1"/>
  <c r="AS2235" i="1"/>
  <c r="AQ2087" i="1"/>
  <c r="AQ2895" i="1"/>
  <c r="AP925" i="1"/>
  <c r="AP1104" i="1"/>
  <c r="AP927" i="1"/>
  <c r="AS1001" i="1"/>
  <c r="AP1917" i="1"/>
  <c r="AQ2823" i="1"/>
  <c r="AS968" i="1"/>
  <c r="AS1392" i="1"/>
  <c r="AS927" i="1"/>
  <c r="AS627" i="1"/>
  <c r="AQ2724" i="1"/>
  <c r="AS1363" i="1"/>
  <c r="AS1870" i="1"/>
  <c r="AQ161" i="1"/>
  <c r="AQ2199" i="1"/>
  <c r="AR1571" i="1"/>
  <c r="AQ1855" i="1"/>
  <c r="AS227" i="1"/>
  <c r="AS1642" i="1"/>
  <c r="AQ1421" i="1"/>
  <c r="AP3112" i="1"/>
  <c r="AP531" i="1"/>
  <c r="AS1729" i="1"/>
  <c r="AP2677" i="1"/>
  <c r="AS721" i="1"/>
  <c r="AR2882" i="1"/>
  <c r="AP1643" i="1"/>
  <c r="AQ1805" i="1"/>
  <c r="AQ3265" i="1"/>
  <c r="AR1744" i="1"/>
  <c r="AP1501" i="1"/>
  <c r="AP459" i="1"/>
  <c r="AP292" i="1"/>
  <c r="AP2762" i="1"/>
  <c r="AP2082" i="1"/>
  <c r="AP1472" i="1"/>
  <c r="AR2269" i="1"/>
  <c r="AS2322" i="1"/>
  <c r="AQ2188" i="1"/>
  <c r="AR3176" i="1"/>
  <c r="AS1338" i="1"/>
  <c r="E28" i="20"/>
  <c r="AQ2773" i="1"/>
  <c r="AQ679" i="1"/>
  <c r="AP389" i="1"/>
  <c r="AR3040" i="1"/>
  <c r="AP1276" i="1"/>
  <c r="AQ713" i="1"/>
  <c r="AQ298" i="1"/>
  <c r="AP2727" i="1"/>
  <c r="AP821" i="1"/>
  <c r="AR2072" i="1"/>
  <c r="AQ623" i="1"/>
  <c r="AQ1010" i="1"/>
  <c r="AP2643" i="1"/>
  <c r="AQ2992" i="1"/>
  <c r="AR1471" i="1"/>
  <c r="AR1566" i="1"/>
  <c r="AP530" i="1"/>
  <c r="AP774" i="1"/>
  <c r="AP352" i="1"/>
  <c r="AQ2611" i="1"/>
  <c r="AS2693" i="1"/>
  <c r="AQ2805" i="1"/>
  <c r="AQ678" i="1"/>
  <c r="AS162" i="1"/>
  <c r="AQ2000" i="1"/>
  <c r="AR1000" i="1"/>
  <c r="AQ2756" i="1"/>
  <c r="AQ1684" i="1"/>
  <c r="AR1289" i="1"/>
  <c r="AR2480" i="1"/>
  <c r="AQ1284" i="1"/>
  <c r="AP1963" i="1"/>
  <c r="AP1585" i="1"/>
  <c r="AS1178" i="1"/>
  <c r="AR811" i="1"/>
  <c r="AR2071" i="1"/>
  <c r="AS2033" i="1"/>
  <c r="AS2182" i="1"/>
  <c r="AS1457" i="1"/>
  <c r="AS2220" i="1"/>
  <c r="AQ2308" i="1"/>
  <c r="AR1555" i="1"/>
  <c r="AQ895" i="1"/>
  <c r="AS1657" i="1"/>
  <c r="AP360" i="1"/>
  <c r="AR2605" i="1"/>
  <c r="AR253" i="1"/>
  <c r="AS1143" i="1"/>
  <c r="AP1227" i="1"/>
  <c r="AR3002" i="1"/>
  <c r="AP2371" i="1"/>
  <c r="AP1535" i="1"/>
  <c r="AR435" i="1"/>
  <c r="AQ333" i="1"/>
  <c r="AS2247" i="1"/>
  <c r="AP182" i="1"/>
  <c r="AR267" i="1"/>
  <c r="AR344" i="1"/>
  <c r="AR1345" i="1"/>
  <c r="H9" i="20"/>
  <c r="AP2860" i="1"/>
  <c r="AR1881" i="1"/>
  <c r="AP1350" i="1"/>
  <c r="AP1790" i="1"/>
  <c r="AS2177" i="1"/>
  <c r="AS772" i="1"/>
  <c r="AQ1059" i="1"/>
  <c r="AQ1055" i="1"/>
  <c r="AQ1482" i="1"/>
  <c r="AR589" i="1"/>
  <c r="AP1386" i="1"/>
  <c r="AR1937" i="1"/>
  <c r="AR1201" i="1"/>
  <c r="AS308" i="1"/>
  <c r="AS1229" i="1"/>
  <c r="AQ3214" i="1"/>
  <c r="AP2764" i="1"/>
  <c r="AQ2956" i="1"/>
  <c r="AR1749" i="1"/>
  <c r="AR2537" i="1"/>
  <c r="AS2504" i="1"/>
  <c r="AQ93" i="1"/>
  <c r="AQ806" i="1"/>
  <c r="AS2652" i="1"/>
  <c r="AR52" i="1"/>
  <c r="AR2419" i="1"/>
  <c r="AQ1768" i="1"/>
  <c r="AQ1795" i="1"/>
  <c r="AP3126" i="1"/>
  <c r="AR602" i="1"/>
  <c r="AR2249" i="1"/>
  <c r="AS2021" i="1"/>
  <c r="AQ408" i="1"/>
  <c r="AQ3213" i="1"/>
  <c r="AS369" i="1"/>
  <c r="AR419" i="1"/>
  <c r="AQ2563" i="1"/>
  <c r="AQ2030" i="1"/>
  <c r="AR2014" i="1"/>
  <c r="AQ3248" i="1"/>
  <c r="AS1063" i="1"/>
  <c r="AR1498" i="1"/>
  <c r="AR2303" i="1"/>
  <c r="AS876" i="1"/>
  <c r="AQ1874" i="1"/>
  <c r="AQ6" i="1"/>
  <c r="AS3273" i="1"/>
  <c r="AR2156" i="1"/>
  <c r="AQ1347" i="1"/>
  <c r="AP58" i="1"/>
  <c r="AS2875" i="1"/>
  <c r="AQ2001" i="1"/>
  <c r="AR2943" i="1"/>
  <c r="AR2909" i="1"/>
  <c r="AP1604" i="1"/>
  <c r="AR1163" i="1"/>
  <c r="AP479" i="1"/>
  <c r="AQ1016" i="1"/>
  <c r="AS8" i="1"/>
  <c r="AS2276" i="1"/>
  <c r="AS852" i="1"/>
  <c r="AQ1980" i="1"/>
  <c r="AQ1114" i="1"/>
  <c r="AS1562" i="1"/>
  <c r="AP1264" i="1"/>
  <c r="AQ1270" i="1"/>
  <c r="AS214" i="1"/>
  <c r="B59" i="18"/>
  <c r="AP2278" i="1"/>
  <c r="AS1625" i="1"/>
  <c r="AS1233" i="1"/>
  <c r="AP2292" i="1"/>
  <c r="AR2549" i="1"/>
  <c r="AR303" i="1"/>
  <c r="AS2369" i="1"/>
  <c r="AP3222" i="1"/>
  <c r="AS2419" i="1"/>
  <c r="AS525" i="1"/>
  <c r="AP607" i="1"/>
  <c r="AS867" i="1"/>
  <c r="AQ2334" i="1"/>
  <c r="AR964" i="1"/>
  <c r="AP3247" i="1"/>
  <c r="AS2448" i="1"/>
  <c r="AR600" i="1"/>
  <c r="AS964" i="1"/>
  <c r="AQ2026" i="1"/>
  <c r="AS1111" i="1"/>
  <c r="AS560" i="1"/>
  <c r="AS270" i="1"/>
  <c r="AP1230" i="1"/>
  <c r="AR1520" i="1"/>
  <c r="AS18" i="1"/>
  <c r="AR1153" i="1"/>
  <c r="AR1304" i="1"/>
  <c r="AQ2435" i="1"/>
  <c r="AQ883" i="1"/>
  <c r="AR640" i="1"/>
  <c r="AQ722" i="1"/>
  <c r="AR1292" i="1"/>
  <c r="AS870" i="1"/>
  <c r="AQ264" i="1"/>
  <c r="AS2338" i="1"/>
  <c r="AR1203" i="1"/>
  <c r="AP1214" i="1"/>
  <c r="AP2145" i="1"/>
  <c r="AS2742" i="1"/>
  <c r="AQ3050" i="1"/>
  <c r="AR1312" i="1"/>
  <c r="AQ2374" i="1"/>
  <c r="AS3198" i="1"/>
  <c r="AS1969" i="1"/>
  <c r="AQ1675" i="1"/>
  <c r="AP623" i="1"/>
  <c r="AS1890" i="1"/>
  <c r="AQ1105" i="1"/>
  <c r="AQ2685" i="1"/>
  <c r="AQ2039" i="1"/>
  <c r="AQ2144" i="1"/>
  <c r="AQ854" i="1"/>
  <c r="AS2204" i="1"/>
  <c r="AS1272" i="1"/>
  <c r="AP3004" i="1"/>
  <c r="AP961" i="1"/>
  <c r="AS2167" i="1"/>
  <c r="AR3035" i="1"/>
  <c r="AS1588" i="1"/>
  <c r="AR1940" i="1"/>
  <c r="AP1065" i="1"/>
  <c r="AS503" i="1"/>
  <c r="AR2955" i="1"/>
  <c r="AP2656" i="1"/>
  <c r="AP1075" i="1"/>
  <c r="AP265" i="1"/>
  <c r="AS2584" i="1"/>
  <c r="AS2423" i="1"/>
  <c r="AS2654" i="1"/>
  <c r="AR2382" i="1"/>
  <c r="AP3237" i="1"/>
  <c r="E18" i="20"/>
  <c r="AS1831" i="1"/>
  <c r="AR3284" i="1"/>
  <c r="AS885" i="1"/>
  <c r="AQ1595" i="1"/>
  <c r="AQ598" i="1"/>
  <c r="AS1494" i="1"/>
  <c r="AP468" i="1"/>
  <c r="AR407" i="1"/>
  <c r="AS2282" i="1"/>
  <c r="AR1022" i="1"/>
  <c r="AQ2712" i="1"/>
  <c r="AS1159" i="1"/>
  <c r="AR56" i="1"/>
  <c r="AS682" i="1"/>
  <c r="AQ629" i="1"/>
  <c r="AR2398" i="1"/>
  <c r="AP422" i="1"/>
  <c r="AP3107" i="1"/>
  <c r="B40" i="18"/>
  <c r="AR2046" i="1"/>
  <c r="AQ2869" i="1"/>
  <c r="AS2052" i="1"/>
  <c r="AP287" i="1"/>
  <c r="AQ2765" i="1"/>
  <c r="AR3111" i="1"/>
  <c r="AR2199" i="1"/>
  <c r="AR1444" i="1"/>
  <c r="AS3294" i="1"/>
  <c r="AQ1528" i="1"/>
  <c r="AR2887" i="1"/>
  <c r="AQ720" i="1"/>
  <c r="AP1683" i="1"/>
  <c r="AP1024" i="1"/>
  <c r="AP635" i="1"/>
  <c r="AP1605" i="1"/>
  <c r="AQ3254" i="1"/>
  <c r="AQ894" i="1"/>
  <c r="AR1764" i="1"/>
  <c r="AR2338" i="1"/>
  <c r="AP905" i="1"/>
  <c r="AP1979" i="1"/>
  <c r="AQ2534" i="1"/>
  <c r="AQ344" i="1"/>
  <c r="AQ2590" i="1"/>
  <c r="AP1176" i="1"/>
  <c r="AP2722" i="1"/>
  <c r="AQ1412" i="1"/>
  <c r="AS1939" i="1"/>
  <c r="AR1384" i="1"/>
  <c r="AQ1839" i="1"/>
  <c r="AR1410" i="1"/>
  <c r="AS1468" i="1"/>
  <c r="AR1174" i="1"/>
  <c r="AP1471" i="1"/>
  <c r="AQ151" i="1"/>
  <c r="AS2797" i="1"/>
  <c r="AQ1542" i="1"/>
  <c r="AR1998" i="1"/>
  <c r="AR463" i="1"/>
  <c r="AR130" i="1"/>
  <c r="AS1196" i="1"/>
  <c r="AR1933" i="1"/>
  <c r="AP278" i="1"/>
  <c r="AQ1736" i="1"/>
  <c r="AQ1727" i="1"/>
  <c r="AQ2946" i="1"/>
  <c r="AP2464" i="1"/>
  <c r="AP1775" i="1"/>
  <c r="AR2901" i="1"/>
  <c r="AP1698" i="1"/>
  <c r="AS2300" i="1"/>
  <c r="AS264" i="1"/>
  <c r="AR1778" i="1"/>
  <c r="AP2937" i="1"/>
  <c r="AP1802" i="1"/>
  <c r="AP2012" i="1"/>
  <c r="AR3305" i="1"/>
  <c r="AQ2597" i="1"/>
  <c r="AP1880" i="1"/>
  <c r="AS3231" i="1"/>
  <c r="AR1061" i="1"/>
  <c r="AP310" i="1"/>
  <c r="AS396" i="1"/>
  <c r="AR2140" i="1"/>
  <c r="AQ1790" i="1"/>
  <c r="AS2116" i="1"/>
  <c r="AQ128" i="1"/>
  <c r="AQ2677" i="1"/>
  <c r="AS1081" i="1"/>
  <c r="AQ363" i="1"/>
  <c r="AP3272" i="1"/>
  <c r="AQ2700" i="1"/>
  <c r="AR687" i="1"/>
  <c r="AP841" i="1"/>
  <c r="AS1669" i="1"/>
  <c r="AR2064" i="1"/>
  <c r="AS2414" i="1"/>
  <c r="AS1660" i="1"/>
  <c r="AS2038" i="1"/>
  <c r="AR2898" i="1"/>
  <c r="AS983" i="1"/>
  <c r="AP2609" i="1"/>
  <c r="AQ2423" i="1"/>
  <c r="AQ2972" i="1"/>
  <c r="AR1278" i="1"/>
  <c r="AQ1246" i="1"/>
  <c r="AQ2887" i="1"/>
  <c r="AQ378" i="1"/>
  <c r="AS2780" i="1"/>
  <c r="AP962" i="1"/>
  <c r="AS451" i="1"/>
  <c r="AP2902" i="1"/>
  <c r="AP3019" i="1"/>
  <c r="AQ675" i="1"/>
  <c r="AP2698" i="1"/>
  <c r="AP1726" i="1"/>
  <c r="AQ1752" i="1"/>
  <c r="AQ200" i="1"/>
  <c r="AS791" i="1"/>
  <c r="AS490" i="1"/>
  <c r="AR2286" i="1"/>
  <c r="AS584" i="1"/>
  <c r="AS2059" i="1"/>
  <c r="AS2307" i="1"/>
  <c r="AS1540" i="1"/>
  <c r="AQ1084" i="1"/>
  <c r="AS869" i="1"/>
  <c r="AP856" i="1"/>
  <c r="AR24" i="1"/>
  <c r="AS210" i="1"/>
  <c r="AS2638" i="1"/>
  <c r="AR145" i="1"/>
  <c r="AR782" i="1"/>
  <c r="AR2925" i="1"/>
  <c r="AQ335" i="1"/>
  <c r="AS585" i="1"/>
  <c r="AR1284" i="1"/>
  <c r="AP2011" i="1"/>
  <c r="AQ3174" i="1"/>
  <c r="AR800" i="1"/>
  <c r="AQ2153" i="1"/>
  <c r="AS1988" i="1"/>
  <c r="AR1074" i="1"/>
  <c r="AP822" i="1"/>
  <c r="AR1770" i="1"/>
  <c r="AP3075" i="1"/>
  <c r="AS2004" i="1"/>
  <c r="AQ1351" i="1"/>
  <c r="AP1699" i="1"/>
  <c r="AR2769" i="1"/>
  <c r="AP3121" i="1"/>
  <c r="AQ1994" i="1"/>
  <c r="AR80" i="1"/>
  <c r="AR622" i="1"/>
  <c r="AQ2708" i="1"/>
  <c r="AP1926" i="1"/>
  <c r="AQ1947" i="1"/>
  <c r="AR2517" i="1"/>
  <c r="AP1859" i="1"/>
  <c r="AS1410" i="1"/>
  <c r="AS655" i="1"/>
  <c r="AP1811" i="1"/>
  <c r="AS2627" i="1"/>
  <c r="AP1082" i="1"/>
  <c r="AP212" i="1"/>
  <c r="AP1675" i="1"/>
  <c r="AR27" i="1"/>
  <c r="AQ2979" i="1"/>
  <c r="AP423" i="1"/>
  <c r="AR1693" i="1"/>
  <c r="AS2270" i="1"/>
  <c r="AR1734" i="1"/>
  <c r="AR499" i="1"/>
  <c r="AS1390" i="1"/>
  <c r="AR115" i="1"/>
  <c r="AS3094" i="1"/>
  <c r="AQ20" i="1"/>
  <c r="AS805" i="1"/>
  <c r="AP3277" i="1"/>
  <c r="AS1934" i="1"/>
  <c r="AQ1553" i="1"/>
  <c r="AR212" i="1"/>
  <c r="AR675" i="1"/>
  <c r="AP2524" i="1"/>
  <c r="AS3111" i="1"/>
  <c r="AP1050" i="1"/>
  <c r="AR1356" i="1"/>
  <c r="AS2336" i="1"/>
  <c r="AP2311" i="1"/>
  <c r="AP3005" i="1"/>
  <c r="AR1090" i="1"/>
  <c r="AR2523" i="1"/>
  <c r="AP2696" i="1"/>
  <c r="AP134" i="1"/>
  <c r="AR2961" i="1"/>
  <c r="AP26" i="1"/>
  <c r="AQ8" i="1"/>
  <c r="AQ2825" i="1"/>
  <c r="AS1740" i="1"/>
  <c r="AQ2502" i="1"/>
  <c r="AP2880" i="1"/>
  <c r="AR802" i="1"/>
  <c r="AR1133" i="1"/>
  <c r="AP2555" i="1"/>
  <c r="AQ204" i="1"/>
  <c r="AP2394" i="1"/>
  <c r="AQ1731" i="1"/>
  <c r="AR2863" i="1"/>
  <c r="AP2213" i="1"/>
  <c r="AS2930" i="1"/>
  <c r="AP2535" i="1"/>
  <c r="AR1376" i="1"/>
  <c r="AR1256" i="1"/>
  <c r="AQ2989" i="1"/>
  <c r="AQ593" i="1"/>
  <c r="AP3284" i="1"/>
  <c r="AS1888" i="1"/>
  <c r="AP776" i="1"/>
  <c r="AR369" i="1"/>
  <c r="AS400" i="1"/>
  <c r="AQ3106" i="1"/>
  <c r="AQ1929" i="1"/>
  <c r="AP240" i="1"/>
  <c r="AR2106" i="1"/>
  <c r="AS2618" i="1"/>
  <c r="AR2175" i="1"/>
  <c r="AS2605" i="1"/>
  <c r="AQ747" i="1"/>
  <c r="AS1339" i="1"/>
  <c r="AQ1898" i="1"/>
  <c r="AP1321" i="1"/>
  <c r="AR580" i="1"/>
  <c r="AQ1776" i="1"/>
  <c r="AQ2988" i="1"/>
  <c r="AP1580" i="1"/>
  <c r="AS2510" i="1"/>
  <c r="AS197" i="1"/>
  <c r="AQ1546" i="1"/>
  <c r="AR1398" i="1"/>
  <c r="AR128" i="1"/>
  <c r="AR2740" i="1"/>
  <c r="AS1602" i="1"/>
  <c r="AQ274" i="1"/>
  <c r="AR632" i="1"/>
  <c r="AP2013" i="1"/>
  <c r="AR2500" i="1"/>
  <c r="AP1534" i="1"/>
  <c r="AS372" i="1"/>
  <c r="AQ1832" i="1"/>
  <c r="AQ3006" i="1"/>
  <c r="AP1564" i="1"/>
  <c r="AS3264" i="1"/>
  <c r="AP1308" i="1"/>
  <c r="AS3143" i="1"/>
  <c r="AS3049" i="1"/>
  <c r="AR2621" i="1"/>
  <c r="AP3212" i="1"/>
  <c r="AR2735" i="1"/>
  <c r="AS1889" i="1"/>
  <c r="AS1638" i="1"/>
  <c r="AP1885" i="1"/>
  <c r="AR2993" i="1"/>
  <c r="AQ1548" i="1"/>
  <c r="AP417" i="1"/>
  <c r="AQ1526" i="1"/>
  <c r="AS2271" i="1"/>
  <c r="AP515" i="1"/>
  <c r="AQ25" i="1"/>
  <c r="AR3166" i="1"/>
  <c r="AQ2673" i="1"/>
  <c r="AP3285" i="1"/>
  <c r="AS1568" i="1"/>
  <c r="AS1171" i="1"/>
  <c r="AS433" i="1"/>
  <c r="AS3136" i="1"/>
  <c r="B8" i="18"/>
  <c r="AS915" i="1"/>
  <c r="AP3049" i="1"/>
  <c r="AQ704" i="1"/>
  <c r="AP2556" i="1"/>
  <c r="AP1425" i="1"/>
  <c r="AS1901" i="1"/>
  <c r="AR1593" i="1"/>
  <c r="AQ119" i="1"/>
  <c r="AP1977" i="1"/>
  <c r="AP3025" i="1"/>
  <c r="AR977" i="1"/>
  <c r="AR1745" i="1"/>
  <c r="AS263" i="1"/>
  <c r="AP2743" i="1"/>
  <c r="AR2574" i="1"/>
  <c r="AQ389" i="1"/>
  <c r="AS1300" i="1"/>
  <c r="AR3011" i="1"/>
  <c r="AS2678" i="1"/>
  <c r="AQ3024" i="1"/>
  <c r="AQ3104" i="1"/>
  <c r="AP420" i="1"/>
  <c r="AR1194" i="1"/>
  <c r="AR1721" i="1"/>
  <c r="AS1007" i="1"/>
  <c r="AS3055" i="1"/>
  <c r="AQ3030" i="1"/>
  <c r="AP670" i="1"/>
  <c r="AP1628" i="1"/>
  <c r="AR1472" i="1"/>
  <c r="AR1399" i="1"/>
  <c r="AR279" i="1"/>
  <c r="AQ3012" i="1"/>
  <c r="AP1042" i="1"/>
  <c r="AQ2168" i="1"/>
  <c r="AS1673" i="1"/>
  <c r="AQ2029" i="1"/>
  <c r="AP3105" i="1"/>
  <c r="AP1820" i="1"/>
  <c r="AR2527" i="1"/>
  <c r="AP1212" i="1"/>
  <c r="AR1024" i="1"/>
  <c r="AP1936" i="1"/>
  <c r="AP437" i="1"/>
  <c r="AR1055" i="1"/>
  <c r="AP260" i="1"/>
  <c r="AP855" i="1"/>
  <c r="AS1246" i="1"/>
  <c r="B12" i="18"/>
  <c r="AQ3292" i="1"/>
  <c r="AS1212" i="1"/>
  <c r="AQ2529" i="1"/>
  <c r="AR1380" i="1"/>
  <c r="AQ2496" i="1"/>
  <c r="AQ2722" i="1"/>
  <c r="AQ69" i="1"/>
  <c r="AR2978" i="1"/>
  <c r="AP2848" i="1"/>
  <c r="AR327" i="1"/>
  <c r="AP1679" i="1"/>
  <c r="AS256" i="1"/>
  <c r="AS1012" i="1"/>
  <c r="AQ2730" i="1"/>
  <c r="AS1607" i="1"/>
  <c r="AQ1745" i="1"/>
  <c r="AR2442" i="1"/>
  <c r="AQ680" i="1"/>
  <c r="AR1584" i="1"/>
  <c r="AQ3023" i="1"/>
  <c r="AP2310" i="1"/>
  <c r="AP1432" i="1"/>
  <c r="AQ414" i="1"/>
  <c r="AS1549" i="1"/>
  <c r="AR450" i="1"/>
  <c r="AR2927" i="1"/>
  <c r="AP1975" i="1"/>
  <c r="AR2145" i="1"/>
  <c r="AS3039" i="1"/>
  <c r="AP7" i="1"/>
  <c r="AR3139" i="1"/>
  <c r="AQ910" i="1"/>
  <c r="AS1443" i="1"/>
  <c r="AP2850" i="1"/>
  <c r="AQ1871" i="1"/>
  <c r="AP3262" i="1"/>
  <c r="AS2411" i="1"/>
  <c r="AP1188" i="1"/>
  <c r="AQ960" i="1"/>
  <c r="AQ2427" i="1"/>
  <c r="AS2820" i="1"/>
  <c r="AS2791" i="1"/>
  <c r="AS1211" i="1"/>
  <c r="AQ2675" i="1"/>
  <c r="AR2225" i="1"/>
  <c r="AP1797" i="1"/>
  <c r="AP1686" i="1"/>
  <c r="AP293" i="1"/>
  <c r="AP1078" i="1"/>
  <c r="AR2253" i="1"/>
  <c r="AR2095" i="1"/>
  <c r="AQ2720" i="1"/>
  <c r="AR1455" i="1"/>
  <c r="AS1982" i="1"/>
  <c r="AP463" i="1"/>
  <c r="AS1646" i="1"/>
  <c r="AR1329" i="1"/>
  <c r="AS2773" i="1"/>
  <c r="AP2184" i="1"/>
  <c r="AP842" i="1"/>
  <c r="AS1699" i="1"/>
  <c r="AP579" i="1"/>
  <c r="AR2265" i="1"/>
  <c r="AS235" i="1"/>
  <c r="AR60" i="1"/>
  <c r="AS2889" i="1"/>
  <c r="AS217" i="1"/>
  <c r="AP1180" i="1"/>
  <c r="AQ185" i="1"/>
  <c r="AS1409" i="1"/>
  <c r="AQ499" i="1"/>
  <c r="AP628" i="1"/>
  <c r="AQ1706" i="1"/>
  <c r="AP2038" i="1"/>
  <c r="AP1045" i="1"/>
  <c r="AQ3191" i="1"/>
  <c r="AQ1718" i="1"/>
  <c r="AR3247" i="1"/>
  <c r="AQ1465" i="1"/>
  <c r="AQ314" i="1"/>
  <c r="AS3274" i="1"/>
  <c r="AR1205" i="1"/>
  <c r="AQ1021" i="1"/>
  <c r="AQ1080" i="1"/>
  <c r="AQ2613" i="1"/>
  <c r="AQ483" i="1"/>
  <c r="AQ2965" i="1"/>
  <c r="AQ658" i="1"/>
  <c r="AR302" i="1"/>
  <c r="AP549" i="1"/>
  <c r="AR2864" i="1"/>
  <c r="AR3093" i="1"/>
  <c r="AS873" i="1"/>
  <c r="AP2401" i="1"/>
  <c r="AR1282" i="1"/>
  <c r="AS1166" i="1"/>
  <c r="AP696" i="1"/>
  <c r="AS1480" i="1"/>
  <c r="AQ2953" i="1"/>
  <c r="AQ2804" i="1"/>
  <c r="AR3175" i="1"/>
  <c r="AS3118" i="1"/>
  <c r="AS1515" i="1"/>
  <c r="AR2089" i="1"/>
  <c r="AP2565" i="1"/>
  <c r="AP2566" i="1"/>
  <c r="AP501" i="1"/>
  <c r="AP469" i="1"/>
  <c r="AQ2886" i="1"/>
  <c r="AQ1619" i="1"/>
  <c r="AS1867" i="1"/>
  <c r="AS2766" i="1"/>
  <c r="AP2701" i="1"/>
  <c r="AP2253" i="1"/>
  <c r="AR1499" i="1"/>
  <c r="AQ3144" i="1"/>
  <c r="AS1248" i="1"/>
  <c r="AP1400" i="1"/>
  <c r="AP1434" i="1"/>
  <c r="AQ1212" i="1"/>
  <c r="AR1645" i="1"/>
  <c r="AS2501" i="1"/>
  <c r="AQ487" i="1"/>
  <c r="AR1542" i="1"/>
  <c r="AP1440" i="1"/>
  <c r="AR1669" i="1"/>
  <c r="AP740" i="1"/>
  <c r="AQ743" i="1"/>
  <c r="AS1418" i="1"/>
  <c r="AR839" i="1"/>
  <c r="AS2491" i="1"/>
  <c r="AR2616" i="1"/>
  <c r="AQ757" i="1"/>
  <c r="AQ2626" i="1"/>
  <c r="AP613" i="1"/>
  <c r="AS1643" i="1"/>
  <c r="AP1864" i="1"/>
  <c r="AQ195" i="1"/>
  <c r="AP584" i="1"/>
  <c r="AR3261" i="1"/>
  <c r="AQ703" i="1"/>
  <c r="AR1085" i="1"/>
  <c r="AS1384" i="1"/>
  <c r="AR2371" i="1"/>
  <c r="AR667" i="1"/>
  <c r="AQ1875" i="1"/>
  <c r="AQ2690" i="1"/>
  <c r="AS2168" i="1"/>
  <c r="AS2885" i="1"/>
  <c r="AS1690" i="1"/>
  <c r="AP2200" i="1"/>
  <c r="AR890" i="1"/>
  <c r="AP3095" i="1"/>
  <c r="AQ225" i="1"/>
  <c r="AS605" i="1"/>
  <c r="AS1028" i="1"/>
  <c r="AP965" i="1"/>
  <c r="AP192" i="1"/>
  <c r="AR1522" i="1"/>
  <c r="AR1181" i="1"/>
  <c r="AQ1488" i="1"/>
  <c r="AR391" i="1"/>
  <c r="AS727" i="1"/>
  <c r="AP2820" i="1"/>
  <c r="AS2234" i="1"/>
  <c r="AR2830" i="1"/>
  <c r="AQ532" i="1"/>
  <c r="AS2183" i="1"/>
  <c r="B53" i="18"/>
  <c r="AQ1942" i="1"/>
  <c r="E10" i="20"/>
  <c r="AS2969" i="1"/>
  <c r="AQ2284" i="1"/>
  <c r="AP2951" i="1"/>
  <c r="AP1114" i="1"/>
  <c r="AS839" i="1"/>
  <c r="AP2964" i="1"/>
  <c r="AR926" i="1"/>
  <c r="AS822" i="1"/>
  <c r="AR3171" i="1"/>
  <c r="AQ2664" i="1"/>
  <c r="AP1830" i="1"/>
  <c r="AR1847" i="1"/>
  <c r="AR963" i="1"/>
  <c r="AP344" i="1"/>
  <c r="AS2936" i="1"/>
  <c r="AQ907" i="1"/>
  <c r="AR2096" i="1"/>
  <c r="AP1257" i="1"/>
  <c r="AS1080" i="1"/>
  <c r="AP2270" i="1"/>
  <c r="AQ1937" i="1"/>
  <c r="AR1236" i="1"/>
  <c r="B16" i="18"/>
  <c r="AP3250" i="1"/>
  <c r="AP1199" i="1"/>
  <c r="AP3217" i="1"/>
  <c r="AS2345" i="1"/>
  <c r="AR649" i="1"/>
  <c r="AP100" i="1"/>
  <c r="AR2546" i="1"/>
  <c r="AS1174" i="1"/>
  <c r="AP715" i="1"/>
  <c r="AP2993" i="1"/>
  <c r="AP578" i="1"/>
  <c r="AS2014" i="1"/>
  <c r="AQ714" i="1"/>
  <c r="AP2679" i="1"/>
  <c r="AQ1882" i="1"/>
  <c r="AP2391" i="1"/>
  <c r="AP510" i="1"/>
  <c r="AP1861" i="1"/>
  <c r="AR1826" i="1"/>
  <c r="AR3061" i="1"/>
  <c r="AP3096" i="1"/>
  <c r="F32" i="20"/>
  <c r="AQ2424" i="1"/>
  <c r="AP238" i="1"/>
  <c r="AQ2904" i="1"/>
  <c r="AP1998" i="1"/>
  <c r="AQ2748" i="1"/>
  <c r="AQ2608" i="1"/>
  <c r="AR3293" i="1"/>
  <c r="AP1032" i="1"/>
  <c r="AR3172" i="1"/>
  <c r="AS2851" i="1"/>
  <c r="AR1995" i="1"/>
  <c r="AR1503" i="1"/>
  <c r="AR203" i="1"/>
  <c r="AP3234" i="1"/>
  <c r="AP307" i="1"/>
  <c r="AR1600" i="1"/>
  <c r="AR1040" i="1"/>
  <c r="AP1152" i="1"/>
  <c r="AQ2148" i="1"/>
  <c r="AQ1676" i="1"/>
  <c r="AQ1083" i="1"/>
  <c r="AR2507" i="1"/>
  <c r="AQ1918" i="1"/>
  <c r="AQ2319" i="1"/>
  <c r="AP2056" i="1"/>
  <c r="AR1336" i="1"/>
  <c r="AP2257" i="1"/>
  <c r="AP3044" i="1"/>
  <c r="AS2592" i="1"/>
  <c r="AR1081" i="1"/>
  <c r="AS948" i="1"/>
  <c r="F6" i="20"/>
  <c r="AR2013" i="1"/>
  <c r="AP1969" i="1"/>
  <c r="AP2715" i="1"/>
  <c r="AS881" i="1"/>
  <c r="AQ70" i="1"/>
  <c r="AS735" i="1"/>
  <c r="AR1353" i="1"/>
  <c r="AS1173" i="1"/>
  <c r="AQ2035" i="1"/>
  <c r="AR2076" i="1"/>
  <c r="AP1229" i="1"/>
  <c r="AS170" i="1"/>
  <c r="AR2329" i="1"/>
  <c r="AS504" i="1"/>
  <c r="AP2798" i="1"/>
  <c r="AS1124" i="1"/>
  <c r="AS1862" i="1"/>
  <c r="AQ1563" i="1"/>
  <c r="AR110" i="1"/>
  <c r="AS1814" i="1"/>
  <c r="AS523" i="1"/>
  <c r="AQ1933" i="1"/>
  <c r="AR1405" i="1"/>
  <c r="AP1062" i="1"/>
  <c r="AQ1082" i="1"/>
  <c r="AQ1472" i="1"/>
  <c r="AQ632" i="1"/>
  <c r="AP2949" i="1"/>
  <c r="AP2250" i="1"/>
  <c r="AQ88" i="1"/>
  <c r="AQ2251" i="1"/>
  <c r="AR1853" i="1"/>
  <c r="AP1309" i="1"/>
  <c r="AP3152" i="1"/>
  <c r="AR2822" i="1"/>
  <c r="AP2085" i="1"/>
  <c r="AQ1095" i="1"/>
  <c r="AR2149" i="1"/>
  <c r="AR3105" i="1"/>
  <c r="AS2809" i="1"/>
  <c r="AP744" i="1"/>
  <c r="AS891" i="1"/>
  <c r="AS2874" i="1"/>
  <c r="AQ1638" i="1"/>
  <c r="AQ2966" i="1"/>
  <c r="AP2511" i="1"/>
  <c r="AR1896" i="1"/>
  <c r="AS1816" i="1"/>
  <c r="AR653" i="1"/>
  <c r="AP1035" i="1"/>
  <c r="AQ3271" i="1"/>
  <c r="AR1408" i="1"/>
  <c r="AQ438" i="1"/>
  <c r="AS893" i="1"/>
  <c r="AR1385" i="1"/>
  <c r="AR950" i="1"/>
  <c r="AS1965" i="1"/>
  <c r="AR1957" i="1"/>
  <c r="AQ1310" i="1"/>
  <c r="AP2799" i="1"/>
  <c r="AR2491" i="1"/>
  <c r="AP1575" i="1"/>
  <c r="AP2973" i="1"/>
  <c r="AR3241" i="1"/>
  <c r="AR3157" i="1"/>
  <c r="AQ2322" i="1"/>
  <c r="AQ1396" i="1"/>
  <c r="AS2413" i="1"/>
  <c r="AQ511" i="1"/>
  <c r="AQ3055" i="1"/>
  <c r="AP3241" i="1"/>
  <c r="AS2395" i="1"/>
  <c r="AP211" i="1"/>
  <c r="AQ1974" i="1"/>
  <c r="AP1858" i="1"/>
  <c r="AQ991" i="1"/>
  <c r="AS2741" i="1"/>
  <c r="AS2973" i="1"/>
  <c r="AQ2750" i="1"/>
  <c r="AS1379" i="1"/>
  <c r="AR518" i="1"/>
  <c r="AP2459" i="1"/>
  <c r="AQ1772" i="1"/>
  <c r="AQ108" i="1"/>
  <c r="AQ109" i="1"/>
  <c r="AQ3293" i="1"/>
  <c r="AR2714" i="1"/>
  <c r="AR1088" i="1"/>
  <c r="AS2666" i="1"/>
  <c r="AS722" i="1"/>
  <c r="AR739" i="1"/>
  <c r="AQ2260" i="1"/>
  <c r="AP2022" i="1"/>
  <c r="AQ592" i="1"/>
  <c r="AQ1917" i="1"/>
  <c r="AQ318" i="1"/>
  <c r="AP3281" i="1"/>
  <c r="AQ1963" i="1"/>
  <c r="AQ1710" i="1"/>
  <c r="AR2433" i="1"/>
  <c r="AQ2458" i="1"/>
  <c r="AS2140" i="1"/>
  <c r="AS1424" i="1"/>
  <c r="AS1509" i="1"/>
  <c r="AP1113" i="1"/>
  <c r="AR682" i="1"/>
  <c r="AS80" i="1"/>
  <c r="AQ1108" i="1"/>
  <c r="AQ1306" i="1"/>
  <c r="AQ1705" i="1"/>
  <c r="AQ2827" i="1"/>
  <c r="AQ813" i="1"/>
  <c r="AS2399" i="1"/>
  <c r="AS564" i="1"/>
  <c r="AQ2131" i="1"/>
  <c r="AP1429" i="1"/>
  <c r="AP2736" i="1"/>
  <c r="AR1817" i="1"/>
  <c r="AR1556" i="1"/>
  <c r="AP668" i="1"/>
  <c r="AP2968" i="1"/>
  <c r="AR1480" i="1"/>
  <c r="AQ2451" i="1"/>
  <c r="AQ2667" i="1"/>
  <c r="AS2104" i="1"/>
  <c r="AQ908" i="1"/>
  <c r="AS3059" i="1"/>
  <c r="AP3289" i="1"/>
  <c r="AQ2683" i="1"/>
  <c r="AQ1649" i="1"/>
  <c r="AS720" i="1"/>
  <c r="AQ1318" i="1"/>
  <c r="AS624" i="1"/>
  <c r="AQ665" i="1"/>
  <c r="AR1972" i="1"/>
  <c r="AP2929" i="1"/>
  <c r="AP2067" i="1"/>
  <c r="AS2674" i="1"/>
  <c r="AP1236" i="1"/>
  <c r="AS810" i="1"/>
  <c r="AQ2177" i="1"/>
  <c r="AQ1512" i="1"/>
  <c r="AS1060" i="1"/>
  <c r="AP2632" i="1"/>
  <c r="AR461" i="1"/>
  <c r="AR1680" i="1"/>
  <c r="AP818" i="1"/>
  <c r="AQ84" i="1"/>
  <c r="B42" i="18"/>
  <c r="AS1453" i="1"/>
  <c r="AQ258" i="1"/>
  <c r="AP226" i="1"/>
  <c r="AR370" i="1"/>
  <c r="AQ304" i="1"/>
  <c r="AS2335" i="1"/>
  <c r="AP536" i="1"/>
  <c r="AP1223" i="1"/>
  <c r="AP2690" i="1"/>
  <c r="AS495" i="1"/>
  <c r="AR2146" i="1"/>
  <c r="AQ2948" i="1"/>
  <c r="AR2875" i="1"/>
  <c r="B52" i="18"/>
  <c r="AQ2358" i="1"/>
  <c r="AQ1391" i="1"/>
  <c r="AR1048" i="1"/>
  <c r="AQ1507" i="1"/>
  <c r="AS1654" i="1"/>
  <c r="AQ1977" i="1"/>
  <c r="AQ1397" i="1"/>
  <c r="AQ3130" i="1"/>
  <c r="AR1534" i="1"/>
  <c r="AP2107" i="1"/>
  <c r="AP3208" i="1"/>
  <c r="AP2560" i="1"/>
  <c r="AQ2575" i="1"/>
  <c r="AR797" i="1"/>
  <c r="AS2876" i="1"/>
  <c r="AR1808" i="1"/>
  <c r="AR436" i="1"/>
  <c r="AS2828" i="1"/>
  <c r="AP103" i="1"/>
  <c r="AQ1886" i="1"/>
  <c r="AR2372" i="1"/>
  <c r="AR2114" i="1"/>
  <c r="AP402" i="1"/>
  <c r="AP74" i="1"/>
  <c r="AP403" i="1"/>
  <c r="AQ2348" i="1"/>
  <c r="AR3161" i="1"/>
  <c r="AP2429" i="1"/>
  <c r="AR2212" i="1"/>
  <c r="AQ2107" i="1"/>
  <c r="AQ2901" i="1"/>
  <c r="AS3087" i="1"/>
  <c r="AS981" i="1"/>
  <c r="AP378" i="1"/>
  <c r="AP3218" i="1"/>
  <c r="AQ2591" i="1"/>
  <c r="AP596" i="1"/>
  <c r="AR2858" i="1"/>
  <c r="AQ3283" i="1"/>
  <c r="AP1149" i="1"/>
  <c r="AP1479" i="1"/>
  <c r="AQ1680" i="1"/>
  <c r="AP2166" i="1"/>
  <c r="AS2641" i="1"/>
  <c r="AQ2356" i="1"/>
  <c r="AP1133" i="1"/>
  <c r="AP2713" i="1"/>
  <c r="F14" i="20"/>
  <c r="AS1377" i="1"/>
  <c r="AQ158" i="1"/>
  <c r="AP2362" i="1"/>
  <c r="AP2059" i="1"/>
  <c r="AR3153" i="1"/>
  <c r="AS311" i="1"/>
  <c r="AR2073" i="1"/>
  <c r="B43" i="18"/>
  <c r="AP703" i="1"/>
  <c r="AS604" i="1"/>
  <c r="AQ529" i="1"/>
  <c r="AR954" i="1"/>
  <c r="AQ1189" i="1"/>
  <c r="AS353" i="1"/>
  <c r="AP2075" i="1"/>
  <c r="AP1192" i="1"/>
  <c r="AQ1210" i="1"/>
  <c r="AP2633" i="1"/>
  <c r="AP1369" i="1"/>
  <c r="AQ3113" i="1"/>
  <c r="AS2005" i="1"/>
  <c r="AQ2665" i="1"/>
  <c r="AQ1199" i="1"/>
  <c r="B45" i="18"/>
  <c r="AS933" i="1"/>
  <c r="AS3052" i="1"/>
  <c r="AR1375" i="1"/>
  <c r="AQ107" i="1"/>
  <c r="AQ1549" i="1"/>
  <c r="AP2313" i="1"/>
  <c r="AP3305" i="1"/>
  <c r="AQ2939" i="1"/>
  <c r="AQ1840" i="1"/>
  <c r="AR2234" i="1"/>
  <c r="AR3281" i="1"/>
  <c r="AQ1216" i="1"/>
  <c r="AR3180" i="1"/>
  <c r="AP912" i="1"/>
  <c r="AS2403" i="1"/>
  <c r="AQ2523" i="1"/>
  <c r="AQ1277" i="1"/>
  <c r="AQ1091" i="1"/>
  <c r="AP3110" i="1"/>
  <c r="AQ78" i="1"/>
  <c r="AQ3078" i="1"/>
  <c r="AQ1422" i="1"/>
  <c r="AR2311" i="1"/>
  <c r="AQ1290" i="1"/>
  <c r="AP1554" i="1"/>
  <c r="AS3139" i="1"/>
  <c r="AS1874" i="1"/>
  <c r="AR2427" i="1"/>
  <c r="AQ214" i="1"/>
  <c r="AS2089" i="1"/>
  <c r="AR1830" i="1"/>
  <c r="AP2175" i="1"/>
  <c r="AQ94" i="1"/>
  <c r="AR2443" i="1"/>
  <c r="AR2444" i="1"/>
  <c r="AR1900" i="1"/>
  <c r="AS1685" i="1"/>
  <c r="AR1003" i="1"/>
  <c r="AP2246" i="1"/>
  <c r="AS2077" i="1"/>
  <c r="AQ62" i="1"/>
  <c r="AR703" i="1"/>
  <c r="AR1539" i="1"/>
  <c r="AS1910" i="1"/>
  <c r="AS3131" i="1"/>
  <c r="AR2578" i="1"/>
  <c r="AQ2420" i="1"/>
  <c r="AP1620" i="1"/>
  <c r="AQ605" i="1"/>
  <c r="AS2849" i="1"/>
  <c r="AS777" i="1"/>
  <c r="AQ2392" i="1"/>
  <c r="AR1156" i="1"/>
  <c r="AQ577" i="1"/>
  <c r="AQ2918" i="1"/>
  <c r="AQ2474" i="1"/>
  <c r="AS518" i="1"/>
  <c r="AR76" i="1"/>
  <c r="AR2023" i="1"/>
  <c r="AS785" i="1"/>
  <c r="AQ1766" i="1"/>
  <c r="AQ504" i="1"/>
  <c r="AP2130" i="1"/>
  <c r="AS1450" i="1"/>
  <c r="AP2482" i="1"/>
  <c r="AQ1707" i="1"/>
  <c r="AP2943" i="1"/>
  <c r="E22" i="20"/>
  <c r="AP2010" i="1"/>
  <c r="AQ444" i="1"/>
  <c r="AR688" i="1"/>
  <c r="AR2850" i="1"/>
  <c r="AR16" i="1"/>
  <c r="AS3176" i="1"/>
  <c r="AR1938" i="1"/>
  <c r="AR1230" i="1"/>
  <c r="AP2667" i="1"/>
  <c r="AP2397" i="1"/>
  <c r="AQ1406" i="1"/>
  <c r="AQ248" i="1"/>
  <c r="AP3073" i="1"/>
  <c r="AP2765" i="1"/>
  <c r="AR238" i="1"/>
  <c r="AS3253" i="1"/>
  <c r="AR347" i="1"/>
  <c r="AR1454" i="1"/>
  <c r="F31" i="20"/>
  <c r="H31" i="20"/>
  <c r="AP717" i="1"/>
  <c r="AQ2498" i="1"/>
  <c r="AP1539" i="1"/>
  <c r="AS53" i="1"/>
  <c r="AR2445" i="1"/>
  <c r="AS410" i="1"/>
  <c r="AQ2973" i="1"/>
  <c r="AP1654" i="1"/>
  <c r="AQ3220" i="1"/>
  <c r="AP757" i="1"/>
  <c r="AR2737" i="1"/>
  <c r="AP2810" i="1"/>
  <c r="AR559" i="1"/>
  <c r="AS294" i="1"/>
  <c r="AP2680" i="1"/>
  <c r="AS1200" i="1"/>
  <c r="AR332" i="1"/>
  <c r="AR1683" i="1"/>
  <c r="AQ1946" i="1"/>
  <c r="AP3015" i="1"/>
  <c r="AP1398" i="1"/>
  <c r="AR1178" i="1"/>
  <c r="AQ2239" i="1"/>
  <c r="AR2159" i="1"/>
  <c r="AR3182" i="1"/>
  <c r="AQ215" i="1"/>
  <c r="AR2743" i="1"/>
  <c r="AQ2261" i="1"/>
  <c r="AP2639" i="1"/>
  <c r="AS2597" i="1"/>
  <c r="AP2992" i="1"/>
  <c r="AQ338" i="1"/>
  <c r="AQ655" i="1"/>
  <c r="AQ3044" i="1"/>
  <c r="AS2935" i="1"/>
  <c r="AR1461" i="1"/>
  <c r="AP2255" i="1"/>
  <c r="AP669" i="1"/>
  <c r="AR2070" i="1"/>
  <c r="AQ1450" i="1"/>
  <c r="AS3031" i="1"/>
  <c r="AR2672" i="1"/>
  <c r="AP1367" i="1"/>
  <c r="AS556" i="1"/>
  <c r="AQ2373" i="1"/>
  <c r="AQ518" i="1"/>
  <c r="AQ2369" i="1"/>
  <c r="AQ2138" i="1"/>
  <c r="AP49" i="1"/>
  <c r="AQ1410" i="1"/>
  <c r="AR291" i="1"/>
  <c r="AS1768" i="1"/>
  <c r="AQ1873" i="1"/>
  <c r="AR485" i="1"/>
  <c r="AS1194" i="1"/>
  <c r="AS2145" i="1"/>
  <c r="AP642" i="1"/>
  <c r="AR316" i="1"/>
  <c r="AS566" i="1"/>
  <c r="AS2290" i="1"/>
  <c r="AS3185" i="1"/>
  <c r="AQ1260" i="1"/>
  <c r="AR659" i="1"/>
  <c r="AP1028" i="1"/>
  <c r="AP817" i="1"/>
  <c r="AP1477" i="1"/>
  <c r="AQ2699" i="1"/>
  <c r="AS1879" i="1"/>
  <c r="AS2447" i="1"/>
  <c r="AS282" i="1"/>
  <c r="AQ1645" i="1"/>
  <c r="AQ2204" i="1"/>
  <c r="AR956" i="1"/>
  <c r="AR1314" i="1"/>
  <c r="AP1671" i="1"/>
  <c r="AP675" i="1"/>
  <c r="AS1652" i="1"/>
  <c r="AQ2329" i="1"/>
  <c r="AQ2233" i="1"/>
  <c r="AR2025" i="1"/>
  <c r="AS2894" i="1"/>
  <c r="AP663" i="1"/>
  <c r="AP1922" i="1"/>
  <c r="AP2224" i="1"/>
  <c r="AS149" i="1"/>
  <c r="AQ984" i="1"/>
  <c r="AP1435" i="1"/>
  <c r="AR2640" i="1"/>
  <c r="AS1097" i="1"/>
  <c r="AP387" i="1"/>
  <c r="AP582" i="1"/>
  <c r="AQ1006" i="1"/>
  <c r="AP1727" i="1"/>
  <c r="AR635" i="1"/>
  <c r="AQ787" i="1"/>
  <c r="AR2167" i="1"/>
  <c r="AP3229" i="1"/>
  <c r="AS856" i="1"/>
  <c r="AR645" i="1"/>
  <c r="AP1346" i="1"/>
  <c r="AR2148" i="1"/>
  <c r="AQ319" i="1"/>
  <c r="AS1921" i="1"/>
  <c r="AS847" i="1"/>
  <c r="AR1259" i="1"/>
  <c r="AS259" i="1"/>
  <c r="AS2515" i="1"/>
  <c r="AP3142" i="1"/>
  <c r="AS3006" i="1"/>
  <c r="AR848" i="1"/>
  <c r="G2" i="20"/>
  <c r="AP595" i="1"/>
  <c r="AP2956" i="1"/>
  <c r="AS226" i="1"/>
  <c r="AS2026" i="1"/>
  <c r="AP1992" i="1"/>
  <c r="AR2877" i="1"/>
  <c r="AQ521" i="1"/>
  <c r="AR3266" i="1"/>
  <c r="AQ2016" i="1"/>
  <c r="AS2709" i="1"/>
  <c r="AR1570" i="1"/>
  <c r="AS1629" i="1"/>
  <c r="AS1564" i="1"/>
  <c r="AQ1765" i="1"/>
  <c r="AR1952" i="1"/>
  <c r="AP1387" i="1"/>
  <c r="AR596" i="1"/>
  <c r="AQ3141" i="1"/>
  <c r="AP2624" i="1"/>
  <c r="AP869" i="1"/>
  <c r="AP924" i="1"/>
  <c r="AS1747" i="1"/>
  <c r="AS1456" i="1"/>
  <c r="AP887" i="1"/>
  <c r="AQ1155" i="1"/>
  <c r="AQ810" i="1"/>
  <c r="AP1009" i="1"/>
  <c r="AQ1738" i="1"/>
  <c r="AQ830" i="1"/>
  <c r="AR577" i="1"/>
  <c r="AR1139" i="1"/>
  <c r="AS2367" i="1"/>
  <c r="AS155" i="1"/>
  <c r="AQ831" i="1"/>
  <c r="AR863" i="1"/>
  <c r="AP1966" i="1"/>
  <c r="AP2360" i="1"/>
  <c r="AR265" i="1"/>
  <c r="AQ826" i="1"/>
  <c r="AS2837" i="1"/>
  <c r="AS1630" i="1"/>
  <c r="AQ1153" i="1"/>
  <c r="AQ841" i="1"/>
  <c r="AQ2360" i="1"/>
  <c r="AS1319" i="1"/>
  <c r="AR93" i="1"/>
  <c r="AQ361" i="1"/>
  <c r="AP706" i="1"/>
  <c r="AS419" i="1"/>
  <c r="AR2323" i="1"/>
  <c r="AP1203" i="1"/>
  <c r="AQ1047" i="1"/>
  <c r="AS2740" i="1"/>
  <c r="AR2746" i="1"/>
  <c r="AR2966" i="1"/>
  <c r="F8" i="20"/>
  <c r="AR240" i="1"/>
  <c r="AQ1178" i="1"/>
  <c r="AP1464" i="1"/>
  <c r="AS3146" i="1"/>
  <c r="AR2307" i="1"/>
  <c r="AP3030" i="1"/>
  <c r="AS405" i="1"/>
  <c r="AR488" i="1"/>
  <c r="AS2543" i="1"/>
  <c r="AQ1065" i="1"/>
  <c r="AP3151" i="1"/>
  <c r="AQ1438" i="1"/>
  <c r="AQ1382" i="1"/>
  <c r="AR345" i="1"/>
  <c r="AP19" i="1"/>
  <c r="AP1339" i="1"/>
  <c r="AS2473" i="1"/>
  <c r="AS152" i="1"/>
  <c r="E3" i="20"/>
  <c r="AS883" i="1"/>
  <c r="AQ2864" i="1"/>
  <c r="AQ1414" i="1"/>
  <c r="AP1100" i="1"/>
  <c r="AS3270" i="1"/>
  <c r="AR1531" i="1"/>
  <c r="AS2834" i="1"/>
  <c r="AQ1534" i="1"/>
  <c r="AQ2999" i="1"/>
  <c r="AS96" i="1"/>
  <c r="AP2283" i="1"/>
  <c r="AP2809" i="1"/>
  <c r="AS817" i="1"/>
  <c r="AR1268" i="1"/>
  <c r="AS2120" i="1"/>
  <c r="AS677" i="1"/>
  <c r="AR1160" i="1"/>
  <c r="AP2427" i="1"/>
  <c r="AR2282" i="1"/>
  <c r="AR299" i="1"/>
  <c r="AS313" i="1"/>
  <c r="AR1644" i="1"/>
  <c r="AR1931" i="1"/>
  <c r="AP3141" i="1"/>
  <c r="AQ793" i="1"/>
  <c r="AS3288" i="1"/>
  <c r="AR1650" i="1"/>
  <c r="AS3293" i="1"/>
  <c r="AS2311" i="1"/>
  <c r="AQ42" i="1"/>
  <c r="AR2535" i="1"/>
  <c r="AR2490" i="1"/>
  <c r="AS1771" i="1"/>
  <c r="AR2045" i="1"/>
  <c r="AP631" i="1"/>
  <c r="AQ1219" i="1"/>
  <c r="AS2308" i="1"/>
  <c r="AP1834" i="1"/>
  <c r="AS2465" i="1"/>
  <c r="AP2918" i="1"/>
  <c r="AQ2735" i="1"/>
  <c r="AS2692" i="1"/>
  <c r="AR1607" i="1"/>
  <c r="AS2629" i="1"/>
  <c r="AP741" i="1"/>
  <c r="AS1236" i="1"/>
  <c r="AP2995" i="1"/>
  <c r="AP1354" i="1"/>
  <c r="AR3135" i="1"/>
  <c r="AR3036" i="1"/>
  <c r="AP666" i="1"/>
  <c r="AS509" i="1"/>
  <c r="AQ930" i="1"/>
  <c r="AQ734" i="1"/>
  <c r="AS2119" i="1"/>
  <c r="AQ560" i="1"/>
  <c r="AP2675" i="1"/>
  <c r="AS1597" i="1"/>
  <c r="AR1836" i="1"/>
  <c r="AR2951" i="1"/>
  <c r="AR467" i="1"/>
  <c r="AS2514" i="1"/>
  <c r="AP533" i="1"/>
  <c r="AQ2745" i="1"/>
  <c r="AQ818" i="1"/>
  <c r="AQ1357" i="1"/>
  <c r="AP2027" i="1"/>
  <c r="AS2115" i="1"/>
  <c r="AP1207" i="1"/>
  <c r="AR1130" i="1"/>
  <c r="AQ2494" i="1"/>
  <c r="AS2217" i="1"/>
  <c r="AQ2924" i="1"/>
  <c r="AP383" i="1"/>
  <c r="AS761" i="1"/>
  <c r="AQ266" i="1"/>
  <c r="AR122" i="1"/>
  <c r="AS1435" i="1"/>
  <c r="AP3018" i="1"/>
  <c r="AR2665" i="1"/>
  <c r="AP1446" i="1"/>
  <c r="AQ3069" i="1"/>
  <c r="AR350" i="1"/>
  <c r="AS1314" i="1"/>
  <c r="AQ1934" i="1"/>
  <c r="AQ4" i="1"/>
  <c r="AQ3136" i="1"/>
  <c r="AP1318" i="1"/>
  <c r="B5" i="18"/>
  <c r="AQ305" i="1"/>
  <c r="AQ3034" i="1"/>
  <c r="AS1119" i="1"/>
  <c r="AP1900" i="1"/>
  <c r="AS2984" i="1"/>
  <c r="AP1111" i="1"/>
  <c r="AP3071" i="1"/>
  <c r="AS1041" i="1"/>
  <c r="AP2149" i="1"/>
  <c r="AP2456" i="1"/>
  <c r="AS1998" i="1"/>
  <c r="AP1504" i="1"/>
  <c r="AR2002" i="1"/>
  <c r="AP1734" i="1"/>
  <c r="AR1741" i="1"/>
  <c r="AP1943" i="1"/>
  <c r="AQ2589" i="1"/>
  <c r="AS2393" i="1"/>
  <c r="AS853" i="1"/>
  <c r="AQ1160" i="1"/>
  <c r="AR939" i="1"/>
  <c r="AR2581" i="1"/>
  <c r="AP970" i="1"/>
  <c r="AR881" i="1"/>
  <c r="AR930" i="1"/>
  <c r="AQ1641" i="1"/>
  <c r="AR2764" i="1"/>
  <c r="AS2171" i="1"/>
  <c r="AR271" i="1"/>
  <c r="AP2212" i="1"/>
  <c r="AP2093" i="1"/>
  <c r="AR2357" i="1"/>
  <c r="AP3130" i="1"/>
  <c r="AR1373" i="1"/>
  <c r="AQ1229" i="1"/>
  <c r="AP3048" i="1"/>
  <c r="AQ775" i="1"/>
  <c r="AQ233" i="1"/>
  <c r="AR1151" i="1"/>
  <c r="AQ2826" i="1"/>
  <c r="AP947" i="1"/>
  <c r="AR546" i="1"/>
  <c r="AS1481" i="1"/>
  <c r="AP1630" i="1"/>
  <c r="AR1214" i="1"/>
  <c r="AS1658" i="1"/>
  <c r="AR2757" i="1"/>
  <c r="AP692" i="1"/>
  <c r="AP162" i="1"/>
  <c r="AQ2879" i="1"/>
  <c r="AS3191" i="1"/>
  <c r="AR586" i="1"/>
  <c r="AQ100" i="1"/>
  <c r="AR2208" i="1"/>
  <c r="AS3085" i="1"/>
  <c r="AS1463" i="1"/>
  <c r="AP2377" i="1"/>
  <c r="AP2614" i="1"/>
  <c r="AQ2449" i="1"/>
  <c r="AS1569" i="1"/>
  <c r="AS3014" i="1"/>
  <c r="AQ662" i="1"/>
  <c r="AR96" i="1"/>
  <c r="AQ3221" i="1"/>
  <c r="AP765" i="1"/>
  <c r="AP1893" i="1"/>
  <c r="AR2870" i="1"/>
  <c r="AP768" i="1"/>
  <c r="AQ2815" i="1"/>
  <c r="AQ1374" i="1"/>
  <c r="AP441" i="1"/>
  <c r="AR11" i="1"/>
  <c r="AQ2772" i="1"/>
  <c r="AQ980" i="1"/>
  <c r="AS285" i="1"/>
  <c r="AP2760" i="1"/>
  <c r="AR685" i="1"/>
  <c r="AR2251" i="1"/>
  <c r="AR1505" i="1"/>
  <c r="AQ1958" i="1"/>
  <c r="AQ2505" i="1"/>
  <c r="AR387" i="1"/>
  <c r="AR2936" i="1"/>
  <c r="AQ3256" i="1"/>
  <c r="AR558" i="1"/>
  <c r="AR2279" i="1"/>
  <c r="AP2298" i="1"/>
  <c r="AQ779" i="1"/>
  <c r="AQ134" i="1"/>
  <c r="AR1357" i="1"/>
  <c r="AS1935" i="1"/>
  <c r="AS418" i="1"/>
  <c r="AS1278" i="1"/>
  <c r="AR448" i="1"/>
  <c r="AR1491" i="1"/>
  <c r="AQ1574" i="1"/>
  <c r="AP2790" i="1"/>
  <c r="AP1615" i="1"/>
  <c r="AQ2517" i="1"/>
  <c r="AS2372" i="1"/>
  <c r="AP1774" i="1"/>
  <c r="AP1455" i="1"/>
  <c r="AR1096" i="1"/>
  <c r="AR243" i="1"/>
  <c r="AS1776" i="1"/>
  <c r="AR427" i="1"/>
  <c r="AQ351" i="1"/>
  <c r="AS1230" i="1"/>
  <c r="AS1085" i="1"/>
  <c r="AQ1623" i="1"/>
  <c r="AS2057" i="1"/>
  <c r="AQ3083" i="1"/>
  <c r="AS1664" i="1"/>
  <c r="AR1909" i="1"/>
  <c r="AS2865" i="1"/>
  <c r="AR1118" i="1"/>
  <c r="AR1457" i="1"/>
  <c r="AQ303" i="1"/>
  <c r="AS2760" i="1"/>
  <c r="AP2051" i="1"/>
  <c r="AQ1312" i="1"/>
  <c r="AR2836" i="1"/>
  <c r="AR1301" i="1"/>
  <c r="AR438" i="1"/>
  <c r="AS2493" i="1"/>
  <c r="AP121" i="1"/>
  <c r="AQ2093" i="1"/>
  <c r="AR3296" i="1"/>
  <c r="AQ1398" i="1"/>
  <c r="AR1559" i="1"/>
  <c r="AR2506" i="1"/>
  <c r="AS1984" i="1"/>
  <c r="AP2264" i="1"/>
  <c r="AP2844" i="1"/>
  <c r="AQ2942" i="1"/>
  <c r="AS1325" i="1"/>
  <c r="AS2424" i="1"/>
  <c r="AS42" i="1"/>
  <c r="AP854" i="1"/>
  <c r="AR1753" i="1"/>
  <c r="AR2469" i="1"/>
  <c r="AS376" i="1"/>
  <c r="AQ419" i="1"/>
  <c r="AS1299" i="1"/>
  <c r="AS2890" i="1"/>
  <c r="AS2914" i="1"/>
  <c r="AQ1723" i="1"/>
  <c r="AQ2631" i="1"/>
  <c r="AR801" i="1"/>
  <c r="AS3032" i="1"/>
  <c r="AP1625" i="1"/>
  <c r="AQ2013" i="1"/>
  <c r="AQ2063" i="1"/>
  <c r="AQ2662" i="1"/>
  <c r="AQ1741" i="1"/>
  <c r="AR1417" i="1"/>
  <c r="AQ2169" i="1"/>
  <c r="AQ2697" i="1"/>
  <c r="AP2912" i="1"/>
  <c r="AP2725" i="1"/>
  <c r="AS526" i="1"/>
  <c r="AP2041" i="1"/>
  <c r="AP704" i="1"/>
  <c r="AR1473" i="1"/>
  <c r="AS355" i="1"/>
  <c r="AS621" i="1"/>
  <c r="AP358" i="1"/>
  <c r="AP2548" i="1"/>
  <c r="AS2680" i="1"/>
  <c r="AP1306" i="1"/>
  <c r="AQ3170" i="1"/>
  <c r="AP2193" i="1"/>
  <c r="AQ846" i="1"/>
  <c r="AR1104" i="1"/>
  <c r="AP2837" i="1"/>
  <c r="AQ500" i="1"/>
  <c r="AQ1838" i="1"/>
  <c r="AP107" i="1"/>
  <c r="AS1490" i="1"/>
  <c r="AR986" i="1"/>
  <c r="AS466" i="1"/>
  <c r="AP1598" i="1"/>
  <c r="AP2959" i="1"/>
  <c r="AP2309" i="1"/>
  <c r="AQ3007" i="1"/>
  <c r="AS783" i="1"/>
  <c r="AS2712" i="1"/>
  <c r="AQ1567" i="1"/>
  <c r="AP2766" i="1"/>
  <c r="AQ288" i="1"/>
  <c r="AQ3008" i="1"/>
  <c r="AR3018" i="1"/>
  <c r="AP810" i="1"/>
  <c r="AQ3200" i="1"/>
  <c r="AS2453" i="1"/>
  <c r="AQ3002" i="1"/>
  <c r="AQ1634" i="1"/>
  <c r="AS38" i="1"/>
  <c r="AP2124" i="1"/>
  <c r="AS2478" i="1"/>
  <c r="AP1531" i="1"/>
  <c r="AP2593" i="1"/>
  <c r="AQ3194" i="1"/>
  <c r="AP2436" i="1"/>
  <c r="AP104" i="1"/>
  <c r="AR2137" i="1"/>
  <c r="AS2649" i="1"/>
  <c r="AP3047" i="1"/>
  <c r="AQ144" i="1"/>
  <c r="AS1693" i="1"/>
  <c r="AS2452" i="1"/>
  <c r="AS3251" i="1"/>
  <c r="AQ1562" i="1"/>
  <c r="AR2462" i="1"/>
  <c r="AS2632" i="1"/>
  <c r="AP660" i="1"/>
  <c r="AS2123" i="1"/>
  <c r="AP2372" i="1"/>
  <c r="AQ1804" i="1"/>
  <c r="AP2268" i="1"/>
  <c r="AS3242" i="1"/>
  <c r="AP3079" i="1"/>
  <c r="AQ1510" i="1"/>
  <c r="AQ1375" i="1"/>
  <c r="AP1093" i="1"/>
  <c r="AP2153" i="1"/>
  <c r="AQ1349" i="1"/>
  <c r="AP938" i="1"/>
  <c r="AS2704" i="1"/>
  <c r="AQ1436" i="1"/>
  <c r="AS2999" i="1"/>
  <c r="AQ2635" i="1"/>
  <c r="AQ321" i="1"/>
  <c r="AQ2877" i="1"/>
  <c r="AS1439" i="1"/>
  <c r="AR1798" i="1"/>
  <c r="AQ171" i="1"/>
  <c r="AR760" i="1"/>
  <c r="AQ211" i="1"/>
  <c r="AP2718" i="1"/>
  <c r="AR2393" i="1"/>
  <c r="AQ1880" i="1"/>
  <c r="AP888" i="1"/>
  <c r="AS1146" i="1"/>
  <c r="AS789" i="1"/>
  <c r="AQ920" i="1"/>
  <c r="AQ73" i="1"/>
  <c r="AS2727" i="1"/>
  <c r="AR2889" i="1"/>
  <c r="AS663" i="1"/>
  <c r="AR163" i="1"/>
  <c r="AS1599" i="1"/>
  <c r="AR615" i="1"/>
  <c r="AS2619" i="1"/>
  <c r="AR285" i="1"/>
  <c r="AQ702" i="1"/>
  <c r="AS797" i="1"/>
  <c r="AQ886" i="1"/>
  <c r="AP824" i="1"/>
  <c r="AS3302" i="1"/>
  <c r="AQ163" i="1"/>
  <c r="AP2914" i="1"/>
  <c r="AR1828" i="1"/>
  <c r="AP1029" i="1"/>
  <c r="AP2493" i="1"/>
  <c r="AQ466" i="1"/>
  <c r="AS717" i="1"/>
  <c r="AP1384" i="1"/>
  <c r="AP213" i="1"/>
  <c r="AS3000" i="1"/>
  <c r="AR2477" i="1"/>
  <c r="AS1757" i="1"/>
  <c r="AQ1309" i="1"/>
  <c r="AS122" i="1"/>
  <c r="AQ1854" i="1"/>
  <c r="AS61" i="1"/>
  <c r="AQ91" i="1"/>
  <c r="AP3167" i="1"/>
  <c r="AQ1297" i="1"/>
  <c r="AP3054" i="1"/>
  <c r="AS31" i="1"/>
  <c r="AQ2933" i="1"/>
  <c r="B23" i="18"/>
  <c r="AQ482" i="1"/>
  <c r="AR2056" i="1"/>
  <c r="AS1941" i="1"/>
  <c r="AR651" i="1"/>
  <c r="AP993" i="1"/>
  <c r="AR912" i="1"/>
  <c r="AR2151" i="1"/>
  <c r="AQ3303" i="1"/>
  <c r="AP2513" i="1"/>
  <c r="AS328" i="1"/>
  <c r="AS1875" i="1"/>
  <c r="AQ903" i="1"/>
  <c r="AR1319" i="1"/>
  <c r="AR676" i="1"/>
  <c r="AR2032" i="1"/>
  <c r="AP3056" i="1"/>
  <c r="AP1371" i="1"/>
  <c r="AQ1771" i="1"/>
  <c r="AR1274" i="1"/>
  <c r="F29" i="20"/>
  <c r="AS2751" i="1"/>
  <c r="AS996" i="1"/>
  <c r="AS2566" i="1"/>
  <c r="AR2181" i="1"/>
  <c r="G27" i="20"/>
  <c r="AQ3195" i="1"/>
  <c r="AP2522" i="1"/>
  <c r="AR2982" i="1"/>
  <c r="AR787" i="1"/>
  <c r="AR1315" i="1"/>
  <c r="AS290" i="1"/>
  <c r="AP592" i="1"/>
  <c r="AQ1787" i="1"/>
  <c r="AP264" i="1"/>
  <c r="AP2395" i="1"/>
  <c r="AR1587" i="1"/>
  <c r="AS1164" i="1"/>
  <c r="AR3269" i="1"/>
  <c r="AQ476" i="1"/>
  <c r="AP145" i="1"/>
  <c r="AP1293" i="1"/>
  <c r="AS3181" i="1"/>
  <c r="AR48" i="1"/>
  <c r="AP718" i="1"/>
  <c r="AQ2316" i="1"/>
  <c r="AP1291" i="1"/>
  <c r="AP872" i="1"/>
  <c r="AR1611" i="1"/>
  <c r="AQ823" i="1"/>
  <c r="AP1495" i="1"/>
  <c r="AP3194" i="1"/>
  <c r="AR269" i="1"/>
  <c r="AR1976" i="1"/>
  <c r="AQ1516" i="1"/>
  <c r="AP1461" i="1"/>
  <c r="AQ1894" i="1"/>
  <c r="AQ1662" i="1"/>
  <c r="AQ1829" i="1"/>
  <c r="AR2629" i="1"/>
  <c r="AS1732" i="1"/>
  <c r="AQ834" i="1"/>
  <c r="AP1251" i="1"/>
  <c r="AQ2017" i="1"/>
  <c r="AQ66" i="1"/>
  <c r="AP996" i="1"/>
  <c r="AP1324" i="1"/>
  <c r="AR957" i="1"/>
  <c r="AR321" i="1"/>
  <c r="AP2651" i="1"/>
  <c r="AS3137" i="1"/>
  <c r="AS1581" i="1"/>
  <c r="AQ22" i="1"/>
  <c r="AR566" i="1"/>
  <c r="AQ873" i="1"/>
  <c r="AP345" i="1"/>
  <c r="AR1951" i="1"/>
  <c r="AR2515" i="1"/>
  <c r="AS1891" i="1"/>
  <c r="AR222" i="1"/>
  <c r="AS3187" i="1"/>
  <c r="AQ1411" i="1"/>
  <c r="AS1132" i="1"/>
  <c r="AQ2245" i="1"/>
  <c r="AQ2987" i="1"/>
  <c r="AS3212" i="1"/>
  <c r="AP83" i="1"/>
  <c r="AQ1462" i="1"/>
  <c r="AR288" i="1"/>
  <c r="AQ2990" i="1"/>
  <c r="E11" i="20"/>
  <c r="AS1884" i="1"/>
  <c r="AS1441" i="1"/>
  <c r="AP3098" i="1"/>
  <c r="AS2291" i="1"/>
  <c r="AR735" i="1"/>
  <c r="AP2893" i="1"/>
  <c r="AS1133" i="1"/>
  <c r="AR500" i="1"/>
  <c r="AP1660" i="1"/>
  <c r="AP504" i="1"/>
  <c r="AP2431" i="1"/>
  <c r="AR136" i="1"/>
  <c r="AS2041" i="1"/>
  <c r="AS982" i="1"/>
  <c r="AQ480" i="1"/>
  <c r="AP1991" i="1"/>
  <c r="AS1753" i="1"/>
  <c r="AP644" i="1"/>
  <c r="AP745" i="1"/>
  <c r="AR823" i="1"/>
  <c r="AR2894" i="1"/>
  <c r="AP764" i="1"/>
  <c r="AQ2341" i="1"/>
  <c r="AQ996" i="1"/>
  <c r="AS1440" i="1"/>
  <c r="AS2153" i="1"/>
  <c r="AR2718" i="1"/>
  <c r="AP2589" i="1"/>
  <c r="AP1201" i="1"/>
  <c r="AR3043" i="1"/>
  <c r="AQ2067" i="1"/>
  <c r="AR2656" i="1"/>
  <c r="AQ874" i="1"/>
  <c r="AP208" i="1"/>
  <c r="AS2475" i="1"/>
  <c r="AS1400" i="1"/>
  <c r="AQ143" i="1"/>
  <c r="AP2702" i="1"/>
  <c r="AS2042" i="1"/>
  <c r="AR834" i="1"/>
  <c r="AR409" i="1"/>
  <c r="AQ752" i="1"/>
  <c r="AQ1925" i="1"/>
  <c r="AR1441" i="1"/>
  <c r="AS1931" i="1"/>
  <c r="AP2771" i="1"/>
  <c r="AR2440" i="1"/>
  <c r="AP1691" i="1"/>
  <c r="AQ1134" i="1"/>
  <c r="AQ278" i="1"/>
  <c r="AS1986" i="1"/>
  <c r="AS2689" i="1"/>
  <c r="AQ2032" i="1"/>
  <c r="AR2594" i="1"/>
  <c r="AR473" i="1"/>
  <c r="AS2926" i="1"/>
  <c r="AQ2193" i="1"/>
  <c r="AR8" i="1"/>
  <c r="AS2786" i="1"/>
  <c r="AP2254" i="1"/>
  <c r="AP604" i="1"/>
  <c r="AP3163" i="1"/>
  <c r="AQ1982" i="1"/>
  <c r="AQ791" i="1"/>
  <c r="AP3036" i="1"/>
  <c r="AQ1102" i="1"/>
  <c r="AQ2761" i="1"/>
  <c r="AQ9" i="1"/>
  <c r="AS2546" i="1"/>
  <c r="AR2163" i="1"/>
  <c r="AS3250" i="1"/>
  <c r="AP2726" i="1"/>
  <c r="AQ1204" i="1"/>
  <c r="AR2473" i="1"/>
  <c r="AS1665" i="1"/>
  <c r="AQ1778" i="1"/>
  <c r="AR206" i="1"/>
  <c r="AR2725" i="1"/>
  <c r="AQ1280" i="1"/>
  <c r="AQ1339" i="1"/>
  <c r="AR2711" i="1"/>
  <c r="AR920" i="1"/>
  <c r="AQ502" i="1"/>
  <c r="AQ3137" i="1"/>
  <c r="AQ1044" i="1"/>
  <c r="AQ733" i="1"/>
  <c r="AR3079" i="1"/>
  <c r="AS1887" i="1"/>
  <c r="AR1675" i="1"/>
  <c r="AP1497" i="1"/>
  <c r="AQ859" i="1"/>
  <c r="AQ23" i="1"/>
  <c r="AP617" i="1"/>
  <c r="AR19" i="1"/>
  <c r="AS283" i="1"/>
  <c r="AQ1022" i="1"/>
  <c r="AQ395" i="1"/>
  <c r="AQ2326" i="1"/>
  <c r="AQ359" i="1"/>
  <c r="AS56" i="1"/>
  <c r="AS1797" i="1"/>
  <c r="AP2221" i="1"/>
  <c r="AS827" i="1"/>
  <c r="AQ3223" i="1"/>
  <c r="AQ1985" i="1"/>
  <c r="AR1616" i="1"/>
  <c r="AQ1850" i="1"/>
  <c r="AP2872" i="1"/>
  <c r="AQ1678" i="1"/>
  <c r="AQ1207" i="1"/>
  <c r="AP109" i="1"/>
  <c r="AS363" i="1"/>
  <c r="F20" i="20"/>
  <c r="AS1517" i="1"/>
  <c r="AQ2033" i="1"/>
  <c r="AR2817" i="1"/>
  <c r="AP391" i="1"/>
  <c r="AQ1889" i="1"/>
  <c r="AR118" i="1"/>
  <c r="AP1231" i="1"/>
  <c r="AQ3098" i="1"/>
  <c r="AS1190" i="1"/>
  <c r="AS1153" i="1"/>
  <c r="AP1126" i="1"/>
  <c r="AQ2686" i="1"/>
  <c r="AS1701" i="1"/>
  <c r="AQ1541" i="1"/>
  <c r="AR2205" i="1"/>
  <c r="AS1011" i="1"/>
  <c r="AQ2971" i="1"/>
  <c r="AS607" i="1"/>
  <c r="AR3304" i="1"/>
  <c r="AQ1725" i="1"/>
  <c r="AS1539" i="1"/>
  <c r="AS880" i="1"/>
  <c r="AQ732" i="1"/>
  <c r="AQ385" i="1"/>
  <c r="AQ2377" i="1"/>
  <c r="AR414" i="1"/>
  <c r="AP1622" i="1"/>
  <c r="AS1084" i="1"/>
  <c r="AQ1143" i="1"/>
  <c r="AP1640" i="1"/>
  <c r="AP206" i="1"/>
  <c r="AQ491" i="1"/>
  <c r="AQ164" i="1"/>
  <c r="AQ1702" i="1"/>
  <c r="AS432" i="1"/>
  <c r="AQ1481" i="1"/>
  <c r="AQ1259" i="1"/>
  <c r="AP1085" i="1"/>
  <c r="AQ1443" i="1"/>
  <c r="AS824" i="1"/>
  <c r="AS1624" i="1"/>
  <c r="AR260" i="1"/>
  <c r="AP1947" i="1"/>
  <c r="AP3205" i="1"/>
  <c r="AP3120" i="1"/>
  <c r="AR2541" i="1"/>
  <c r="AR230" i="1"/>
  <c r="AR3063" i="1"/>
  <c r="AR2223" i="1"/>
  <c r="AS2539" i="1"/>
  <c r="AS458" i="1"/>
  <c r="AR564" i="1"/>
  <c r="AR2244" i="1"/>
  <c r="AQ2262" i="1"/>
  <c r="AS3289" i="1"/>
  <c r="AQ2876" i="1"/>
  <c r="AQ1368" i="1"/>
  <c r="AS1307" i="1"/>
  <c r="AQ2569" i="1"/>
  <c r="AR2533" i="1"/>
  <c r="AP1278" i="1"/>
  <c r="AP1674" i="1"/>
  <c r="AP2423" i="1"/>
  <c r="AQ2945" i="1"/>
  <c r="AP1086" i="1"/>
  <c r="AR1546" i="1"/>
  <c r="AQ750" i="1"/>
  <c r="AQ1756" i="1"/>
  <c r="AP444" i="1"/>
  <c r="AP140" i="1"/>
  <c r="AP457" i="1"/>
  <c r="AQ1138" i="1"/>
  <c r="AQ595" i="1"/>
  <c r="AR611" i="1"/>
  <c r="AR2802" i="1"/>
  <c r="AP610" i="1"/>
  <c r="AR2695" i="1"/>
  <c r="AS2698" i="1"/>
  <c r="AR570" i="1"/>
  <c r="AP205" i="1"/>
  <c r="AQ1655" i="1"/>
  <c r="AS3023" i="1"/>
  <c r="AR2277" i="1"/>
  <c r="AS2272" i="1"/>
  <c r="AR1547" i="1"/>
  <c r="AR1824" i="1"/>
  <c r="AQ3233" i="1"/>
  <c r="AR1619" i="1"/>
  <c r="AQ386" i="1"/>
  <c r="AP622" i="1"/>
  <c r="AP2841" i="1"/>
  <c r="AQ2835" i="1"/>
  <c r="AS1766" i="1"/>
  <c r="AP2897" i="1"/>
  <c r="AR3021" i="1"/>
  <c r="AS1489" i="1"/>
  <c r="AS641" i="1"/>
  <c r="AR2343" i="1"/>
  <c r="AR1115" i="1"/>
  <c r="AS1916" i="1"/>
  <c r="AR2377" i="1"/>
  <c r="AR1267" i="1"/>
  <c r="AQ2785" i="1"/>
  <c r="AP2414" i="1"/>
  <c r="AS91" i="1"/>
  <c r="AQ74" i="1"/>
  <c r="AQ1578" i="1"/>
  <c r="AS1781" i="1"/>
  <c r="AQ1569" i="1"/>
  <c r="AP2134" i="1"/>
  <c r="AR119" i="1"/>
  <c r="AQ192" i="1"/>
  <c r="AP3280" i="1"/>
  <c r="AR2833" i="1"/>
  <c r="AP871" i="1"/>
  <c r="AR2264" i="1"/>
  <c r="AS1223" i="1"/>
  <c r="AP2114" i="1"/>
  <c r="AS1088" i="1"/>
  <c r="AQ254" i="1"/>
  <c r="AQ364" i="1"/>
  <c r="AP877" i="1"/>
  <c r="AQ1475" i="1"/>
  <c r="AS600" i="1"/>
  <c r="AS356" i="1"/>
  <c r="AS1975" i="1"/>
  <c r="AP3243" i="1"/>
  <c r="AP808" i="1"/>
  <c r="AR706" i="1"/>
  <c r="AP576" i="1"/>
  <c r="AQ1903" i="1"/>
  <c r="AS1035" i="1"/>
  <c r="AQ3157" i="1"/>
  <c r="AR2667" i="1"/>
  <c r="AS2179" i="1"/>
  <c r="AS2903" i="1"/>
  <c r="AS2323" i="1"/>
  <c r="AS2173" i="1"/>
  <c r="AS2239" i="1"/>
  <c r="AS2238" i="1"/>
  <c r="AR2432" i="1"/>
  <c r="AQ1101" i="1"/>
  <c r="AR751" i="1"/>
  <c r="AQ157" i="1"/>
  <c r="AP1361" i="1"/>
  <c r="AS2383" i="1"/>
  <c r="AR2501" i="1"/>
  <c r="AR217" i="1"/>
  <c r="AS551" i="1"/>
  <c r="AS2792" i="1"/>
  <c r="AQ1728" i="1"/>
  <c r="AR1309" i="1"/>
  <c r="AQ50" i="1"/>
  <c r="AS1149" i="1"/>
  <c r="AP1160" i="1"/>
  <c r="AS2920" i="1"/>
  <c r="AR1247" i="1"/>
  <c r="AS1798" i="1"/>
  <c r="AQ441" i="1"/>
  <c r="AP2223" i="1"/>
  <c r="AP3024" i="1"/>
  <c r="AR2554" i="1"/>
  <c r="AP2618" i="1"/>
  <c r="AQ786" i="1"/>
  <c r="AQ1807" i="1"/>
  <c r="AS2310" i="1"/>
  <c r="AS1650" i="1"/>
  <c r="AQ1620" i="1"/>
  <c r="AQ189" i="1"/>
  <c r="AR3012" i="1"/>
  <c r="AP840" i="1"/>
  <c r="AR2861" i="1"/>
  <c r="AQ2641" i="1"/>
  <c r="AP97" i="1"/>
  <c r="AQ2535" i="1"/>
  <c r="AS2157" i="1"/>
  <c r="AQ1497" i="1"/>
  <c r="AS198" i="1"/>
  <c r="AS30" i="1"/>
  <c r="AP236" i="1"/>
  <c r="AS189" i="1"/>
  <c r="AS2064" i="1"/>
  <c r="AR188" i="1"/>
  <c r="AS2899" i="1"/>
  <c r="AS291" i="1"/>
  <c r="AP1681" i="1"/>
  <c r="AP3183" i="1"/>
  <c r="AR1463" i="1"/>
  <c r="AR1287" i="1"/>
  <c r="AQ2312" i="1"/>
  <c r="AS1572" i="1"/>
  <c r="AR176" i="1"/>
  <c r="AP984" i="1"/>
  <c r="AS2439" i="1"/>
  <c r="AR193" i="1"/>
  <c r="AS3093" i="1"/>
  <c r="AP2158" i="1"/>
  <c r="AQ932" i="1"/>
  <c r="AP894" i="1"/>
  <c r="AR1548" i="1"/>
  <c r="AQ2622" i="1"/>
  <c r="AR807" i="1"/>
  <c r="AP693" i="1"/>
  <c r="AQ2178" i="1"/>
  <c r="AQ911" i="1"/>
  <c r="AQ105" i="1"/>
  <c r="AP3092" i="1"/>
  <c r="AR1742" i="1"/>
  <c r="AR1948" i="1"/>
  <c r="AS2210" i="1"/>
  <c r="AS3232" i="1"/>
  <c r="AQ459" i="1"/>
  <c r="AR2884" i="1"/>
  <c r="AP895" i="1"/>
  <c r="AQ958" i="1"/>
  <c r="AR694" i="1"/>
  <c r="AR3082" i="1"/>
  <c r="AR472" i="1"/>
  <c r="AS2770" i="1"/>
  <c r="AS2050" i="1"/>
  <c r="AS2197" i="1"/>
  <c r="AQ2527" i="1"/>
  <c r="AS2066" i="1"/>
  <c r="AP1788" i="1"/>
  <c r="AR865" i="1"/>
  <c r="AP2323" i="1"/>
  <c r="AQ1780" i="1"/>
  <c r="AS3005" i="1"/>
  <c r="AP752" i="1"/>
  <c r="AR392" i="1"/>
  <c r="AQ5" i="1"/>
  <c r="AQ1993" i="1"/>
  <c r="AQ2637" i="1"/>
  <c r="AP1030" i="1"/>
  <c r="AS76" i="1"/>
  <c r="AQ2574" i="1"/>
  <c r="AQ1617" i="1"/>
  <c r="AQ724" i="1"/>
  <c r="AQ1606" i="1"/>
  <c r="AR852" i="1"/>
  <c r="AP3139" i="1"/>
  <c r="AP204" i="1"/>
  <c r="AQ1970" i="1"/>
  <c r="AP951" i="1"/>
  <c r="AS2555" i="1"/>
  <c r="AR2888" i="1"/>
  <c r="AP1690" i="1"/>
  <c r="AS712" i="1"/>
  <c r="AR159" i="1"/>
  <c r="AR715" i="1"/>
  <c r="AS2500" i="1"/>
  <c r="AP28" i="1"/>
  <c r="AR140" i="1"/>
  <c r="AS568" i="1"/>
  <c r="AR710" i="1"/>
  <c r="AR2125" i="1"/>
  <c r="AP1548" i="1"/>
  <c r="AS1592" i="1"/>
  <c r="AR213" i="1"/>
  <c r="AS1780" i="1"/>
  <c r="AR1213" i="1"/>
  <c r="AR2452" i="1"/>
  <c r="AS1137" i="1"/>
  <c r="AS1521" i="1"/>
  <c r="AS896" i="1"/>
  <c r="AP1156" i="1"/>
  <c r="AQ3103" i="1"/>
  <c r="AQ853" i="1"/>
  <c r="AQ2751" i="1"/>
  <c r="AQ146" i="1"/>
  <c r="AP2399" i="1"/>
  <c r="AR471" i="1"/>
  <c r="AR1831" i="1"/>
  <c r="AP2519" i="1"/>
  <c r="AP3257" i="1"/>
  <c r="AP2957" i="1"/>
  <c r="AP1795" i="1"/>
  <c r="AQ1326" i="1"/>
  <c r="AS1755" i="1"/>
  <c r="AQ842" i="1"/>
  <c r="AR62" i="1"/>
  <c r="E26" i="20"/>
  <c r="AQ2539" i="1"/>
  <c r="AS175" i="1"/>
  <c r="AQ1637" i="1"/>
  <c r="AR899" i="1"/>
  <c r="AS623" i="1"/>
  <c r="AP367" i="1"/>
  <c r="AP382" i="1"/>
  <c r="AP2070" i="1"/>
  <c r="B44" i="18"/>
  <c r="AR1228" i="1"/>
  <c r="AR1299" i="1"/>
  <c r="AP132" i="1"/>
  <c r="AQ657" i="1"/>
  <c r="AS233" i="1"/>
  <c r="AS51" i="1"/>
  <c r="AS1543" i="1"/>
  <c r="AQ117" i="1"/>
  <c r="AP1491" i="1"/>
  <c r="AR3143" i="1"/>
  <c r="AQ1180" i="1"/>
  <c r="AS2556" i="1"/>
  <c r="AP1225" i="1"/>
  <c r="AQ1315" i="1"/>
  <c r="AQ928" i="1"/>
  <c r="AS2583" i="1"/>
  <c r="AS2108" i="1"/>
  <c r="AR2968" i="1"/>
  <c r="AR210" i="1"/>
  <c r="AQ3000" i="1"/>
  <c r="AS1382" i="1"/>
  <c r="AP398" i="1"/>
  <c r="AS2789" i="1"/>
  <c r="AR182" i="1"/>
  <c r="AP1118" i="1"/>
  <c r="AP919" i="1"/>
  <c r="AQ1330" i="1"/>
  <c r="AS205" i="1"/>
  <c r="AP3007" i="1"/>
  <c r="AS287" i="1"/>
  <c r="AQ2991" i="1"/>
  <c r="AR1643" i="1"/>
  <c r="AP2723" i="1"/>
  <c r="AR1927" i="1"/>
  <c r="AS118" i="1"/>
  <c r="AQ3123" i="1"/>
  <c r="AP2574" i="1"/>
  <c r="AS1856" i="1"/>
  <c r="AR2337" i="1"/>
  <c r="AR1427" i="1"/>
  <c r="AQ2516" i="1"/>
  <c r="AR4" i="1"/>
  <c r="AS3081" i="1"/>
  <c r="AQ1405" i="1"/>
  <c r="AQ1848" i="1"/>
  <c r="G18" i="20"/>
  <c r="AS2608" i="1"/>
  <c r="AR361" i="1"/>
  <c r="AR1894" i="1"/>
  <c r="AP1424" i="1"/>
  <c r="AS2461" i="1"/>
  <c r="AQ2252" i="1"/>
  <c r="AP1218" i="1"/>
  <c r="AR443" i="1"/>
  <c r="AS1743" i="1"/>
  <c r="AR3260" i="1"/>
  <c r="AQ51" i="1"/>
  <c r="AS2805" i="1"/>
  <c r="AP1996" i="1"/>
  <c r="AS2776" i="1"/>
  <c r="AQ1537" i="1"/>
  <c r="AQ1218" i="1"/>
  <c r="AP1266" i="1"/>
  <c r="AQ2134" i="1"/>
  <c r="AS646" i="1"/>
  <c r="AP2018" i="1"/>
  <c r="AQ2077" i="1"/>
  <c r="AP2017" i="1"/>
  <c r="AP3035" i="1"/>
  <c r="AR1367" i="1"/>
  <c r="AR2430" i="1"/>
  <c r="AS2868" i="1"/>
  <c r="AQ156" i="1"/>
  <c r="AP1374" i="1"/>
  <c r="AQ1746" i="1"/>
  <c r="AQ805" i="1"/>
  <c r="AS2859" i="1"/>
  <c r="AP2481" i="1"/>
  <c r="AR466" i="1"/>
  <c r="AS3248" i="1"/>
  <c r="AQ2807" i="1"/>
  <c r="AP1499" i="1"/>
  <c r="AR1218" i="1"/>
  <c r="AS886" i="1"/>
  <c r="AR1108" i="1"/>
  <c r="AQ1100" i="1"/>
  <c r="AR2697" i="1"/>
  <c r="AS826" i="1"/>
  <c r="AS2778" i="1"/>
  <c r="AQ2762" i="1"/>
  <c r="AS1937" i="1"/>
  <c r="AQ2532" i="1"/>
  <c r="AQ1203" i="1"/>
  <c r="AR1925" i="1"/>
  <c r="AS3268" i="1"/>
  <c r="AS449" i="1"/>
  <c r="AS2811" i="1"/>
  <c r="AQ1693" i="1"/>
  <c r="AP2528" i="1"/>
  <c r="AP3298" i="1"/>
  <c r="AQ21" i="1"/>
  <c r="AR2219" i="1"/>
  <c r="AR406" i="1"/>
  <c r="AQ1971" i="1"/>
  <c r="AS673" i="1"/>
  <c r="AQ2583" i="1"/>
  <c r="B38" i="18"/>
  <c r="AP790" i="1"/>
  <c r="AP56" i="1"/>
  <c r="AR722" i="1"/>
  <c r="AP541" i="1"/>
  <c r="AP2509" i="1"/>
  <c r="AR2612" i="1"/>
  <c r="AQ3290" i="1"/>
  <c r="AQ1700" i="1"/>
  <c r="AP1025" i="1"/>
  <c r="B58" i="18"/>
  <c r="AP1721" i="1"/>
  <c r="AP727" i="1"/>
  <c r="AP601" i="1"/>
  <c r="AP849" i="1"/>
  <c r="AQ498" i="1"/>
  <c r="AP1685" i="1"/>
  <c r="AS796" i="1"/>
  <c r="AR947" i="1"/>
  <c r="AQ2507" i="1"/>
  <c r="AP1181" i="1"/>
  <c r="AQ2407" i="1"/>
  <c r="AR2376" i="1"/>
  <c r="AR900" i="1"/>
  <c r="AS3178" i="1"/>
  <c r="AS1849" i="1"/>
  <c r="AR718" i="1"/>
  <c r="AQ2844" i="1"/>
  <c r="AP362" i="1"/>
  <c r="AQ12" i="1"/>
  <c r="AQ2623" i="1"/>
  <c r="AP4" i="1"/>
  <c r="AP2304" i="1"/>
  <c r="AP3294" i="1"/>
  <c r="AS1373" i="1"/>
  <c r="AR677" i="1"/>
  <c r="AS3105" i="1"/>
  <c r="AS435" i="1"/>
  <c r="AS3197" i="1"/>
  <c r="AR1087" i="1"/>
  <c r="AS538" i="1"/>
  <c r="AQ1733" i="1"/>
  <c r="AS32" i="1"/>
  <c r="AP952" i="1"/>
  <c r="AP2475" i="1"/>
  <c r="AP3302" i="1"/>
  <c r="AR2669" i="1"/>
  <c r="AQ1593" i="1"/>
  <c r="AP3260" i="1"/>
  <c r="AS3184" i="1"/>
  <c r="AQ234" i="1"/>
  <c r="AS511" i="1"/>
  <c r="AP1999" i="1"/>
  <c r="AP868" i="1"/>
  <c r="AQ2484" i="1"/>
  <c r="AS1534" i="1"/>
  <c r="AQ583" i="1"/>
  <c r="AQ2550" i="1"/>
  <c r="AQ1976" i="1"/>
  <c r="AS383" i="1"/>
  <c r="AS1904" i="1"/>
  <c r="AP910" i="1"/>
  <c r="AQ2955" i="1"/>
  <c r="AS3149" i="1"/>
  <c r="AP1421" i="1"/>
  <c r="AS2392" i="1"/>
  <c r="AP2416" i="1"/>
  <c r="AR2340" i="1"/>
  <c r="AQ754" i="1"/>
  <c r="AR1432" i="1"/>
  <c r="AQ3032" i="1"/>
  <c r="AR2694" i="1"/>
  <c r="AP372" i="1"/>
  <c r="AS986" i="1"/>
  <c r="AQ2130" i="1"/>
  <c r="AR2935" i="1"/>
  <c r="AQ1791" i="1"/>
  <c r="G32" i="20"/>
  <c r="AR3210" i="1"/>
  <c r="AS2486" i="1"/>
  <c r="AR1727" i="1"/>
  <c r="AS2855" i="1"/>
  <c r="AS2283" i="1"/>
  <c r="AR2043" i="1"/>
  <c r="AR2401" i="1"/>
  <c r="AQ3066" i="1"/>
  <c r="AR3038" i="1"/>
  <c r="AR1291" i="1"/>
  <c r="AQ259" i="1"/>
  <c r="AP1363" i="1"/>
  <c r="AQ2977" i="1"/>
  <c r="AQ660" i="1"/>
  <c r="AR1215" i="1"/>
  <c r="AR2673" i="1"/>
  <c r="AP2808" i="1"/>
  <c r="AS644" i="1"/>
  <c r="AR3029" i="1"/>
  <c r="AP2363" i="1"/>
  <c r="AP2104" i="1"/>
  <c r="AQ1267" i="1"/>
  <c r="AR1907" i="1"/>
  <c r="AR778" i="1"/>
  <c r="AS1356" i="1"/>
  <c r="AQ2454" i="1"/>
  <c r="AR2997" i="1"/>
  <c r="AS1555" i="1"/>
  <c r="AS2151" i="1"/>
  <c r="AS186" i="1"/>
  <c r="AS2495" i="1"/>
  <c r="AP11" i="1"/>
  <c r="AP2899" i="1"/>
  <c r="AP1899" i="1"/>
  <c r="AQ1186" i="1"/>
  <c r="AP3088" i="1"/>
  <c r="AS2016" i="1"/>
  <c r="AQ1589" i="1"/>
  <c r="AQ1613" i="1"/>
  <c r="AP746" i="1"/>
  <c r="AS34" i="1"/>
  <c r="AS1117" i="1"/>
  <c r="AP3039" i="1"/>
  <c r="AS228" i="1"/>
  <c r="AR893" i="1"/>
  <c r="AP3197" i="1"/>
  <c r="AS1651" i="1"/>
  <c r="AR236" i="1"/>
  <c r="AQ1023" i="1"/>
  <c r="AP1658" i="1"/>
  <c r="AQ2721" i="1"/>
  <c r="AP1599" i="1"/>
  <c r="AQ2361" i="1"/>
  <c r="AQ2954" i="1"/>
  <c r="AQ1573" i="1"/>
  <c r="AR1816" i="1"/>
  <c r="AS1014" i="1"/>
  <c r="AR1974" i="1"/>
  <c r="AR1039" i="1"/>
  <c r="AP2551" i="1"/>
  <c r="AQ2893" i="1"/>
  <c r="AQ2998" i="1"/>
  <c r="AS1554" i="1"/>
  <c r="AQ1300" i="1"/>
  <c r="AS1944" i="1"/>
  <c r="AS3004" i="1"/>
  <c r="AS1411" i="1"/>
  <c r="AS2440" i="1"/>
  <c r="AS1183" i="1"/>
  <c r="AS2535" i="1"/>
  <c r="AR2143" i="1"/>
  <c r="AQ1321" i="1"/>
  <c r="AP2603" i="1"/>
  <c r="AQ969" i="1"/>
  <c r="AP3087" i="1"/>
  <c r="AS1728" i="1"/>
  <c r="AP1110" i="1"/>
  <c r="AP892" i="1"/>
  <c r="AR1368" i="1"/>
  <c r="AR523" i="1"/>
  <c r="AR112" i="1"/>
  <c r="AR204" i="1"/>
  <c r="AQ3168" i="1"/>
  <c r="AR2436" i="1"/>
  <c r="AS1285" i="1"/>
  <c r="AQ1660" i="1"/>
  <c r="AR1886" i="1"/>
  <c r="AS195" i="1"/>
  <c r="AP2948" i="1"/>
  <c r="AQ1070" i="1"/>
  <c r="AR2994" i="1"/>
  <c r="AQ2269" i="1"/>
  <c r="AQ3305" i="1"/>
  <c r="AQ3019" i="1"/>
  <c r="AP2382" i="1"/>
  <c r="AR965" i="1"/>
  <c r="AR399" i="1"/>
  <c r="AP1484" i="1"/>
  <c r="AP2089" i="1"/>
  <c r="AS447" i="1"/>
  <c r="AQ2186" i="1"/>
  <c r="AR3024" i="1"/>
  <c r="AQ1884" i="1"/>
  <c r="AS1462" i="1"/>
  <c r="AS1961" i="1"/>
  <c r="AR1722" i="1"/>
  <c r="AS1587" i="1"/>
  <c r="AQ3076" i="1"/>
  <c r="AP3254" i="1"/>
  <c r="AP1931" i="1"/>
  <c r="AR1066" i="1"/>
  <c r="AR2152" i="1"/>
  <c r="AS1880" i="1"/>
  <c r="AQ1921" i="1"/>
  <c r="AR368" i="1"/>
  <c r="AS3070" i="1"/>
  <c r="AS391" i="1"/>
  <c r="AS2175" i="1"/>
  <c r="AQ1847" i="1"/>
  <c r="AS3182" i="1"/>
  <c r="AQ717" i="1"/>
  <c r="AP1122" i="1"/>
  <c r="AP2004" i="1"/>
  <c r="AP682" i="1"/>
  <c r="AQ3142" i="1"/>
  <c r="AS373" i="1"/>
  <c r="AS1426" i="1"/>
  <c r="AQ398" i="1"/>
  <c r="AP730" i="1"/>
  <c r="AP720" i="1"/>
  <c r="AP1026" i="1"/>
  <c r="AS2613" i="1"/>
  <c r="AS2950" i="1"/>
  <c r="AR2055" i="1"/>
  <c r="AQ275" i="1"/>
  <c r="AS1031" i="1"/>
  <c r="AS1956" i="1"/>
  <c r="AS2146" i="1"/>
  <c r="AS1511" i="1"/>
  <c r="AR1953" i="1"/>
  <c r="AP2408" i="1"/>
  <c r="AR276" i="1"/>
  <c r="AP1729" i="1"/>
  <c r="AQ755" i="1"/>
  <c r="AR1624" i="1"/>
  <c r="AS2083" i="1"/>
  <c r="AR1726" i="1"/>
  <c r="AP147" i="1"/>
  <c r="AP767" i="1"/>
  <c r="AQ866" i="1"/>
  <c r="AR2130" i="1"/>
  <c r="AQ938" i="1"/>
  <c r="AQ1418" i="1"/>
  <c r="AR2233" i="1"/>
  <c r="AP1333" i="1"/>
  <c r="AS1010" i="1"/>
  <c r="AR2893" i="1"/>
  <c r="AS2020" i="1"/>
  <c r="AS1909" i="1"/>
  <c r="AS2988" i="1"/>
  <c r="AS3290" i="1"/>
  <c r="AR2996" i="1"/>
  <c r="AQ1547" i="1"/>
  <c r="AP3124" i="1"/>
  <c r="AR1932" i="1"/>
  <c r="AP1733" i="1"/>
  <c r="AS1057" i="1"/>
  <c r="AR969" i="1"/>
  <c r="AR2331" i="1"/>
  <c r="AQ124" i="1"/>
  <c r="AQ3084" i="1"/>
  <c r="AS542" i="1"/>
  <c r="AP1184" i="1"/>
  <c r="AR1582" i="1"/>
  <c r="AS2100" i="1"/>
  <c r="AP2066" i="1"/>
  <c r="AR2111" i="1"/>
  <c r="AR2318" i="1"/>
  <c r="AR2962" i="1"/>
  <c r="AP217" i="1"/>
  <c r="AS2620" i="1"/>
  <c r="AQ751" i="1"/>
  <c r="AQ2303" i="1"/>
  <c r="AR995" i="1"/>
  <c r="AS910" i="1"/>
  <c r="AQ2076" i="1"/>
  <c r="AS2636" i="1"/>
  <c r="AS135" i="1"/>
  <c r="AS1216" i="1"/>
  <c r="AQ2642" i="1"/>
  <c r="AR487" i="1"/>
  <c r="AQ1403" i="1"/>
  <c r="AQ2562" i="1"/>
  <c r="AP1246" i="1"/>
  <c r="AQ283" i="1"/>
  <c r="AQ2448" i="1"/>
  <c r="AR35" i="1"/>
  <c r="AR695" i="1"/>
  <c r="AS2076" i="1"/>
  <c r="AS2974" i="1"/>
  <c r="AS597" i="1"/>
  <c r="AR2102" i="1"/>
  <c r="AQ1282" i="1"/>
  <c r="AP3253" i="1"/>
  <c r="AP955" i="1"/>
  <c r="AP1587" i="1"/>
  <c r="AS2222" i="1"/>
  <c r="AS1948" i="1"/>
  <c r="AQ2438" i="1"/>
  <c r="AP1749" i="1"/>
  <c r="AP913" i="1"/>
  <c r="AQ434" i="1"/>
  <c r="AR1497" i="1"/>
  <c r="AQ2790" i="1"/>
  <c r="AQ240" i="1"/>
  <c r="AP1847" i="1"/>
  <c r="AQ1433" i="1"/>
  <c r="AQ390" i="1"/>
  <c r="AS1163" i="1"/>
  <c r="AR3120" i="1"/>
  <c r="AR495" i="1"/>
  <c r="AP1778" i="1"/>
  <c r="AS190" i="1"/>
  <c r="AS2659" i="1"/>
  <c r="AP2417" i="1"/>
  <c r="AP1736" i="1"/>
  <c r="AR921" i="1"/>
  <c r="AS1926" i="1"/>
  <c r="AS1058" i="1"/>
  <c r="AS3266" i="1"/>
  <c r="AP2040" i="1"/>
  <c r="AP1688" i="1"/>
  <c r="AP598" i="1"/>
  <c r="AP2944" i="1"/>
  <c r="AQ1907" i="1"/>
  <c r="AS1134" i="1"/>
  <c r="AS1615" i="1"/>
  <c r="AP3" i="1"/>
  <c r="AR1711" i="1"/>
  <c r="AS825" i="1"/>
  <c r="AS1327" i="1"/>
  <c r="AS351" i="1"/>
  <c r="AS1676" i="1"/>
  <c r="AQ3299" i="1"/>
  <c r="AR1984" i="1"/>
  <c r="AR1766" i="1"/>
  <c r="AR2201" i="1"/>
  <c r="AQ102" i="1"/>
  <c r="AP1428" i="1"/>
  <c r="AQ2004" i="1"/>
  <c r="AR3277" i="1"/>
  <c r="AS2027" i="1"/>
  <c r="AR2580" i="1"/>
  <c r="AQ2934" i="1"/>
  <c r="AS1578" i="1"/>
  <c r="AS63" i="1"/>
  <c r="AP2935" i="1"/>
  <c r="AR904" i="1"/>
  <c r="AP3246" i="1"/>
  <c r="AS299" i="1"/>
  <c r="AP488" i="1"/>
  <c r="AQ2234" i="1"/>
  <c r="AS261" i="1"/>
  <c r="AS510" i="1"/>
  <c r="AS2483" i="1"/>
  <c r="AR907" i="1"/>
  <c r="AS2589" i="1"/>
  <c r="AR157" i="1"/>
  <c r="AP1115" i="1"/>
  <c r="AR2029" i="1"/>
  <c r="AS2604" i="1"/>
  <c r="AR866" i="1"/>
  <c r="AR1762" i="1"/>
  <c r="AS2952" i="1"/>
  <c r="AQ548" i="1"/>
  <c r="AR1761" i="1"/>
  <c r="AQ905" i="1"/>
  <c r="AS1647" i="1"/>
  <c r="AS1219" i="1"/>
  <c r="AS2524" i="1"/>
  <c r="AQ1151" i="1"/>
  <c r="AQ1730" i="1"/>
  <c r="AQ1646" i="1"/>
  <c r="AP2119" i="1"/>
  <c r="AR544" i="1"/>
  <c r="AP1705" i="1"/>
  <c r="AQ2711" i="1"/>
  <c r="AP3063" i="1"/>
  <c r="AS916" i="1"/>
  <c r="AP37" i="1"/>
  <c r="AQ2010" i="1"/>
  <c r="AQ1342" i="1"/>
  <c r="AQ533" i="1"/>
  <c r="G14" i="20"/>
  <c r="AQ71" i="1"/>
  <c r="AS393" i="1"/>
  <c r="AR2556" i="1"/>
  <c r="AR470" i="1"/>
  <c r="AS1157" i="1"/>
  <c r="AQ224" i="1"/>
  <c r="AR1434" i="1"/>
  <c r="AQ1052" i="1"/>
  <c r="AP652" i="1"/>
  <c r="AR745" i="1"/>
  <c r="AQ2846" i="1"/>
  <c r="AR1569" i="1"/>
  <c r="AP65" i="1"/>
  <c r="AS1773" i="1"/>
  <c r="AR2215" i="1"/>
  <c r="AS181" i="1"/>
  <c r="AR670" i="1"/>
  <c r="AQ1144" i="1"/>
  <c r="AP1583" i="1"/>
  <c r="AR592" i="1"/>
  <c r="AR943" i="1"/>
  <c r="AS2187" i="1"/>
  <c r="AR221" i="1"/>
  <c r="AP1063" i="1"/>
  <c r="AR593" i="1"/>
  <c r="AS93" i="1"/>
  <c r="AP1068" i="1"/>
  <c r="AR2075" i="1"/>
  <c r="AR3128" i="1"/>
  <c r="AS1473" i="1"/>
  <c r="AP1077" i="1"/>
  <c r="AP2517" i="1"/>
  <c r="AR245" i="1"/>
  <c r="AR3226" i="1"/>
  <c r="AQ3132" i="1"/>
  <c r="AP786" i="1"/>
  <c r="B10" i="18"/>
  <c r="AP2906" i="1"/>
  <c r="AS1002" i="1"/>
  <c r="AQ2726" i="1"/>
  <c r="AQ2714" i="1"/>
  <c r="AP1332" i="1"/>
  <c r="AR1179" i="1"/>
  <c r="AP1746" i="1"/>
  <c r="AP1215" i="1"/>
  <c r="AP2202" i="1"/>
  <c r="AS3209" i="1"/>
  <c r="AS2808" i="1"/>
  <c r="AQ2625" i="1"/>
  <c r="AR196" i="1"/>
  <c r="AS2245" i="1"/>
  <c r="AS2923" i="1"/>
  <c r="AR1177" i="1"/>
  <c r="AR2678" i="1"/>
  <c r="AQ936" i="1"/>
  <c r="AR1640" i="1"/>
  <c r="AS782" i="1"/>
  <c r="AQ1812" i="1"/>
  <c r="AQ72" i="1"/>
  <c r="AP1469" i="1"/>
  <c r="AR266" i="1"/>
  <c r="AS140" i="1"/>
  <c r="AS2051" i="1"/>
  <c r="AR68" i="1"/>
  <c r="AP2653" i="1"/>
  <c r="AR421" i="1"/>
  <c r="AQ3193" i="1"/>
  <c r="AS425" i="1"/>
  <c r="AR494" i="1"/>
  <c r="AS1886" i="1"/>
  <c r="AQ1969" i="1"/>
  <c r="AS2243" i="1"/>
  <c r="AP1137" i="1"/>
  <c r="AQ1525" i="1"/>
  <c r="AS1313" i="1"/>
  <c r="AQ2310" i="1"/>
  <c r="AR170" i="1"/>
  <c r="AS388" i="1"/>
  <c r="AP2110" i="1"/>
  <c r="AR359" i="1"/>
  <c r="AR2217" i="1"/>
  <c r="AP2938" i="1"/>
  <c r="AP2898" i="1"/>
  <c r="AQ666" i="1"/>
  <c r="AQ1536" i="1"/>
  <c r="AQ1187" i="1"/>
  <c r="AR295" i="1"/>
  <c r="AP453" i="1"/>
  <c r="AR1889" i="1"/>
  <c r="AP2191" i="1"/>
  <c r="AQ3188" i="1"/>
  <c r="AP1486" i="1"/>
  <c r="AQ2330" i="1"/>
  <c r="AQ3027" i="1"/>
  <c r="AS1391" i="1"/>
  <c r="AR838" i="1"/>
  <c r="AS3180" i="1"/>
  <c r="AQ2571" i="1"/>
  <c r="AQ1647" i="1"/>
  <c r="AQ1604" i="1"/>
  <c r="AQ2020" i="1"/>
  <c r="AR1717" i="1"/>
  <c r="AS1072" i="1"/>
  <c r="AS2949" i="1"/>
  <c r="AP394" i="1"/>
  <c r="AP754" i="1"/>
  <c r="AR2926" i="1"/>
  <c r="AR1688" i="1"/>
  <c r="AQ41" i="1"/>
  <c r="AQ1366" i="1"/>
  <c r="AP2803" i="1"/>
  <c r="AQ1371" i="1"/>
  <c r="AR2001" i="1"/>
  <c r="AR2456" i="1"/>
  <c r="AS954" i="1"/>
  <c r="AQ1685" i="1"/>
  <c r="AS2093" i="1"/>
  <c r="AQ759" i="1"/>
  <c r="AS1852" i="1"/>
  <c r="AR2281" i="1"/>
  <c r="AQ106" i="1"/>
  <c r="AP2019" i="1"/>
  <c r="AQ1128" i="1"/>
  <c r="AP3114" i="1"/>
  <c r="AR2675" i="1"/>
  <c r="AP98" i="1"/>
  <c r="AR2765" i="1"/>
  <c r="AP1134" i="1"/>
  <c r="AQ3099" i="1"/>
  <c r="AQ2359" i="1"/>
  <c r="AS2082" i="1"/>
  <c r="AQ2796" i="1"/>
  <c r="AR1913" i="1"/>
  <c r="AQ765" i="1"/>
  <c r="AQ2752" i="1"/>
  <c r="AS1242" i="1"/>
  <c r="AP726" i="1"/>
  <c r="AP2259" i="1"/>
  <c r="AR3236" i="1"/>
  <c r="AQ1291" i="1"/>
  <c r="AS2642" i="1"/>
  <c r="AR3140" i="1"/>
  <c r="AS3047" i="1"/>
  <c r="AR3213" i="1"/>
  <c r="AR516" i="1"/>
  <c r="AQ2717" i="1"/>
  <c r="AR686" i="1"/>
  <c r="AQ3040" i="1"/>
  <c r="AP2155" i="1"/>
  <c r="AR53" i="1"/>
  <c r="AS1403" i="1"/>
  <c r="AR223" i="1"/>
  <c r="AR922" i="1"/>
  <c r="AP2676" i="1"/>
  <c r="AR1732" i="1"/>
  <c r="AS1655" i="1"/>
  <c r="AQ1004" i="1"/>
  <c r="AQ183" i="1"/>
  <c r="AR2093" i="1"/>
  <c r="AS160" i="1"/>
  <c r="AR156" i="1"/>
  <c r="AP363" i="1"/>
  <c r="AS1425" i="1"/>
  <c r="AP487" i="1"/>
  <c r="AS561" i="1"/>
  <c r="AP1860" i="1"/>
  <c r="AS3286" i="1"/>
  <c r="AQ1635" i="1"/>
  <c r="AQ1334" i="1"/>
  <c r="AQ1583" i="1"/>
  <c r="AP2029" i="1"/>
  <c r="AQ1599" i="1"/>
  <c r="AS2610" i="1"/>
  <c r="AP2802" i="1"/>
  <c r="AR358" i="1"/>
  <c r="AP1416" i="1"/>
  <c r="AP1743" i="1"/>
  <c r="AS545" i="1"/>
  <c r="AP432" i="1"/>
  <c r="AQ1141" i="1"/>
  <c r="AQ954" i="1"/>
  <c r="AP1641" i="1"/>
  <c r="AP3161" i="1"/>
  <c r="AP1418" i="1"/>
  <c r="AP472" i="1"/>
  <c r="AQ2031" i="1"/>
  <c r="AQ2172" i="1"/>
  <c r="AS3256" i="1"/>
  <c r="AP728" i="1"/>
  <c r="G12" i="20"/>
  <c r="AP1399" i="1"/>
  <c r="AS2623" i="1"/>
  <c r="AP2272" i="1"/>
  <c r="AQ2151" i="1"/>
  <c r="AP2433" i="1"/>
  <c r="AP1466" i="1"/>
  <c r="AP2291" i="1"/>
  <c r="AQ554" i="1"/>
  <c r="AP2811" i="1"/>
  <c r="AQ1944" i="1"/>
  <c r="AP2911" i="1"/>
  <c r="AQ1511" i="1"/>
  <c r="AP2547" i="1"/>
  <c r="AP811" i="1"/>
  <c r="AP60" i="1"/>
  <c r="AR1082" i="1"/>
  <c r="AQ178" i="1"/>
  <c r="AQ1708" i="1"/>
  <c r="AS2633" i="1"/>
  <c r="AR2749" i="1"/>
  <c r="AP2627" i="1"/>
  <c r="AQ636" i="1"/>
  <c r="AS361" i="1"/>
  <c r="AP3169" i="1"/>
  <c r="AS3228" i="1"/>
  <c r="AQ3128" i="1"/>
  <c r="AR895" i="1"/>
  <c r="AP1206" i="1"/>
  <c r="AP1196" i="1"/>
  <c r="AS2607" i="1"/>
  <c r="AR2119" i="1"/>
  <c r="AP346" i="1"/>
  <c r="AR1006" i="1"/>
  <c r="AP3193" i="1"/>
  <c r="AS1140" i="1"/>
  <c r="AS1018" i="1"/>
  <c r="AS1412" i="1"/>
  <c r="AS1204" i="1"/>
  <c r="AQ1577" i="1"/>
  <c r="AP700" i="1"/>
  <c r="AS1423" i="1"/>
  <c r="AR1586" i="1"/>
  <c r="AR2727" i="1"/>
  <c r="AQ291" i="1"/>
  <c r="AQ492" i="1"/>
  <c r="AQ2477" i="1"/>
  <c r="AR858" i="1"/>
  <c r="AQ2780" i="1"/>
  <c r="AS2029" i="1"/>
  <c r="AP2638" i="1"/>
  <c r="AQ1506" i="1"/>
  <c r="AQ2983" i="1"/>
  <c r="AP2909" i="1"/>
  <c r="AR2628" i="1"/>
  <c r="AP581" i="1"/>
  <c r="AP3275" i="1"/>
  <c r="AS662" i="1"/>
  <c r="AS453" i="1"/>
  <c r="AQ1978" i="1"/>
  <c r="AP295" i="1"/>
  <c r="AR2044" i="1"/>
  <c r="AP3261" i="1"/>
  <c r="AP2267" i="1"/>
  <c r="AP3094" i="1"/>
  <c r="AQ2183" i="1"/>
  <c r="AQ242" i="1"/>
  <c r="AQ1972" i="1"/>
  <c r="AP2380" i="1"/>
  <c r="AP2637" i="1"/>
  <c r="AS3300" i="1"/>
  <c r="AQ1037" i="1"/>
  <c r="AP2352" i="1"/>
  <c r="AR2135" i="1"/>
  <c r="AS310" i="1"/>
  <c r="AP3060" i="1"/>
  <c r="AS3112" i="1"/>
  <c r="AP2706" i="1"/>
  <c r="AS2788" i="1"/>
  <c r="AP2150" i="1"/>
  <c r="AP31" i="1"/>
  <c r="AS2098" i="1"/>
  <c r="AR3055" i="1"/>
  <c r="AR572" i="1"/>
  <c r="AQ2648" i="1"/>
  <c r="AQ2320" i="1"/>
  <c r="AQ2676" i="1"/>
  <c r="AQ2519" i="1"/>
  <c r="AQ3297" i="1"/>
  <c r="AS2668" i="1"/>
  <c r="AQ2524" i="1"/>
  <c r="AQ710" i="1"/>
  <c r="AR743" i="1"/>
  <c r="AP1377" i="1"/>
  <c r="AS1351" i="1"/>
  <c r="AR2322" i="1"/>
  <c r="AP2854" i="1"/>
  <c r="AR784" i="1"/>
  <c r="AR1678" i="1"/>
  <c r="AP2797" i="1"/>
  <c r="AQ1520" i="1"/>
  <c r="AS193" i="1"/>
  <c r="AQ2679" i="1"/>
  <c r="AS2128" i="1"/>
  <c r="AR116" i="1"/>
  <c r="AS3199" i="1"/>
  <c r="AP277" i="1"/>
  <c r="AS1126" i="1"/>
  <c r="AR1494" i="1"/>
  <c r="AS3227" i="1"/>
  <c r="AP2882" i="1"/>
  <c r="AQ2619" i="1"/>
  <c r="AS671" i="1"/>
  <c r="AR2188" i="1"/>
  <c r="AR1012" i="1"/>
  <c r="AR1446" i="1"/>
  <c r="AQ1248" i="1"/>
  <c r="AQ1050" i="1"/>
  <c r="AS745" i="1"/>
  <c r="AQ1658" i="1"/>
  <c r="AQ454" i="1"/>
  <c r="AS2203" i="1"/>
  <c r="AR1524" i="1"/>
  <c r="AP1833" i="1"/>
  <c r="AQ571" i="1"/>
  <c r="AR1631" i="1"/>
  <c r="AQ2473" i="1"/>
  <c r="AR1169" i="1"/>
  <c r="AP64" i="1"/>
  <c r="AR489" i="1"/>
  <c r="AP276" i="1"/>
  <c r="AS1656" i="1"/>
  <c r="AS3166" i="1"/>
  <c r="AP2758" i="1"/>
  <c r="AP2885" i="1"/>
  <c r="AQ2122" i="1"/>
  <c r="AP2126" i="1"/>
  <c r="AQ481" i="1"/>
  <c r="AR1544" i="1"/>
  <c r="AP2961" i="1"/>
  <c r="AP2916" i="1"/>
  <c r="AS2166" i="1"/>
  <c r="AS967" i="1"/>
  <c r="AR1346" i="1"/>
  <c r="AR2786" i="1"/>
  <c r="AR1358" i="1"/>
  <c r="AQ1836" i="1"/>
  <c r="AP2370" i="1"/>
  <c r="AR2801" i="1"/>
  <c r="AR1078" i="1"/>
  <c r="AR1229" i="1"/>
  <c r="AQ1379" i="1"/>
  <c r="AS267" i="1"/>
  <c r="AR2134" i="1"/>
  <c r="AP2177" i="1"/>
  <c r="AQ7" i="1"/>
  <c r="AQ2950" i="1"/>
  <c r="AQ1394" i="1"/>
  <c r="AP1513" i="1"/>
  <c r="AP1159" i="1"/>
  <c r="AQ926" i="1"/>
  <c r="AS1042" i="1"/>
  <c r="AS1142" i="1"/>
  <c r="AP1254" i="1"/>
  <c r="AQ2552" i="1"/>
  <c r="AS3304" i="1"/>
  <c r="AR3212" i="1"/>
  <c r="AS1421" i="1"/>
  <c r="AQ3152" i="1"/>
  <c r="AQ2672" i="1"/>
  <c r="AP3135" i="1"/>
  <c r="AP1016" i="1"/>
  <c r="AS1712" i="1"/>
  <c r="AS920" i="1"/>
  <c r="AR2513" i="1"/>
  <c r="AS2251" i="1"/>
  <c r="AP396" i="1"/>
  <c r="AQ780" i="1"/>
  <c r="AR282" i="1"/>
  <c r="AQ1769" i="1"/>
  <c r="AS2277" i="1"/>
  <c r="AP1813" i="1"/>
  <c r="AQ1961" i="1"/>
  <c r="AP1336" i="1"/>
  <c r="AP2515" i="1"/>
  <c r="AR1290" i="1"/>
  <c r="AQ2462" i="1"/>
  <c r="AP223" i="1"/>
  <c r="AQ2634" i="1"/>
  <c r="AQ2386" i="1"/>
  <c r="AR3173" i="1"/>
  <c r="AR2186" i="1"/>
  <c r="AR2228" i="1"/>
  <c r="AQ2781" i="1"/>
  <c r="AP430" i="1"/>
  <c r="AS892" i="1"/>
  <c r="AQ790" i="1"/>
  <c r="AR2995" i="1"/>
  <c r="AR1630" i="1"/>
  <c r="AQ1999" i="1"/>
  <c r="AQ1648" i="1"/>
  <c r="AS1427" i="1"/>
  <c r="AP521" i="1"/>
  <c r="AS88" i="1"/>
  <c r="AP1611" i="1"/>
  <c r="AR1053" i="1"/>
  <c r="AP2793" i="1"/>
  <c r="AS2019" i="1"/>
  <c r="AQ3043" i="1"/>
  <c r="AQ1742" i="1"/>
  <c r="AQ1234" i="1"/>
  <c r="AR137" i="1"/>
  <c r="AR2900" i="1"/>
  <c r="AP366" i="1"/>
  <c r="AQ3287" i="1"/>
  <c r="AQ3260" i="1"/>
  <c r="AQ2061" i="1"/>
  <c r="AP2113" i="1"/>
  <c r="AP863" i="1"/>
  <c r="AP585" i="1"/>
  <c r="AP2895" i="1"/>
  <c r="AS1317" i="1"/>
  <c r="AR2986" i="1"/>
  <c r="AR1855" i="1"/>
  <c r="AR43" i="1"/>
  <c r="AS2852" i="1"/>
  <c r="AP255" i="1"/>
  <c r="AP1906" i="1"/>
  <c r="AR2274" i="1"/>
  <c r="AR1843" i="1"/>
  <c r="AP738" i="1"/>
  <c r="AQ1197" i="1"/>
  <c r="AP2131" i="1"/>
  <c r="AR891" i="1"/>
  <c r="AR2110" i="1"/>
  <c r="AP3207" i="1"/>
  <c r="B20" i="18"/>
  <c r="AP1962" i="1"/>
  <c r="AQ993" i="1"/>
  <c r="AQ262" i="1"/>
  <c r="AS1770" i="1"/>
  <c r="AP247" i="1"/>
  <c r="AR971" i="1"/>
  <c r="AQ2195" i="1"/>
  <c r="AQ1716" i="1"/>
  <c r="AQ1064" i="1"/>
  <c r="AQ326" i="1"/>
  <c r="AP3258" i="1"/>
  <c r="AP50" i="1"/>
  <c r="AS2755" i="1"/>
  <c r="AS2464" i="1"/>
  <c r="AQ942" i="1"/>
  <c r="AP2329" i="1"/>
  <c r="AP2942" i="1"/>
  <c r="AR1135" i="1"/>
  <c r="AP1986" i="1"/>
  <c r="AP2780" i="1"/>
  <c r="AP1307" i="1"/>
  <c r="AS2883" i="1"/>
  <c r="AS1214" i="1"/>
  <c r="AQ3119" i="1"/>
  <c r="AS1482" i="1"/>
  <c r="AQ1819" i="1"/>
  <c r="AR425" i="1"/>
  <c r="AP695" i="1"/>
  <c r="AR1184" i="1"/>
  <c r="AP2244" i="1"/>
  <c r="AS1283" i="1"/>
  <c r="AQ1565" i="1"/>
  <c r="AR1419" i="1"/>
  <c r="AQ1760" i="1"/>
  <c r="AS984" i="1"/>
  <c r="AS3215" i="1"/>
  <c r="AP1754" i="1"/>
  <c r="AR1686" i="1"/>
  <c r="AS2745" i="1"/>
  <c r="AS1826" i="1"/>
  <c r="AR2730" i="1"/>
  <c r="AP2621" i="1"/>
  <c r="AP3192" i="1"/>
  <c r="AP221" i="1"/>
  <c r="AR1823" i="1"/>
  <c r="AP1500" i="1"/>
  <c r="AQ650" i="1"/>
  <c r="AQ1228" i="1"/>
  <c r="AR2617" i="1"/>
  <c r="AS1709" i="1"/>
  <c r="AP1239" i="1"/>
  <c r="AS2316" i="1"/>
  <c r="AQ2293" i="1"/>
  <c r="AP1762" i="1"/>
  <c r="AS1428" i="1"/>
  <c r="AS154" i="1"/>
  <c r="AR2138" i="1"/>
  <c r="AS550" i="1"/>
  <c r="AP2308" i="1"/>
  <c r="AP729" i="1"/>
  <c r="AR3295" i="1"/>
  <c r="AR3150" i="1"/>
  <c r="AS1605" i="1"/>
  <c r="AS2550" i="1"/>
  <c r="AS2736" i="1"/>
  <c r="AQ2566" i="1"/>
  <c r="AQ116" i="1"/>
  <c r="AP495" i="1"/>
  <c r="AP527" i="1"/>
  <c r="AQ99" i="1"/>
  <c r="AR1400" i="1"/>
  <c r="AS14" i="1"/>
  <c r="AS3040" i="1"/>
  <c r="AS1101" i="1"/>
  <c r="AP3170" i="1"/>
  <c r="AP2137" i="1"/>
  <c r="AQ2668" i="1"/>
  <c r="AQ2217" i="1"/>
  <c r="AQ2272" i="1"/>
  <c r="AR827" i="1"/>
  <c r="AR211" i="1"/>
  <c r="AQ2065" i="1"/>
  <c r="AQ1069" i="1"/>
  <c r="AP2783" i="1"/>
  <c r="AP1232" i="1"/>
  <c r="AS1253" i="1"/>
  <c r="AQ3185" i="1"/>
  <c r="AP3268" i="1"/>
  <c r="AR356" i="1"/>
  <c r="AQ2689" i="1"/>
  <c r="AS3213" i="1"/>
  <c r="AR3103" i="1"/>
  <c r="AS2485" i="1"/>
  <c r="AR1255" i="1"/>
  <c r="AP3082" i="1"/>
  <c r="AR3037" i="1"/>
  <c r="AR422" i="1"/>
  <c r="AP566" i="1"/>
  <c r="AP2116" i="1"/>
  <c r="AR58" i="1"/>
  <c r="AR2465" i="1"/>
  <c r="AR2940" i="1"/>
  <c r="AS2198" i="1"/>
  <c r="AP1095" i="1"/>
  <c r="AS3271" i="1"/>
  <c r="AP1021" i="1"/>
  <c r="AS505" i="1"/>
  <c r="AQ2043" i="1"/>
  <c r="AS2870" i="1"/>
  <c r="AP2452" i="1"/>
  <c r="AR1966" i="1"/>
  <c r="AP1994" i="1"/>
  <c r="AP1431" i="1"/>
  <c r="AP637" i="1"/>
  <c r="AR1478" i="1"/>
  <c r="AR2838" i="1"/>
  <c r="AP1194" i="1"/>
  <c r="AQ2915" i="1"/>
  <c r="AS2474" i="1"/>
  <c r="AP1492" i="1"/>
  <c r="AS305" i="1"/>
  <c r="AP1819" i="1"/>
  <c r="AP2806" i="1"/>
  <c r="AS2326" i="1"/>
  <c r="AP2074" i="1"/>
  <c r="AQ2917" i="1"/>
  <c r="AP1823" i="1"/>
  <c r="AP160" i="1"/>
  <c r="AP2977" i="1"/>
  <c r="AQ1093" i="1"/>
  <c r="AP2616" i="1"/>
  <c r="AS1571" i="1"/>
  <c r="AR744" i="1"/>
  <c r="AS2359" i="1"/>
  <c r="AP2660" i="1"/>
  <c r="AR2285" i="1"/>
  <c r="AQ2324" i="1"/>
  <c r="AR970" i="1"/>
  <c r="AQ1786" i="1"/>
  <c r="AQ346" i="1"/>
  <c r="AQ1633" i="1"/>
  <c r="AS2080" i="1"/>
  <c r="AQ814" i="1"/>
  <c r="AR999" i="1"/>
  <c r="AS1518" i="1"/>
  <c r="AS2957" i="1"/>
  <c r="AP122" i="1"/>
  <c r="AR932" i="1"/>
  <c r="AR3054" i="1"/>
  <c r="AP747" i="1"/>
  <c r="AP142" i="1"/>
  <c r="AQ915" i="1"/>
  <c r="AQ186" i="1"/>
  <c r="AS386" i="1"/>
  <c r="AS77" i="1"/>
  <c r="AP2062" i="1"/>
  <c r="AQ1103" i="1"/>
  <c r="AP2172" i="1"/>
  <c r="AR1452" i="1"/>
  <c r="AQ2803" i="1"/>
  <c r="AQ1007" i="1"/>
  <c r="AQ3262" i="1"/>
  <c r="AR623" i="1"/>
  <c r="AQ299" i="1"/>
  <c r="AQ3020" i="1"/>
  <c r="AQ1515" i="1"/>
  <c r="AR1492" i="1"/>
  <c r="AP2222" i="1"/>
  <c r="AR3253" i="1"/>
  <c r="AP1302" i="1"/>
  <c r="AP2367" i="1"/>
  <c r="AR20" i="1"/>
  <c r="AS814" i="1"/>
  <c r="AS1793" i="1"/>
  <c r="AP954" i="1"/>
  <c r="AR853" i="1"/>
  <c r="AP1139" i="1"/>
  <c r="AQ486" i="1"/>
  <c r="AQ2257" i="1"/>
  <c r="AS2078" i="1"/>
  <c r="AP864" i="1"/>
  <c r="AQ1654" i="1"/>
  <c r="AR2693" i="1"/>
  <c r="AR2230" i="1"/>
  <c r="AR2516" i="1"/>
  <c r="AQ2447" i="1"/>
  <c r="AQ1590" i="1"/>
  <c r="AQ3197" i="1"/>
  <c r="AR2415" i="1"/>
  <c r="AS413" i="1"/>
  <c r="AR2315" i="1"/>
  <c r="AQ2820" i="1"/>
  <c r="AP235" i="1"/>
  <c r="AP915" i="1"/>
  <c r="AR131" i="1"/>
  <c r="F24" i="20"/>
  <c r="AS2989" i="1"/>
  <c r="AP2112" i="1"/>
  <c r="AS445" i="1"/>
  <c r="AP2402" i="1"/>
  <c r="AQ2080" i="1"/>
  <c r="AR1261" i="1"/>
  <c r="AR2124" i="1"/>
  <c r="AP827" i="1"/>
  <c r="AS478" i="1"/>
  <c r="AQ1820" i="1"/>
  <c r="AR1810" i="1"/>
  <c r="AQ208" i="1"/>
  <c r="AQ711" i="1"/>
  <c r="AQ3093" i="1"/>
  <c r="AP458" i="1"/>
  <c r="AR663" i="1"/>
  <c r="AR3087" i="1"/>
  <c r="AQ2732" i="1"/>
  <c r="AP819" i="1"/>
  <c r="AP2506" i="1"/>
  <c r="AP2997" i="1"/>
  <c r="AR1429" i="1"/>
  <c r="AR2302" i="1"/>
  <c r="AR259" i="1"/>
  <c r="AS711" i="1"/>
  <c r="AR3248" i="1"/>
  <c r="AQ64" i="1"/>
  <c r="AS156" i="1"/>
  <c r="AP2425" i="1"/>
  <c r="AR398" i="1"/>
  <c r="AQ857" i="1"/>
  <c r="AS2252" i="1"/>
  <c r="AR976" i="1"/>
  <c r="AR3136" i="1"/>
  <c r="AP1468" i="1"/>
  <c r="AP48" i="1"/>
  <c r="AQ1247" i="1"/>
  <c r="AQ1491" i="1"/>
  <c r="AR3273" i="1"/>
  <c r="AQ616" i="1"/>
  <c r="AR2257" i="1"/>
  <c r="AP2617" i="1"/>
  <c r="AS961" i="1"/>
  <c r="AP1955" i="1"/>
  <c r="AP554" i="1"/>
  <c r="AS1294" i="1"/>
  <c r="AP1892" i="1"/>
  <c r="AS1122" i="1"/>
  <c r="AR32" i="1"/>
  <c r="AR2460" i="1"/>
  <c r="AR69" i="1"/>
  <c r="AP3287" i="1"/>
  <c r="AP1528" i="1"/>
  <c r="AQ2466" i="1"/>
  <c r="AQ2391" i="1"/>
  <c r="AS2836" i="1"/>
  <c r="AS2862" i="1"/>
  <c r="AR1825" i="1"/>
  <c r="AS2130" i="1"/>
  <c r="AS2069" i="1"/>
  <c r="AP1515" i="1"/>
  <c r="AR2967" i="1"/>
  <c r="AS2748" i="1"/>
  <c r="AS112" i="1"/>
  <c r="AR3116" i="1"/>
  <c r="AP1669" i="1"/>
  <c r="AP1000" i="1"/>
  <c r="AS1135" i="1"/>
  <c r="AP1522" i="1"/>
  <c r="AS2575" i="1"/>
  <c r="AS1262" i="1"/>
  <c r="AR1786" i="1"/>
  <c r="AS2562" i="1"/>
  <c r="AQ557" i="1"/>
  <c r="AP1757" i="1"/>
  <c r="AP2226" i="1"/>
  <c r="AP3286" i="1"/>
  <c r="AR224" i="1"/>
  <c r="AR3145" i="1"/>
  <c r="AP2042" i="1"/>
  <c r="AR158" i="1"/>
  <c r="AR730" i="1"/>
  <c r="AR2913" i="1"/>
  <c r="AS3080" i="1"/>
  <c r="AP1525" i="1"/>
  <c r="AP1458" i="1"/>
  <c r="AR1029" i="1"/>
  <c r="AP3081" i="1"/>
  <c r="AQ322" i="1"/>
  <c r="AP2682" i="1"/>
  <c r="AP195" i="1"/>
  <c r="AS1914" i="1"/>
  <c r="AQ1912" i="1"/>
  <c r="AQ2290" i="1"/>
  <c r="AS2772" i="1"/>
  <c r="AQ1424" i="1"/>
  <c r="AS2563" i="1"/>
  <c r="AP2340" i="1"/>
  <c r="AS1563" i="1"/>
  <c r="AP2003" i="1"/>
  <c r="AS268" i="1"/>
  <c r="AQ649" i="1"/>
  <c r="AS1422" i="1"/>
  <c r="AR2454" i="1"/>
  <c r="AR3132" i="1"/>
  <c r="AQ2984" i="1"/>
  <c r="AP3131" i="1"/>
  <c r="AS707" i="1"/>
  <c r="AS1218" i="1"/>
  <c r="AS3043" i="1"/>
  <c r="AR2664" i="1"/>
  <c r="AR2428" i="1"/>
  <c r="AP1415" i="1"/>
  <c r="AP2322" i="1"/>
  <c r="AQ3064" i="1"/>
  <c r="AQ323" i="1"/>
  <c r="AR1868" i="1"/>
  <c r="AQ87" i="1"/>
  <c r="AR2169" i="1"/>
  <c r="AQ3239" i="1"/>
  <c r="AP702" i="1"/>
  <c r="AS2580" i="1"/>
  <c r="AS2265" i="1"/>
  <c r="AS917" i="1"/>
  <c r="AP2471" i="1"/>
  <c r="AS2023" i="1"/>
  <c r="AS2469" i="1"/>
  <c r="AS773" i="1"/>
  <c r="AR1240" i="1"/>
  <c r="AP1299" i="1"/>
  <c r="AQ2909" i="1"/>
  <c r="AQ2530" i="1"/>
  <c r="AR749" i="1"/>
  <c r="AR2405" i="1"/>
  <c r="AQ1001" i="1"/>
  <c r="AP21" i="1"/>
  <c r="AP2000" i="1"/>
  <c r="AQ2749" i="1"/>
  <c r="AP674" i="1"/>
  <c r="AR2603" i="1"/>
  <c r="AR2439" i="1"/>
  <c r="AS3216" i="1"/>
  <c r="AS2142" i="1"/>
  <c r="AS1110" i="1"/>
  <c r="AR1097" i="1"/>
  <c r="AS900" i="1"/>
  <c r="AR772" i="1"/>
  <c r="AP1980" i="1"/>
  <c r="G19" i="20"/>
  <c r="AQ493" i="1"/>
  <c r="AR42" i="1"/>
  <c r="AP3061" i="1"/>
  <c r="AP2319" i="1"/>
  <c r="AR1773" i="1"/>
  <c r="AP851" i="1"/>
  <c r="AP1480" i="1"/>
  <c r="AS618" i="1"/>
  <c r="AR1682" i="1"/>
  <c r="AQ110" i="1"/>
  <c r="AR194" i="1"/>
  <c r="AQ1221" i="1"/>
  <c r="AS2193" i="1"/>
  <c r="AP2354" i="1"/>
  <c r="AQ3042" i="1"/>
  <c r="AS1688" i="1"/>
  <c r="AQ2421" i="1"/>
  <c r="AR2682" i="1"/>
  <c r="AQ16" i="1"/>
  <c r="AP1391" i="1"/>
  <c r="AQ2617" i="1"/>
  <c r="AS2884" i="1"/>
  <c r="AQ2653" i="1"/>
  <c r="AS1866" i="1"/>
  <c r="AR1697" i="1"/>
  <c r="AP1327" i="1"/>
  <c r="AQ1600" i="1"/>
  <c r="AS1045" i="1"/>
  <c r="AR2305" i="1"/>
  <c r="AR3075" i="1"/>
  <c r="AQ410" i="1"/>
  <c r="AP1401" i="1"/>
  <c r="AS298" i="1"/>
  <c r="AR1695" i="1"/>
  <c r="AS2793" i="1"/>
  <c r="AS3210" i="1"/>
  <c r="AS2915" i="1"/>
  <c r="AR854" i="1"/>
  <c r="AQ297" i="1"/>
  <c r="AR5" i="1"/>
  <c r="AS940" i="1"/>
  <c r="AS1963" i="1"/>
  <c r="AQ1533" i="1"/>
  <c r="AP2673" i="1"/>
  <c r="AQ2544" i="1"/>
  <c r="AS2987" i="1"/>
  <c r="AQ1614" i="1"/>
  <c r="AS535" i="1"/>
  <c r="AR1196" i="1"/>
  <c r="AP1311" i="1"/>
  <c r="AS681" i="1"/>
  <c r="AR905" i="1"/>
  <c r="AQ36" i="1"/>
  <c r="AQ3275" i="1"/>
  <c r="AQ3261" i="1"/>
  <c r="AQ1796" i="1"/>
  <c r="AQ1591" i="1"/>
  <c r="AR1008" i="1"/>
  <c r="AP436" i="1"/>
  <c r="AP3059" i="1"/>
  <c r="AQ2222" i="1"/>
  <c r="AR1597" i="1"/>
  <c r="AR2666" i="1"/>
  <c r="AS1567" i="1"/>
  <c r="AS252" i="1"/>
  <c r="AS858" i="1"/>
  <c r="AS884" i="1"/>
  <c r="AS2387" i="1"/>
  <c r="AR3264" i="1"/>
  <c r="AS2449" i="1"/>
  <c r="AR1641" i="1"/>
  <c r="AQ1652" i="1"/>
  <c r="AS2370" i="1"/>
  <c r="AS1561" i="1"/>
  <c r="AR832" i="1"/>
  <c r="AS1980" i="1"/>
  <c r="AR1254" i="1"/>
  <c r="AR1113" i="1"/>
  <c r="AP2654" i="1"/>
  <c r="AS1108" i="1"/>
  <c r="AP2983" i="1"/>
  <c r="AR336" i="1"/>
  <c r="AQ450" i="1"/>
  <c r="AR3091" i="1"/>
  <c r="AP2874" i="1"/>
  <c r="AP1248" i="1"/>
  <c r="AS1238" i="1"/>
  <c r="AQ2279" i="1"/>
  <c r="AR2486" i="1"/>
  <c r="AS2227" i="1"/>
  <c r="AR1822" i="1"/>
  <c r="AS3016" i="1"/>
  <c r="AR2310" i="1"/>
  <c r="AP1162" i="1"/>
  <c r="AP528" i="1"/>
  <c r="AS1333" i="1"/>
  <c r="AQ2299" i="1"/>
  <c r="AS244" i="1"/>
  <c r="AR3263" i="1"/>
  <c r="AR239" i="1"/>
  <c r="AP3180" i="1"/>
  <c r="AP2590" i="1"/>
  <c r="AQ1833" i="1"/>
  <c r="AR2423" i="1"/>
  <c r="AP529" i="1"/>
  <c r="AQ2847" i="1"/>
  <c r="G24" i="20"/>
  <c r="AQ2609" i="1"/>
  <c r="AS628" i="1"/>
  <c r="AQ2515" i="1"/>
  <c r="AS159" i="1"/>
  <c r="AQ2729" i="1"/>
  <c r="AP2873" i="1"/>
  <c r="AR1370" i="1"/>
  <c r="AR2792" i="1"/>
  <c r="AQ2809" i="1"/>
  <c r="AQ1060" i="1"/>
  <c r="AS1318" i="1"/>
  <c r="AR2741" i="1"/>
  <c r="AP94" i="1"/>
  <c r="E19" i="20"/>
  <c r="B46" i="18"/>
  <c r="AR906" i="1"/>
  <c r="AR1378" i="1"/>
  <c r="AR2358" i="1"/>
  <c r="AQ63" i="1"/>
  <c r="AS2207" i="1"/>
  <c r="AS724" i="1"/>
  <c r="AS293" i="1"/>
  <c r="AQ2228" i="1"/>
  <c r="AQ3150" i="1"/>
  <c r="AR1671" i="1"/>
  <c r="AR1219" i="1"/>
  <c r="AQ2661" i="1"/>
  <c r="AR3144" i="1"/>
  <c r="AQ2230" i="1"/>
  <c r="AQ3243" i="1"/>
  <c r="AP494" i="1"/>
  <c r="AS3108" i="1"/>
  <c r="AP2173" i="1"/>
  <c r="AR1901" i="1"/>
  <c r="AS342" i="1"/>
  <c r="AR1243" i="1"/>
  <c r="AR1510" i="1"/>
  <c r="AP2496" i="1"/>
  <c r="AP1422" i="1"/>
  <c r="AP199" i="1"/>
  <c r="AS779" i="1"/>
  <c r="AQ2658" i="1"/>
  <c r="AR2015" i="1"/>
  <c r="AP625" i="1"/>
  <c r="AQ1968" i="1"/>
  <c r="AQ2874" i="1"/>
  <c r="AR292" i="1"/>
  <c r="AR171" i="1"/>
  <c r="AS3116" i="1"/>
  <c r="AQ2380" i="1"/>
  <c r="AR698" i="1"/>
  <c r="AQ2040" i="1"/>
  <c r="AS1141" i="1"/>
  <c r="AP3053" i="1"/>
  <c r="AR478" i="1"/>
  <c r="AS2643" i="1"/>
  <c r="AQ1416" i="1"/>
  <c r="AP1689" i="1"/>
  <c r="AP3236" i="1"/>
  <c r="AR647" i="1"/>
  <c r="AQ2962" i="1"/>
  <c r="AR257" i="1"/>
  <c r="AR2142" i="1"/>
  <c r="AQ673" i="1"/>
  <c r="AP742" i="1"/>
  <c r="AP698" i="1"/>
  <c r="AP3211" i="1"/>
  <c r="AS1129" i="1"/>
  <c r="AP2071" i="1"/>
  <c r="AP2365" i="1"/>
  <c r="AP2495" i="1"/>
  <c r="AQ367" i="1"/>
  <c r="AR2198" i="1"/>
  <c r="AR3214" i="1"/>
  <c r="AR692" i="1"/>
  <c r="AQ2573" i="1"/>
  <c r="AR2123" i="1"/>
  <c r="AP2118" i="1"/>
  <c r="AQ494" i="1"/>
  <c r="AP526" i="1"/>
  <c r="AP1758" i="1"/>
  <c r="AR2222" i="1"/>
  <c r="AQ1126" i="1"/>
  <c r="H16" i="20"/>
  <c r="AS2126" i="1"/>
  <c r="AP2435" i="1"/>
  <c r="AS3129" i="1"/>
  <c r="AS2150" i="1"/>
  <c r="AR2633" i="1"/>
  <c r="AS2240" i="1"/>
  <c r="AQ2538" i="1"/>
  <c r="AS1575" i="1"/>
  <c r="AS255" i="1"/>
  <c r="AS2647" i="1"/>
  <c r="AR2883" i="1"/>
  <c r="AQ29" i="1"/>
  <c r="AQ2022" i="1"/>
  <c r="AS559" i="1"/>
  <c r="AQ81" i="1"/>
  <c r="AS1291" i="1"/>
  <c r="AQ2557" i="1"/>
  <c r="AP220" i="1"/>
  <c r="AR2671" i="1"/>
  <c r="AS2010" i="1"/>
  <c r="AP2974" i="1"/>
  <c r="AP3238" i="1"/>
  <c r="AS2055" i="1"/>
  <c r="AR2787" i="1"/>
  <c r="AS565" i="1"/>
  <c r="AR1158" i="1"/>
  <c r="AR2147" i="1"/>
  <c r="AS2577" i="1"/>
  <c r="AS3214" i="1"/>
  <c r="AR1015" i="1"/>
  <c r="AP999" i="1"/>
  <c r="AQ280" i="1"/>
  <c r="AR2413" i="1"/>
  <c r="AP1857" i="1"/>
  <c r="AR666" i="1"/>
  <c r="E15" i="20"/>
  <c r="AS2775" i="1"/>
  <c r="AS602" i="1"/>
  <c r="AQ127" i="1"/>
  <c r="E27" i="20"/>
  <c r="AR933" i="1"/>
  <c r="AP1806" i="1"/>
  <c r="AS3238" i="1"/>
  <c r="AR1269" i="1"/>
  <c r="AQ1650" i="1"/>
  <c r="AS60" i="1"/>
  <c r="AQ973" i="1"/>
  <c r="AQ987" i="1"/>
  <c r="AP1228" i="1"/>
  <c r="AS119" i="1"/>
  <c r="AS2266" i="1"/>
  <c r="G8" i="20"/>
  <c r="AQ437" i="1"/>
  <c r="AR2133" i="1"/>
  <c r="AP1904" i="1"/>
  <c r="AP2833" i="1"/>
  <c r="AQ1883" i="1"/>
  <c r="AQ2103" i="1"/>
  <c r="AS1312" i="1"/>
  <c r="AP1642" i="1"/>
  <c r="AS428" i="1"/>
  <c r="AP2228" i="1"/>
  <c r="AQ1781" i="1"/>
  <c r="AP1261" i="1"/>
  <c r="AP138" i="1"/>
  <c r="AQ887" i="1"/>
  <c r="AP1173" i="1"/>
  <c r="AR674" i="1"/>
  <c r="AR2400" i="1"/>
  <c r="AS2986" i="1"/>
  <c r="AR723" i="1"/>
  <c r="AS1929" i="1"/>
  <c r="AP2683" i="1"/>
  <c r="AR2835" i="1"/>
  <c r="AP1116" i="1"/>
  <c r="AP3043" i="1"/>
  <c r="AP3058" i="1"/>
  <c r="AQ1308" i="1"/>
  <c r="AS2545" i="1"/>
  <c r="AS2102" i="1"/>
  <c r="AS1475" i="1"/>
  <c r="AQ2416" i="1"/>
  <c r="AQ929" i="1"/>
  <c r="AS1666" i="1"/>
  <c r="AP2530" i="1"/>
  <c r="AP3150" i="1"/>
  <c r="AP2466" i="1"/>
  <c r="AR113" i="1"/>
  <c r="AS2172" i="1"/>
  <c r="AP337" i="1"/>
  <c r="AR1748" i="1"/>
  <c r="AS2134" i="1"/>
  <c r="AP1253" i="1"/>
  <c r="AR2933" i="1"/>
  <c r="AR1978" i="1"/>
  <c r="AR662" i="1"/>
  <c r="AP2160" i="1"/>
  <c r="AR1852" i="1"/>
  <c r="AR786" i="1"/>
  <c r="AS872" i="1"/>
  <c r="AP2342" i="1"/>
  <c r="AR2855" i="1"/>
  <c r="AR2380" i="1"/>
  <c r="AS3065" i="1"/>
  <c r="AR1226" i="1"/>
  <c r="AR3197" i="1"/>
  <c r="AR850" i="1"/>
  <c r="AQ2007" i="1"/>
  <c r="AP2167" i="1"/>
  <c r="AQ467" i="1"/>
  <c r="AS340" i="1"/>
  <c r="AR3255" i="1"/>
  <c r="AQ718" i="1"/>
  <c r="AS921" i="1"/>
  <c r="AR1639" i="1"/>
  <c r="AQ1927" i="1"/>
  <c r="AS1303" i="1"/>
  <c r="AS2516" i="1"/>
  <c r="AR949" i="1"/>
  <c r="AR2189" i="1"/>
  <c r="AP2210" i="1"/>
  <c r="AQ1480" i="1"/>
  <c r="AP2086" i="1"/>
  <c r="AS2218" i="1"/>
  <c r="AQ1813" i="1"/>
  <c r="AP341" i="1"/>
  <c r="AS2738" i="1"/>
  <c r="AQ1928" i="1"/>
  <c r="AR1536" i="1"/>
  <c r="AS515" i="1"/>
  <c r="AQ473" i="1"/>
  <c r="AS809" i="1"/>
  <c r="AP1366" i="1"/>
  <c r="AQ292" i="1"/>
  <c r="AQ946" i="1"/>
  <c r="AP1558" i="1"/>
  <c r="AS2730" i="1"/>
  <c r="AS1809" i="1"/>
  <c r="AP237" i="1"/>
  <c r="AQ2657" i="1"/>
  <c r="AR1608" i="1"/>
  <c r="AR3204" i="1"/>
  <c r="AR1715" i="1"/>
  <c r="AQ1605" i="1"/>
  <c r="AS2941" i="1"/>
  <c r="AS2522" i="1"/>
  <c r="AP6" i="1"/>
  <c r="AS2729" i="1"/>
  <c r="AS1706" i="1"/>
  <c r="AR248" i="1"/>
  <c r="AS3003" i="1"/>
  <c r="AR1445" i="1"/>
  <c r="AP1568" i="1"/>
  <c r="AS68" i="1"/>
  <c r="AS1241" i="1"/>
  <c r="AQ1834" i="1"/>
  <c r="AQ1111" i="1"/>
  <c r="AQ2129" i="1"/>
  <c r="AP43" i="1"/>
  <c r="AQ1586" i="1"/>
  <c r="AQ789" i="1"/>
  <c r="AR1869" i="1"/>
  <c r="AR315" i="1"/>
  <c r="AR1294" i="1"/>
  <c r="AQ1828" i="1"/>
  <c r="AP1388" i="1"/>
  <c r="AS114" i="1"/>
  <c r="AQ526" i="1"/>
  <c r="AQ2005" i="1"/>
  <c r="AS654" i="1"/>
  <c r="AP2293" i="1"/>
  <c r="AS3144" i="1"/>
  <c r="AQ670" i="1"/>
  <c r="AQ123" i="1"/>
  <c r="AR3288" i="1"/>
  <c r="AQ1983" i="1"/>
  <c r="AS2139" i="1"/>
  <c r="AR1946" i="1"/>
  <c r="AP1582" i="1"/>
  <c r="AQ3272" i="1"/>
  <c r="AS2009" i="1"/>
  <c r="AR1154" i="1"/>
  <c r="AQ2331" i="1"/>
  <c r="AS258" i="1"/>
  <c r="AQ688" i="1"/>
  <c r="F25" i="20"/>
  <c r="AR1731" i="1"/>
  <c r="AR2692" i="1"/>
  <c r="AQ3286" i="1"/>
  <c r="AQ2978" i="1"/>
  <c r="G23" i="20"/>
  <c r="AQ320" i="1"/>
  <c r="AQ284" i="1"/>
  <c r="AP1970" i="1"/>
  <c r="AP1394" i="1"/>
  <c r="AP1544" i="1"/>
  <c r="AR1120" i="1"/>
  <c r="AP2884" i="1"/>
  <c r="AS1358" i="1"/>
  <c r="AP2105" i="1"/>
  <c r="AR337" i="1"/>
  <c r="AR371" i="1"/>
  <c r="AR482" i="1"/>
  <c r="AQ3115" i="1"/>
  <c r="AR1677" i="1"/>
  <c r="AS1616" i="1"/>
  <c r="AQ2818" i="1"/>
  <c r="AS630" i="1"/>
  <c r="AR1567" i="1"/>
  <c r="AQ1174" i="1"/>
  <c r="AQ232" i="1"/>
  <c r="AR1767" i="1"/>
  <c r="AP1411" i="1"/>
  <c r="AQ301" i="1"/>
  <c r="AS2045" i="1"/>
  <c r="AS506" i="1"/>
  <c r="AP1405" i="1"/>
  <c r="AR2057" i="1"/>
  <c r="AP1355" i="1"/>
  <c r="AP1313" i="1"/>
  <c r="AP1023" i="1"/>
  <c r="AQ2298" i="1"/>
  <c r="AQ3240" i="1"/>
  <c r="AS3127" i="1"/>
  <c r="AQ3054" i="1"/>
  <c r="AP2384" i="1"/>
  <c r="AR1010" i="1"/>
  <c r="AR2521" i="1"/>
  <c r="AR1377" i="1"/>
  <c r="AS2824" i="1"/>
  <c r="AR99" i="1"/>
  <c r="AP1171" i="1"/>
  <c r="AR2528" i="1"/>
  <c r="AR754" i="1"/>
  <c r="AQ2981" i="1"/>
  <c r="AR1533" i="1"/>
  <c r="AR727" i="1"/>
  <c r="AP2386" i="1"/>
  <c r="AS2289" i="1"/>
  <c r="AR2017" i="1"/>
  <c r="AS2477" i="1"/>
  <c r="AS2630" i="1"/>
  <c r="AQ1597" i="1"/>
  <c r="AQ1333" i="1"/>
  <c r="AQ2372" i="1"/>
  <c r="AQ1031" i="1"/>
  <c r="AP1739" i="1"/>
  <c r="AR2975" i="1"/>
  <c r="AP298" i="1"/>
  <c r="AS2159" i="1"/>
  <c r="AR342" i="1"/>
  <c r="AS1508" i="1"/>
  <c r="H13" i="20"/>
  <c r="AQ290" i="1"/>
  <c r="AQ3015" i="1"/>
  <c r="AP1154" i="1"/>
  <c r="AP980" i="1"/>
  <c r="AR759" i="1"/>
  <c r="AR444" i="1"/>
  <c r="AR2112" i="1"/>
  <c r="AS798" i="1"/>
  <c r="AQ852" i="1"/>
  <c r="AQ2149" i="1"/>
  <c r="AS94" i="1"/>
  <c r="AR555" i="1"/>
  <c r="AS2340" i="1"/>
  <c r="AR362" i="1"/>
  <c r="AP2684" i="1"/>
  <c r="AR2397" i="1"/>
  <c r="AS1857" i="1"/>
  <c r="AR3219" i="1"/>
  <c r="AS2155" i="1"/>
  <c r="AS222" i="1"/>
  <c r="AS860" i="1"/>
  <c r="AP3072" i="1"/>
  <c r="AS795" i="1"/>
  <c r="AR1922" i="1"/>
  <c r="AQ349" i="1"/>
  <c r="AS1365" i="1"/>
  <c r="AR1360" i="1"/>
  <c r="AS3053" i="1"/>
  <c r="AQ1664" i="1"/>
  <c r="AP1784" i="1"/>
  <c r="AP480" i="1"/>
  <c r="AQ313" i="1"/>
  <c r="AQ2059" i="1"/>
  <c r="AP2461" i="1"/>
  <c r="AR1618" i="1"/>
  <c r="AP3106" i="1"/>
  <c r="AP1713" i="1"/>
  <c r="AS1640" i="1"/>
  <c r="AP1493" i="1"/>
  <c r="AR2590" i="1"/>
  <c r="AP172" i="1"/>
  <c r="AQ1517" i="1"/>
  <c r="AS3068" i="1"/>
  <c r="AQ2456" i="1"/>
  <c r="AS1505" i="1"/>
  <c r="AS402" i="1"/>
  <c r="AR1374" i="1"/>
  <c r="AR1361" i="1"/>
  <c r="AR1557" i="1"/>
  <c r="AQ3164" i="1"/>
  <c r="AS2457" i="1"/>
  <c r="AP1204" i="1"/>
  <c r="AR1788" i="1"/>
  <c r="AP1930" i="1"/>
  <c r="AS1496" i="1"/>
  <c r="AQ286" i="1"/>
  <c r="AS1906" i="1"/>
  <c r="H32" i="20"/>
  <c r="AR946" i="1"/>
  <c r="AR1838" i="1"/>
  <c r="AS2288" i="1"/>
  <c r="AS1071" i="1"/>
  <c r="AS692" i="1"/>
  <c r="AQ555" i="1"/>
  <c r="AR1777" i="1"/>
  <c r="AP3173" i="1"/>
  <c r="AQ785" i="1"/>
  <c r="AR1411" i="1"/>
  <c r="H12" i="20"/>
  <c r="AR2127" i="1"/>
  <c r="AR92" i="1"/>
  <c r="AP3111" i="1"/>
  <c r="AP361" i="1"/>
  <c r="AS669" i="1"/>
  <c r="AP2759" i="1"/>
  <c r="AS2761" i="1"/>
  <c r="AR2424" i="1"/>
  <c r="AP546" i="1"/>
  <c r="AR869" i="1"/>
  <c r="AQ2487" i="1"/>
  <c r="AQ212" i="1"/>
  <c r="AP201" i="1"/>
  <c r="AQ332" i="1"/>
  <c r="AS1522" i="1"/>
  <c r="AQ114" i="1"/>
  <c r="AS1359" i="1"/>
  <c r="AS232" i="1"/>
  <c r="AR1526" i="1"/>
  <c r="AP59" i="1"/>
  <c r="AP274" i="1"/>
  <c r="AS2060" i="1"/>
  <c r="AQ79" i="1"/>
  <c r="AQ1800" i="1"/>
  <c r="AR1216" i="1"/>
  <c r="AQ2832" i="1"/>
  <c r="AS2960" i="1"/>
  <c r="AS2901" i="1"/>
  <c r="AS224" i="1"/>
  <c r="AR534" i="1"/>
  <c r="AP967" i="1"/>
  <c r="AR2391" i="1"/>
  <c r="AR1237" i="1"/>
  <c r="AR2379" i="1"/>
  <c r="AQ2411" i="1"/>
  <c r="AQ3253" i="1"/>
  <c r="AP803" i="1"/>
  <c r="AQ1086" i="1"/>
  <c r="AS1600" i="1"/>
  <c r="AS3126" i="1"/>
  <c r="AP311" i="1"/>
  <c r="AQ1125" i="1"/>
  <c r="AQ1142" i="1"/>
  <c r="AS1181" i="1"/>
  <c r="AP1626" i="1"/>
  <c r="AS1839" i="1"/>
  <c r="AQ1287" i="1"/>
  <c r="AS2148" i="1"/>
  <c r="AQ2398" i="1"/>
  <c r="AS1361" i="1"/>
  <c r="AR2216" i="1"/>
  <c r="AR3262" i="1"/>
  <c r="AP1701" i="1"/>
  <c r="AP1759" i="1"/>
  <c r="AR1425" i="1"/>
  <c r="AP550" i="1"/>
  <c r="AR1235" i="1"/>
  <c r="AQ851" i="1"/>
  <c r="AS2902" i="1"/>
  <c r="AS1445" i="1"/>
  <c r="AR1079" i="1"/>
  <c r="AS988" i="1"/>
  <c r="AQ3010" i="1"/>
  <c r="AP2600" i="1"/>
  <c r="AP1322" i="1"/>
  <c r="AP2238" i="1"/>
  <c r="AP1280" i="1"/>
  <c r="AS3024" i="1"/>
  <c r="AP314" i="1"/>
  <c r="AP3162" i="1"/>
  <c r="B15" i="18"/>
  <c r="AQ1967" i="1"/>
  <c r="AR41" i="1"/>
  <c r="AR2699" i="1"/>
  <c r="AQ992" i="1"/>
  <c r="AS2137" i="1"/>
  <c r="AR868" i="1"/>
  <c r="AR2024" i="1"/>
  <c r="AP1537" i="1"/>
  <c r="AP2170" i="1"/>
  <c r="AS603" i="1"/>
  <c r="AQ2521" i="1"/>
  <c r="AQ2444" i="1"/>
  <c r="AS2803" i="1"/>
  <c r="AS2567" i="1"/>
  <c r="AP3122" i="1"/>
  <c r="AQ1132" i="1"/>
  <c r="AS744" i="1"/>
  <c r="AS2382" i="1"/>
  <c r="AR440" i="1"/>
  <c r="AR2063" i="1"/>
  <c r="E14" i="20"/>
  <c r="AS2802" i="1"/>
  <c r="AP2859" i="1"/>
  <c r="AS344" i="1"/>
  <c r="AS3142" i="1"/>
  <c r="AS3048" i="1"/>
  <c r="AQ2073" i="1"/>
  <c r="AS434" i="1"/>
  <c r="AR2859" i="1"/>
  <c r="AP1700" i="1"/>
  <c r="AP2871" i="1"/>
  <c r="AR733" i="1"/>
  <c r="AS1827" i="1"/>
  <c r="AQ2920" i="1"/>
  <c r="AS3188" i="1"/>
  <c r="AR2211" i="1"/>
  <c r="AR2289" i="1"/>
  <c r="AP2088" i="1"/>
  <c r="AP870" i="1"/>
  <c r="AS2181" i="1"/>
  <c r="AQ2940" i="1"/>
  <c r="AQ540" i="1"/>
  <c r="AS483" i="1"/>
  <c r="AR2800" i="1"/>
  <c r="AR501" i="1"/>
  <c r="AS2526" i="1"/>
  <c r="AS1900" i="1"/>
  <c r="AS2993" i="1"/>
  <c r="AS1067" i="1"/>
  <c r="AR1506" i="1"/>
  <c r="AP1049" i="1"/>
  <c r="AP758" i="1"/>
  <c r="AS2635" i="1"/>
  <c r="AQ3033" i="1"/>
  <c r="AS2178" i="1"/>
  <c r="AP1995" i="1"/>
  <c r="AP2280" i="1"/>
  <c r="AP2795" i="1"/>
  <c r="AP2460" i="1"/>
  <c r="AP219" i="1"/>
  <c r="AR1045" i="1"/>
  <c r="AQ1945" i="1"/>
  <c r="AS280" i="1"/>
  <c r="AP1256" i="1"/>
  <c r="AR1617" i="1"/>
  <c r="AQ2069" i="1"/>
  <c r="AP1036" i="1"/>
  <c r="AP3057" i="1"/>
  <c r="AR2006" i="1"/>
  <c r="AS2670" i="1"/>
  <c r="AP108" i="1"/>
  <c r="AP1872" i="1"/>
  <c r="AQ693" i="1"/>
  <c r="AQ2520" i="1"/>
  <c r="AQ3116" i="1"/>
  <c r="AQ576" i="1"/>
  <c r="AS1487" i="1"/>
  <c r="AS1590" i="1"/>
  <c r="AR3127" i="1"/>
  <c r="AQ1922" i="1"/>
  <c r="AP2438" i="1"/>
  <c r="AP1957" i="1"/>
  <c r="AQ3094" i="1"/>
  <c r="AR594" i="1"/>
  <c r="AS1538" i="1"/>
  <c r="AR3057" i="1"/>
  <c r="AS2111" i="1"/>
  <c r="AP2704" i="1"/>
  <c r="AS1604" i="1"/>
  <c r="AQ1821" i="1"/>
  <c r="AP2770" i="1"/>
  <c r="AQ1236" i="1"/>
  <c r="AS1398" i="1"/>
  <c r="AP3251" i="1"/>
  <c r="AR953" i="1"/>
  <c r="AR2575" i="1"/>
  <c r="AQ974" i="1"/>
  <c r="AP424" i="1"/>
  <c r="AR625" i="1"/>
  <c r="AR2848" i="1"/>
  <c r="AS1696" i="1"/>
  <c r="AQ1002" i="1"/>
  <c r="B37" i="18"/>
  <c r="AQ1238" i="1"/>
  <c r="AP2449" i="1"/>
  <c r="AR1415" i="1"/>
  <c r="AQ2028" i="1"/>
  <c r="AR3283" i="1"/>
  <c r="AS1523" i="1"/>
  <c r="AQ2052" i="1"/>
  <c r="AP1972" i="1"/>
  <c r="AQ738" i="1"/>
  <c r="AP1832" i="1"/>
  <c r="AQ3091" i="1"/>
  <c r="AS590" i="1"/>
  <c r="AS1764" i="1"/>
  <c r="AS2701" i="1"/>
  <c r="AR2155" i="1"/>
  <c r="AS2470" i="1"/>
  <c r="AR738" i="1"/>
  <c r="AS2073" i="1"/>
  <c r="AR47" i="1"/>
  <c r="AR2126" i="1"/>
  <c r="AP224" i="1"/>
  <c r="AS2925" i="1"/>
  <c r="AR1664" i="1"/>
  <c r="AR1271" i="1"/>
  <c r="AR2256" i="1"/>
  <c r="AQ1137" i="1"/>
  <c r="AP286" i="1"/>
  <c r="AS2484" i="1"/>
  <c r="AS492" i="1"/>
  <c r="AS3027" i="1"/>
  <c r="AP679" i="1"/>
  <c r="AS658" i="1"/>
  <c r="AR3159" i="1"/>
  <c r="AP690" i="1"/>
  <c r="AR512" i="1"/>
  <c r="AQ569" i="1"/>
  <c r="AQ3227" i="1"/>
  <c r="AP157" i="1"/>
  <c r="AS2538" i="1"/>
  <c r="AS723" i="1"/>
  <c r="AP2050" i="1"/>
  <c r="AP3210" i="1"/>
  <c r="AP649" i="1"/>
  <c r="AS706" i="1"/>
  <c r="AP2152" i="1"/>
  <c r="AR1514" i="1"/>
  <c r="AP1474" i="1"/>
  <c r="AP102" i="1"/>
  <c r="AS107" i="1"/>
  <c r="AQ2111" i="1"/>
  <c r="AQ1325" i="1"/>
  <c r="AR1207" i="1"/>
  <c r="AQ217" i="1"/>
  <c r="AR3013" i="1"/>
  <c r="AS615" i="1"/>
  <c r="AQ56" i="1"/>
  <c r="AS687" i="1"/>
  <c r="AQ2588" i="1"/>
  <c r="AR637" i="1"/>
  <c r="AS537" i="1"/>
  <c r="AQ3202" i="1"/>
  <c r="AR91" i="1"/>
  <c r="AR2412" i="1"/>
  <c r="AP1073" i="1"/>
  <c r="AQ1077" i="1"/>
  <c r="AR3178" i="1"/>
  <c r="AQ1123" i="1"/>
  <c r="AR2632" i="1"/>
  <c r="AP3100" i="1"/>
  <c r="AR815" i="1"/>
  <c r="AQ2019" i="1"/>
  <c r="AP491" i="1"/>
  <c r="AS2763" i="1"/>
  <c r="AQ1743" i="1"/>
  <c r="AR776" i="1"/>
  <c r="AQ1139" i="1"/>
  <c r="AS2305" i="1"/>
  <c r="AR1601" i="1"/>
  <c r="AR781" i="1"/>
  <c r="AQ273" i="1"/>
  <c r="AP1967" i="1"/>
  <c r="AR2886" i="1"/>
  <c r="AR39" i="1"/>
  <c r="AP3172" i="1"/>
  <c r="AP1662" i="1"/>
  <c r="AQ2173" i="1"/>
  <c r="AQ1130" i="1"/>
  <c r="AS2663" i="1"/>
  <c r="AQ2518" i="1"/>
  <c r="AQ1362" i="1"/>
  <c r="AR540" i="1"/>
  <c r="AQ2339" i="1"/>
  <c r="AR511" i="1"/>
  <c r="AP1805" i="1"/>
  <c r="AP1436" i="1"/>
  <c r="AS2955" i="1"/>
  <c r="AS1557" i="1"/>
  <c r="AR2184" i="1"/>
  <c r="AQ676" i="1"/>
  <c r="AP2557" i="1"/>
  <c r="AQ2244" i="1"/>
  <c r="AS2800" i="1"/>
  <c r="AS1545" i="1"/>
  <c r="AQ2467" i="1"/>
  <c r="AP677" i="1"/>
  <c r="AS2581" i="1"/>
  <c r="AP1838" i="1"/>
  <c r="AP2023" i="1"/>
  <c r="AS2853" i="1"/>
  <c r="AS1807" i="1"/>
  <c r="AS2826" i="1"/>
  <c r="AS689" i="1"/>
  <c r="AQ1020" i="1"/>
  <c r="AR2987" i="1"/>
  <c r="AS1093" i="1"/>
  <c r="AP2613" i="1"/>
  <c r="AP1442" i="1"/>
  <c r="AS1923" i="1"/>
  <c r="AR2236" i="1"/>
  <c r="AQ1409" i="1"/>
  <c r="AR1709" i="1"/>
  <c r="AS2887" i="1"/>
  <c r="AS2975" i="1"/>
  <c r="AP807" i="1"/>
  <c r="AS1485" i="1"/>
  <c r="AS2898" i="1"/>
  <c r="AQ3208" i="1"/>
  <c r="AQ742" i="1"/>
  <c r="AP86" i="1"/>
  <c r="AS15" i="1"/>
  <c r="AR2250" i="1"/>
  <c r="AP2894" i="1"/>
  <c r="AP2930" i="1"/>
  <c r="AS2979" i="1"/>
  <c r="AP3244" i="1"/>
  <c r="AQ3037" i="1"/>
  <c r="AP3108" i="1"/>
  <c r="AP3084" i="1"/>
  <c r="AR1204" i="1"/>
  <c r="AS436" i="1"/>
  <c r="AQ2586" i="1"/>
  <c r="AP1852" i="1"/>
  <c r="AS1865" i="1"/>
  <c r="AR2854" i="1"/>
  <c r="AR609" i="1"/>
  <c r="AR1615" i="1"/>
  <c r="AQ630" i="1"/>
  <c r="AP876" i="1"/>
  <c r="AQ1466" i="1"/>
  <c r="AR1887" i="1"/>
  <c r="AQ3201" i="1"/>
  <c r="AP3184" i="1"/>
  <c r="AR2317" i="1"/>
  <c r="AP580" i="1"/>
  <c r="AQ2271" i="1"/>
  <c r="AQ819" i="1"/>
  <c r="AQ457" i="1"/>
  <c r="AS2376" i="1"/>
  <c r="AS1048" i="1"/>
  <c r="AR404" i="1"/>
  <c r="AS2249" i="1"/>
  <c r="AS924" i="1"/>
  <c r="AR2333" i="1"/>
  <c r="AR3065" i="1"/>
  <c r="AS875" i="1"/>
  <c r="AQ1682" i="1"/>
  <c r="AR1316" i="1"/>
  <c r="AS1282" i="1"/>
  <c r="AP1884" i="1"/>
  <c r="AS1094" i="1"/>
  <c r="AQ2453" i="1"/>
  <c r="AQ3139" i="1"/>
  <c r="AP2369" i="1"/>
  <c r="AS1116" i="1"/>
  <c r="AS384" i="1"/>
  <c r="AQ2858" i="1"/>
  <c r="AS3072" i="1"/>
  <c r="AR2483" i="1"/>
  <c r="AR2530" i="1"/>
  <c r="AS2588" i="1"/>
  <c r="AP681" i="1"/>
  <c r="AQ2646" i="1"/>
  <c r="AR2020" i="1"/>
  <c r="AP2282" i="1"/>
  <c r="AS912" i="1"/>
  <c r="AQ822" i="1"/>
  <c r="AS2328" i="1"/>
  <c r="AS132" i="1"/>
  <c r="AS865" i="1"/>
  <c r="AQ1809" i="1"/>
  <c r="AP190" i="1"/>
  <c r="AP2462" i="1"/>
  <c r="AQ1296" i="1"/>
  <c r="AP969" i="1"/>
  <c r="AQ897" i="1"/>
  <c r="AP53" i="1"/>
  <c r="AP834" i="1"/>
  <c r="AQ2426" i="1"/>
  <c r="AR3217" i="1"/>
  <c r="AP909" i="1"/>
  <c r="AQ2443" i="1"/>
  <c r="AR1476" i="1"/>
  <c r="AS3038" i="1"/>
  <c r="AS751" i="1"/>
  <c r="AQ2476" i="1"/>
  <c r="AQ3276" i="1"/>
  <c r="AQ1079" i="1"/>
  <c r="AR1186" i="1"/>
  <c r="AR2378" i="1"/>
  <c r="AR1914" i="1"/>
  <c r="AQ1395" i="1"/>
  <c r="AS2771" i="1"/>
  <c r="AS151" i="1"/>
  <c r="AS2304" i="1"/>
  <c r="AR258" i="1"/>
  <c r="AS1648" i="1"/>
  <c r="AR2688" i="1"/>
  <c r="AS1627" i="1"/>
  <c r="AS1868" i="1"/>
  <c r="AP414" i="1"/>
  <c r="AP2591" i="1"/>
  <c r="AQ1720" i="1"/>
  <c r="AQ1288" i="1"/>
  <c r="AS1167" i="1"/>
  <c r="AP2208" i="1"/>
  <c r="AP1125" i="1"/>
  <c r="AP3145" i="1"/>
  <c r="AS2412" i="1"/>
  <c r="AQ641" i="1"/>
  <c r="AP66" i="1"/>
  <c r="AR2810" i="1"/>
  <c r="AP331" i="1"/>
  <c r="AS64" i="1"/>
  <c r="AQ3161" i="1"/>
  <c r="AQ2537" i="1"/>
  <c r="AS960" i="1"/>
  <c r="AS345" i="1"/>
  <c r="AQ2919" i="1"/>
  <c r="AS1536" i="1"/>
  <c r="AS2843" i="1"/>
  <c r="AS888" i="1"/>
  <c r="AP464" i="1"/>
  <c r="AR1106" i="1"/>
  <c r="AS2355" i="1"/>
  <c r="AP2287" i="1"/>
  <c r="AR3096" i="1"/>
  <c r="AS2422" i="1"/>
  <c r="AP1365" i="1"/>
  <c r="AS3130" i="1"/>
  <c r="AP2721" i="1"/>
  <c r="AR289" i="1"/>
  <c r="AQ507" i="1"/>
  <c r="AP443" i="1"/>
  <c r="AS659" i="1"/>
  <c r="AR1706" i="1"/>
  <c r="AP654" i="1"/>
  <c r="AQ191" i="1"/>
  <c r="AR2851" i="1"/>
  <c r="AP2978" i="1"/>
  <c r="AR3165" i="1"/>
  <c r="AR2309" i="1"/>
  <c r="AR33" i="1"/>
  <c r="AP2866" i="1"/>
  <c r="AP2945" i="1"/>
  <c r="AQ460" i="1"/>
  <c r="AP419" i="1"/>
  <c r="AS2354" i="1"/>
  <c r="AR2685" i="1"/>
  <c r="AP948" i="1"/>
  <c r="AQ2836" i="1"/>
  <c r="AR2923" i="1"/>
  <c r="AS1344" i="1"/>
  <c r="AS507" i="1"/>
  <c r="AS1546" i="1"/>
  <c r="AR2319" i="1"/>
  <c r="AR1451" i="1"/>
  <c r="AS2582" i="1"/>
  <c r="AS1156" i="1"/>
  <c r="AQ2968" i="1"/>
  <c r="AQ46" i="1"/>
  <c r="AQ2469" i="1"/>
  <c r="AQ210" i="1"/>
  <c r="AP2998" i="1"/>
  <c r="AQ2394" i="1"/>
  <c r="AP2474" i="1"/>
  <c r="AQ2830" i="1"/>
  <c r="AQ635" i="1"/>
  <c r="AP1451" i="1"/>
  <c r="AQ2607" i="1"/>
  <c r="AP1772" i="1"/>
  <c r="AS2737" i="1"/>
  <c r="AQ1758" i="1"/>
  <c r="AR2721" i="1"/>
  <c r="AR2325" i="1"/>
  <c r="AP1848" i="1"/>
  <c r="AS2981" i="1"/>
  <c r="AS1305" i="1"/>
  <c r="AS317" i="1"/>
  <c r="AQ761" i="1"/>
  <c r="AR309" i="1"/>
  <c r="AP2353" i="1"/>
  <c r="AQ766" i="1"/>
  <c r="AS715" i="1"/>
  <c r="AQ3059" i="1"/>
  <c r="AP1835" i="1"/>
  <c r="AR1918" i="1"/>
  <c r="AS2628" i="1"/>
  <c r="AQ1798" i="1"/>
  <c r="AS2390" i="1"/>
  <c r="AQ2639" i="1"/>
  <c r="AS897" i="1"/>
  <c r="AR2504" i="1"/>
  <c r="AR104" i="1"/>
  <c r="AR322" i="1"/>
  <c r="AS1275" i="1"/>
  <c r="AR2240" i="1"/>
  <c r="AQ1350" i="1"/>
  <c r="AQ2986" i="1"/>
  <c r="AP3230" i="1"/>
  <c r="AQ1227" i="1"/>
  <c r="AS2706" i="1"/>
  <c r="AP2189" i="1"/>
  <c r="AR734" i="1"/>
  <c r="AQ941" i="1"/>
  <c r="AP904" i="1"/>
  <c r="AS3265" i="1"/>
  <c r="H26" i="20"/>
  <c r="AS240" i="1"/>
  <c r="AS1070" i="1"/>
  <c r="AQ514" i="1"/>
  <c r="AS3280" i="1"/>
  <c r="AR2195" i="1"/>
  <c r="AP857" i="1"/>
  <c r="AR3184" i="1"/>
  <c r="AQ1202" i="1"/>
  <c r="AS3194" i="1"/>
  <c r="AP1541" i="1"/>
  <c r="AR1623" i="1"/>
  <c r="AS236" i="1"/>
  <c r="AR402" i="1"/>
  <c r="AR373" i="1"/>
  <c r="AS182" i="1"/>
  <c r="G20" i="20"/>
  <c r="AQ382" i="1"/>
  <c r="AP2788" i="1"/>
  <c r="AP859" i="1"/>
  <c r="AS2841" i="1"/>
  <c r="AS1550" i="1"/>
  <c r="AR708" i="1"/>
  <c r="AR1351" i="1"/>
  <c r="AQ285" i="1"/>
  <c r="AQ1365" i="1"/>
  <c r="AP2779" i="1"/>
  <c r="AR1071" i="1"/>
  <c r="AP801" i="1"/>
  <c r="AR2035" i="1"/>
  <c r="AQ940" i="1"/>
  <c r="AS3223" i="1"/>
  <c r="AQ1408" i="1"/>
  <c r="AS2735" i="1"/>
  <c r="AS1470" i="1"/>
  <c r="AQ1905" i="1"/>
  <c r="AQ24" i="1"/>
  <c r="AP2207" i="1"/>
  <c r="AP1370" i="1"/>
  <c r="AR2511" i="1"/>
  <c r="AR2709" i="1"/>
  <c r="AQ222" i="1"/>
  <c r="AS622" i="1"/>
  <c r="AR3047" i="1"/>
  <c r="AQ2002" i="1"/>
  <c r="AS2508" i="1"/>
  <c r="AS611" i="1"/>
  <c r="AR2788" i="1"/>
  <c r="H6" i="20"/>
  <c r="AP1348" i="1"/>
  <c r="AQ923" i="1"/>
  <c r="AS945" i="1"/>
  <c r="AP2303" i="1"/>
  <c r="AQ762" i="1"/>
  <c r="AR1253" i="1"/>
  <c r="AS1209" i="1"/>
  <c r="AR2872" i="1"/>
  <c r="AP259" i="1"/>
  <c r="AQ2110" i="1"/>
  <c r="AP796" i="1"/>
  <c r="AQ1106" i="1"/>
  <c r="AR2499" i="1"/>
  <c r="AR2625" i="1"/>
  <c r="AQ142" i="1"/>
  <c r="AR232" i="1"/>
  <c r="AS1025" i="1"/>
  <c r="AR2418" i="1"/>
  <c r="AP386" i="1"/>
  <c r="AQ448" i="1"/>
  <c r="AP1209" i="1"/>
  <c r="AR205" i="1"/>
  <c r="AR23" i="1"/>
  <c r="AQ3177" i="1"/>
  <c r="AQ3196" i="1"/>
  <c r="AR756" i="1"/>
  <c r="AP188" i="1"/>
  <c r="AR1379" i="1"/>
  <c r="AQ778" i="1"/>
  <c r="AP1198" i="1"/>
  <c r="AQ169" i="1"/>
  <c r="AR3068" i="1"/>
  <c r="AS1591" i="1"/>
  <c r="AS29" i="1"/>
  <c r="AS1542" i="1"/>
  <c r="AR1042" i="1"/>
  <c r="AP2180" i="1"/>
  <c r="AQ1041" i="1"/>
  <c r="AQ1440" i="1"/>
  <c r="AS1027" i="1"/>
  <c r="AP1510" i="1"/>
  <c r="AR636" i="1"/>
  <c r="AR2368" i="1"/>
  <c r="AP490" i="1"/>
  <c r="AS1991" i="1"/>
  <c r="AP1262" i="1"/>
  <c r="AS1089" i="1"/>
  <c r="AR1636" i="1"/>
  <c r="AP23" i="1"/>
  <c r="AP117" i="1"/>
  <c r="AR397" i="1"/>
  <c r="AP407" i="1"/>
  <c r="AQ983" i="1"/>
  <c r="AQ3166" i="1"/>
  <c r="AS788" i="1"/>
  <c r="AR1517" i="1"/>
  <c r="AP89" i="1"/>
  <c r="AP2044" i="1"/>
  <c r="AR1782" i="1"/>
  <c r="AP656" i="1"/>
  <c r="AR1009" i="1"/>
  <c r="AS939" i="1"/>
  <c r="AQ2896" i="1"/>
  <c r="AP963" i="1"/>
  <c r="AR1227" i="1"/>
  <c r="AQ1470" i="1"/>
  <c r="AQ2875" i="1"/>
  <c r="AS341" i="1"/>
  <c r="AR1759" i="1"/>
  <c r="AQ815" i="1"/>
  <c r="AP3119" i="1"/>
  <c r="AR789" i="1"/>
  <c r="AS2371" i="1"/>
  <c r="AP2545" i="1"/>
  <c r="AP2345" i="1"/>
  <c r="AQ1075" i="1"/>
  <c r="AQ1313" i="1"/>
  <c r="AR55" i="1"/>
  <c r="AQ18" i="1"/>
  <c r="AQ2706" i="1"/>
  <c r="G16" i="20"/>
  <c r="AS2907" i="1"/>
  <c r="AP1716" i="1"/>
  <c r="AP244" i="1"/>
  <c r="AP1738" i="1"/>
  <c r="AP446" i="1"/>
  <c r="AS1677" i="1"/>
  <c r="AQ1233" i="1"/>
  <c r="AS75" i="1"/>
  <c r="AR569" i="1"/>
  <c r="AP2950" i="1"/>
  <c r="AR3003" i="1"/>
  <c r="AQ1656" i="1"/>
  <c r="AR2658" i="1"/>
  <c r="AQ3178" i="1"/>
  <c r="AP2094" i="1"/>
  <c r="AR1844" i="1"/>
  <c r="AS926" i="1"/>
  <c r="AQ570" i="1"/>
  <c r="AS2242" i="1"/>
  <c r="AR1756" i="1"/>
  <c r="AP506" i="1"/>
  <c r="AQ281" i="1"/>
  <c r="AP789" i="1"/>
  <c r="AQ3049" i="1"/>
  <c r="AQ505" i="1"/>
  <c r="AS2779" i="1"/>
  <c r="AS1746" i="1"/>
  <c r="AS2739" i="1"/>
  <c r="F4" i="20"/>
  <c r="AP1826" i="1"/>
  <c r="AS1502" i="1"/>
  <c r="AS2459" i="1"/>
  <c r="AP3185" i="1"/>
  <c r="AR1891" i="1"/>
  <c r="AP433" i="1"/>
  <c r="AQ1924" i="1"/>
  <c r="AR1985" i="1"/>
  <c r="AP569" i="1"/>
  <c r="AS571" i="1"/>
  <c r="AS109" i="1"/>
  <c r="AP1146" i="1"/>
  <c r="AR1509" i="1"/>
  <c r="AP1310" i="1"/>
  <c r="AS3026" i="1"/>
  <c r="AR1934" i="1"/>
  <c r="AR2600" i="1"/>
  <c r="AQ1984" i="1"/>
  <c r="AS1256" i="1"/>
  <c r="AS3082" i="1"/>
  <c r="AR1283" i="1"/>
  <c r="AR1221" i="1"/>
  <c r="AP2128" i="1"/>
  <c r="AQ2952" i="1"/>
  <c r="AP178" i="1"/>
  <c r="AR474" i="1"/>
  <c r="AS874" i="1"/>
  <c r="AP1132" i="1"/>
  <c r="AR616" i="1"/>
  <c r="AS1059" i="1"/>
  <c r="AQ1940" i="1"/>
  <c r="AR3004" i="1"/>
  <c r="AQ2038" i="1"/>
  <c r="AR1657" i="1"/>
  <c r="AR3234" i="1"/>
  <c r="AQ484" i="1"/>
  <c r="AS2000" i="1"/>
  <c r="AQ1808" i="1"/>
  <c r="AQ2850" i="1"/>
  <c r="AQ2872" i="1"/>
  <c r="AR1622" i="1"/>
  <c r="AR1332" i="1"/>
  <c r="AP1163" i="1"/>
  <c r="AR1173" i="1"/>
  <c r="AQ2702" i="1"/>
  <c r="AR2771" i="1"/>
  <c r="AP305" i="1"/>
  <c r="AS50" i="1"/>
  <c r="AP1918" i="1"/>
  <c r="AP1779" i="1"/>
  <c r="AS1495" i="1"/>
  <c r="AR135" i="1"/>
  <c r="AS889" i="1"/>
  <c r="AP2305" i="1"/>
  <c r="AR2094" i="1"/>
  <c r="AR2808" i="1"/>
  <c r="AR1369" i="1"/>
  <c r="AQ287" i="1"/>
  <c r="AR2084" i="1"/>
  <c r="AS2767" i="1"/>
  <c r="AQ2291" i="1"/>
  <c r="AQ2960" i="1"/>
  <c r="AQ2023" i="1"/>
  <c r="AP2393" i="1"/>
  <c r="AP404" i="1"/>
  <c r="AR2103" i="1"/>
  <c r="AP254" i="1"/>
  <c r="AR324" i="1"/>
  <c r="AR2291" i="1"/>
  <c r="AP1277" i="1"/>
  <c r="AQ1473" i="1"/>
  <c r="AP2601" i="1"/>
  <c r="AR959" i="1"/>
  <c r="AR2067" i="1"/>
  <c r="AS493" i="1"/>
  <c r="AP661" i="1"/>
  <c r="AP1473" i="1"/>
  <c r="AR189" i="1"/>
  <c r="AR1170" i="1"/>
  <c r="AS1928" i="1"/>
  <c r="AQ420" i="1"/>
  <c r="AS168" i="1"/>
  <c r="AS83" i="1"/>
  <c r="AQ628" i="1"/>
  <c r="AQ2413" i="1"/>
  <c r="AS3219" i="1"/>
  <c r="AP830" i="1"/>
  <c r="AP5" i="1"/>
  <c r="AS2231" i="1"/>
  <c r="B19" i="18"/>
  <c r="AQ1712" i="1"/>
  <c r="AS196" i="1"/>
  <c r="AQ1316" i="1"/>
  <c r="AR1288" i="1"/>
  <c r="AR2267" i="1"/>
  <c r="AS296" i="1"/>
  <c r="AP934" i="1"/>
  <c r="AS868" i="1"/>
  <c r="AQ2223" i="1"/>
  <c r="AR2712" i="1"/>
  <c r="AQ2788" i="1"/>
  <c r="AQ1000" i="1"/>
  <c r="AR393" i="1"/>
  <c r="AP1533" i="1"/>
  <c r="AS3063" i="1"/>
  <c r="AS2978" i="1"/>
  <c r="AR2470" i="1"/>
  <c r="AR2813" i="1"/>
  <c r="AS2365" i="1"/>
  <c r="AS1882" i="1"/>
  <c r="AR874" i="1"/>
  <c r="AQ2852" i="1"/>
  <c r="AR1475" i="1"/>
  <c r="AS2513" i="1"/>
  <c r="AS3124" i="1"/>
  <c r="AQ2036" i="1"/>
  <c r="AS1736" i="1"/>
  <c r="AP1990" i="1"/>
  <c r="AQ931" i="1"/>
  <c r="AR87" i="1"/>
  <c r="AS1079" i="1"/>
  <c r="AP397" i="1"/>
  <c r="AR1746" i="1"/>
  <c r="AR3249" i="1"/>
  <c r="AP1274" i="1"/>
  <c r="AP1161" i="1"/>
  <c r="AS832" i="1"/>
  <c r="AP47" i="1"/>
  <c r="AR1032" i="1"/>
  <c r="AP547" i="1"/>
  <c r="AQ2584" i="1"/>
  <c r="AQ1715" i="1"/>
  <c r="AP3265" i="1"/>
  <c r="AR2704" i="1"/>
  <c r="AR2144" i="1"/>
  <c r="AP318" i="1"/>
  <c r="AP137" i="1"/>
  <c r="AP1330" i="1"/>
  <c r="AQ2556" i="1"/>
  <c r="AS1452" i="1"/>
  <c r="AP1869" i="1"/>
  <c r="AR2402" i="1"/>
  <c r="AR396" i="1"/>
  <c r="AQ2829" i="1"/>
  <c r="AQ1264" i="1"/>
  <c r="AR1456" i="1"/>
  <c r="AP2817" i="1"/>
  <c r="AR2202" i="1"/>
  <c r="AS2418" i="1"/>
  <c r="B54" i="18"/>
  <c r="AR1395" i="1"/>
  <c r="AS2061" i="1"/>
  <c r="AP2101" i="1"/>
  <c r="AQ1950" i="1"/>
  <c r="AQ1389" i="1"/>
  <c r="AS938" i="1"/>
  <c r="AQ2211" i="1"/>
  <c r="AR1795" i="1"/>
  <c r="AP1732" i="1"/>
  <c r="AP897" i="1"/>
  <c r="AR1249" i="1"/>
  <c r="AS3152" i="1"/>
  <c r="AS3247" i="1"/>
  <c r="AS3057" i="1"/>
  <c r="AQ1957" i="1"/>
  <c r="AS1385" i="1"/>
  <c r="AR3235" i="1"/>
  <c r="AP85" i="1"/>
  <c r="AR2330" i="1"/>
  <c r="AP1342" i="1"/>
  <c r="AP127" i="1"/>
  <c r="AQ1683" i="1"/>
  <c r="AP1304" i="1"/>
  <c r="AS818" i="1"/>
  <c r="AQ1071" i="1"/>
  <c r="AP87" i="1"/>
  <c r="AR313" i="1"/>
  <c r="AQ2064" i="1"/>
  <c r="AP1284" i="1"/>
  <c r="AR1757" i="1"/>
  <c r="AP2933" i="1"/>
  <c r="AQ2047" i="1"/>
  <c r="AQ695" i="1"/>
  <c r="AQ1607" i="1"/>
  <c r="AS934" i="1"/>
  <c r="AP1987" i="1"/>
  <c r="AR927" i="1"/>
  <c r="AP2366" i="1"/>
  <c r="AS1366" i="1"/>
  <c r="AR2791" i="1"/>
  <c r="AS2329" i="1"/>
  <c r="AP743" i="1"/>
  <c r="AQ3296" i="1"/>
  <c r="AP667" i="1"/>
  <c r="AQ168" i="1"/>
  <c r="AR2190" i="1"/>
  <c r="AP1921" i="1"/>
  <c r="AP3200" i="1"/>
  <c r="AR1818" i="1"/>
  <c r="AR2756" i="1"/>
  <c r="AR2334" i="1"/>
  <c r="AP2840" i="1"/>
  <c r="AQ14" i="1"/>
  <c r="AR160" i="1"/>
  <c r="AP2063" i="1"/>
  <c r="H27" i="20"/>
  <c r="AP321" i="1"/>
  <c r="AP280" i="1"/>
  <c r="AS219" i="1"/>
  <c r="AQ1367" i="1"/>
  <c r="AP1060" i="1"/>
  <c r="F19" i="20"/>
  <c r="AR2069" i="1"/>
  <c r="AP1849" i="1"/>
  <c r="AR1481" i="1"/>
  <c r="AS2718" i="1"/>
  <c r="AQ1532" i="1"/>
  <c r="AQ3209" i="1"/>
  <c r="AQ1916" i="1"/>
  <c r="AS2094" i="1"/>
  <c r="AP2650" i="1"/>
  <c r="AQ2273" i="1"/>
  <c r="AP2273" i="1"/>
  <c r="AS2860" i="1"/>
  <c r="H7" i="20"/>
  <c r="AS2650" i="1"/>
  <c r="AR1359" i="1"/>
  <c r="AR155" i="1"/>
  <c r="AP1272" i="1"/>
  <c r="AQ1744" i="1"/>
  <c r="AR2782" i="1"/>
  <c r="AR508" i="1"/>
  <c r="AR74" i="1"/>
  <c r="AP1121" i="1"/>
  <c r="AR938" i="1"/>
  <c r="AR1437" i="1"/>
  <c r="AP189" i="1"/>
  <c r="AR1341" i="1"/>
  <c r="AR3090" i="1"/>
  <c r="AP2099" i="1"/>
  <c r="AP2620" i="1"/>
  <c r="AS462" i="1"/>
  <c r="AS3019" i="1"/>
  <c r="AR1202" i="1"/>
  <c r="AP2296" i="1"/>
  <c r="AS1943" i="1"/>
  <c r="H21" i="20"/>
  <c r="AS2747" i="1"/>
  <c r="AS1188" i="1"/>
  <c r="AQ1429" i="1"/>
  <c r="AQ2671" i="1"/>
  <c r="AQ1556" i="1"/>
  <c r="AQ2963" i="1"/>
  <c r="AP672" i="1"/>
  <c r="AS2574" i="1"/>
  <c r="AP1601" i="1"/>
  <c r="AP651" i="1"/>
  <c r="AQ2670" i="1"/>
  <c r="AP3225" i="1"/>
  <c r="AQ2096" i="1"/>
  <c r="AP370" i="1"/>
  <c r="AS66" i="1"/>
  <c r="AR2387" i="1"/>
  <c r="AQ2335" i="1"/>
  <c r="AP3255" i="1"/>
  <c r="AR2355" i="1"/>
  <c r="AP777" i="1"/>
  <c r="AR1242" i="1"/>
  <c r="AP1136" i="1"/>
  <c r="AR779" i="1"/>
  <c r="AS672" i="1"/>
  <c r="AS555" i="1"/>
  <c r="AS2018" i="1"/>
  <c r="AS1030" i="1"/>
  <c r="AR1382" i="1"/>
  <c r="AQ2212" i="1"/>
  <c r="AS2379" i="1"/>
  <c r="AP556" i="1"/>
  <c r="AS1504" i="1"/>
  <c r="AR2663" i="1"/>
  <c r="AP2437" i="1"/>
  <c r="AQ1225" i="1"/>
  <c r="AP750" i="1"/>
  <c r="AQ2115" i="1"/>
  <c r="AR2652" i="1"/>
  <c r="AR644" i="1"/>
  <c r="AS1707" i="1"/>
  <c r="AQ1018" i="1"/>
  <c r="AQ2205" i="1"/>
  <c r="AS395" i="1"/>
  <c r="AR3107" i="1"/>
  <c r="AR1094" i="1"/>
  <c r="AP152" i="1"/>
  <c r="AR2642" i="1"/>
  <c r="AS2158" i="1"/>
  <c r="AS3193" i="1"/>
  <c r="AR1794" i="1"/>
  <c r="AS2124" i="1"/>
  <c r="AS857" i="1"/>
  <c r="AR3207" i="1"/>
  <c r="AS2965" i="1"/>
  <c r="AQ3247" i="1"/>
  <c r="AR1306" i="1"/>
  <c r="AR72" i="1"/>
  <c r="AR3083" i="1"/>
  <c r="AP1567" i="1"/>
  <c r="AP3099" i="1"/>
  <c r="AR1550" i="1"/>
  <c r="F5" i="20"/>
  <c r="AQ2091" i="1"/>
  <c r="AQ1785" i="1"/>
  <c r="AQ2400" i="1"/>
  <c r="AS1932" i="1"/>
  <c r="AS187" i="1"/>
  <c r="AR2224" i="1"/>
  <c r="AP2454" i="1"/>
  <c r="AQ1755" i="1"/>
  <c r="AR3251" i="1"/>
  <c r="AQ2786" i="1"/>
  <c r="AP1347" i="1"/>
  <c r="AQ54" i="1"/>
  <c r="AQ1777" i="1"/>
  <c r="AR6" i="1"/>
  <c r="AP467" i="1"/>
  <c r="AS617" i="1"/>
  <c r="AR493" i="1"/>
  <c r="AR2819" i="1"/>
  <c r="AS2280" i="1"/>
  <c r="AQ3167" i="1"/>
  <c r="AQ406" i="1"/>
  <c r="AP3296" i="1"/>
  <c r="AS359" i="1"/>
  <c r="AQ694" i="1"/>
  <c r="AP3020" i="1"/>
  <c r="AQ1265" i="1"/>
  <c r="AQ591" i="1"/>
  <c r="AP3069" i="1"/>
  <c r="AP2629" i="1"/>
  <c r="AR2643" i="1"/>
  <c r="AS1790" i="1"/>
  <c r="AQ1303" i="1"/>
  <c r="AR2784" i="1"/>
  <c r="AR3216" i="1"/>
  <c r="AR433" i="1"/>
  <c r="AP3202" i="1"/>
  <c r="AS3164" i="1"/>
  <c r="AP1676" i="1"/>
  <c r="AQ1588" i="1"/>
  <c r="AR1211" i="1"/>
  <c r="AR650" i="1"/>
  <c r="AP1678" i="1"/>
  <c r="AP908" i="1"/>
  <c r="AR528" i="1"/>
  <c r="AR2679" i="1"/>
  <c r="AR2004" i="1"/>
  <c r="AQ799" i="1"/>
  <c r="AS2528" i="1"/>
  <c r="AQ1355" i="1"/>
  <c r="AR134" i="1"/>
  <c r="AR1820" i="1"/>
  <c r="AR2794" i="1"/>
  <c r="AP2861" i="1"/>
  <c r="AR3121" i="1"/>
  <c r="AS1208" i="1"/>
  <c r="AP343" i="1"/>
  <c r="AR2716" i="1"/>
  <c r="AR3117" i="1"/>
  <c r="AS575" i="1"/>
  <c r="AQ1626" i="1"/>
  <c r="AR2022" i="1"/>
  <c r="AQ2150" i="1"/>
  <c r="AR2000" i="1"/>
  <c r="AR2295" i="1"/>
  <c r="AR3230" i="1"/>
  <c r="AR3070" i="1"/>
  <c r="AS2521" i="1"/>
  <c r="AQ1166" i="1"/>
  <c r="AP524" i="1"/>
  <c r="AR1892" i="1"/>
  <c r="AQ412" i="1"/>
  <c r="AS1960" i="1"/>
  <c r="AQ1508" i="1"/>
  <c r="AR2534" i="1"/>
  <c r="AQ2081" i="1"/>
  <c r="AR525" i="1"/>
  <c r="AS3069" i="1"/>
  <c r="AP2294" i="1"/>
  <c r="AR1453" i="1"/>
  <c r="AS840" i="1"/>
  <c r="AR2196" i="1"/>
  <c r="AS1695" i="1"/>
  <c r="AQ2709" i="1"/>
  <c r="AR1755" i="1"/>
  <c r="AS500" i="1"/>
  <c r="AS1008" i="1"/>
  <c r="AP1911" i="1"/>
  <c r="AQ2280" i="1"/>
  <c r="AR2237" i="1"/>
  <c r="AQ542" i="1"/>
  <c r="AS3062" i="1"/>
  <c r="AP347" i="1"/>
  <c r="AS1193" i="1"/>
  <c r="AP1536" i="1"/>
  <c r="AR3129" i="1"/>
  <c r="AS3117" i="1"/>
  <c r="AP2697" i="1"/>
  <c r="AR2104" i="1"/>
  <c r="AS2199" i="1"/>
  <c r="AR165" i="1"/>
  <c r="AS2433" i="1"/>
  <c r="AS2612" i="1"/>
  <c r="AP1767" i="1"/>
  <c r="AP838" i="1"/>
  <c r="AP1551" i="1"/>
  <c r="AP562" i="1"/>
  <c r="AQ869" i="1"/>
  <c r="AQ2660" i="1"/>
  <c r="AS898" i="1"/>
  <c r="AQ2430" i="1"/>
  <c r="AQ2793" i="1"/>
  <c r="AP1592" i="1"/>
  <c r="AR1634" i="1"/>
  <c r="AS321" i="1"/>
  <c r="AR2816" i="1"/>
  <c r="AS21" i="1"/>
  <c r="AS3255" i="1"/>
  <c r="AQ416" i="1"/>
  <c r="AP185" i="1"/>
  <c r="AQ1757" i="1"/>
  <c r="AS3050" i="1"/>
  <c r="AR535" i="1"/>
  <c r="AR1646" i="1"/>
  <c r="AS1239" i="1"/>
  <c r="AP1725" i="1"/>
  <c r="AQ3207" i="1"/>
  <c r="AS2752" i="1"/>
  <c r="AR896" i="1"/>
  <c r="AR515" i="1"/>
  <c r="AS416" i="1"/>
  <c r="AR1990" i="1"/>
  <c r="AQ1729" i="1"/>
  <c r="AR144" i="1"/>
  <c r="AP2755" i="1"/>
  <c r="AQ1885" i="1"/>
  <c r="AP125" i="1"/>
  <c r="AR1842" i="1"/>
  <c r="AS1406" i="1"/>
  <c r="AR1549" i="1"/>
  <c r="AQ617" i="1"/>
  <c r="AP2164" i="1"/>
  <c r="AQ2349" i="1"/>
  <c r="AR1394" i="1"/>
  <c r="AP645" i="1"/>
  <c r="AS1836" i="1"/>
  <c r="AQ172" i="1"/>
  <c r="AR2676" i="1"/>
  <c r="AP2813" i="1"/>
  <c r="AS1483" i="1"/>
  <c r="AS987" i="1"/>
  <c r="AS2694" i="1"/>
  <c r="AQ2693" i="1"/>
  <c r="AS595" i="1"/>
  <c r="AP1923" i="1"/>
  <c r="AR1046" i="1"/>
  <c r="AR585" i="1"/>
  <c r="G5" i="20"/>
  <c r="AP69" i="1"/>
  <c r="AR790" i="1"/>
  <c r="AR2260" i="1"/>
  <c r="AS3017" i="1"/>
  <c r="AQ3005" i="1"/>
  <c r="AS1139" i="1"/>
  <c r="AR2339" i="1"/>
  <c r="AQ1824" i="1"/>
  <c r="AP2521" i="1"/>
  <c r="AS1526" i="1"/>
  <c r="AP2176" i="1"/>
  <c r="AQ2225" i="1"/>
  <c r="AS332" i="1"/>
  <c r="AR608" i="1"/>
  <c r="AR3221" i="1"/>
  <c r="AQ2357" i="1"/>
  <c r="AR816" i="1"/>
  <c r="AP1099" i="1"/>
  <c r="AS573" i="1"/>
  <c r="AR3233" i="1"/>
  <c r="AS914" i="1"/>
  <c r="AP1412" i="1"/>
  <c r="AR2204" i="1"/>
  <c r="AQ608" i="1"/>
  <c r="AR958" i="1"/>
  <c r="AQ2967" i="1"/>
  <c r="AR179" i="1"/>
  <c r="AR2615" i="1"/>
  <c r="AS3033" i="1"/>
  <c r="AQ2338" i="1"/>
  <c r="AR2258" i="1"/>
  <c r="AR2867" i="1"/>
  <c r="AS1678" i="1"/>
  <c r="AR1260" i="1"/>
  <c r="AQ188" i="1"/>
  <c r="AS2576" i="1"/>
  <c r="AP1855" i="1"/>
  <c r="AR2761" i="1"/>
  <c r="AP2271" i="1"/>
  <c r="AQ2409" i="1"/>
  <c r="AR1949" i="1"/>
  <c r="AP1362" i="1"/>
  <c r="AP1413" i="1"/>
  <c r="AQ1524" i="1"/>
  <c r="AR84" i="1"/>
  <c r="AP2290" i="1"/>
  <c r="AP3271" i="1"/>
  <c r="AS709" i="1"/>
  <c r="AS760" i="1"/>
  <c r="AP2800" i="1"/>
  <c r="AS2511" i="1"/>
  <c r="AP1031" i="1"/>
  <c r="AS804" i="1"/>
  <c r="AP126" i="1"/>
  <c r="AP2140" i="1"/>
  <c r="AQ237" i="1"/>
  <c r="AQ783" i="1"/>
  <c r="AP862" i="1"/>
  <c r="AQ1281" i="1"/>
  <c r="AR3062" i="1"/>
  <c r="AQ3155" i="1"/>
  <c r="AQ3031" i="1"/>
  <c r="AR1495" i="1"/>
  <c r="AS350" i="1"/>
  <c r="AS2600" i="1"/>
  <c r="AR3006" i="1"/>
  <c r="AS2259" i="1"/>
  <c r="AS2136" i="1"/>
  <c r="AR490" i="1"/>
  <c r="AS221" i="1"/>
  <c r="AQ1930" i="1"/>
  <c r="AQ1381" i="1"/>
  <c r="AP3029" i="1"/>
  <c r="AS541" i="1"/>
  <c r="AQ1868" i="1"/>
  <c r="AQ2327" i="1"/>
  <c r="AP2985" i="1"/>
  <c r="AR679" i="1"/>
  <c r="AQ3230" i="1"/>
  <c r="AS2530" i="1"/>
  <c r="AS2677" i="1"/>
  <c r="AR3302" i="1"/>
  <c r="AS3282" i="1"/>
  <c r="AS2968" i="1"/>
  <c r="AR2326" i="1"/>
  <c r="AP3006" i="1"/>
  <c r="AR2647" i="1"/>
  <c r="AQ2582" i="1"/>
  <c r="AR1396" i="1"/>
  <c r="AR1099" i="1"/>
  <c r="AP2327" i="1"/>
  <c r="AP215" i="1"/>
  <c r="AP896" i="1"/>
  <c r="AS1834" i="1"/>
  <c r="AR1660" i="1"/>
  <c r="AR1553" i="1"/>
  <c r="AQ3175" i="1"/>
  <c r="AR1962" i="1"/>
  <c r="AS1266" i="1"/>
  <c r="AR1050" i="1"/>
  <c r="AS763" i="1"/>
  <c r="AS2192" i="1"/>
  <c r="AR1433" i="1"/>
  <c r="AP2900" i="1"/>
  <c r="AR2374" i="1"/>
  <c r="AP3159" i="1"/>
  <c r="AS660" i="1"/>
  <c r="AS2529" i="1"/>
  <c r="AQ1262" i="1"/>
  <c r="AR1460" i="1"/>
  <c r="AR2168" i="1"/>
  <c r="AR105" i="1"/>
  <c r="AS46" i="1"/>
  <c r="AR2827" i="1"/>
  <c r="AP2917" i="1"/>
  <c r="AR1684" i="1"/>
  <c r="AP1087" i="1"/>
  <c r="AS2944" i="1"/>
  <c r="AR277" i="1"/>
  <c r="AR842" i="1"/>
  <c r="AQ2216" i="1"/>
  <c r="AP323" i="1"/>
  <c r="AS1114" i="1"/>
  <c r="AR2917" i="1"/>
  <c r="AS1055" i="1"/>
  <c r="AP1768" i="1"/>
  <c r="AP2829" i="1"/>
  <c r="AR2297" i="1"/>
  <c r="AP662" i="1"/>
  <c r="AP2605" i="1"/>
  <c r="AP2573" i="1"/>
  <c r="AP2457" i="1"/>
  <c r="AP1910" i="1"/>
  <c r="AR1800" i="1"/>
  <c r="AR936" i="1"/>
  <c r="AQ725" i="1"/>
  <c r="AP2492" i="1"/>
  <c r="AP2039" i="1"/>
  <c r="AS3154" i="1"/>
  <c r="AR2459" i="1"/>
  <c r="AP2934" i="1"/>
  <c r="AS1144" i="1"/>
  <c r="AQ2878" i="1"/>
  <c r="AP1719" i="1"/>
  <c r="AR208" i="1"/>
  <c r="AQ721" i="1"/>
  <c r="AR2187" i="1"/>
  <c r="AR357" i="1"/>
  <c r="AR1769" i="1"/>
  <c r="AQ1360" i="1"/>
  <c r="AQ2396" i="1"/>
  <c r="AR3073" i="1"/>
  <c r="AQ2716" i="1"/>
  <c r="AQ3087" i="1"/>
  <c r="AR829" i="1"/>
  <c r="AS1730" i="1"/>
  <c r="AP3177" i="1"/>
  <c r="AQ2376" i="1"/>
  <c r="AR2723" i="1"/>
  <c r="AQ2906" i="1"/>
  <c r="AR941" i="1"/>
  <c r="AQ1338" i="1"/>
  <c r="AR3097" i="1"/>
  <c r="AR2922" i="1"/>
  <c r="AQ838" i="1"/>
  <c r="AR2081" i="1"/>
  <c r="AS549" i="1"/>
  <c r="AP1581" i="1"/>
  <c r="AQ561" i="1"/>
  <c r="AQ3244" i="1"/>
  <c r="AQ2616" i="1"/>
  <c r="AR2577" i="1"/>
  <c r="AR1076" i="1"/>
  <c r="AS44" i="1"/>
  <c r="AQ2182" i="1"/>
  <c r="AQ3222" i="1"/>
  <c r="AQ2461" i="1"/>
  <c r="AR2275" i="1"/>
  <c r="AP597" i="1"/>
  <c r="AR1330" i="1"/>
  <c r="AS1580" i="1"/>
  <c r="AR2747" i="1"/>
  <c r="AR3186" i="1"/>
  <c r="AQ3068" i="1"/>
  <c r="AQ2143" i="1"/>
  <c r="AR3225" i="1"/>
  <c r="AQ553" i="1"/>
  <c r="AQ2703" i="1"/>
  <c r="AQ1154" i="1"/>
  <c r="AQ1906" i="1"/>
  <c r="AP2572" i="1"/>
  <c r="AP1219" i="1"/>
  <c r="AS1864" i="1"/>
  <c r="AS1371" i="1"/>
  <c r="AS969" i="1"/>
  <c r="AR1964" i="1"/>
  <c r="AP2648" i="1"/>
  <c r="AS2253" i="1"/>
  <c r="AQ1040" i="1"/>
  <c r="AP558" i="1"/>
  <c r="AR1612" i="1"/>
  <c r="AP246" i="1"/>
  <c r="AP3181" i="1"/>
  <c r="AQ647" i="1"/>
  <c r="AQ727" i="1"/>
  <c r="AQ1439" i="1"/>
  <c r="AP779" i="1"/>
  <c r="AP1523" i="1"/>
  <c r="AQ3259" i="1"/>
  <c r="AR1311" i="1"/>
  <c r="AP124" i="1"/>
  <c r="AR242" i="1"/>
  <c r="AR1083" i="1"/>
  <c r="AQ1861" i="1"/>
  <c r="AS2743" i="1"/>
  <c r="AQ1592" i="1"/>
  <c r="AQ858" i="1"/>
  <c r="AR1402" i="1"/>
  <c r="AP2636" i="1"/>
  <c r="AR1930" i="1"/>
  <c r="AP371" i="1"/>
  <c r="AQ2042" i="1"/>
  <c r="AS2261" i="1"/>
  <c r="AR2449" i="1"/>
  <c r="AP1950" i="1"/>
  <c r="AS1788" i="1"/>
  <c r="AS1829" i="1"/>
  <c r="AS1265" i="1"/>
  <c r="AR2627" i="1"/>
  <c r="AQ585" i="1"/>
  <c r="AS1778" i="1"/>
  <c r="AQ2097" i="1"/>
  <c r="AR1737" i="1"/>
  <c r="AR799" i="1"/>
  <c r="AS2913" i="1"/>
  <c r="AS2877" i="1"/>
  <c r="AQ1754" i="1"/>
  <c r="AP1803" i="1"/>
  <c r="AS2571" i="1"/>
  <c r="AR1785" i="1"/>
  <c r="AS2963" i="1"/>
  <c r="AR3148" i="1"/>
  <c r="AP384" i="1"/>
  <c r="AR2270" i="1"/>
  <c r="AP2631" i="1"/>
  <c r="AR3206" i="1"/>
  <c r="AQ1335" i="1"/>
  <c r="AR2686" i="1"/>
  <c r="AQ1030" i="1"/>
  <c r="AS2079" i="1"/>
  <c r="AS2406" i="1"/>
  <c r="AR1996" i="1"/>
  <c r="AR624" i="1"/>
  <c r="AQ979" i="1"/>
  <c r="AR530" i="1"/>
  <c r="AR1064" i="1"/>
  <c r="AS1268" i="1"/>
  <c r="AP1295" i="1"/>
  <c r="AP1238" i="1"/>
  <c r="AQ2848" i="1"/>
  <c r="AQ2051" i="1"/>
  <c r="AQ246" i="1"/>
  <c r="AR583" i="1"/>
  <c r="AS776" i="1"/>
  <c r="AS2466" i="1"/>
  <c r="AQ2513" i="1"/>
  <c r="AP1017" i="1"/>
  <c r="AP643" i="1"/>
  <c r="AR2344" i="1"/>
  <c r="AQ2208" i="1"/>
  <c r="AQ1249" i="1"/>
  <c r="AQ749" i="1"/>
  <c r="AQ3114" i="1"/>
  <c r="AQ362" i="1"/>
  <c r="AP227" i="1"/>
  <c r="AQ387" i="1"/>
  <c r="AR2336" i="1"/>
  <c r="AQ223" i="1"/>
  <c r="AR431" i="1"/>
  <c r="AP18" i="1"/>
  <c r="AS2781" i="1"/>
  <c r="AS1395" i="1"/>
  <c r="AR814" i="1"/>
  <c r="AR164" i="1"/>
  <c r="AR225" i="1"/>
  <c r="AR996" i="1"/>
  <c r="AQ1679" i="1"/>
  <c r="AP322" i="1"/>
  <c r="AP2714" i="1"/>
  <c r="AS1530" i="1"/>
  <c r="AS547" i="1"/>
  <c r="AP1896" i="1"/>
  <c r="AQ2270" i="1"/>
  <c r="AS1184" i="1"/>
  <c r="AS657" i="1"/>
  <c r="AR2803" i="1"/>
  <c r="AP826" i="1"/>
  <c r="AQ3118" i="1"/>
  <c r="AR713" i="1"/>
  <c r="AS2133" i="1"/>
  <c r="AR287" i="1"/>
  <c r="AR231" i="1"/>
  <c r="AP1843" i="1"/>
  <c r="AQ149" i="1"/>
  <c r="AQ2406" i="1"/>
  <c r="AS1958" i="1"/>
  <c r="AP128" i="1"/>
  <c r="AP1902" i="1"/>
  <c r="AP2479" i="1"/>
  <c r="AR2447" i="1"/>
  <c r="AQ1502" i="1"/>
  <c r="AR2437" i="1"/>
  <c r="AQ400" i="1"/>
  <c r="AR3123" i="1"/>
  <c r="AR352" i="1"/>
  <c r="AS439" i="1"/>
  <c r="AR445" i="1"/>
  <c r="AR3187" i="1"/>
  <c r="AR3066" i="1"/>
  <c r="AR1251" i="1"/>
  <c r="AS1946" i="1"/>
  <c r="AQ782" i="1"/>
  <c r="AP312" i="1"/>
  <c r="AR3099" i="1"/>
  <c r="AP1403" i="1"/>
  <c r="AR353" i="1"/>
  <c r="AQ429" i="1"/>
  <c r="AQ2049" i="1"/>
  <c r="AS1528" i="1"/>
  <c r="AS2598" i="1"/>
  <c r="AR1239" i="1"/>
  <c r="AQ2633" i="1"/>
  <c r="AQ32" i="1"/>
  <c r="AP2581" i="1"/>
  <c r="AR509" i="1"/>
  <c r="AP542" i="1"/>
  <c r="AQ745" i="1"/>
  <c r="AP1786" i="1"/>
  <c r="AP2664" i="1"/>
  <c r="AQ2680" i="1"/>
  <c r="AP2892" i="1"/>
  <c r="AQ2713" i="1"/>
  <c r="AQ3154" i="1"/>
  <c r="AP1170" i="1"/>
  <c r="AR1180" i="1"/>
  <c r="AS2639" i="1"/>
  <c r="AQ1849" i="1"/>
  <c r="AQ452" i="1"/>
  <c r="AQ1376" i="1"/>
  <c r="AP1460" i="1"/>
  <c r="AS965" i="1"/>
  <c r="AP1475" i="1"/>
  <c r="AP2830" i="1"/>
  <c r="AQ1274" i="1"/>
  <c r="AP3045" i="1"/>
  <c r="AS966" i="1"/>
  <c r="AS371" i="1"/>
  <c r="AP1420" i="1"/>
  <c r="AS1099" i="1"/>
  <c r="AQ103" i="1"/>
  <c r="AS2888" i="1"/>
  <c r="AQ2739" i="1"/>
  <c r="AP1107" i="1"/>
  <c r="AS1964" i="1"/>
  <c r="AS1663" i="1"/>
  <c r="AP609" i="1"/>
  <c r="AQ2993" i="1"/>
  <c r="AP2043" i="1"/>
  <c r="AQ1878" i="1"/>
  <c r="AR3030" i="1"/>
  <c r="AQ3246" i="1"/>
  <c r="AS1235" i="1"/>
  <c r="AS2798" i="1"/>
  <c r="AR1102" i="1"/>
  <c r="AP2368" i="1"/>
  <c r="AS177" i="1"/>
  <c r="AR2651" i="1"/>
  <c r="AR2416" i="1"/>
  <c r="AR1145" i="1"/>
  <c r="AR2825" i="1"/>
  <c r="AS656" i="1"/>
  <c r="AP2015" i="1"/>
  <c r="AQ2056" i="1"/>
  <c r="AS475" i="1"/>
  <c r="AS3236" i="1"/>
  <c r="AS694" i="1"/>
  <c r="AR1661" i="1"/>
  <c r="AR79" i="1"/>
  <c r="AP1396" i="1"/>
  <c r="AQ458" i="1"/>
  <c r="AP1352" i="1"/>
  <c r="AQ1356" i="1"/>
  <c r="AS2946" i="1"/>
  <c r="AS1430" i="1"/>
  <c r="AS1919" i="1"/>
  <c r="AR348" i="1"/>
  <c r="AS489" i="1"/>
  <c r="AP522" i="1"/>
  <c r="AQ1036" i="1"/>
  <c r="AP408" i="1"/>
  <c r="AS455" i="1"/>
  <c r="AP2195" i="1"/>
  <c r="AR2928" i="1"/>
  <c r="G15" i="20"/>
  <c r="AP3055" i="1"/>
  <c r="AR2348" i="1"/>
  <c r="AR2768" i="1"/>
  <c r="AP2251" i="1"/>
  <c r="AP520" i="1"/>
  <c r="AS944" i="1"/>
  <c r="AR2662" i="1"/>
  <c r="AR1500" i="1"/>
  <c r="AS640" i="1"/>
  <c r="AR1466" i="1"/>
  <c r="AR2266" i="1"/>
  <c r="AS2625" i="1"/>
  <c r="AP802" i="1"/>
  <c r="AP2122" i="1"/>
  <c r="AR882" i="1"/>
  <c r="AP2314" i="1"/>
  <c r="AQ981" i="1"/>
  <c r="AR2005" i="1"/>
  <c r="AQ2746" i="1"/>
  <c r="AP2216" i="1"/>
  <c r="AQ2191" i="1"/>
  <c r="AQ1278" i="1"/>
  <c r="AQ944" i="1"/>
  <c r="AS1610" i="1"/>
  <c r="E23" i="20"/>
  <c r="AQ451" i="1"/>
  <c r="AS634" i="1"/>
  <c r="AP2711" i="1"/>
  <c r="AQ2561" i="1"/>
  <c r="AS2072" i="1"/>
  <c r="AR3118" i="1"/>
  <c r="AP2108" i="1"/>
  <c r="AQ2694" i="1"/>
  <c r="AQ1504" i="1"/>
  <c r="AQ1665" i="1"/>
  <c r="AP165" i="1"/>
  <c r="AS1320" i="1"/>
  <c r="AR66" i="1"/>
  <c r="AS260" i="1"/>
  <c r="AP714" i="1"/>
  <c r="AS251" i="1"/>
  <c r="AS2990" i="1"/>
  <c r="AQ2174" i="1"/>
  <c r="AP2672" i="1"/>
  <c r="AR2287" i="1"/>
  <c r="H19" i="20"/>
  <c r="AQ135" i="1"/>
  <c r="AR2579" i="1"/>
  <c r="AP1610" i="1"/>
  <c r="AQ510" i="1"/>
  <c r="AP2159" i="1"/>
  <c r="AS2758" i="1"/>
  <c r="AP62" i="1"/>
  <c r="AQ2367" i="1"/>
  <c r="AP218" i="1"/>
  <c r="AR1519" i="1"/>
  <c r="AS2972" i="1"/>
  <c r="AP949" i="1"/>
  <c r="AS3113" i="1"/>
  <c r="AR256" i="1"/>
  <c r="AS1687" i="1"/>
  <c r="AP1928" i="1"/>
  <c r="AQ1340" i="1"/>
  <c r="AS178" i="1"/>
  <c r="AP1938" i="1"/>
  <c r="AR1060" i="1"/>
  <c r="AR2496" i="1"/>
  <c r="AS2381" i="1"/>
  <c r="AP2658" i="1"/>
  <c r="AS1551" i="1"/>
  <c r="AQ3112" i="1"/>
  <c r="AQ245" i="1"/>
  <c r="AQ949" i="1"/>
  <c r="AP477" i="1"/>
  <c r="AP9" i="1"/>
  <c r="AS1802" i="1"/>
  <c r="AQ2037" i="1"/>
  <c r="AQ140" i="1"/>
  <c r="AS1321" i="1"/>
  <c r="AQ2696" i="1"/>
  <c r="AQ2175" i="1"/>
  <c r="AS1237" i="1"/>
  <c r="AP3103" i="1"/>
  <c r="AQ296" i="1"/>
  <c r="AQ2525" i="1"/>
  <c r="AP523" i="1"/>
  <c r="AS705" i="1"/>
  <c r="AQ1499" i="1"/>
  <c r="AQ3295" i="1"/>
  <c r="AP847" i="1"/>
  <c r="AP1828" i="1"/>
  <c r="AS3007" i="1"/>
  <c r="AR2092" i="1"/>
  <c r="AS212" i="1"/>
  <c r="AS1848" i="1"/>
  <c r="AQ1444" i="1"/>
  <c r="E20" i="20"/>
  <c r="AP348" i="1"/>
  <c r="AS36" i="1"/>
  <c r="AP2080" i="1"/>
  <c r="AP2607" i="1"/>
  <c r="AP2079" i="1"/>
  <c r="AP1463" i="1"/>
  <c r="AR1468" i="1"/>
  <c r="AS2757" i="1"/>
  <c r="AQ479" i="1"/>
  <c r="AR2550" i="1"/>
  <c r="AR1051" i="1"/>
  <c r="AR2037" i="1"/>
  <c r="AP2335" i="1"/>
  <c r="AQ1331" i="1"/>
  <c r="AQ1314" i="1"/>
  <c r="AP99" i="1"/>
  <c r="AQ952" i="1"/>
  <c r="AQ1131" i="1"/>
  <c r="AS2995" i="1"/>
  <c r="AP2197" i="1"/>
  <c r="AP1020" i="1"/>
  <c r="AS1897" i="1"/>
  <c r="AR154" i="1"/>
  <c r="AQ2259" i="1"/>
  <c r="AS3177" i="1"/>
  <c r="AS277" i="1"/>
  <c r="AR855" i="1"/>
  <c r="AS1938" i="1"/>
  <c r="AS2603" i="1"/>
  <c r="AP2419" i="1"/>
  <c r="AS2673" i="1"/>
  <c r="AS2906" i="1"/>
  <c r="AS2191" i="1"/>
  <c r="AR3238" i="1"/>
  <c r="AQ1043" i="1"/>
  <c r="AP1143" i="1"/>
  <c r="AS1455" i="1"/>
  <c r="AR3174" i="1"/>
  <c r="AQ1953" i="1"/>
  <c r="AR382" i="1"/>
  <c r="AS1369" i="1"/>
  <c r="AR152" i="1"/>
  <c r="AS254" i="1"/>
  <c r="AP2337" i="1"/>
  <c r="AS1308" i="1"/>
  <c r="AR1897" i="1"/>
  <c r="AR764" i="1"/>
  <c r="AR1172" i="1"/>
  <c r="AP164" i="1"/>
  <c r="AS2908" i="1"/>
  <c r="AR983" i="1"/>
  <c r="AP2229" i="1"/>
  <c r="AP1457" i="1"/>
  <c r="AS1633" i="1"/>
  <c r="AQ2834" i="1"/>
  <c r="AP333" i="1"/>
  <c r="AQ1372" i="1"/>
  <c r="AQ2488" i="1"/>
  <c r="AR191" i="1"/>
  <c r="AQ194" i="1"/>
  <c r="AR1171" i="1"/>
  <c r="H11" i="20"/>
  <c r="AP339" i="1"/>
  <c r="AP1437" i="1"/>
  <c r="AQ1920" i="1"/>
  <c r="AS2564" i="1"/>
  <c r="AQ698" i="1"/>
  <c r="AP891" i="1"/>
  <c r="AR547" i="1"/>
  <c r="AS1249" i="1"/>
  <c r="AP154" i="1"/>
  <c r="AR1602" i="1"/>
  <c r="AQ2160" i="1"/>
  <c r="AP222" i="1"/>
  <c r="AS2998" i="1"/>
  <c r="AS2056" i="1"/>
  <c r="AP2819" i="1"/>
  <c r="AQ797" i="1"/>
  <c r="AQ47" i="1"/>
  <c r="AS230" i="1"/>
  <c r="AP1549" i="1"/>
  <c r="AS3218" i="1"/>
  <c r="AR2407" i="1"/>
  <c r="AP2446" i="1"/>
  <c r="AQ1271" i="1"/>
  <c r="AQ1087" i="1"/>
  <c r="AP1064" i="1"/>
  <c r="AP1710" i="1"/>
  <c r="AS971" i="1"/>
  <c r="AR2361" i="1"/>
  <c r="AP1881" i="1"/>
  <c r="AR2030" i="1"/>
  <c r="AQ3224" i="1"/>
  <c r="AP2392" i="1"/>
  <c r="AP3278" i="1"/>
  <c r="AR268" i="1"/>
  <c r="AS23" i="1"/>
  <c r="AR2973" i="1"/>
  <c r="AP1129" i="1"/>
  <c r="AQ15" i="1"/>
  <c r="AR2354" i="1"/>
  <c r="AR3134" i="1"/>
  <c r="AQ2884" i="1"/>
  <c r="AS1697" i="1"/>
  <c r="AR148" i="1"/>
  <c r="AQ197" i="1"/>
  <c r="AP1644" i="1"/>
  <c r="AS301" i="1"/>
  <c r="AR2639" i="1"/>
  <c r="AS543" i="1"/>
  <c r="AQ1447" i="1"/>
  <c r="AP200" i="1"/>
  <c r="AP629" i="1"/>
  <c r="AR1389" i="1"/>
  <c r="AQ199" i="1"/>
  <c r="AP2928" i="1"/>
  <c r="AQ1846" i="1"/>
  <c r="AS3171" i="1"/>
  <c r="AQ975" i="1"/>
  <c r="AQ1749" i="1"/>
  <c r="AS3249" i="1"/>
  <c r="AR2226" i="1"/>
  <c r="AQ44" i="1"/>
  <c r="AQ2318" i="1"/>
  <c r="AQ2184" i="1"/>
  <c r="AQ316" i="1"/>
  <c r="AQ2632" i="1"/>
  <c r="AS202" i="1"/>
  <c r="AP3190" i="1"/>
  <c r="AQ1990" i="1"/>
  <c r="AS1731" i="1"/>
  <c r="AP1094" i="1"/>
  <c r="AS1872" i="1"/>
  <c r="AR226" i="1"/>
  <c r="AR1867" i="1"/>
  <c r="AS2948" i="1"/>
  <c r="AP2876" i="1"/>
  <c r="AS1469" i="1"/>
  <c r="AP1634" i="1"/>
  <c r="AR2505" i="1"/>
  <c r="AS2039" i="1"/>
  <c r="AP2508" i="1"/>
  <c r="AR1512" i="1"/>
  <c r="AP51" i="1"/>
  <c r="AP1787" i="1"/>
  <c r="AR480" i="1"/>
  <c r="AS3037" i="1"/>
  <c r="AP587" i="1"/>
  <c r="AQ3074" i="1"/>
  <c r="AS105" i="1"/>
  <c r="AR255" i="1"/>
  <c r="AS1192" i="1"/>
  <c r="AP3293" i="1"/>
  <c r="AQ272" i="1"/>
  <c r="AS337" i="1"/>
  <c r="AQ1579" i="1"/>
  <c r="AQ2126" i="1"/>
  <c r="AQ2325" i="1"/>
  <c r="AP3269" i="1"/>
  <c r="AP171" i="1"/>
  <c r="AS736" i="1"/>
  <c r="AS399" i="1"/>
  <c r="AS85" i="1"/>
  <c r="AR1579" i="1"/>
  <c r="AQ121" i="1"/>
  <c r="AS1232" i="1"/>
  <c r="AS81" i="1"/>
  <c r="AS643" i="1"/>
  <c r="AP2161" i="1"/>
  <c r="AP2584" i="1"/>
  <c r="AR2857" i="1"/>
  <c r="AS2953" i="1"/>
  <c r="AP1447" i="1"/>
  <c r="AQ2601" i="1"/>
  <c r="AQ1311" i="1"/>
  <c r="AQ683" i="1"/>
  <c r="AP2498" i="1"/>
  <c r="AQ1811" i="1"/>
  <c r="AQ3245" i="1"/>
  <c r="AR2586" i="1"/>
  <c r="AS610" i="1"/>
  <c r="AP831" i="1"/>
  <c r="AQ1826" i="1"/>
  <c r="AS3296" i="1"/>
  <c r="AP2277" i="1"/>
  <c r="AQ1513" i="1"/>
  <c r="AS1519" i="1"/>
  <c r="AR1585" i="1"/>
  <c r="AR2019" i="1"/>
  <c r="AQ515" i="1"/>
  <c r="AP646" i="1"/>
  <c r="AQ3028" i="1"/>
  <c r="AP1303" i="1"/>
  <c r="AR2191" i="1"/>
  <c r="AR1031" i="1"/>
  <c r="AS2088" i="1"/>
  <c r="AS115" i="1"/>
  <c r="AQ101" i="1"/>
  <c r="AS1619" i="1"/>
  <c r="AQ250" i="1"/>
  <c r="AQ1584" i="1"/>
  <c r="AR2567" i="1"/>
  <c r="AS1374" i="1"/>
  <c r="AQ201" i="1"/>
  <c r="AP1106" i="1"/>
  <c r="AR2421" i="1"/>
  <c r="F27" i="20"/>
  <c r="AS1767" i="1"/>
  <c r="AQ2397" i="1"/>
  <c r="AQ3216" i="1"/>
  <c r="AQ3277" i="1"/>
  <c r="AQ2779" i="1"/>
  <c r="AR1198" i="1"/>
  <c r="AR434" i="1"/>
  <c r="AR840" i="1"/>
  <c r="AQ927" i="1"/>
  <c r="AR3060" i="1"/>
  <c r="AR3271" i="1"/>
  <c r="AS844" i="1"/>
  <c r="AS1372" i="1"/>
  <c r="AP1052" i="1"/>
  <c r="AS496" i="1"/>
  <c r="AP1636" i="1"/>
  <c r="AP101" i="1"/>
  <c r="AP691" i="1"/>
  <c r="AR2564" i="1"/>
  <c r="AP3295" i="1"/>
  <c r="AQ2141" i="1"/>
  <c r="AQ2822" i="1"/>
  <c r="AP1745" i="1"/>
  <c r="AS11" i="1"/>
  <c r="AS2905" i="1"/>
  <c r="AS2309" i="1"/>
  <c r="AQ2710" i="1"/>
  <c r="AS3241" i="1"/>
  <c r="AQ328" i="1"/>
  <c r="AS1972" i="1"/>
  <c r="AS1579" i="1"/>
  <c r="AQ2106" i="1"/>
  <c r="AR2598" i="1"/>
  <c r="G4" i="20"/>
  <c r="AR878" i="1"/>
  <c r="AP664" i="1"/>
  <c r="AR1182" i="1"/>
  <c r="AS1724" i="1"/>
  <c r="AR548" i="1"/>
  <c r="AP1770" i="1"/>
  <c r="AS147" i="1"/>
  <c r="AS1949" i="1"/>
  <c r="AS2389" i="1"/>
  <c r="AR2498" i="1"/>
  <c r="AS2063" i="1"/>
  <c r="AS1787" i="1"/>
  <c r="AQ1618" i="1"/>
  <c r="AS2961" i="1"/>
  <c r="AS99" i="1"/>
  <c r="AP1547" i="1"/>
  <c r="AR3069" i="1"/>
  <c r="AR3067" i="1"/>
  <c r="AQ3280" i="1"/>
  <c r="AR1873" i="1"/>
  <c r="AR1877" i="1"/>
  <c r="AQ376" i="1"/>
  <c r="AR742" i="1"/>
  <c r="AR1850" i="1"/>
  <c r="AP1038" i="1"/>
  <c r="AS2726" i="1"/>
  <c r="AQ961" i="1"/>
  <c r="AP3070" i="1"/>
  <c r="AQ3203" i="1"/>
  <c r="AS153" i="1"/>
  <c r="AQ1625" i="1"/>
  <c r="AS2579" i="1"/>
  <c r="AP1449" i="1"/>
  <c r="AS3305" i="1"/>
  <c r="AS3203" i="1"/>
  <c r="AP2387" i="1"/>
  <c r="AQ541" i="1"/>
  <c r="AP734" i="1"/>
  <c r="AP959" i="1"/>
  <c r="AP325" i="1"/>
  <c r="AQ413" i="1"/>
  <c r="AP2815" i="1"/>
  <c r="AP567" i="1"/>
  <c r="AP1530" i="1"/>
  <c r="AQ2343" i="1"/>
  <c r="AR2823" i="1"/>
  <c r="AQ801" i="1"/>
  <c r="AQ1722" i="1"/>
  <c r="AS1758" i="1"/>
  <c r="AQ3182" i="1"/>
  <c r="AR2742" i="1"/>
  <c r="AP2575" i="1"/>
  <c r="AS1432" i="1"/>
  <c r="AS2830" i="1"/>
  <c r="AS953" i="1"/>
  <c r="AQ2855" i="1"/>
  <c r="AS325" i="1"/>
  <c r="AQ3258" i="1"/>
  <c r="AS2315" i="1"/>
  <c r="AP2778" i="1"/>
  <c r="AP289" i="1"/>
  <c r="AP2599" i="1"/>
  <c r="AP2749" i="1"/>
  <c r="AQ610" i="1"/>
  <c r="AP1764" i="1"/>
  <c r="AP2035" i="1"/>
  <c r="AS2471" i="1"/>
  <c r="AQ446" i="1"/>
  <c r="AQ2256" i="1"/>
  <c r="AP1273" i="1"/>
  <c r="AR38" i="1"/>
  <c r="AQ2105" i="1"/>
  <c r="G7" i="20"/>
  <c r="AP2903" i="1"/>
  <c r="AR1193" i="1"/>
  <c r="AP1866" i="1"/>
  <c r="AP1883" i="1"/>
  <c r="AS2591" i="1"/>
  <c r="AS3092" i="1"/>
  <c r="AS949" i="1"/>
  <c r="AQ1911" i="1"/>
  <c r="AR967" i="1"/>
  <c r="AP942" i="1"/>
  <c r="AQ925" i="1"/>
  <c r="AP1183" i="1"/>
  <c r="AS2648" i="1"/>
  <c r="AP2879" i="1"/>
  <c r="AP722" i="1"/>
  <c r="AP1053" i="1"/>
  <c r="AQ687" i="1"/>
  <c r="AQ1582" i="1"/>
  <c r="AQ433" i="1"/>
  <c r="AP762" i="1"/>
  <c r="AQ2210" i="1"/>
  <c r="AR2846" i="1"/>
  <c r="AP2532" i="1"/>
  <c r="AP1755" i="1"/>
  <c r="AR696" i="1"/>
  <c r="AR2754" i="1"/>
  <c r="AS2347" i="1"/>
  <c r="AR1655" i="1"/>
  <c r="AP2188" i="1"/>
  <c r="AS2845" i="1"/>
  <c r="AP3188" i="1"/>
  <c r="AP2055" i="1"/>
  <c r="AR527" i="1"/>
  <c r="AS1448" i="1"/>
  <c r="AQ1048" i="1"/>
  <c r="AQ871" i="1"/>
  <c r="AQ65" i="1"/>
  <c r="AS2256" i="1"/>
  <c r="AR175" i="1"/>
  <c r="AS1287" i="1"/>
  <c r="AS755" i="1"/>
  <c r="AP1055" i="1"/>
  <c r="AP1443" i="1"/>
  <c r="AS2614" i="1"/>
  <c r="AP2241" i="1"/>
  <c r="AQ2595" i="1"/>
  <c r="AP2232" i="1"/>
  <c r="AS2286" i="1"/>
  <c r="AS35" i="1"/>
  <c r="AQ2831" i="1"/>
  <c r="AQ2797" i="1"/>
  <c r="AQ3016" i="1"/>
  <c r="AR73" i="1"/>
  <c r="AQ1640" i="1"/>
  <c r="AR940" i="1"/>
  <c r="AQ3184" i="1"/>
  <c r="AQ902" i="1"/>
  <c r="AP166" i="1"/>
  <c r="AS2333" i="1"/>
  <c r="AR314" i="1"/>
  <c r="AQ1870" i="1"/>
  <c r="AP1057" i="1"/>
  <c r="AS165" i="1"/>
  <c r="AP243" i="1"/>
  <c r="AR3256" i="1"/>
  <c r="AP2761" i="1"/>
  <c r="AP1243" i="1"/>
  <c r="AP814" i="1"/>
  <c r="AS1222" i="1"/>
  <c r="AQ311" i="1"/>
  <c r="AR3106" i="1"/>
  <c r="AQ1279" i="1"/>
  <c r="AS2962" i="1"/>
  <c r="AR107" i="1"/>
  <c r="AP1588" i="1"/>
  <c r="AQ913" i="1"/>
  <c r="AR2058" i="1"/>
  <c r="AS412" i="1"/>
  <c r="AS1830" i="1"/>
  <c r="AR633" i="1"/>
  <c r="AS1068" i="1"/>
  <c r="AP1635" i="1"/>
  <c r="AR1635" i="1"/>
  <c r="AR126" i="1"/>
  <c r="AP1331" i="1"/>
  <c r="AP2430" i="1"/>
  <c r="AP1753" i="1"/>
  <c r="AQ664" i="1"/>
  <c r="AQ2381" i="1"/>
  <c r="AR220" i="1"/>
  <c r="AP1467" i="1"/>
  <c r="AR1803" i="1"/>
  <c r="AS594" i="1"/>
  <c r="AR1604" i="1"/>
  <c r="AP853" i="1"/>
  <c r="AQ3249" i="1"/>
  <c r="AS2332" i="1"/>
  <c r="AS1350" i="1"/>
  <c r="AR219" i="1"/>
  <c r="AP29" i="1"/>
  <c r="AR2099" i="1"/>
  <c r="AQ2627" i="1"/>
  <c r="AQ3138" i="1"/>
  <c r="AR389" i="1"/>
  <c r="AS1217" i="1"/>
  <c r="AQ2974" i="1"/>
  <c r="AP1098" i="1"/>
  <c r="AS1722" i="1"/>
  <c r="AR755" i="1"/>
  <c r="AS752" i="1"/>
  <c r="AS1203" i="1"/>
  <c r="AP968" i="1"/>
  <c r="AR2545" i="1"/>
  <c r="AQ2824" i="1"/>
  <c r="AS636" i="1"/>
  <c r="AP186" i="1"/>
  <c r="AP1993" i="1"/>
  <c r="AQ1622" i="1"/>
  <c r="AR532" i="1"/>
  <c r="AR3198" i="1"/>
  <c r="AR568" i="1"/>
  <c r="AR1507" i="1"/>
  <c r="AS2829" i="1"/>
  <c r="AS2264" i="1"/>
  <c r="AP697" i="1"/>
  <c r="AP275" i="1"/>
  <c r="AR197" i="1"/>
  <c r="AR1606" i="1"/>
  <c r="AS1905" i="1"/>
  <c r="AR2637" i="1"/>
  <c r="AR3023" i="1"/>
  <c r="AP306" i="1"/>
  <c r="AP770" i="1"/>
  <c r="AQ2296" i="1"/>
  <c r="AP12" i="1"/>
  <c r="AR1362" i="1"/>
  <c r="AR3092" i="1"/>
  <c r="H4" i="20"/>
  <c r="AP375" i="1"/>
  <c r="F16" i="20"/>
  <c r="AS2169" i="1"/>
  <c r="AS577" i="1"/>
  <c r="AS1069" i="1"/>
  <c r="AR1225" i="1"/>
  <c r="AQ2813" i="1"/>
  <c r="AS3121" i="1"/>
  <c r="AP1750" i="1"/>
  <c r="AS2402" i="1"/>
  <c r="AS516" i="1"/>
  <c r="AR1089" i="1"/>
  <c r="AP731" i="1"/>
  <c r="AQ2784" i="1"/>
  <c r="AP958" i="1"/>
  <c r="AP27" i="1"/>
  <c r="AS231" i="1"/>
  <c r="AR504" i="1"/>
  <c r="AS1907" i="1"/>
  <c r="AR1482" i="1"/>
  <c r="AS3155" i="1"/>
  <c r="AR524" i="1"/>
  <c r="AP733" i="1"/>
  <c r="AP2678" i="1"/>
  <c r="AP2700" i="1"/>
  <c r="AR360" i="1"/>
  <c r="AS2091" i="1"/>
  <c r="AS1977" i="1"/>
  <c r="AR1804" i="1"/>
  <c r="AP167" i="1"/>
  <c r="AS1234" i="1"/>
  <c r="AP105" i="1"/>
  <c r="AQ2958" i="1"/>
  <c r="AP785" i="1"/>
  <c r="AP900" i="1"/>
  <c r="AR1626" i="1"/>
  <c r="B50" i="18"/>
  <c r="AR2821" i="1"/>
  <c r="AR3056" i="1"/>
  <c r="AQ1317" i="1"/>
  <c r="AP1997" i="1"/>
  <c r="AQ1955" i="1"/>
  <c r="AR857" i="1"/>
  <c r="AQ2787" i="1"/>
  <c r="AR339" i="1"/>
  <c r="AS2553" i="1"/>
  <c r="AP3270" i="1"/>
  <c r="AQ1962" i="1"/>
  <c r="AP2719" i="1"/>
  <c r="AS1180" i="1"/>
  <c r="AP198" i="1"/>
  <c r="AQ581" i="1"/>
  <c r="AP647" i="1"/>
  <c r="AP1489" i="1"/>
  <c r="AQ3109" i="1"/>
  <c r="AP484" i="1"/>
  <c r="AS2455" i="1"/>
  <c r="AP1742" i="1"/>
  <c r="AS959" i="1"/>
  <c r="AS52" i="1"/>
  <c r="AR1540" i="1"/>
  <c r="AQ474" i="1"/>
  <c r="AR2604" i="1"/>
  <c r="AQ523" i="1"/>
  <c r="AP3232" i="1"/>
  <c r="AR1628" i="1"/>
  <c r="AR2552" i="1"/>
  <c r="AQ1493" i="1"/>
  <c r="AP1694" i="1"/>
  <c r="AS49" i="1"/>
  <c r="AQ802" i="1"/>
  <c r="AR1763" i="1"/>
  <c r="AP711" i="1"/>
  <c r="AR420" i="1"/>
  <c r="AQ770" i="1"/>
  <c r="AP1481" i="1"/>
  <c r="AR446" i="1"/>
  <c r="AQ1987" i="1"/>
  <c r="AR1110" i="1"/>
  <c r="AS1330" i="1"/>
  <c r="AP115" i="1"/>
  <c r="AP860" i="1"/>
  <c r="AP1249" i="1"/>
  <c r="AS474" i="1"/>
  <c r="AS2162" i="1"/>
  <c r="AS1954" i="1"/>
  <c r="AS1942" i="1"/>
  <c r="AR1320" i="1"/>
  <c r="AQ1217" i="1"/>
  <c r="AS619" i="1"/>
  <c r="AP2804" i="1"/>
  <c r="AR1134" i="1"/>
  <c r="AR98" i="1"/>
  <c r="AP621" i="1"/>
  <c r="AR613" i="1"/>
  <c r="AP3304" i="1"/>
  <c r="AP2242" i="1"/>
  <c r="AQ1200" i="1"/>
  <c r="AS851" i="1"/>
  <c r="AP3213" i="1"/>
  <c r="AQ2629" i="1"/>
  <c r="AP2065" i="1"/>
  <c r="AR872" i="1"/>
  <c r="AR1502" i="1"/>
  <c r="AQ2682" i="1"/>
  <c r="AQ2899" i="1"/>
  <c r="AP2585" i="1"/>
  <c r="AR1654" i="1"/>
  <c r="AP2931" i="1"/>
  <c r="AR377" i="1"/>
  <c r="AQ2180" i="1"/>
  <c r="AS1434" i="1"/>
  <c r="AS2293" i="1"/>
  <c r="AR2079" i="1"/>
  <c r="AR2041" i="1"/>
  <c r="AS1493" i="1"/>
  <c r="AR3246" i="1"/>
  <c r="AP421" i="1"/>
  <c r="AS3095" i="1"/>
  <c r="AS220" i="1"/>
  <c r="AQ1864" i="1"/>
  <c r="AR2524" i="1"/>
  <c r="AQ2883" i="1"/>
  <c r="AR363" i="1"/>
  <c r="AQ587" i="1"/>
  <c r="AP2064" i="1"/>
  <c r="AR2394" i="1"/>
  <c r="AP972" i="1"/>
  <c r="AS764" i="1"/>
  <c r="AR2763" i="1"/>
  <c r="AS2320" i="1"/>
  <c r="AQ1560" i="1"/>
  <c r="AS2599" i="1"/>
  <c r="AP1271" i="1"/>
  <c r="AP2733" i="1"/>
  <c r="AS1215" i="1"/>
  <c r="AS2924" i="1"/>
  <c r="AQ2980" i="1"/>
  <c r="AQ133" i="1"/>
  <c r="AR984" i="1"/>
  <c r="AQ689" i="1"/>
  <c r="AP1124" i="1"/>
  <c r="AQ2277" i="1"/>
  <c r="AR2920" i="1"/>
  <c r="AQ2889" i="1"/>
  <c r="AP3003" i="1"/>
  <c r="AR1851" i="1"/>
  <c r="AP1804" i="1"/>
  <c r="AQ2432" i="1"/>
  <c r="AQ2368" i="1"/>
  <c r="AP2096" i="1"/>
  <c r="AQ268" i="1"/>
  <c r="AP1393" i="1"/>
  <c r="AR2308" i="1"/>
  <c r="AP1148" i="1"/>
  <c r="AQ1576" i="1"/>
  <c r="AR2272" i="1"/>
  <c r="AQ2219" i="1"/>
  <c r="AS1052" i="1"/>
  <c r="AR731" i="1"/>
  <c r="AQ982" i="1"/>
  <c r="AP799" i="1"/>
  <c r="AQ811" i="1"/>
  <c r="AR2576" i="1"/>
  <c r="AR2210" i="1"/>
  <c r="AQ2442" i="1"/>
  <c r="AS2764" i="1"/>
  <c r="AQ2768" i="1"/>
  <c r="AR424" i="1"/>
  <c r="AQ2882" i="1"/>
  <c r="AR198" i="1"/>
  <c r="AQ341" i="1"/>
  <c r="AQ1449" i="1"/>
  <c r="AS1466" i="1"/>
  <c r="AS1679" i="1"/>
  <c r="AS1019" i="1"/>
  <c r="AR1277" i="1"/>
  <c r="AP2047" i="1"/>
  <c r="AQ1851" i="1"/>
  <c r="AS131" i="1"/>
  <c r="AP551" i="1"/>
  <c r="AQ1124" i="1"/>
  <c r="AS1621" i="1"/>
  <c r="AQ439" i="1"/>
  <c r="AS1096" i="1"/>
  <c r="AP1454" i="1"/>
  <c r="AP502" i="1"/>
  <c r="AR2895" i="1"/>
  <c r="AQ900" i="1"/>
  <c r="AR638" i="1"/>
  <c r="AR1393" i="1"/>
  <c r="AP586" i="1"/>
  <c r="AQ2429" i="1"/>
  <c r="AR574" i="1"/>
  <c r="AS1043" i="1"/>
  <c r="AS2895" i="1"/>
  <c r="AR1779" i="1"/>
  <c r="AS2337" i="1"/>
  <c r="AS2746" i="1"/>
  <c r="AP2611" i="1"/>
  <c r="AR1704" i="1"/>
  <c r="AP512" i="1"/>
  <c r="AQ2159" i="1"/>
  <c r="AP3175" i="1"/>
  <c r="AR2060" i="1"/>
  <c r="AP2109" i="1"/>
  <c r="AR2520" i="1"/>
  <c r="AS292" i="1"/>
  <c r="AQ2857" i="1"/>
  <c r="AQ379" i="1"/>
  <c r="AR1155" i="1"/>
  <c r="AQ1767" i="1"/>
  <c r="AP1268" i="1"/>
  <c r="AS703" i="1"/>
  <c r="AS2375" i="1"/>
  <c r="AP890" i="1"/>
  <c r="AS73" i="1"/>
  <c r="AR430" i="1"/>
  <c r="AR2565" i="1"/>
  <c r="AP2686" i="1"/>
  <c r="AS931" i="1"/>
  <c r="AQ2599" i="1"/>
  <c r="AQ1797" i="1"/>
  <c r="AR875" i="1"/>
  <c r="AP2295" i="1"/>
  <c r="AQ1904" i="1"/>
  <c r="AP1651" i="1"/>
  <c r="AS2190" i="1"/>
  <c r="AQ692" i="1"/>
  <c r="AP95" i="1"/>
  <c r="AQ289" i="1"/>
  <c r="AQ1580" i="1"/>
  <c r="AR1072" i="1"/>
  <c r="AP357" i="1"/>
  <c r="AR297" i="1"/>
  <c r="AQ1888" i="1"/>
  <c r="AS2054" i="1"/>
  <c r="AR383" i="1"/>
  <c r="AR3267" i="1"/>
  <c r="AR3010" i="1"/>
  <c r="AR634" i="1"/>
  <c r="AR457" i="1"/>
  <c r="AQ1486" i="1"/>
  <c r="H20" i="20"/>
  <c r="AP452" i="1"/>
  <c r="AS2554" i="1"/>
  <c r="AS1034" i="1"/>
  <c r="AQ252" i="1"/>
  <c r="AQ3274" i="1"/>
  <c r="AP351" i="1"/>
  <c r="AR233" i="1"/>
  <c r="AP686" i="1"/>
  <c r="AP624" i="1"/>
  <c r="AR902" i="1"/>
  <c r="AQ1244" i="1"/>
  <c r="AQ1332" i="1"/>
  <c r="AP3008" i="1"/>
  <c r="AP2915" i="1"/>
  <c r="AQ471" i="1"/>
  <c r="AP1329" i="1"/>
  <c r="AR2356" i="1"/>
  <c r="AR3124" i="1"/>
  <c r="AQ1615" i="1"/>
  <c r="AS1336" i="1"/>
  <c r="AQ2621" i="1"/>
  <c r="AQ1701" i="1"/>
  <c r="AP2344" i="1"/>
  <c r="AR1969" i="1"/>
  <c r="AR808" i="1"/>
  <c r="AS3104" i="1"/>
  <c r="AS2467" i="1"/>
  <c r="AS2007" i="1"/>
  <c r="AQ881" i="1"/>
  <c r="AS2702" i="1"/>
  <c r="AQ2139" i="1"/>
  <c r="AQ1674" i="1"/>
  <c r="AS908" i="1"/>
  <c r="AR1723" i="1"/>
  <c r="AQ705" i="1"/>
  <c r="AQ1551" i="1"/>
  <c r="AP806" i="1"/>
  <c r="AQ3282" i="1"/>
  <c r="AR576" i="1"/>
  <c r="AQ1642" i="1"/>
  <c r="AQ2203" i="1"/>
  <c r="AS467" i="1"/>
  <c r="AQ1201" i="1"/>
  <c r="AQ52" i="1"/>
  <c r="AR1679" i="1"/>
  <c r="AP2485" i="1"/>
  <c r="AQ1328" i="1"/>
  <c r="AS845" i="1"/>
  <c r="AP553" i="1"/>
  <c r="AP2252" i="1"/>
  <c r="AQ2549" i="1"/>
  <c r="AR901" i="1"/>
  <c r="AQ2975" i="1"/>
  <c r="AP2263" i="1"/>
  <c r="AR919" i="1"/>
  <c r="AS374" i="1"/>
  <c r="AS2509" i="1"/>
  <c r="AR1943" i="1"/>
  <c r="AP239" i="1"/>
  <c r="AR3072" i="1"/>
  <c r="AP2730" i="1"/>
  <c r="AR2820" i="1"/>
  <c r="AP936" i="1"/>
  <c r="AS606" i="1"/>
  <c r="AS1255" i="1"/>
  <c r="AP3127" i="1"/>
  <c r="AR1073" i="1"/>
  <c r="AR415" i="1"/>
  <c r="AP493" i="1"/>
  <c r="AR1450" i="1"/>
  <c r="AQ1046" i="1"/>
  <c r="AS3221" i="1"/>
  <c r="AS2570" i="1"/>
  <c r="AS2410" i="1"/>
  <c r="AP2049" i="1"/>
  <c r="AS2835" i="1"/>
  <c r="AP1951" i="1"/>
  <c r="AQ1099" i="1"/>
  <c r="AS2810" i="1"/>
  <c r="AS1622" i="1"/>
  <c r="AR982" i="1"/>
  <c r="AP2875" i="1"/>
  <c r="AQ804" i="1"/>
  <c r="AS2122" i="1"/>
  <c r="AP216" i="1"/>
  <c r="AR1776" i="1"/>
  <c r="AP2240" i="1"/>
  <c r="AS3008" i="1"/>
  <c r="AP3283" i="1"/>
  <c r="AP937" i="1"/>
  <c r="AS2971" i="1"/>
  <c r="AS465" i="1"/>
  <c r="AR711" i="1"/>
  <c r="AS1835" i="1"/>
  <c r="AR1529" i="1"/>
  <c r="AR3274" i="1"/>
  <c r="AQ549" i="1"/>
  <c r="AS2479" i="1"/>
  <c r="AS2863" i="1"/>
  <c r="AR2042" i="1"/>
  <c r="AS2366" i="1"/>
  <c r="AR1310" i="1"/>
  <c r="AP1983" i="1"/>
  <c r="AS2686" i="1"/>
  <c r="AR498" i="1"/>
  <c r="AS3160" i="1"/>
  <c r="AQ1935" i="1"/>
  <c r="AQ2337" i="1"/>
  <c r="AQ2146" i="1"/>
  <c r="AS922" i="1"/>
  <c r="AP3252" i="1"/>
  <c r="AQ92" i="1"/>
  <c r="AQ2816" i="1"/>
  <c r="AQ604" i="1"/>
  <c r="AQ1651" i="1"/>
  <c r="AR2812" i="1"/>
  <c r="AR2074" i="1"/>
  <c r="AQ2470" i="1"/>
  <c r="AR563" i="1"/>
  <c r="AS2753" i="1"/>
  <c r="AP1250" i="1"/>
  <c r="AS837" i="1"/>
  <c r="AQ391" i="1"/>
  <c r="AP1240" i="1"/>
  <c r="AR1458" i="1"/>
  <c r="AQ1104" i="1"/>
  <c r="AS3018" i="1"/>
  <c r="AS976" i="1"/>
  <c r="AR2657" i="1"/>
  <c r="AS1985" i="1"/>
  <c r="AQ1292" i="1"/>
  <c r="AP1877" i="1"/>
  <c r="AQ2304" i="1"/>
  <c r="AP2215" i="1"/>
  <c r="AR306" i="1"/>
  <c r="AP3256" i="1"/>
  <c r="AR2766" i="1"/>
  <c r="AQ2727" i="1"/>
  <c r="AQ1657" i="1"/>
  <c r="AP1706" i="1"/>
  <c r="AR2021" i="1"/>
  <c r="AS319" i="1"/>
  <c r="AS2284" i="1"/>
  <c r="AS1989" i="1"/>
  <c r="AS377" i="1"/>
  <c r="AP1233" i="1"/>
  <c r="AS2651" i="1"/>
  <c r="AQ1909" i="1"/>
  <c r="AP1089" i="1"/>
  <c r="AR892" i="1"/>
  <c r="F23" i="20"/>
  <c r="AS2062" i="1"/>
  <c r="AP1633" i="1"/>
  <c r="AP907" i="1"/>
  <c r="AS2302" i="1"/>
  <c r="AR1898" i="1"/>
  <c r="AQ753" i="1"/>
  <c r="AR1317" i="1"/>
  <c r="AP749" i="1"/>
  <c r="AS620" i="1"/>
  <c r="AQ330" i="1"/>
  <c r="AQ257" i="1"/>
  <c r="AP1375" i="1"/>
  <c r="AR1487" i="1"/>
  <c r="AR2626" i="1"/>
  <c r="AS211" i="1"/>
  <c r="AS1717" i="1"/>
  <c r="AQ2618" i="1"/>
  <c r="AR1906" i="1"/>
  <c r="AQ324" i="1"/>
  <c r="AR2635" i="1"/>
  <c r="AS1015" i="1"/>
  <c r="AP2500" i="1"/>
  <c r="AS41" i="1"/>
  <c r="AP1514" i="1"/>
  <c r="AS2909" i="1"/>
  <c r="AS1762" i="1"/>
  <c r="AQ2385" i="1"/>
  <c r="AQ2911" i="1"/>
  <c r="AP2703" i="1"/>
  <c r="AQ1774" i="1"/>
  <c r="AQ371" i="1"/>
  <c r="AQ113" i="1"/>
  <c r="AS2152" i="1"/>
  <c r="AP2245" i="1"/>
  <c r="AR15" i="1"/>
  <c r="AP365" i="1"/>
  <c r="AS223" i="1"/>
  <c r="AR3009" i="1"/>
  <c r="AQ807" i="1"/>
  <c r="AR1241" i="1"/>
  <c r="AS2982" i="1"/>
  <c r="AS207" i="1"/>
  <c r="AR2164" i="1"/>
  <c r="B39" i="18"/>
  <c r="AQ1841" i="1"/>
  <c r="AP982" i="1"/>
  <c r="AR3303" i="1"/>
  <c r="AR3177" i="1"/>
  <c r="AR3110" i="1"/>
  <c r="AR2487" i="1"/>
  <c r="AS1357" i="1"/>
  <c r="AR1348" i="1"/>
  <c r="AQ1337" i="1"/>
  <c r="AQ2229" i="1"/>
  <c r="AS714" i="1"/>
  <c r="AQ546" i="1"/>
  <c r="AS1098" i="1"/>
  <c r="AP2594" i="1"/>
  <c r="AR1991" i="1"/>
  <c r="AS3034" i="1"/>
  <c r="AS647" i="1"/>
  <c r="AS793" i="1"/>
  <c r="AR998" i="1"/>
  <c r="AP2445" i="1"/>
  <c r="AS928" i="1"/>
  <c r="AQ1034" i="1"/>
  <c r="AQ863" i="1"/>
  <c r="AR2051" i="1"/>
  <c r="AP1234" i="1"/>
  <c r="AQ2592" i="1"/>
  <c r="AQ2715" i="1"/>
  <c r="AS1617" i="1"/>
  <c r="AR1620" i="1"/>
  <c r="AP489" i="1"/>
  <c r="AR620" i="1"/>
  <c r="AQ3035" i="1"/>
  <c r="AP941" i="1"/>
  <c r="AQ731" i="1"/>
  <c r="AR806" i="1"/>
  <c r="AR2715" i="1"/>
  <c r="AP2284" i="1"/>
  <c r="AR617" i="1"/>
  <c r="AR2531" i="1"/>
  <c r="AS2873" i="1"/>
  <c r="AS1795" i="1"/>
  <c r="AQ1818" i="1"/>
  <c r="AP63" i="1"/>
  <c r="AQ2088" i="1"/>
  <c r="AP2301" i="1"/>
  <c r="AR1789" i="1"/>
  <c r="AS2601" i="1"/>
  <c r="AP1013" i="1"/>
  <c r="AS800" i="1"/>
  <c r="AR1888" i="1"/>
  <c r="AR2059" i="1"/>
  <c r="AR529" i="1"/>
  <c r="AQ978" i="1"/>
  <c r="AS708" i="1"/>
  <c r="AQ1986" i="1"/>
  <c r="AR2831" i="1"/>
  <c r="AQ1501" i="1"/>
  <c r="AP2390" i="1"/>
  <c r="AP302" i="1"/>
  <c r="B30" i="18"/>
  <c r="AR1137" i="1"/>
  <c r="AR809" i="1"/>
  <c r="AS3192" i="1"/>
  <c r="AQ1254" i="1"/>
  <c r="AS57" i="1"/>
  <c r="AP1054" i="1"/>
  <c r="AP3037" i="1"/>
  <c r="AR2739" i="1"/>
  <c r="AS498" i="1"/>
  <c r="AS1449" i="1"/>
  <c r="AP568" i="1"/>
  <c r="AS1396" i="1"/>
  <c r="AR673" i="1"/>
  <c r="AS1920" i="1"/>
  <c r="AS2068" i="1"/>
  <c r="AQ1088" i="1"/>
  <c r="AS442" i="1"/>
  <c r="AS3283" i="1"/>
  <c r="AS2334" i="1"/>
  <c r="AP3083" i="1"/>
  <c r="AP2502" i="1"/>
  <c r="AS767" i="1"/>
  <c r="AR2974" i="1"/>
  <c r="AS3051" i="1"/>
  <c r="AS3074" i="1"/>
  <c r="AS1474" i="1"/>
  <c r="AQ2102" i="1"/>
  <c r="AR669" i="1"/>
  <c r="AP268" i="1"/>
  <c r="AR3278" i="1"/>
  <c r="AP1935" i="1"/>
  <c r="AQ2560" i="1"/>
  <c r="AS468" i="1"/>
  <c r="AP1462" i="1"/>
  <c r="AR793" i="1"/>
  <c r="AR18" i="1"/>
  <c r="AP988" i="1"/>
  <c r="AQ668" i="1"/>
  <c r="AR2193" i="1"/>
  <c r="AS2783" i="1"/>
  <c r="AQ817" i="1"/>
  <c r="AR429" i="1"/>
  <c r="AP1444" i="1"/>
  <c r="AR972" i="1"/>
  <c r="AR3259" i="1"/>
  <c r="AS1737" i="1"/>
  <c r="AP2434" i="1"/>
  <c r="AQ888" i="1"/>
  <c r="AP2021" i="1"/>
  <c r="AQ2799" i="1"/>
  <c r="AQ1383" i="1"/>
  <c r="AS430" i="1"/>
  <c r="AS2444" i="1"/>
  <c r="AR349" i="1"/>
  <c r="AP2769" i="1"/>
  <c r="AP3228" i="1"/>
  <c r="AR656" i="1"/>
  <c r="AQ1770" i="1"/>
  <c r="AR2242" i="1"/>
  <c r="AS113" i="1"/>
  <c r="AS1251" i="1"/>
  <c r="AQ989" i="1"/>
  <c r="AR2458" i="1"/>
  <c r="AQ2247" i="1"/>
  <c r="AR2050" i="1"/>
  <c r="AQ1159" i="1"/>
  <c r="AP2334" i="1"/>
  <c r="AS1739" i="1"/>
  <c r="AQ2734" i="1"/>
  <c r="AP3138" i="1"/>
  <c r="AR2399" i="1"/>
  <c r="AP1040" i="1"/>
  <c r="AP317" i="1"/>
  <c r="AS1105" i="1"/>
  <c r="AS1199" i="1"/>
  <c r="AS1322" i="1"/>
  <c r="AR773" i="1"/>
  <c r="AS1915" i="1"/>
  <c r="AQ2057" i="1"/>
  <c r="AS1306" i="1"/>
  <c r="AR2206" i="1"/>
  <c r="AR1754" i="1"/>
  <c r="AS2507" i="1"/>
  <c r="AR551" i="1"/>
  <c r="AQ1608" i="1"/>
  <c r="AP418" i="1"/>
  <c r="AQ2951" i="1"/>
  <c r="AR3133" i="1"/>
  <c r="AR143" i="1"/>
  <c r="AS3" i="1"/>
  <c r="AP1202" i="1"/>
  <c r="AP2332" i="1"/>
  <c r="AQ2200" i="1"/>
  <c r="AS3299" i="1"/>
  <c r="AR2090" i="1"/>
  <c r="AR556" i="1"/>
  <c r="AP17" i="1"/>
  <c r="AR3008" i="1"/>
  <c r="AQ550" i="1"/>
  <c r="AQ45" i="1"/>
  <c r="AP2845" i="1"/>
  <c r="AR3268" i="1"/>
  <c r="AS2662" i="1"/>
  <c r="AS2646" i="1"/>
  <c r="AS1769" i="1"/>
  <c r="AP156" i="1"/>
  <c r="AS2306" i="1"/>
  <c r="AQ3107" i="1"/>
  <c r="AQ2294" i="1"/>
  <c r="AR280" i="1"/>
  <c r="AR486" i="1"/>
  <c r="AP3199" i="1"/>
  <c r="AR374" i="1"/>
  <c r="AP3220" i="1"/>
  <c r="AR1084" i="1"/>
  <c r="AP82" i="1"/>
  <c r="AP2247" i="1"/>
  <c r="AS699" i="1"/>
  <c r="AR2865" i="1"/>
  <c r="AQ512" i="1"/>
  <c r="AR924" i="1"/>
  <c r="AR3185" i="1"/>
  <c r="AQ2025" i="1"/>
  <c r="AP2458" i="1"/>
  <c r="AQ2687" i="1"/>
  <c r="AP1185" i="1"/>
  <c r="AQ1806" i="1"/>
  <c r="AQ3181" i="1"/>
  <c r="AR554" i="1"/>
  <c r="AS2132" i="1"/>
  <c r="AR286" i="1"/>
  <c r="AQ524" i="1"/>
  <c r="AS4" i="1"/>
  <c r="AQ1518" i="1"/>
  <c r="AP1108" i="1"/>
  <c r="AS1608" i="1"/>
  <c r="AS477" i="1"/>
  <c r="AR1092" i="1"/>
  <c r="AQ3080" i="1"/>
  <c r="AP680" i="1"/>
  <c r="AP139" i="1"/>
  <c r="AP1090" i="1"/>
  <c r="AR841" i="1"/>
  <c r="AQ2152" i="1"/>
  <c r="AP1083" i="1"/>
  <c r="AS665" i="1"/>
  <c r="AS2838" i="1"/>
  <c r="AR469" i="1"/>
  <c r="AS3091" i="1"/>
  <c r="AP2756" i="1"/>
  <c r="AQ1118" i="1"/>
  <c r="AP369" i="1"/>
  <c r="AR2360" i="1"/>
  <c r="AP2540" i="1"/>
  <c r="AS1498" i="1"/>
  <c r="AQ220" i="1"/>
  <c r="AR3086" i="1"/>
  <c r="AS2109" i="1"/>
  <c r="AR1305" i="1"/>
  <c r="AQ1295" i="1"/>
  <c r="AR1136" i="1"/>
  <c r="AQ904" i="1"/>
  <c r="AR1054" i="1"/>
  <c r="AP377" i="1"/>
  <c r="AR2561" i="1"/>
  <c r="AS552" i="1"/>
  <c r="AP2925" i="1"/>
  <c r="AQ267" i="1"/>
  <c r="AQ1853" i="1"/>
  <c r="B13" i="18"/>
  <c r="AQ2508" i="1"/>
  <c r="AP301" i="1"/>
  <c r="B60" i="18"/>
  <c r="AS446" i="1"/>
  <c r="AS2225" i="1"/>
  <c r="AQ1252" i="1"/>
  <c r="AR1725" i="1"/>
  <c r="AQ445" i="1"/>
  <c r="AQ174" i="1"/>
  <c r="AQ3206" i="1"/>
  <c r="AP1717" i="1"/>
  <c r="AR1052" i="1"/>
  <c r="AQ596" i="1"/>
  <c r="AQ1113" i="1"/>
  <c r="AS1036" i="1"/>
  <c r="AS1260" i="1"/>
  <c r="AS1047" i="1"/>
  <c r="AS653" i="1"/>
  <c r="AS1801" i="1"/>
  <c r="AS2397" i="1"/>
  <c r="AR1416" i="1"/>
  <c r="AP1865" i="1"/>
  <c r="AS1761" i="1"/>
  <c r="AQ411" i="1"/>
  <c r="AQ2755" i="1"/>
  <c r="AS2351" i="1"/>
  <c r="AP281" i="1"/>
  <c r="AQ965" i="1"/>
  <c r="AS2426" i="1"/>
  <c r="AP203" i="1"/>
  <c r="AR477" i="1"/>
  <c r="AR510" i="1"/>
  <c r="AR2553" i="1"/>
  <c r="AQ2446" i="1"/>
  <c r="AR1276" i="1"/>
  <c r="AQ1224" i="1"/>
  <c r="AQ578" i="1"/>
  <c r="AR1159" i="1"/>
  <c r="AR1270" i="1"/>
  <c r="AQ2775" i="1"/>
  <c r="AP1867" i="1"/>
  <c r="AQ1890" i="1"/>
  <c r="AS1005" i="1"/>
  <c r="AP1320" i="1"/>
  <c r="AS704" i="1"/>
  <c r="AS2985" i="1"/>
  <c r="F30" i="20"/>
  <c r="AQ193" i="1"/>
  <c r="AS979" i="1"/>
  <c r="AR1199" i="1"/>
  <c r="AS491" i="1"/>
  <c r="AQ1709" i="1"/>
  <c r="AQ2736" i="1"/>
  <c r="AQ3252" i="1"/>
  <c r="AR681" i="1"/>
  <c r="AS758" i="1"/>
  <c r="AQ309" i="1"/>
  <c r="AQ1253" i="1"/>
  <c r="AS2101" i="1"/>
  <c r="AQ455" i="1"/>
  <c r="AP1586" i="1"/>
  <c r="AS1785" i="1"/>
  <c r="AQ1094" i="1"/>
  <c r="AQ366" i="1"/>
  <c r="AP413" i="1"/>
  <c r="AR3200" i="1"/>
  <c r="AS3297" i="1"/>
  <c r="AR1086" i="1"/>
  <c r="AQ2907" i="1"/>
  <c r="AQ1129" i="1"/>
  <c r="AP2465" i="1"/>
  <c r="AQ671" i="1"/>
  <c r="AP2564" i="1"/>
  <c r="AR12" i="1"/>
  <c r="AR2780" i="1"/>
  <c r="AQ1008" i="1"/>
  <c r="AS819" i="1"/>
  <c r="AQ1387" i="1"/>
  <c r="AR550" i="1"/>
  <c r="AR1027" i="1"/>
  <c r="AS1953" i="1"/>
  <c r="AS481" i="1"/>
  <c r="AS3134" i="1"/>
  <c r="AR2832" i="1"/>
  <c r="AS334" i="1"/>
  <c r="AQ2576" i="1"/>
  <c r="AQ2681" i="1"/>
  <c r="AQ2757" i="1"/>
  <c r="AP78" i="1"/>
  <c r="AS185" i="1"/>
  <c r="AP1667" i="1"/>
  <c r="AP782" i="1"/>
  <c r="AR1440" i="1"/>
  <c r="AP2443" i="1"/>
  <c r="AQ1825" i="1"/>
  <c r="AP1845" i="1"/>
  <c r="AQ914" i="1"/>
  <c r="AS1417" i="1"/>
  <c r="AR2132" i="1"/>
  <c r="AQ1483" i="1"/>
  <c r="AQ182" i="1"/>
  <c r="AP1337" i="1"/>
  <c r="AS191" i="1"/>
  <c r="AR2589" i="1"/>
  <c r="AR3183" i="1"/>
  <c r="AR403" i="1"/>
  <c r="AQ2092" i="1"/>
  <c r="AS766" i="1"/>
  <c r="AQ2197" i="1"/>
  <c r="AP429" i="1"/>
  <c r="AQ415" i="1"/>
  <c r="AP2274" i="1"/>
  <c r="AR1119" i="1"/>
  <c r="AR2101" i="1"/>
  <c r="AR2752" i="1"/>
  <c r="AP1789" i="1"/>
  <c r="H18" i="20"/>
  <c r="AS1465" i="1"/>
  <c r="AS19" i="1"/>
  <c r="AP2036" i="1"/>
  <c r="AP2665" i="1"/>
  <c r="AQ2996" i="1"/>
  <c r="AP1571" i="1"/>
  <c r="AS871" i="1"/>
  <c r="AP2411" i="1"/>
  <c r="AP2260" i="1"/>
  <c r="AR2655" i="1"/>
  <c r="AS534" i="1"/>
  <c r="AP330" i="1"/>
  <c r="AR308" i="1"/>
  <c r="AP1344" i="1"/>
  <c r="AS3163" i="1"/>
  <c r="AR481" i="1"/>
  <c r="AS2226" i="1"/>
  <c r="AP245" i="1"/>
  <c r="AQ1628" i="1"/>
  <c r="AS1380" i="1"/>
  <c r="AP655" i="1"/>
  <c r="AQ2870" i="1"/>
  <c r="AR1958" i="1"/>
  <c r="AQ404" i="1"/>
  <c r="AQ2605" i="1"/>
  <c r="AQ1788" i="1"/>
  <c r="AP1508" i="1"/>
  <c r="AS802" i="1"/>
  <c r="AQ1045" i="1"/>
  <c r="AQ2375" i="1"/>
  <c r="AR296" i="1"/>
  <c r="AQ2510" i="1"/>
  <c r="AS1162" i="1"/>
  <c r="AR1165" i="1"/>
  <c r="H22" i="20"/>
  <c r="AR2834" i="1"/>
  <c r="AS2832" i="1"/>
  <c r="AQ2156" i="1"/>
  <c r="AR517" i="1"/>
  <c r="AP13" i="1"/>
  <c r="AP2901" i="1"/>
  <c r="AS2046" i="1"/>
  <c r="AP2750" i="1"/>
  <c r="AR2956" i="1"/>
  <c r="AP2338" i="1"/>
  <c r="AS2558" i="1"/>
  <c r="AQ3075" i="1"/>
  <c r="AP2090" i="1"/>
  <c r="AS3179" i="1"/>
  <c r="AP2037" i="1"/>
  <c r="E7" i="20"/>
  <c r="AP956" i="1"/>
  <c r="AQ122" i="1"/>
  <c r="AR2930" i="1"/>
  <c r="AS2867" i="1"/>
  <c r="AS854" i="1"/>
  <c r="AS562" i="1"/>
  <c r="AQ1343" i="1"/>
  <c r="AQ667" i="1"/>
  <c r="AS820" i="1"/>
  <c r="AS830" i="1"/>
  <c r="AS330" i="1"/>
  <c r="AP1827" i="1"/>
  <c r="AP2379" i="1"/>
  <c r="AR1166" i="1"/>
  <c r="AS2212" i="1"/>
  <c r="AR2448" i="1"/>
  <c r="AS512" i="1"/>
  <c r="AS2330" i="1"/>
  <c r="AP2652" i="1"/>
  <c r="AS1408" i="1"/>
  <c r="AS2523" i="1"/>
  <c r="AS2084" i="1"/>
  <c r="AS188" i="1"/>
  <c r="AP2889" i="1"/>
  <c r="AQ522" i="1"/>
  <c r="AQ536" i="1"/>
  <c r="AR432" i="1"/>
  <c r="AR2065" i="1"/>
  <c r="AS1033" i="1"/>
  <c r="AQ3081" i="1"/>
  <c r="AR3039" i="1"/>
  <c r="AR3163" i="1"/>
  <c r="AS1179" i="1"/>
  <c r="AP2194" i="1"/>
  <c r="AS616" i="1"/>
  <c r="AP2979" i="1"/>
  <c r="AP721" i="1"/>
  <c r="AQ2136" i="1"/>
  <c r="AS1719" i="1"/>
  <c r="AS1419" i="1"/>
  <c r="AP2655" i="1"/>
  <c r="AR847" i="1"/>
  <c r="AR961" i="1"/>
  <c r="AQ1448" i="1"/>
  <c r="AS1009" i="1"/>
  <c r="AQ1323" i="1"/>
  <c r="AP2315" i="1"/>
  <c r="AR3100" i="1"/>
  <c r="AQ3257" i="1"/>
  <c r="AR1128" i="1"/>
  <c r="AQ2044" i="1"/>
  <c r="AS3159" i="1"/>
  <c r="AS667" i="1"/>
  <c r="AP32" i="1"/>
  <c r="AQ3217" i="1"/>
  <c r="AQ685" i="1"/>
  <c r="AQ265" i="1"/>
  <c r="AP2375" i="1"/>
  <c r="AP977" i="1"/>
  <c r="AP1438" i="1"/>
  <c r="AP3165" i="1"/>
  <c r="AS266" i="1"/>
  <c r="AS1748" i="1"/>
  <c r="AQ772" i="1"/>
  <c r="AR3016" i="1"/>
  <c r="AP2205" i="1"/>
  <c r="AR459" i="1"/>
  <c r="AR714" i="1"/>
  <c r="AQ2880" i="1"/>
  <c r="AP2034" i="1"/>
  <c r="AR1939" i="1"/>
  <c r="AP327" i="1"/>
  <c r="AS2817" i="1"/>
  <c r="AR1056" i="1"/>
  <c r="AQ545" i="1"/>
  <c r="AS423" i="1"/>
  <c r="AS757" i="1"/>
  <c r="AR2453" i="1"/>
  <c r="AQ2207" i="1"/>
  <c r="AS414" i="1"/>
  <c r="AR1954" i="1"/>
  <c r="AR2609" i="1"/>
  <c r="AP1961" i="1"/>
  <c r="AR3297" i="1"/>
  <c r="AQ1858" i="1"/>
  <c r="AR1258" i="1"/>
  <c r="AS409" i="1"/>
  <c r="H10" i="20"/>
  <c r="AR305" i="1"/>
  <c r="AQ1616" i="1"/>
  <c r="AQ1876" i="1"/>
  <c r="AQ1726" i="1"/>
  <c r="AQ2171" i="1"/>
  <c r="AR1718" i="1"/>
  <c r="AQ985" i="1"/>
  <c r="AQ1182" i="1"/>
  <c r="AP701" i="1"/>
  <c r="AR1801" i="1"/>
  <c r="AS1120" i="1"/>
  <c r="AQ3238" i="1"/>
  <c r="AS448" i="1"/>
  <c r="AP3014" i="1"/>
  <c r="AP3266" i="1"/>
  <c r="AP2816" i="1"/>
  <c r="AP3214" i="1"/>
  <c r="AS354" i="1"/>
  <c r="B26" i="18"/>
  <c r="AQ1522" i="1"/>
  <c r="AS3106" i="1"/>
  <c r="AQ3100" i="1"/>
  <c r="AR2916" i="1"/>
  <c r="AR1496" i="1"/>
  <c r="AP3196" i="1"/>
  <c r="AR1793" i="1"/>
  <c r="AR380" i="1"/>
  <c r="AP2659" i="1"/>
  <c r="AS1383" i="1"/>
  <c r="AR1023" i="1"/>
  <c r="AP1907" i="1"/>
  <c r="AR2732" i="1"/>
  <c r="AQ2419" i="1"/>
  <c r="AR2587" i="1"/>
  <c r="AS1354" i="1"/>
  <c r="AR1034" i="1"/>
  <c r="AR1176" i="1"/>
  <c r="AQ1803" i="1"/>
  <c r="AS2954" i="1"/>
  <c r="AR3158" i="1"/>
  <c r="AP2745" i="1"/>
  <c r="AQ442" i="1"/>
  <c r="AS1812" i="1"/>
  <c r="AQ699" i="1"/>
  <c r="AR746" i="1"/>
  <c r="AR2410" i="1"/>
  <c r="AQ3301" i="1"/>
  <c r="AQ2795" i="1"/>
  <c r="AQ68" i="1"/>
  <c r="AQ691" i="1"/>
  <c r="AR3109" i="1"/>
  <c r="AS2214" i="1"/>
  <c r="AP3010" i="1"/>
  <c r="AS360" i="1"/>
  <c r="AR184" i="1"/>
  <c r="AP84" i="1"/>
  <c r="AP1665" i="1"/>
  <c r="AR2772" i="1"/>
  <c r="AQ1632" i="1"/>
  <c r="AS2804" i="1"/>
  <c r="AR2814" i="1"/>
  <c r="AQ2410" i="1"/>
  <c r="AS3279" i="1"/>
  <c r="AP1555" i="1"/>
  <c r="AS1491" i="1"/>
  <c r="AQ708" i="1"/>
  <c r="AS1076" i="1"/>
  <c r="AR2194" i="1"/>
  <c r="AP1988" i="1"/>
  <c r="AQ1659" i="1"/>
  <c r="AP2383" i="1"/>
  <c r="AQ2778" i="1"/>
  <c r="AP1561" i="1"/>
  <c r="AP2533" i="1"/>
  <c r="AP1964" i="1"/>
  <c r="AP1948" i="1"/>
  <c r="AP3176" i="1"/>
  <c r="AS242" i="1"/>
  <c r="AR340" i="1"/>
  <c r="AQ1039" i="1"/>
  <c r="AR2158" i="1"/>
  <c r="AR2478" i="1"/>
  <c r="AQ1432" i="1"/>
  <c r="AR2720" i="1"/>
  <c r="AP2076" i="1"/>
  <c r="AS1332" i="1"/>
  <c r="AR1252" i="1"/>
  <c r="AS3044" i="1"/>
  <c r="AP2913" i="1"/>
  <c r="AQ833" i="1"/>
  <c r="AR209" i="1"/>
  <c r="AQ1192" i="1"/>
  <c r="AP405" i="1"/>
  <c r="AP2165" i="1"/>
  <c r="AQ879" i="1"/>
  <c r="AQ1459" i="1"/>
  <c r="AP1048" i="1"/>
  <c r="AQ3300" i="1"/>
  <c r="AQ612" i="1"/>
  <c r="AQ590" i="1"/>
  <c r="AS2942" i="1"/>
  <c r="AP303" i="1"/>
  <c r="AS2416" i="1"/>
  <c r="AQ2302" i="1"/>
  <c r="AS2195" i="1"/>
  <c r="AS1911" i="1"/>
  <c r="AS3041" i="1"/>
  <c r="AQ125" i="1"/>
  <c r="AR1681" i="1"/>
  <c r="AR2569" i="1"/>
  <c r="AR1812" i="1"/>
  <c r="AP2374" i="1"/>
  <c r="AQ3289" i="1"/>
  <c r="AQ2849" i="1"/>
  <c r="AS1593" i="1"/>
  <c r="AQ663" i="1"/>
  <c r="AS365" i="1"/>
  <c r="AP1619" i="1"/>
  <c r="AQ1352" i="1"/>
  <c r="AQ594" i="1"/>
  <c r="AS3064" i="1"/>
  <c r="AR1527" i="1"/>
  <c r="AQ1441" i="1"/>
  <c r="AR1391" i="1"/>
  <c r="AP1334" i="1"/>
  <c r="AR2464" i="1"/>
  <c r="AP1430" i="1"/>
  <c r="AR65" i="1"/>
  <c r="AS2880" i="1"/>
  <c r="AQ2231" i="1"/>
  <c r="AQ1232" i="1"/>
  <c r="AS878" i="1"/>
  <c r="AQ3281" i="1"/>
  <c r="AP2598" i="1"/>
  <c r="AQ1750" i="1"/>
  <c r="AQ531" i="1"/>
  <c r="AP2418" i="1"/>
  <c r="AS1102" i="1"/>
  <c r="AP926" i="1"/>
  <c r="AP1270" i="1"/>
  <c r="AP1595" i="1"/>
  <c r="AP113" i="1"/>
  <c r="AS134" i="1"/>
  <c r="AQ2486" i="1"/>
  <c r="AS276" i="1"/>
  <c r="AP2168" i="1"/>
  <c r="AP1769" i="1"/>
  <c r="AS120" i="1"/>
  <c r="AR366" i="1"/>
  <c r="AS2609" i="1"/>
  <c r="AP882" i="1"/>
  <c r="AQ166" i="1"/>
  <c r="AR721" i="1"/>
  <c r="AR1743" i="1"/>
  <c r="AP600" i="1"/>
  <c r="AS2939" i="1"/>
  <c r="AP619" i="1"/>
  <c r="AP1631" i="1"/>
  <c r="AP594" i="1"/>
  <c r="AP1117" i="1"/>
  <c r="AR9" i="1"/>
  <c r="AR2680" i="1"/>
  <c r="AQ3060" i="1"/>
  <c r="AP498" i="1"/>
  <c r="AQ1531" i="1"/>
  <c r="AR3289" i="1"/>
  <c r="AS529" i="1"/>
  <c r="AQ1587" i="1"/>
  <c r="AQ488" i="1"/>
  <c r="AR1157" i="1"/>
  <c r="AP1712" i="1"/>
  <c r="AS2714" i="1"/>
  <c r="AS1136" i="1"/>
  <c r="AR2707" i="1"/>
  <c r="AS2756" i="1"/>
  <c r="AS1091" i="1"/>
  <c r="AS2822" i="1"/>
  <c r="AP3125" i="1"/>
  <c r="AQ880" i="1"/>
  <c r="AR1164" i="1"/>
  <c r="AP8" i="1"/>
  <c r="AP648" i="1"/>
  <c r="AQ2674" i="1"/>
  <c r="AQ2769" i="1"/>
  <c r="AP151" i="1"/>
  <c r="AP2008" i="1"/>
  <c r="AS768" i="1"/>
  <c r="AR2751" i="1"/>
  <c r="AP349" i="1"/>
  <c r="AS765" i="1"/>
  <c r="AQ3057" i="1"/>
  <c r="AR1649" i="1"/>
  <c r="AS1267" i="1"/>
  <c r="AP755" i="1"/>
  <c r="AS1541" i="1"/>
  <c r="AR590" i="1"/>
  <c r="AS1628" i="1"/>
  <c r="AS749" i="1"/>
  <c r="AS303" i="1"/>
  <c r="AR1552" i="1"/>
  <c r="AQ579" i="1"/>
  <c r="AQ251" i="1"/>
  <c r="AR1371" i="1"/>
  <c r="AQ2189" i="1"/>
  <c r="AP2865" i="1"/>
  <c r="AR2762" i="1"/>
  <c r="AR1001" i="1"/>
  <c r="AS2967" i="1"/>
  <c r="AS169" i="1"/>
  <c r="AS1038" i="1"/>
  <c r="AR2034" i="1"/>
  <c r="AR565" i="1"/>
  <c r="AQ631" i="1"/>
  <c r="AR2601" i="1"/>
  <c r="AS3292" i="1"/>
  <c r="AR2775" i="1"/>
  <c r="AQ1024" i="1"/>
  <c r="AS2429" i="1"/>
  <c r="AP392" i="1"/>
  <c r="AQ1193" i="1"/>
  <c r="AP2256" i="1"/>
  <c r="AR3025" i="1"/>
  <c r="AP639" i="1"/>
  <c r="AQ2935" i="1"/>
  <c r="AR3218" i="1"/>
  <c r="AS1459" i="1"/>
  <c r="AP2981" i="1"/>
  <c r="AQ2116" i="1"/>
  <c r="AP250" i="1"/>
  <c r="AP30" i="1"/>
  <c r="AP2975" i="1"/>
  <c r="AR1326" i="1"/>
  <c r="AS125" i="1"/>
  <c r="AS2445" i="1"/>
  <c r="AQ368" i="1"/>
  <c r="AS1613" i="1"/>
  <c r="AP1870" i="1"/>
  <c r="AQ2123" i="1"/>
  <c r="AQ912" i="1"/>
  <c r="AQ624" i="1"/>
  <c r="AS2847" i="1"/>
  <c r="AQ3179" i="1"/>
  <c r="AP2218" i="1"/>
  <c r="AP1150" i="1"/>
  <c r="AR2207" i="1"/>
  <c r="AR3164" i="1"/>
  <c r="AS3262" i="1"/>
  <c r="AS1324" i="1"/>
  <c r="AR1806" i="1"/>
  <c r="AQ3199" i="1"/>
  <c r="AS273" i="1"/>
  <c r="AQ618" i="1"/>
  <c r="AR2726" i="1"/>
  <c r="AP2836" i="1"/>
  <c r="AS378" i="1"/>
  <c r="AR2108" i="1"/>
  <c r="AR2247" i="1"/>
  <c r="AP427" i="1"/>
  <c r="B7" i="18"/>
  <c r="AR1195" i="1"/>
  <c r="AR2948" i="1"/>
  <c r="AP2388" i="1"/>
  <c r="AQ2268" i="1"/>
  <c r="AP3226" i="1"/>
  <c r="AS1691" i="1"/>
  <c r="AR3223" i="1"/>
  <c r="AS2092" i="1"/>
  <c r="AQ2636" i="1"/>
  <c r="AQ2526" i="1"/>
  <c r="AP2324" i="1"/>
  <c r="AQ1519" i="1"/>
  <c r="AS2886" i="1"/>
  <c r="AP1578" i="1"/>
  <c r="AQ2890" i="1"/>
  <c r="AP3242" i="1"/>
  <c r="AR2154" i="1"/>
  <c r="AQ829" i="1"/>
  <c r="AR2805" i="1"/>
  <c r="AP3267" i="1"/>
  <c r="AQ336" i="1"/>
  <c r="AS1997" i="1"/>
  <c r="AR777" i="1"/>
  <c r="AQ739" i="1"/>
  <c r="AR410" i="1"/>
  <c r="AS1006" i="1"/>
  <c r="AP778" i="1"/>
  <c r="AR442" i="1"/>
  <c r="AQ3127" i="1"/>
  <c r="AS2611" i="1"/>
  <c r="AP1953" i="1"/>
  <c r="AS2232" i="1"/>
  <c r="AQ901" i="1"/>
  <c r="AP1338" i="1"/>
  <c r="AR3301" i="1"/>
  <c r="AS1570" i="1"/>
  <c r="AP2988" i="1"/>
  <c r="AQ1747" i="1"/>
  <c r="AQ719" i="1"/>
  <c r="AR909" i="1"/>
  <c r="AS2716" i="1"/>
  <c r="AQ2404" i="1"/>
  <c r="AP2237" i="1"/>
  <c r="AQ2580" i="1"/>
  <c r="AR719" i="1"/>
  <c r="AS1161" i="1"/>
  <c r="AP575" i="1"/>
  <c r="AR1716" i="1"/>
  <c r="AS958" i="1"/>
  <c r="AQ1545" i="1"/>
  <c r="AQ627" i="1"/>
  <c r="AP261" i="1"/>
  <c r="AR1955" i="1"/>
  <c r="AP761" i="1"/>
  <c r="AQ2957" i="1"/>
  <c r="AS1442" i="1"/>
  <c r="AP2206" i="1"/>
  <c r="AP1556" i="1"/>
  <c r="AP55" i="1"/>
  <c r="AP3157" i="1"/>
  <c r="AQ977" i="1"/>
  <c r="AS2138" i="1"/>
  <c r="AR2122" i="1"/>
  <c r="AR416" i="1"/>
  <c r="AR1141" i="1"/>
  <c r="AP2849" i="1"/>
  <c r="AQ3163" i="1"/>
  <c r="AS2699" i="1"/>
  <c r="AP658" i="1"/>
  <c r="AP1664" i="1"/>
  <c r="AS480" i="1"/>
  <c r="AP395" i="1"/>
  <c r="AP2174" i="1"/>
  <c r="AP179" i="1"/>
  <c r="AP336" i="1"/>
  <c r="E12" i="20"/>
  <c r="AP2053" i="1"/>
  <c r="AR2346" i="1"/>
  <c r="AR1987" i="1"/>
  <c r="AR1220" i="1"/>
  <c r="AQ503" i="1"/>
  <c r="AS2617" i="1"/>
  <c r="AQ794" i="1"/>
  <c r="AP885" i="1"/>
  <c r="AQ607" i="1"/>
  <c r="AP2822" i="1"/>
  <c r="AS1021" i="1"/>
  <c r="AS558" i="1"/>
  <c r="AR604" i="1"/>
  <c r="AQ781" i="1"/>
  <c r="AS1172" i="1"/>
  <c r="AS1073" i="1"/>
  <c r="AQ953" i="1"/>
  <c r="AP2286" i="1"/>
  <c r="AP2439" i="1"/>
  <c r="AS631" i="1"/>
  <c r="AR2919" i="1"/>
  <c r="AQ1222" i="1"/>
  <c r="AQ184" i="1"/>
  <c r="B36" i="18"/>
  <c r="AS1952" i="1"/>
  <c r="AQ1263" i="1"/>
  <c r="AP1297" i="1"/>
  <c r="AP1793" i="1"/>
  <c r="AP476" i="1"/>
  <c r="AQ1136" i="1"/>
  <c r="AS1286" i="1"/>
  <c r="AR1484" i="1"/>
  <c r="AR2992" i="1"/>
  <c r="AP2527" i="1"/>
  <c r="AR885" i="1"/>
  <c r="AQ1446" i="1"/>
  <c r="AS3165" i="1"/>
  <c r="AS1022" i="1"/>
  <c r="AS288" i="1"/>
  <c r="AR513" i="1"/>
  <c r="AS2401" i="1"/>
  <c r="AR1834" i="1"/>
  <c r="AQ1015" i="1"/>
  <c r="AP1364" i="1"/>
  <c r="AQ763" i="1"/>
  <c r="AR2979" i="1"/>
  <c r="AQ2985" i="1"/>
  <c r="AQ405" i="1"/>
  <c r="AP20" i="1"/>
  <c r="AP1341" i="1"/>
  <c r="AS746" i="1"/>
  <c r="AR2414" i="1"/>
  <c r="AQ2881" i="1"/>
  <c r="AR464" i="1"/>
  <c r="AR1333" i="1"/>
  <c r="AS3202" i="1"/>
  <c r="AQ2994" i="1"/>
  <c r="AS2113" i="1"/>
  <c r="AP120" i="1"/>
  <c r="AS2722" i="1"/>
  <c r="AP1242" i="1"/>
  <c r="AS1589" i="1"/>
  <c r="AR1093" i="1"/>
  <c r="AP1982" i="1"/>
  <c r="AS1376" i="1"/>
  <c r="AQ2388" i="1"/>
  <c r="AS346" i="1"/>
  <c r="AR748" i="1"/>
  <c r="AR2292" i="1"/>
  <c r="AS2258" i="1"/>
  <c r="AR3222" i="1"/>
  <c r="AR2031" i="1"/>
  <c r="AP1971" i="1"/>
  <c r="AQ520" i="1"/>
  <c r="AQ104" i="1"/>
  <c r="AR1563" i="1"/>
  <c r="AS6" i="1"/>
  <c r="AR2508" i="1"/>
  <c r="AQ1941" i="1"/>
  <c r="AP1703" i="1"/>
  <c r="AP1659" i="1"/>
  <c r="AR2906" i="1"/>
  <c r="AP42" i="1"/>
  <c r="AP2649" i="1"/>
  <c r="AP2364" i="1"/>
  <c r="AS1837" i="1"/>
  <c r="AP2235" i="1"/>
  <c r="AS2420" i="1"/>
  <c r="AQ3304" i="1"/>
  <c r="AQ527" i="1"/>
  <c r="AP2192" i="1"/>
  <c r="AR1911" i="1"/>
  <c r="AS1547" i="1"/>
  <c r="AS2213" i="1"/>
  <c r="AP1752" i="1"/>
  <c r="F11" i="20"/>
  <c r="AR2759" i="1"/>
  <c r="AS3158" i="1"/>
  <c r="AP168" i="1"/>
  <c r="AS95" i="1"/>
  <c r="AR1648" i="1"/>
  <c r="H28" i="20"/>
  <c r="AS1197" i="1"/>
  <c r="AR578" i="1"/>
  <c r="AQ77" i="1"/>
  <c r="AR1609" i="1"/>
  <c r="AP1629" i="1"/>
  <c r="AR329" i="1"/>
  <c r="AQ150" i="1"/>
  <c r="AP177" i="1"/>
  <c r="AP1325" i="1"/>
  <c r="AR2369" i="1"/>
  <c r="AR792" i="1"/>
  <c r="AP3001" i="1"/>
  <c r="AQ2949" i="1"/>
  <c r="AP2187" i="1"/>
  <c r="AS444" i="1"/>
  <c r="AS1700" i="1"/>
  <c r="AQ2460" i="1"/>
  <c r="AQ1003" i="1"/>
  <c r="AQ1503" i="1"/>
  <c r="AQ877" i="1"/>
  <c r="AS799" i="1"/>
  <c r="AR1614" i="1"/>
  <c r="AP1801" i="1"/>
  <c r="AQ1085" i="1"/>
  <c r="AP2106" i="1"/>
  <c r="AS697" i="1"/>
  <c r="AR2708" i="1"/>
  <c r="AQ2395" i="1"/>
  <c r="AP898" i="1"/>
  <c r="AS2891" i="1"/>
  <c r="AS209" i="1"/>
  <c r="AS3204" i="1"/>
  <c r="AP3158" i="1"/>
  <c r="AS2816" i="1"/>
  <c r="AS1808" i="1"/>
  <c r="AQ456" i="1"/>
  <c r="AR3252" i="1"/>
  <c r="AP1942" i="1"/>
  <c r="AS1252" i="1"/>
  <c r="AR3244" i="1"/>
  <c r="AS2087" i="1"/>
  <c r="AQ1377" i="1"/>
  <c r="AR2591" i="1"/>
  <c r="AP3109" i="1"/>
  <c r="AP1147" i="1"/>
  <c r="AQ1523" i="1"/>
  <c r="AP1785" i="1"/>
  <c r="AP1672" i="1"/>
  <c r="AQ1902" i="1"/>
  <c r="AR455" i="1"/>
  <c r="AQ306" i="1"/>
  <c r="AS314" i="1"/>
  <c r="AS781" i="1"/>
  <c r="AP3085" i="1"/>
  <c r="AP2052" i="1"/>
  <c r="AR1713" i="1"/>
  <c r="AQ3046" i="1"/>
  <c r="F12" i="20"/>
  <c r="AP460" i="1"/>
  <c r="AR1784" i="1"/>
  <c r="AQ728" i="1"/>
  <c r="AS2281" i="1"/>
  <c r="AR1123" i="1"/>
  <c r="AR2271" i="1"/>
  <c r="AQ1169" i="1"/>
  <c r="AP2563" i="1"/>
  <c r="AR2701" i="1"/>
  <c r="AQ2587" i="1"/>
  <c r="AR925" i="1"/>
  <c r="AP1046" i="1"/>
  <c r="AP2054" i="1"/>
  <c r="AS2443" i="1"/>
  <c r="AS12" i="1"/>
  <c r="AS742" i="1"/>
  <c r="AP1426" i="1"/>
  <c r="AS3169" i="1"/>
  <c r="AP1283" i="1"/>
  <c r="AR2938" i="1"/>
  <c r="AS1486" i="1"/>
  <c r="AQ1802" i="1"/>
  <c r="AP481" i="1"/>
  <c r="AS698" i="1"/>
  <c r="AP1894" i="1"/>
  <c r="AQ1869" i="1"/>
  <c r="AS1273" i="1"/>
  <c r="AP106" i="1"/>
  <c r="AS1220" i="1"/>
  <c r="AR2684" i="1"/>
  <c r="AQ2166" i="1"/>
  <c r="AS104" i="1"/>
  <c r="AQ1539" i="1"/>
  <c r="AR3076" i="1"/>
  <c r="AP230" i="1"/>
  <c r="AR1028" i="1"/>
  <c r="AS72" i="1"/>
  <c r="AP1879" i="1"/>
  <c r="AP1153" i="1"/>
  <c r="AR227" i="1"/>
  <c r="AS2278" i="1"/>
  <c r="AR2080" i="1"/>
  <c r="AQ13" i="1"/>
  <c r="AQ1782" i="1"/>
  <c r="AR1152" i="1"/>
  <c r="AP2642" i="1"/>
  <c r="AQ1445" i="1"/>
  <c r="AS1637" i="1"/>
  <c r="AR2538" i="1"/>
  <c r="AP2693" i="1"/>
  <c r="AR1121" i="1"/>
  <c r="AQ1392" i="1"/>
  <c r="AP2162" i="1"/>
  <c r="AQ381" i="1"/>
  <c r="AR1343" i="1"/>
  <c r="AS1742" i="1"/>
  <c r="AS1558" i="1"/>
  <c r="AR379" i="1"/>
  <c r="AS3071" i="1"/>
  <c r="AQ3140" i="1"/>
  <c r="AP2818" i="1"/>
  <c r="AP2710" i="1"/>
  <c r="AR2608" i="1"/>
  <c r="AQ2541" i="1"/>
  <c r="AP473" i="1"/>
  <c r="AQ2794" i="1"/>
  <c r="AS1908" i="1"/>
  <c r="AS2720" i="1"/>
  <c r="AP2592" i="1"/>
  <c r="AS1154" i="1"/>
  <c r="AQ2465" i="1"/>
  <c r="AP2526" i="1"/>
  <c r="AP2855" i="1"/>
  <c r="AP1174" i="1"/>
  <c r="AR1811" i="1"/>
  <c r="AR813" i="1"/>
  <c r="AR2011" i="1"/>
  <c r="AQ2440" i="1"/>
  <c r="AQ244" i="1"/>
  <c r="AP1259" i="1"/>
  <c r="AR824" i="1"/>
  <c r="AQ2692" i="1"/>
  <c r="AR2650" i="1"/>
  <c r="AP1263" i="1"/>
  <c r="AS2454" i="1"/>
  <c r="AP2328" i="1"/>
  <c r="AP1720" i="1"/>
  <c r="AP3301" i="1"/>
  <c r="AR1960" i="1"/>
  <c r="AS2008" i="1"/>
  <c r="AS1065" i="1"/>
  <c r="AS1861" i="1"/>
  <c r="AQ723" i="1"/>
  <c r="AP2955" i="1"/>
  <c r="AS1792" i="1"/>
  <c r="AR138" i="1"/>
  <c r="AR2544" i="1"/>
  <c r="AQ2132" i="1"/>
  <c r="AR648" i="1"/>
  <c r="AS1968" i="1"/>
  <c r="AP1356" i="1"/>
  <c r="AQ1612" i="1"/>
  <c r="AP2910" i="1"/>
  <c r="AQ2995" i="1"/>
  <c r="AQ1688" i="1"/>
  <c r="AQ270" i="1"/>
  <c r="AR1011" i="1"/>
  <c r="AP320" i="1"/>
  <c r="AR1020" i="1"/>
  <c r="AQ2389" i="1"/>
  <c r="AQ3072" i="1"/>
  <c r="AP737" i="1"/>
  <c r="AP2348" i="1"/>
  <c r="AR2182" i="1"/>
  <c r="AP2343" i="1"/>
  <c r="AR522" i="1"/>
  <c r="AQ681" i="1"/>
  <c r="AR319" i="1"/>
  <c r="AR44" i="1"/>
  <c r="AR2472" i="1"/>
  <c r="AR1815" i="1"/>
  <c r="AP373" i="1"/>
  <c r="AS995" i="1"/>
  <c r="AS2095" i="1"/>
  <c r="AS1789" i="1"/>
  <c r="AR1994" i="1"/>
  <c r="AP1290" i="1"/>
  <c r="AQ271" i="1"/>
  <c r="AQ1078" i="1"/>
  <c r="AQ2468" i="1"/>
  <c r="AQ3041" i="1"/>
  <c r="AS216" i="1"/>
  <c r="AS2557" i="1"/>
  <c r="AQ1673" i="1"/>
  <c r="AS33" i="1"/>
  <c r="AQ1761" i="1"/>
  <c r="AQ2181" i="1"/>
  <c r="AR2796" i="1"/>
  <c r="AQ1792" i="1"/>
  <c r="AQ1699" i="1"/>
  <c r="AQ1026" i="1"/>
  <c r="AS775" i="1"/>
  <c r="AP678" i="1"/>
  <c r="AS3060" i="1"/>
  <c r="AR2755" i="1"/>
  <c r="AR1981" i="1"/>
  <c r="AS592" i="1"/>
  <c r="AS2141" i="1"/>
  <c r="AP110" i="1"/>
  <c r="AR2162" i="1"/>
  <c r="AR1248" i="1"/>
  <c r="AR1971" i="1"/>
  <c r="AR2843" i="1"/>
  <c r="AQ1479" i="1"/>
  <c r="AP169" i="1"/>
  <c r="AS2363" i="1"/>
  <c r="AR180" i="1"/>
  <c r="AR931" i="1"/>
  <c r="B11" i="18"/>
  <c r="AQ968" i="1"/>
  <c r="AP2467" i="1"/>
  <c r="AR2476" i="1"/>
  <c r="AR2649" i="1"/>
  <c r="AQ3061" i="1"/>
  <c r="AP1033" i="1"/>
  <c r="AS300" i="1"/>
  <c r="AQ1235" i="1"/>
  <c r="AP1483" i="1"/>
  <c r="AP2484" i="1"/>
  <c r="AQ17" i="1"/>
  <c r="AS731" i="1"/>
  <c r="AS2818" i="1"/>
  <c r="AQ820" i="1"/>
  <c r="AP2610" i="1"/>
  <c r="AR2422" i="1"/>
  <c r="AS2517" i="1"/>
  <c r="AS349" i="1"/>
  <c r="AR607" i="1"/>
  <c r="AR3080" i="1"/>
  <c r="AQ231" i="1"/>
  <c r="AR61" i="1"/>
  <c r="AQ882" i="1"/>
  <c r="AR2529" i="1"/>
  <c r="AR1168" i="1"/>
  <c r="AS2164" i="1"/>
  <c r="AR2597" i="1"/>
  <c r="AR1033" i="1"/>
  <c r="AS2964" i="1"/>
  <c r="AQ2485" i="1"/>
  <c r="AR1653" i="1"/>
  <c r="AP1829" i="1"/>
  <c r="AS702" i="1"/>
  <c r="AS3066" i="1"/>
  <c r="AP2009" i="1"/>
  <c r="AP971" i="1"/>
  <c r="AS2458" i="1"/>
  <c r="AR791" i="1"/>
  <c r="AP1241" i="1"/>
  <c r="AR103" i="1"/>
  <c r="AR942" i="1"/>
  <c r="AS1100" i="1"/>
  <c r="AP2400" i="1"/>
  <c r="AR1813" i="1"/>
  <c r="AR3147" i="1"/>
  <c r="AP1091" i="1"/>
  <c r="AR1403" i="1"/>
  <c r="AS2531" i="1"/>
  <c r="AQ1671" i="1"/>
  <c r="AQ3255" i="1"/>
  <c r="AS2357" i="1"/>
  <c r="AR1407" i="1"/>
  <c r="AP2178" i="1"/>
  <c r="AQ3029" i="1"/>
  <c r="AR542" i="1"/>
  <c r="AQ3169" i="1"/>
  <c r="AS2099" i="1"/>
  <c r="AR2165" i="1"/>
  <c r="AS1394" i="1"/>
  <c r="AQ2543" i="1"/>
  <c r="AQ575" i="1"/>
  <c r="AS3291" i="1"/>
  <c r="AR951" i="1"/>
  <c r="AP1677" i="1"/>
  <c r="AQ539" i="1"/>
  <c r="AP3195" i="1"/>
  <c r="AS486" i="1"/>
  <c r="AS206" i="1"/>
  <c r="AR1112" i="1"/>
  <c r="AQ256" i="1"/>
  <c r="AS2065" i="1"/>
  <c r="AR889" i="1"/>
  <c r="AP428" i="1"/>
  <c r="AP2843" i="1"/>
  <c r="AP1702" i="1"/>
  <c r="AP1279" i="1"/>
  <c r="AR2891" i="1"/>
  <c r="H29" i="20"/>
  <c r="AQ2546" i="1"/>
  <c r="AS1645" i="1"/>
  <c r="AR2971" i="1"/>
  <c r="AR124" i="1"/>
  <c r="AR3190" i="1"/>
  <c r="AP3149" i="1"/>
  <c r="AR2689" i="1"/>
  <c r="AP2514" i="1"/>
  <c r="AS2058" i="1"/>
  <c r="AS3156" i="1"/>
  <c r="AR766" i="1"/>
  <c r="AP2121" i="1"/>
  <c r="AQ1062" i="1"/>
  <c r="AR588" i="1"/>
  <c r="AR1979" i="1"/>
  <c r="AR726" i="1"/>
  <c r="AP2068" i="1"/>
  <c r="AQ2346" i="1"/>
  <c r="AP507" i="1"/>
  <c r="AP1593" i="1"/>
  <c r="AQ1168" i="1"/>
  <c r="AS2725" i="1"/>
  <c r="AS2732" i="1"/>
  <c r="AS2977" i="1"/>
  <c r="AR3112" i="1"/>
  <c r="AS3135" i="1"/>
  <c r="AR123" i="1"/>
  <c r="AS1945" i="1"/>
  <c r="AP2905" i="1"/>
  <c r="AR1865" i="1"/>
  <c r="AP1213" i="1"/>
  <c r="AQ788" i="1"/>
  <c r="AS389" i="1"/>
  <c r="AP1423" i="1"/>
  <c r="AQ816" i="1"/>
  <c r="AR603" i="1"/>
  <c r="AP973" i="1"/>
  <c r="AR2551" i="1"/>
  <c r="AS1407" i="1"/>
  <c r="AS2468" i="1"/>
  <c r="AS3067" i="1"/>
  <c r="AR737" i="1"/>
  <c r="AS2559" i="1"/>
  <c r="AS2671" i="1"/>
  <c r="AS3128" i="1"/>
  <c r="AQ2412" i="1"/>
  <c r="AQ906" i="1"/>
  <c r="AR783" i="1"/>
  <c r="AP2960" i="1"/>
  <c r="AS3107" i="1"/>
  <c r="AS39" i="1"/>
  <c r="AS686" i="1"/>
  <c r="AR1117" i="1"/>
  <c r="AP2886" i="1"/>
  <c r="AR1658" i="1"/>
  <c r="AP1748" i="1"/>
  <c r="AR1146" i="1"/>
  <c r="AR859" i="1"/>
  <c r="AP2285" i="1"/>
  <c r="AS2273" i="1"/>
  <c r="AP3086" i="1"/>
  <c r="AP1766" i="1"/>
  <c r="AP939" i="1"/>
  <c r="AR325" i="1"/>
  <c r="AR1303" i="1"/>
  <c r="AR812" i="1"/>
  <c r="AS2346" i="1"/>
  <c r="AR199" i="1"/>
  <c r="AP1066" i="1"/>
  <c r="AP2091" i="1"/>
  <c r="AS1974" i="1"/>
  <c r="AQ177" i="1"/>
  <c r="AP688" i="1"/>
  <c r="AR2623" i="1"/>
  <c r="AR2770" i="1"/>
  <c r="AQ3225" i="1"/>
  <c r="AS1095" i="1"/>
  <c r="AR1191" i="1"/>
  <c r="AP640" i="1"/>
  <c r="AP1868" i="1"/>
  <c r="AP1034" i="1"/>
  <c r="AS1893" i="1"/>
  <c r="B49" i="18"/>
  <c r="AS2782" i="1"/>
  <c r="AS1667" i="1"/>
  <c r="AQ1644" i="1"/>
  <c r="AP874" i="1"/>
  <c r="AQ86" i="1"/>
  <c r="AR937" i="1"/>
  <c r="AP1007" i="1"/>
  <c r="AR2404" i="1"/>
  <c r="AQ2194" i="1"/>
  <c r="AR1014" i="1"/>
  <c r="AQ3145" i="1"/>
  <c r="AR1986" i="1"/>
  <c r="AP1135" i="1"/>
  <c r="AP1818" i="1"/>
  <c r="AQ1251" i="1"/>
  <c r="AP602" i="1"/>
  <c r="AP3118" i="1"/>
  <c r="AQ216" i="1"/>
  <c r="AP15" i="1"/>
  <c r="AR263" i="1"/>
  <c r="AP2896" i="1"/>
  <c r="AP813" i="1"/>
  <c r="AP1527" i="1"/>
  <c r="AR1862" i="1"/>
  <c r="AS1381" i="1"/>
  <c r="AP1520" i="1"/>
  <c r="AR3237" i="1"/>
  <c r="AS2233" i="1"/>
  <c r="AQ3110" i="1"/>
  <c r="AR3019" i="1"/>
  <c r="AR294" i="1"/>
  <c r="AP2962" i="1"/>
  <c r="AS1838" i="1"/>
  <c r="AR767" i="1"/>
  <c r="AR320" i="1"/>
  <c r="AR605" i="1"/>
  <c r="AQ1464" i="1"/>
  <c r="AQ19" i="1"/>
  <c r="AQ2833" i="1"/>
  <c r="AQ2170" i="1"/>
  <c r="AS2644" i="1"/>
  <c r="AQ1737" i="1"/>
  <c r="AR3209" i="1"/>
  <c r="AP710" i="1"/>
  <c r="AP2201" i="1"/>
  <c r="AP2980" i="1"/>
  <c r="AQ2048" i="1"/>
  <c r="AS2951" i="1"/>
  <c r="AR1208" i="1"/>
  <c r="AQ1624" i="1"/>
  <c r="AS1103" i="1"/>
  <c r="AP2120" i="1"/>
  <c r="AS2228" i="1"/>
  <c r="AQ1960" i="1"/>
  <c r="AQ922" i="1"/>
  <c r="AQ661" i="1"/>
  <c r="AS1147" i="1"/>
  <c r="AP975" i="1"/>
  <c r="AR3088" i="1"/>
  <c r="AS3132" i="1"/>
  <c r="AQ3151" i="1"/>
  <c r="AQ1054" i="1"/>
  <c r="AP196" i="1"/>
  <c r="AP435" i="1"/>
  <c r="AQ574" i="1"/>
  <c r="AP1061" i="1"/>
  <c r="AP3067" i="1"/>
  <c r="AS262" i="1"/>
  <c r="AR2722" i="1"/>
  <c r="AR1845" i="1"/>
  <c r="AR2536" i="1"/>
  <c r="AS2956" i="1"/>
  <c r="AS1145" i="1"/>
  <c r="AQ1061" i="1"/>
  <c r="AR1363" i="1"/>
  <c r="AP2969" i="1"/>
  <c r="AQ1068" i="1"/>
  <c r="AP350" i="1"/>
  <c r="AP3080" i="1"/>
  <c r="AP1856" i="1"/>
  <c r="AR533" i="1"/>
  <c r="AP2196" i="1"/>
  <c r="AS2482" i="1"/>
  <c r="AQ2463" i="1"/>
  <c r="AS2827" i="1"/>
  <c r="AR1337" i="1"/>
  <c r="AQ1161" i="1"/>
  <c r="AS1082" i="1"/>
  <c r="AR37" i="1"/>
  <c r="AQ80" i="1"/>
  <c r="AR1318" i="1"/>
  <c r="AP1476" i="1"/>
  <c r="AS1823" i="1"/>
  <c r="AS2711" i="1"/>
  <c r="AS3196" i="1"/>
  <c r="AR1420" i="1"/>
  <c r="AS1429" i="1"/>
  <c r="AQ2839" i="1"/>
  <c r="AR3059" i="1"/>
  <c r="AQ2147" i="1"/>
  <c r="AS936" i="1"/>
  <c r="AQ2533" i="1"/>
  <c r="AQ3235" i="1"/>
  <c r="AR612" i="1"/>
  <c r="AQ10" i="1"/>
  <c r="AQ401" i="1"/>
  <c r="AP2061" i="1"/>
  <c r="AS1368" i="1"/>
  <c r="AS750" i="1"/>
  <c r="AR2778" i="1"/>
  <c r="AP36" i="1"/>
  <c r="AS208" i="1"/>
  <c r="AS863" i="1"/>
  <c r="AS139" i="1"/>
  <c r="AS3001" i="1"/>
  <c r="AS1397" i="1"/>
  <c r="AQ427" i="1"/>
  <c r="AQ219" i="1"/>
  <c r="AP2468" i="1"/>
  <c r="AS1247" i="1"/>
  <c r="AR1919" i="1"/>
  <c r="AS1438" i="1"/>
  <c r="AS2224" i="1"/>
  <c r="AQ1117" i="1"/>
  <c r="AQ2776" i="1"/>
  <c r="AR3286" i="1"/>
  <c r="AR538" i="1"/>
  <c r="AP381" i="1"/>
  <c r="AR281" i="1"/>
  <c r="AP445" i="1"/>
  <c r="AS879" i="1"/>
  <c r="AR1758" i="1"/>
  <c r="AS2296" i="1"/>
  <c r="AP1707" i="1"/>
  <c r="AQ353" i="1"/>
  <c r="AR2239" i="1"/>
  <c r="AP2398" i="1"/>
  <c r="AS110" i="1"/>
  <c r="AP979" i="1"/>
  <c r="AR1095" i="1"/>
  <c r="AP513" i="1"/>
  <c r="AR2661" i="1"/>
  <c r="AP983" i="1"/>
  <c r="AS645" i="1"/>
  <c r="AQ1213" i="1"/>
  <c r="AQ2548" i="1"/>
  <c r="AR2349" i="1"/>
  <c r="AQ1893" i="1"/>
  <c r="AR185" i="1"/>
  <c r="AR701" i="1"/>
  <c r="AP1863" i="1"/>
  <c r="AR2107" i="1"/>
  <c r="AQ1157" i="1"/>
  <c r="AP388" i="1"/>
  <c r="AQ2417" i="1"/>
  <c r="AS1708" i="1"/>
  <c r="AS3010" i="1"/>
  <c r="AR646" i="1"/>
  <c r="AR411" i="1"/>
  <c r="AP1529" i="1"/>
  <c r="AP1715" i="1"/>
  <c r="AP1800" i="1"/>
  <c r="AS327" i="1"/>
  <c r="AQ893" i="1"/>
  <c r="AS3123" i="1"/>
  <c r="AS1674" i="1"/>
  <c r="AR408" i="1"/>
  <c r="AP1623" i="1"/>
  <c r="AS1113" i="1"/>
  <c r="AS1783" i="1"/>
  <c r="AS364" i="1"/>
  <c r="AR1406" i="1"/>
  <c r="AP707" i="1"/>
  <c r="AP3160" i="1"/>
  <c r="AQ397" i="1"/>
  <c r="AP2847" i="1"/>
  <c r="AR298" i="1"/>
  <c r="AQ343" i="1"/>
  <c r="AR2118" i="1"/>
  <c r="AR2385" i="1"/>
  <c r="AS2707" i="1"/>
  <c r="AR1872" i="1"/>
  <c r="AS1257" i="1"/>
  <c r="AP881" i="1"/>
  <c r="AQ2511" i="1"/>
  <c r="AQ645" i="1"/>
  <c r="AR973" i="1"/>
  <c r="AS3148" i="1"/>
  <c r="AR1474" i="1"/>
  <c r="AR835" i="1"/>
  <c r="AR2876" i="1"/>
  <c r="AR1486" i="1"/>
  <c r="AP291" i="1"/>
  <c r="AR3294" i="1"/>
  <c r="AS930" i="1"/>
  <c r="AS1512" i="1"/>
  <c r="AR720" i="1"/>
  <c r="AQ1703" i="1"/>
  <c r="AS1626" i="1"/>
  <c r="AR1448" i="1"/>
  <c r="AP1096" i="1"/>
  <c r="AP1648" i="1"/>
  <c r="AR1232" i="1"/>
  <c r="AP732" i="1"/>
  <c r="AR2420" i="1"/>
  <c r="AQ1293" i="1"/>
  <c r="AQ348" i="1"/>
  <c r="AS1734" i="1"/>
  <c r="AS2462" i="1"/>
  <c r="AP2826" i="1"/>
  <c r="AR1098" i="1"/>
  <c r="AR3292" i="1"/>
  <c r="AQ39" i="1"/>
  <c r="AQ388" i="1"/>
  <c r="AS2144" i="1"/>
  <c r="AS257" i="1"/>
  <c r="AQ1208" i="1"/>
  <c r="AP921" i="1"/>
  <c r="AS336" i="1"/>
  <c r="AR2636" i="1"/>
  <c r="G25" i="20"/>
  <c r="AS2622" i="1"/>
  <c r="AS2031" i="1"/>
  <c r="AQ535" i="1"/>
  <c r="AR2942" i="1"/>
  <c r="AQ2536" i="1"/>
  <c r="AR1266" i="1"/>
  <c r="AR2100" i="1"/>
  <c r="AS429" i="1"/>
  <c r="AP1887" i="1"/>
  <c r="AS488" i="1"/>
  <c r="AP632" i="1"/>
  <c r="AP2355" i="1"/>
  <c r="AR1183" i="1"/>
  <c r="AP497" i="1"/>
  <c r="AQ1845" i="1"/>
  <c r="AQ1344" i="1"/>
  <c r="AP2135" i="1"/>
  <c r="AS695" i="1"/>
  <c r="AR2710" i="1"/>
  <c r="AQ1029" i="1"/>
  <c r="AR2976" i="1"/>
  <c r="AQ1476" i="1"/>
  <c r="AS3284" i="1"/>
  <c r="AS3240" i="1"/>
  <c r="AR36" i="1"/>
  <c r="AP1014" i="1"/>
  <c r="AR2645" i="1"/>
  <c r="AS759" i="1"/>
  <c r="AP3051" i="1"/>
  <c r="AP1179" i="1"/>
  <c r="AP81" i="1"/>
  <c r="AS2219" i="1"/>
  <c r="AS1786" i="1"/>
  <c r="AQ2351" i="1"/>
  <c r="AP79" i="1"/>
  <c r="AQ430" i="1"/>
  <c r="AQ3268" i="1"/>
  <c r="AP829" i="1"/>
  <c r="AR2038" i="1"/>
  <c r="AQ167" i="1"/>
  <c r="AR50" i="1"/>
  <c r="AQ218" i="1"/>
  <c r="AP2587" i="1"/>
  <c r="AR894" i="1"/>
  <c r="AR1884" i="1"/>
  <c r="AP620" i="1"/>
  <c r="AS1828" i="1"/>
  <c r="AR293" i="1"/>
  <c r="AP1840" i="1"/>
  <c r="AQ2763" i="1"/>
  <c r="AS2267" i="1"/>
  <c r="AS71" i="1"/>
  <c r="AP1812" i="1"/>
  <c r="AP35" i="1"/>
  <c r="AP903" i="1"/>
  <c r="AQ1191" i="1"/>
  <c r="AQ956" i="1"/>
  <c r="AS675" i="1"/>
  <c r="AS726" i="1"/>
  <c r="AR993" i="1"/>
  <c r="AR2950" i="1"/>
  <c r="AS1348" i="1"/>
  <c r="H25" i="20"/>
  <c r="AQ1005" i="1"/>
  <c r="AS1138" i="1"/>
  <c r="AP1404" i="1"/>
  <c r="AP816" i="1"/>
  <c r="AS1206" i="1"/>
  <c r="AQ1489" i="1"/>
  <c r="AR819" i="1"/>
  <c r="AS1859" i="1"/>
  <c r="AQ898" i="1"/>
  <c r="AS3025" i="1"/>
  <c r="AP2923" i="1"/>
  <c r="AR966" i="1"/>
  <c r="AP2489" i="1"/>
  <c r="AQ1843" i="1"/>
  <c r="AQ2930" i="1"/>
  <c r="AQ716" i="1"/>
  <c r="AR1114" i="1"/>
  <c r="AR2098" i="1"/>
  <c r="AQ3082" i="1"/>
  <c r="AS1004" i="1"/>
  <c r="AQ1877" i="1"/>
  <c r="AR1959" i="1"/>
  <c r="AP2505" i="1"/>
  <c r="AR567" i="1"/>
  <c r="AS2236" i="1"/>
  <c r="AQ2791" i="1"/>
  <c r="AQ334" i="1"/>
  <c r="AR769" i="1"/>
  <c r="AQ1276" i="1"/>
  <c r="AS683" i="1"/>
  <c r="AP3147" i="1"/>
  <c r="AQ1899" i="1"/>
  <c r="AS385" i="1"/>
  <c r="AP3203" i="1"/>
  <c r="AQ3051" i="1"/>
  <c r="AP2385" i="1"/>
  <c r="AR2254" i="1"/>
  <c r="AQ2976" i="1"/>
  <c r="AR2903" i="1"/>
  <c r="AS3301" i="1"/>
  <c r="AR2474" i="1"/>
  <c r="AP2381" i="1"/>
  <c r="AP1959" i="1"/>
  <c r="AQ2503" i="1"/>
  <c r="AP1177" i="1"/>
  <c r="AS1195" i="1"/>
  <c r="AR1302" i="1"/>
  <c r="AS499" i="1"/>
  <c r="AR2837" i="1"/>
  <c r="AR1397" i="1"/>
  <c r="AP2543" i="1"/>
  <c r="AQ2221" i="1"/>
  <c r="AP3148" i="1"/>
  <c r="AQ2140" i="1"/>
  <c r="AS1013" i="1"/>
  <c r="AP2630" i="1"/>
  <c r="AS895" i="1"/>
  <c r="AR837" i="1"/>
  <c r="AS754" i="1"/>
  <c r="AQ421" i="1"/>
  <c r="AS693" i="1"/>
  <c r="AP2717" i="1"/>
  <c r="AP2144" i="1"/>
  <c r="AS1202" i="1"/>
  <c r="AS3002" i="1"/>
  <c r="AS2621" i="1"/>
  <c r="AR2218" i="1"/>
  <c r="B61" i="18"/>
  <c r="AR1775" i="1"/>
  <c r="AQ2743" i="1"/>
  <c r="AP149" i="1"/>
  <c r="AS2785" i="1"/>
  <c r="AQ600" i="1"/>
  <c r="AS3079" i="1"/>
  <c r="AQ3291" i="1"/>
  <c r="AQ2121" i="1"/>
  <c r="AR968" i="1"/>
  <c r="AQ1837" i="1"/>
  <c r="AS55" i="1"/>
  <c r="AR394" i="1"/>
  <c r="AR2036" i="1"/>
  <c r="AS1337" i="1"/>
  <c r="AP559" i="1"/>
  <c r="AR560" i="1"/>
  <c r="AP1968" i="1"/>
  <c r="AS2030" i="1"/>
  <c r="AQ1163" i="1"/>
  <c r="F17" i="20"/>
  <c r="AS2561" i="1"/>
  <c r="AQ1691" i="1"/>
  <c r="AS1115" i="1"/>
  <c r="AR762" i="1"/>
  <c r="AP2558" i="1"/>
  <c r="AQ1529" i="1"/>
  <c r="AS247" i="1"/>
  <c r="AR426" i="1"/>
  <c r="AS1703" i="1"/>
  <c r="AS3076" i="1"/>
  <c r="AP1074" i="1"/>
  <c r="AS3190" i="1"/>
  <c r="AR1610" i="1"/>
  <c r="AS718" i="1"/>
  <c r="AP228" i="1"/>
  <c r="AS1623" i="1"/>
  <c r="AP2814" i="1"/>
  <c r="AQ2185" i="1"/>
  <c r="AQ939" i="1"/>
  <c r="AQ357" i="1"/>
  <c r="AP906" i="1"/>
  <c r="AQ972" i="1"/>
  <c r="AQ653" i="1"/>
  <c r="AR2526" i="1"/>
  <c r="AS2237" i="1"/>
  <c r="AP1916" i="1"/>
  <c r="AS201" i="1"/>
  <c r="AS2472" i="1"/>
  <c r="AQ1109" i="1"/>
  <c r="AS861" i="1"/>
  <c r="AQ2603" i="1"/>
  <c r="AQ1327" i="1"/>
  <c r="AP2336" i="1"/>
  <c r="AR3064" i="1"/>
  <c r="AP1323" i="1"/>
  <c r="AQ1119" i="1"/>
  <c r="AQ2431" i="1"/>
  <c r="AQ2428" i="1"/>
  <c r="AP1673" i="1"/>
  <c r="AP791" i="1"/>
  <c r="AS2578" i="1"/>
  <c r="AS3140" i="1"/>
  <c r="AQ3036" i="1"/>
  <c r="AP1925" i="1"/>
  <c r="AR591" i="1"/>
  <c r="AR955" i="1"/>
  <c r="AP1051" i="1"/>
  <c r="AR2899" i="1"/>
  <c r="AP1487" i="1"/>
  <c r="AQ1663" i="1"/>
  <c r="AS929" i="1"/>
  <c r="AQ771" i="1"/>
  <c r="AR218" i="1"/>
  <c r="AP96" i="1"/>
  <c r="AR561" i="1"/>
  <c r="AP2186" i="1"/>
  <c r="AS367" i="1"/>
  <c r="AS882" i="1"/>
  <c r="AQ1857" i="1"/>
  <c r="AQ3126" i="1"/>
  <c r="AS684" i="1"/>
  <c r="AS2112" i="1"/>
  <c r="AP1433" i="1"/>
  <c r="AS2536" i="1"/>
  <c r="AQ1442" i="1"/>
  <c r="AP316" i="1"/>
  <c r="AP1862" i="1"/>
  <c r="AR1439" i="1"/>
  <c r="AP1022" i="1"/>
  <c r="AP1097" i="1"/>
  <c r="AP2999" i="1"/>
  <c r="AS2017" i="1"/>
  <c r="AR553" i="1"/>
  <c r="AQ2910" i="1"/>
  <c r="AP465" i="1"/>
  <c r="AP1956" i="1"/>
  <c r="AP2984" i="1"/>
  <c r="AQ2094" i="1"/>
  <c r="AP1166" i="1"/>
  <c r="AP612" i="1"/>
  <c r="AP1616" i="1"/>
  <c r="AS213" i="1"/>
  <c r="AS441" i="1"/>
  <c r="AS1454" i="1"/>
  <c r="AS2927" i="1"/>
  <c r="AQ3148" i="1"/>
  <c r="AR2008" i="1"/>
  <c r="AS1044" i="1"/>
  <c r="AP552" i="1"/>
  <c r="AS3258" i="1"/>
  <c r="AR2815" i="1"/>
  <c r="AQ1900" i="1"/>
  <c r="AP2321" i="1"/>
  <c r="AP987" i="1"/>
  <c r="AR1703" i="1"/>
  <c r="AP2045" i="1"/>
  <c r="AQ2249" i="1"/>
  <c r="AP1011" i="1"/>
  <c r="AQ2565" i="1"/>
  <c r="AS2994" i="1"/>
  <c r="AP492" i="1"/>
  <c r="AQ33" i="1"/>
  <c r="AS482" i="1"/>
  <c r="AS3252" i="1"/>
  <c r="AR1910" i="1"/>
  <c r="AS1311" i="1"/>
  <c r="AP1441" i="1"/>
  <c r="AR1942" i="1"/>
  <c r="AP1005" i="1"/>
  <c r="AS1346" i="1"/>
  <c r="AS2384" i="1"/>
  <c r="AS3168" i="1"/>
  <c r="AP2674" i="1"/>
  <c r="AS2893" i="1"/>
  <c r="AP2100" i="1"/>
  <c r="AR1613" i="1"/>
  <c r="AQ3001" i="1"/>
  <c r="AR1724" i="1"/>
  <c r="AR1747" i="1"/>
  <c r="AP2549" i="1"/>
  <c r="AR2373" i="1"/>
  <c r="AR1771" i="1"/>
  <c r="AP2852" i="1"/>
  <c r="AP475" i="1"/>
  <c r="AS3145" i="1"/>
  <c r="AP3171" i="1"/>
  <c r="AQ2891" i="1"/>
  <c r="AS1198" i="1"/>
  <c r="AP1960" i="1"/>
  <c r="AS1760" i="1"/>
  <c r="AR584" i="1"/>
  <c r="AQ203" i="1"/>
  <c r="AP412" i="1"/>
  <c r="AQ2387" i="1"/>
  <c r="AQ558" i="1"/>
  <c r="AQ2323" i="1"/>
  <c r="AP34" i="1"/>
  <c r="AQ355" i="1"/>
  <c r="AP2746" i="1"/>
  <c r="AR757" i="1"/>
  <c r="AP2378" i="1"/>
  <c r="AP2095" i="1"/>
  <c r="AR413" i="1"/>
  <c r="AQ995" i="1"/>
  <c r="AS970" i="1"/>
  <c r="AR2141" i="1"/>
  <c r="AS2991" i="1"/>
  <c r="AP1655" i="1"/>
  <c r="AS2356" i="1"/>
  <c r="AQ1559" i="1"/>
  <c r="AR2327" i="1"/>
  <c r="AQ1775" i="1"/>
  <c r="AQ865" i="1"/>
  <c r="AR351" i="1"/>
  <c r="AS1437" i="1"/>
  <c r="AQ2659" i="1"/>
  <c r="AP1747" i="1"/>
  <c r="AQ1954" i="1"/>
  <c r="AR1404" i="1"/>
  <c r="AQ3285" i="1"/>
  <c r="AS3101" i="1"/>
  <c r="AQ1908" i="1"/>
  <c r="AQ2071" i="1"/>
  <c r="AP753" i="1"/>
  <c r="AS1841" i="1"/>
  <c r="AS1513" i="1"/>
  <c r="AS3200" i="1"/>
  <c r="AR856" i="1"/>
  <c r="AS1169" i="1"/>
  <c r="AQ896" i="1"/>
  <c r="AR1781" i="1"/>
  <c r="AP461" i="1"/>
  <c r="AS144" i="1"/>
  <c r="AQ986" i="1"/>
  <c r="AP2583" i="1"/>
  <c r="AQ2970" i="1"/>
  <c r="AP2687" i="1"/>
  <c r="AS2441" i="1"/>
  <c r="AP2261" i="1"/>
  <c r="AP2904" i="1"/>
  <c r="AR400" i="1"/>
  <c r="AS295" i="1"/>
  <c r="AQ1951" i="1"/>
  <c r="AS284" i="1"/>
  <c r="AR3250" i="1"/>
  <c r="AP3273" i="1"/>
  <c r="AQ868" i="1"/>
  <c r="AP2877" i="1"/>
  <c r="AQ2866" i="1"/>
  <c r="AQ463" i="1"/>
  <c r="AS1506" i="1"/>
  <c r="AS1537" i="1"/>
  <c r="AP2230" i="1"/>
  <c r="AQ2011" i="1"/>
  <c r="AP879" i="1"/>
  <c r="AS1213" i="1"/>
  <c r="AS1150" i="1"/>
  <c r="AQ26" i="1"/>
  <c r="AR496" i="1"/>
  <c r="AR3044" i="1"/>
  <c r="AP2881" i="1"/>
  <c r="AR1479" i="1"/>
  <c r="AS974" i="1"/>
  <c r="AR2468" i="1"/>
  <c r="AR1629" i="1"/>
  <c r="AP634" i="1"/>
  <c r="AR354" i="1"/>
  <c r="E24" i="20"/>
  <c r="AS2216" i="1"/>
  <c r="AP3077" i="1"/>
  <c r="AR2364" i="1"/>
  <c r="AQ619" i="1"/>
  <c r="AR1883" i="1"/>
  <c r="AR2999" i="1"/>
  <c r="AP242" i="1"/>
  <c r="AR173" i="1"/>
  <c r="AS3110" i="1"/>
  <c r="AR1392" i="1"/>
  <c r="AR2985" i="1"/>
  <c r="AR2417" i="1"/>
  <c r="AQ2125" i="1"/>
  <c r="AR2283" i="1"/>
  <c r="AP1287" i="1"/>
  <c r="AP2794" i="1"/>
  <c r="AQ872" i="1"/>
  <c r="AQ2238" i="1"/>
  <c r="AP1984" i="1"/>
  <c r="AQ1621" i="1"/>
  <c r="AS339" i="1"/>
  <c r="AP2694" i="1"/>
  <c r="AQ1304" i="1"/>
  <c r="AQ131" i="1"/>
  <c r="AQ1033" i="1"/>
  <c r="AQ1695" i="1"/>
  <c r="AQ2491" i="1"/>
  <c r="AR1313" i="1"/>
  <c r="AS1499" i="1"/>
  <c r="AP2754" i="1"/>
  <c r="AR81" i="1"/>
  <c r="AS978" i="1"/>
  <c r="AS1850" i="1"/>
  <c r="AQ2285" i="1"/>
  <c r="G9" i="20"/>
  <c r="AS176" i="1"/>
  <c r="AR1132" i="1"/>
  <c r="AQ1784" i="1"/>
  <c r="AP866" i="1"/>
  <c r="AQ2719" i="1"/>
  <c r="AP1974" i="1"/>
  <c r="AR2970" i="1"/>
  <c r="AS59" i="1"/>
  <c r="AS740" i="1"/>
  <c r="AP1193" i="1"/>
  <c r="AP2834" i="1"/>
  <c r="AP3274" i="1"/>
  <c r="AR21" i="1"/>
  <c r="AR2010" i="1"/>
  <c r="AS179" i="1"/>
  <c r="AQ461" i="1"/>
  <c r="AR318" i="1"/>
  <c r="AR1670" i="1"/>
  <c r="AQ1555" i="1"/>
  <c r="AQ2214" i="1"/>
  <c r="AS2480" i="1"/>
  <c r="AR367" i="1"/>
  <c r="AR2607" i="1"/>
  <c r="AP3021" i="1"/>
  <c r="AP1119" i="1"/>
  <c r="AR2113" i="1"/>
  <c r="AP3235" i="1"/>
  <c r="AR2435" i="1"/>
  <c r="AS648" i="1"/>
  <c r="AP563" i="1"/>
  <c r="AQ1717" i="1"/>
  <c r="AQ844" i="1"/>
  <c r="AQ1415" i="1"/>
  <c r="AS980" i="1"/>
  <c r="AQ1692" i="1"/>
  <c r="AP232" i="1"/>
  <c r="AP3182" i="1"/>
  <c r="AS1805" i="1"/>
  <c r="AP2139" i="1"/>
  <c r="AP1165" i="1"/>
  <c r="AS747" i="1"/>
  <c r="AS1078" i="1"/>
  <c r="AS1090" i="1"/>
  <c r="AQ1032" i="1"/>
  <c r="AS1973" i="1"/>
  <c r="AR3279" i="1"/>
  <c r="AQ1996" i="1"/>
  <c r="AQ1938" i="1"/>
  <c r="AP748" i="1"/>
  <c r="AS719" i="1"/>
  <c r="AR1418" i="1"/>
  <c r="AR2139" i="1"/>
  <c r="AS1342" i="1"/>
  <c r="AQ2425" i="1"/>
  <c r="AR2392" i="1"/>
  <c r="AP3201" i="1"/>
  <c r="AS2487" i="1"/>
  <c r="AR599" i="1"/>
  <c r="AQ945" i="1"/>
  <c r="AQ2663" i="1"/>
  <c r="AS450" i="1"/>
  <c r="AP564" i="1"/>
  <c r="AR2494" i="1"/>
  <c r="AS2744" i="1"/>
  <c r="AQ1170" i="1"/>
  <c r="AR981" i="1"/>
  <c r="AS2910" i="1"/>
  <c r="AS25" i="1"/>
  <c r="AR886" i="1"/>
  <c r="AP3128" i="1"/>
  <c r="AP1714" i="1"/>
  <c r="AP832" i="1"/>
  <c r="AS739" i="1"/>
  <c r="AR2484" i="1"/>
  <c r="AS2255" i="1"/>
  <c r="AQ300" i="1"/>
  <c r="AP2967" i="1"/>
  <c r="AS143" i="1"/>
  <c r="AS3201" i="1"/>
  <c r="AR2197" i="1"/>
  <c r="AS3263" i="1"/>
  <c r="AR3228" i="1"/>
  <c r="AQ1049" i="1"/>
  <c r="AS1461" i="1"/>
  <c r="AR1223" i="1"/>
  <c r="AR2241" i="1"/>
  <c r="AQ2090" i="1"/>
  <c r="AR619" i="1"/>
  <c r="AP1519" i="1"/>
  <c r="AS241" i="1"/>
  <c r="AQ899" i="1"/>
  <c r="AP2542" i="1"/>
  <c r="AP133" i="1"/>
  <c r="AP2092" i="1"/>
  <c r="AQ464" i="1"/>
  <c r="AS1842" i="1"/>
  <c r="AQ53" i="1"/>
  <c r="AS286" i="1"/>
  <c r="AQ3105" i="1"/>
  <c r="AP2846" i="1"/>
  <c r="AQ1198" i="1"/>
  <c r="AS1158" i="1"/>
  <c r="AP3292" i="1"/>
  <c r="AQ2263" i="1"/>
  <c r="AQ2287" i="1"/>
  <c r="AP2211" i="1"/>
  <c r="AS1131" i="1"/>
  <c r="AQ1505" i="1"/>
  <c r="AP2747" i="1"/>
  <c r="AR2828" i="1"/>
  <c r="AQ1176" i="1"/>
  <c r="AS2676" i="1"/>
  <c r="AR2514" i="1"/>
  <c r="AR2177" i="1"/>
  <c r="AR2066" i="1"/>
  <c r="AQ1783" i="1"/>
  <c r="AQ1585" i="1"/>
  <c r="AS1635" i="1"/>
  <c r="AP1131" i="1"/>
  <c r="AQ726" i="1"/>
  <c r="AS1957" i="1"/>
  <c r="AQ497" i="1"/>
  <c r="AP328" i="1"/>
  <c r="AR2350" i="1"/>
  <c r="AS527" i="1"/>
  <c r="AP2568" i="1"/>
  <c r="AR2048" i="1"/>
  <c r="AQ1530" i="1"/>
  <c r="AQ3192" i="1"/>
  <c r="AP1550" i="1"/>
  <c r="AR3202" i="1"/>
  <c r="AR1672" i="1"/>
  <c r="AP24" i="1"/>
  <c r="AR2255" i="1"/>
  <c r="AQ1348" i="1"/>
  <c r="AQ2003" i="1"/>
  <c r="AR375" i="1"/>
  <c r="AP2289" i="1"/>
  <c r="AR1702" i="1"/>
  <c r="AQ1115" i="1"/>
  <c r="AR1864" i="1"/>
  <c r="AS1995" i="1"/>
  <c r="AR1465" i="1"/>
  <c r="AS424" i="1"/>
  <c r="AP313" i="1"/>
  <c r="AQ2027" i="1"/>
  <c r="AP3093" i="1"/>
  <c r="AS1698" i="1"/>
  <c r="AS716" i="1"/>
  <c r="AS2287" i="1"/>
  <c r="AR330" i="1"/>
  <c r="AP1589" i="1"/>
  <c r="AP3206" i="1"/>
  <c r="AR2818" i="1"/>
  <c r="AR2729" i="1"/>
  <c r="AP1260" i="1"/>
  <c r="H23" i="20"/>
  <c r="AP2472" i="1"/>
  <c r="AR1687" i="1"/>
  <c r="AS3083" i="1"/>
  <c r="AP525" i="1"/>
  <c r="AP197" i="1"/>
  <c r="E25" i="20"/>
  <c r="AS1083" i="1"/>
  <c r="AP3209" i="1"/>
  <c r="AS3217" i="1"/>
  <c r="AP410" i="1"/>
  <c r="AQ1294" i="1"/>
  <c r="AP1216" i="1"/>
  <c r="AQ3022" i="1"/>
  <c r="AR1007" i="1"/>
  <c r="AP40" i="1"/>
  <c r="AP1618" i="1"/>
  <c r="AS2215" i="1"/>
  <c r="AR642" i="1"/>
  <c r="AQ798" i="1"/>
  <c r="AQ3156" i="1"/>
  <c r="AS2279" i="1"/>
  <c r="AP875" i="1"/>
  <c r="AS1694" i="1"/>
  <c r="AR195" i="1"/>
  <c r="AR3050" i="1"/>
  <c r="AP1976" i="1"/>
  <c r="AS238" i="1"/>
  <c r="AP1200" i="1"/>
  <c r="AR1025" i="1"/>
  <c r="AS544" i="1"/>
  <c r="AP1751" i="1"/>
  <c r="AR2384" i="1"/>
  <c r="AS2481" i="1"/>
  <c r="AP1637" i="1"/>
  <c r="AR1673" i="1"/>
  <c r="AQ1751" i="1"/>
  <c r="AS1756" i="1"/>
  <c r="AP2432" i="1"/>
  <c r="AP1343" i="1"/>
  <c r="AQ712" i="1"/>
  <c r="AQ1639" i="1"/>
  <c r="AS2966" i="1"/>
  <c r="AP2577" i="1"/>
  <c r="AQ625" i="1"/>
  <c r="AP434" i="1"/>
  <c r="AQ1557" i="1"/>
  <c r="AP886" i="1"/>
  <c r="AQ43" i="1"/>
  <c r="AR1327" i="1"/>
  <c r="AR2160" i="1"/>
  <c r="AQ1495" i="1"/>
  <c r="AR262" i="1"/>
  <c r="AQ1763" i="1"/>
  <c r="AP3215" i="1"/>
  <c r="AP2947" i="1"/>
  <c r="AR1508" i="1"/>
  <c r="AP2801" i="1"/>
  <c r="AQ1413" i="1"/>
  <c r="AP2740" i="1"/>
  <c r="AP641" i="1"/>
  <c r="AR1334" i="1"/>
  <c r="AQ1487" i="1"/>
  <c r="AR2304" i="1"/>
  <c r="AR49" i="1"/>
  <c r="AR454" i="1"/>
  <c r="E31" i="20"/>
  <c r="AQ1273" i="1"/>
  <c r="AR2856" i="1"/>
  <c r="AP2132" i="1"/>
  <c r="AP1326" i="1"/>
  <c r="B55" i="18"/>
  <c r="AP2946" i="1"/>
  <c r="AP966" i="1"/>
  <c r="AS2548" i="1"/>
  <c r="AP2300" i="1"/>
  <c r="AP798" i="1"/>
  <c r="AQ173" i="1"/>
  <c r="AS2492" i="1"/>
  <c r="AQ1243" i="1"/>
  <c r="AP2525" i="1"/>
  <c r="AS2831" i="1"/>
  <c r="AR1936" i="1"/>
  <c r="AS508" i="1"/>
  <c r="AP70" i="1"/>
  <c r="AS1507" i="1"/>
  <c r="AR3114" i="1"/>
  <c r="AQ3089" i="1"/>
  <c r="AR2931" i="1"/>
  <c r="AP583" i="1"/>
  <c r="AQ1669" i="1"/>
  <c r="AP1439" i="1"/>
  <c r="AQ360" i="1"/>
  <c r="AP2234" i="1"/>
  <c r="AS907" i="1"/>
  <c r="AP1709" i="1"/>
  <c r="AR1765" i="1"/>
  <c r="AS417" i="1"/>
  <c r="AS1772" i="1"/>
  <c r="AS650" i="1"/>
  <c r="AQ1042" i="1"/>
  <c r="AS748" i="1"/>
  <c r="AS1170" i="1"/>
  <c r="AP1545" i="1"/>
  <c r="AP2156" i="1"/>
  <c r="AS471" i="1"/>
  <c r="AQ2306" i="1"/>
  <c r="AP560" i="1"/>
  <c r="AS587" i="1"/>
  <c r="AS1054" i="1"/>
  <c r="AR2321" i="1"/>
  <c r="AR2760" i="1"/>
  <c r="AQ2008" i="1"/>
  <c r="AQ136" i="1"/>
  <c r="AS1225" i="1"/>
  <c r="AR699" i="1"/>
  <c r="AS2186" i="1"/>
  <c r="AR1477" i="1"/>
  <c r="AS1254" i="1"/>
  <c r="AQ3062" i="1"/>
  <c r="AR3191" i="1"/>
  <c r="AS2626" i="1"/>
  <c r="AP2078" i="1"/>
  <c r="AS172" i="1"/>
  <c r="AR2593" i="1"/>
  <c r="AR1530" i="1"/>
  <c r="AQ1830" i="1"/>
  <c r="AP846" i="1"/>
  <c r="AQ741" i="1"/>
  <c r="AP3042" i="1"/>
  <c r="AS1803" i="1"/>
  <c r="AS2388" i="1"/>
  <c r="AR1347" i="1"/>
  <c r="AR3077" i="1"/>
  <c r="AS1231" i="1"/>
  <c r="AP2579" i="1"/>
  <c r="AQ365" i="1"/>
  <c r="AP1285" i="1"/>
  <c r="AS1556" i="1"/>
  <c r="AP2198" i="1"/>
  <c r="AR14" i="1"/>
  <c r="AR2466" i="1"/>
  <c r="AQ1147" i="1"/>
  <c r="AS2825" i="1"/>
  <c r="AP2789" i="1"/>
  <c r="AS2947" i="1"/>
  <c r="AS2075" i="1"/>
  <c r="AR83" i="1"/>
  <c r="AP1844" i="1"/>
  <c r="AS3285" i="1"/>
  <c r="AP2359" i="1"/>
  <c r="AR2077" i="1"/>
  <c r="AR101" i="1"/>
  <c r="AQ1568" i="1"/>
  <c r="AQ276" i="1"/>
  <c r="AQ1570" i="1"/>
  <c r="AQ1558" i="1"/>
  <c r="AR2173" i="1"/>
  <c r="AR1668" i="1"/>
  <c r="AP1380" i="1"/>
  <c r="AP2451" i="1"/>
  <c r="AQ170" i="1"/>
  <c r="AQ3146" i="1"/>
  <c r="AR2611" i="1"/>
  <c r="AR2736" i="1"/>
  <c r="AQ3065" i="1"/>
  <c r="AP2734" i="1"/>
  <c r="AS3245" i="1"/>
  <c r="AR1150" i="1"/>
  <c r="AS1121" i="1"/>
  <c r="AS1191" i="1"/>
  <c r="AS903" i="1"/>
  <c r="AS304" i="1"/>
  <c r="AS1618" i="1"/>
  <c r="AQ3273" i="1"/>
  <c r="AR1835" i="1"/>
  <c r="AP995" i="1"/>
  <c r="AQ682" i="1"/>
  <c r="AS2135" i="1"/>
  <c r="AQ3228" i="1"/>
  <c r="AQ517" i="1"/>
  <c r="AR178" i="1"/>
  <c r="AR2172" i="1"/>
  <c r="AQ1630" i="1"/>
  <c r="AP77" i="1"/>
  <c r="AP2671" i="1"/>
  <c r="AS1056" i="1"/>
  <c r="AQ1572" i="1"/>
  <c r="AQ3079" i="1"/>
  <c r="AR2558" i="1"/>
  <c r="AR1331" i="1"/>
  <c r="AQ1185" i="1"/>
  <c r="AR1837" i="1"/>
  <c r="AR1149" i="1"/>
  <c r="AP989" i="1"/>
  <c r="AQ2859" i="1"/>
  <c r="AR1728" i="1"/>
  <c r="AS472" i="1"/>
  <c r="AR552" i="1"/>
  <c r="AS2624" i="1"/>
  <c r="AS2660" i="1"/>
  <c r="AP570" i="1"/>
  <c r="AR2744" i="1"/>
  <c r="AS519" i="1"/>
  <c r="AQ855" i="1"/>
  <c r="AP1934" i="1"/>
  <c r="AS1228" i="1"/>
  <c r="AP2838" i="1"/>
  <c r="AR1470" i="1"/>
  <c r="AP537" i="1"/>
  <c r="AS2425" i="1"/>
  <c r="AR1148" i="1"/>
  <c r="AP1417" i="1"/>
  <c r="AP636" i="1"/>
  <c r="AQ3160" i="1"/>
  <c r="AS1620" i="1"/>
  <c r="AS941" i="1"/>
  <c r="AP1340" i="1"/>
  <c r="AR1041" i="1"/>
  <c r="AP1195" i="1"/>
  <c r="AQ2728" i="1"/>
  <c r="AP1940" i="1"/>
  <c r="AS598" i="1"/>
  <c r="AQ3018" i="1"/>
  <c r="AP112" i="1"/>
  <c r="AS309" i="1"/>
  <c r="AP440" i="1"/>
  <c r="AR2957" i="1"/>
  <c r="AS1497" i="1"/>
  <c r="AS3211" i="1"/>
  <c r="AP1661" i="1"/>
  <c r="AS2434" i="1"/>
  <c r="AQ566" i="1"/>
  <c r="AP10" i="1"/>
  <c r="AQ2478" i="1"/>
  <c r="AQ1677" i="1"/>
  <c r="AR3154" i="1"/>
  <c r="AR304" i="1"/>
  <c r="AS1447" i="1"/>
  <c r="AP867" i="1"/>
  <c r="AR1387" i="1"/>
  <c r="AR2018" i="1"/>
  <c r="AQ1386" i="1"/>
  <c r="AQ2408" i="1"/>
  <c r="AQ2738" i="1"/>
  <c r="AR2335" i="1"/>
  <c r="AQ260" i="1"/>
  <c r="AP964" i="1"/>
  <c r="AS1810" i="1"/>
  <c r="AR2905" i="1"/>
  <c r="AQ3047" i="1"/>
  <c r="AQ447" i="1"/>
  <c r="G11" i="20"/>
  <c r="AQ1401" i="1"/>
  <c r="AQ686" i="1"/>
  <c r="AR1787" i="1"/>
  <c r="AR177" i="1"/>
  <c r="AP1376" i="1"/>
  <c r="AQ370" i="1"/>
  <c r="AS2188" i="1"/>
  <c r="AS999" i="1"/>
  <c r="AR2027" i="1"/>
  <c r="AR3126" i="1"/>
  <c r="AS942" i="1"/>
  <c r="AP1542" i="1"/>
  <c r="AQ3125" i="1"/>
  <c r="AQ489" i="1"/>
  <c r="AS192" i="1"/>
  <c r="AR187" i="1"/>
  <c r="AQ609" i="1"/>
  <c r="AS2275" i="1"/>
  <c r="AR3058" i="1"/>
  <c r="AS2871" i="1"/>
  <c r="AS1614" i="1"/>
  <c r="AS909" i="1"/>
  <c r="AP2869" i="1"/>
  <c r="AQ373" i="1"/>
  <c r="AS2260" i="1"/>
  <c r="AQ1177" i="1"/>
  <c r="AS27" i="1"/>
  <c r="AQ2179" i="1"/>
  <c r="AR1605" i="1"/>
  <c r="AR2150" i="1"/>
  <c r="AR46" i="1"/>
  <c r="AP616" i="1"/>
  <c r="AS443" i="1"/>
  <c r="AR1501" i="1"/>
  <c r="AP1809" i="1"/>
  <c r="AR913" i="1"/>
  <c r="AR2892" i="1"/>
  <c r="AP2317" i="1"/>
  <c r="AP354" i="1"/>
  <c r="AR1685" i="1"/>
  <c r="AR1489" i="1"/>
  <c r="AR658" i="1"/>
  <c r="AP91" i="1"/>
  <c r="AS2645" i="1"/>
  <c r="AP3164" i="1"/>
  <c r="AP3245" i="1"/>
  <c r="AP1010" i="1"/>
  <c r="AQ418" i="1"/>
  <c r="AS1585" i="1"/>
  <c r="AS2846" i="1"/>
  <c r="AQ1215" i="1"/>
  <c r="AQ2383" i="1"/>
  <c r="AQ2897" i="1"/>
  <c r="AP2102" i="1"/>
  <c r="AR2200" i="1"/>
  <c r="AR1464" i="1"/>
  <c r="AP1383" i="1"/>
  <c r="AS2160" i="1"/>
  <c r="AP953" i="1"/>
  <c r="AQ2921" i="1"/>
  <c r="AR3168" i="1"/>
  <c r="AR2347" i="1"/>
  <c r="AR2273" i="1"/>
  <c r="AS1347" i="1"/>
  <c r="AQ1230" i="1"/>
  <c r="G22" i="20"/>
  <c r="AP1929" i="1"/>
  <c r="AS2713" i="1"/>
  <c r="AS3120" i="1"/>
  <c r="AQ352" i="1"/>
  <c r="AQ2652" i="1"/>
  <c r="AP589" i="1"/>
  <c r="AR2097" i="1"/>
  <c r="AR1426" i="1"/>
  <c r="AP279" i="1"/>
  <c r="AP1594" i="1"/>
  <c r="AQ2922" i="1"/>
  <c r="AP1282" i="1"/>
  <c r="AP2136" i="1"/>
  <c r="AQ3190" i="1"/>
  <c r="AQ2614" i="1"/>
  <c r="AP1540" i="1"/>
  <c r="AP2020" i="1"/>
  <c r="AP3033" i="1"/>
  <c r="AS2918" i="1"/>
  <c r="AS1844" i="1"/>
  <c r="AP1559" i="1"/>
  <c r="AR2088" i="1"/>
  <c r="AP2318" i="1"/>
  <c r="AQ1063" i="1"/>
  <c r="AP884" i="1"/>
  <c r="AQ1074" i="1"/>
  <c r="AP820" i="1"/>
  <c r="AP1101" i="1"/>
  <c r="AQ2053" i="1"/>
  <c r="AS1710" i="1"/>
  <c r="AR311" i="1"/>
  <c r="AS973" i="1"/>
  <c r="AP1958" i="1"/>
  <c r="AS2476" i="1"/>
  <c r="AP2851" i="1"/>
  <c r="AS2844" i="1"/>
  <c r="AR914" i="1"/>
  <c r="AS2229" i="1"/>
  <c r="AQ3009" i="1"/>
  <c r="AR1442" i="1"/>
  <c r="AS2013" i="1"/>
  <c r="AS762" i="1"/>
  <c r="AR2525" i="1"/>
  <c r="AP783" i="1"/>
  <c r="AR1209" i="1"/>
  <c r="AS2125" i="1"/>
  <c r="AR1895" i="1"/>
  <c r="AS2656" i="1"/>
  <c r="AP2890" i="1"/>
  <c r="AQ646" i="1"/>
  <c r="AS1544" i="1"/>
  <c r="AP861" i="1"/>
  <c r="AQ358" i="1"/>
  <c r="AR1325" i="1"/>
  <c r="AS338" i="1"/>
  <c r="AR2595" i="1"/>
  <c r="AS2110" i="1"/>
  <c r="AR3014" i="1"/>
  <c r="AS2919" i="1"/>
  <c r="AP1127" i="1"/>
  <c r="AR2312" i="1"/>
  <c r="AP815" i="1"/>
  <c r="AR1592" i="1"/>
  <c r="AR1365" i="1"/>
  <c r="AR59" i="1"/>
  <c r="AS1559" i="1"/>
  <c r="AQ2009" i="1"/>
  <c r="AS1796" i="1"/>
  <c r="AQ957" i="1"/>
  <c r="AP2129" i="1"/>
  <c r="AQ2292" i="1"/>
  <c r="AS829" i="1"/>
  <c r="AR545" i="1"/>
  <c r="AQ1816" i="1"/>
  <c r="AS1959" i="1"/>
  <c r="AS1662" i="1"/>
  <c r="AR992" i="1"/>
  <c r="AQ310" i="1"/>
  <c r="AP2586" i="1"/>
  <c r="AQ2733" i="1"/>
  <c r="AR2691" i="1"/>
  <c r="AS1270" i="1"/>
  <c r="AR1002" i="1"/>
  <c r="AP1079" i="1"/>
  <c r="AS2840" i="1"/>
  <c r="AR2885" i="1"/>
  <c r="AQ1140" i="1"/>
  <c r="AR1970" i="1"/>
  <c r="AQ2483" i="1"/>
  <c r="AR652" i="1"/>
  <c r="AR229" i="1"/>
  <c r="AR678" i="1"/>
  <c r="AP2707" i="1"/>
  <c r="AP1888" i="1"/>
  <c r="AS2912" i="1"/>
  <c r="AS1720" i="1"/>
  <c r="E2" i="20"/>
  <c r="AP294" i="1"/>
  <c r="AR2178" i="1"/>
  <c r="AP1070" i="1"/>
  <c r="AR2365" i="1"/>
  <c r="AQ638" i="1"/>
  <c r="AR88" i="1"/>
  <c r="AQ959" i="1"/>
  <c r="AS990" i="1"/>
  <c r="AS1118" i="1"/>
  <c r="AS463" i="1"/>
  <c r="AQ2286" i="1"/>
  <c r="AP1151" i="1"/>
  <c r="AQ3298" i="1"/>
  <c r="AP2179" i="1"/>
  <c r="AQ2602" i="1"/>
  <c r="AQ443" i="1"/>
  <c r="AS1389" i="1"/>
  <c r="AQ2900" i="1"/>
  <c r="AR780" i="1"/>
  <c r="AQ2046" i="1"/>
  <c r="AP2883" i="1"/>
  <c r="AR1975" i="1"/>
  <c r="AR2660" i="1"/>
  <c r="AR2497" i="1"/>
  <c r="AS3224" i="1"/>
  <c r="AP267" i="1"/>
  <c r="AP2424" i="1"/>
  <c r="AS1649" i="1"/>
  <c r="AP1292" i="1"/>
  <c r="AP2832" i="1"/>
  <c r="AP2269" i="1"/>
  <c r="AP1816" i="1"/>
  <c r="AS1833" i="1"/>
  <c r="AP844" i="1"/>
  <c r="AP2708" i="1"/>
  <c r="AR2624" i="1"/>
  <c r="AQ295" i="1"/>
  <c r="AR643" i="1"/>
  <c r="AS582" i="1"/>
  <c r="AR2984" i="1"/>
  <c r="AR1696" i="1"/>
  <c r="AP2888" i="1"/>
  <c r="AQ737" i="1"/>
  <c r="AS2163" i="1"/>
  <c r="AQ162" i="1"/>
  <c r="AQ3236" i="1"/>
  <c r="AQ3231" i="1"/>
  <c r="AR2252" i="1"/>
  <c r="AQ2854" i="1"/>
  <c r="AQ3234" i="1"/>
  <c r="AQ2638" i="1"/>
  <c r="AQ764" i="1"/>
  <c r="AS2634" i="1"/>
  <c r="AQ213" i="1"/>
  <c r="AP2478" i="1"/>
  <c r="H8" i="20"/>
  <c r="AP2420" i="1"/>
  <c r="AP2339" i="1"/>
  <c r="AP1905" i="1"/>
  <c r="AQ1500" i="1"/>
  <c r="AQ2084" i="1"/>
  <c r="AP1018" i="1"/>
  <c r="AS1264" i="1"/>
  <c r="AR3028" i="1"/>
  <c r="AS2928" i="1"/>
  <c r="AQ1724" i="1"/>
  <c r="AP671" i="1"/>
  <c r="AQ2856" i="1"/>
  <c r="AR887" i="1"/>
  <c r="AQ3101" i="1"/>
  <c r="AS1049" i="1"/>
  <c r="AR1525" i="1"/>
  <c r="AS484" i="1"/>
  <c r="AQ1561" i="1"/>
  <c r="AS1529" i="1"/>
  <c r="AS2432" i="1"/>
  <c r="AP2742" i="1"/>
  <c r="AS2189" i="1"/>
  <c r="AR1729" i="1"/>
  <c r="AS1583" i="1"/>
  <c r="AR1950" i="1"/>
  <c r="AS2349" i="1"/>
  <c r="AP2541" i="1"/>
  <c r="AS2489" i="1"/>
  <c r="B25" i="18"/>
  <c r="AR1436" i="1"/>
  <c r="AQ472" i="1"/>
  <c r="AR3282" i="1"/>
  <c r="AQ2860" i="1"/>
  <c r="AR2654" i="1"/>
  <c r="AP1445" i="1"/>
  <c r="AP736" i="1"/>
  <c r="AP503" i="1"/>
  <c r="AR207" i="1"/>
  <c r="AP1265" i="1"/>
  <c r="AQ697" i="1"/>
  <c r="AR2461" i="1"/>
  <c r="AS323" i="1"/>
  <c r="AR1705" i="1"/>
  <c r="AR825" i="1"/>
  <c r="AP2775" i="1"/>
  <c r="AP3052" i="1"/>
  <c r="B21" i="18"/>
  <c r="AQ2531" i="1"/>
  <c r="AS497" i="1"/>
  <c r="AR948" i="1"/>
  <c r="AP1792" i="1"/>
  <c r="AS790" i="1"/>
  <c r="AP3259" i="1"/>
  <c r="AP3041" i="1"/>
  <c r="AQ2314" i="1"/>
  <c r="AP46" i="1"/>
  <c r="AR768" i="1"/>
  <c r="AP285" i="1"/>
  <c r="AP2767" i="1"/>
  <c r="AP2123" i="1"/>
  <c r="AR1632" i="1"/>
  <c r="AS2301" i="1"/>
  <c r="AS2821" i="1"/>
  <c r="AP266" i="1"/>
  <c r="AS528" i="1"/>
  <c r="AP2744" i="1"/>
  <c r="AQ736" i="1"/>
  <c r="AR1192" i="1"/>
  <c r="AS2762" i="1"/>
  <c r="AP3144" i="1"/>
  <c r="AS1553" i="1"/>
  <c r="AS1930" i="1"/>
  <c r="AS98" i="1"/>
  <c r="AS306" i="1"/>
  <c r="AQ2167" i="1"/>
  <c r="AQ2598" i="1"/>
  <c r="AR918" i="1"/>
  <c r="AS2691" i="1"/>
  <c r="AR17" i="1"/>
  <c r="AS700" i="1"/>
  <c r="AS1681" i="1"/>
  <c r="AQ3025" i="1"/>
  <c r="AP2641" i="1"/>
  <c r="AS1221" i="1"/>
  <c r="AR2599" i="1"/>
  <c r="AS2602" i="1"/>
  <c r="AR1642" i="1"/>
  <c r="AR147" i="1"/>
  <c r="AQ2264" i="1"/>
  <c r="AS1476" i="1"/>
  <c r="AS3096" i="1"/>
  <c r="AR274" i="1"/>
  <c r="AP2970" i="1"/>
  <c r="AP2361" i="1"/>
  <c r="AS3125" i="1"/>
  <c r="AS1341" i="1"/>
  <c r="AP2077" i="1"/>
  <c r="AS1565" i="1"/>
  <c r="AR2047" i="1"/>
  <c r="AR247" i="1"/>
  <c r="AP22" i="1"/>
  <c r="AP368" i="1"/>
  <c r="AQ2905" i="1"/>
  <c r="AR2481" i="1"/>
  <c r="AS642" i="1"/>
  <c r="AR114" i="1"/>
  <c r="AQ652" i="1"/>
  <c r="AP2887" i="1"/>
  <c r="AS1744" i="1"/>
  <c r="AS521" i="1"/>
  <c r="AQ37" i="1"/>
  <c r="AP2002" i="1"/>
  <c r="AP1379" i="1"/>
  <c r="AR1057" i="1"/>
  <c r="AR606" i="1"/>
  <c r="AP1973" i="1"/>
  <c r="AR1459" i="1"/>
  <c r="AS1531" i="1"/>
  <c r="AS411" i="1"/>
  <c r="AR1863" i="1"/>
  <c r="AP111" i="1"/>
  <c r="AQ139" i="1"/>
  <c r="AP1490" i="1"/>
  <c r="AP2657" i="1"/>
  <c r="AQ394" i="1"/>
  <c r="AP3154" i="1"/>
  <c r="AP3009" i="1"/>
  <c r="AQ67" i="1"/>
  <c r="AQ2771" i="1"/>
  <c r="AQ2363" i="1"/>
  <c r="AS2703" i="1"/>
  <c r="AS2922" i="1"/>
  <c r="AR867" i="1"/>
  <c r="AP1315" i="1"/>
  <c r="AS2594" i="1"/>
  <c r="AQ2464" i="1"/>
  <c r="AP2141" i="1"/>
  <c r="AP90" i="1"/>
  <c r="AP1059" i="1"/>
  <c r="AR1100" i="1"/>
  <c r="AS2377" i="1"/>
  <c r="AS834" i="1"/>
  <c r="AP769" i="1"/>
  <c r="AQ1305" i="1"/>
  <c r="AQ2489" i="1"/>
  <c r="AR384" i="1"/>
  <c r="AQ1404" i="1"/>
  <c r="AQ784" i="1"/>
  <c r="AR1350" i="1"/>
  <c r="AS2976" i="1"/>
  <c r="AS1940" i="1"/>
  <c r="AS1877" i="1"/>
  <c r="AP2646" i="1"/>
  <c r="AQ3052" i="1"/>
  <c r="AS237" i="1"/>
  <c r="AP1222" i="1"/>
  <c r="AQ564" i="1"/>
  <c r="AS2573" i="1"/>
  <c r="AR2918" i="1"/>
  <c r="AR3270" i="1"/>
  <c r="AR1596" i="1"/>
  <c r="AS533" i="1"/>
  <c r="AP2115" i="1"/>
  <c r="AP3227" i="1"/>
  <c r="AS13" i="1"/>
  <c r="AP2133" i="1"/>
  <c r="AR2366" i="1"/>
  <c r="AQ1975" i="1"/>
  <c r="AQ2119" i="1"/>
  <c r="AQ2570" i="1"/>
  <c r="AS3102" i="1"/>
  <c r="AS2992" i="1"/>
  <c r="AS1750" i="1"/>
  <c r="AQ519" i="1"/>
  <c r="AR106" i="1"/>
  <c r="F18" i="20"/>
  <c r="AR2934" i="1"/>
  <c r="AR1783" i="1"/>
  <c r="AQ57" i="1"/>
  <c r="AP174" i="1"/>
  <c r="AR1760" i="1"/>
  <c r="AS864" i="1"/>
  <c r="AQ2313" i="1"/>
  <c r="AR3231" i="1"/>
  <c r="AR2475" i="1"/>
  <c r="H14" i="20"/>
  <c r="B28" i="18"/>
  <c r="AS2446" i="1"/>
  <c r="AR3205" i="1"/>
  <c r="AR660" i="1"/>
  <c r="AS2940" i="1"/>
  <c r="AS2373" i="1"/>
  <c r="AS1187" i="1"/>
  <c r="AQ1456" i="1"/>
  <c r="AR1490" i="1"/>
  <c r="AS2983" i="1"/>
  <c r="AR989" i="1"/>
  <c r="AP1890" i="1"/>
  <c r="AR2904" i="1"/>
  <c r="AQ808" i="1"/>
  <c r="AR974" i="1"/>
  <c r="AP272" i="1"/>
  <c r="AQ2045" i="1"/>
  <c r="AQ1844" i="1"/>
  <c r="AR2566" i="1"/>
  <c r="AQ1998" i="1"/>
  <c r="AP548" i="1"/>
  <c r="AP1197" i="1"/>
  <c r="AP2182" i="1"/>
  <c r="G29" i="20"/>
  <c r="AQ1237" i="1"/>
  <c r="AQ2577" i="1"/>
  <c r="AS997" i="1"/>
  <c r="AS1279" i="1"/>
  <c r="AP2127" i="1"/>
  <c r="AS769" i="1"/>
  <c r="AS1501" i="1"/>
  <c r="AP1316" i="1"/>
  <c r="AS730" i="1"/>
  <c r="AR595" i="1"/>
  <c r="AP918" i="1"/>
  <c r="AP1914" i="1"/>
  <c r="AR1323" i="1"/>
  <c r="AS2003" i="1"/>
  <c r="AR945" i="1"/>
  <c r="H2" i="20"/>
  <c r="AS297" i="1"/>
  <c r="AS612" i="1"/>
  <c r="AR1935" i="1"/>
  <c r="AR1916" i="1"/>
  <c r="AP356" i="1"/>
  <c r="AP1831" i="1"/>
  <c r="AS84" i="1"/>
  <c r="AP2777" i="1"/>
  <c r="AP3016" i="1"/>
  <c r="AQ1092" i="1"/>
  <c r="AQ1817" i="1"/>
  <c r="AP442" i="1"/>
  <c r="AS17" i="1"/>
  <c r="AS2299" i="1"/>
  <c r="AR1576" i="1"/>
  <c r="AS1631" i="1"/>
  <c r="AP2647" i="1"/>
  <c r="AP3023" i="1"/>
  <c r="AQ155" i="1"/>
  <c r="AP2405" i="1"/>
  <c r="AS1668" i="1"/>
  <c r="AR597" i="1"/>
  <c r="AS1040" i="1"/>
  <c r="AR441" i="1"/>
  <c r="AR1560" i="1"/>
  <c r="AP986" i="1"/>
  <c r="AQ849" i="1"/>
  <c r="AQ2961" i="1"/>
  <c r="AS713" i="1"/>
  <c r="AQ2124" i="1"/>
  <c r="AR1366" i="1"/>
  <c r="AR2328" i="1"/>
  <c r="AS366" i="1"/>
  <c r="AQ380" i="1"/>
  <c r="AS962" i="1"/>
  <c r="AP496" i="1"/>
  <c r="AR1846" i="1"/>
  <c r="AR1421" i="1"/>
  <c r="AQ138" i="1"/>
  <c r="AR1058" i="1"/>
  <c r="AS2943" i="1"/>
  <c r="AQ1320" i="1"/>
  <c r="AR2845" i="1"/>
  <c r="AP2562" i="1"/>
  <c r="AQ115" i="1"/>
  <c r="AP2320" i="1"/>
  <c r="AQ3180" i="1"/>
  <c r="AQ2401" i="1"/>
  <c r="AP1609" i="1"/>
  <c r="AS3150" i="1"/>
  <c r="AP3300" i="1"/>
  <c r="AS937" i="1"/>
  <c r="AQ3171" i="1"/>
  <c r="G17" i="20"/>
  <c r="AR2622" i="1"/>
  <c r="AQ1239" i="1"/>
  <c r="AR250" i="1"/>
  <c r="AR1848" i="1"/>
  <c r="AR1038" i="1"/>
  <c r="AR364" i="1"/>
  <c r="AS1364" i="1"/>
  <c r="AQ812" i="1"/>
  <c r="AP248" i="1"/>
  <c r="AP2538" i="1"/>
  <c r="AQ2333" i="1"/>
  <c r="AR2381" i="1"/>
  <c r="AS2806" i="1"/>
  <c r="AQ1484" i="1"/>
  <c r="AS398" i="1"/>
  <c r="AR3167" i="1"/>
  <c r="AS1510" i="1"/>
  <c r="AR795" i="1"/>
  <c r="AR1792" i="1"/>
  <c r="AR898" i="1"/>
  <c r="AS1774" i="1"/>
  <c r="AP608" i="1"/>
  <c r="AP800" i="1"/>
  <c r="AS1309" i="1"/>
  <c r="AP72" i="1"/>
  <c r="AS1378" i="1"/>
  <c r="AS1289" i="1"/>
  <c r="AP485" i="1"/>
  <c r="AR1581" i="1"/>
  <c r="AQ2838" i="1"/>
  <c r="AP416" i="1"/>
  <c r="AR3026" i="1"/>
  <c r="AP2807" i="1"/>
  <c r="AS1532" i="1"/>
  <c r="AS576" i="1"/>
  <c r="AP1453" i="1"/>
  <c r="AP2924" i="1"/>
  <c r="AR2390" i="1"/>
  <c r="AQ2810" i="1"/>
  <c r="AR1462" i="1"/>
  <c r="AP928" i="1"/>
  <c r="AQ2688" i="1"/>
  <c r="AQ602" i="1"/>
  <c r="AQ331" i="1"/>
  <c r="AS1092" i="1"/>
  <c r="AP1058" i="1"/>
  <c r="AS2959" i="1"/>
  <c r="AR581" i="1"/>
  <c r="AQ707" i="1"/>
  <c r="AQ302" i="1"/>
  <c r="AS811" i="1"/>
  <c r="AP2663" i="1"/>
  <c r="AS106" i="1"/>
  <c r="AQ1393" i="1"/>
  <c r="AP2373" i="1"/>
  <c r="AS972" i="1"/>
  <c r="AS1227" i="1"/>
  <c r="AQ2499" i="1"/>
  <c r="AS524" i="1"/>
  <c r="AS3170" i="1"/>
  <c r="AQ2647" i="1"/>
  <c r="AS274" i="1"/>
  <c r="AR601" i="1"/>
  <c r="AR1428" i="1"/>
  <c r="AQ534" i="1"/>
  <c r="AR1037" i="1"/>
  <c r="AR2614" i="1"/>
  <c r="AP633" i="1"/>
  <c r="AR2641" i="1"/>
  <c r="AS955" i="1"/>
  <c r="AP1112" i="1"/>
  <c r="AR2547" i="1"/>
  <c r="AR331" i="1"/>
  <c r="AQ639" i="1"/>
  <c r="AP1557" i="1"/>
  <c r="AR587" i="1"/>
  <c r="AR423" i="1"/>
  <c r="AR1234" i="1"/>
  <c r="AQ2236" i="1"/>
  <c r="AR2117" i="1"/>
  <c r="AS1806" i="1"/>
  <c r="AQ2164" i="1"/>
  <c r="AS1263" i="1"/>
  <c r="AS3174" i="1"/>
  <c r="AS2295" i="1"/>
  <c r="AQ1571" i="1"/>
  <c r="AQ1859" i="1"/>
  <c r="AQ2941" i="1"/>
  <c r="AQ1801" i="1"/>
  <c r="AQ606" i="1"/>
  <c r="AS1335" i="1"/>
  <c r="AR2646" i="1"/>
  <c r="AS2794" i="1"/>
  <c r="AR2389" i="1"/>
  <c r="AP1682" i="1"/>
  <c r="AR2620" i="1"/>
  <c r="AQ2366" i="1"/>
  <c r="AQ3226" i="1"/>
  <c r="AS1472" i="1"/>
  <c r="AP3288" i="1"/>
  <c r="AP1875" i="1"/>
  <c r="AS2897" i="1"/>
  <c r="AP159" i="1"/>
  <c r="AS2759" i="1"/>
  <c r="AP2138" i="1"/>
  <c r="AS157" i="1"/>
  <c r="AS1436" i="1"/>
  <c r="AS1207" i="1"/>
  <c r="AS1714" i="1"/>
  <c r="AS1326" i="1"/>
  <c r="AQ2656" i="1"/>
  <c r="AQ235" i="1"/>
  <c r="AS1759" i="1"/>
  <c r="AP2097" i="1"/>
  <c r="AS877" i="1"/>
  <c r="AP1621" i="1"/>
  <c r="AS375" i="1"/>
  <c r="AS835" i="1"/>
  <c r="AP3174" i="1"/>
  <c r="AR1807" i="1"/>
  <c r="AS1020" i="1"/>
  <c r="AS138" i="1"/>
  <c r="AQ1810" i="1"/>
  <c r="AQ2089" i="1"/>
  <c r="AP716" i="1"/>
  <c r="AP1798" i="1"/>
  <c r="AP3231" i="1"/>
  <c r="AR935" i="1"/>
  <c r="AP3146" i="1"/>
  <c r="AQ730" i="1"/>
  <c r="AR2873" i="1"/>
  <c r="AP3026" i="1"/>
  <c r="AS2796" i="1"/>
  <c r="AS2085" i="1"/>
  <c r="AR483" i="1"/>
  <c r="AQ3198" i="1"/>
  <c r="AP2940" i="1"/>
  <c r="B14" i="18"/>
  <c r="AQ2581" i="1"/>
  <c r="AQ3159" i="1"/>
  <c r="AP883" i="1"/>
  <c r="AQ2678" i="1"/>
  <c r="AR1902" i="1"/>
  <c r="AQ2250" i="1"/>
  <c r="AR2799" i="1"/>
  <c r="AQ383" i="1"/>
  <c r="AS2996" i="1"/>
  <c r="AS1362" i="1"/>
  <c r="AS3246" i="1"/>
  <c r="AQ1231" i="1"/>
  <c r="AS674" i="1"/>
  <c r="AR1412" i="1"/>
  <c r="AS318" i="1"/>
  <c r="AP1562" i="1"/>
  <c r="AS1751" i="1"/>
  <c r="AS161" i="1"/>
  <c r="AP689" i="1"/>
  <c r="AQ112" i="1"/>
  <c r="AS1414" i="1"/>
  <c r="AP499" i="1"/>
  <c r="AS1573" i="1"/>
  <c r="AS2498" i="1"/>
  <c r="AQ198" i="1"/>
  <c r="AQ3097" i="1"/>
  <c r="AR2774" i="1"/>
  <c r="AR1413" i="1"/>
  <c r="AQ2898" i="1"/>
  <c r="AS2096" i="1"/>
  <c r="AR2386" i="1"/>
  <c r="AQ2606" i="1"/>
  <c r="AR2512" i="1"/>
  <c r="AP1300" i="1"/>
  <c r="AS1050" i="1"/>
  <c r="AR2353" i="1"/>
  <c r="AS589" i="1"/>
  <c r="B4" i="18"/>
  <c r="AR506" i="1"/>
  <c r="AR2086" i="1"/>
  <c r="AP2705" i="1"/>
  <c r="AS146" i="1"/>
  <c r="AP2146" i="1"/>
  <c r="AR1568" i="1"/>
  <c r="AS79" i="1"/>
  <c r="AR2713" i="1"/>
  <c r="AP2531" i="1"/>
  <c r="AS225" i="1"/>
  <c r="AS2241" i="1"/>
  <c r="AP992" i="1"/>
  <c r="AS2161" i="1"/>
  <c r="AR2083" i="1"/>
  <c r="AR3242" i="1"/>
  <c r="AR3265" i="1"/>
  <c r="AS1367" i="1"/>
  <c r="E30" i="20"/>
  <c r="AP2199" i="1"/>
  <c r="AS1039" i="1"/>
  <c r="AP2510" i="1"/>
  <c r="AS184" i="1"/>
  <c r="AQ2479" i="1"/>
  <c r="AP839" i="1"/>
  <c r="AR987" i="1"/>
  <c r="AR3052" i="1"/>
  <c r="AS1355" i="1"/>
  <c r="AS3022" i="1"/>
  <c r="AP2681" i="1"/>
  <c r="AP482" i="1"/>
  <c r="AS807" i="1"/>
  <c r="AR1401" i="1"/>
  <c r="AS2661" i="1"/>
  <c r="AP3155" i="1"/>
  <c r="AQ2982" i="1"/>
  <c r="AQ626" i="1"/>
  <c r="AQ827" i="1"/>
  <c r="AQ1390" i="1"/>
  <c r="AQ2289" i="1"/>
  <c r="AP2741" i="1"/>
  <c r="AQ3073" i="1"/>
  <c r="AQ61" i="1"/>
  <c r="AP2908" i="1"/>
  <c r="AP2520" i="1"/>
  <c r="AS3147" i="1"/>
  <c r="AS1182" i="1"/>
  <c r="AS1160" i="1"/>
  <c r="AP1088" i="1"/>
  <c r="AQ2865" i="1"/>
  <c r="AR2634" i="1"/>
  <c r="AS2723" i="1"/>
  <c r="AQ1631" i="1"/>
  <c r="AP380" i="1"/>
  <c r="AQ59" i="1"/>
  <c r="AS831" i="1"/>
  <c r="AS862" i="1"/>
  <c r="AS2505" i="1"/>
  <c r="AS2344" i="1"/>
  <c r="AQ1667" i="1"/>
  <c r="AS1128" i="1"/>
  <c r="AQ2925" i="1"/>
  <c r="AS2032" i="1"/>
  <c r="AR621" i="1"/>
  <c r="AS578" i="1"/>
  <c r="AQ1827" i="1"/>
  <c r="AS1301" i="1"/>
  <c r="AP209" i="1"/>
  <c r="AQ864" i="1"/>
  <c r="AQ756" i="1"/>
  <c r="AR3048" i="1"/>
  <c r="AQ1672" i="1"/>
  <c r="AQ3212" i="1"/>
  <c r="AR680" i="1"/>
  <c r="AS3035" i="1"/>
  <c r="AQ2354" i="1"/>
  <c r="AS1514" i="1"/>
  <c r="AR1513" i="1"/>
  <c r="AP338" i="1"/>
  <c r="AP1981" i="1"/>
  <c r="AQ132" i="1"/>
  <c r="AR1832" i="1"/>
  <c r="AS2180" i="1"/>
  <c r="AP2087" i="1"/>
  <c r="AR1663" i="1"/>
  <c r="AS2506" i="1"/>
  <c r="AQ2353" i="1"/>
  <c r="AR3001" i="1"/>
  <c r="AQ800" i="1"/>
  <c r="AQ1152" i="1"/>
  <c r="AS1675" i="1"/>
  <c r="AR2062" i="1"/>
  <c r="AQ2162" i="1"/>
  <c r="AS1500" i="1"/>
  <c r="AQ795" i="1"/>
  <c r="AQ228" i="1"/>
  <c r="AR2596" i="1"/>
  <c r="AR1244" i="1"/>
  <c r="AQ2437" i="1"/>
  <c r="AP2325" i="1"/>
  <c r="AQ3210" i="1"/>
  <c r="AS2724" i="1"/>
  <c r="AR2278" i="1"/>
  <c r="AS2708" i="1"/>
  <c r="AS3175" i="1"/>
  <c r="AQ1272" i="1"/>
  <c r="AP1924" i="1"/>
  <c r="AS1151" i="1"/>
  <c r="AS2071" i="1"/>
  <c r="AR161" i="1"/>
  <c r="AS1966" i="1"/>
  <c r="AS86" i="1"/>
  <c r="AS2754" i="1"/>
  <c r="AQ1285" i="1"/>
  <c r="AS97" i="1"/>
  <c r="AQ40" i="1"/>
  <c r="AR3181" i="1"/>
  <c r="AR1124" i="1"/>
  <c r="AS1329" i="1"/>
  <c r="AP1164" i="1"/>
  <c r="AQ3183" i="1"/>
  <c r="AS2700" i="1"/>
  <c r="AQ2572" i="1"/>
  <c r="AQ2509" i="1"/>
  <c r="AS2970" i="1"/>
  <c r="AS1276" i="1"/>
  <c r="AP2996" i="1"/>
  <c r="AR2129" i="1"/>
  <c r="AQ589" i="1"/>
  <c r="AQ889" i="1"/>
  <c r="AP3012" i="1"/>
  <c r="AQ2054" i="1"/>
  <c r="AR1871" i="1"/>
  <c r="AP684" i="1"/>
  <c r="AR2153" i="1"/>
  <c r="AP2858" i="1"/>
  <c r="AR1858" i="1"/>
  <c r="AQ1538" i="1"/>
  <c r="AP2169" i="1"/>
  <c r="AP3050" i="1"/>
  <c r="AP385" i="1"/>
  <c r="AQ2747" i="1"/>
  <c r="AS2398" i="1"/>
  <c r="AR401" i="1"/>
  <c r="AP2276" i="1"/>
  <c r="AP1846" i="1"/>
  <c r="AQ847" i="1"/>
  <c r="AS2147" i="1"/>
  <c r="AQ3108" i="1"/>
  <c r="AQ152" i="1"/>
  <c r="AP797" i="1"/>
  <c r="AQ891" i="1"/>
  <c r="AS1243" i="1"/>
  <c r="AQ2969" i="1"/>
  <c r="AR3045" i="1"/>
  <c r="AS2269" i="1"/>
  <c r="AS1316" i="1"/>
  <c r="AQ1038" i="1"/>
  <c r="AS329" i="1"/>
  <c r="AR3245" i="1"/>
  <c r="AR771" i="1"/>
  <c r="AS1936" i="1"/>
  <c r="B9" i="18"/>
  <c r="AR2969" i="1"/>
  <c r="AQ2355" i="1"/>
  <c r="AS899" i="1"/>
  <c r="AP709" i="1"/>
  <c r="AP1138" i="1"/>
  <c r="AP1389" i="1"/>
  <c r="AQ1133" i="1"/>
  <c r="AR2963" i="1"/>
  <c r="AP2689" i="1"/>
  <c r="AQ656" i="1"/>
  <c r="AP332" i="1"/>
  <c r="AR818" i="1"/>
  <c r="AP2602" i="1"/>
  <c r="AP2171" i="1"/>
  <c r="AQ3165" i="1"/>
  <c r="AR2849" i="1"/>
  <c r="AQ1250" i="1"/>
  <c r="AS1927" i="1"/>
  <c r="AP2281" i="1"/>
  <c r="F26" i="20"/>
  <c r="AS963" i="1"/>
  <c r="AS158" i="1"/>
  <c r="AR1866" i="1"/>
  <c r="AR2674" i="1"/>
  <c r="AQ90" i="1"/>
  <c r="AQ637" i="1"/>
  <c r="AR1856" i="1"/>
  <c r="AS2585" i="1"/>
  <c r="AR2953" i="1"/>
  <c r="AQ118" i="1"/>
  <c r="AS1109" i="1"/>
  <c r="AS348" i="1"/>
  <c r="AS229" i="1"/>
  <c r="AS1596" i="1"/>
  <c r="AQ1852" i="1"/>
  <c r="AR1647" i="1"/>
  <c r="AR1621" i="1"/>
  <c r="AQ308" i="1"/>
  <c r="AP2236" i="1"/>
  <c r="AR2879" i="1"/>
  <c r="AP1839" i="1"/>
  <c r="AR381" i="1"/>
  <c r="AQ836" i="1"/>
  <c r="AR1295" i="1"/>
  <c r="AQ2311" i="1"/>
  <c r="AS741" i="1"/>
  <c r="AP3022" i="1"/>
  <c r="AR774" i="1"/>
  <c r="AR2844" i="1"/>
  <c r="AQ2585" i="1"/>
  <c r="AR917" i="1"/>
  <c r="AS753" i="1"/>
  <c r="AP1496" i="1"/>
  <c r="AR1335" i="1"/>
  <c r="AR994" i="1"/>
  <c r="AQ2789" i="1"/>
  <c r="AS1104" i="1"/>
  <c r="AR451" i="1"/>
  <c r="AR1340" i="1"/>
  <c r="AP2448" i="1"/>
  <c r="AQ1361" i="1"/>
  <c r="AQ129" i="1"/>
  <c r="AR844" i="1"/>
  <c r="AS998" i="1"/>
  <c r="AQ2317" i="1"/>
  <c r="AP2297" i="1"/>
  <c r="AR1109" i="1"/>
  <c r="AQ120" i="1"/>
  <c r="AR284" i="1"/>
  <c r="AQ337" i="1"/>
  <c r="AR871" i="1"/>
  <c r="AQ263" i="1"/>
  <c r="AS2174" i="1"/>
  <c r="AP1314" i="1"/>
  <c r="AR1689" i="1"/>
  <c r="AP1989" i="1"/>
  <c r="AS1898" i="1"/>
  <c r="AP1006" i="1"/>
  <c r="E16" i="20"/>
  <c r="AR125" i="1"/>
  <c r="AS2194" i="1"/>
  <c r="AR174" i="1"/>
  <c r="AS904" i="1"/>
  <c r="AP590" i="1"/>
  <c r="AQ1370" i="1"/>
  <c r="AP2738" i="1"/>
  <c r="AR1532" i="1"/>
  <c r="AQ525" i="1"/>
  <c r="AR3130" i="1"/>
  <c r="AS2317" i="1"/>
  <c r="AP1081" i="1"/>
  <c r="AP1645" i="1"/>
  <c r="AP57" i="1"/>
  <c r="AR1206" i="1"/>
  <c r="AS2417" i="1"/>
  <c r="AR127" i="1"/>
  <c r="AP155" i="1"/>
  <c r="AR717" i="1"/>
  <c r="AR2790" i="1"/>
  <c r="AR2231" i="1"/>
  <c r="AR2644" i="1"/>
  <c r="AP843" i="1"/>
  <c r="AQ478" i="1"/>
  <c r="AS588" i="1"/>
  <c r="AP1286" i="1"/>
  <c r="AS347" i="1"/>
  <c r="AP618" i="1"/>
  <c r="AQ2161" i="1"/>
  <c r="AQ1896" i="1"/>
  <c r="AR86" i="1"/>
  <c r="E29" i="20"/>
  <c r="AR3115" i="1"/>
  <c r="AP1871" i="1"/>
  <c r="AS2565" i="1"/>
  <c r="AR2341" i="1"/>
  <c r="AR202" i="1"/>
  <c r="AQ2841" i="1"/>
  <c r="AQ1764" i="1"/>
  <c r="AQ516" i="1"/>
  <c r="AP88" i="1"/>
  <c r="AQ205" i="1"/>
  <c r="AR2878" i="1"/>
  <c r="AR630" i="1"/>
  <c r="AP1128" i="1"/>
  <c r="AQ1461" i="1"/>
  <c r="AS1680" i="1"/>
  <c r="AR270" i="1"/>
  <c r="AS2250" i="1"/>
  <c r="AS2733" i="1"/>
  <c r="AS379" i="1"/>
  <c r="AQ2082" i="1"/>
  <c r="AR1796" i="1"/>
  <c r="AS1566" i="1"/>
  <c r="AP1763" i="1"/>
  <c r="AP2612" i="1"/>
  <c r="AP1275" i="1"/>
  <c r="AS265" i="1"/>
  <c r="AS1075" i="1"/>
  <c r="AR657" i="1"/>
  <c r="AQ2012" i="1"/>
  <c r="AQ1527" i="1"/>
  <c r="AQ176" i="1"/>
  <c r="AQ1815" i="1"/>
  <c r="AS639" i="1"/>
  <c r="AR2719" i="1"/>
  <c r="AS1738" i="1"/>
  <c r="AQ1299" i="1"/>
  <c r="AR2078" i="1"/>
  <c r="AS2028" i="1"/>
  <c r="AR1551" i="1"/>
  <c r="AR2881" i="1"/>
  <c r="AR301" i="1"/>
  <c r="AP2217" i="1"/>
  <c r="AS1752" i="1"/>
  <c r="AR1961" i="1"/>
  <c r="AP723" i="1"/>
  <c r="AR31" i="1"/>
  <c r="AQ2579" i="1"/>
  <c r="AP1312" i="1"/>
  <c r="AP2497" i="1"/>
  <c r="AS78" i="1"/>
  <c r="AS200" i="1"/>
  <c r="AS464" i="1"/>
  <c r="AS1431" i="1"/>
  <c r="AS5" i="1"/>
  <c r="AP3046" i="1"/>
  <c r="AR1967" i="1"/>
  <c r="AS1811" i="1"/>
  <c r="AP1901" i="1"/>
  <c r="AP462" i="1"/>
  <c r="AR1577" i="1"/>
  <c r="AS2719" i="1"/>
  <c r="AQ2137" i="1"/>
  <c r="AR828" i="1"/>
  <c r="AS771" i="1"/>
  <c r="AQ1358" i="1"/>
  <c r="AP1624" i="1"/>
  <c r="AR3084" i="1"/>
  <c r="AQ2370" i="1"/>
  <c r="AS58" i="1"/>
  <c r="AQ768" i="1"/>
  <c r="AR712" i="1"/>
  <c r="AS1851" i="1"/>
  <c r="AP1296" i="1"/>
  <c r="AQ3088" i="1"/>
  <c r="AQ2861" i="1"/>
  <c r="AR2293" i="1"/>
  <c r="AP80" i="1"/>
  <c r="AP1247" i="1"/>
  <c r="AQ1913" i="1"/>
  <c r="AQ403" i="1"/>
  <c r="AQ2643" i="1"/>
  <c r="AP945" i="1"/>
  <c r="AP2326" i="1"/>
  <c r="AQ2654" i="1"/>
  <c r="AP2487" i="1"/>
  <c r="AP1516" i="1"/>
  <c r="AP1939" i="1"/>
  <c r="AS1261" i="1"/>
  <c r="AR1651" i="1"/>
  <c r="AQ2936" i="1"/>
  <c r="AR1921" i="1"/>
  <c r="AR514" i="1"/>
  <c r="AS989" i="1"/>
  <c r="AR272" i="1"/>
  <c r="AS530" i="1"/>
  <c r="AQ2158" i="1"/>
  <c r="AS2184" i="1"/>
  <c r="AQ1956" i="1"/>
  <c r="AQ3219" i="1"/>
  <c r="AP1360" i="1"/>
  <c r="AS2911" i="1"/>
  <c r="AP455" i="1"/>
  <c r="AP353" i="1"/>
  <c r="AS1026" i="1"/>
  <c r="AS10" i="1"/>
  <c r="AR183" i="1"/>
  <c r="AQ563" i="1"/>
  <c r="AQ2506" i="1"/>
  <c r="AP150" i="1"/>
  <c r="AS2684" i="1"/>
  <c r="AQ2578" i="1"/>
  <c r="AQ3162" i="1"/>
  <c r="AS1999" i="1"/>
  <c r="AR2559" i="1"/>
  <c r="AQ997" i="1"/>
  <c r="AS1754" i="1"/>
  <c r="AQ1823" i="1"/>
  <c r="AS2185" i="1"/>
  <c r="AQ1543" i="1"/>
  <c r="AQ2155" i="1"/>
  <c r="AS923" i="1"/>
  <c r="AS994" i="1"/>
  <c r="AQ1521" i="1"/>
  <c r="AS494" i="1"/>
  <c r="AP1459" i="1"/>
  <c r="AQ3070" i="1"/>
  <c r="AS67" i="1"/>
  <c r="AQ345" i="1"/>
  <c r="AP1791" i="1"/>
  <c r="AR312" i="1"/>
  <c r="AQ2254" i="1"/>
  <c r="AR1386" i="1"/>
  <c r="AP3027" i="1"/>
  <c r="AP2060" i="1"/>
  <c r="AQ1205" i="1"/>
  <c r="AQ1220" i="1"/>
  <c r="AP1406" i="1"/>
  <c r="AP676" i="1"/>
  <c r="AP1574" i="1"/>
  <c r="AR3240" i="1"/>
  <c r="AP2791" i="1"/>
  <c r="AS1902" i="1"/>
  <c r="AR2170" i="1"/>
  <c r="AS121" i="1"/>
  <c r="AQ3129" i="1"/>
  <c r="AQ1989" i="1"/>
  <c r="AP1919" i="1"/>
  <c r="AS2879" i="1"/>
  <c r="AQ2802" i="1"/>
  <c r="AS2103" i="1"/>
  <c r="AS1775" i="1"/>
  <c r="AP2952" i="1"/>
  <c r="AP2748" i="1"/>
  <c r="AR716" i="1"/>
  <c r="AQ3026" i="1"/>
  <c r="AS2749" i="1"/>
  <c r="AP901" i="1"/>
  <c r="AQ2079" i="1"/>
  <c r="AR465" i="1"/>
  <c r="AQ2192" i="1"/>
  <c r="AQ547" i="1"/>
  <c r="AQ399" i="1"/>
  <c r="AQ588" i="1"/>
  <c r="AP1807" i="1"/>
  <c r="AP574" i="1"/>
  <c r="AP2982" i="1"/>
  <c r="AP2032" i="1"/>
  <c r="AP725" i="1"/>
  <c r="AS2814" i="1"/>
  <c r="AQ1992" i="1"/>
  <c r="AR826" i="1"/>
  <c r="AR728" i="1"/>
  <c r="AS3226" i="1"/>
  <c r="AS2934" i="1"/>
  <c r="AS316" i="1"/>
  <c r="AP73" i="1"/>
  <c r="AP1850" i="1"/>
  <c r="AQ3149" i="1"/>
  <c r="AP2720" i="1"/>
  <c r="AS850" i="1"/>
  <c r="AS1064" i="1"/>
  <c r="AQ3003" i="1"/>
  <c r="AR880" i="1"/>
  <c r="AQ803" i="1"/>
  <c r="AQ340" i="1"/>
  <c r="AR1840" i="1"/>
  <c r="AP2444" i="1"/>
  <c r="AP1638" i="1"/>
  <c r="AR1917" i="1"/>
  <c r="AS2929" i="1"/>
  <c r="AR747" i="1"/>
  <c r="AR2557" i="1"/>
  <c r="AP2773" i="1"/>
  <c r="AQ48" i="1"/>
  <c r="AQ425" i="1"/>
  <c r="AQ1028" i="1"/>
  <c r="AP282" i="1"/>
  <c r="AS688" i="1"/>
  <c r="AR1904" i="1"/>
  <c r="AQ1779" i="1"/>
  <c r="AQ1073" i="1"/>
  <c r="AQ1668" i="1"/>
  <c r="AS580" i="1"/>
  <c r="AR3034" i="1"/>
  <c r="AS3237" i="1"/>
  <c r="AS1606" i="1"/>
  <c r="AQ269" i="1"/>
  <c r="AP543" i="1"/>
  <c r="AP2330" i="1"/>
  <c r="AR1805" i="1"/>
  <c r="AP3090" i="1"/>
  <c r="AQ2309" i="1"/>
  <c r="AS2502" i="1"/>
  <c r="AS3195" i="1"/>
  <c r="AR1739" i="1"/>
  <c r="AR1349" i="1"/>
  <c r="AR2411" i="1"/>
  <c r="AS1274" i="1"/>
  <c r="AS1387" i="1"/>
  <c r="AQ294" i="1"/>
  <c r="AR333" i="1"/>
  <c r="AP780" i="1"/>
  <c r="AS2856" i="1"/>
  <c r="AP2028" i="1"/>
  <c r="AR916" i="1"/>
  <c r="AS100" i="1"/>
  <c r="AP2596" i="1"/>
  <c r="AR2105" i="1"/>
  <c r="AP359" i="1"/>
  <c r="AP1047" i="1"/>
  <c r="AQ1145" i="1"/>
  <c r="AR2781" i="1"/>
  <c r="AR1143" i="1"/>
  <c r="AQ2630" i="1"/>
  <c r="AQ165" i="1"/>
  <c r="AQ1988" i="1"/>
  <c r="AP3038" i="1"/>
  <c r="AP2046" i="1"/>
  <c r="AR3113" i="1"/>
  <c r="AR2016" i="1"/>
  <c r="AR1175" i="1"/>
  <c r="AR3193" i="1"/>
  <c r="AR1876" i="1"/>
  <c r="AS3122" i="1"/>
  <c r="AS1847" i="1"/>
  <c r="AR2383" i="1"/>
  <c r="AR2945" i="1"/>
  <c r="AS1749" i="1"/>
  <c r="AR146" i="1"/>
  <c r="AR836" i="1"/>
  <c r="AS2431" i="1"/>
  <c r="AS343" i="1"/>
  <c r="AQ943" i="1"/>
  <c r="AR468" i="1"/>
  <c r="AS756" i="1"/>
  <c r="AS2675" i="1"/>
  <c r="AP561" i="1"/>
  <c r="AQ2305" i="1"/>
  <c r="AQ654" i="1"/>
  <c r="AS312" i="1"/>
  <c r="AR1438" i="1"/>
  <c r="AP2699" i="1"/>
  <c r="AR1944" i="1"/>
  <c r="AP2073" i="1"/>
  <c r="AS403" i="1"/>
  <c r="AR862" i="1"/>
  <c r="AP659" i="1"/>
  <c r="AQ774" i="1"/>
  <c r="AR2082" i="1"/>
  <c r="AR2690" i="1"/>
  <c r="AS2587" i="1"/>
  <c r="AR626" i="1"/>
  <c r="AS1799" i="1"/>
  <c r="AQ584" i="1"/>
  <c r="AS1871" i="1"/>
  <c r="AS1477" i="1"/>
  <c r="AS2683" i="1"/>
  <c r="AP2014" i="1"/>
  <c r="AQ1881" i="1"/>
  <c r="AR2489" i="1"/>
  <c r="AR1700" i="1"/>
  <c r="AQ892" i="1"/>
  <c r="AQ643" i="1"/>
  <c r="AR2570" i="1"/>
  <c r="AP2220" i="1"/>
  <c r="AR2776" i="1"/>
  <c r="AS2200" i="1"/>
  <c r="AP1718" i="1"/>
  <c r="AR2841" i="1"/>
  <c r="AP3133" i="1"/>
  <c r="AQ1865" i="1"/>
  <c r="AS1349" i="1"/>
  <c r="AS637" i="1"/>
  <c r="AQ1914" i="1"/>
  <c r="AR1467" i="1"/>
  <c r="AS381" i="1"/>
  <c r="AR2543" i="1"/>
  <c r="AQ2610" i="1"/>
  <c r="AQ3133" i="1"/>
  <c r="AR3300" i="1"/>
  <c r="AR758" i="1"/>
  <c r="AP2081" i="1"/>
  <c r="AS701" i="1"/>
  <c r="AS322" i="1"/>
  <c r="AS2653" i="1"/>
  <c r="AP1591" i="1"/>
  <c r="AP2907" i="1"/>
  <c r="AR2915" i="1"/>
  <c r="AR1210" i="1"/>
  <c r="AP1509" i="1"/>
  <c r="AS2360" i="1"/>
  <c r="AS1290" i="1"/>
  <c r="AS3233" i="1"/>
  <c r="AR2429" i="1"/>
  <c r="AQ2547" i="1"/>
  <c r="AQ1485" i="1"/>
  <c r="AR610" i="1"/>
  <c r="AP1724" i="1"/>
  <c r="AR2395" i="1"/>
  <c r="AS2011" i="1"/>
  <c r="AQ369" i="1"/>
  <c r="AQ2078" i="1"/>
  <c r="AQ1711" i="1"/>
  <c r="AS1718" i="1"/>
  <c r="AS123" i="1"/>
  <c r="AQ2095" i="1"/>
  <c r="AS1527" i="1"/>
  <c r="AP2645" i="1"/>
  <c r="AP3101" i="1"/>
  <c r="AR2262" i="1"/>
  <c r="AR2797" i="1"/>
  <c r="AR1714" i="1"/>
  <c r="AQ3135" i="1"/>
  <c r="AR2061" i="1"/>
  <c r="AP233" i="1"/>
  <c r="AS437" i="1"/>
  <c r="AR338" i="1"/>
  <c r="AQ1926" i="1"/>
  <c r="AS975" i="1"/>
  <c r="AP2785" i="1"/>
  <c r="AR1662" i="1"/>
  <c r="AR1286" i="1"/>
  <c r="AQ428" i="1"/>
  <c r="AQ1019" i="1"/>
  <c r="AR864" i="1"/>
  <c r="AS2254" i="1"/>
  <c r="AS69" i="1"/>
  <c r="AR2724" i="1"/>
  <c r="AR1200" i="1"/>
  <c r="AS733" i="1"/>
  <c r="AR2972" i="1"/>
  <c r="AQ2691" i="1"/>
  <c r="AP1756" i="1"/>
  <c r="AR2568" i="1"/>
  <c r="AS1107" i="1"/>
  <c r="AR3224" i="1"/>
  <c r="AP2991" i="1"/>
  <c r="AS1148" i="1"/>
  <c r="AS1295" i="1"/>
  <c r="F15" i="20"/>
  <c r="AP1584" i="1"/>
  <c r="AP1008" i="1"/>
  <c r="AR2085" i="1"/>
  <c r="AR261" i="1"/>
  <c r="AR2450" i="1"/>
  <c r="AR2306" i="1"/>
  <c r="AQ1175" i="1"/>
  <c r="AP2552" i="1"/>
  <c r="AQ3173" i="1"/>
  <c r="AR1928" i="1"/>
  <c r="AQ1814" i="1"/>
  <c r="AP2190" i="1"/>
  <c r="AP3233" i="1"/>
  <c r="AQ1150" i="1"/>
  <c r="AR1829" i="1"/>
  <c r="AP2784" i="1"/>
  <c r="AQ2481" i="1"/>
  <c r="AR761" i="1"/>
  <c r="AQ1923" i="1"/>
  <c r="AP183" i="1"/>
  <c r="AS2262" i="1"/>
  <c r="AS2657" i="1"/>
  <c r="AP299" i="1"/>
  <c r="AQ347" i="1"/>
  <c r="AQ875" i="1"/>
  <c r="AR1116" i="1"/>
  <c r="AP930" i="1"/>
  <c r="AR1589" i="1"/>
  <c r="AR960" i="1"/>
  <c r="AS3303" i="1"/>
  <c r="AR628" i="1"/>
  <c r="AP3240" i="1"/>
  <c r="AQ1471" i="1"/>
  <c r="AS387" i="1"/>
  <c r="AR1035" i="1"/>
  <c r="AP593" i="1"/>
  <c r="AS275" i="1"/>
  <c r="AP944" i="1"/>
  <c r="AS397" i="1"/>
  <c r="AR2706" i="1"/>
  <c r="AQ2350" i="1"/>
  <c r="AS828" i="1"/>
  <c r="AS1177" i="1"/>
  <c r="AP865" i="1"/>
  <c r="AQ3039" i="1"/>
  <c r="AP187" i="1"/>
  <c r="AR2868" i="1"/>
  <c r="AS3153" i="1"/>
  <c r="AP3264" i="1"/>
  <c r="AR985" i="1"/>
  <c r="AR3146" i="1"/>
  <c r="AS691" i="1"/>
  <c r="AR1882" i="1"/>
  <c r="AS1401" i="1"/>
  <c r="AQ477" i="1"/>
  <c r="AS2430" i="1"/>
  <c r="AQ1949" i="1"/>
  <c r="AS794" i="1"/>
  <c r="AS2421" i="1"/>
  <c r="AS2572" i="1"/>
  <c r="AS3234" i="1"/>
  <c r="AS1112" i="1"/>
  <c r="AQ485" i="1"/>
  <c r="AP1392" i="1"/>
  <c r="AQ870" i="1"/>
  <c r="AP2157" i="1"/>
  <c r="AQ1603" i="1"/>
  <c r="AR1296" i="1"/>
  <c r="AR2290" i="1"/>
  <c r="B22" i="18"/>
  <c r="AQ1943" i="1"/>
  <c r="AS1981" i="1"/>
  <c r="AP2619" i="1"/>
  <c r="AS670" i="1"/>
  <c r="AR1017" i="1"/>
  <c r="AS2544" i="1"/>
  <c r="AP1470" i="1"/>
  <c r="AR418" i="1"/>
  <c r="AS1576" i="1"/>
  <c r="AS932" i="1"/>
  <c r="AR3122" i="1"/>
  <c r="AQ568" i="1"/>
  <c r="AP2031" i="1"/>
  <c r="AS249" i="1"/>
  <c r="AQ1689" i="1"/>
  <c r="AQ677" i="1"/>
  <c r="AS2427" i="1"/>
  <c r="AR1665" i="1"/>
  <c r="AS1641" i="1"/>
  <c r="AP825" i="1"/>
  <c r="AQ2929" i="1"/>
  <c r="AP2786" i="1"/>
  <c r="AQ2845" i="1"/>
  <c r="AR3170" i="1"/>
  <c r="AR3232" i="1"/>
  <c r="AR1281" i="1"/>
  <c r="AQ2753" i="1"/>
  <c r="AP1498" i="1"/>
  <c r="AQ1286" i="1"/>
  <c r="AQ2943" i="1"/>
  <c r="AR2314" i="1"/>
  <c r="AP2569" i="1"/>
  <c r="AP2262" i="1"/>
  <c r="B6" i="18"/>
  <c r="AP1345" i="1"/>
  <c r="AR1857" i="1"/>
  <c r="AQ3085" i="1"/>
  <c r="AS2394" i="1"/>
  <c r="AS1726" i="1"/>
  <c r="AP1511" i="1"/>
  <c r="E6" i="20"/>
  <c r="AR2425" i="1"/>
  <c r="AP2781" i="1"/>
  <c r="AP340" i="1"/>
  <c r="AR2954" i="1"/>
  <c r="AS601" i="1"/>
  <c r="AP2219" i="1"/>
  <c r="AP2316" i="1"/>
  <c r="AP1915" i="1"/>
  <c r="AR10" i="1"/>
  <c r="AS2456" i="1"/>
  <c r="AP1781" i="1"/>
  <c r="AQ465" i="1"/>
  <c r="AS243" i="1"/>
  <c r="AR1666" i="1"/>
  <c r="AR3" i="1"/>
  <c r="AR7" i="1"/>
  <c r="AP1646" i="1"/>
  <c r="AS816" i="1"/>
  <c r="AS2672" i="1"/>
  <c r="AR2638" i="1"/>
  <c r="AQ2362" i="1"/>
  <c r="AQ2118" i="1"/>
  <c r="AQ2871" i="1"/>
  <c r="AS2665" i="1"/>
  <c r="AR497" i="1"/>
  <c r="AP1817" i="1"/>
  <c r="AP284" i="1"/>
  <c r="AP1092" i="1"/>
  <c r="AQ1936" i="1"/>
  <c r="AR2009" i="1"/>
  <c r="AR3017" i="1"/>
  <c r="AS1051" i="1"/>
  <c r="AQ1226" i="1"/>
  <c r="AP3132" i="1"/>
  <c r="AS3030" i="1"/>
  <c r="AP1109" i="1"/>
  <c r="AQ2253" i="1"/>
  <c r="AQ769" i="1"/>
  <c r="AQ994" i="1"/>
  <c r="AP1056" i="1"/>
  <c r="AR2826" i="1"/>
  <c r="AQ3266" i="1"/>
  <c r="AR2109" i="1"/>
  <c r="AP3078" i="1"/>
  <c r="AR2482" i="1"/>
  <c r="AQ342" i="1"/>
  <c r="AP1069" i="1"/>
  <c r="AQ1609" i="1"/>
  <c r="AQ633" i="1"/>
  <c r="AS1843" i="1"/>
  <c r="AQ1363" i="1"/>
  <c r="AQ30" i="1"/>
  <c r="AS609" i="1"/>
  <c r="AS1825" i="1"/>
  <c r="AS2118" i="1"/>
  <c r="AS2881" i="1"/>
  <c r="AP1696" i="1"/>
  <c r="AR216" i="1"/>
  <c r="AP2265" i="1"/>
  <c r="AR491" i="1"/>
  <c r="AQ2378" i="1"/>
  <c r="AQ1183" i="1"/>
  <c r="AS1328" i="1"/>
  <c r="AP54" i="1"/>
  <c r="AP2941" i="1"/>
  <c r="AP300" i="1"/>
  <c r="AQ2445" i="1"/>
  <c r="AQ372" i="1"/>
  <c r="AQ1666" i="1"/>
  <c r="AQ2215" i="1"/>
  <c r="AP1294" i="1"/>
  <c r="AS1269" i="1"/>
  <c r="AP1319" i="1"/>
  <c r="AS3254" i="1"/>
  <c r="AR671" i="1"/>
  <c r="AR1047" i="1"/>
  <c r="AQ2015" i="1"/>
  <c r="AR1799" i="1"/>
  <c r="AP630" i="1"/>
  <c r="AQ2371" i="1"/>
  <c r="AS302" i="1"/>
  <c r="AS1818" i="1"/>
  <c r="AR2606" i="1"/>
  <c r="AP1874" i="1"/>
  <c r="AR2519" i="1"/>
  <c r="AR1488" i="1"/>
  <c r="AP922" i="1"/>
  <c r="AR2840" i="1"/>
  <c r="AQ307" i="1"/>
  <c r="AP534" i="1"/>
  <c r="AR1780" i="1"/>
  <c r="AS1813" i="1"/>
  <c r="AR2670" i="1"/>
  <c r="AR1983" i="1"/>
  <c r="AP1825" i="1"/>
  <c r="AQ1255" i="1"/>
  <c r="AR979" i="1"/>
  <c r="AR64" i="1"/>
  <c r="AP2597" i="1"/>
  <c r="AP1941" i="1"/>
  <c r="AS935" i="1"/>
  <c r="AP2450" i="1"/>
  <c r="AS2542" i="1"/>
  <c r="AS3189" i="1"/>
  <c r="AS1386" i="1"/>
  <c r="AS2361" i="1"/>
  <c r="AP2878" i="1"/>
  <c r="AS1420" i="1"/>
  <c r="AS1819" i="1"/>
  <c r="AQ1172" i="1"/>
  <c r="AP148" i="1"/>
  <c r="AQ2058" i="1"/>
  <c r="AP2350" i="1"/>
  <c r="AR1861" i="1"/>
  <c r="AS89" i="1"/>
  <c r="AP2302" i="1"/>
  <c r="AS128" i="1"/>
  <c r="AQ1302" i="1"/>
  <c r="AS546" i="1"/>
  <c r="AS271" i="1"/>
  <c r="AR2947" i="1"/>
  <c r="AR2700" i="1"/>
  <c r="AR2227" i="1"/>
  <c r="AR1447" i="1"/>
  <c r="AS1201" i="1"/>
  <c r="AP2868" i="1"/>
  <c r="AP170" i="1"/>
  <c r="AQ1173" i="1"/>
  <c r="AQ998" i="1"/>
  <c r="AP283" i="1"/>
  <c r="AR846" i="1"/>
  <c r="AP1773" i="1"/>
  <c r="AS2631" i="1"/>
  <c r="AP1105" i="1"/>
  <c r="AP2536" i="1"/>
  <c r="AR1591" i="1"/>
  <c r="AR537" i="1"/>
  <c r="AR2839" i="1"/>
  <c r="AQ126" i="1"/>
  <c r="AS440" i="1"/>
  <c r="AS2044" i="1"/>
  <c r="AQ2704" i="1"/>
  <c r="AS583" i="1"/>
  <c r="AS2958" i="1"/>
  <c r="AS1858" i="1"/>
  <c r="AP1001" i="1"/>
  <c r="AP1456" i="1"/>
  <c r="AP997" i="1"/>
  <c r="AQ325" i="1"/>
  <c r="AR2457" i="1"/>
  <c r="AS24" i="1"/>
  <c r="AP1632" i="1"/>
  <c r="AS1277" i="1"/>
  <c r="AQ1932" i="1"/>
  <c r="AQ659" i="1"/>
  <c r="AS1950" i="1"/>
  <c r="AQ2806" i="1"/>
  <c r="AS454" i="1"/>
  <c r="AQ1564" i="1"/>
  <c r="AP1478" i="1"/>
  <c r="AS3098" i="1"/>
  <c r="AR3156" i="1"/>
  <c r="AR460" i="1"/>
  <c r="AP1123" i="1"/>
  <c r="AR2573" i="1"/>
  <c r="AR2176" i="1"/>
  <c r="AS1692" i="1"/>
  <c r="AR1912" i="1"/>
  <c r="AS2156" i="1"/>
  <c r="AQ2792" i="1"/>
  <c r="AP1175" i="1"/>
  <c r="AS2537" i="1"/>
  <c r="AP288" i="1"/>
  <c r="AR2988" i="1"/>
  <c r="AR1694" i="1"/>
  <c r="AR3290" i="1"/>
  <c r="AQ38" i="1"/>
  <c r="AQ3053" i="1"/>
  <c r="AS786" i="1"/>
  <c r="AQ1283" i="1"/>
  <c r="AQ2500" i="1"/>
  <c r="AR2582" i="1"/>
  <c r="AR139" i="1"/>
  <c r="AP1656" i="1"/>
  <c r="AR2003" i="1"/>
  <c r="AQ2801" i="1"/>
  <c r="AQ1190" i="1"/>
  <c r="AQ1653" i="1"/>
  <c r="AQ1535" i="1"/>
  <c r="AQ2452" i="1"/>
  <c r="AR2562" i="1"/>
  <c r="AQ2737" i="1"/>
  <c r="AP538" i="1"/>
  <c r="AQ3186" i="1"/>
  <c r="AP3187" i="1"/>
  <c r="AR1595" i="1"/>
  <c r="AP2825" i="1"/>
  <c r="AS2358" i="1"/>
  <c r="AQ2384" i="1"/>
  <c r="AS401" i="1"/>
  <c r="AQ2718" i="1"/>
  <c r="AS901" i="1"/>
  <c r="AQ2301" i="1"/>
  <c r="AQ2101" i="1"/>
  <c r="AP1744" i="1"/>
  <c r="AS3298" i="1"/>
  <c r="AS272" i="1"/>
  <c r="AR2964" i="1"/>
  <c r="AQ544" i="1"/>
  <c r="AP119" i="1"/>
  <c r="AP2488" i="1"/>
  <c r="AR1122" i="1"/>
  <c r="AR1797" i="1"/>
  <c r="AS173" i="1"/>
  <c r="AQ1399" i="1"/>
  <c r="AQ1437" i="1"/>
  <c r="AP1518" i="1"/>
  <c r="AP606" i="1"/>
  <c r="AR2852" i="1"/>
  <c r="AR3141" i="1"/>
  <c r="AS801" i="1"/>
  <c r="AR1383" i="1"/>
  <c r="AR1189" i="1"/>
  <c r="AS2533" i="1"/>
  <c r="AS859" i="1"/>
  <c r="AR150" i="1"/>
  <c r="AS3061" i="1"/>
  <c r="AQ2098" i="1"/>
  <c r="AP713" i="1"/>
  <c r="AR3005" i="1"/>
  <c r="AR3031" i="1"/>
  <c r="AQ1148" i="1"/>
  <c r="AS1824" i="1"/>
  <c r="AS3277" i="1"/>
  <c r="AP1607" i="1"/>
  <c r="AS1784" i="1"/>
  <c r="AP1448" i="1"/>
  <c r="AQ1581" i="1"/>
  <c r="AR3007" i="1"/>
  <c r="AP2544" i="1"/>
  <c r="AQ2490" i="1"/>
  <c r="AP3204" i="1"/>
  <c r="AR1988" i="1"/>
  <c r="AR3108" i="1"/>
  <c r="AP2470" i="1"/>
  <c r="AS2327" i="1"/>
  <c r="AQ1181" i="1"/>
  <c r="AR2653" i="1"/>
  <c r="AQ1713" i="1"/>
  <c r="AP3137" i="1"/>
  <c r="AS2637" i="1"/>
  <c r="AS2494" i="1"/>
  <c r="AR109" i="1"/>
  <c r="AQ1122" i="1"/>
  <c r="AQ3124" i="1"/>
  <c r="AP2312" i="1"/>
  <c r="AS570" i="1"/>
  <c r="AQ3211" i="1"/>
  <c r="AP262" i="1"/>
  <c r="AR335" i="1"/>
  <c r="AQ835" i="1"/>
  <c r="AP1186" i="1"/>
  <c r="AP653" i="1"/>
  <c r="AP2016" i="1"/>
  <c r="AS846" i="1"/>
  <c r="AR822" i="1"/>
  <c r="AP1937" i="1"/>
  <c r="AQ530" i="1"/>
  <c r="AS289" i="1"/>
  <c r="AQ1127" i="1"/>
  <c r="AQ1773" i="1"/>
  <c r="AR153" i="1"/>
  <c r="AQ2808" i="1"/>
  <c r="AQ2707" i="1"/>
  <c r="AR2403" i="1"/>
  <c r="AP2185" i="1"/>
  <c r="AS62" i="1"/>
  <c r="AP3097" i="1"/>
  <c r="AR541" i="1"/>
  <c r="AQ2202" i="1"/>
  <c r="AR278" i="1"/>
  <c r="AS1794" i="1"/>
  <c r="AQ2754" i="1"/>
  <c r="AP943" i="1"/>
  <c r="AR1860" i="1"/>
  <c r="AS1259" i="1"/>
  <c r="AQ2074" i="1"/>
  <c r="AS1947" i="1"/>
  <c r="AS1492" i="1"/>
  <c r="AP603" i="1"/>
  <c r="AS3054" i="1"/>
  <c r="AQ861" i="1"/>
  <c r="AP509" i="1"/>
  <c r="AS1560" i="1"/>
  <c r="AP1650" i="1"/>
  <c r="AQ1165" i="1"/>
  <c r="AQ1494" i="1"/>
  <c r="AP114" i="1"/>
  <c r="AP1740" i="1"/>
  <c r="AP141" i="1"/>
  <c r="AR2359" i="1"/>
  <c r="AP3129" i="1"/>
  <c r="AQ3232" i="1"/>
  <c r="AP1876" i="1"/>
  <c r="AS2391" i="1"/>
  <c r="AQ2300" i="1"/>
  <c r="AS479" i="1"/>
  <c r="AS3207" i="1"/>
  <c r="AS1520" i="1"/>
  <c r="AR549" i="1"/>
  <c r="AP1506" i="1"/>
  <c r="AS250" i="1"/>
  <c r="E4" i="20"/>
  <c r="AR1561" i="1"/>
  <c r="AQ475" i="1"/>
  <c r="AQ470" i="1"/>
  <c r="AS2921" i="1"/>
  <c r="AR1293" i="1"/>
  <c r="AS74" i="1"/>
  <c r="AR3215" i="1"/>
  <c r="AR2659" i="1"/>
  <c r="AS1123" i="1"/>
  <c r="AR120" i="1"/>
  <c r="AP1208" i="1"/>
  <c r="AS2407" i="1"/>
  <c r="AR2220" i="1"/>
  <c r="AS2552" i="1"/>
  <c r="AS2690" i="1"/>
  <c r="AR26" i="1"/>
  <c r="AR1101" i="1"/>
  <c r="AP2561" i="1"/>
  <c r="AQ2307" i="1"/>
  <c r="AR2783" i="1"/>
  <c r="AR661" i="1"/>
  <c r="AQ2176" i="1"/>
  <c r="AQ1329" i="1"/>
  <c r="AR2485" i="1"/>
  <c r="AP269" i="1"/>
  <c r="AS1405" i="1"/>
  <c r="AQ2770" i="1"/>
  <c r="AR1698" i="1"/>
  <c r="AQ2819" i="1"/>
  <c r="AS943" i="1"/>
  <c r="AR1558" i="1"/>
  <c r="AS638" i="1"/>
  <c r="AP545" i="1"/>
  <c r="AR3196" i="1"/>
  <c r="AQ878" i="1"/>
  <c r="AS2451" i="1"/>
  <c r="AS1725" i="1"/>
  <c r="AR190" i="1"/>
  <c r="AR1814" i="1"/>
  <c r="AS1951" i="1"/>
  <c r="AR883" i="1"/>
  <c r="AP2634" i="1"/>
  <c r="AP1570" i="1"/>
  <c r="AR2960" i="1"/>
  <c r="AR1469" i="1"/>
  <c r="AR1068" i="1"/>
  <c r="E17" i="20"/>
  <c r="AS1168" i="1"/>
  <c r="AR2238" i="1"/>
  <c r="AQ962" i="1"/>
  <c r="AP2640" i="1"/>
  <c r="AS1686" i="1"/>
  <c r="AP2772" i="1"/>
  <c r="AS2813" i="1"/>
  <c r="AP2490" i="1"/>
  <c r="AQ202" i="1"/>
  <c r="AQ988" i="1"/>
  <c r="AQ424" i="1"/>
  <c r="AS906" i="1"/>
  <c r="AP1878" i="1"/>
  <c r="AP471" i="1"/>
  <c r="AS890" i="1"/>
  <c r="AQ3147" i="1"/>
  <c r="AS1533" i="1"/>
  <c r="AP1780" i="1"/>
  <c r="AQ27" i="1"/>
  <c r="AS1711" i="1"/>
  <c r="AR1077" i="1"/>
  <c r="AR2911" i="1"/>
  <c r="AR121" i="1"/>
  <c r="AP326" i="1"/>
  <c r="AQ2255" i="1"/>
  <c r="AQ2501" i="1"/>
  <c r="AP1552" i="1"/>
  <c r="AP130" i="1"/>
  <c r="AP2227" i="1"/>
  <c r="AR1279" i="1"/>
  <c r="AR1021" i="1"/>
  <c r="AR2179" i="1"/>
  <c r="AP2732" i="1"/>
  <c r="AS28" i="1"/>
  <c r="AQ422" i="1"/>
  <c r="AQ828" i="1"/>
  <c r="AR2806" i="1"/>
  <c r="AP990" i="1"/>
  <c r="AR1246" i="1"/>
  <c r="AQ2964" i="1"/>
  <c r="AS1106" i="1"/>
  <c r="AT2964" i="1" l="1"/>
  <c r="AT828" i="1"/>
  <c r="AT422" i="1"/>
  <c r="AT2501" i="1"/>
  <c r="AT2255" i="1"/>
  <c r="AT27" i="1"/>
  <c r="AT3147" i="1"/>
  <c r="AT424" i="1"/>
  <c r="AT988" i="1"/>
  <c r="AT202" i="1"/>
  <c r="AT962" i="1"/>
  <c r="AT878" i="1"/>
  <c r="AT2819" i="1"/>
  <c r="AT2770" i="1"/>
  <c r="AT1329" i="1"/>
  <c r="AT2176" i="1"/>
  <c r="AT2307" i="1"/>
  <c r="AT470" i="1"/>
  <c r="AT475" i="1"/>
  <c r="AT2300" i="1"/>
  <c r="AT3232" i="1"/>
  <c r="AT1494" i="1"/>
  <c r="AT1165" i="1"/>
  <c r="AT861" i="1"/>
  <c r="AT2074" i="1"/>
  <c r="AT2754" i="1"/>
  <c r="AT2202" i="1"/>
  <c r="AT2707" i="1"/>
  <c r="AT2808" i="1"/>
  <c r="AT1773" i="1"/>
  <c r="AT1127" i="1"/>
  <c r="AT530" i="1"/>
  <c r="AT835" i="1"/>
  <c r="AT3211" i="1"/>
  <c r="AT3124" i="1"/>
  <c r="AT1122" i="1"/>
  <c r="AT1713" i="1"/>
  <c r="AT1181" i="1"/>
  <c r="AT2490" i="1"/>
  <c r="AT1581" i="1"/>
  <c r="AT1148" i="1"/>
  <c r="AT2098" i="1"/>
  <c r="AT1437" i="1"/>
  <c r="AT1399" i="1"/>
  <c r="AT544" i="1"/>
  <c r="AT2101" i="1"/>
  <c r="AT2301" i="1"/>
  <c r="AT2718" i="1"/>
  <c r="AT2384" i="1"/>
  <c r="AT3186" i="1"/>
  <c r="AT2737" i="1"/>
  <c r="AT2452" i="1"/>
  <c r="AT1535" i="1"/>
  <c r="AT1653" i="1"/>
  <c r="AT1190" i="1"/>
  <c r="AT2801" i="1"/>
  <c r="AT2500" i="1"/>
  <c r="AT1283" i="1"/>
  <c r="AT3053" i="1"/>
  <c r="AT38" i="1"/>
  <c r="AT2792" i="1"/>
  <c r="AT1564" i="1"/>
  <c r="AT2806" i="1"/>
  <c r="AT659" i="1"/>
  <c r="AT1932" i="1"/>
  <c r="AT325" i="1"/>
  <c r="AT2704" i="1"/>
  <c r="AT126" i="1"/>
  <c r="AT998" i="1"/>
  <c r="AT1173" i="1"/>
  <c r="AT1302" i="1"/>
  <c r="AT2058" i="1"/>
  <c r="AT1172" i="1"/>
  <c r="AT1255" i="1"/>
  <c r="AT307" i="1"/>
  <c r="AT2371" i="1"/>
  <c r="AT2015" i="1"/>
  <c r="AT2215" i="1"/>
  <c r="AT1666" i="1"/>
  <c r="AT372" i="1"/>
  <c r="AT2445" i="1"/>
  <c r="AT1183" i="1"/>
  <c r="AT2378" i="1"/>
  <c r="AT30" i="1"/>
  <c r="AT1363" i="1"/>
  <c r="AT633" i="1"/>
  <c r="AT1609" i="1"/>
  <c r="AT342" i="1"/>
  <c r="AT3266" i="1"/>
  <c r="AT994" i="1"/>
  <c r="AT769" i="1"/>
  <c r="AT2253" i="1"/>
  <c r="AT1226" i="1"/>
  <c r="AT1936" i="1"/>
  <c r="AT2871" i="1"/>
  <c r="AT2118" i="1"/>
  <c r="AT2362" i="1"/>
  <c r="AT465" i="1"/>
  <c r="AT3085" i="1"/>
  <c r="G6" i="18"/>
  <c r="H6" i="18"/>
  <c r="E6" i="18"/>
  <c r="F6" i="18"/>
  <c r="D6" i="18"/>
  <c r="C6" i="18"/>
  <c r="AT2943" i="1"/>
  <c r="AT1286" i="1"/>
  <c r="AT2753" i="1"/>
  <c r="AT2845" i="1"/>
  <c r="AT2929" i="1"/>
  <c r="AT677" i="1"/>
  <c r="AT1689" i="1"/>
  <c r="AT568" i="1"/>
  <c r="AT1943" i="1"/>
  <c r="G22" i="18"/>
  <c r="E22" i="18"/>
  <c r="F22" i="18"/>
  <c r="D22" i="18"/>
  <c r="C22" i="18"/>
  <c r="AT1603" i="1"/>
  <c r="AT870" i="1"/>
  <c r="AT485" i="1"/>
  <c r="AT1949" i="1"/>
  <c r="AT477" i="1"/>
  <c r="AT3039" i="1"/>
  <c r="AT2350" i="1"/>
  <c r="AT1471" i="1"/>
  <c r="AT875" i="1"/>
  <c r="AT347" i="1"/>
  <c r="AT1923" i="1"/>
  <c r="AT2481" i="1"/>
  <c r="AT1150" i="1"/>
  <c r="AT1814" i="1"/>
  <c r="AT3173" i="1"/>
  <c r="AT1175" i="1"/>
  <c r="I15" i="20"/>
  <c r="AT2691" i="1"/>
  <c r="AT1019" i="1"/>
  <c r="AT428" i="1"/>
  <c r="AT1926" i="1"/>
  <c r="AT3135" i="1"/>
  <c r="AT2095" i="1"/>
  <c r="AT1711" i="1"/>
  <c r="AT2078" i="1"/>
  <c r="AT369" i="1"/>
  <c r="AT1485" i="1"/>
  <c r="AT2547" i="1"/>
  <c r="AT3133" i="1"/>
  <c r="AT2610" i="1"/>
  <c r="AT1914" i="1"/>
  <c r="AT1865" i="1"/>
  <c r="AT643" i="1"/>
  <c r="AT892" i="1"/>
  <c r="AT1881" i="1"/>
  <c r="AT584" i="1"/>
  <c r="AT774" i="1"/>
  <c r="AT654" i="1"/>
  <c r="AT2305" i="1"/>
  <c r="AT943" i="1"/>
  <c r="AT1988" i="1"/>
  <c r="AT165" i="1"/>
  <c r="AT2630" i="1"/>
  <c r="AT1145" i="1"/>
  <c r="AT294" i="1"/>
  <c r="AT2309" i="1"/>
  <c r="AT269" i="1"/>
  <c r="AT1668" i="1"/>
  <c r="AT1073" i="1"/>
  <c r="AT1779" i="1"/>
  <c r="AT1028" i="1"/>
  <c r="AT425" i="1"/>
  <c r="AT48" i="1"/>
  <c r="AT340" i="1"/>
  <c r="AT803" i="1"/>
  <c r="AT3003" i="1"/>
  <c r="AT3149" i="1"/>
  <c r="AT1992" i="1"/>
  <c r="AT588" i="1"/>
  <c r="AT399" i="1"/>
  <c r="AT547" i="1"/>
  <c r="AT2192" i="1"/>
  <c r="AT2079" i="1"/>
  <c r="AT3026" i="1"/>
  <c r="AT2802" i="1"/>
  <c r="AT1989" i="1"/>
  <c r="AT3129" i="1"/>
  <c r="AT1220" i="1"/>
  <c r="AT1205" i="1"/>
  <c r="AT2254" i="1"/>
  <c r="AT345" i="1"/>
  <c r="AT3070" i="1"/>
  <c r="AT1521" i="1"/>
  <c r="AT2155" i="1"/>
  <c r="AT1543" i="1"/>
  <c r="AT1823" i="1"/>
  <c r="AT997" i="1"/>
  <c r="AT3162" i="1"/>
  <c r="AT2578" i="1"/>
  <c r="AT2506" i="1"/>
  <c r="AT563" i="1"/>
  <c r="AT3219" i="1"/>
  <c r="AT1956" i="1"/>
  <c r="AT2158" i="1"/>
  <c r="AT2936" i="1"/>
  <c r="AT2654" i="1"/>
  <c r="AT2643" i="1"/>
  <c r="AT403" i="1"/>
  <c r="AT1913" i="1"/>
  <c r="AT2861" i="1"/>
  <c r="AT3088" i="1"/>
  <c r="AT768" i="1"/>
  <c r="AT2370" i="1"/>
  <c r="AT1358" i="1"/>
  <c r="AT2137" i="1"/>
  <c r="AT2579" i="1"/>
  <c r="AT1299" i="1"/>
  <c r="AT1815" i="1"/>
  <c r="AT176" i="1"/>
  <c r="AT1527" i="1"/>
  <c r="AT2012" i="1"/>
  <c r="AT2082" i="1"/>
  <c r="AT1461" i="1"/>
  <c r="AT205" i="1"/>
  <c r="AT516" i="1"/>
  <c r="AT1764" i="1"/>
  <c r="AT2841" i="1"/>
  <c r="AT1896" i="1"/>
  <c r="AT2161" i="1"/>
  <c r="AT478" i="1"/>
  <c r="AT525" i="1"/>
  <c r="AT1370" i="1"/>
  <c r="AT263" i="1"/>
  <c r="AT337" i="1"/>
  <c r="AT120" i="1"/>
  <c r="AT2317" i="1"/>
  <c r="AT129" i="1"/>
  <c r="AT1361" i="1"/>
  <c r="AT2789" i="1"/>
  <c r="AT2585" i="1"/>
  <c r="AT2311" i="1"/>
  <c r="AT836" i="1"/>
  <c r="AT308" i="1"/>
  <c r="AT1852" i="1"/>
  <c r="AT118" i="1"/>
  <c r="AT637" i="1"/>
  <c r="AT90" i="1"/>
  <c r="I26" i="20"/>
  <c r="AT1250" i="1"/>
  <c r="AT3165" i="1"/>
  <c r="AT656" i="1"/>
  <c r="AT1133" i="1"/>
  <c r="AT2355" i="1"/>
  <c r="G9" i="18"/>
  <c r="E9" i="18"/>
  <c r="F9" i="18"/>
  <c r="H9" i="18"/>
  <c r="D9" i="18"/>
  <c r="C9" i="18"/>
  <c r="AT1038" i="1"/>
  <c r="AT2969" i="1"/>
  <c r="AT891" i="1"/>
  <c r="AT152" i="1"/>
  <c r="AT3108" i="1"/>
  <c r="AT847" i="1"/>
  <c r="AT2747" i="1"/>
  <c r="AT1538" i="1"/>
  <c r="AT2054" i="1"/>
  <c r="AT889" i="1"/>
  <c r="AT589" i="1"/>
  <c r="AT2509" i="1"/>
  <c r="AT2572" i="1"/>
  <c r="AT3183" i="1"/>
  <c r="AT40" i="1"/>
  <c r="AT1285" i="1"/>
  <c r="AT1272" i="1"/>
  <c r="AT3210" i="1"/>
  <c r="AT2437" i="1"/>
  <c r="AT228" i="1"/>
  <c r="AT795" i="1"/>
  <c r="AT2162" i="1"/>
  <c r="AT1152" i="1"/>
  <c r="AT800" i="1"/>
  <c r="AT2353" i="1"/>
  <c r="AT132" i="1"/>
  <c r="AT2354" i="1"/>
  <c r="AT3212" i="1"/>
  <c r="AT1672" i="1"/>
  <c r="AT756" i="1"/>
  <c r="AT864" i="1"/>
  <c r="AT1827" i="1"/>
  <c r="AT2925" i="1"/>
  <c r="AT1667" i="1"/>
  <c r="AT59" i="1"/>
  <c r="AT1631" i="1"/>
  <c r="AT2865" i="1"/>
  <c r="AT61" i="1"/>
  <c r="AT3073" i="1"/>
  <c r="AT2289" i="1"/>
  <c r="AT1390" i="1"/>
  <c r="AT827" i="1"/>
  <c r="AT626" i="1"/>
  <c r="H22" i="18" s="1"/>
  <c r="AT2982" i="1"/>
  <c r="AT2479" i="1"/>
  <c r="E4" i="18"/>
  <c r="D4" i="18"/>
  <c r="C4" i="18"/>
  <c r="F4" i="18"/>
  <c r="G4" i="18"/>
  <c r="AT2606" i="1"/>
  <c r="AT2898" i="1"/>
  <c r="AT3097" i="1"/>
  <c r="AT198" i="1"/>
  <c r="AT112" i="1"/>
  <c r="AT1231" i="1"/>
  <c r="AT383" i="1"/>
  <c r="AT2250" i="1"/>
  <c r="AT2678" i="1"/>
  <c r="AT3159" i="1"/>
  <c r="AT2581" i="1"/>
  <c r="F14" i="18"/>
  <c r="D14" i="18"/>
  <c r="G14" i="18"/>
  <c r="E14" i="18"/>
  <c r="C14" i="18"/>
  <c r="AT3198" i="1"/>
  <c r="AT730" i="1"/>
  <c r="AT2089" i="1"/>
  <c r="AT1810" i="1"/>
  <c r="AT235" i="1"/>
  <c r="AT2656" i="1"/>
  <c r="AT3226" i="1"/>
  <c r="AT2366" i="1"/>
  <c r="AT606" i="1"/>
  <c r="AT1801" i="1"/>
  <c r="AT2941" i="1"/>
  <c r="AT1859" i="1"/>
  <c r="AT1571" i="1"/>
  <c r="AT2164" i="1"/>
  <c r="AT2236" i="1"/>
  <c r="AT639" i="1"/>
  <c r="AT534" i="1"/>
  <c r="AT2647" i="1"/>
  <c r="AT2499" i="1"/>
  <c r="AT1393" i="1"/>
  <c r="AT302" i="1"/>
  <c r="AT707" i="1"/>
  <c r="AT331" i="1"/>
  <c r="AT602" i="1"/>
  <c r="AT2688" i="1"/>
  <c r="AT2810" i="1"/>
  <c r="AT2838" i="1"/>
  <c r="AT1484" i="1"/>
  <c r="AT2333" i="1"/>
  <c r="AT812" i="1"/>
  <c r="AT1239" i="1"/>
  <c r="AT3171" i="1"/>
  <c r="AT2401" i="1"/>
  <c r="AT3180" i="1"/>
  <c r="AT115" i="1"/>
  <c r="AT1320" i="1"/>
  <c r="AT138" i="1"/>
  <c r="AT380" i="1"/>
  <c r="AT2124" i="1"/>
  <c r="AT2961" i="1"/>
  <c r="AT849" i="1"/>
  <c r="AT155" i="1"/>
  <c r="AT1817" i="1"/>
  <c r="AT1092" i="1"/>
  <c r="H33" i="20"/>
  <c r="AT2577" i="1"/>
  <c r="AT1237" i="1"/>
  <c r="AT1998" i="1"/>
  <c r="AT1844" i="1"/>
  <c r="AT2045" i="1"/>
  <c r="AT808" i="1"/>
  <c r="AT1456" i="1"/>
  <c r="C28" i="18"/>
  <c r="D28" i="18"/>
  <c r="H28" i="18"/>
  <c r="G28" i="18"/>
  <c r="F28" i="18"/>
  <c r="E28" i="18"/>
  <c r="AT2313" i="1"/>
  <c r="AT57" i="1"/>
  <c r="I18" i="20"/>
  <c r="AT519" i="1"/>
  <c r="AT2570" i="1"/>
  <c r="AT2119" i="1"/>
  <c r="AT1975" i="1"/>
  <c r="AT564" i="1"/>
  <c r="AT3052" i="1"/>
  <c r="AT784" i="1"/>
  <c r="AT1404" i="1"/>
  <c r="AT2489" i="1"/>
  <c r="AT1305" i="1"/>
  <c r="AT2464" i="1"/>
  <c r="AT2363" i="1"/>
  <c r="AT2771" i="1"/>
  <c r="AT67" i="1"/>
  <c r="AT394" i="1"/>
  <c r="AT139" i="1"/>
  <c r="AT37" i="1"/>
  <c r="AT652" i="1"/>
  <c r="AT2905" i="1"/>
  <c r="AT2264" i="1"/>
  <c r="AT3025" i="1"/>
  <c r="AT2598" i="1"/>
  <c r="AT2167" i="1"/>
  <c r="AT736" i="1"/>
  <c r="AT2314" i="1"/>
  <c r="AT2531" i="1"/>
  <c r="E21" i="18"/>
  <c r="C21" i="18"/>
  <c r="G21" i="18"/>
  <c r="D21" i="18"/>
  <c r="F21" i="18"/>
  <c r="AT697" i="1"/>
  <c r="AT2860" i="1"/>
  <c r="AT472" i="1"/>
  <c r="D25" i="18"/>
  <c r="F25" i="18"/>
  <c r="G25" i="18"/>
  <c r="C25" i="18"/>
  <c r="E25" i="18"/>
  <c r="AT1561" i="1"/>
  <c r="AT3101" i="1"/>
  <c r="AT2856" i="1"/>
  <c r="AT1724" i="1"/>
  <c r="AT2084" i="1"/>
  <c r="AT1500" i="1"/>
  <c r="AT213" i="1"/>
  <c r="AT764" i="1"/>
  <c r="AT2638" i="1"/>
  <c r="AT3234" i="1"/>
  <c r="AT2854" i="1"/>
  <c r="AT3231" i="1"/>
  <c r="AT3236" i="1"/>
  <c r="AT162" i="1"/>
  <c r="AT737" i="1"/>
  <c r="AT295" i="1"/>
  <c r="AT2046" i="1"/>
  <c r="AT2900" i="1"/>
  <c r="AT443" i="1"/>
  <c r="AT2602" i="1"/>
  <c r="AT3298" i="1"/>
  <c r="AT2286" i="1"/>
  <c r="AT959" i="1"/>
  <c r="AT638" i="1"/>
  <c r="E33" i="20"/>
  <c r="AT2483" i="1"/>
  <c r="AT1140" i="1"/>
  <c r="AT2733" i="1"/>
  <c r="AT310" i="1"/>
  <c r="AT1816" i="1"/>
  <c r="AT2292" i="1"/>
  <c r="AT957" i="1"/>
  <c r="AT2009" i="1"/>
  <c r="AT358" i="1"/>
  <c r="AT646" i="1"/>
  <c r="AT3009" i="1"/>
  <c r="AT2053" i="1"/>
  <c r="AT1074" i="1"/>
  <c r="AT1063" i="1"/>
  <c r="AT2614" i="1"/>
  <c r="AT3190" i="1"/>
  <c r="AT2922" i="1"/>
  <c r="AT2652" i="1"/>
  <c r="AT352" i="1"/>
  <c r="AT1230" i="1"/>
  <c r="AT2921" i="1"/>
  <c r="AT2897" i="1"/>
  <c r="AT2383" i="1"/>
  <c r="AT1215" i="1"/>
  <c r="AT418" i="1"/>
  <c r="AT2179" i="1"/>
  <c r="AT1177" i="1"/>
  <c r="AT373" i="1"/>
  <c r="AT609" i="1"/>
  <c r="AT489" i="1"/>
  <c r="AT3125" i="1"/>
  <c r="AT370" i="1"/>
  <c r="AT686" i="1"/>
  <c r="AT1401" i="1"/>
  <c r="AT447" i="1"/>
  <c r="AT3047" i="1"/>
  <c r="AT260" i="1"/>
  <c r="AT2738" i="1"/>
  <c r="AT2408" i="1"/>
  <c r="AT1386" i="1"/>
  <c r="AT1677" i="1"/>
  <c r="AT2478" i="1"/>
  <c r="AT566" i="1"/>
  <c r="AT3018" i="1"/>
  <c r="AT2728" i="1"/>
  <c r="AT3160" i="1"/>
  <c r="AT855" i="1"/>
  <c r="AT2859" i="1"/>
  <c r="AT1185" i="1"/>
  <c r="AT3079" i="1"/>
  <c r="AT1572" i="1"/>
  <c r="AT1630" i="1"/>
  <c r="AT517" i="1"/>
  <c r="AT3228" i="1"/>
  <c r="AT682" i="1"/>
  <c r="AT3273" i="1"/>
  <c r="AT3065" i="1"/>
  <c r="AT3146" i="1"/>
  <c r="AT170" i="1"/>
  <c r="AT1558" i="1"/>
  <c r="AT1570" i="1"/>
  <c r="AT276" i="1"/>
  <c r="AT1568" i="1"/>
  <c r="AT1147" i="1"/>
  <c r="AT365" i="1"/>
  <c r="AT741" i="1"/>
  <c r="AT1830" i="1"/>
  <c r="AT3062" i="1"/>
  <c r="AT136" i="1"/>
  <c r="AT2008" i="1"/>
  <c r="AT2306" i="1"/>
  <c r="AT1042" i="1"/>
  <c r="AT360" i="1"/>
  <c r="AT1669" i="1"/>
  <c r="AT3089" i="1"/>
  <c r="AT1243" i="1"/>
  <c r="AT173" i="1"/>
  <c r="D55" i="18"/>
  <c r="F55" i="18"/>
  <c r="H55" i="18"/>
  <c r="C55" i="18"/>
  <c r="E55" i="18"/>
  <c r="G55" i="18"/>
  <c r="AT1273" i="1"/>
  <c r="AT1487" i="1"/>
  <c r="AT1413" i="1"/>
  <c r="AT1763" i="1"/>
  <c r="AT1495" i="1"/>
  <c r="AT43" i="1"/>
  <c r="AT1557" i="1"/>
  <c r="AT625" i="1"/>
  <c r="AT1639" i="1"/>
  <c r="AT712" i="1"/>
  <c r="AT1751" i="1"/>
  <c r="AT3156" i="1"/>
  <c r="AT798" i="1"/>
  <c r="AT3022" i="1"/>
  <c r="AT1294" i="1"/>
  <c r="AT2027" i="1"/>
  <c r="AT1115" i="1"/>
  <c r="AT2003" i="1"/>
  <c r="AT1348" i="1"/>
  <c r="AT3192" i="1"/>
  <c r="AT1530" i="1"/>
  <c r="AT497" i="1"/>
  <c r="AT726" i="1"/>
  <c r="AT1585" i="1"/>
  <c r="AT1783" i="1"/>
  <c r="AT1176" i="1"/>
  <c r="AT1505" i="1"/>
  <c r="AT2287" i="1"/>
  <c r="AT2263" i="1"/>
  <c r="AT1198" i="1"/>
  <c r="AT3105" i="1"/>
  <c r="AT53" i="1"/>
  <c r="AT464" i="1"/>
  <c r="AT899" i="1"/>
  <c r="AT2090" i="1"/>
  <c r="AT1049" i="1"/>
  <c r="AT300" i="1"/>
  <c r="AT1170" i="1"/>
  <c r="AT2663" i="1"/>
  <c r="AT945" i="1"/>
  <c r="AT2425" i="1"/>
  <c r="AT1938" i="1"/>
  <c r="AT1996" i="1"/>
  <c r="AT1032" i="1"/>
  <c r="AT1692" i="1"/>
  <c r="AT1415" i="1"/>
  <c r="AT844" i="1"/>
  <c r="AT1717" i="1"/>
  <c r="AT2214" i="1"/>
  <c r="AT1555" i="1"/>
  <c r="AT461" i="1"/>
  <c r="AT2719" i="1"/>
  <c r="AT1784" i="1"/>
  <c r="AT2285" i="1"/>
  <c r="AT2491" i="1"/>
  <c r="AT1695" i="1"/>
  <c r="AT1033" i="1"/>
  <c r="AT131" i="1"/>
  <c r="AT1304" i="1"/>
  <c r="AT1621" i="1"/>
  <c r="AT2238" i="1"/>
  <c r="AT872" i="1"/>
  <c r="AT2125" i="1"/>
  <c r="AT619" i="1"/>
  <c r="AT26" i="1"/>
  <c r="AT2011" i="1"/>
  <c r="AT463" i="1"/>
  <c r="AT2866" i="1"/>
  <c r="AT868" i="1"/>
  <c r="AT1951" i="1"/>
  <c r="AT2970" i="1"/>
  <c r="AT986" i="1"/>
  <c r="AT896" i="1"/>
  <c r="AT2071" i="1"/>
  <c r="AT1908" i="1"/>
  <c r="AT3285" i="1"/>
  <c r="AT1954" i="1"/>
  <c r="AT2659" i="1"/>
  <c r="AT865" i="1"/>
  <c r="AT1775" i="1"/>
  <c r="AT1559" i="1"/>
  <c r="AT995" i="1"/>
  <c r="AT355" i="1"/>
  <c r="AT2323" i="1"/>
  <c r="AT558" i="1"/>
  <c r="AT2387" i="1"/>
  <c r="AT203" i="1"/>
  <c r="AT2891" i="1"/>
  <c r="AT3001" i="1"/>
  <c r="AT33" i="1"/>
  <c r="AT2565" i="1"/>
  <c r="AT2249" i="1"/>
  <c r="AT1900" i="1"/>
  <c r="AT3148" i="1"/>
  <c r="AT2094" i="1"/>
  <c r="AT2910" i="1"/>
  <c r="AT1442" i="1"/>
  <c r="AT3126" i="1"/>
  <c r="AT1857" i="1"/>
  <c r="AT771" i="1"/>
  <c r="AT1663" i="1"/>
  <c r="AT3036" i="1"/>
  <c r="AT2428" i="1"/>
  <c r="AT2431" i="1"/>
  <c r="AT1119" i="1"/>
  <c r="AT1327" i="1"/>
  <c r="H18" i="18" s="1"/>
  <c r="AT2603" i="1"/>
  <c r="AT1109" i="1"/>
  <c r="AT653" i="1"/>
  <c r="AT972" i="1"/>
  <c r="AT357" i="1"/>
  <c r="AT939" i="1"/>
  <c r="AT2185" i="1"/>
  <c r="AT1529" i="1"/>
  <c r="AT1691" i="1"/>
  <c r="I17" i="20"/>
  <c r="AT1163" i="1"/>
  <c r="AT1837" i="1"/>
  <c r="AT2121" i="1"/>
  <c r="AT3291" i="1"/>
  <c r="AT600" i="1"/>
  <c r="AT2743" i="1"/>
  <c r="G61" i="18"/>
  <c r="C61" i="18"/>
  <c r="H61" i="18"/>
  <c r="D61" i="18"/>
  <c r="F61" i="18"/>
  <c r="E61" i="18"/>
  <c r="AT421" i="1"/>
  <c r="AT2140" i="1"/>
  <c r="AT2221" i="1"/>
  <c r="AT2503" i="1"/>
  <c r="AT2976" i="1"/>
  <c r="AT3051" i="1"/>
  <c r="AT1899" i="1"/>
  <c r="AT1276" i="1"/>
  <c r="AT334" i="1"/>
  <c r="AT2791" i="1"/>
  <c r="AT1877" i="1"/>
  <c r="AT3082" i="1"/>
  <c r="AT716" i="1"/>
  <c r="AT2930" i="1"/>
  <c r="AT1843" i="1"/>
  <c r="AT898" i="1"/>
  <c r="AT1489" i="1"/>
  <c r="AT1005" i="1"/>
  <c r="AT956" i="1"/>
  <c r="AT1191" i="1"/>
  <c r="G35" i="18"/>
  <c r="AT2763" i="1"/>
  <c r="AT218" i="1"/>
  <c r="AT167" i="1"/>
  <c r="AT3268" i="1"/>
  <c r="AT430" i="1"/>
  <c r="AT2351" i="1"/>
  <c r="AT1476" i="1"/>
  <c r="AT1029" i="1"/>
  <c r="AT1344" i="1"/>
  <c r="AT1845" i="1"/>
  <c r="AT2536" i="1"/>
  <c r="AT535" i="1"/>
  <c r="AT1208" i="1"/>
  <c r="AT388" i="1"/>
  <c r="AT39" i="1"/>
  <c r="AT348" i="1"/>
  <c r="AT1293" i="1"/>
  <c r="AT1703" i="1"/>
  <c r="AT645" i="1"/>
  <c r="AT2511" i="1"/>
  <c r="AT343" i="1"/>
  <c r="AT397" i="1"/>
  <c r="AT893" i="1"/>
  <c r="AT2417" i="1"/>
  <c r="AT1157" i="1"/>
  <c r="AT1893" i="1"/>
  <c r="AT2548" i="1"/>
  <c r="AT1213" i="1"/>
  <c r="AT353" i="1"/>
  <c r="AT2776" i="1"/>
  <c r="AT1117" i="1"/>
  <c r="AT219" i="1"/>
  <c r="AT427" i="1"/>
  <c r="AT401" i="1"/>
  <c r="AT10" i="1"/>
  <c r="AT3235" i="1"/>
  <c r="AT2533" i="1"/>
  <c r="AT2147" i="1"/>
  <c r="AT2839" i="1"/>
  <c r="AT80" i="1"/>
  <c r="AT1161" i="1"/>
  <c r="AT2463" i="1"/>
  <c r="AT1068" i="1"/>
  <c r="AT1061" i="1"/>
  <c r="AT574" i="1"/>
  <c r="AT1054" i="1"/>
  <c r="H23" i="18" s="1"/>
  <c r="AT3151" i="1"/>
  <c r="AT661" i="1"/>
  <c r="AT922" i="1"/>
  <c r="AT1960" i="1"/>
  <c r="AT1624" i="1"/>
  <c r="AT2048" i="1"/>
  <c r="AT1737" i="1"/>
  <c r="AT2170" i="1"/>
  <c r="AT2833" i="1"/>
  <c r="AT19" i="1"/>
  <c r="AT1464" i="1"/>
  <c r="AT3110" i="1"/>
  <c r="AT216" i="1"/>
  <c r="AT1251" i="1"/>
  <c r="AT3145" i="1"/>
  <c r="AT2194" i="1"/>
  <c r="AT86" i="1"/>
  <c r="AT1644" i="1"/>
  <c r="D49" i="18"/>
  <c r="H49" i="18"/>
  <c r="C49" i="18"/>
  <c r="E49" i="18"/>
  <c r="G49" i="18"/>
  <c r="F49" i="18"/>
  <c r="AT3225" i="1"/>
  <c r="AT177" i="1"/>
  <c r="AT906" i="1"/>
  <c r="AT2412" i="1"/>
  <c r="AT816" i="1"/>
  <c r="AT788" i="1"/>
  <c r="AT1168" i="1"/>
  <c r="AT2346" i="1"/>
  <c r="AT1062" i="1"/>
  <c r="AT2546" i="1"/>
  <c r="AT256" i="1"/>
  <c r="AT539" i="1"/>
  <c r="AT575" i="1"/>
  <c r="AT2543" i="1"/>
  <c r="AT3169" i="1"/>
  <c r="AT3029" i="1"/>
  <c r="AT3255" i="1"/>
  <c r="AT1671" i="1"/>
  <c r="AT2485" i="1"/>
  <c r="AT882" i="1"/>
  <c r="AT231" i="1"/>
  <c r="AT820" i="1"/>
  <c r="AT17" i="1"/>
  <c r="AT1235" i="1"/>
  <c r="AT3061" i="1"/>
  <c r="AT968" i="1"/>
  <c r="D11" i="18"/>
  <c r="F11" i="18"/>
  <c r="H11" i="18"/>
  <c r="C11" i="18"/>
  <c r="E11" i="18"/>
  <c r="G11" i="18"/>
  <c r="AT1479" i="1"/>
  <c r="AT1026" i="1"/>
  <c r="AT1699" i="1"/>
  <c r="AT1792" i="1"/>
  <c r="AT2181" i="1"/>
  <c r="AT1761" i="1"/>
  <c r="AT1673" i="1"/>
  <c r="AT3041" i="1"/>
  <c r="AT2468" i="1"/>
  <c r="AT1078" i="1"/>
  <c r="AT271" i="1"/>
  <c r="AT681" i="1"/>
  <c r="AT3072" i="1"/>
  <c r="AT2389" i="1"/>
  <c r="AT270" i="1"/>
  <c r="AT1688" i="1"/>
  <c r="AT2995" i="1"/>
  <c r="AT1612" i="1"/>
  <c r="AT2132" i="1"/>
  <c r="AT723" i="1"/>
  <c r="AT2692" i="1"/>
  <c r="AT244" i="1"/>
  <c r="AT2440" i="1"/>
  <c r="AT2465" i="1"/>
  <c r="AT2794" i="1"/>
  <c r="AT2541" i="1"/>
  <c r="AT3140" i="1"/>
  <c r="AT381" i="1"/>
  <c r="AT1392" i="1"/>
  <c r="AT1445" i="1"/>
  <c r="AT1782" i="1"/>
  <c r="AT13" i="1"/>
  <c r="AT1539" i="1"/>
  <c r="AT2166" i="1"/>
  <c r="AT1869" i="1"/>
  <c r="AT1802" i="1"/>
  <c r="AT2587" i="1"/>
  <c r="AT1169" i="1"/>
  <c r="AT728" i="1"/>
  <c r="I12" i="20"/>
  <c r="AT3046" i="1"/>
  <c r="AT306" i="1"/>
  <c r="AT1902" i="1"/>
  <c r="AT1523" i="1"/>
  <c r="AT1377" i="1"/>
  <c r="AT456" i="1"/>
  <c r="AT2395" i="1"/>
  <c r="AT1085" i="1"/>
  <c r="AT877" i="1"/>
  <c r="AT1503" i="1"/>
  <c r="AT1003" i="1"/>
  <c r="AT2460" i="1"/>
  <c r="AT2949" i="1"/>
  <c r="AT150" i="1"/>
  <c r="AT77" i="1"/>
  <c r="I11" i="20"/>
  <c r="AT527" i="1"/>
  <c r="AT3304" i="1"/>
  <c r="AT1941" i="1"/>
  <c r="AT104" i="1"/>
  <c r="AT520" i="1"/>
  <c r="AT2388" i="1"/>
  <c r="AT2994" i="1"/>
  <c r="AT2881" i="1"/>
  <c r="AT405" i="1"/>
  <c r="AT2985" i="1"/>
  <c r="AT763" i="1"/>
  <c r="AT1015" i="1"/>
  <c r="AT1446" i="1"/>
  <c r="AT1136" i="1"/>
  <c r="AT1263" i="1"/>
  <c r="E36" i="18"/>
  <c r="D36" i="18"/>
  <c r="H36" i="18"/>
  <c r="C36" i="18"/>
  <c r="G36" i="18"/>
  <c r="F36" i="18"/>
  <c r="AT184" i="1"/>
  <c r="AT1222" i="1"/>
  <c r="AT953" i="1"/>
  <c r="AT781" i="1"/>
  <c r="AT607" i="1"/>
  <c r="AT794" i="1"/>
  <c r="AT503" i="1"/>
  <c r="AT3163" i="1"/>
  <c r="AT977" i="1"/>
  <c r="AT2957" i="1"/>
  <c r="AT627" i="1"/>
  <c r="AT1545" i="1"/>
  <c r="AT2580" i="1"/>
  <c r="AT2404" i="1"/>
  <c r="AT719" i="1"/>
  <c r="AT1747" i="1"/>
  <c r="AT901" i="1"/>
  <c r="AT3127" i="1"/>
  <c r="AT739" i="1"/>
  <c r="AT336" i="1"/>
  <c r="AT829" i="1"/>
  <c r="AT2890" i="1"/>
  <c r="AT1519" i="1"/>
  <c r="AT2526" i="1"/>
  <c r="AT2636" i="1"/>
  <c r="AT2268" i="1"/>
  <c r="H7" i="18"/>
  <c r="D7" i="18"/>
  <c r="E7" i="18"/>
  <c r="G7" i="18"/>
  <c r="C7" i="18"/>
  <c r="F7" i="18"/>
  <c r="AT618" i="1"/>
  <c r="AT3199" i="1"/>
  <c r="AT3179" i="1"/>
  <c r="AT624" i="1"/>
  <c r="AT912" i="1"/>
  <c r="AT2123" i="1"/>
  <c r="AT368" i="1"/>
  <c r="AT2116" i="1"/>
  <c r="AT2935" i="1"/>
  <c r="AT1193" i="1"/>
  <c r="AT1024" i="1"/>
  <c r="AT631" i="1"/>
  <c r="AT2189" i="1"/>
  <c r="AT251" i="1"/>
  <c r="AT579" i="1"/>
  <c r="AT3057" i="1"/>
  <c r="AT2769" i="1"/>
  <c r="AT2674" i="1"/>
  <c r="AT880" i="1"/>
  <c r="AT488" i="1"/>
  <c r="AT1587" i="1"/>
  <c r="AT1531" i="1"/>
  <c r="AT3060" i="1"/>
  <c r="AT166" i="1"/>
  <c r="AT2486" i="1"/>
  <c r="AT531" i="1"/>
  <c r="AT1750" i="1"/>
  <c r="AT3281" i="1"/>
  <c r="AT1232" i="1"/>
  <c r="AT2231" i="1"/>
  <c r="AT1441" i="1"/>
  <c r="AT594" i="1"/>
  <c r="AT1352" i="1"/>
  <c r="AT663" i="1"/>
  <c r="AT2849" i="1"/>
  <c r="AT3289" i="1"/>
  <c r="AT125" i="1"/>
  <c r="AT2302" i="1"/>
  <c r="AT590" i="1"/>
  <c r="AT612" i="1"/>
  <c r="AT3300" i="1"/>
  <c r="AT1459" i="1"/>
  <c r="AT879" i="1"/>
  <c r="AT1192" i="1"/>
  <c r="AT833" i="1"/>
  <c r="AT1432" i="1"/>
  <c r="AT1039" i="1"/>
  <c r="AT2778" i="1"/>
  <c r="AT1659" i="1"/>
  <c r="AT708" i="1"/>
  <c r="AT2410" i="1"/>
  <c r="AT1632" i="1"/>
  <c r="AT691" i="1"/>
  <c r="AT68" i="1"/>
  <c r="AT2795" i="1"/>
  <c r="AT3301" i="1"/>
  <c r="AT699" i="1"/>
  <c r="AT442" i="1"/>
  <c r="AT1803" i="1"/>
  <c r="AT2419" i="1"/>
  <c r="AT3100" i="1"/>
  <c r="AT1522" i="1"/>
  <c r="G26" i="18"/>
  <c r="D26" i="18"/>
  <c r="E26" i="18"/>
  <c r="F26" i="18"/>
  <c r="C26" i="18"/>
  <c r="AT3238" i="1"/>
  <c r="AT1182" i="1"/>
  <c r="AT985" i="1"/>
  <c r="AT2171" i="1"/>
  <c r="AT1726" i="1"/>
  <c r="AT1876" i="1"/>
  <c r="AT1616" i="1"/>
  <c r="AT1858" i="1"/>
  <c r="AT2207" i="1"/>
  <c r="AT545" i="1"/>
  <c r="AT2880" i="1"/>
  <c r="AT772" i="1"/>
  <c r="AT265" i="1"/>
  <c r="AT685" i="1"/>
  <c r="AT3217" i="1"/>
  <c r="AT2044" i="1"/>
  <c r="AT3257" i="1"/>
  <c r="AT1323" i="1"/>
  <c r="H25" i="18" s="1"/>
  <c r="AT1448" i="1"/>
  <c r="AT2136" i="1"/>
  <c r="AT3081" i="1"/>
  <c r="AT536" i="1"/>
  <c r="AT522" i="1"/>
  <c r="AT667" i="1"/>
  <c r="AT1343" i="1"/>
  <c r="AT122" i="1"/>
  <c r="AT3075" i="1"/>
  <c r="AT2156" i="1"/>
  <c r="AT2510" i="1"/>
  <c r="AT2375" i="1"/>
  <c r="AT1045" i="1"/>
  <c r="AT1788" i="1"/>
  <c r="AT2605" i="1"/>
  <c r="AT404" i="1"/>
  <c r="AT2870" i="1"/>
  <c r="AT1628" i="1"/>
  <c r="AT2996" i="1"/>
  <c r="AT415" i="1"/>
  <c r="AT2197" i="1"/>
  <c r="AT2092" i="1"/>
  <c r="AT182" i="1"/>
  <c r="AT1483" i="1"/>
  <c r="AT914" i="1"/>
  <c r="AT1825" i="1"/>
  <c r="AT2757" i="1"/>
  <c r="AT2681" i="1"/>
  <c r="AT2576" i="1"/>
  <c r="AT1387" i="1"/>
  <c r="AT1008" i="1"/>
  <c r="AT671" i="1"/>
  <c r="AT1129" i="1"/>
  <c r="AT2907" i="1"/>
  <c r="AT366" i="1"/>
  <c r="AT1094" i="1"/>
  <c r="AT455" i="1"/>
  <c r="AT1253" i="1"/>
  <c r="AT309" i="1"/>
  <c r="AT3252" i="1"/>
  <c r="AT2736" i="1"/>
  <c r="AT1709" i="1"/>
  <c r="AT193" i="1"/>
  <c r="I30" i="20"/>
  <c r="AT1890" i="1"/>
  <c r="AT2775" i="1"/>
  <c r="AT578" i="1"/>
  <c r="AT1224" i="1"/>
  <c r="AT2446" i="1"/>
  <c r="AT965" i="1"/>
  <c r="AT2755" i="1"/>
  <c r="AT411" i="1"/>
  <c r="AT1113" i="1"/>
  <c r="AT596" i="1"/>
  <c r="AT3206" i="1"/>
  <c r="AT174" i="1"/>
  <c r="AT445" i="1"/>
  <c r="AT1252" i="1"/>
  <c r="F60" i="18"/>
  <c r="H60" i="18"/>
  <c r="C60" i="18"/>
  <c r="G60" i="18"/>
  <c r="E60" i="18"/>
  <c r="D60" i="18"/>
  <c r="AT2508" i="1"/>
  <c r="D13" i="18"/>
  <c r="G13" i="18"/>
  <c r="E13" i="18"/>
  <c r="F13" i="18"/>
  <c r="C13" i="18"/>
  <c r="AT1853" i="1"/>
  <c r="AT267" i="1"/>
  <c r="AT904" i="1"/>
  <c r="AT1295" i="1"/>
  <c r="AT220" i="1"/>
  <c r="AT1118" i="1"/>
  <c r="AT2152" i="1"/>
  <c r="AT3080" i="1"/>
  <c r="AT1518" i="1"/>
  <c r="AT524" i="1"/>
  <c r="AT3181" i="1"/>
  <c r="AT1806" i="1"/>
  <c r="AT2687" i="1"/>
  <c r="AT2025" i="1"/>
  <c r="AT512" i="1"/>
  <c r="AT2294" i="1"/>
  <c r="AT3107" i="1"/>
  <c r="AT45" i="1"/>
  <c r="AT550" i="1"/>
  <c r="AT2200" i="1"/>
  <c r="AT2951" i="1"/>
  <c r="AT1608" i="1"/>
  <c r="AT2057" i="1"/>
  <c r="AT2734" i="1"/>
  <c r="AT1159" i="1"/>
  <c r="AT2247" i="1"/>
  <c r="AT989" i="1"/>
  <c r="AT1770" i="1"/>
  <c r="AT1383" i="1"/>
  <c r="AT2799" i="1"/>
  <c r="AT888" i="1"/>
  <c r="AT817" i="1"/>
  <c r="AT668" i="1"/>
  <c r="AT2560" i="1"/>
  <c r="AT2102" i="1"/>
  <c r="AT1088" i="1"/>
  <c r="AT1254" i="1"/>
  <c r="G30" i="18"/>
  <c r="H30" i="18"/>
  <c r="D30" i="18"/>
  <c r="C30" i="18"/>
  <c r="F30" i="18"/>
  <c r="E30" i="18"/>
  <c r="AT1501" i="1"/>
  <c r="AT1986" i="1"/>
  <c r="AT978" i="1"/>
  <c r="AT2088" i="1"/>
  <c r="AT1818" i="1"/>
  <c r="AT731" i="1"/>
  <c r="AT3035" i="1"/>
  <c r="AT2715" i="1"/>
  <c r="AT2592" i="1"/>
  <c r="AT863" i="1"/>
  <c r="AT1034" i="1"/>
  <c r="AT546" i="1"/>
  <c r="AT2229" i="1"/>
  <c r="AT1337" i="1"/>
  <c r="AT1841" i="1"/>
  <c r="E39" i="18"/>
  <c r="H39" i="18"/>
  <c r="F39" i="18"/>
  <c r="D39" i="18"/>
  <c r="G39" i="18"/>
  <c r="C39" i="18"/>
  <c r="AT807" i="1"/>
  <c r="AT113" i="1"/>
  <c r="AT371" i="1"/>
  <c r="AT1774" i="1"/>
  <c r="AT2911" i="1"/>
  <c r="AT2385" i="1"/>
  <c r="AT324" i="1"/>
  <c r="AT2618" i="1"/>
  <c r="AT257" i="1"/>
  <c r="AT330" i="1"/>
  <c r="AT753" i="1"/>
  <c r="I23" i="20"/>
  <c r="AT1909" i="1"/>
  <c r="AT1657" i="1"/>
  <c r="AT2727" i="1"/>
  <c r="AT2304" i="1"/>
  <c r="AT1292" i="1"/>
  <c r="AT1104" i="1"/>
  <c r="AT391" i="1"/>
  <c r="AT2470" i="1"/>
  <c r="AT1651" i="1"/>
  <c r="AT604" i="1"/>
  <c r="AT2816" i="1"/>
  <c r="AT92" i="1"/>
  <c r="AT2146" i="1"/>
  <c r="AT2337" i="1"/>
  <c r="AT1935" i="1"/>
  <c r="AT549" i="1"/>
  <c r="AT804" i="1"/>
  <c r="AT1099" i="1"/>
  <c r="AT1046" i="1"/>
  <c r="AT2975" i="1"/>
  <c r="AT2549" i="1"/>
  <c r="AT1328" i="1"/>
  <c r="AT52" i="1"/>
  <c r="AT1201" i="1"/>
  <c r="AT2203" i="1"/>
  <c r="AT1642" i="1"/>
  <c r="AT3282" i="1"/>
  <c r="AT1551" i="1"/>
  <c r="AT705" i="1"/>
  <c r="AT1674" i="1"/>
  <c r="AT2139" i="1"/>
  <c r="AT881" i="1"/>
  <c r="AT1701" i="1"/>
  <c r="AT2621" i="1"/>
  <c r="AT1615" i="1"/>
  <c r="AT471" i="1"/>
  <c r="AT1332" i="1"/>
  <c r="AT1244" i="1"/>
  <c r="AT3274" i="1"/>
  <c r="AT252" i="1"/>
  <c r="AT1486" i="1"/>
  <c r="AT1888" i="1"/>
  <c r="AT1580" i="1"/>
  <c r="AT289" i="1"/>
  <c r="AT692" i="1"/>
  <c r="AT1904" i="1"/>
  <c r="AT1797" i="1"/>
  <c r="AT2599" i="1"/>
  <c r="AT1767" i="1"/>
  <c r="AT379" i="1"/>
  <c r="AT2857" i="1"/>
  <c r="AT2159" i="1"/>
  <c r="AT2429" i="1"/>
  <c r="AT900" i="1"/>
  <c r="AT439" i="1"/>
  <c r="AT1124" i="1"/>
  <c r="AT1851" i="1"/>
  <c r="AT1449" i="1"/>
  <c r="AT341" i="1"/>
  <c r="AT2882" i="1"/>
  <c r="AT2768" i="1"/>
  <c r="AT2442" i="1"/>
  <c r="AT811" i="1"/>
  <c r="AT982" i="1"/>
  <c r="AT2219" i="1"/>
  <c r="AT1576" i="1"/>
  <c r="AT268" i="1"/>
  <c r="AT2368" i="1"/>
  <c r="AT2432" i="1"/>
  <c r="AT2889" i="1"/>
  <c r="AT2277" i="1"/>
  <c r="AT689" i="1"/>
  <c r="AT133" i="1"/>
  <c r="AT2980" i="1"/>
  <c r="AT1560" i="1"/>
  <c r="AT587" i="1"/>
  <c r="AT2883" i="1"/>
  <c r="AT1864" i="1"/>
  <c r="AT2180" i="1"/>
  <c r="AT2899" i="1"/>
  <c r="AT2682" i="1"/>
  <c r="AT2629" i="1"/>
  <c r="AT1200" i="1"/>
  <c r="AT1217" i="1"/>
  <c r="AT1987" i="1"/>
  <c r="AT770" i="1"/>
  <c r="AT802" i="1"/>
  <c r="AT1493" i="1"/>
  <c r="AT523" i="1"/>
  <c r="AT474" i="1"/>
  <c r="AT3109" i="1"/>
  <c r="AT581" i="1"/>
  <c r="AT1962" i="1"/>
  <c r="AT2787" i="1"/>
  <c r="AT1955" i="1"/>
  <c r="AT1317" i="1"/>
  <c r="D50" i="18"/>
  <c r="F50" i="18"/>
  <c r="G50" i="18"/>
  <c r="C50" i="18"/>
  <c r="E50" i="18"/>
  <c r="H50" i="18"/>
  <c r="AT2958" i="1"/>
  <c r="AT2784" i="1"/>
  <c r="AT2813" i="1"/>
  <c r="I16" i="20"/>
  <c r="AT2296" i="1"/>
  <c r="AT1622" i="1"/>
  <c r="AT2824" i="1"/>
  <c r="AT2974" i="1"/>
  <c r="AT3138" i="1"/>
  <c r="AT2627" i="1"/>
  <c r="AT3249" i="1"/>
  <c r="AT2381" i="1"/>
  <c r="AT664" i="1"/>
  <c r="AT913" i="1"/>
  <c r="AT1279" i="1"/>
  <c r="AT311" i="1"/>
  <c r="AT1870" i="1"/>
  <c r="AT902" i="1"/>
  <c r="AT3184" i="1"/>
  <c r="AT1640" i="1"/>
  <c r="AT3016" i="1"/>
  <c r="AT2797" i="1"/>
  <c r="AT2831" i="1"/>
  <c r="AT2595" i="1"/>
  <c r="AT65" i="1"/>
  <c r="AT871" i="1"/>
  <c r="AT1048" i="1"/>
  <c r="AT2210" i="1"/>
  <c r="AT433" i="1"/>
  <c r="AT1582" i="1"/>
  <c r="AT687" i="1"/>
  <c r="AT925" i="1"/>
  <c r="AT1911" i="1"/>
  <c r="AT2105" i="1"/>
  <c r="AT2256" i="1"/>
  <c r="AT446" i="1"/>
  <c r="AT610" i="1"/>
  <c r="AT3258" i="1"/>
  <c r="AT2855" i="1"/>
  <c r="AT3182" i="1"/>
  <c r="AT1722" i="1"/>
  <c r="AT801" i="1"/>
  <c r="AT2343" i="1"/>
  <c r="AT413" i="1"/>
  <c r="AT541" i="1"/>
  <c r="AT1625" i="1"/>
  <c r="AT3203" i="1"/>
  <c r="AT961" i="1"/>
  <c r="AT376" i="1"/>
  <c r="AT3280" i="1"/>
  <c r="AT1618" i="1"/>
  <c r="AT2106" i="1"/>
  <c r="AT328" i="1"/>
  <c r="AT2710" i="1"/>
  <c r="AT2822" i="1"/>
  <c r="AT2141" i="1"/>
  <c r="AT927" i="1"/>
  <c r="AT2779" i="1"/>
  <c r="AT3277" i="1"/>
  <c r="AT3216" i="1"/>
  <c r="AT2397" i="1"/>
  <c r="I27" i="20"/>
  <c r="AT201" i="1"/>
  <c r="AT1584" i="1"/>
  <c r="AT250" i="1"/>
  <c r="AT101" i="1"/>
  <c r="AT3028" i="1"/>
  <c r="AT515" i="1"/>
  <c r="AT1513" i="1"/>
  <c r="AT1826" i="1"/>
  <c r="AT3245" i="1"/>
  <c r="AT1811" i="1"/>
  <c r="AT683" i="1"/>
  <c r="AT1311" i="1"/>
  <c r="AT2601" i="1"/>
  <c r="AT121" i="1"/>
  <c r="AT2325" i="1"/>
  <c r="AT2126" i="1"/>
  <c r="AT1579" i="1"/>
  <c r="AT272" i="1"/>
  <c r="AT3074" i="1"/>
  <c r="AT1990" i="1"/>
  <c r="AT2632" i="1"/>
  <c r="AT316" i="1"/>
  <c r="AT2184" i="1"/>
  <c r="AT2318" i="1"/>
  <c r="AT44" i="1"/>
  <c r="AT1749" i="1"/>
  <c r="AT975" i="1"/>
  <c r="AT1846" i="1"/>
  <c r="AT199" i="1"/>
  <c r="AT1447" i="1"/>
  <c r="AT197" i="1"/>
  <c r="AT2884" i="1"/>
  <c r="AT15" i="1"/>
  <c r="AT3224" i="1"/>
  <c r="AT1087" i="1"/>
  <c r="AT1271" i="1"/>
  <c r="AT47" i="1"/>
  <c r="AT797" i="1"/>
  <c r="AT2160" i="1"/>
  <c r="AT698" i="1"/>
  <c r="AT1920" i="1"/>
  <c r="AT194" i="1"/>
  <c r="AT2488" i="1"/>
  <c r="AT1372" i="1"/>
  <c r="AT2834" i="1"/>
  <c r="AT1953" i="1"/>
  <c r="AT1043" i="1"/>
  <c r="AT2259" i="1"/>
  <c r="AT1131" i="1"/>
  <c r="AT952" i="1"/>
  <c r="AT1314" i="1"/>
  <c r="AT1331" i="1"/>
  <c r="AT479" i="1"/>
  <c r="AT1444" i="1"/>
  <c r="AT3295" i="1"/>
  <c r="AT1499" i="1"/>
  <c r="AT2525" i="1"/>
  <c r="AT296" i="1"/>
  <c r="AT2175" i="1"/>
  <c r="AT2696" i="1"/>
  <c r="AT140" i="1"/>
  <c r="AT2037" i="1"/>
  <c r="AT949" i="1"/>
  <c r="AT245" i="1"/>
  <c r="AT3112" i="1"/>
  <c r="AT1340" i="1"/>
  <c r="AT2367" i="1"/>
  <c r="AT510" i="1"/>
  <c r="AT135" i="1"/>
  <c r="AT2174" i="1"/>
  <c r="AT1665" i="1"/>
  <c r="AT1504" i="1"/>
  <c r="AT2694" i="1"/>
  <c r="AT2561" i="1"/>
  <c r="AT451" i="1"/>
  <c r="AT944" i="1"/>
  <c r="AT1278" i="1"/>
  <c r="AT2191" i="1"/>
  <c r="AT2746" i="1"/>
  <c r="AT981" i="1"/>
  <c r="AT1036" i="1"/>
  <c r="AT1356" i="1"/>
  <c r="AT458" i="1"/>
  <c r="AT2056" i="1"/>
  <c r="AT3246" i="1"/>
  <c r="AT1878" i="1"/>
  <c r="AT2993" i="1"/>
  <c r="AT2739" i="1"/>
  <c r="AT103" i="1"/>
  <c r="AT1274" i="1"/>
  <c r="AT1376" i="1"/>
  <c r="AT452" i="1"/>
  <c r="AT1849" i="1"/>
  <c r="AT3154" i="1"/>
  <c r="AT2713" i="1"/>
  <c r="AT2680" i="1"/>
  <c r="AT745" i="1"/>
  <c r="AT32" i="1"/>
  <c r="AT2633" i="1"/>
  <c r="AT2049" i="1"/>
  <c r="AT429" i="1"/>
  <c r="AT782" i="1"/>
  <c r="AT400" i="1"/>
  <c r="AT1502" i="1"/>
  <c r="AT2406" i="1"/>
  <c r="AT149" i="1"/>
  <c r="AT3118" i="1"/>
  <c r="AT2270" i="1"/>
  <c r="AT1679" i="1"/>
  <c r="AT223" i="1"/>
  <c r="AT387" i="1"/>
  <c r="AT362" i="1"/>
  <c r="AT3114" i="1"/>
  <c r="AT749" i="1"/>
  <c r="AT1249" i="1"/>
  <c r="AT2208" i="1"/>
  <c r="AT2513" i="1"/>
  <c r="AT246" i="1"/>
  <c r="AT2051" i="1"/>
  <c r="AT2848" i="1"/>
  <c r="AT979" i="1"/>
  <c r="AT1030" i="1"/>
  <c r="AT1335" i="1"/>
  <c r="AT1754" i="1"/>
  <c r="AT2097" i="1"/>
  <c r="AT585" i="1"/>
  <c r="AT2042" i="1"/>
  <c r="AT858" i="1"/>
  <c r="AT1592" i="1"/>
  <c r="AT1861" i="1"/>
  <c r="AT3259" i="1"/>
  <c r="AT1439" i="1"/>
  <c r="AT727" i="1"/>
  <c r="AT647" i="1"/>
  <c r="AT1040" i="1"/>
  <c r="AT1906" i="1"/>
  <c r="AT1154" i="1"/>
  <c r="AT2703" i="1"/>
  <c r="AT553" i="1"/>
  <c r="AT2143" i="1"/>
  <c r="AT3068" i="1"/>
  <c r="AT2461" i="1"/>
  <c r="AT3222" i="1"/>
  <c r="AT2182" i="1"/>
  <c r="AT2616" i="1"/>
  <c r="AT3244" i="1"/>
  <c r="AT561" i="1"/>
  <c r="AT838" i="1"/>
  <c r="AT1338" i="1"/>
  <c r="AT2906" i="1"/>
  <c r="AT2376" i="1"/>
  <c r="AT3087" i="1"/>
  <c r="AT2716" i="1"/>
  <c r="AT2396" i="1"/>
  <c r="AT1360" i="1"/>
  <c r="AT721" i="1"/>
  <c r="AT2878" i="1"/>
  <c r="AT725" i="1"/>
  <c r="AT2216" i="1"/>
  <c r="AT1262" i="1"/>
  <c r="AT3175" i="1"/>
  <c r="AT2582" i="1"/>
  <c r="AT3230" i="1"/>
  <c r="AT2327" i="1"/>
  <c r="AT1868" i="1"/>
  <c r="AT1381" i="1"/>
  <c r="AT1930" i="1"/>
  <c r="AT3031" i="1"/>
  <c r="AT3155" i="1"/>
  <c r="AT1281" i="1"/>
  <c r="AT783" i="1"/>
  <c r="AT237" i="1"/>
  <c r="AT1524" i="1"/>
  <c r="AT2409" i="1"/>
  <c r="AT188" i="1"/>
  <c r="AT2338" i="1"/>
  <c r="AT2967" i="1"/>
  <c r="AT608" i="1"/>
  <c r="AT2357" i="1"/>
  <c r="AT2225" i="1"/>
  <c r="AT1824" i="1"/>
  <c r="AT3005" i="1"/>
  <c r="AT2693" i="1"/>
  <c r="AT172" i="1"/>
  <c r="AT2349" i="1"/>
  <c r="AT617" i="1"/>
  <c r="AT1885" i="1"/>
  <c r="AT1729" i="1"/>
  <c r="AT3207" i="1"/>
  <c r="AT1757" i="1"/>
  <c r="AT416" i="1"/>
  <c r="AT2793" i="1"/>
  <c r="AT2430" i="1"/>
  <c r="AT2660" i="1"/>
  <c r="AT869" i="1"/>
  <c r="AT542" i="1"/>
  <c r="AT2280" i="1"/>
  <c r="AT2709" i="1"/>
  <c r="AT2081" i="1"/>
  <c r="AT1508" i="1"/>
  <c r="AT412" i="1"/>
  <c r="AT1166" i="1"/>
  <c r="AT2150" i="1"/>
  <c r="AT1626" i="1"/>
  <c r="AT1355" i="1"/>
  <c r="AT799" i="1"/>
  <c r="AT1588" i="1"/>
  <c r="AT1303" i="1"/>
  <c r="AT591" i="1"/>
  <c r="AT1265" i="1"/>
  <c r="AT694" i="1"/>
  <c r="AT406" i="1"/>
  <c r="AT3167" i="1"/>
  <c r="AT1777" i="1"/>
  <c r="AT54" i="1"/>
  <c r="AT2786" i="1"/>
  <c r="AT1755" i="1"/>
  <c r="AT2400" i="1"/>
  <c r="AT1785" i="1"/>
  <c r="AT2091" i="1"/>
  <c r="I5" i="20"/>
  <c r="AT3247" i="1"/>
  <c r="AT2205" i="1"/>
  <c r="AT1018" i="1"/>
  <c r="AT2115" i="1"/>
  <c r="AT1225" i="1"/>
  <c r="AT2212" i="1"/>
  <c r="AT2335" i="1"/>
  <c r="AT2096" i="1"/>
  <c r="AT2670" i="1"/>
  <c r="AT2963" i="1"/>
  <c r="AT1556" i="1"/>
  <c r="AT2671" i="1"/>
  <c r="AT1429" i="1"/>
  <c r="AT1744" i="1"/>
  <c r="AT2273" i="1"/>
  <c r="AT1916" i="1"/>
  <c r="AT3209" i="1"/>
  <c r="AT1532" i="1"/>
  <c r="I19" i="20"/>
  <c r="AT1367" i="1"/>
  <c r="AT14" i="1"/>
  <c r="AT168" i="1"/>
  <c r="AT3296" i="1"/>
  <c r="AT1607" i="1"/>
  <c r="AT695" i="1"/>
  <c r="AT2047" i="1"/>
  <c r="AT2064" i="1"/>
  <c r="AT1071" i="1"/>
  <c r="AT1683" i="1"/>
  <c r="AT1957" i="1"/>
  <c r="AT2211" i="1"/>
  <c r="AT1389" i="1"/>
  <c r="AT1950" i="1"/>
  <c r="C54" i="18"/>
  <c r="H54" i="18"/>
  <c r="F54" i="18"/>
  <c r="E54" i="18"/>
  <c r="D54" i="18"/>
  <c r="G54" i="18"/>
  <c r="AT1264" i="1"/>
  <c r="AT2829" i="1"/>
  <c r="AT2556" i="1"/>
  <c r="AT1715" i="1"/>
  <c r="AT2584" i="1"/>
  <c r="AT931" i="1"/>
  <c r="AT2036" i="1"/>
  <c r="AT2852" i="1"/>
  <c r="AT1000" i="1"/>
  <c r="AT2788" i="1"/>
  <c r="AT2223" i="1"/>
  <c r="AT1316" i="1"/>
  <c r="AT1712" i="1"/>
  <c r="D19" i="18"/>
  <c r="E19" i="18"/>
  <c r="C19" i="18"/>
  <c r="F19" i="18"/>
  <c r="G19" i="18"/>
  <c r="AT2413" i="1"/>
  <c r="AT628" i="1"/>
  <c r="AT420" i="1"/>
  <c r="AT1473" i="1"/>
  <c r="AT2023" i="1"/>
  <c r="AT2960" i="1"/>
  <c r="AT2291" i="1"/>
  <c r="AT287" i="1"/>
  <c r="AT2702" i="1"/>
  <c r="AT2872" i="1"/>
  <c r="AT2850" i="1"/>
  <c r="AT1808" i="1"/>
  <c r="AT484" i="1"/>
  <c r="AT2038" i="1"/>
  <c r="AT1940" i="1"/>
  <c r="AT2952" i="1"/>
  <c r="AT1984" i="1"/>
  <c r="AT1924" i="1"/>
  <c r="I4" i="20"/>
  <c r="AT505" i="1"/>
  <c r="AT3049" i="1"/>
  <c r="AT281" i="1"/>
  <c r="AT570" i="1"/>
  <c r="AT3178" i="1"/>
  <c r="AT1656" i="1"/>
  <c r="AT1233" i="1"/>
  <c r="AT2706" i="1"/>
  <c r="AT18" i="1"/>
  <c r="AT1313" i="1"/>
  <c r="AT1075" i="1"/>
  <c r="AT815" i="1"/>
  <c r="AT2875" i="1"/>
  <c r="AT1470" i="1"/>
  <c r="AT2896" i="1"/>
  <c r="AT3166" i="1"/>
  <c r="AT983" i="1"/>
  <c r="AT1440" i="1"/>
  <c r="AT1041" i="1"/>
  <c r="AT169" i="1"/>
  <c r="AT778" i="1"/>
  <c r="AT3196" i="1"/>
  <c r="AT3177" i="1"/>
  <c r="AT448" i="1"/>
  <c r="AT142" i="1"/>
  <c r="AT1106" i="1"/>
  <c r="AT2110" i="1"/>
  <c r="AT762" i="1"/>
  <c r="AT923" i="1"/>
  <c r="AT2002" i="1"/>
  <c r="AT222" i="1"/>
  <c r="AT24" i="1"/>
  <c r="AT1905" i="1"/>
  <c r="AT1408" i="1"/>
  <c r="AT940" i="1"/>
  <c r="AT1365" i="1"/>
  <c r="AT285" i="1"/>
  <c r="AT382" i="1"/>
  <c r="AT1202" i="1"/>
  <c r="AT514" i="1"/>
  <c r="AT941" i="1"/>
  <c r="AT1227" i="1"/>
  <c r="AT2986" i="1"/>
  <c r="AT1350" i="1"/>
  <c r="AT2639" i="1"/>
  <c r="AT1798" i="1"/>
  <c r="AT3059" i="1"/>
  <c r="AT766" i="1"/>
  <c r="AT761" i="1"/>
  <c r="AT1758" i="1"/>
  <c r="AT2607" i="1"/>
  <c r="AT635" i="1"/>
  <c r="AT2830" i="1"/>
  <c r="AT2394" i="1"/>
  <c r="AT210" i="1"/>
  <c r="AT2469" i="1"/>
  <c r="AT46" i="1"/>
  <c r="AT2968" i="1"/>
  <c r="AT2836" i="1"/>
  <c r="AT460" i="1"/>
  <c r="AT191" i="1"/>
  <c r="AT507" i="1"/>
  <c r="AT2919" i="1"/>
  <c r="AT2537" i="1"/>
  <c r="AT3161" i="1"/>
  <c r="AT641" i="1"/>
  <c r="AT1288" i="1"/>
  <c r="AT1720" i="1"/>
  <c r="AT1395" i="1"/>
  <c r="AT1079" i="1"/>
  <c r="AT3276" i="1"/>
  <c r="AT2476" i="1"/>
  <c r="AT2443" i="1"/>
  <c r="AT2426" i="1"/>
  <c r="AT897" i="1"/>
  <c r="AT1296" i="1"/>
  <c r="AT1809" i="1"/>
  <c r="AT822" i="1"/>
  <c r="AT2646" i="1"/>
  <c r="AT2858" i="1"/>
  <c r="AT3139" i="1"/>
  <c r="AT2453" i="1"/>
  <c r="AT1682" i="1"/>
  <c r="AT457" i="1"/>
  <c r="AT819" i="1"/>
  <c r="AT2271" i="1"/>
  <c r="AT3201" i="1"/>
  <c r="AT1466" i="1"/>
  <c r="AT630" i="1"/>
  <c r="AT2586" i="1"/>
  <c r="AT3037" i="1"/>
  <c r="AT742" i="1"/>
  <c r="AT3208" i="1"/>
  <c r="AT1409" i="1"/>
  <c r="AT1020" i="1"/>
  <c r="AT2467" i="1"/>
  <c r="AT2244" i="1"/>
  <c r="AT676" i="1"/>
  <c r="AT2339" i="1"/>
  <c r="AT1362" i="1"/>
  <c r="AT2518" i="1"/>
  <c r="AT1130" i="1"/>
  <c r="AT2173" i="1"/>
  <c r="AT273" i="1"/>
  <c r="AT1139" i="1"/>
  <c r="AT1743" i="1"/>
  <c r="AT2019" i="1"/>
  <c r="AT1123" i="1"/>
  <c r="AT1077" i="1"/>
  <c r="AT3202" i="1"/>
  <c r="AT2588" i="1"/>
  <c r="AT56" i="1"/>
  <c r="AT217" i="1"/>
  <c r="AT1325" i="1"/>
  <c r="AT2111" i="1"/>
  <c r="AT3227" i="1"/>
  <c r="AT569" i="1"/>
  <c r="AT1137" i="1"/>
  <c r="AT3091" i="1"/>
  <c r="AT738" i="1"/>
  <c r="AT2052" i="1"/>
  <c r="AT2028" i="1"/>
  <c r="AT1238" i="1"/>
  <c r="G37" i="18"/>
  <c r="E37" i="18"/>
  <c r="C37" i="18"/>
  <c r="D37" i="18"/>
  <c r="H37" i="18"/>
  <c r="F37" i="18"/>
  <c r="AT1002" i="1"/>
  <c r="AT974" i="1"/>
  <c r="AT1236" i="1"/>
  <c r="AT1821" i="1"/>
  <c r="AT3094" i="1"/>
  <c r="AT1922" i="1"/>
  <c r="AT576" i="1"/>
  <c r="AT3116" i="1"/>
  <c r="AT2520" i="1"/>
  <c r="AT693" i="1"/>
  <c r="AT2069" i="1"/>
  <c r="AT1945" i="1"/>
  <c r="AT3033" i="1"/>
  <c r="AT540" i="1"/>
  <c r="AT2940" i="1"/>
  <c r="AT2920" i="1"/>
  <c r="AT2073" i="1"/>
  <c r="AT1132" i="1"/>
  <c r="AT2444" i="1"/>
  <c r="AT2521" i="1"/>
  <c r="AT992" i="1"/>
  <c r="AT1967" i="1"/>
  <c r="H15" i="18"/>
  <c r="G15" i="18"/>
  <c r="C15" i="18"/>
  <c r="F15" i="18"/>
  <c r="D15" i="18"/>
  <c r="E15" i="18"/>
  <c r="AT3010" i="1"/>
  <c r="AT851" i="1"/>
  <c r="AT2398" i="1"/>
  <c r="AT1287" i="1"/>
  <c r="AT1142" i="1"/>
  <c r="AT1125" i="1"/>
  <c r="AT1086" i="1"/>
  <c r="AT3253" i="1"/>
  <c r="AT2411" i="1"/>
  <c r="AT2832" i="1"/>
  <c r="AT1800" i="1"/>
  <c r="AT79" i="1"/>
  <c r="AT114" i="1"/>
  <c r="AT332" i="1"/>
  <c r="AT212" i="1"/>
  <c r="AT2487" i="1"/>
  <c r="AT785" i="1"/>
  <c r="AT555" i="1"/>
  <c r="AT286" i="1"/>
  <c r="AT3164" i="1"/>
  <c r="AT2456" i="1"/>
  <c r="AT1517" i="1"/>
  <c r="AT2059" i="1"/>
  <c r="AT313" i="1"/>
  <c r="AT1664" i="1"/>
  <c r="AT349" i="1"/>
  <c r="AT2149" i="1"/>
  <c r="AT852" i="1"/>
  <c r="AT3015" i="1"/>
  <c r="AT290" i="1"/>
  <c r="AT1031" i="1"/>
  <c r="AT2372" i="1"/>
  <c r="AT1333" i="1"/>
  <c r="AT1597" i="1"/>
  <c r="AT2981" i="1"/>
  <c r="AT3054" i="1"/>
  <c r="AT3240" i="1"/>
  <c r="AT2298" i="1"/>
  <c r="AT301" i="1"/>
  <c r="AT232" i="1"/>
  <c r="AT1174" i="1"/>
  <c r="AT2818" i="1"/>
  <c r="AT3115" i="1"/>
  <c r="AT284" i="1"/>
  <c r="AT320" i="1"/>
  <c r="AT2978" i="1"/>
  <c r="AT3286" i="1"/>
  <c r="I25" i="20"/>
  <c r="AT688" i="1"/>
  <c r="AT2331" i="1"/>
  <c r="AT3272" i="1"/>
  <c r="AT1983" i="1"/>
  <c r="AT123" i="1"/>
  <c r="AT670" i="1"/>
  <c r="AT2005" i="1"/>
  <c r="AT526" i="1"/>
  <c r="AT1828" i="1"/>
  <c r="AT789" i="1"/>
  <c r="AT1586" i="1"/>
  <c r="AT2129" i="1"/>
  <c r="AT1111" i="1"/>
  <c r="AT1834" i="1"/>
  <c r="AT1605" i="1"/>
  <c r="AT2657" i="1"/>
  <c r="AT946" i="1"/>
  <c r="AT292" i="1"/>
  <c r="AT473" i="1"/>
  <c r="AT1928" i="1"/>
  <c r="AT1813" i="1"/>
  <c r="AT1480" i="1"/>
  <c r="AT1927" i="1"/>
  <c r="AT718" i="1"/>
  <c r="AT467" i="1"/>
  <c r="AT2007" i="1"/>
  <c r="AT929" i="1"/>
  <c r="AT2416" i="1"/>
  <c r="AT1308" i="1"/>
  <c r="AT887" i="1"/>
  <c r="AT1781" i="1"/>
  <c r="AT2103" i="1"/>
  <c r="AT1883" i="1"/>
  <c r="AT437" i="1"/>
  <c r="AT987" i="1"/>
  <c r="AT973" i="1"/>
  <c r="AT1650" i="1"/>
  <c r="AT127" i="1"/>
  <c r="AT280" i="1"/>
  <c r="AT2557" i="1"/>
  <c r="AT81" i="1"/>
  <c r="AT2022" i="1"/>
  <c r="AT29" i="1"/>
  <c r="AT2538" i="1"/>
  <c r="AT1126" i="1"/>
  <c r="AT494" i="1"/>
  <c r="AT2573" i="1"/>
  <c r="AT367" i="1"/>
  <c r="AT673" i="1"/>
  <c r="AT2962" i="1"/>
  <c r="AT1416" i="1"/>
  <c r="H26" i="18" s="1"/>
  <c r="AT2040" i="1"/>
  <c r="AT2380" i="1"/>
  <c r="AT2874" i="1"/>
  <c r="AT1968" i="1"/>
  <c r="AT2658" i="1"/>
  <c r="AT3243" i="1"/>
  <c r="AT2230" i="1"/>
  <c r="AT2661" i="1"/>
  <c r="AT3150" i="1"/>
  <c r="AT2228" i="1"/>
  <c r="AT63" i="1"/>
  <c r="F46" i="18"/>
  <c r="E46" i="18"/>
  <c r="D46" i="18"/>
  <c r="G46" i="18"/>
  <c r="C46" i="18"/>
  <c r="H46" i="18"/>
  <c r="AT1060" i="1"/>
  <c r="AT2809" i="1"/>
  <c r="AT2729" i="1"/>
  <c r="AT2515" i="1"/>
  <c r="AT2609" i="1"/>
  <c r="AT2847" i="1"/>
  <c r="AT1833" i="1"/>
  <c r="AT2299" i="1"/>
  <c r="AT2279" i="1"/>
  <c r="AT450" i="1"/>
  <c r="AT1652" i="1"/>
  <c r="AT2222" i="1"/>
  <c r="AT1591" i="1"/>
  <c r="AT1796" i="1"/>
  <c r="AT3261" i="1"/>
  <c r="AT3275" i="1"/>
  <c r="AT36" i="1"/>
  <c r="AT1614" i="1"/>
  <c r="AT2544" i="1"/>
  <c r="AT1533" i="1"/>
  <c r="AT297" i="1"/>
  <c r="AT410" i="1"/>
  <c r="AT1600" i="1"/>
  <c r="AT2653" i="1"/>
  <c r="AT2617" i="1"/>
  <c r="AT16" i="1"/>
  <c r="AT2421" i="1"/>
  <c r="AT3042" i="1"/>
  <c r="AT1221" i="1"/>
  <c r="AT110" i="1"/>
  <c r="AT493" i="1"/>
  <c r="AT2749" i="1"/>
  <c r="AT1001" i="1"/>
  <c r="AT2530" i="1"/>
  <c r="AT2909" i="1"/>
  <c r="AT3239" i="1"/>
  <c r="AT87" i="1"/>
  <c r="AT323" i="1"/>
  <c r="AT3064" i="1"/>
  <c r="AT2984" i="1"/>
  <c r="AT649" i="1"/>
  <c r="AT1424" i="1"/>
  <c r="AT2290" i="1"/>
  <c r="AT1912" i="1"/>
  <c r="AT322" i="1"/>
  <c r="AT557" i="1"/>
  <c r="AT2391" i="1"/>
  <c r="AT2466" i="1"/>
  <c r="AT616" i="1"/>
  <c r="AT1491" i="1"/>
  <c r="AT1247" i="1"/>
  <c r="AT857" i="1"/>
  <c r="AT64" i="1"/>
  <c r="AT2732" i="1"/>
  <c r="AT3093" i="1"/>
  <c r="AT711" i="1"/>
  <c r="AT208" i="1"/>
  <c r="AT1820" i="1"/>
  <c r="AT2080" i="1"/>
  <c r="I24" i="20"/>
  <c r="AT2820" i="1"/>
  <c r="AT3197" i="1"/>
  <c r="AT1590" i="1"/>
  <c r="AT2447" i="1"/>
  <c r="AT1654" i="1"/>
  <c r="AT2257" i="1"/>
  <c r="AT486" i="1"/>
  <c r="AT1515" i="1"/>
  <c r="AT3020" i="1"/>
  <c r="AT299" i="1"/>
  <c r="AT3262" i="1"/>
  <c r="AT1007" i="1"/>
  <c r="AT2803" i="1"/>
  <c r="AT1103" i="1"/>
  <c r="AT186" i="1"/>
  <c r="AT915" i="1"/>
  <c r="AT814" i="1"/>
  <c r="AT1633" i="1"/>
  <c r="AT346" i="1"/>
  <c r="AT1786" i="1"/>
  <c r="AT2324" i="1"/>
  <c r="AT1093" i="1"/>
  <c r="AT2917" i="1"/>
  <c r="AT2915" i="1"/>
  <c r="AT2043" i="1"/>
  <c r="AT2689" i="1"/>
  <c r="AT3185" i="1"/>
  <c r="AT1069" i="1"/>
  <c r="AT2065" i="1"/>
  <c r="AT2272" i="1"/>
  <c r="AT2217" i="1"/>
  <c r="AT2668" i="1"/>
  <c r="AT99" i="1"/>
  <c r="AT116" i="1"/>
  <c r="AT2566" i="1"/>
  <c r="AT2293" i="1"/>
  <c r="AT1228" i="1"/>
  <c r="AT650" i="1"/>
  <c r="AT1760" i="1"/>
  <c r="AT1565" i="1"/>
  <c r="AT1819" i="1"/>
  <c r="AT3119" i="1"/>
  <c r="AT942" i="1"/>
  <c r="AT326" i="1"/>
  <c r="AT1064" i="1"/>
  <c r="AT1716" i="1"/>
  <c r="AT2195" i="1"/>
  <c r="AT262" i="1"/>
  <c r="AT993" i="1"/>
  <c r="G20" i="18"/>
  <c r="E20" i="18"/>
  <c r="F20" i="18"/>
  <c r="C20" i="18"/>
  <c r="D20" i="18"/>
  <c r="H20" i="18"/>
  <c r="AT1197" i="1"/>
  <c r="AT2061" i="1"/>
  <c r="AT3260" i="1"/>
  <c r="AT3287" i="1"/>
  <c r="AT1234" i="1"/>
  <c r="AT1742" i="1"/>
  <c r="AT3043" i="1"/>
  <c r="AT1648" i="1"/>
  <c r="AT1999" i="1"/>
  <c r="AT790" i="1"/>
  <c r="AT2781" i="1"/>
  <c r="AT2386" i="1"/>
  <c r="AT2634" i="1"/>
  <c r="AT2462" i="1"/>
  <c r="AT1961" i="1"/>
  <c r="AT1769" i="1"/>
  <c r="AT780" i="1"/>
  <c r="AT2672" i="1"/>
  <c r="AT3152" i="1"/>
  <c r="AT2552" i="1"/>
  <c r="AT926" i="1"/>
  <c r="AT1394" i="1"/>
  <c r="AT2950" i="1"/>
  <c r="AT7" i="1"/>
  <c r="AT1379" i="1"/>
  <c r="AT1836" i="1"/>
  <c r="AT481" i="1"/>
  <c r="AT2122" i="1"/>
  <c r="AT2473" i="1"/>
  <c r="AT571" i="1"/>
  <c r="AT454" i="1"/>
  <c r="AT1658" i="1"/>
  <c r="AT1050" i="1"/>
  <c r="AT1248" i="1"/>
  <c r="AT2619" i="1"/>
  <c r="AT2679" i="1"/>
  <c r="AT1520" i="1"/>
  <c r="AT710" i="1"/>
  <c r="AT2524" i="1"/>
  <c r="AT3297" i="1"/>
  <c r="AT2519" i="1"/>
  <c r="AT2676" i="1"/>
  <c r="AT2320" i="1"/>
  <c r="AT2648" i="1"/>
  <c r="AT1037" i="1"/>
  <c r="AT1972" i="1"/>
  <c r="AT242" i="1"/>
  <c r="AT2183" i="1"/>
  <c r="AT1978" i="1"/>
  <c r="AT2983" i="1"/>
  <c r="AT1506" i="1"/>
  <c r="AT2780" i="1"/>
  <c r="AT2477" i="1"/>
  <c r="AT492" i="1"/>
  <c r="AT291" i="1"/>
  <c r="AT1577" i="1"/>
  <c r="AT3128" i="1"/>
  <c r="AT636" i="1"/>
  <c r="AT1708" i="1"/>
  <c r="AT178" i="1"/>
  <c r="AT1511" i="1"/>
  <c r="AT1944" i="1"/>
  <c r="AT554" i="1"/>
  <c r="AT2151" i="1"/>
  <c r="AT2172" i="1"/>
  <c r="AT2031" i="1"/>
  <c r="AT954" i="1"/>
  <c r="AT1141" i="1"/>
  <c r="AT1599" i="1"/>
  <c r="AT1583" i="1"/>
  <c r="AT1334" i="1"/>
  <c r="AT1635" i="1"/>
  <c r="AT183" i="1"/>
  <c r="AT1004" i="1"/>
  <c r="AT3040" i="1"/>
  <c r="AT2717" i="1"/>
  <c r="AT1291" i="1"/>
  <c r="AT2752" i="1"/>
  <c r="AT765" i="1"/>
  <c r="AT2796" i="1"/>
  <c r="AT2359" i="1"/>
  <c r="AT3099" i="1"/>
  <c r="AT1128" i="1"/>
  <c r="AT106" i="1"/>
  <c r="AT759" i="1"/>
  <c r="AT1685" i="1"/>
  <c r="AT1371" i="1"/>
  <c r="AT1366" i="1"/>
  <c r="AT41" i="1"/>
  <c r="AT2020" i="1"/>
  <c r="AT1604" i="1"/>
  <c r="AT1647" i="1"/>
  <c r="AT2571" i="1"/>
  <c r="AT3027" i="1"/>
  <c r="AT2330" i="1"/>
  <c r="AT3188" i="1"/>
  <c r="AT1187" i="1"/>
  <c r="AT1536" i="1"/>
  <c r="AT666" i="1"/>
  <c r="AT2310" i="1"/>
  <c r="AT1525" i="1"/>
  <c r="AT1969" i="1"/>
  <c r="AT3193" i="1"/>
  <c r="AT72" i="1"/>
  <c r="AT1812" i="1"/>
  <c r="AT936" i="1"/>
  <c r="AT2625" i="1"/>
  <c r="AT2714" i="1"/>
  <c r="AT2726" i="1"/>
  <c r="C10" i="18"/>
  <c r="E10" i="18"/>
  <c r="G10" i="18"/>
  <c r="F10" i="18"/>
  <c r="D10" i="18"/>
  <c r="AT3132" i="1"/>
  <c r="AT1144" i="1"/>
  <c r="AT2846" i="1"/>
  <c r="AT1052" i="1"/>
  <c r="AT224" i="1"/>
  <c r="E35" i="18"/>
  <c r="AT71" i="1"/>
  <c r="AT533" i="1"/>
  <c r="AT1342" i="1"/>
  <c r="AT2010" i="1"/>
  <c r="AT2711" i="1"/>
  <c r="AT1646" i="1"/>
  <c r="AT1730" i="1"/>
  <c r="AT1151" i="1"/>
  <c r="AT905" i="1"/>
  <c r="AT548" i="1"/>
  <c r="AT2234" i="1"/>
  <c r="AT2934" i="1"/>
  <c r="AT2004" i="1"/>
  <c r="AT102" i="1"/>
  <c r="AT3299" i="1"/>
  <c r="AT1907" i="1"/>
  <c r="AT390" i="1"/>
  <c r="AT1433" i="1"/>
  <c r="AT240" i="1"/>
  <c r="AT2790" i="1"/>
  <c r="AT434" i="1"/>
  <c r="AT2438" i="1"/>
  <c r="AT1282" i="1"/>
  <c r="AT2448" i="1"/>
  <c r="AT283" i="1"/>
  <c r="AT2562" i="1"/>
  <c r="AT1403" i="1"/>
  <c r="AT2642" i="1"/>
  <c r="AT2076" i="1"/>
  <c r="AT2303" i="1"/>
  <c r="AT751" i="1"/>
  <c r="AT3084" i="1"/>
  <c r="AT124" i="1"/>
  <c r="AT1547" i="1"/>
  <c r="AT1418" i="1"/>
  <c r="AT938" i="1"/>
  <c r="AT866" i="1"/>
  <c r="AT755" i="1"/>
  <c r="AT275" i="1"/>
  <c r="AT398" i="1"/>
  <c r="AT3142" i="1"/>
  <c r="AT717" i="1"/>
  <c r="AT1847" i="1"/>
  <c r="AT1921" i="1"/>
  <c r="AT3076" i="1"/>
  <c r="AT1884" i="1"/>
  <c r="AT2186" i="1"/>
  <c r="AT3019" i="1"/>
  <c r="AT3305" i="1"/>
  <c r="AT2269" i="1"/>
  <c r="AT1070" i="1"/>
  <c r="AT1660" i="1"/>
  <c r="AT3168" i="1"/>
  <c r="AT969" i="1"/>
  <c r="AT1321" i="1"/>
  <c r="H12" i="15" s="1"/>
  <c r="AT1300" i="1"/>
  <c r="AT2998" i="1"/>
  <c r="AT2893" i="1"/>
  <c r="AT1573" i="1"/>
  <c r="AT2954" i="1"/>
  <c r="AT2361" i="1"/>
  <c r="AT2721" i="1"/>
  <c r="AT1023" i="1"/>
  <c r="AT1613" i="1"/>
  <c r="AT1589" i="1"/>
  <c r="AT1186" i="1"/>
  <c r="AT2454" i="1"/>
  <c r="AT1267" i="1"/>
  <c r="AT660" i="1"/>
  <c r="AT2977" i="1"/>
  <c r="AT259" i="1"/>
  <c r="AT3066" i="1"/>
  <c r="AT1791" i="1"/>
  <c r="AT2130" i="1"/>
  <c r="AT3032" i="1"/>
  <c r="AT754" i="1"/>
  <c r="AT2955" i="1"/>
  <c r="AT1976" i="1"/>
  <c r="AT2550" i="1"/>
  <c r="AT583" i="1"/>
  <c r="AT2484" i="1"/>
  <c r="AT234" i="1"/>
  <c r="AT1593" i="1"/>
  <c r="AT1733" i="1"/>
  <c r="AT2623" i="1"/>
  <c r="AT12" i="1"/>
  <c r="AT2844" i="1"/>
  <c r="AT2407" i="1"/>
  <c r="AT2507" i="1"/>
  <c r="AT498" i="1"/>
  <c r="E58" i="18"/>
  <c r="H58" i="18"/>
  <c r="C58" i="18"/>
  <c r="F58" i="18"/>
  <c r="D58" i="18"/>
  <c r="G58" i="18"/>
  <c r="AT1700" i="1"/>
  <c r="AT3290" i="1"/>
  <c r="E38" i="18"/>
  <c r="G38" i="18"/>
  <c r="C38" i="18"/>
  <c r="D38" i="18"/>
  <c r="H38" i="18"/>
  <c r="F38" i="18"/>
  <c r="AT2583" i="1"/>
  <c r="AT1971" i="1"/>
  <c r="AT21" i="1"/>
  <c r="AT1693" i="1"/>
  <c r="AT1203" i="1"/>
  <c r="AT2532" i="1"/>
  <c r="AT2762" i="1"/>
  <c r="AT1100" i="1"/>
  <c r="AT2807" i="1"/>
  <c r="AT805" i="1"/>
  <c r="AT1746" i="1"/>
  <c r="AT156" i="1"/>
  <c r="AT2077" i="1"/>
  <c r="AT2134" i="1"/>
  <c r="AT1218" i="1"/>
  <c r="AT1537" i="1"/>
  <c r="AT51" i="1"/>
  <c r="AT2252" i="1"/>
  <c r="AT1848" i="1"/>
  <c r="AT1405" i="1"/>
  <c r="AT2516" i="1"/>
  <c r="AT3123" i="1"/>
  <c r="AT2991" i="1"/>
  <c r="AT1330" i="1"/>
  <c r="AT3000" i="1"/>
  <c r="AT928" i="1"/>
  <c r="AT1315" i="1"/>
  <c r="AT1180" i="1"/>
  <c r="AT117" i="1"/>
  <c r="AT657" i="1"/>
  <c r="E44" i="18"/>
  <c r="F44" i="18"/>
  <c r="H44" i="18"/>
  <c r="G44" i="18"/>
  <c r="D44" i="18"/>
  <c r="C44" i="18"/>
  <c r="AT1637" i="1"/>
  <c r="AT2539" i="1"/>
  <c r="AT842" i="1"/>
  <c r="AT1326" i="1"/>
  <c r="AT146" i="1"/>
  <c r="AT2751" i="1"/>
  <c r="AT853" i="1"/>
  <c r="AT3103" i="1"/>
  <c r="AT1970" i="1"/>
  <c r="AT1606" i="1"/>
  <c r="AT724" i="1"/>
  <c r="AT1617" i="1"/>
  <c r="AT2574" i="1"/>
  <c r="AT2637" i="1"/>
  <c r="AT1993" i="1"/>
  <c r="AT5" i="1"/>
  <c r="AT1780" i="1"/>
  <c r="AT2527" i="1"/>
  <c r="AT958" i="1"/>
  <c r="AT459" i="1"/>
  <c r="AT105" i="1"/>
  <c r="AT911" i="1"/>
  <c r="AT2178" i="1"/>
  <c r="AT2622" i="1"/>
  <c r="AT932" i="1"/>
  <c r="AT2312" i="1"/>
  <c r="AT1497" i="1"/>
  <c r="AT2535" i="1"/>
  <c r="AT2641" i="1"/>
  <c r="AT189" i="1"/>
  <c r="AT1620" i="1"/>
  <c r="AT1807" i="1"/>
  <c r="AT786" i="1"/>
  <c r="AT441" i="1"/>
  <c r="AT50" i="1"/>
  <c r="AT1728" i="1"/>
  <c r="AT157" i="1"/>
  <c r="AT1101" i="1"/>
  <c r="AT3157" i="1"/>
  <c r="AT1903" i="1"/>
  <c r="AT1475" i="1"/>
  <c r="AT364" i="1"/>
  <c r="AT254" i="1"/>
  <c r="AT192" i="1"/>
  <c r="AT1569" i="1"/>
  <c r="AT1578" i="1"/>
  <c r="AT74" i="1"/>
  <c r="AT2785" i="1"/>
  <c r="AT2835" i="1"/>
  <c r="AT386" i="1"/>
  <c r="AT3233" i="1"/>
  <c r="AT1655" i="1"/>
  <c r="AT595" i="1"/>
  <c r="AT1138" i="1"/>
  <c r="AT1756" i="1"/>
  <c r="AT750" i="1"/>
  <c r="AT2945" i="1"/>
  <c r="AT2569" i="1"/>
  <c r="AT1368" i="1"/>
  <c r="AT2876" i="1"/>
  <c r="AT2262" i="1"/>
  <c r="AT1443" i="1"/>
  <c r="AT1259" i="1"/>
  <c r="AT1481" i="1"/>
  <c r="AT1702" i="1"/>
  <c r="AT164" i="1"/>
  <c r="AT491" i="1"/>
  <c r="AT1143" i="1"/>
  <c r="AT2377" i="1"/>
  <c r="AT385" i="1"/>
  <c r="AT732" i="1"/>
  <c r="AT1725" i="1"/>
  <c r="AT2971" i="1"/>
  <c r="AT1541" i="1"/>
  <c r="AT2686" i="1"/>
  <c r="AT3098" i="1"/>
  <c r="AT1889" i="1"/>
  <c r="AT2033" i="1"/>
  <c r="I20" i="20"/>
  <c r="AT1207" i="1"/>
  <c r="AT1678" i="1"/>
  <c r="AT1850" i="1"/>
  <c r="AT1985" i="1"/>
  <c r="AT3223" i="1"/>
  <c r="AT359" i="1"/>
  <c r="AT2326" i="1"/>
  <c r="AT395" i="1"/>
  <c r="AT1022" i="1"/>
  <c r="AT23" i="1"/>
  <c r="AT859" i="1"/>
  <c r="AT733" i="1"/>
  <c r="AT1044" i="1"/>
  <c r="AT3137" i="1"/>
  <c r="AT502" i="1"/>
  <c r="AT1339" i="1"/>
  <c r="AT1280" i="1"/>
  <c r="AT1778" i="1"/>
  <c r="AT1204" i="1"/>
  <c r="AT9" i="1"/>
  <c r="AT2761" i="1"/>
  <c r="AT1102" i="1"/>
  <c r="AT791" i="1"/>
  <c r="AT1982" i="1"/>
  <c r="AT2193" i="1"/>
  <c r="AT2032" i="1"/>
  <c r="AT278" i="1"/>
  <c r="AT1134" i="1"/>
  <c r="AT1925" i="1"/>
  <c r="AT752" i="1"/>
  <c r="AT143" i="1"/>
  <c r="AT874" i="1"/>
  <c r="AT2067" i="1"/>
  <c r="AT996" i="1"/>
  <c r="AT2341" i="1"/>
  <c r="AT480" i="1"/>
  <c r="AT2990" i="1"/>
  <c r="AT1462" i="1"/>
  <c r="AT2987" i="1"/>
  <c r="AT2245" i="1"/>
  <c r="AT1411" i="1"/>
  <c r="AT873" i="1"/>
  <c r="AT22" i="1"/>
  <c r="AT66" i="1"/>
  <c r="AT2017" i="1"/>
  <c r="AT834" i="1"/>
  <c r="AT1829" i="1"/>
  <c r="AT1662" i="1"/>
  <c r="AT1894" i="1"/>
  <c r="AT1516" i="1"/>
  <c r="AT823" i="1"/>
  <c r="AT2316" i="1"/>
  <c r="AT476" i="1"/>
  <c r="AT1787" i="1"/>
  <c r="AT3195" i="1"/>
  <c r="I29" i="20"/>
  <c r="AT1771" i="1"/>
  <c r="AT903" i="1"/>
  <c r="AT3303" i="1"/>
  <c r="AT482" i="1"/>
  <c r="G23" i="18"/>
  <c r="E23" i="18"/>
  <c r="D23" i="18"/>
  <c r="C23" i="18"/>
  <c r="F23" i="18"/>
  <c r="AT2933" i="1"/>
  <c r="AT1297" i="1"/>
  <c r="AT91" i="1"/>
  <c r="AT1854" i="1"/>
  <c r="AT1309" i="1"/>
  <c r="AT466" i="1"/>
  <c r="AT163" i="1"/>
  <c r="AT886" i="1"/>
  <c r="AT702" i="1"/>
  <c r="AT73" i="1"/>
  <c r="AT920" i="1"/>
  <c r="AT1880" i="1"/>
  <c r="AT211" i="1"/>
  <c r="AT171" i="1"/>
  <c r="AT2877" i="1"/>
  <c r="AT321" i="1"/>
  <c r="AT2635" i="1"/>
  <c r="AT1436" i="1"/>
  <c r="AT1349" i="1"/>
  <c r="AT1375" i="1"/>
  <c r="H29" i="18" s="1"/>
  <c r="AT1510" i="1"/>
  <c r="AT1804" i="1"/>
  <c r="AT1562" i="1"/>
  <c r="AT144" i="1"/>
  <c r="AT3194" i="1"/>
  <c r="AT1634" i="1"/>
  <c r="AT3002" i="1"/>
  <c r="AT3200" i="1"/>
  <c r="AT3008" i="1"/>
  <c r="AT288" i="1"/>
  <c r="AT1567" i="1"/>
  <c r="AT3007" i="1"/>
  <c r="AT1838" i="1"/>
  <c r="AT500" i="1"/>
  <c r="AT846" i="1"/>
  <c r="AT3170" i="1"/>
  <c r="AT2697" i="1"/>
  <c r="AT2169" i="1"/>
  <c r="AT1741" i="1"/>
  <c r="AT2662" i="1"/>
  <c r="AT2063" i="1"/>
  <c r="AT2013" i="1"/>
  <c r="AT2631" i="1"/>
  <c r="AT1723" i="1"/>
  <c r="AT419" i="1"/>
  <c r="AT2942" i="1"/>
  <c r="AT1398" i="1"/>
  <c r="AT2093" i="1"/>
  <c r="AT1312" i="1"/>
  <c r="AT303" i="1"/>
  <c r="AT3083" i="1"/>
  <c r="AT1623" i="1"/>
  <c r="AT351" i="1"/>
  <c r="AT2517" i="1"/>
  <c r="AT1574" i="1"/>
  <c r="AT134" i="1"/>
  <c r="AT779" i="1"/>
  <c r="AT3256" i="1"/>
  <c r="AT2505" i="1"/>
  <c r="AT1958" i="1"/>
  <c r="AT980" i="1"/>
  <c r="AT2772" i="1"/>
  <c r="AT1374" i="1"/>
  <c r="AT2815" i="1"/>
  <c r="AT3221" i="1"/>
  <c r="AT662" i="1"/>
  <c r="AT2449" i="1"/>
  <c r="AT100" i="1"/>
  <c r="AT2879" i="1"/>
  <c r="AT2826" i="1"/>
  <c r="AT233" i="1"/>
  <c r="AT775" i="1"/>
  <c r="AT1229" i="1"/>
  <c r="AT1641" i="1"/>
  <c r="AT1160" i="1"/>
  <c r="AT2589" i="1"/>
  <c r="AT3034" i="1"/>
  <c r="AT305" i="1"/>
  <c r="E5" i="18"/>
  <c r="F5" i="18"/>
  <c r="C5" i="18"/>
  <c r="G5" i="18"/>
  <c r="D5" i="18"/>
  <c r="AT3136" i="1"/>
  <c r="AT4" i="1"/>
  <c r="AT1934" i="1"/>
  <c r="AT3069" i="1"/>
  <c r="AT266" i="1"/>
  <c r="AT2924" i="1"/>
  <c r="AT2494" i="1"/>
  <c r="AT1357" i="1"/>
  <c r="AT818" i="1"/>
  <c r="AT2745" i="1"/>
  <c r="AT560" i="1"/>
  <c r="AT734" i="1"/>
  <c r="AT930" i="1"/>
  <c r="AT2735" i="1"/>
  <c r="AT1219" i="1"/>
  <c r="AT42" i="1"/>
  <c r="AT793" i="1"/>
  <c r="AT2999" i="1"/>
  <c r="AT1534" i="1"/>
  <c r="AT1414" i="1"/>
  <c r="AT2864" i="1"/>
  <c r="AT1382" i="1"/>
  <c r="AT1438" i="1"/>
  <c r="AT1065" i="1"/>
  <c r="AT1178" i="1"/>
  <c r="I8" i="20"/>
  <c r="AT1047" i="1"/>
  <c r="AT361" i="1"/>
  <c r="AT2360" i="1"/>
  <c r="AT841" i="1"/>
  <c r="AT1153" i="1"/>
  <c r="AT826" i="1"/>
  <c r="AT831" i="1"/>
  <c r="AT830" i="1"/>
  <c r="AT1738" i="1"/>
  <c r="AT810" i="1"/>
  <c r="AT1155" i="1"/>
  <c r="AT3141" i="1"/>
  <c r="AT1765" i="1"/>
  <c r="AT2016" i="1"/>
  <c r="AT521" i="1"/>
  <c r="G33" i="20"/>
  <c r="AT319" i="1"/>
  <c r="AT787" i="1"/>
  <c r="AT1006" i="1"/>
  <c r="AT984" i="1"/>
  <c r="AT2233" i="1"/>
  <c r="AT2329" i="1"/>
  <c r="AT2204" i="1"/>
  <c r="AT1645" i="1"/>
  <c r="AT2699" i="1"/>
  <c r="AT1260" i="1"/>
  <c r="AT1873" i="1"/>
  <c r="AT1410" i="1"/>
  <c r="AT2138" i="1"/>
  <c r="AT2369" i="1"/>
  <c r="AT518" i="1"/>
  <c r="AT2373" i="1"/>
  <c r="AT1450" i="1"/>
  <c r="AT3044" i="1"/>
  <c r="AT655" i="1"/>
  <c r="AT338" i="1"/>
  <c r="AT2261" i="1"/>
  <c r="AT215" i="1"/>
  <c r="AT2239" i="1"/>
  <c r="AT1946" i="1"/>
  <c r="AT3220" i="1"/>
  <c r="AT2973" i="1"/>
  <c r="AT2498" i="1"/>
  <c r="I31" i="20"/>
  <c r="AT248" i="1"/>
  <c r="AT1406" i="1"/>
  <c r="AT444" i="1"/>
  <c r="AT1707" i="1"/>
  <c r="AT504" i="1"/>
  <c r="AT1766" i="1"/>
  <c r="AT2474" i="1"/>
  <c r="AT2918" i="1"/>
  <c r="AT577" i="1"/>
  <c r="AT2392" i="1"/>
  <c r="AT605" i="1"/>
  <c r="AT2420" i="1"/>
  <c r="AT62" i="1"/>
  <c r="AT94" i="1"/>
  <c r="AT214" i="1"/>
  <c r="AT1290" i="1"/>
  <c r="AT1422" i="1"/>
  <c r="AT3078" i="1"/>
  <c r="AT78" i="1"/>
  <c r="AT1091" i="1"/>
  <c r="AT1277" i="1"/>
  <c r="AT2523" i="1"/>
  <c r="AT1216" i="1"/>
  <c r="AT1840" i="1"/>
  <c r="AT2939" i="1"/>
  <c r="AT1549" i="1"/>
  <c r="AT107" i="1"/>
  <c r="C45" i="18"/>
  <c r="G45" i="18"/>
  <c r="E45" i="18"/>
  <c r="D45" i="18"/>
  <c r="H45" i="18"/>
  <c r="F45" i="18"/>
  <c r="AT1199" i="1"/>
  <c r="AT2665" i="1"/>
  <c r="AT3113" i="1"/>
  <c r="AT1210" i="1"/>
  <c r="AT1189" i="1"/>
  <c r="AT529" i="1"/>
  <c r="F43" i="18"/>
  <c r="H43" i="18"/>
  <c r="C43" i="18"/>
  <c r="G43" i="18"/>
  <c r="E43" i="18"/>
  <c r="D43" i="18"/>
  <c r="AT158" i="1"/>
  <c r="I14" i="20"/>
  <c r="AT2356" i="1"/>
  <c r="AT1680" i="1"/>
  <c r="AT3283" i="1"/>
  <c r="AT2591" i="1"/>
  <c r="AT2901" i="1"/>
  <c r="AT2107" i="1"/>
  <c r="AT2348" i="1"/>
  <c r="AT1886" i="1"/>
  <c r="AT2575" i="1"/>
  <c r="AT3130" i="1"/>
  <c r="AT1397" i="1"/>
  <c r="AT1977" i="1"/>
  <c r="AT1507" i="1"/>
  <c r="AT1391" i="1"/>
  <c r="AT2358" i="1"/>
  <c r="E52" i="18"/>
  <c r="F52" i="18"/>
  <c r="C52" i="18"/>
  <c r="H52" i="18"/>
  <c r="G52" i="18"/>
  <c r="D52" i="18"/>
  <c r="AT2948" i="1"/>
  <c r="AT304" i="1"/>
  <c r="AT258" i="1"/>
  <c r="F42" i="18"/>
  <c r="D42" i="18"/>
  <c r="H42" i="18"/>
  <c r="G42" i="18"/>
  <c r="E42" i="18"/>
  <c r="C42" i="18"/>
  <c r="AT84" i="1"/>
  <c r="AT1512" i="1"/>
  <c r="AT2177" i="1"/>
  <c r="AT665" i="1"/>
  <c r="AT1318" i="1"/>
  <c r="AT1649" i="1"/>
  <c r="AT2683" i="1"/>
  <c r="AT908" i="1"/>
  <c r="AT2667" i="1"/>
  <c r="AT2451" i="1"/>
  <c r="AT2131" i="1"/>
  <c r="AT813" i="1"/>
  <c r="AT2827" i="1"/>
  <c r="AT1705" i="1"/>
  <c r="AT1306" i="1"/>
  <c r="AT1108" i="1"/>
  <c r="AT2458" i="1"/>
  <c r="AT1710" i="1"/>
  <c r="AT1963" i="1"/>
  <c r="AT318" i="1"/>
  <c r="AT1917" i="1"/>
  <c r="AT592" i="1"/>
  <c r="AT2260" i="1"/>
  <c r="AT3293" i="1"/>
  <c r="AT109" i="1"/>
  <c r="AT108" i="1"/>
  <c r="AT1772" i="1"/>
  <c r="AT2750" i="1"/>
  <c r="AT991" i="1"/>
  <c r="AT1974" i="1"/>
  <c r="AT3055" i="1"/>
  <c r="AT511" i="1"/>
  <c r="AT1396" i="1"/>
  <c r="AT2322" i="1"/>
  <c r="AT1310" i="1"/>
  <c r="AT438" i="1"/>
  <c r="AT3271" i="1"/>
  <c r="AT2966" i="1"/>
  <c r="AT1638" i="1"/>
  <c r="AT1095" i="1"/>
  <c r="AT2251" i="1"/>
  <c r="AT88" i="1"/>
  <c r="AT632" i="1"/>
  <c r="AT1472" i="1"/>
  <c r="AT1082" i="1"/>
  <c r="AT1933" i="1"/>
  <c r="AT1563" i="1"/>
  <c r="AT2035" i="1"/>
  <c r="AT70" i="1"/>
  <c r="I6" i="20"/>
  <c r="AT2319" i="1"/>
  <c r="AT1918" i="1"/>
  <c r="AT1083" i="1"/>
  <c r="AT1676" i="1"/>
  <c r="AT2148" i="1"/>
  <c r="AT2608" i="1"/>
  <c r="AT2748" i="1"/>
  <c r="AT2904" i="1"/>
  <c r="AT2424" i="1"/>
  <c r="I32" i="20"/>
  <c r="AT1882" i="1"/>
  <c r="AT714" i="1"/>
  <c r="C16" i="18"/>
  <c r="D16" i="18"/>
  <c r="H16" i="18"/>
  <c r="G16" i="18"/>
  <c r="F16" i="18"/>
  <c r="E16" i="18"/>
  <c r="AT1937" i="1"/>
  <c r="AT907" i="1"/>
  <c r="AT2664" i="1"/>
  <c r="AT2284" i="1"/>
  <c r="AT1942" i="1"/>
  <c r="G53" i="18"/>
  <c r="E53" i="18"/>
  <c r="C53" i="18"/>
  <c r="D53" i="18"/>
  <c r="F53" i="18"/>
  <c r="H53" i="18"/>
  <c r="AT532" i="1"/>
  <c r="AT1488" i="1"/>
  <c r="AT225" i="1"/>
  <c r="AT2690" i="1"/>
  <c r="AT1875" i="1"/>
  <c r="AT703" i="1"/>
  <c r="AT195" i="1"/>
  <c r="AT2626" i="1"/>
  <c r="AT757" i="1"/>
  <c r="AT743" i="1"/>
  <c r="AT487" i="1"/>
  <c r="AT1212" i="1"/>
  <c r="AT3144" i="1"/>
  <c r="AT1619" i="1"/>
  <c r="AT2886" i="1"/>
  <c r="AT2804" i="1"/>
  <c r="AT2953" i="1"/>
  <c r="AT658" i="1"/>
  <c r="AT2965" i="1"/>
  <c r="AT483" i="1"/>
  <c r="AT2613" i="1"/>
  <c r="AT1080" i="1"/>
  <c r="AT1021" i="1"/>
  <c r="AT314" i="1"/>
  <c r="AT1465" i="1"/>
  <c r="AT1718" i="1"/>
  <c r="AT3191" i="1"/>
  <c r="AT1706" i="1"/>
  <c r="AT499" i="1"/>
  <c r="AT185" i="1"/>
  <c r="AT2720" i="1"/>
  <c r="AT2675" i="1"/>
  <c r="AT2427" i="1"/>
  <c r="AT960" i="1"/>
  <c r="AT1871" i="1"/>
  <c r="AT910" i="1"/>
  <c r="AT414" i="1"/>
  <c r="AT3023" i="1"/>
  <c r="AT680" i="1"/>
  <c r="AT1745" i="1"/>
  <c r="AT2730" i="1"/>
  <c r="AT69" i="1"/>
  <c r="AT2722" i="1"/>
  <c r="AT2496" i="1"/>
  <c r="AT2529" i="1"/>
  <c r="AT3292" i="1"/>
  <c r="C12" i="18"/>
  <c r="F12" i="18"/>
  <c r="G12" i="18"/>
  <c r="D12" i="18"/>
  <c r="E12" i="18"/>
  <c r="AT2029" i="1"/>
  <c r="AT2168" i="1"/>
  <c r="AT3012" i="1"/>
  <c r="AT3030" i="1"/>
  <c r="AT3104" i="1"/>
  <c r="AT3024" i="1"/>
  <c r="AT389" i="1"/>
  <c r="AT119" i="1"/>
  <c r="AT704" i="1"/>
  <c r="H8" i="18"/>
  <c r="F8" i="18"/>
  <c r="G8" i="18"/>
  <c r="C8" i="18"/>
  <c r="D8" i="18"/>
  <c r="E8" i="18"/>
  <c r="AT2673" i="1"/>
  <c r="AT25" i="1"/>
  <c r="AT1526" i="1"/>
  <c r="AT1548" i="1"/>
  <c r="AT3006" i="1"/>
  <c r="AT1832" i="1"/>
  <c r="AT274" i="1"/>
  <c r="AT1546" i="1"/>
  <c r="AT2988" i="1"/>
  <c r="AT1776" i="1"/>
  <c r="AT1898" i="1"/>
  <c r="AT747" i="1"/>
  <c r="AT1929" i="1"/>
  <c r="AT3106" i="1"/>
  <c r="AT593" i="1"/>
  <c r="AT2989" i="1"/>
  <c r="AT1731" i="1"/>
  <c r="AT204" i="1"/>
  <c r="AT2502" i="1"/>
  <c r="AT2825" i="1"/>
  <c r="AT8" i="1"/>
  <c r="AT1553" i="1"/>
  <c r="AT20" i="1"/>
  <c r="AT2979" i="1"/>
  <c r="AT1947" i="1"/>
  <c r="AT2708" i="1"/>
  <c r="AT1994" i="1"/>
  <c r="AT1351" i="1"/>
  <c r="AT2153" i="1"/>
  <c r="AT3174" i="1"/>
  <c r="AT335" i="1"/>
  <c r="AT1084" i="1"/>
  <c r="AT200" i="1"/>
  <c r="AT1752" i="1"/>
  <c r="AT675" i="1"/>
  <c r="AT378" i="1"/>
  <c r="AT2887" i="1"/>
  <c r="AT1246" i="1"/>
  <c r="AT2972" i="1"/>
  <c r="AT2423" i="1"/>
  <c r="AT2700" i="1"/>
  <c r="AT363" i="1"/>
  <c r="AT2677" i="1"/>
  <c r="AT128" i="1"/>
  <c r="AT1790" i="1"/>
  <c r="AT2597" i="1"/>
  <c r="AT2946" i="1"/>
  <c r="AT1727" i="1"/>
  <c r="AT1736" i="1"/>
  <c r="AT1542" i="1"/>
  <c r="AT151" i="1"/>
  <c r="AT1839" i="1"/>
  <c r="AT1412" i="1"/>
  <c r="AT2590" i="1"/>
  <c r="AT344" i="1"/>
  <c r="AT2534" i="1"/>
  <c r="AT894" i="1"/>
  <c r="AT3254" i="1"/>
  <c r="AT720" i="1"/>
  <c r="AT1528" i="1"/>
  <c r="AT2765" i="1"/>
  <c r="AT2869" i="1"/>
  <c r="H40" i="18"/>
  <c r="E40" i="18"/>
  <c r="C40" i="18"/>
  <c r="D40" i="18"/>
  <c r="G40" i="18"/>
  <c r="F40" i="18"/>
  <c r="AT629" i="1"/>
  <c r="AT2712" i="1"/>
  <c r="AT598" i="1"/>
  <c r="AT1595" i="1"/>
  <c r="AT854" i="1"/>
  <c r="AT2144" i="1"/>
  <c r="AT2039" i="1"/>
  <c r="AT2685" i="1"/>
  <c r="AT1105" i="1"/>
  <c r="AT1675" i="1"/>
  <c r="AT2374" i="1"/>
  <c r="AT3050" i="1"/>
  <c r="AT264" i="1"/>
  <c r="AT722" i="1"/>
  <c r="AT883" i="1"/>
  <c r="AT2435" i="1"/>
  <c r="AT2026" i="1"/>
  <c r="AT2334" i="1"/>
  <c r="E59" i="18"/>
  <c r="F59" i="18"/>
  <c r="H59" i="18"/>
  <c r="C59" i="18"/>
  <c r="G59" i="18"/>
  <c r="D59" i="18"/>
  <c r="AT1270" i="1"/>
  <c r="AT1114" i="1"/>
  <c r="AT1980" i="1"/>
  <c r="AT1016" i="1"/>
  <c r="AT2001" i="1"/>
  <c r="AT1347" i="1"/>
  <c r="AT6" i="1"/>
  <c r="AT1874" i="1"/>
  <c r="AT3248" i="1"/>
  <c r="AT2030" i="1"/>
  <c r="AT2563" i="1"/>
  <c r="AT3213" i="1"/>
  <c r="AT408" i="1"/>
  <c r="AT1795" i="1"/>
  <c r="AT1768" i="1"/>
  <c r="AT806" i="1"/>
  <c r="AT93" i="1"/>
  <c r="AT2956" i="1"/>
  <c r="AT3214" i="1"/>
  <c r="AT1482" i="1"/>
  <c r="AT1055" i="1"/>
  <c r="AT1059" i="1"/>
  <c r="AT333" i="1"/>
  <c r="AT895" i="1"/>
  <c r="AT2308" i="1"/>
  <c r="AT1284" i="1"/>
  <c r="AT1684" i="1"/>
  <c r="AT2756" i="1"/>
  <c r="AT2000" i="1"/>
  <c r="AT678" i="1"/>
  <c r="AT2805" i="1"/>
  <c r="AT2611" i="1"/>
  <c r="AT2992" i="1"/>
  <c r="AT1010" i="1"/>
  <c r="AT623" i="1"/>
  <c r="AT298" i="1"/>
  <c r="AT713" i="1"/>
  <c r="AT679" i="1"/>
  <c r="AT2773" i="1"/>
  <c r="AT2188" i="1"/>
  <c r="AT3265" i="1"/>
  <c r="AT1805" i="1"/>
  <c r="AT1421" i="1"/>
  <c r="AT1855" i="1"/>
  <c r="AT2199" i="1"/>
  <c r="AT161" i="1"/>
  <c r="AT2724" i="1"/>
  <c r="AT2823" i="1"/>
  <c r="AT2895" i="1"/>
  <c r="AT2087" i="1"/>
  <c r="G51" i="18"/>
  <c r="H51" i="18"/>
  <c r="E51" i="18"/>
  <c r="C51" i="18"/>
  <c r="D51" i="18"/>
  <c r="F51" i="18"/>
  <c r="AT1420" i="1"/>
  <c r="AT2873" i="1"/>
  <c r="AT2226" i="1"/>
  <c r="AT175" i="1"/>
  <c r="AT1179" i="1"/>
  <c r="H33" i="18"/>
  <c r="G33" i="18"/>
  <c r="F33" i="18"/>
  <c r="D33" i="18"/>
  <c r="C33" i="18"/>
  <c r="E33" i="18"/>
  <c r="AT2913" i="1"/>
  <c r="AT35" i="1"/>
  <c r="AT2828" i="1"/>
  <c r="AT2649" i="1"/>
  <c r="AT1076" i="1"/>
  <c r="AT2402" i="1"/>
  <c r="AT2265" i="1"/>
  <c r="AT674" i="1"/>
  <c r="AT1407" i="1"/>
  <c r="AT1997" i="1"/>
  <c r="AT1981" i="1"/>
  <c r="AT462" i="1"/>
  <c r="AT971" i="1"/>
  <c r="AT613" i="1"/>
  <c r="AT2916" i="1"/>
  <c r="AT339" i="1"/>
  <c r="AT1721" i="1"/>
  <c r="AT247" i="1"/>
  <c r="AT1594" i="1"/>
  <c r="AT495" i="1"/>
  <c r="AT1714" i="1"/>
  <c r="AT1107" i="1"/>
  <c r="AT1866" i="1"/>
  <c r="AT1492" i="1"/>
  <c r="AT2237" i="1"/>
  <c r="AT1687" i="1"/>
  <c r="AT468" i="1"/>
  <c r="AT856" i="1"/>
  <c r="AT1610" i="1"/>
  <c r="AT1463" i="1"/>
  <c r="AT1681" i="1"/>
  <c r="AT933" i="1"/>
  <c r="AT2352" i="1"/>
  <c r="AT1319" i="1"/>
  <c r="H8" i="15" s="1"/>
  <c r="AT2209" i="1"/>
  <c r="AT190" i="1"/>
  <c r="AT2931" i="1"/>
  <c r="AT1346" i="1"/>
  <c r="AT1380" i="1"/>
  <c r="AT1735" i="1"/>
  <c r="AT1089" i="1"/>
  <c r="AT1241" i="1"/>
  <c r="AT49" i="1"/>
  <c r="AT1116" i="1"/>
  <c r="AT2567" i="1"/>
  <c r="AT1460" i="1"/>
  <c r="AT999" i="1"/>
  <c r="AT935" i="1"/>
  <c r="AT2441" i="1"/>
  <c r="AT2698" i="1"/>
  <c r="AT1058" i="1"/>
  <c r="AT227" i="1"/>
  <c r="AT2241" i="1"/>
  <c r="AT1011" i="1"/>
  <c r="AT153" i="1"/>
  <c r="I9" i="20"/>
  <c r="AT1734" i="1"/>
  <c r="I10" i="20"/>
  <c r="AT2903" i="1"/>
  <c r="AT551" i="1"/>
  <c r="AT760" i="1"/>
  <c r="AT1261" i="1"/>
  <c r="AT423" i="1"/>
  <c r="AT2060" i="1"/>
  <c r="AT2246" i="1"/>
  <c r="AT2436" i="1"/>
  <c r="AT3237" i="1"/>
  <c r="AT3038" i="1"/>
  <c r="I13" i="20"/>
  <c r="AT1341" i="1"/>
  <c r="AT2382" i="1"/>
  <c r="AT509" i="1"/>
  <c r="AT1696" i="1"/>
  <c r="AT130" i="1"/>
  <c r="AT651" i="1"/>
  <c r="AT2224" i="1"/>
  <c r="AT2433" i="1"/>
  <c r="AT2695" i="1"/>
  <c r="AT672" i="1"/>
  <c r="AT374" i="1"/>
  <c r="AT279" i="1"/>
  <c r="AT976" i="1"/>
  <c r="AT1477" i="1"/>
  <c r="AT1167" i="1"/>
  <c r="AT700" i="1"/>
  <c r="AT3187" i="1"/>
  <c r="AT2640" i="1"/>
  <c r="AT1266" i="1"/>
  <c r="AT1014" i="1"/>
  <c r="AT1995" i="1"/>
  <c r="AT2492" i="1"/>
  <c r="AT1146" i="1"/>
  <c r="AT937" i="1"/>
  <c r="AT1195" i="1"/>
  <c r="AT648" i="1"/>
  <c r="AT1257" i="1"/>
  <c r="AT1428" i="1"/>
  <c r="AT1915" i="1"/>
  <c r="AT3270" i="1"/>
  <c r="AT1012" i="1"/>
  <c r="D47" i="18"/>
  <c r="E47" i="18"/>
  <c r="G47" i="18"/>
  <c r="C47" i="18"/>
  <c r="F47" i="18"/>
  <c r="H47" i="18"/>
  <c r="AT921" i="1"/>
  <c r="AT796" i="1"/>
  <c r="AT3251" i="1"/>
  <c r="AT837" i="1"/>
  <c r="AT2959" i="1"/>
  <c r="AT1897" i="1"/>
  <c r="AT2596" i="1"/>
  <c r="AT1598" i="1"/>
  <c r="AT2439" i="1"/>
  <c r="AT2650" i="1"/>
  <c r="AT392" i="1"/>
  <c r="AT528" i="1"/>
  <c r="E62" i="18"/>
  <c r="H62" i="18"/>
  <c r="F62" i="18"/>
  <c r="C62" i="18"/>
  <c r="G62" i="18"/>
  <c r="D62" i="18"/>
  <c r="AT1298" i="1"/>
  <c r="AT2235" i="1"/>
  <c r="AT3014" i="1"/>
  <c r="I3" i="20"/>
  <c r="AT327" i="1"/>
  <c r="AT1753" i="1"/>
  <c r="AT1799" i="1"/>
  <c r="AT1289" i="1"/>
  <c r="AT230" i="1"/>
  <c r="AT1035" i="1"/>
  <c r="AT2288" i="1"/>
  <c r="AT3102" i="1"/>
  <c r="AT1554" i="1"/>
  <c r="AT3004" i="1"/>
  <c r="AT2336" i="1"/>
  <c r="AT2937" i="1"/>
  <c r="AT615" i="1"/>
  <c r="AT1822" i="1"/>
  <c r="AT1544" i="1"/>
  <c r="AT1009" i="1"/>
  <c r="AT2553" i="1"/>
  <c r="AT3229" i="1"/>
  <c r="AT2213" i="1"/>
  <c r="AT506" i="1"/>
  <c r="AT1973" i="1"/>
  <c r="AT2798" i="1"/>
  <c r="AT2684" i="1"/>
  <c r="AT567" i="1"/>
  <c r="AT501" i="1"/>
  <c r="AT2342" i="1"/>
  <c r="AT611" i="1"/>
  <c r="AT1939" i="1"/>
  <c r="AT2842" i="1"/>
  <c r="AT2495" i="1"/>
  <c r="AT2066" i="1"/>
  <c r="AT83" i="1"/>
  <c r="AT1307" i="1"/>
  <c r="AT95" i="1"/>
  <c r="C35" i="18"/>
  <c r="D35" i="18"/>
  <c r="AT55" i="1"/>
  <c r="AT2600" i="1"/>
  <c r="AT469" i="1"/>
  <c r="AT1135" i="1"/>
  <c r="F24" i="18"/>
  <c r="D24" i="18"/>
  <c r="C24" i="18"/>
  <c r="E24" i="18"/>
  <c r="H24" i="18"/>
  <c r="G24" i="18"/>
  <c r="AT3176" i="1"/>
  <c r="AT3092" i="1"/>
  <c r="AT2666" i="1"/>
  <c r="AT317" i="1"/>
  <c r="AT1164" i="1"/>
  <c r="AT1835" i="1"/>
  <c r="AT684" i="1"/>
  <c r="AT402" i="1"/>
  <c r="AT2782" i="1"/>
  <c r="AT2620" i="1"/>
  <c r="AT236" i="1"/>
  <c r="AT792" i="1"/>
  <c r="AT2944" i="1"/>
  <c r="AT1872" i="1"/>
  <c r="AT1110" i="1"/>
  <c r="I2" i="20"/>
  <c r="F33" i="20"/>
  <c r="I33" i="20" s="1"/>
  <c r="E29" i="18"/>
  <c r="C29" i="18"/>
  <c r="D29" i="18"/>
  <c r="F29" i="18"/>
  <c r="G29" i="18"/>
  <c r="AT2604" i="1"/>
  <c r="AT1369" i="1"/>
  <c r="AT843" i="1"/>
  <c r="AT1301" i="1"/>
  <c r="AT440" i="1"/>
  <c r="AT825" i="1"/>
  <c r="AT2104" i="1"/>
  <c r="AT1879" i="1"/>
  <c r="AT622" i="1"/>
  <c r="AT2055" i="1"/>
  <c r="AT3205" i="1"/>
  <c r="H34" i="18"/>
  <c r="F34" i="18"/>
  <c r="E34" i="18"/>
  <c r="C34" i="18"/>
  <c r="G34" i="18"/>
  <c r="D34" i="18"/>
  <c r="AT2628" i="1"/>
  <c r="AT3153" i="1"/>
  <c r="AT634" i="1"/>
  <c r="AT1789" i="1"/>
  <c r="AT2522" i="1"/>
  <c r="AT255" i="1"/>
  <c r="AT748" i="1"/>
  <c r="AT1434" i="1"/>
  <c r="AT582" i="1"/>
  <c r="AT1373" i="1"/>
  <c r="AT187" i="1"/>
  <c r="AT2504" i="1"/>
  <c r="AT1268" i="1"/>
  <c r="AT75" i="1"/>
  <c r="AT2767" i="1"/>
  <c r="AT839" i="1"/>
  <c r="AT1496" i="1"/>
  <c r="AT2332" i="1"/>
  <c r="AT1860" i="1"/>
  <c r="AT2812" i="1"/>
  <c r="AT1469" i="1"/>
  <c r="AT2100" i="1"/>
  <c r="AT243" i="1"/>
  <c r="AT2099" i="1"/>
  <c r="AT1453" i="1"/>
  <c r="AT2018" i="1"/>
  <c r="AT601" i="1"/>
  <c r="AT2480" i="1"/>
  <c r="AT1457" i="1"/>
  <c r="AT1948" i="1"/>
  <c r="AT620" i="1"/>
  <c r="AT1697" i="1"/>
  <c r="AT3095" i="1"/>
  <c r="AT1862" i="1"/>
  <c r="AT1066" i="1"/>
  <c r="AT963" i="1"/>
  <c r="AT261" i="1"/>
  <c r="AT2275" i="1"/>
  <c r="AT1661" i="1"/>
  <c r="AT2240" i="1"/>
  <c r="AT1575" i="1"/>
  <c r="AT1991" i="1"/>
  <c r="AT2133" i="1"/>
  <c r="AT432" i="1"/>
  <c r="AT1081" i="1"/>
  <c r="AT621" i="1"/>
  <c r="AT1831" i="1"/>
  <c r="AT2862" i="1"/>
  <c r="AT34" i="1"/>
  <c r="AT207" i="1"/>
  <c r="AT1269" i="1"/>
  <c r="AT2278" i="1"/>
  <c r="AT1359" i="1"/>
  <c r="AT154" i="1"/>
  <c r="AT239" i="1"/>
  <c r="AT1468" i="1"/>
  <c r="AT2145" i="1"/>
  <c r="AT2740" i="1"/>
  <c r="AT1385" i="1"/>
  <c r="AT2083" i="1"/>
  <c r="AT2068" i="1"/>
  <c r="AT196" i="1"/>
  <c r="AT1965" i="1"/>
  <c r="AT2837" i="1"/>
  <c r="AT1027" i="1"/>
  <c r="AT312" i="1"/>
  <c r="AT1719" i="1"/>
  <c r="AT1566" i="1"/>
  <c r="AT82" i="1"/>
  <c r="AT2482" i="1"/>
  <c r="AT1196" i="1"/>
  <c r="AT2705" i="1"/>
  <c r="AT2295" i="1"/>
  <c r="AT1427" i="1"/>
  <c r="AT3218" i="1"/>
  <c r="AT2405" i="1"/>
  <c r="AT2283" i="1"/>
  <c r="AT3294" i="1"/>
  <c r="AT2655" i="1"/>
  <c r="AT2545" i="1"/>
  <c r="AT1794" i="1"/>
  <c r="AT1158" i="1"/>
  <c r="AT885" i="1"/>
  <c r="E31" i="18"/>
  <c r="F31" i="18"/>
  <c r="D31" i="18"/>
  <c r="C31" i="18"/>
  <c r="G31" i="18"/>
  <c r="AT2379" i="1"/>
  <c r="AT840" i="1"/>
  <c r="AT148" i="1"/>
  <c r="AT1910" i="1"/>
  <c r="AT3011" i="1"/>
  <c r="AT860" i="1"/>
  <c r="AT1149" i="1"/>
  <c r="AT917" i="1"/>
  <c r="G41" i="18"/>
  <c r="E41" i="18"/>
  <c r="D41" i="18"/>
  <c r="H41" i="18"/>
  <c r="C41" i="18"/>
  <c r="F41" i="18"/>
  <c r="AT1072" i="1"/>
  <c r="AT2731" i="1"/>
  <c r="AT1245" i="1"/>
  <c r="AT1509" i="1"/>
  <c r="I28" i="20"/>
  <c r="AT2390" i="1"/>
  <c r="AT2455" i="1"/>
  <c r="AT2814" i="1"/>
  <c r="I7" i="20"/>
  <c r="AT3302" i="1"/>
  <c r="AT2624" i="1"/>
  <c r="AT2062" i="1"/>
  <c r="AT948" i="1"/>
  <c r="AT1275" i="1"/>
  <c r="AT2340" i="1"/>
  <c r="AT2555" i="1"/>
  <c r="AT2321" i="1"/>
  <c r="AT562" i="1"/>
  <c r="AT2912" i="1"/>
  <c r="AT2528" i="1"/>
  <c r="AT2764" i="1"/>
  <c r="AT1322" i="1"/>
  <c r="AT436" i="1"/>
  <c r="AT2127" i="1"/>
  <c r="AT1324" i="1"/>
  <c r="AT2821" i="1"/>
  <c r="AT226" i="1"/>
  <c r="AT253" i="1"/>
  <c r="AT137" i="1"/>
  <c r="AT2593" i="1"/>
  <c r="AT2243" i="1"/>
  <c r="AT776" i="1"/>
  <c r="AT1388" i="1"/>
  <c r="AT1430" i="1"/>
  <c r="AT2248" i="1"/>
  <c r="AT967" i="1"/>
  <c r="AT3134" i="1"/>
  <c r="AT3250" i="1"/>
  <c r="AT537" i="1"/>
  <c r="AT876" i="1"/>
  <c r="AT111" i="1"/>
  <c r="AT1378" i="1"/>
  <c r="AT1611" i="1"/>
  <c r="AT1211" i="1"/>
  <c r="AT538" i="1"/>
  <c r="AT669" i="1"/>
  <c r="AT3077" i="1"/>
  <c r="AT1435" i="1"/>
  <c r="AT644" i="1"/>
  <c r="AT2542" i="1"/>
  <c r="AT2415" i="1"/>
  <c r="AT2113" i="1"/>
  <c r="AT145" i="1"/>
  <c r="AT1017" i="1"/>
  <c r="AT1895" i="1"/>
  <c r="AT2086" i="1"/>
  <c r="AT1425" i="1"/>
  <c r="AT2923" i="1"/>
  <c r="AT2497" i="1"/>
  <c r="AT1097" i="1"/>
  <c r="AT1704" i="1"/>
  <c r="AT2568" i="1"/>
  <c r="AT2475" i="1"/>
  <c r="AT209" i="1"/>
  <c r="AT2190" i="1"/>
  <c r="AT767" i="1"/>
  <c r="AT11" i="1"/>
  <c r="AT696" i="1"/>
  <c r="AT2742" i="1"/>
  <c r="AT1336" i="1"/>
  <c r="AT1098" i="1"/>
  <c r="AT597" i="1"/>
  <c r="AT141" i="1"/>
  <c r="AT2817" i="1"/>
  <c r="AT1400" i="1"/>
  <c r="AT2811" i="1"/>
  <c r="AT241" i="1"/>
  <c r="AT1242" i="1"/>
  <c r="AT60" i="1"/>
  <c r="AT848" i="1"/>
  <c r="AT3056" i="1"/>
  <c r="AT229" i="1"/>
  <c r="AT1240" i="1"/>
  <c r="AT159" i="1"/>
  <c r="AT1053" i="1"/>
  <c r="AT2041" i="1"/>
  <c r="AT3063" i="1"/>
  <c r="AT221" i="1"/>
  <c r="AT1171" i="1"/>
  <c r="AT845" i="1"/>
  <c r="AT2108" i="1"/>
  <c r="AT2908" i="1"/>
  <c r="AT85" i="1"/>
  <c r="AT3242" i="1"/>
  <c r="AT3013" i="1"/>
  <c r="AT3090" i="1"/>
  <c r="AT614" i="1"/>
  <c r="AT1419" i="1"/>
  <c r="AT1732" i="1"/>
  <c r="AT2725" i="1"/>
  <c r="AT1162" i="1"/>
  <c r="AT1458" i="1"/>
  <c r="AT2612" i="1"/>
  <c r="AT1256" i="1"/>
  <c r="AT508" i="1"/>
  <c r="AT2615" i="1"/>
  <c r="AT1740" i="1"/>
  <c r="AT3" i="1"/>
  <c r="AT955" i="1"/>
  <c r="AT2267" i="1"/>
  <c r="AT1426" i="1"/>
  <c r="D57" i="18"/>
  <c r="F57" i="18"/>
  <c r="E57" i="18"/>
  <c r="H57" i="18"/>
  <c r="G57" i="18"/>
  <c r="C57" i="18"/>
  <c r="AT3264" i="1"/>
  <c r="AT924" i="1"/>
  <c r="AT2457" i="1"/>
  <c r="AT1552" i="1"/>
  <c r="AT3241" i="1"/>
  <c r="AT3071" i="1"/>
  <c r="AT435" i="1"/>
  <c r="AT2109" i="1"/>
  <c r="AT2364" i="1"/>
  <c r="AT2050" i="1"/>
  <c r="AT2450" i="1"/>
  <c r="AT916" i="1"/>
  <c r="AT706" i="1"/>
  <c r="AT293" i="1"/>
  <c r="AT1856" i="1"/>
  <c r="AT2117" i="1"/>
  <c r="AT2512" i="1"/>
  <c r="AT2938" i="1"/>
  <c r="AT947" i="1"/>
  <c r="AT2867" i="1"/>
  <c r="AT160" i="1"/>
  <c r="AT3045" i="1"/>
  <c r="AT1478" i="1"/>
  <c r="AT701" i="1"/>
  <c r="AT2927" i="1"/>
  <c r="AT3021" i="1"/>
  <c r="AT1627" i="1"/>
  <c r="AT1090" i="1"/>
  <c r="AT832" i="1"/>
  <c r="AT3067" i="1"/>
  <c r="AT449" i="1"/>
  <c r="AT1964" i="1"/>
  <c r="AT1670" i="1"/>
  <c r="AT2774" i="1"/>
  <c r="AT919" i="1"/>
  <c r="AT1793" i="1"/>
  <c r="D18" i="18"/>
  <c r="G18" i="18"/>
  <c r="C18" i="18"/>
  <c r="E18" i="18"/>
  <c r="F18" i="18"/>
  <c r="AT3131" i="1"/>
  <c r="AT1345" i="1"/>
  <c r="AT2070" i="1"/>
  <c r="AT513" i="1"/>
  <c r="AT970" i="1"/>
  <c r="AT586" i="1"/>
  <c r="AT1417" i="1"/>
  <c r="AT3158" i="1"/>
  <c r="AT1452" i="1"/>
  <c r="AT2800" i="1"/>
  <c r="AT2128" i="1"/>
  <c r="E32" i="18"/>
  <c r="H32" i="18"/>
  <c r="D32" i="18"/>
  <c r="F32" i="18"/>
  <c r="C32" i="18"/>
  <c r="G32" i="18"/>
  <c r="AT496" i="1"/>
  <c r="AT1223" i="1"/>
  <c r="AT758" i="1"/>
  <c r="AT1451" i="1"/>
  <c r="AT1025" i="1"/>
  <c r="AT2741" i="1"/>
  <c r="AT1892" i="1"/>
  <c r="AT3120" i="1"/>
  <c r="AT1643" i="1"/>
  <c r="F35" i="18"/>
  <c r="AT2558" i="1"/>
  <c r="AT2282" i="1"/>
  <c r="AT1096" i="1"/>
  <c r="AT76" i="1"/>
  <c r="AT2651" i="1"/>
  <c r="AT2258" i="1"/>
  <c r="AT3111" i="1"/>
  <c r="AT573" i="1"/>
  <c r="AT1919" i="1"/>
  <c r="AT409" i="1"/>
  <c r="AT543" i="1"/>
  <c r="AT740" i="1"/>
  <c r="AT2669" i="1"/>
  <c r="AT1156" i="1"/>
  <c r="AT426" i="1"/>
  <c r="AT603" i="1"/>
  <c r="AT599" i="1"/>
  <c r="AT2434" i="1"/>
  <c r="AT453" i="1"/>
  <c r="AT417" i="1"/>
  <c r="AT2997" i="1"/>
  <c r="AT1514" i="1"/>
  <c r="AT580" i="1"/>
  <c r="AT1056" i="1"/>
  <c r="AT1120" i="1"/>
  <c r="AT1214" i="1"/>
  <c r="AT3189" i="1"/>
  <c r="AT1867" i="1"/>
  <c r="AT2472" i="1"/>
  <c r="AT315" i="1"/>
  <c r="AT97" i="1"/>
  <c r="AT1601" i="1"/>
  <c r="AT3279" i="1"/>
  <c r="AT2072" i="1"/>
  <c r="AT329" i="1"/>
  <c r="AT2006" i="1"/>
  <c r="AT867" i="1"/>
  <c r="AT729" i="1"/>
  <c r="AT556" i="1"/>
  <c r="AT824" i="1"/>
  <c r="AT1455" i="1"/>
  <c r="AT2766" i="1"/>
  <c r="AT3215" i="1"/>
  <c r="AT2206" i="1"/>
  <c r="AT2551" i="1"/>
  <c r="AT2227" i="1"/>
  <c r="AT1258" i="1"/>
  <c r="AT1354" i="1"/>
  <c r="AT1759" i="1"/>
  <c r="AT58" i="1"/>
  <c r="AT2344" i="1"/>
  <c r="AT2297" i="1"/>
  <c r="AT1931" i="1"/>
  <c r="AT990" i="1"/>
  <c r="AT572" i="1"/>
  <c r="AT1498" i="1"/>
  <c r="AT1194" i="1"/>
  <c r="AT2928" i="1"/>
  <c r="AT1402" i="1"/>
  <c r="AT951" i="1"/>
  <c r="AT1979" i="1"/>
  <c r="AT2393" i="1"/>
  <c r="AT2863" i="1"/>
  <c r="AT384" i="1"/>
  <c r="AT2744" i="1"/>
  <c r="AT249" i="1"/>
  <c r="AT2034" i="1"/>
  <c r="AT746" i="1"/>
  <c r="H31" i="18" s="1"/>
  <c r="AT2154" i="1"/>
  <c r="AT565" i="1"/>
  <c r="AT377" i="1"/>
  <c r="AT147" i="1"/>
  <c r="AT3288" i="1"/>
  <c r="AT3284" i="1"/>
  <c r="AT2758" i="1"/>
  <c r="AT2559" i="1"/>
  <c r="AT715" i="1"/>
  <c r="AT490" i="1"/>
  <c r="AT2024" i="1"/>
  <c r="AT2853" i="1"/>
  <c r="AT2157" i="1"/>
  <c r="AT809" i="1"/>
  <c r="AT2075" i="1"/>
  <c r="AT2187" i="1"/>
  <c r="AT2892" i="1"/>
  <c r="AT2112" i="1"/>
  <c r="AT2760" i="1"/>
  <c r="AT2196" i="1"/>
  <c r="AT1364" i="1"/>
  <c r="AT777" i="1"/>
  <c r="AT1550" i="1"/>
  <c r="AT773" i="1"/>
  <c r="AT909" i="1"/>
  <c r="AT2220" i="1"/>
  <c r="AT3117" i="1"/>
  <c r="AT640" i="1"/>
  <c r="AT2932" i="1"/>
  <c r="AT2021" i="1"/>
  <c r="AT2493" i="1"/>
  <c r="AT356" i="1"/>
  <c r="AT966" i="1"/>
  <c r="AT89" i="1"/>
  <c r="AT559" i="1"/>
  <c r="AT735" i="1"/>
  <c r="AT1698" i="1"/>
  <c r="AT1686" i="1"/>
  <c r="AT98" i="1"/>
  <c r="H48" i="18"/>
  <c r="E48" i="18"/>
  <c r="D48" i="18"/>
  <c r="C48" i="18"/>
  <c r="G48" i="18"/>
  <c r="F48" i="18"/>
  <c r="AT1901" i="1"/>
  <c r="AT3204" i="1"/>
  <c r="AT964" i="1"/>
  <c r="AT1690" i="1"/>
  <c r="AT934" i="1"/>
  <c r="AT96" i="1"/>
  <c r="AT1013" i="1"/>
  <c r="AT2135" i="1"/>
  <c r="AT2142" i="1"/>
  <c r="AT2644" i="1"/>
  <c r="AT2914" i="1"/>
  <c r="AT1636" i="1"/>
  <c r="AT2645" i="1"/>
  <c r="AT821" i="1"/>
  <c r="AT3048" i="1"/>
  <c r="AT2418" i="1"/>
  <c r="AT2315" i="1"/>
  <c r="AT1596" i="1"/>
  <c r="AT1952" i="1"/>
  <c r="AT393" i="1"/>
  <c r="F27" i="18"/>
  <c r="E27" i="18"/>
  <c r="C27" i="18"/>
  <c r="H27" i="18"/>
  <c r="G27" i="18"/>
  <c r="D27" i="18"/>
  <c r="AT1353" i="1"/>
  <c r="AT2242" i="1"/>
  <c r="AT2276" i="1"/>
  <c r="AT2540" i="1"/>
  <c r="AT3278" i="1"/>
  <c r="AT431" i="1"/>
  <c r="AT31" i="1"/>
  <c r="AT3096" i="1"/>
  <c r="AT2201" i="1"/>
  <c r="AT2926" i="1"/>
  <c r="AT2014" i="1"/>
  <c r="AT890" i="1"/>
  <c r="AT690" i="1"/>
  <c r="AT744" i="1"/>
  <c r="AT1067" i="1"/>
  <c r="AT2198" i="1"/>
  <c r="AT179" i="1"/>
  <c r="AT1694" i="1"/>
  <c r="AT2701" i="1"/>
  <c r="AT1384" i="1"/>
  <c r="AT2266" i="1"/>
  <c r="AT642" i="1"/>
  <c r="AT950" i="1"/>
  <c r="AT354" i="1"/>
  <c r="AT2894" i="1"/>
  <c r="AT1209" i="1"/>
  <c r="AT1184" i="1"/>
  <c r="AT2414" i="1"/>
  <c r="AT3143" i="1"/>
  <c r="AT1121" i="1"/>
  <c r="AT282" i="1"/>
  <c r="AT3121" i="1"/>
  <c r="AT3269" i="1"/>
  <c r="AT2783" i="1"/>
  <c r="AT238" i="1"/>
  <c r="AT2120" i="1"/>
  <c r="AT2471" i="1"/>
  <c r="AT350" i="1"/>
  <c r="AT2274" i="1"/>
  <c r="AT2594" i="1"/>
  <c r="AT862" i="1"/>
  <c r="AT2554" i="1"/>
  <c r="AT1206" i="1"/>
  <c r="AT28" i="1"/>
  <c r="AT277" i="1"/>
  <c r="E56" i="18"/>
  <c r="G56" i="18"/>
  <c r="C56" i="18"/>
  <c r="F56" i="18"/>
  <c r="H56" i="18"/>
  <c r="D56" i="18"/>
  <c r="AT1454" i="1"/>
  <c r="AT2843" i="1"/>
  <c r="AT2888" i="1"/>
  <c r="AT1887" i="1"/>
  <c r="AT1540" i="1"/>
  <c r="AT3058" i="1"/>
  <c r="AT2399" i="1"/>
  <c r="H3" i="18"/>
  <c r="E3" i="18"/>
  <c r="G3" i="18"/>
  <c r="D3" i="18"/>
  <c r="C3" i="18"/>
  <c r="F3" i="18"/>
  <c r="AT2347" i="1"/>
  <c r="I22" i="20"/>
  <c r="AT1112" i="1"/>
  <c r="AT1748" i="1"/>
  <c r="AT1490" i="1"/>
  <c r="AT2851" i="1"/>
  <c r="AT2328" i="1"/>
  <c r="AT2345" i="1"/>
  <c r="AT2947" i="1"/>
  <c r="AT1966" i="1"/>
  <c r="AT1051" i="1"/>
  <c r="AT2514" i="1"/>
  <c r="AT2165" i="1"/>
  <c r="AT1057" i="1"/>
  <c r="AT181" i="1"/>
  <c r="AT1762" i="1"/>
  <c r="AT2723" i="1"/>
  <c r="AT2163" i="1"/>
  <c r="AT1629" i="1"/>
  <c r="AT2085" i="1"/>
  <c r="AT3172" i="1"/>
  <c r="AT918" i="1"/>
  <c r="AT1863" i="1"/>
  <c r="AT1891" i="1"/>
  <c r="AT2422" i="1"/>
  <c r="AT1423" i="1"/>
  <c r="G17" i="18"/>
  <c r="C17" i="18"/>
  <c r="H17" i="18"/>
  <c r="F17" i="18"/>
  <c r="D17" i="18"/>
  <c r="E17" i="18"/>
  <c r="AT2885" i="1"/>
  <c r="AT1602" i="1"/>
  <c r="AT2218" i="1"/>
  <c r="AT2759" i="1"/>
  <c r="AT552" i="1"/>
  <c r="AT3086" i="1"/>
  <c r="AT2281" i="1"/>
  <c r="AT709" i="1"/>
  <c r="AT1959" i="1"/>
  <c r="AT2365" i="1"/>
  <c r="AT2902" i="1"/>
  <c r="I21" i="20"/>
  <c r="AT396" i="1"/>
  <c r="AT3263" i="1"/>
  <c r="AT2840" i="1"/>
  <c r="AT1842" i="1"/>
  <c r="AT2868" i="1"/>
  <c r="AT1431" i="1"/>
  <c r="AT884" i="1"/>
  <c r="AT1467" i="1"/>
  <c r="AT375" i="1"/>
  <c r="AT180" i="1"/>
  <c r="AT2459" i="1"/>
  <c r="AT1474" i="1"/>
  <c r="AT2564" i="1"/>
  <c r="AT3267" i="1"/>
  <c r="AT2232" i="1"/>
  <c r="AT3122" i="1"/>
  <c r="AT3017" i="1"/>
  <c r="AT2403" i="1"/>
  <c r="AT2114" i="1"/>
  <c r="AT1188" i="1"/>
  <c r="AT2777" i="1"/>
  <c r="AT206" i="1"/>
  <c r="AT407" i="1"/>
  <c r="AT1739" i="1"/>
  <c r="AT850" i="1"/>
  <c r="H12" i="18" l="1"/>
  <c r="H10" i="18"/>
  <c r="H4" i="18"/>
  <c r="H13" i="18"/>
  <c r="H21" i="18"/>
  <c r="H5" i="18"/>
  <c r="H14" i="18"/>
  <c r="H19" i="18"/>
  <c r="H35" i="18"/>
</calcChain>
</file>

<file path=xl/comments1.xml><?xml version="1.0" encoding="utf-8"?>
<comments xmlns="http://schemas.openxmlformats.org/spreadsheetml/2006/main">
  <authors>
    <author>Ahmer Tufail</author>
  </authors>
  <commentList>
    <comment ref="E61" authorId="0" shapeId="0">
      <text>
        <r>
          <rPr>
            <b/>
            <sz val="9"/>
            <color indexed="81"/>
            <rFont val="Tahoma"/>
            <family val="2"/>
          </rPr>
          <t>Ahmer Tufail:</t>
        </r>
        <r>
          <rPr>
            <sz val="9"/>
            <color indexed="81"/>
            <rFont val="Tahoma"/>
            <family val="2"/>
          </rPr>
          <t xml:space="preserve">
By Sir Faraz Confim Which Batch
</t>
        </r>
      </text>
    </comment>
    <comment ref="E831" authorId="0" shapeId="0">
      <text>
        <r>
          <rPr>
            <b/>
            <sz val="9"/>
            <color indexed="81"/>
            <rFont val="Tahoma"/>
            <family val="2"/>
          </rPr>
          <t>Ahmer Tufail:</t>
        </r>
        <r>
          <rPr>
            <sz val="9"/>
            <color indexed="81"/>
            <rFont val="Tahoma"/>
            <family val="2"/>
          </rPr>
          <t xml:space="preserve">
Dropout After DISM
All Fee Clear Till DISM</t>
        </r>
      </text>
    </comment>
  </commentList>
</comments>
</file>

<file path=xl/sharedStrings.xml><?xml version="1.0" encoding="utf-8"?>
<sst xmlns="http://schemas.openxmlformats.org/spreadsheetml/2006/main" count="47507" uniqueCount="3573">
  <si>
    <t>Student Name</t>
  </si>
  <si>
    <t>Student ID</t>
  </si>
  <si>
    <t>Days</t>
  </si>
  <si>
    <t>Time slot</t>
  </si>
  <si>
    <t>Faculty</t>
  </si>
  <si>
    <t>Coordinator</t>
  </si>
  <si>
    <t>MWF</t>
  </si>
  <si>
    <t>TTS</t>
  </si>
  <si>
    <t>B (9 to 11)</t>
  </si>
  <si>
    <t>C (11 to 1)</t>
  </si>
  <si>
    <t>D (1 to 3)</t>
  </si>
  <si>
    <t>E (3 to 5)</t>
  </si>
  <si>
    <t>F (5 to 7)</t>
  </si>
  <si>
    <t>G (7 to 9)</t>
  </si>
  <si>
    <t>Batch Code</t>
  </si>
  <si>
    <t>Remarks</t>
  </si>
  <si>
    <t>P</t>
  </si>
  <si>
    <t>L</t>
  </si>
  <si>
    <t>From:</t>
  </si>
  <si>
    <t>Till:</t>
  </si>
  <si>
    <t>Attd %</t>
  </si>
  <si>
    <t>Year:</t>
  </si>
  <si>
    <t>Month:</t>
  </si>
  <si>
    <t>Career/STC</t>
  </si>
  <si>
    <t>STC</t>
  </si>
  <si>
    <t>data_course</t>
  </si>
  <si>
    <t>data_days</t>
  </si>
  <si>
    <t>data_time</t>
  </si>
  <si>
    <t>A</t>
  </si>
  <si>
    <t>data_attd</t>
  </si>
  <si>
    <t>Sem2</t>
  </si>
  <si>
    <t>Sem1</t>
  </si>
  <si>
    <t>Sem3</t>
  </si>
  <si>
    <t>Sem4</t>
  </si>
  <si>
    <t>Sem5</t>
  </si>
  <si>
    <t>Sem6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</si>
  <si>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</si>
  <si>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</si>
  <si>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</si>
  <si>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</si>
  <si>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</si>
  <si>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</si>
  <si>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</si>
  <si>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</si>
  <si>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</si>
  <si>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</si>
  <si>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</si>
  <si>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</si>
  <si>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</si>
  <si>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</si>
  <si>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</si>
  <si>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</si>
  <si>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</si>
  <si>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</si>
  <si>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</si>
  <si>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</si>
  <si>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</si>
  <si>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</si>
  <si>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</si>
  <si>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</si>
  <si>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</si>
  <si>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</si>
  <si>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</si>
  <si>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</si>
  <si>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</si>
  <si>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</si>
  <si>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Total</t>
  </si>
  <si>
    <t>Classes Held</t>
  </si>
  <si>
    <t>Classes Attended</t>
  </si>
  <si>
    <t>Absents</t>
  </si>
  <si>
    <t>Attd_Sheet[@[</t>
  </si>
  <si>
    <t>]:[</t>
  </si>
  <si>
    <t>]]</t>
  </si>
  <si>
    <t>Leave</t>
  </si>
  <si>
    <t>Attd%</t>
  </si>
  <si>
    <t>No. of Students</t>
  </si>
  <si>
    <t>Attd_Sheet[</t>
  </si>
  <si>
    <t>]</t>
  </si>
  <si>
    <t>Std Count in Sheet</t>
  </si>
  <si>
    <t>This formula is for Attd Sheet</t>
  </si>
  <si>
    <t>This formula is for Daily Report MWF</t>
  </si>
  <si>
    <t>This formula is for Daily Report TTS</t>
  </si>
  <si>
    <t>Date</t>
  </si>
  <si>
    <t>Day</t>
  </si>
  <si>
    <t>#</t>
  </si>
  <si>
    <t>Sun</t>
  </si>
  <si>
    <t>Mon</t>
  </si>
  <si>
    <t>Tue</t>
  </si>
  <si>
    <t>Wed</t>
  </si>
  <si>
    <t>Thu</t>
  </si>
  <si>
    <t>Fri</t>
  </si>
  <si>
    <t>Sat</t>
  </si>
  <si>
    <t>Active Faculties</t>
  </si>
  <si>
    <t>S#</t>
  </si>
  <si>
    <t>Status</t>
  </si>
  <si>
    <t>DO</t>
  </si>
  <si>
    <t>BT (Old Batch)</t>
  </si>
  <si>
    <t>BT (New Batch)</t>
  </si>
  <si>
    <t>FC (Old Faculty)</t>
  </si>
  <si>
    <t>FC (New Faculty)</t>
  </si>
  <si>
    <t xml:space="preserve">Maximum 60 number of faculties could be entertained.
Delete the names of those faculties which are not active. Only mention the names of faculties who had taught in this month. </t>
  </si>
  <si>
    <t>Note:   1.
2.</t>
  </si>
  <si>
    <t>Grand Total</t>
  </si>
  <si>
    <t>Sum of Classes Attended</t>
  </si>
  <si>
    <t>Sum of Absents</t>
  </si>
  <si>
    <t>Sum of Leave</t>
  </si>
  <si>
    <t>Average of Attd %</t>
  </si>
  <si>
    <t>Batch Merged</t>
  </si>
  <si>
    <t>Note: Right click on the heading and Refresh the data everytime you check this sheet.</t>
  </si>
  <si>
    <t>(blank)</t>
  </si>
  <si>
    <t>Time Slot</t>
  </si>
  <si>
    <t>Sir Ubaid</t>
  </si>
  <si>
    <t>Miss Tahira</t>
  </si>
  <si>
    <t>Sir Sohail</t>
  </si>
  <si>
    <t>Sir Farhan karim</t>
  </si>
  <si>
    <t>Sir Ali Ahmed</t>
  </si>
  <si>
    <t>Sir Aqib</t>
  </si>
  <si>
    <t>Sir Sharjeel</t>
  </si>
  <si>
    <t>Miss Zainab</t>
  </si>
  <si>
    <t>Sir Talha</t>
  </si>
  <si>
    <t>Sir Shahzad</t>
  </si>
  <si>
    <t>Miss Sheeba</t>
  </si>
  <si>
    <t>Sir Faizan</t>
  </si>
  <si>
    <t>Miss Tahseen</t>
  </si>
  <si>
    <t>Sir Zuhaib</t>
  </si>
  <si>
    <t>Miss Hunza</t>
  </si>
  <si>
    <t>Sir tayyab</t>
  </si>
  <si>
    <t>Miss Ulya</t>
  </si>
  <si>
    <t>Sir Qasim (AHNA)</t>
  </si>
  <si>
    <t>Sir Abdullah (DM)</t>
  </si>
  <si>
    <t>Sir Shan (AutoCad)</t>
  </si>
  <si>
    <t>Sir Faizan Ahmed</t>
  </si>
  <si>
    <t>AHNA</t>
  </si>
  <si>
    <t>AUTOCAD</t>
  </si>
  <si>
    <t>DIGITAL MARKETING</t>
  </si>
  <si>
    <t>ENGLISH LANG</t>
  </si>
  <si>
    <t>SMART PRO</t>
  </si>
  <si>
    <t>ACTIVE</t>
  </si>
  <si>
    <t>COURSE COMPLETE</t>
  </si>
  <si>
    <t>INACTIVE</t>
  </si>
  <si>
    <t>Sir Shabbir Ahmed</t>
  </si>
  <si>
    <t>Sir Shahid Jameel</t>
  </si>
  <si>
    <t>Sir Faiz (TA)</t>
  </si>
  <si>
    <t>Sir Faizan (TA)</t>
  </si>
  <si>
    <t>Sir Umair (TA)</t>
  </si>
  <si>
    <t>Sir Muneeb (TA)</t>
  </si>
  <si>
    <t xml:space="preserve">Sir Sheikh Faizan </t>
  </si>
  <si>
    <t xml:space="preserve">Miss Nusrat </t>
  </si>
  <si>
    <t>Sir Jawaid Iqbal</t>
  </si>
  <si>
    <t>Job Issue / Job Timings</t>
  </si>
  <si>
    <t>Student Not Responding</t>
  </si>
  <si>
    <t>Domestic Issues</t>
  </si>
  <si>
    <t>Out of City / Country</t>
  </si>
  <si>
    <t>Want to Drop Out (Must mention Reason in Remarks Column)</t>
  </si>
  <si>
    <t>University Classes / College Classes</t>
  </si>
  <si>
    <t>Non Serious Student</t>
  </si>
  <si>
    <t>Health Issue</t>
  </si>
  <si>
    <t>went for important work</t>
  </si>
  <si>
    <t>Batch Transfer issue</t>
  </si>
  <si>
    <t>Faculty Issues (Must mention Faculty Name with Remarks )</t>
  </si>
  <si>
    <t>University / School Exam</t>
  </si>
  <si>
    <t>Back Up Issue</t>
  </si>
  <si>
    <t>Timings Issues</t>
  </si>
  <si>
    <t>On leave (Must mention dates)</t>
  </si>
  <si>
    <t>Number Is Invalid / Powered off</t>
  </si>
  <si>
    <t>Department Issue (Must Mention Department Name and Reason)</t>
  </si>
  <si>
    <t>Course Change Issue</t>
  </si>
  <si>
    <t>Other Issues</t>
  </si>
  <si>
    <t>Financial Issue</t>
  </si>
  <si>
    <t>Center Transfer / Distance Resident (Mention Area and Core problem)</t>
  </si>
  <si>
    <t>Drop Out</t>
  </si>
  <si>
    <t>BackUp</t>
  </si>
  <si>
    <t>Contact</t>
  </si>
  <si>
    <t>Sir Altaf / Sir Umer</t>
  </si>
  <si>
    <t>SBTE</t>
  </si>
  <si>
    <t>Column1</t>
  </si>
  <si>
    <t>PR-202007B</t>
  </si>
  <si>
    <t>PR-202010B</t>
  </si>
  <si>
    <t xml:space="preserve">AUTOCAD-202106F </t>
  </si>
  <si>
    <t>MS-202107C</t>
  </si>
  <si>
    <t xml:space="preserve"> SP.NET-202104E</t>
  </si>
  <si>
    <t>ENG-202106E</t>
  </si>
  <si>
    <t>Sir Umair (Eng)</t>
  </si>
  <si>
    <t>MS-202108C</t>
  </si>
  <si>
    <t>2</t>
  </si>
  <si>
    <t>Semester</t>
  </si>
  <si>
    <t>Student1191793</t>
  </si>
  <si>
    <t>Student1194770</t>
  </si>
  <si>
    <t>Student1194774</t>
  </si>
  <si>
    <t>Student1194788</t>
  </si>
  <si>
    <t>Student1194784</t>
  </si>
  <si>
    <t>Student1196491</t>
  </si>
  <si>
    <t>Student1197141</t>
  </si>
  <si>
    <t>Student1198491</t>
  </si>
  <si>
    <t>Student1203545</t>
  </si>
  <si>
    <t>Student1167622</t>
  </si>
  <si>
    <t>Student1166841</t>
  </si>
  <si>
    <t>Student1180900</t>
  </si>
  <si>
    <t>Student1166312</t>
  </si>
  <si>
    <t>Student1168626</t>
  </si>
  <si>
    <t>Student1183047</t>
  </si>
  <si>
    <t>Student1184315</t>
  </si>
  <si>
    <t>Student1190376</t>
  </si>
  <si>
    <t>Student1190384</t>
  </si>
  <si>
    <t>Student1190454</t>
  </si>
  <si>
    <t>Student1191648</t>
  </si>
  <si>
    <t>Student1208185</t>
  </si>
  <si>
    <t>Student1164546</t>
  </si>
  <si>
    <t>Student1178406</t>
  </si>
  <si>
    <t>Student1224193</t>
  </si>
  <si>
    <t>Student1217311</t>
  </si>
  <si>
    <t>Student1237364</t>
  </si>
  <si>
    <t>Student1240977</t>
  </si>
  <si>
    <t>Student1225528</t>
  </si>
  <si>
    <t>Student1196502</t>
  </si>
  <si>
    <t>Student1220978</t>
  </si>
  <si>
    <t>Student1156754</t>
  </si>
  <si>
    <t>Student1291145</t>
  </si>
  <si>
    <t>Student1171622</t>
  </si>
  <si>
    <t>Student1161242</t>
  </si>
  <si>
    <t>Student1245424</t>
  </si>
  <si>
    <t>Student1246603</t>
  </si>
  <si>
    <t>Student1248405</t>
  </si>
  <si>
    <t>Student1251074</t>
  </si>
  <si>
    <t>Student1251499</t>
  </si>
  <si>
    <t>Student1239207</t>
  </si>
  <si>
    <t>Student1239063</t>
  </si>
  <si>
    <t>Student1255966</t>
  </si>
  <si>
    <t>Student1255996</t>
  </si>
  <si>
    <t>Student1190381</t>
  </si>
  <si>
    <t>Student1061919</t>
  </si>
  <si>
    <t>Student1215150</t>
  </si>
  <si>
    <t>Student1219834</t>
  </si>
  <si>
    <t>Student1256023</t>
  </si>
  <si>
    <t>Student1256162</t>
  </si>
  <si>
    <t>Student1150621</t>
  </si>
  <si>
    <t>Student1176489</t>
  </si>
  <si>
    <t>Student1176009</t>
  </si>
  <si>
    <t>Student1182190</t>
  </si>
  <si>
    <t>Student1271856</t>
  </si>
  <si>
    <t>Student1272827</t>
  </si>
  <si>
    <t>Student1274063</t>
  </si>
  <si>
    <t>Student1274285</t>
  </si>
  <si>
    <t>Student1277831</t>
  </si>
  <si>
    <t>Student1274166</t>
  </si>
  <si>
    <t>Student1263945</t>
  </si>
  <si>
    <t>Student1270618</t>
  </si>
  <si>
    <t>Student1226614</t>
  </si>
  <si>
    <t>Student1248409</t>
  </si>
  <si>
    <t>Student1257829</t>
  </si>
  <si>
    <t>Student1279595</t>
  </si>
  <si>
    <t>Student1281566</t>
  </si>
  <si>
    <t>Student1281611</t>
  </si>
  <si>
    <t>Student1280554</t>
  </si>
  <si>
    <t>Student1280558</t>
  </si>
  <si>
    <t>Student1280569</t>
  </si>
  <si>
    <t>Student1282965</t>
  </si>
  <si>
    <t>Student1284639</t>
  </si>
  <si>
    <t>Student1282876</t>
  </si>
  <si>
    <t>Student1282877</t>
  </si>
  <si>
    <t>Student1284086</t>
  </si>
  <si>
    <t>Student1283996</t>
  </si>
  <si>
    <t>Student1286666</t>
  </si>
  <si>
    <t>Student1285351</t>
  </si>
  <si>
    <t>Student1285350</t>
  </si>
  <si>
    <t>Student1272335</t>
  </si>
  <si>
    <t>Student1286677</t>
  </si>
  <si>
    <t>Student1286675</t>
  </si>
  <si>
    <t>Student1287093</t>
  </si>
  <si>
    <t>Student1286446</t>
  </si>
  <si>
    <t>Student1287884</t>
  </si>
  <si>
    <t>Student1258024</t>
  </si>
  <si>
    <t>Student1280248</t>
  </si>
  <si>
    <t>Student1285347</t>
  </si>
  <si>
    <t>Student1292483</t>
  </si>
  <si>
    <t>Student1281598</t>
  </si>
  <si>
    <t>Student1277777</t>
  </si>
  <si>
    <t>Student1277876</t>
  </si>
  <si>
    <t>Student1278597</t>
  </si>
  <si>
    <t>Student1260136</t>
  </si>
  <si>
    <t>Student1277214</t>
  </si>
  <si>
    <t>Student1288236</t>
  </si>
  <si>
    <t>Student1288092</t>
  </si>
  <si>
    <t>Student1288152</t>
  </si>
  <si>
    <t>Student1285170</t>
  </si>
  <si>
    <t>Student1289964</t>
  </si>
  <si>
    <t>Student1281512</t>
  </si>
  <si>
    <t>Student1281503</t>
  </si>
  <si>
    <t>Student1289961</t>
  </si>
  <si>
    <t>Student1288099</t>
  </si>
  <si>
    <t>Student1287200</t>
  </si>
  <si>
    <t>Student1290410</t>
  </si>
  <si>
    <t>Student1290384</t>
  </si>
  <si>
    <t>Student1290375</t>
  </si>
  <si>
    <t>Student1295249</t>
  </si>
  <si>
    <t>Student1284610</t>
  </si>
  <si>
    <t>Student1295247</t>
  </si>
  <si>
    <t>Student1299374</t>
  </si>
  <si>
    <t>Student1300473</t>
  </si>
  <si>
    <t>Student1301663</t>
  </si>
  <si>
    <t>Student1300992</t>
  </si>
  <si>
    <t>Student1302077</t>
  </si>
  <si>
    <t>Student1301437</t>
  </si>
  <si>
    <t>Student1302065</t>
  </si>
  <si>
    <t>Student1310033</t>
  </si>
  <si>
    <t>Student1303870</t>
  </si>
  <si>
    <t>Student1305622</t>
  </si>
  <si>
    <t>Student1305632</t>
  </si>
  <si>
    <t>Student1305323</t>
  </si>
  <si>
    <t>Student1306347</t>
  </si>
  <si>
    <t>Student1307264</t>
  </si>
  <si>
    <t>Student1308423</t>
  </si>
  <si>
    <t>Student1288089</t>
  </si>
  <si>
    <t>Student1308352</t>
  </si>
  <si>
    <t>Student1308448</t>
  </si>
  <si>
    <t>Student1310836</t>
  </si>
  <si>
    <t>Student1309298</t>
  </si>
  <si>
    <t>Student1313135</t>
  </si>
  <si>
    <t>Student1313355</t>
  </si>
  <si>
    <t>Student1288086</t>
  </si>
  <si>
    <t>Student1316055</t>
  </si>
  <si>
    <t>Student1315767</t>
  </si>
  <si>
    <t>Student1315761</t>
  </si>
  <si>
    <t>Student1315976</t>
  </si>
  <si>
    <t>Student1315977</t>
  </si>
  <si>
    <t>Student1318399</t>
  </si>
  <si>
    <t>Student1319356</t>
  </si>
  <si>
    <t>Student1319370</t>
  </si>
  <si>
    <t>Student1318447</t>
  </si>
  <si>
    <t>Student1318494</t>
  </si>
  <si>
    <t>Student1319314</t>
  </si>
  <si>
    <t>Student1318760</t>
  </si>
  <si>
    <t>Student1320287</t>
  </si>
  <si>
    <t>Student1320513</t>
  </si>
  <si>
    <t>Student1320294</t>
  </si>
  <si>
    <t>Student1320297</t>
  </si>
  <si>
    <t>Student1318777</t>
  </si>
  <si>
    <t>Student1346253</t>
  </si>
  <si>
    <t>Student1320653</t>
  </si>
  <si>
    <t>Student1321017</t>
  </si>
  <si>
    <t>Student1320872</t>
  </si>
  <si>
    <t>Student1321312</t>
  </si>
  <si>
    <t>Student1320953</t>
  </si>
  <si>
    <t>Student1299364</t>
  </si>
  <si>
    <t>Student1323583</t>
  </si>
  <si>
    <t>Student1322076</t>
  </si>
  <si>
    <t>Student1327626</t>
  </si>
  <si>
    <t>Student1328641</t>
  </si>
  <si>
    <t>Student1320506</t>
  </si>
  <si>
    <t>Student1321325</t>
  </si>
  <si>
    <t>Student1324965</t>
  </si>
  <si>
    <t>Student1328665</t>
  </si>
  <si>
    <t>Student1323847</t>
  </si>
  <si>
    <t>Student1328672</t>
  </si>
  <si>
    <t>Student1325639</t>
  </si>
  <si>
    <t>Student1327621</t>
  </si>
  <si>
    <t>Student1331246</t>
  </si>
  <si>
    <t>Student1332837</t>
  </si>
  <si>
    <t>Student1331229</t>
  </si>
  <si>
    <t>Student1334031</t>
  </si>
  <si>
    <t>Student1333172</t>
  </si>
  <si>
    <t>Student1333168</t>
  </si>
  <si>
    <t>Student1331221</t>
  </si>
  <si>
    <t>Student1334052</t>
  </si>
  <si>
    <t>Student1332936</t>
  </si>
  <si>
    <t>Student1332901</t>
  </si>
  <si>
    <t>Student1332830</t>
  </si>
  <si>
    <t>Student1333735</t>
  </si>
  <si>
    <t>Student1331243</t>
  </si>
  <si>
    <t>Student1333758</t>
  </si>
  <si>
    <t>Student1332705</t>
  </si>
  <si>
    <t>Student1334071</t>
  </si>
  <si>
    <t>Student1334275</t>
  </si>
  <si>
    <t>Student1334913</t>
  </si>
  <si>
    <t>Student1338981</t>
  </si>
  <si>
    <t>Student1338270</t>
  </si>
  <si>
    <t>Student1338225</t>
  </si>
  <si>
    <t>Student1338228</t>
  </si>
  <si>
    <t>Student1338115</t>
  </si>
  <si>
    <t>Student1340770</t>
  </si>
  <si>
    <t>Student1338585</t>
  </si>
  <si>
    <t>Student1351969</t>
  </si>
  <si>
    <t>Student1347122</t>
  </si>
  <si>
    <t>Student1338112</t>
  </si>
  <si>
    <t>Student1338333</t>
  </si>
  <si>
    <t>Student1338815</t>
  </si>
  <si>
    <t>Student1340069</t>
  </si>
  <si>
    <t>Student1340068</t>
  </si>
  <si>
    <t>Student1332867</t>
  </si>
  <si>
    <t>Student1332875</t>
  </si>
  <si>
    <t>Student1339368</t>
  </si>
  <si>
    <t>Student1339538</t>
  </si>
  <si>
    <t>Student1342160</t>
  </si>
  <si>
    <t>Student1348163</t>
  </si>
  <si>
    <t>Student1347956</t>
  </si>
  <si>
    <t>Student1342305</t>
  </si>
  <si>
    <t>Student1348381</t>
  </si>
  <si>
    <t>Student1349218</t>
  </si>
  <si>
    <t>Student1344278</t>
  </si>
  <si>
    <t>Student1348002</t>
  </si>
  <si>
    <t>Student1347981</t>
  </si>
  <si>
    <t>Student1343370</t>
  </si>
  <si>
    <t>Student1343075</t>
  </si>
  <si>
    <t>Student1343275</t>
  </si>
  <si>
    <t>Student1343300</t>
  </si>
  <si>
    <t>Student1343320</t>
  </si>
  <si>
    <t>Student1343331</t>
  </si>
  <si>
    <t>Student1339987</t>
  </si>
  <si>
    <t>Student1341067</t>
  </si>
  <si>
    <t>Student1339517</t>
  </si>
  <si>
    <t>Student1351928</t>
  </si>
  <si>
    <t>Student1351914</t>
  </si>
  <si>
    <t>Student1348754</t>
  </si>
  <si>
    <t>Student1349288</t>
  </si>
  <si>
    <t>Student1351932</t>
  </si>
  <si>
    <t>Student1351925</t>
  </si>
  <si>
    <t>Student1351942</t>
  </si>
  <si>
    <t>Student1351926</t>
  </si>
  <si>
    <t>Student1350217</t>
  </si>
  <si>
    <t>Student1351964</t>
  </si>
  <si>
    <t>Student1350179</t>
  </si>
  <si>
    <t>Student1349605</t>
  </si>
  <si>
    <t>Student1349676</t>
  </si>
  <si>
    <t>Student1349162</t>
  </si>
  <si>
    <t>Student1349677</t>
  </si>
  <si>
    <t>Student1349161</t>
  </si>
  <si>
    <t>Student1351996</t>
  </si>
  <si>
    <t>Student1348752</t>
  </si>
  <si>
    <t>Student1348425</t>
  </si>
  <si>
    <t>Student1347345</t>
  </si>
  <si>
    <t>Student1157425</t>
  </si>
  <si>
    <t>Student1158058</t>
  </si>
  <si>
    <t>Student1158040</t>
  </si>
  <si>
    <t>Student1158036</t>
  </si>
  <si>
    <t>Student1164943</t>
  </si>
  <si>
    <t>Student1244712</t>
  </si>
  <si>
    <t>Student1245421</t>
  </si>
  <si>
    <t>Student1246131</t>
  </si>
  <si>
    <t>Student1252394</t>
  </si>
  <si>
    <t>Student1191680</t>
  </si>
  <si>
    <t>Student1252396</t>
  </si>
  <si>
    <t>Student1251001</t>
  </si>
  <si>
    <t>Student1252465</t>
  </si>
  <si>
    <t>Student1231919</t>
  </si>
  <si>
    <t>Student1241850</t>
  </si>
  <si>
    <t>Student1226963</t>
  </si>
  <si>
    <t>Student1257358</t>
  </si>
  <si>
    <t>Student1251076</t>
  </si>
  <si>
    <t>Student1278790</t>
  </si>
  <si>
    <t>Student1283192</t>
  </si>
  <si>
    <t>Student1265745</t>
  </si>
  <si>
    <t>Student1283109</t>
  </si>
  <si>
    <t>Student1283520</t>
  </si>
  <si>
    <t>Student1286440</t>
  </si>
  <si>
    <t>Student1284897</t>
  </si>
  <si>
    <t>Student1277669</t>
  </si>
  <si>
    <t>Student1278526</t>
  </si>
  <si>
    <t>Student1269269</t>
  </si>
  <si>
    <t>Student1274471</t>
  </si>
  <si>
    <t>Student1283185</t>
  </si>
  <si>
    <t>Student1286617</t>
  </si>
  <si>
    <t>Student1287778</t>
  </si>
  <si>
    <t>Student1287215</t>
  </si>
  <si>
    <t>Student1286696</t>
  </si>
  <si>
    <t>Student1294588</t>
  </si>
  <si>
    <t>Student1294208</t>
  </si>
  <si>
    <t>Student1302068</t>
  </si>
  <si>
    <t>Student1202235</t>
  </si>
  <si>
    <t>Student1302629</t>
  </si>
  <si>
    <t>Student1305630</t>
  </si>
  <si>
    <t>Student1307493</t>
  </si>
  <si>
    <t>Student1306006</t>
  </si>
  <si>
    <t>Student1305638</t>
  </si>
  <si>
    <t>Student1310484</t>
  </si>
  <si>
    <t>Student1307509</t>
  </si>
  <si>
    <t>Student1305639</t>
  </si>
  <si>
    <t>Student1308486</t>
  </si>
  <si>
    <t>Student1287859</t>
  </si>
  <si>
    <t>Student1308428</t>
  </si>
  <si>
    <t>Student1310841</t>
  </si>
  <si>
    <t>Student1304002</t>
  </si>
  <si>
    <t>Student1299444</t>
  </si>
  <si>
    <t>Student1301733</t>
  </si>
  <si>
    <t>Student1323438</t>
  </si>
  <si>
    <t>Student1324676</t>
  </si>
  <si>
    <t>Student1324772</t>
  </si>
  <si>
    <t>Student1313623</t>
  </si>
  <si>
    <t>Student1324775</t>
  </si>
  <si>
    <t>Student1324687</t>
  </si>
  <si>
    <t>Student1303474</t>
  </si>
  <si>
    <t>Student1323574</t>
  </si>
  <si>
    <t>Student1332858</t>
  </si>
  <si>
    <t>Student1339005</t>
  </si>
  <si>
    <t>Student1338352</t>
  </si>
  <si>
    <t>Student1338304</t>
  </si>
  <si>
    <t>Student1339544</t>
  </si>
  <si>
    <t>Student1338258</t>
  </si>
  <si>
    <t>Student1336220</t>
  </si>
  <si>
    <t>Student1336004</t>
  </si>
  <si>
    <t>Student1335991</t>
  </si>
  <si>
    <t>Student1338332</t>
  </si>
  <si>
    <t>Student1338996</t>
  </si>
  <si>
    <t>Student1335690</t>
  </si>
  <si>
    <t>Student1335822</t>
  </si>
  <si>
    <t>Student1335459</t>
  </si>
  <si>
    <t>Student1332855</t>
  </si>
  <si>
    <t>Student1332182</t>
  </si>
  <si>
    <t>Student1331459</t>
  </si>
  <si>
    <t>Student1340430</t>
  </si>
  <si>
    <t>Student1340496</t>
  </si>
  <si>
    <t>Student1342713</t>
  </si>
  <si>
    <t>Student1347390</t>
  </si>
  <si>
    <t>Student1345655</t>
  </si>
  <si>
    <t>Student1349154</t>
  </si>
  <si>
    <t>Student1351602</t>
  </si>
  <si>
    <t>Student1349153</t>
  </si>
  <si>
    <t>Student1350232</t>
  </si>
  <si>
    <t>Student1350226</t>
  </si>
  <si>
    <t>Student1348383</t>
  </si>
  <si>
    <t>Student1346308</t>
  </si>
  <si>
    <t>Student1345657</t>
  </si>
  <si>
    <t>Student1342877</t>
  </si>
  <si>
    <t>Student1334122</t>
  </si>
  <si>
    <t>Student1347925</t>
  </si>
  <si>
    <t>Student1344279</t>
  </si>
  <si>
    <t>Student1346268</t>
  </si>
  <si>
    <t>Student1347903</t>
  </si>
  <si>
    <t>Student1347388</t>
  </si>
  <si>
    <t>Student1348416</t>
  </si>
  <si>
    <t>Student1351974</t>
  </si>
  <si>
    <t>Student1350166</t>
  </si>
  <si>
    <t>Student1353649</t>
  </si>
  <si>
    <t>Student1351918</t>
  </si>
  <si>
    <t>Student1350147</t>
  </si>
  <si>
    <t>Student1350161</t>
  </si>
  <si>
    <t>Student1335371</t>
  </si>
  <si>
    <t>Student1350162</t>
  </si>
  <si>
    <t>Student1341920</t>
  </si>
  <si>
    <t>Student1351971</t>
  </si>
  <si>
    <t>Student1349298</t>
  </si>
  <si>
    <t>Student1350223</t>
  </si>
  <si>
    <t>Student1348418</t>
  </si>
  <si>
    <t>Student1351985</t>
  </si>
  <si>
    <t>Student1349157</t>
  </si>
  <si>
    <t>Student1348185</t>
  </si>
  <si>
    <t>Student1349155</t>
  </si>
  <si>
    <t>Student1339003</t>
  </si>
  <si>
    <t>Student1169360</t>
  </si>
  <si>
    <t>Student1175873</t>
  </si>
  <si>
    <t>Student1183337</t>
  </si>
  <si>
    <t>Student1185274</t>
  </si>
  <si>
    <t>Student1190080</t>
  </si>
  <si>
    <t>Student1165087</t>
  </si>
  <si>
    <t>Student1160288</t>
  </si>
  <si>
    <t>Student1169866</t>
  </si>
  <si>
    <t>Student1169977</t>
  </si>
  <si>
    <t>Student1176427</t>
  </si>
  <si>
    <t>Student1178190</t>
  </si>
  <si>
    <t>Student1178361</t>
  </si>
  <si>
    <t>Student1181310</t>
  </si>
  <si>
    <t>Student1174566</t>
  </si>
  <si>
    <t>Student1182362</t>
  </si>
  <si>
    <t>Student1182191</t>
  </si>
  <si>
    <t>Student1214024</t>
  </si>
  <si>
    <t>Student1216735</t>
  </si>
  <si>
    <t>Student1215700</t>
  </si>
  <si>
    <t>Student1223179</t>
  </si>
  <si>
    <t>Student1225445</t>
  </si>
  <si>
    <t>Student1220147</t>
  </si>
  <si>
    <t>Student1237381</t>
  </si>
  <si>
    <t>Student1241938</t>
  </si>
  <si>
    <t>Student1251021</t>
  </si>
  <si>
    <t>Student1241149</t>
  </si>
  <si>
    <t>Student1251365</t>
  </si>
  <si>
    <t>Student1232557</t>
  </si>
  <si>
    <t>Student1255233</t>
  </si>
  <si>
    <t>Student1091161</t>
  </si>
  <si>
    <t>Student1234223</t>
  </si>
  <si>
    <t>Student1253778</t>
  </si>
  <si>
    <t>Student1234224</t>
  </si>
  <si>
    <t>Student1230616</t>
  </si>
  <si>
    <t>Student1237093</t>
  </si>
  <si>
    <t>Student1260673</t>
  </si>
  <si>
    <t>Student1352599</t>
  </si>
  <si>
    <t>Student1352589</t>
  </si>
  <si>
    <t>Student1232835</t>
  </si>
  <si>
    <t>Student1262034</t>
  </si>
  <si>
    <t>Student1260343</t>
  </si>
  <si>
    <t>Student1274472</t>
  </si>
  <si>
    <t>Student1276678</t>
  </si>
  <si>
    <t>Student1277559</t>
  </si>
  <si>
    <t>Student1278506</t>
  </si>
  <si>
    <t>Student1178197</t>
  </si>
  <si>
    <t>Student1266030</t>
  </si>
  <si>
    <t>Student1285346</t>
  </si>
  <si>
    <t>Student1287860</t>
  </si>
  <si>
    <t>Student1288045</t>
  </si>
  <si>
    <t>Student1284898</t>
  </si>
  <si>
    <t>Student1290382</t>
  </si>
  <si>
    <t>Student1279140</t>
  </si>
  <si>
    <t>Student1288265</t>
  </si>
  <si>
    <t>Student1293781</t>
  </si>
  <si>
    <t>Student1300039</t>
  </si>
  <si>
    <t>Student1300523</t>
  </si>
  <si>
    <t>Student1300869</t>
  </si>
  <si>
    <t>Student1302045</t>
  </si>
  <si>
    <t>Student1302062</t>
  </si>
  <si>
    <t>Student1290618</t>
  </si>
  <si>
    <t>Student1301723</t>
  </si>
  <si>
    <t>Student1302074</t>
  </si>
  <si>
    <t>Student1305327</t>
  </si>
  <si>
    <t>Student1307272</t>
  </si>
  <si>
    <t>Student1307208</t>
  </si>
  <si>
    <t>Student1283391</t>
  </si>
  <si>
    <t>Student1309241</t>
  </si>
  <si>
    <t>Student1316058</t>
  </si>
  <si>
    <t>Student1296009</t>
  </si>
  <si>
    <t>Student1260321</t>
  </si>
  <si>
    <t>Student1310490</t>
  </si>
  <si>
    <t>Student1316514</t>
  </si>
  <si>
    <t>Student1319426</t>
  </si>
  <si>
    <t>Student1319506</t>
  </si>
  <si>
    <t>Student1319446</t>
  </si>
  <si>
    <t>Student1319396</t>
  </si>
  <si>
    <t>Student1314869</t>
  </si>
  <si>
    <t>Student1318940</t>
  </si>
  <si>
    <t>Student1318474</t>
  </si>
  <si>
    <t>Student1320276</t>
  </si>
  <si>
    <t>Student1319868</t>
  </si>
  <si>
    <t>Student1321999</t>
  </si>
  <si>
    <t>Student1323246</t>
  </si>
  <si>
    <t>Student1323250</t>
  </si>
  <si>
    <t>Student1321019</t>
  </si>
  <si>
    <t>Student1290378</t>
  </si>
  <si>
    <t>Student1315764</t>
  </si>
  <si>
    <t>Student1323463</t>
  </si>
  <si>
    <t>Student1318484</t>
  </si>
  <si>
    <t>Student1331203</t>
  </si>
  <si>
    <t>Student1333721</t>
  </si>
  <si>
    <t>Student1333462</t>
  </si>
  <si>
    <t>Student1338252</t>
  </si>
  <si>
    <t>Student1338986</t>
  </si>
  <si>
    <t>Student1338818</t>
  </si>
  <si>
    <t>Student1287893</t>
  </si>
  <si>
    <t>Student1332539</t>
  </si>
  <si>
    <t>Student1332844</t>
  </si>
  <si>
    <t>Student1342665</t>
  </si>
  <si>
    <t>Student1338991</t>
  </si>
  <si>
    <t>Student1338814</t>
  </si>
  <si>
    <t>Student1335814</t>
  </si>
  <si>
    <t>Student1333344</t>
  </si>
  <si>
    <t>Student1332863</t>
  </si>
  <si>
    <t>Student1332533</t>
  </si>
  <si>
    <t>Student1329404</t>
  </si>
  <si>
    <t>Student1329409</t>
  </si>
  <si>
    <t>Student1339995</t>
  </si>
  <si>
    <t>Student1348102</t>
  </si>
  <si>
    <t>Student1347984</t>
  </si>
  <si>
    <t>Student1347100</t>
  </si>
  <si>
    <t>Student1351533</t>
  </si>
  <si>
    <t>Student1344385</t>
  </si>
  <si>
    <t>Student1347675</t>
  </si>
  <si>
    <t>New Enrollment</t>
  </si>
  <si>
    <t>Student1347478</t>
  </si>
  <si>
    <t>Student1348422</t>
  </si>
  <si>
    <t>Student1348358</t>
  </si>
  <si>
    <t>Student1345972</t>
  </si>
  <si>
    <t>Student1347342</t>
  </si>
  <si>
    <t>Student1345933</t>
  </si>
  <si>
    <t>Student1347930</t>
  </si>
  <si>
    <t>Student1339850</t>
  </si>
  <si>
    <t>Student1165099</t>
  </si>
  <si>
    <t>Student1167114</t>
  </si>
  <si>
    <t>Student1169885</t>
  </si>
  <si>
    <t>Student1168915</t>
  </si>
  <si>
    <t>Student1170336</t>
  </si>
  <si>
    <t>Student1190385</t>
  </si>
  <si>
    <t>Student1191678</t>
  </si>
  <si>
    <t>Student1159398</t>
  </si>
  <si>
    <t>Student1160445</t>
  </si>
  <si>
    <t>Student1162756</t>
  </si>
  <si>
    <t>Student1165315</t>
  </si>
  <si>
    <t>Student1165955</t>
  </si>
  <si>
    <t>Student1156380</t>
  </si>
  <si>
    <t>Student1191598</t>
  </si>
  <si>
    <t>Student1198506</t>
  </si>
  <si>
    <t>Student1196497</t>
  </si>
  <si>
    <t>Student1200762</t>
  </si>
  <si>
    <t>Student1205113</t>
  </si>
  <si>
    <t>Student1178218</t>
  </si>
  <si>
    <t>Student1181305</t>
  </si>
  <si>
    <t>Student1173669</t>
  </si>
  <si>
    <t>Student1183482</t>
  </si>
  <si>
    <t>Student1183046</t>
  </si>
  <si>
    <t>Student1160447</t>
  </si>
  <si>
    <t>Student1157462</t>
  </si>
  <si>
    <t>Student1157443</t>
  </si>
  <si>
    <t>Student1213193</t>
  </si>
  <si>
    <t>Student1226122</t>
  </si>
  <si>
    <t>Student1242021</t>
  </si>
  <si>
    <t>Student1232823</t>
  </si>
  <si>
    <t>Student1222094</t>
  </si>
  <si>
    <t>Student1235569</t>
  </si>
  <si>
    <t>Student1231801</t>
  </si>
  <si>
    <t>Student1249904</t>
  </si>
  <si>
    <t>Student1239200</t>
  </si>
  <si>
    <t>Student1236535</t>
  </si>
  <si>
    <t>Student1170746</t>
  </si>
  <si>
    <t>Student1346312</t>
  </si>
  <si>
    <t>Student1296056</t>
  </si>
  <si>
    <t>Student1340904</t>
  </si>
  <si>
    <t>Student1336020</t>
  </si>
  <si>
    <t>Student1237952</t>
  </si>
  <si>
    <t>Student1138666</t>
  </si>
  <si>
    <t>Student1236639</t>
  </si>
  <si>
    <t>Student1340433</t>
  </si>
  <si>
    <t>Student1237373</t>
  </si>
  <si>
    <t>Student1182639</t>
  </si>
  <si>
    <t>Student1205107</t>
  </si>
  <si>
    <t>Student1131182</t>
  </si>
  <si>
    <t>Student1138669</t>
  </si>
  <si>
    <t>Student1138581</t>
  </si>
  <si>
    <t>Student1241020</t>
  </si>
  <si>
    <t>Student1243050</t>
  </si>
  <si>
    <t>Student1251017</t>
  </si>
  <si>
    <t>Student1257362</t>
  </si>
  <si>
    <t>Student1310494</t>
  </si>
  <si>
    <t>Student1331583</t>
  </si>
  <si>
    <t>Student1232367</t>
  </si>
  <si>
    <t>Student1050220</t>
  </si>
  <si>
    <t>Student1174550</t>
  </si>
  <si>
    <t>Student1208113</t>
  </si>
  <si>
    <t>Student1255512</t>
  </si>
  <si>
    <t>Student1256025</t>
  </si>
  <si>
    <t>Student1256356</t>
  </si>
  <si>
    <t>Student1257364</t>
  </si>
  <si>
    <t>Student1263421</t>
  </si>
  <si>
    <t>Student1269385</t>
  </si>
  <si>
    <t>Student1283441</t>
  </si>
  <si>
    <t>Student1282957</t>
  </si>
  <si>
    <t>Student1282880</t>
  </si>
  <si>
    <t>Student1284666</t>
  </si>
  <si>
    <t>Student1281578</t>
  </si>
  <si>
    <t>Student1281573</t>
  </si>
  <si>
    <t>Student1281570</t>
  </si>
  <si>
    <t>Student1345935</t>
  </si>
  <si>
    <t>Student1288100</t>
  </si>
  <si>
    <t>Student1290607</t>
  </si>
  <si>
    <t>Student1339504</t>
  </si>
  <si>
    <t>Student1290374</t>
  </si>
  <si>
    <t>Student1302067</t>
  </si>
  <si>
    <t>Student1285169</t>
  </si>
  <si>
    <t>Student1300939</t>
  </si>
  <si>
    <t>Student1280824</t>
  </si>
  <si>
    <t>Student1303467</t>
  </si>
  <si>
    <t>Student1304300</t>
  </si>
  <si>
    <t>Student1303676</t>
  </si>
  <si>
    <t>Student1305197</t>
  </si>
  <si>
    <t>Student1343457</t>
  </si>
  <si>
    <t>Student1347324</t>
  </si>
  <si>
    <t>Student1276661</t>
  </si>
  <si>
    <t>Student1348545</t>
  </si>
  <si>
    <t>Student1347015</t>
  </si>
  <si>
    <t>Student1342591</t>
  </si>
  <si>
    <t>Student1305201</t>
  </si>
  <si>
    <t>Student1260083</t>
  </si>
  <si>
    <t>Student1302042</t>
  </si>
  <si>
    <t>Student1308400</t>
  </si>
  <si>
    <t>Student1312317</t>
  </si>
  <si>
    <t>Student1313674</t>
  </si>
  <si>
    <t>Student1315709</t>
  </si>
  <si>
    <t>Student1315985</t>
  </si>
  <si>
    <t>Student1313345</t>
  </si>
  <si>
    <t>Student1306511</t>
  </si>
  <si>
    <t>Student1313631</t>
  </si>
  <si>
    <t>Student1317131</t>
  </si>
  <si>
    <t>Student1296178</t>
  </si>
  <si>
    <t>Student1316519</t>
  </si>
  <si>
    <t>Student1314887</t>
  </si>
  <si>
    <t>Student1315989</t>
  </si>
  <si>
    <t>Student1314861</t>
  </si>
  <si>
    <t>Student1315012</t>
  </si>
  <si>
    <t>Student1316414</t>
  </si>
  <si>
    <t>Student1317214</t>
  </si>
  <si>
    <t>Student1318451</t>
  </si>
  <si>
    <t>Student1319869</t>
  </si>
  <si>
    <t>Student1320278</t>
  </si>
  <si>
    <t>Student1320425</t>
  </si>
  <si>
    <t>Student1321035</t>
  </si>
  <si>
    <t>Student1320950</t>
  </si>
  <si>
    <t>Student1322072</t>
  </si>
  <si>
    <t>Student1327175</t>
  </si>
  <si>
    <t>Student1322068</t>
  </si>
  <si>
    <t>Student1320773</t>
  </si>
  <si>
    <t>Student1321788</t>
  </si>
  <si>
    <t>Student1322394</t>
  </si>
  <si>
    <t>Student1318449</t>
  </si>
  <si>
    <t>Student1318756</t>
  </si>
  <si>
    <t>Student1307206</t>
  </si>
  <si>
    <t>Student1307736</t>
  </si>
  <si>
    <t>Student1309211</t>
  </si>
  <si>
    <t>Student1310035</t>
  </si>
  <si>
    <t>Student1318238</t>
  </si>
  <si>
    <t>Student1320967</t>
  </si>
  <si>
    <t>Student1310481</t>
  </si>
  <si>
    <t>Student1323595</t>
  </si>
  <si>
    <t>Student1323475</t>
  </si>
  <si>
    <t>Student1324495</t>
  </si>
  <si>
    <t>Student1324496</t>
  </si>
  <si>
    <t>Student1324677</t>
  </si>
  <si>
    <t>Student1325600</t>
  </si>
  <si>
    <t>Student1315029</t>
  </si>
  <si>
    <t>Student1325661</t>
  </si>
  <si>
    <t>Student1286642</t>
  </si>
  <si>
    <t>Student1325534</t>
  </si>
  <si>
    <t>Student1326786</t>
  </si>
  <si>
    <t>Student1327625</t>
  </si>
  <si>
    <t>Student1331181</t>
  </si>
  <si>
    <t>Student1331182</t>
  </si>
  <si>
    <t>Student1328933</t>
  </si>
  <si>
    <t>Student1328627</t>
  </si>
  <si>
    <t>Student1335826</t>
  </si>
  <si>
    <t>Student1338110</t>
  </si>
  <si>
    <t>Student1354095</t>
  </si>
  <si>
    <t>Student1338816</t>
  </si>
  <si>
    <t>Student1338400</t>
  </si>
  <si>
    <t>Student1339395</t>
  </si>
  <si>
    <t>Student1340645</t>
  </si>
  <si>
    <t>Student1340771</t>
  </si>
  <si>
    <t>Student1338307</t>
  </si>
  <si>
    <t>Student1340172</t>
  </si>
  <si>
    <t>Student1338255</t>
  </si>
  <si>
    <t>Student1334422</t>
  </si>
  <si>
    <t>Student1334429</t>
  </si>
  <si>
    <t>Student1332842</t>
  </si>
  <si>
    <t>Student1331208</t>
  </si>
  <si>
    <t>Student1338314</t>
  </si>
  <si>
    <t>Student1343264</t>
  </si>
  <si>
    <t>Student1340352</t>
  </si>
  <si>
    <t>Student1343348</t>
  </si>
  <si>
    <t>Student1344299</t>
  </si>
  <si>
    <t>Student1347940</t>
  </si>
  <si>
    <t>Student1344392</t>
  </si>
  <si>
    <t>Student1348073</t>
  </si>
  <si>
    <t>Student1349163</t>
  </si>
  <si>
    <t>Student1348198</t>
  </si>
  <si>
    <t>Student1348540</t>
  </si>
  <si>
    <t>Student1348171</t>
  </si>
  <si>
    <t>Student1314394</t>
  </si>
  <si>
    <t>Student1343534</t>
  </si>
  <si>
    <t>Student1343544</t>
  </si>
  <si>
    <t>Student1348412</t>
  </si>
  <si>
    <t>Student1332421</t>
  </si>
  <si>
    <t>Student1340653</t>
  </si>
  <si>
    <t>Student1340359</t>
  </si>
  <si>
    <t>Student1339823</t>
  </si>
  <si>
    <t>Student1341077</t>
  </si>
  <si>
    <t>Student1349358</t>
  </si>
  <si>
    <t>Student1349611</t>
  </si>
  <si>
    <t>Student1349294</t>
  </si>
  <si>
    <t>Student1349290</t>
  </si>
  <si>
    <t>Student1350888</t>
  </si>
  <si>
    <t>Student1352678</t>
  </si>
  <si>
    <t>Student1351617</t>
  </si>
  <si>
    <t>Student1352610</t>
  </si>
  <si>
    <t>Student1352517</t>
  </si>
  <si>
    <t>Student1352521</t>
  </si>
  <si>
    <t>Student1351924</t>
  </si>
  <si>
    <t>Student1350183</t>
  </si>
  <si>
    <t>Student1349359</t>
  </si>
  <si>
    <t>Student1349603</t>
  </si>
  <si>
    <t>Student1349602</t>
  </si>
  <si>
    <t>Student1349278</t>
  </si>
  <si>
    <t>Student1349610</t>
  </si>
  <si>
    <t>Student1352059</t>
  </si>
  <si>
    <t>Student1352044</t>
  </si>
  <si>
    <t>Student1351962</t>
  </si>
  <si>
    <t>Student1352530</t>
  </si>
  <si>
    <t>Student1352568</t>
  </si>
  <si>
    <t>Student1352543</t>
  </si>
  <si>
    <t>Student1353897</t>
  </si>
  <si>
    <t>Student1353873</t>
  </si>
  <si>
    <t>Student1351982</t>
  </si>
  <si>
    <t>Student1348758</t>
  </si>
  <si>
    <t>Student1351594</t>
  </si>
  <si>
    <t>Student1353536</t>
  </si>
  <si>
    <t>Student1351596</t>
  </si>
  <si>
    <t>Student1351730</t>
  </si>
  <si>
    <t>Student1350841</t>
  </si>
  <si>
    <t>Student1352594</t>
  </si>
  <si>
    <t>Student1353787</t>
  </si>
  <si>
    <t>Student1353587</t>
  </si>
  <si>
    <t>Student1352974</t>
  </si>
  <si>
    <t>Student1353944</t>
  </si>
  <si>
    <t>Student1353668</t>
  </si>
  <si>
    <t>Student1353746</t>
  </si>
  <si>
    <t>Student1352562</t>
  </si>
  <si>
    <t>Student1352566</t>
  </si>
  <si>
    <t>Student1354097</t>
  </si>
  <si>
    <t>Student1354091</t>
  </si>
  <si>
    <t>Student1350886</t>
  </si>
  <si>
    <t>Student1350835</t>
  </si>
  <si>
    <t>Student1309210</t>
  </si>
  <si>
    <t>Student1350881</t>
  </si>
  <si>
    <t>Student1350889</t>
  </si>
  <si>
    <t>Student1352558</t>
  </si>
  <si>
    <t>Student1352636</t>
  </si>
  <si>
    <t>Student1352575</t>
  </si>
  <si>
    <t>Student1354092</t>
  </si>
  <si>
    <t>Student1352634</t>
  </si>
  <si>
    <t>Student1353241</t>
  </si>
  <si>
    <t>Student1352890</t>
  </si>
  <si>
    <t>Student1354090</t>
  </si>
  <si>
    <t>Student1350926</t>
  </si>
  <si>
    <t>Student1351604</t>
  </si>
  <si>
    <t>Student1350920</t>
  </si>
  <si>
    <t>Student1352057</t>
  </si>
  <si>
    <t>Student1351551</t>
  </si>
  <si>
    <t>Student1352592</t>
  </si>
  <si>
    <t>Student1353597</t>
  </si>
  <si>
    <t>Student1353248</t>
  </si>
  <si>
    <t>Student1351935</t>
  </si>
  <si>
    <t>Student1353341</t>
  </si>
  <si>
    <t>Student1351930</t>
  </si>
  <si>
    <t>Student1352573</t>
  </si>
  <si>
    <t>Student1352555</t>
  </si>
  <si>
    <t>Student1351485</t>
  </si>
  <si>
    <t>Student1353574</t>
  </si>
  <si>
    <t>Student1352559</t>
  </si>
  <si>
    <t>Student1352582</t>
  </si>
  <si>
    <t>Student1352645</t>
  </si>
  <si>
    <t>Student1352560</t>
  </si>
  <si>
    <t>Student1353232</t>
  </si>
  <si>
    <t>Student1352839</t>
  </si>
  <si>
    <t>Student1353011</t>
  </si>
  <si>
    <t>Student1338543</t>
  </si>
  <si>
    <t>Student1338565</t>
  </si>
  <si>
    <t>Student1344304</t>
  </si>
  <si>
    <t>Student1342571</t>
  </si>
  <si>
    <t>Student1303475</t>
  </si>
  <si>
    <t>Student1324675</t>
  </si>
  <si>
    <t>Student1352638</t>
  </si>
  <si>
    <t>Student1352614</t>
  </si>
  <si>
    <t>Student1318748</t>
  </si>
  <si>
    <t>Student1339386</t>
  </si>
  <si>
    <t>Student1324787</t>
  </si>
  <si>
    <t>Student1319406</t>
  </si>
  <si>
    <t>Student1327622</t>
  </si>
  <si>
    <t>Student1348759</t>
  </si>
  <si>
    <t>Student1347668</t>
  </si>
  <si>
    <t>Student1347666</t>
  </si>
  <si>
    <t>Student1351481</t>
  </si>
  <si>
    <t>Student1351595</t>
  </si>
  <si>
    <t>Student1352551</t>
  </si>
  <si>
    <t>Student1352550</t>
  </si>
  <si>
    <t>Student1352576</t>
  </si>
  <si>
    <t>Student1352671</t>
  </si>
  <si>
    <t>Student1330248</t>
  </si>
  <si>
    <t>Student1331448</t>
  </si>
  <si>
    <t>Student1338247</t>
  </si>
  <si>
    <t>Student1338241</t>
  </si>
  <si>
    <t>Student1338218</t>
  </si>
  <si>
    <t>Student1339840</t>
  </si>
  <si>
    <t>Student1348833</t>
  </si>
  <si>
    <t>Student1340898</t>
  </si>
  <si>
    <t>Student1339825</t>
  </si>
  <si>
    <t>Student1340334</t>
  </si>
  <si>
    <t>Student1343547</t>
  </si>
  <si>
    <t>Student1345125</t>
  </si>
  <si>
    <t>Student1338694</t>
  </si>
  <si>
    <t>Student1338813</t>
  </si>
  <si>
    <t>Student1339824</t>
  </si>
  <si>
    <t>Student1339521</t>
  </si>
  <si>
    <t>Student1339535</t>
  </si>
  <si>
    <t>Student1269274</t>
  </si>
  <si>
    <t>Student1283394</t>
  </si>
  <si>
    <t>Student1288287</t>
  </si>
  <si>
    <t>Student1348308</t>
  </si>
  <si>
    <t>Student1287078</t>
  </si>
  <si>
    <t>Student1265839</t>
  </si>
  <si>
    <t>Student1310044</t>
  </si>
  <si>
    <t>Student1333943</t>
  </si>
  <si>
    <t>Student1339934</t>
  </si>
  <si>
    <t>Student1340333</t>
  </si>
  <si>
    <t>Student1346315</t>
  </si>
  <si>
    <t>Student1347106</t>
  </si>
  <si>
    <t>Student1347112</t>
  </si>
  <si>
    <t>Student1349150</t>
  </si>
  <si>
    <t>Student1350165</t>
  </si>
  <si>
    <t>Student1350170</t>
  </si>
  <si>
    <t>Student1322106</t>
  </si>
  <si>
    <t>Student1338284</t>
  </si>
  <si>
    <t>Student1350230</t>
  </si>
  <si>
    <t>Student1234218</t>
  </si>
  <si>
    <t>Student1346261</t>
  </si>
  <si>
    <t>Student1343472</t>
  </si>
  <si>
    <t>Student1343467</t>
  </si>
  <si>
    <t>Student1320646</t>
  </si>
  <si>
    <t>Nazish</t>
  </si>
  <si>
    <t>Philemon Peter</t>
  </si>
  <si>
    <t>Fazal Rabi</t>
  </si>
  <si>
    <t>Maaz</t>
  </si>
  <si>
    <t>Masham Ellahi</t>
  </si>
  <si>
    <t>Noor Alam</t>
  </si>
  <si>
    <t>Syed Muhammad Umer Sohail</t>
  </si>
  <si>
    <t>Syeda Tooba Yaseen</t>
  </si>
  <si>
    <t>Syed Muhammad Owais</t>
  </si>
  <si>
    <t>Syed Junaid Hussain</t>
  </si>
  <si>
    <t>Syed Talha Zahid</t>
  </si>
  <si>
    <t>Simran</t>
  </si>
  <si>
    <t>Ghulam Nabi Memon</t>
  </si>
  <si>
    <t>Tariq Ahmed</t>
  </si>
  <si>
    <t>Muhammad Saad</t>
  </si>
  <si>
    <t>Javeria Behdi</t>
  </si>
  <si>
    <t>Muhammad Zamraan</t>
  </si>
  <si>
    <t>Adin Ahmed Asif</t>
  </si>
  <si>
    <t>Jansher Kaka</t>
  </si>
  <si>
    <t>Yasir</t>
  </si>
  <si>
    <t>Shara Haseeb</t>
  </si>
  <si>
    <t>Zain Ali</t>
  </si>
  <si>
    <t>Paryshah</t>
  </si>
  <si>
    <t>Syed Muhammad Hanzala Ali</t>
  </si>
  <si>
    <t>Khurram Parvez</t>
  </si>
  <si>
    <t>Syed Zain Ahmed</t>
  </si>
  <si>
    <t>Mubassir Khan</t>
  </si>
  <si>
    <t>Shahryar Khan</t>
  </si>
  <si>
    <t>Ibad Ur Raheem</t>
  </si>
  <si>
    <t>Syed Ebad Ali</t>
  </si>
  <si>
    <t>Muhammad Hamza</t>
  </si>
  <si>
    <t>Salman Ahmed Khan</t>
  </si>
  <si>
    <t>Muhammad Aamir</t>
  </si>
  <si>
    <t>Anus Moin</t>
  </si>
  <si>
    <t>Faisal Imam</t>
  </si>
  <si>
    <t>Syed Rabeet Kazmi</t>
  </si>
  <si>
    <t>Asad Mohiuddin</t>
  </si>
  <si>
    <t>Abdul Latif</t>
  </si>
  <si>
    <t>Muhammad Mujtaba Ahmed</t>
  </si>
  <si>
    <t>Ashhad Nadeem</t>
  </si>
  <si>
    <t>Ameer Hamza</t>
  </si>
  <si>
    <t>Hamza Malik</t>
  </si>
  <si>
    <t>Farukh Uddin Abro</t>
  </si>
  <si>
    <t>TAHA ELAHI</t>
  </si>
  <si>
    <t>Afaf Shabbir</t>
  </si>
  <si>
    <t>Daniyal Haider</t>
  </si>
  <si>
    <t>Muhammad Zaid Jamal</t>
  </si>
  <si>
    <t>Hamza Ali</t>
  </si>
  <si>
    <t>M.Sufiyan</t>
  </si>
  <si>
    <t>Faiq Yaseen</t>
  </si>
  <si>
    <t>Syed Faras Al Makkavi</t>
  </si>
  <si>
    <t>Muzammil Ibrahim</t>
  </si>
  <si>
    <t>Talha Junejo</t>
  </si>
  <si>
    <t>Hamza</t>
  </si>
  <si>
    <t xml:space="preserve">Muhammad Subhan </t>
  </si>
  <si>
    <t>Basit Ali</t>
  </si>
  <si>
    <t xml:space="preserve">SHAMIM BASHIR </t>
  </si>
  <si>
    <t xml:space="preserve">Zarish Francis </t>
  </si>
  <si>
    <t>Abdul Haq tumrani</t>
  </si>
  <si>
    <t>Arif Hussain Tumerani</t>
  </si>
  <si>
    <t>MUHAMMAD ASIM</t>
  </si>
  <si>
    <t>Muhammad Israr</t>
  </si>
  <si>
    <t>Uzair Ali Shah</t>
  </si>
  <si>
    <t>Kashif Zaman</t>
  </si>
  <si>
    <t xml:space="preserve">UZAIR KHAN </t>
  </si>
  <si>
    <t xml:space="preserve">Fakiha </t>
  </si>
  <si>
    <t>AYESHA SAEED</t>
  </si>
  <si>
    <t>UZMA KHURSHEED ALAM</t>
  </si>
  <si>
    <t>Tayyab Iftikhar Ahmed</t>
  </si>
  <si>
    <t>Abdullah Bin Hassan</t>
  </si>
  <si>
    <t>Usama Ahmed</t>
  </si>
  <si>
    <t xml:space="preserve">Mujtaba </t>
  </si>
  <si>
    <t>MURAD ALI</t>
  </si>
  <si>
    <t>Umm E Hani</t>
  </si>
  <si>
    <t>Aiman Iqbal</t>
  </si>
  <si>
    <t>Zain Nizami</t>
  </si>
  <si>
    <t>Syed Azkia Shah</t>
  </si>
  <si>
    <t xml:space="preserve">Abdullah Khan </t>
  </si>
  <si>
    <t>Imran Salahuddin</t>
  </si>
  <si>
    <t>Hammad Ali Khan</t>
  </si>
  <si>
    <t>M.Shoaib</t>
  </si>
  <si>
    <t>MUHAMMAD SAAD HUSSAIN</t>
  </si>
  <si>
    <t>Yahya Hassan</t>
  </si>
  <si>
    <t>Abdul Basit</t>
  </si>
  <si>
    <t>Talha Saeed</t>
  </si>
  <si>
    <t>ROY SOLOMON</t>
  </si>
  <si>
    <t xml:space="preserve"> HAMZA ALI SIDDIQIUI</t>
  </si>
  <si>
    <t>Joseph Edward Thomas</t>
  </si>
  <si>
    <t>MUHAMMAD TALHA NASEEM</t>
  </si>
  <si>
    <t>Hifza Toufiq</t>
  </si>
  <si>
    <t>RAO AFNAN RAZA</t>
  </si>
  <si>
    <t>Muzzammil Tariq</t>
  </si>
  <si>
    <t>Muhammad Dayyan</t>
  </si>
  <si>
    <t>Muhammad Umer Khan</t>
  </si>
  <si>
    <t>M Areeb Baig</t>
  </si>
  <si>
    <t>OWAIS QARNI</t>
  </si>
  <si>
    <t>Junaid javed</t>
  </si>
  <si>
    <t xml:space="preserve">Muhammad Hamza Yameen </t>
  </si>
  <si>
    <t>Zain Rahman</t>
  </si>
  <si>
    <t>PURSHOTAM BHOHIT</t>
  </si>
  <si>
    <t>Ayesha Naeem Siddiqui</t>
  </si>
  <si>
    <t xml:space="preserve">NANCY </t>
  </si>
  <si>
    <t>JEWAN SAMAR</t>
  </si>
  <si>
    <t xml:space="preserve">Mateen malik </t>
  </si>
  <si>
    <t>Hassan Fayyaz</t>
  </si>
  <si>
    <t>Muhammad Nidal jamal</t>
  </si>
  <si>
    <t>Irshad Ashfaq</t>
  </si>
  <si>
    <t>Muhammad Rafay</t>
  </si>
  <si>
    <t>Hafiz muhammad Fasih uddin</t>
  </si>
  <si>
    <t>Ali</t>
  </si>
  <si>
    <t>BILAL NAEEM KHAN</t>
  </si>
  <si>
    <t>Muhammad  Mubashir</t>
  </si>
  <si>
    <t>Ali Qureshi</t>
  </si>
  <si>
    <t>Ahsan Iqbal</t>
  </si>
  <si>
    <t xml:space="preserve">Javeria Feroz </t>
  </si>
  <si>
    <t>Muhammad Rameez</t>
  </si>
  <si>
    <t>Hafiz Muhammad Hammad Faheem</t>
  </si>
  <si>
    <t>M Sufiyan Siraj</t>
  </si>
  <si>
    <t>Efhaam Ahsan</t>
  </si>
  <si>
    <t>Sohaib Akhbar</t>
  </si>
  <si>
    <t>Muhammad Shayan</t>
  </si>
  <si>
    <t>M Bilal</t>
  </si>
  <si>
    <t>Kamran Khan</t>
  </si>
  <si>
    <t xml:space="preserve">Muhammad Abdullah </t>
  </si>
  <si>
    <t xml:space="preserve">Talha Jawed </t>
  </si>
  <si>
    <t>Shamikh Aly</t>
  </si>
  <si>
    <t>Waheed Hussain</t>
  </si>
  <si>
    <t>Syed Khurram Haider</t>
  </si>
  <si>
    <t>Muhammad Uzair Noor</t>
  </si>
  <si>
    <t>Ibrahim Arif</t>
  </si>
  <si>
    <t xml:space="preserve">ABDULLAH </t>
  </si>
  <si>
    <t>Muhammad Noman Khan</t>
  </si>
  <si>
    <t>Hassan Nadeem</t>
  </si>
  <si>
    <t xml:space="preserve">HAMMAD JAMAL </t>
  </si>
  <si>
    <t>Syed Hussain Abbas Haider</t>
  </si>
  <si>
    <t xml:space="preserve">Malik Hassan Ali </t>
  </si>
  <si>
    <t>Dawood Sharoon</t>
  </si>
  <si>
    <t xml:space="preserve">Hussain </t>
  </si>
  <si>
    <t>Muddasir idress</t>
  </si>
  <si>
    <t>Muhammad Owais</t>
  </si>
  <si>
    <t>Ali Abbas</t>
  </si>
  <si>
    <t>Muhammad Zohaib</t>
  </si>
  <si>
    <t>Mujahid Shakeel</t>
  </si>
  <si>
    <t>Ahsan Jamal Astani</t>
  </si>
  <si>
    <t>Mehmood Ali</t>
  </si>
  <si>
    <t>Shakir Shakoor</t>
  </si>
  <si>
    <t>Abdullah Khan</t>
  </si>
  <si>
    <t>Syed Zawar hassan</t>
  </si>
  <si>
    <t>Mirza Muhammad Hasnain Baig</t>
  </si>
  <si>
    <t>Abdul Rehman</t>
  </si>
  <si>
    <t>Nehal Ali</t>
  </si>
  <si>
    <t>Khadeeja Sharif</t>
  </si>
  <si>
    <t>Muhammad Billal Farooq</t>
  </si>
  <si>
    <t>Zunaira Zubair</t>
  </si>
  <si>
    <t>Adnan Saifuddin Lotia</t>
  </si>
  <si>
    <t>Umer Zubair</t>
  </si>
  <si>
    <t>Sharukh Khan</t>
  </si>
  <si>
    <t>Usama Asghar</t>
  </si>
  <si>
    <t>Hassan Mohsin</t>
  </si>
  <si>
    <t>Muhammad Saad Imran</t>
  </si>
  <si>
    <t>Abdul wahab</t>
  </si>
  <si>
    <t>Muhammad Hamza Khan Niaizi</t>
  </si>
  <si>
    <t>Khuzaima Tahir</t>
  </si>
  <si>
    <t>Ammar Shafiq</t>
  </si>
  <si>
    <t>waqar ahmed</t>
  </si>
  <si>
    <t>Muhammad Owais paracha</t>
  </si>
  <si>
    <t>Abdul Ahad Khan</t>
  </si>
  <si>
    <t>Ghulam hassan</t>
  </si>
  <si>
    <t>Hamza Khan</t>
  </si>
  <si>
    <t>Muhammad Taha</t>
  </si>
  <si>
    <t>Simran Akmal</t>
  </si>
  <si>
    <t>Muhammad Umar Aijaz</t>
  </si>
  <si>
    <t>Talha Aziz</t>
  </si>
  <si>
    <t>Ibrahim Amjad</t>
  </si>
  <si>
    <t>Muhammad Irfan</t>
  </si>
  <si>
    <t>Wahaj Zubair</t>
  </si>
  <si>
    <t>Sahil Turk</t>
  </si>
  <si>
    <t>Saad Ahmed</t>
  </si>
  <si>
    <t>Feham Mansoor Ahmed</t>
  </si>
  <si>
    <t>Muhammad Ahmed</t>
  </si>
  <si>
    <t>Usama zafar</t>
  </si>
  <si>
    <t>Qaim Ali</t>
  </si>
  <si>
    <t>Qasim Ali</t>
  </si>
  <si>
    <t>Muhammad hunain</t>
  </si>
  <si>
    <t>Abdullah</t>
  </si>
  <si>
    <t>Muhammad Qasim</t>
  </si>
  <si>
    <t>Naveen Kumar</t>
  </si>
  <si>
    <t>Mohit Kumar</t>
  </si>
  <si>
    <t>Abdullah Nijabat</t>
  </si>
  <si>
    <t>Safdar Raees</t>
  </si>
  <si>
    <t>muhammad Ezan Raheem</t>
  </si>
  <si>
    <t>Muhammad Shayan Salman</t>
  </si>
  <si>
    <t>Ashfaque Ali</t>
  </si>
  <si>
    <t>yasir Soomro</t>
  </si>
  <si>
    <t>Hafiz Abdul Rehman</t>
  </si>
  <si>
    <t>Noroz Ahmed</t>
  </si>
  <si>
    <t>Hassaan Ahmed</t>
  </si>
  <si>
    <t>Nadeem Khalid</t>
  </si>
  <si>
    <t>Zain ul abideen</t>
  </si>
  <si>
    <t>Muhammad Hasnain Sabir</t>
  </si>
  <si>
    <t>Tasbeel Amjad</t>
  </si>
  <si>
    <t>Muhammad Umair</t>
  </si>
  <si>
    <t>Alek Javaid</t>
  </si>
  <si>
    <t>Syed Muhammad Umer ali</t>
  </si>
  <si>
    <t>Abdus sami musani</t>
  </si>
  <si>
    <t>Muhammad Zarrar Khan</t>
  </si>
  <si>
    <t>Muhammad Mahad Khan</t>
  </si>
  <si>
    <t>Sohaib Imran</t>
  </si>
  <si>
    <t>Mohsin Ahmed Khan</t>
  </si>
  <si>
    <t>Abdul Ahad Waseem</t>
  </si>
  <si>
    <t>Saad ul Hassan</t>
  </si>
  <si>
    <t>Hassan Ejaz</t>
  </si>
  <si>
    <t>Rehaam Shariq</t>
  </si>
  <si>
    <t>Fatima Fazal</t>
  </si>
  <si>
    <t>Wali ahmed</t>
  </si>
  <si>
    <t>Jahamshar Khan</t>
  </si>
  <si>
    <t>Haris Arshad</t>
  </si>
  <si>
    <t>Eisha Nawab</t>
  </si>
  <si>
    <t>Manam hussain</t>
  </si>
  <si>
    <t>Ansar ali</t>
  </si>
  <si>
    <t>Usaamah</t>
  </si>
  <si>
    <t>Muhammad Samiullah Ali</t>
  </si>
  <si>
    <t>Omair Ansar Butt</t>
  </si>
  <si>
    <t>Sameel Ahmed</t>
  </si>
  <si>
    <t>Sami-ur-Rehman</t>
  </si>
  <si>
    <t>Abdul Majid</t>
  </si>
  <si>
    <t>Syed Muhammad Hasnain Raza Zaidi</t>
  </si>
  <si>
    <t>Uzair Chohan</t>
  </si>
  <si>
    <t>Adeeb Afzal</t>
  </si>
  <si>
    <t>Khizra Syed</t>
  </si>
  <si>
    <t>Areeb Rashid</t>
  </si>
  <si>
    <t>Shifa Amir</t>
  </si>
  <si>
    <t>Sharjeel Ejaz</t>
  </si>
  <si>
    <t>Syed Saif Ali</t>
  </si>
  <si>
    <t>Ashhad ullah Shareef</t>
  </si>
  <si>
    <t>Talha</t>
  </si>
  <si>
    <t>Muhammad Junaid Chohan</t>
  </si>
  <si>
    <t>Arish Amir ali</t>
  </si>
  <si>
    <t>Abdul Subhan</t>
  </si>
  <si>
    <t>Husnain Waseem</t>
  </si>
  <si>
    <t>Muhammad Hussain</t>
  </si>
  <si>
    <t>Adnan Akram</t>
  </si>
  <si>
    <t>Madiha Memon</t>
  </si>
  <si>
    <t>Arisha Khan</t>
  </si>
  <si>
    <t>Zahab Abbas</t>
  </si>
  <si>
    <t>Muhammad Mujtaba</t>
  </si>
  <si>
    <t>Ali Zain</t>
  </si>
  <si>
    <t>Shahmir Nadir</t>
  </si>
  <si>
    <t>Usama Amir</t>
  </si>
  <si>
    <t>Muhammad Farhaj Khan</t>
  </si>
  <si>
    <t>Syed Ashar Ul Hassan</t>
  </si>
  <si>
    <t>Talha Mahboob</t>
  </si>
  <si>
    <t>Abdul Rehman Malik</t>
  </si>
  <si>
    <t>Syed Muhammad Ashir Arif</t>
  </si>
  <si>
    <t>MUHAMMAD ZUBAIR JAN</t>
  </si>
  <si>
    <t>Irfan Haider</t>
  </si>
  <si>
    <t>Maryam Mahboob</t>
  </si>
  <si>
    <t>Muhammad Nazeer Abbasi</t>
  </si>
  <si>
    <t>Salar Qureshi</t>
  </si>
  <si>
    <t>Syed Abdul Wasif</t>
  </si>
  <si>
    <t>Sarfaraz</t>
  </si>
  <si>
    <t>Haseeb Ullah</t>
  </si>
  <si>
    <t>ABDUL MAJID</t>
  </si>
  <si>
    <t>Muhammad Umair Khan</t>
  </si>
  <si>
    <t>Abdur Rehman</t>
  </si>
  <si>
    <t>Muhammad Bilal Arshad</t>
  </si>
  <si>
    <t xml:space="preserve">Muhammad Ahmed Yonus </t>
  </si>
  <si>
    <t xml:space="preserve">Muhamamd Ruman Akram </t>
  </si>
  <si>
    <t>Syed M Yousuf Ali</t>
  </si>
  <si>
    <t>Muhammad Umair Najeeb</t>
  </si>
  <si>
    <t>AZHAR HAZOOR</t>
  </si>
  <si>
    <t>MUHAMMAD SULEMAN SAKHI</t>
  </si>
  <si>
    <t>FLORANCE SALEEM</t>
  </si>
  <si>
    <t>Mairaj Aslam</t>
  </si>
  <si>
    <t>Suman Farooq</t>
  </si>
  <si>
    <t xml:space="preserve">Meraj </t>
  </si>
  <si>
    <t xml:space="preserve">Muhammad Ahmed </t>
  </si>
  <si>
    <t>Khizer ali</t>
  </si>
  <si>
    <t>SAAD SAEED</t>
  </si>
  <si>
    <t>MOHSIN ALI</t>
  </si>
  <si>
    <t>Hammad Ahmed</t>
  </si>
  <si>
    <t>Sabbar Siraj</t>
  </si>
  <si>
    <t>Kashmala Shafiq Malik</t>
  </si>
  <si>
    <t>Fatima Batool</t>
  </si>
  <si>
    <t>Muhammad Atif Mustafa Noor</t>
  </si>
  <si>
    <t>Saad Rizwan</t>
  </si>
  <si>
    <t>Muhammad Hassan Nadeem</t>
  </si>
  <si>
    <t>Syed Irtiza hasnain Naqvi</t>
  </si>
  <si>
    <t>Syed Qalb e Abbas</t>
  </si>
  <si>
    <t>Muhammad Shawaiz</t>
  </si>
  <si>
    <t>Ahmed Khan Afridi</t>
  </si>
  <si>
    <t xml:space="preserve">Arqum </t>
  </si>
  <si>
    <t>Faizan Ali</t>
  </si>
  <si>
    <t>Abdul Samad</t>
  </si>
  <si>
    <t>Muhammad Sahal Mansoor</t>
  </si>
  <si>
    <t>Laeeba Arshad</t>
  </si>
  <si>
    <t>Naima Akhtar</t>
  </si>
  <si>
    <t>Darain Mehmood</t>
  </si>
  <si>
    <t>Awatif Jan</t>
  </si>
  <si>
    <t>Naveed Butt</t>
  </si>
  <si>
    <t>Shuban Shaikh</t>
  </si>
  <si>
    <t>Muhammad Zain</t>
  </si>
  <si>
    <t>AMJAD ABRAR</t>
  </si>
  <si>
    <t>Sajjad Ahmed</t>
  </si>
  <si>
    <t>Zain Sheikh</t>
  </si>
  <si>
    <t>Muhammad Abdul Wasay</t>
  </si>
  <si>
    <t>Wahaj Shahzad</t>
  </si>
  <si>
    <t>Ahmed Peerani</t>
  </si>
  <si>
    <t>Muhammad Ukasha</t>
  </si>
  <si>
    <t>Ameema Khaliq</t>
  </si>
  <si>
    <t>Sajjad hussain Kazmi</t>
  </si>
  <si>
    <t>Sohail Khan</t>
  </si>
  <si>
    <t>Faryal Naseem</t>
  </si>
  <si>
    <t>Aqsa Ghulam Hussain</t>
  </si>
  <si>
    <t>Junaid Ahmed</t>
  </si>
  <si>
    <t>Faiz ul Haque Fareed</t>
  </si>
  <si>
    <t>Hamza Javed</t>
  </si>
  <si>
    <t>Murtaza Zulfiqar</t>
  </si>
  <si>
    <t>Fiza Nawab Ahmed Farooqi</t>
  </si>
  <si>
    <t>Fredrick Rock Robin</t>
  </si>
  <si>
    <t>Syed Iqbal</t>
  </si>
  <si>
    <t>Abdullah Mujahid</t>
  </si>
  <si>
    <t>Waseem Abbas</t>
  </si>
  <si>
    <t>Muhammad Mohisn</t>
  </si>
  <si>
    <t>Muhammad Ziavish Khan</t>
  </si>
  <si>
    <t>Faraz Mefooz Iqbal</t>
  </si>
  <si>
    <t>Mehak Aleena Zaffar</t>
  </si>
  <si>
    <t>Muhammad Taqi Raza</t>
  </si>
  <si>
    <t>Muhammad Hassam Faisal</t>
  </si>
  <si>
    <t>Erum Imam</t>
  </si>
  <si>
    <t>Muhammad Huzaifa Khan</t>
  </si>
  <si>
    <t>Mujaba Huzaif</t>
  </si>
  <si>
    <t>Arslan Khan</t>
  </si>
  <si>
    <t>Saif Sultan</t>
  </si>
  <si>
    <t>Ali Asif</t>
  </si>
  <si>
    <t>Muhammad Umar</t>
  </si>
  <si>
    <t>Ayesha Shahzad</t>
  </si>
  <si>
    <t>Iqra Imam</t>
  </si>
  <si>
    <t>Muhammad Ahsan</t>
  </si>
  <si>
    <t>Rahima Haider</t>
  </si>
  <si>
    <t>Mujeeb ur rehman</t>
  </si>
  <si>
    <t>Minam Afaq</t>
  </si>
  <si>
    <t>Abdur Rafay Fahim</t>
  </si>
  <si>
    <t>Warad Hussain Qureshi</t>
  </si>
  <si>
    <t>Abdullah Imran</t>
  </si>
  <si>
    <t>Shah Zaman</t>
  </si>
  <si>
    <t>Muzamil Hussain</t>
  </si>
  <si>
    <t>Hadia</t>
  </si>
  <si>
    <t>Huzaifa Hasim</t>
  </si>
  <si>
    <t>Saman Amjad</t>
  </si>
  <si>
    <t>Sufyan Ahmed</t>
  </si>
  <si>
    <t>Sheharyar Ali Memon</t>
  </si>
  <si>
    <t>Ahmed Bilal Sofi</t>
  </si>
  <si>
    <t>Haseeb Umar Khan</t>
  </si>
  <si>
    <t>Mamoon Rajput</t>
  </si>
  <si>
    <t>Areeba Urooj</t>
  </si>
  <si>
    <t>Muhammad Ali</t>
  </si>
  <si>
    <t>Asfia Khan</t>
  </si>
  <si>
    <t>Javeria Saleem Abad</t>
  </si>
  <si>
    <t>Zahran Raffaqat</t>
  </si>
  <si>
    <t>Mahad Kashif</t>
  </si>
  <si>
    <t>Anas Naseem Khan</t>
  </si>
  <si>
    <t>Muneeb Zubair</t>
  </si>
  <si>
    <t>Sobia Zafar</t>
  </si>
  <si>
    <t>Mubashir Zafar</t>
  </si>
  <si>
    <t>Syed Irtaza Haider</t>
  </si>
  <si>
    <t>Moiz Majid</t>
  </si>
  <si>
    <t>Jahangir Shah</t>
  </si>
  <si>
    <t>Ali Naeem</t>
  </si>
  <si>
    <t>Muhammad Ehtesham Bahoo</t>
  </si>
  <si>
    <t>Muhammad Umer Shafiq</t>
  </si>
  <si>
    <t>Saif Ahmed</t>
  </si>
  <si>
    <t>Arman Shams</t>
  </si>
  <si>
    <t>Rohan Saleem</t>
  </si>
  <si>
    <t>Paresh</t>
  </si>
  <si>
    <t>Muhammad Asif Khan</t>
  </si>
  <si>
    <t xml:space="preserve">Muhammad Osama </t>
  </si>
  <si>
    <t>Umair Nadeem</t>
  </si>
  <si>
    <t>Abdul Wahab</t>
  </si>
  <si>
    <t>Adil Abdullah</t>
  </si>
  <si>
    <t>Syed Zain Raza Abidi</t>
  </si>
  <si>
    <t>Muhammad Rayyan Sohail</t>
  </si>
  <si>
    <t>Muhammad Azeem</t>
  </si>
  <si>
    <t>Usama Javed</t>
  </si>
  <si>
    <t xml:space="preserve">Muhammad Anas </t>
  </si>
  <si>
    <t>Muhammad Miran</t>
  </si>
  <si>
    <t>Hafiz Muhammad Ezzan khan</t>
  </si>
  <si>
    <t>Ahmed Zahid</t>
  </si>
  <si>
    <t>Saifullah</t>
  </si>
  <si>
    <t>Huzaifa Arshad</t>
  </si>
  <si>
    <t>Zeeshan Nawaz</t>
  </si>
  <si>
    <t>Muhammad Daniyal</t>
  </si>
  <si>
    <t>Hasan Waheed</t>
  </si>
  <si>
    <t>Muhammad Haseeb Khan</t>
  </si>
  <si>
    <t>Muhammad Zain Ul Abdeen</t>
  </si>
  <si>
    <t>Fahad Ahmed</t>
  </si>
  <si>
    <t>Zaryab Jahangir</t>
  </si>
  <si>
    <t>Muhammad Wamiq bin Gulzar</t>
  </si>
  <si>
    <t>Asfandyar Khan</t>
  </si>
  <si>
    <t>Syed Muhammad Asad Zaidi</t>
  </si>
  <si>
    <t>Nadeem Ullah</t>
  </si>
  <si>
    <t xml:space="preserve">Muhammad Shariq Shaikh </t>
  </si>
  <si>
    <t>ROHAIL ALI</t>
  </si>
  <si>
    <t>Ahsan ur Rahman</t>
  </si>
  <si>
    <t>Abdul Wahab Mughal</t>
  </si>
  <si>
    <t>Noman Sadrak</t>
  </si>
  <si>
    <t>Falaq Irfan</t>
  </si>
  <si>
    <t>Arsalan Ahmed</t>
  </si>
  <si>
    <t>Syed Sajjad Ali Shah</t>
  </si>
  <si>
    <t>Ahsan  Rasheed</t>
  </si>
  <si>
    <t>Masroor</t>
  </si>
  <si>
    <t>Syed Musna Fuzail</t>
  </si>
  <si>
    <t>SAIF ULLAH</t>
  </si>
  <si>
    <t>Muhammad Moizuddin</t>
  </si>
  <si>
    <t>AHMED MUJATABA</t>
  </si>
  <si>
    <t>Abdullah Khalid</t>
  </si>
  <si>
    <t>Areesh Hameed</t>
  </si>
  <si>
    <t>Raj Kumar Teji</t>
  </si>
  <si>
    <t>Mohammad Hamza Ali</t>
  </si>
  <si>
    <t>Muhammad Muzamil Alam</t>
  </si>
  <si>
    <t>Sajid Ali</t>
  </si>
  <si>
    <t>Ghulam Nabi</t>
  </si>
  <si>
    <t>Muhammad Affan Katiya</t>
  </si>
  <si>
    <t>Aman Shahid</t>
  </si>
  <si>
    <t>Syed Yaqoob Shah</t>
  </si>
  <si>
    <t>Rahim Dad</t>
  </si>
  <si>
    <t>ANAS SHAHJEHAN</t>
  </si>
  <si>
    <t>SHAHZEEL HAMEED ANSARI</t>
  </si>
  <si>
    <t>Ibrahim Bhatti</t>
  </si>
  <si>
    <t xml:space="preserve">Muhammad Laman </t>
  </si>
  <si>
    <t xml:space="preserve">Farhan </t>
  </si>
  <si>
    <t>AZHAR AFZAL</t>
  </si>
  <si>
    <t>Muhammad Hamza Ihsan</t>
  </si>
  <si>
    <t>M,Hasham</t>
  </si>
  <si>
    <t>Hunaid Ali</t>
  </si>
  <si>
    <t>Muhammad fahad</t>
  </si>
  <si>
    <t>Ali Naqi Jafri</t>
  </si>
  <si>
    <t>Syed Daniyal Raza</t>
  </si>
  <si>
    <t>Muhammad Zawbar</t>
  </si>
  <si>
    <t>Rana Abdul Rafay</t>
  </si>
  <si>
    <t>Daniyal Mohsin</t>
  </si>
  <si>
    <t>Zaid Ahmed</t>
  </si>
  <si>
    <t>Syed Muhammad Musayyab Hussain</t>
  </si>
  <si>
    <t>Fayaz Ali Khan</t>
  </si>
  <si>
    <t>Tabish Zaman</t>
  </si>
  <si>
    <t>Danish Zaman Rajput</t>
  </si>
  <si>
    <t>Ameen Bilal</t>
  </si>
  <si>
    <t>SAMEER UL HAQ PIRZADA</t>
  </si>
  <si>
    <t>ZAIN ALI</t>
  </si>
  <si>
    <t>Maaz Khuram</t>
  </si>
  <si>
    <t>Hunnyail nawaz</t>
  </si>
  <si>
    <t>Muhammad Hassan Akram</t>
  </si>
  <si>
    <t>Muhammad Haris</t>
  </si>
  <si>
    <t>Rex Gill</t>
  </si>
  <si>
    <t>Abu Huraira</t>
  </si>
  <si>
    <t>Muhammad Haysum Waqar Siddiqui</t>
  </si>
  <si>
    <t>Syed Muhammad Affan Ali</t>
  </si>
  <si>
    <t>Asad Fazal ur rehman</t>
  </si>
  <si>
    <t>Mudassir Faisal</t>
  </si>
  <si>
    <t>Malik Hammad Hafeez</t>
  </si>
  <si>
    <t>Abdullah Sami Qureshi</t>
  </si>
  <si>
    <t>Muhammad Malhan</t>
  </si>
  <si>
    <t>Osama Rafiq khan</t>
  </si>
  <si>
    <t>Abdul karim</t>
  </si>
  <si>
    <t>Lavi Shamoon</t>
  </si>
  <si>
    <t>Asad Ali</t>
  </si>
  <si>
    <t>Abu Sufyan</t>
  </si>
  <si>
    <t>Muhammad Asghar</t>
  </si>
  <si>
    <t>Muhammad Rafique</t>
  </si>
  <si>
    <t>Sohaib Rafiq</t>
  </si>
  <si>
    <t>Rayyan</t>
  </si>
  <si>
    <t>Rana Toseef Nigah</t>
  </si>
  <si>
    <t>Ahmed Jahangir</t>
  </si>
  <si>
    <t>Muhammad Ebad wali</t>
  </si>
  <si>
    <t>Muhammad Hammad Shah</t>
  </si>
  <si>
    <t>Bazil</t>
  </si>
  <si>
    <t>Mohammad Hassan Aleem</t>
  </si>
  <si>
    <t>Syed Salman Ahmed</t>
  </si>
  <si>
    <t>Ali Raza</t>
  </si>
  <si>
    <t>Anus Parvez</t>
  </si>
  <si>
    <t>Muhammad Ahmed Abdullah</t>
  </si>
  <si>
    <t>Labeeb Sultan</t>
  </si>
  <si>
    <t>Mahnoor</t>
  </si>
  <si>
    <t>Maisa Anwar Ali</t>
  </si>
  <si>
    <t>MALIK AHMED ALI AWAN</t>
  </si>
  <si>
    <t>Rehan Gul</t>
  </si>
  <si>
    <t>Kashan Ahmed</t>
  </si>
  <si>
    <t>Arsalan Raza</t>
  </si>
  <si>
    <t>Arbaz</t>
  </si>
  <si>
    <t>Zohair Shah</t>
  </si>
  <si>
    <t>Shariq Shah</t>
  </si>
  <si>
    <t>Mazhar Ul Islam</t>
  </si>
  <si>
    <t>Samaria Fatima</t>
  </si>
  <si>
    <t xml:space="preserve">Noman </t>
  </si>
  <si>
    <t>Mudassir Maqbool</t>
  </si>
  <si>
    <t>Muhammad Din</t>
  </si>
  <si>
    <t>Shah Zaib</t>
  </si>
  <si>
    <t>Adnan Khan</t>
  </si>
  <si>
    <t>Uzair Ahmed</t>
  </si>
  <si>
    <t>Sheeza Francis</t>
  </si>
  <si>
    <t>Muhammad Osama Hanif</t>
  </si>
  <si>
    <t>Muhammad Talha Faisal</t>
  </si>
  <si>
    <t>Ismail Amin</t>
  </si>
  <si>
    <t>Ahsan Ayoub</t>
  </si>
  <si>
    <t>Aizaz Ahsan Ali</t>
  </si>
  <si>
    <t>Muhammad Amin Hussaini</t>
  </si>
  <si>
    <t>Hamza Haider</t>
  </si>
  <si>
    <t xml:space="preserve">Salman </t>
  </si>
  <si>
    <t>Tahir Ali</t>
  </si>
  <si>
    <t>Muhammad Abtaha Khan</t>
  </si>
  <si>
    <t>Faraz Habib</t>
  </si>
  <si>
    <t>Syed Asfandyar Khan</t>
  </si>
  <si>
    <t>Waseem Ahmad</t>
  </si>
  <si>
    <t>Hareer  Shakeel</t>
  </si>
  <si>
    <t>Umair Sarfaraz</t>
  </si>
  <si>
    <t>Irshad Ahmed Shaikh</t>
  </si>
  <si>
    <t>Arsalan Arshad</t>
  </si>
  <si>
    <t>Muhammad Owais Siddiqui</t>
  </si>
  <si>
    <t>Anas Abid</t>
  </si>
  <si>
    <t>Saddam Khan</t>
  </si>
  <si>
    <t>Muhammad Haider</t>
  </si>
  <si>
    <t xml:space="preserve">Muhammad Usama </t>
  </si>
  <si>
    <t>Muhammad Usama Warsi</t>
  </si>
  <si>
    <t>Muhammad Owais Saleem</t>
  </si>
  <si>
    <t>Muhammad Furqan Qadri</t>
  </si>
  <si>
    <t>Sheikh Usama Hussain</t>
  </si>
  <si>
    <t>Muhammad Ashhad Bin Ejaz</t>
  </si>
  <si>
    <t>M.Ahmed Ali Khan</t>
  </si>
  <si>
    <t>Abdullah Rizwan</t>
  </si>
  <si>
    <t>Muhammad Yousuf Shakir</t>
  </si>
  <si>
    <t>Muhammad Owais Junaid</t>
  </si>
  <si>
    <t>Sheriyar Bhatti</t>
  </si>
  <si>
    <t>Muhammad Uzair</t>
  </si>
  <si>
    <t>Fardeen Khan</t>
  </si>
  <si>
    <t>Usman Akbar</t>
  </si>
  <si>
    <t>TALHA UR REHMAN</t>
  </si>
  <si>
    <t>Muhammad Mehdi</t>
  </si>
  <si>
    <t>HITESH KUMAR</t>
  </si>
  <si>
    <t>Muhammad Abrar Alam Khan Jamali</t>
  </si>
  <si>
    <t>Syed Osama Kazmi</t>
  </si>
  <si>
    <t>Umais Ahmed</t>
  </si>
  <si>
    <t>Ali Aitbar Qadri</t>
  </si>
  <si>
    <t xml:space="preserve">Shahjahan </t>
  </si>
  <si>
    <t>JAVED ANWER</t>
  </si>
  <si>
    <t>Abdul Nafay Siddiqui</t>
  </si>
  <si>
    <t>SYED AFZAAL SHAH</t>
  </si>
  <si>
    <t>Muhammad Rizwan nazar</t>
  </si>
  <si>
    <t>Syed Kumail Raza Zaidi</t>
  </si>
  <si>
    <t xml:space="preserve">Mohamamd Ahmed </t>
  </si>
  <si>
    <t>Dawood Hussain Chandio</t>
  </si>
  <si>
    <t>Muhammad AbuBakar</t>
  </si>
  <si>
    <t>Syed Hilal Abbas</t>
  </si>
  <si>
    <t>Junaid Hussain Siddiqui</t>
  </si>
  <si>
    <t xml:space="preserve"> MUHAMMAD RAMEEZ SIDDIQUI</t>
  </si>
  <si>
    <t>MUHAMMAD NABEEL SIDDIQUI</t>
  </si>
  <si>
    <t>Hamza ali</t>
  </si>
  <si>
    <t>Rustom Ali Shah</t>
  </si>
  <si>
    <t>Malik Shoaib</t>
  </si>
  <si>
    <t>Muhammad Bilal</t>
  </si>
  <si>
    <t>Osama</t>
  </si>
  <si>
    <t>Abdul sami</t>
  </si>
  <si>
    <t xml:space="preserve">Muhammad Haris </t>
  </si>
  <si>
    <t>Muhammad Sufiyan</t>
  </si>
  <si>
    <t>Muhammad Junaid Iqbal</t>
  </si>
  <si>
    <t>MALAIK SHAHWAAN ALI</t>
  </si>
  <si>
    <t>Daniyal Akram</t>
  </si>
  <si>
    <t xml:space="preserve">Rabnawaz Ahmed Qureshi </t>
  </si>
  <si>
    <t>Muhammad Faisal Moin</t>
  </si>
  <si>
    <t>Muhammad Usman Amin Mughal</t>
  </si>
  <si>
    <t>Muhammad Talha</t>
  </si>
  <si>
    <t>Mohammad Saad Naeem</t>
  </si>
  <si>
    <t>Muhammad Hassan Siddiqui</t>
  </si>
  <si>
    <t>Syed Qaim Ali Shah</t>
  </si>
  <si>
    <t>Muneeb Ur Rehman</t>
  </si>
  <si>
    <t>muhammad ashad malik</t>
  </si>
  <si>
    <t>Umair Zaidi</t>
  </si>
  <si>
    <t>Muzamil ali Rao</t>
  </si>
  <si>
    <t>Shahrukh qadeer</t>
  </si>
  <si>
    <t>YASHWA GILL</t>
  </si>
  <si>
    <t>Parshant Maheshwari</t>
  </si>
  <si>
    <t xml:space="preserve">Noman Ali </t>
  </si>
  <si>
    <t>Muhammad Daim Waheed</t>
  </si>
  <si>
    <t>Usman Arif</t>
  </si>
  <si>
    <t>Umer Ali</t>
  </si>
  <si>
    <t xml:space="preserve">Haris Khalid </t>
  </si>
  <si>
    <t>Muhammad Hammad</t>
  </si>
  <si>
    <t>Muhammad Mohisn Hanan</t>
  </si>
  <si>
    <t>Ahmed raza</t>
  </si>
  <si>
    <t>Ozaif Zain ul abideen</t>
  </si>
  <si>
    <t>Abdullah Amir</t>
  </si>
  <si>
    <t>SYED MUHAMMAD SAQIB</t>
  </si>
  <si>
    <t>MOHSIN KHAN AFRIDI</t>
  </si>
  <si>
    <t xml:space="preserve">SHAHZAIB  </t>
  </si>
  <si>
    <t>Hafiz Muhammad Fahad Asghar</t>
  </si>
  <si>
    <t>Muhammad umair</t>
  </si>
  <si>
    <t>Raheem Bukhsh</t>
  </si>
  <si>
    <t>Muhammad Shoaib</t>
  </si>
  <si>
    <t xml:space="preserve">Muhammad Arqam </t>
  </si>
  <si>
    <t>Mohammad Kumail</t>
  </si>
  <si>
    <t>Muhammad Hassan Tahir</t>
  </si>
  <si>
    <t>Muhammad Hassan Motiwala</t>
  </si>
  <si>
    <t>Kumail hassan</t>
  </si>
  <si>
    <t>Syeda Umm-e-farwa</t>
  </si>
  <si>
    <t>Sarim Ahmed</t>
  </si>
  <si>
    <t xml:space="preserve">Daniyal Faran </t>
  </si>
  <si>
    <t>Muhammad Usama Khalid</t>
  </si>
  <si>
    <t>Shaikh Rizwan</t>
  </si>
  <si>
    <t>Muhammad Sheroz</t>
  </si>
  <si>
    <t>Aliya</t>
  </si>
  <si>
    <t>Huzaifa Ahmed</t>
  </si>
  <si>
    <t>Syed kamil Hassan Shah</t>
  </si>
  <si>
    <t>Gul Nawaz</t>
  </si>
  <si>
    <t>Umair Khan</t>
  </si>
  <si>
    <t>Usman Ali</t>
  </si>
  <si>
    <t>Arman Ali</t>
  </si>
  <si>
    <t>Muhammad Arslan</t>
  </si>
  <si>
    <t>Syed Farhad Rafaie</t>
  </si>
  <si>
    <t>Muhammad Zubair</t>
  </si>
  <si>
    <t>Maisum yousuf</t>
  </si>
  <si>
    <t xml:space="preserve">ABDUL QAYYUM </t>
  </si>
  <si>
    <t>Muhammad Abyan</t>
  </si>
  <si>
    <t>Mohib Irfan</t>
  </si>
  <si>
    <t>Muhammad Noman Asghar</t>
  </si>
  <si>
    <t>Gulfaraz Arshad</t>
  </si>
  <si>
    <t>M Danish Rehman</t>
  </si>
  <si>
    <t>Samuel</t>
  </si>
  <si>
    <t>Hudaish Almad</t>
  </si>
  <si>
    <t>Zainnoor Shah</t>
  </si>
  <si>
    <t>Imran Khowaja</t>
  </si>
  <si>
    <t>Muhammad Ayyan</t>
  </si>
  <si>
    <t>Ahmer Ali Jutt</t>
  </si>
  <si>
    <t>Jahangir Hussain Panwar</t>
  </si>
  <si>
    <t>Ismail Irfan</t>
  </si>
  <si>
    <t>Muhammad Saad Ahmed</t>
  </si>
  <si>
    <t>Muhammad Dawood</t>
  </si>
  <si>
    <t>Muhammad Muslim Bheewani</t>
  </si>
  <si>
    <t>Abdul Qadir</t>
  </si>
  <si>
    <t>Furqan Abdul Rahim</t>
  </si>
  <si>
    <t>Bilal Mehmood</t>
  </si>
  <si>
    <t>Muhammad Kashif</t>
  </si>
  <si>
    <t>Muhammad Sagheer</t>
  </si>
  <si>
    <t>Moiz Ali Naqvi</t>
  </si>
  <si>
    <t>Syed Altamash Uddin</t>
  </si>
  <si>
    <t>Syed Arbaz uddin</t>
  </si>
  <si>
    <t>Muhammad Izghan</t>
  </si>
  <si>
    <t>Muhammad Kareem</t>
  </si>
  <si>
    <t>Muhammad Aneeque Khatri</t>
  </si>
  <si>
    <t>Yasir Mushtaq</t>
  </si>
  <si>
    <t>Muhammad Areeb</t>
  </si>
  <si>
    <t>Hassaan Saghir Qureshi</t>
  </si>
  <si>
    <t>Waqar Ali</t>
  </si>
  <si>
    <t>Tanya Dcruza</t>
  </si>
  <si>
    <t>Zohaib Akhtar</t>
  </si>
  <si>
    <t>Syed Irtaza Hussain rizvi</t>
  </si>
  <si>
    <t>Muhammad Tayyab</t>
  </si>
  <si>
    <t>Muhammad Hassan Khan</t>
  </si>
  <si>
    <t>Muhammad Maaz Nazeer</t>
  </si>
  <si>
    <t>Muhammad Taha Siddiqui</t>
  </si>
  <si>
    <t>Arsalan Bin Hakim</t>
  </si>
  <si>
    <t>Moiz Hussain</t>
  </si>
  <si>
    <t>Muhammad Liaqat</t>
  </si>
  <si>
    <t>Muhammad Taha Hussain</t>
  </si>
  <si>
    <t>Muhammad Huzaif</t>
  </si>
  <si>
    <t>Jahanzaib</t>
  </si>
  <si>
    <t>Shahzad Ali Alwani</t>
  </si>
  <si>
    <t>Bilal Khan</t>
  </si>
  <si>
    <t>Ahsan Rajput</t>
  </si>
  <si>
    <t>Hamza Shahid</t>
  </si>
  <si>
    <t>Muhammad Hassan Khan Jadoon</t>
  </si>
  <si>
    <t>Hunain Haroon Jadoon</t>
  </si>
  <si>
    <t>Haris Baba</t>
  </si>
  <si>
    <t>Turab Ali Kalhoro</t>
  </si>
  <si>
    <t>Asghar Shahzad</t>
  </si>
  <si>
    <t>Nouman Ejaz</t>
  </si>
  <si>
    <t>Abdullah Akram</t>
  </si>
  <si>
    <t>Maria Areej</t>
  </si>
  <si>
    <t>Rao M. Hassan Raza</t>
  </si>
  <si>
    <t>Muhammad Ziyan Zahid</t>
  </si>
  <si>
    <t>Anas Tayyab</t>
  </si>
  <si>
    <t>Abeer Ali</t>
  </si>
  <si>
    <t>Noman Ahmed</t>
  </si>
  <si>
    <t>Muhammad Hunain</t>
  </si>
  <si>
    <t>Iqbal Hussain</t>
  </si>
  <si>
    <t>Atif Khan</t>
  </si>
  <si>
    <t>Al Hassan Ejaz</t>
  </si>
  <si>
    <t>Muhammad Sarim</t>
  </si>
  <si>
    <t>Abdul rehman</t>
  </si>
  <si>
    <t>Malik ali hassan</t>
  </si>
  <si>
    <t>Mohammad Abdullah</t>
  </si>
  <si>
    <t>Nasira Batool</t>
  </si>
  <si>
    <t>Arbaz Khan</t>
  </si>
  <si>
    <t>Ayesha Khan</t>
  </si>
  <si>
    <t>Amaan Mushtaq</t>
  </si>
  <si>
    <t>Ahsan Akber Ali</t>
  </si>
  <si>
    <t>Salar Hafeez junejo</t>
  </si>
  <si>
    <t>Raja Ubaid Ul Rehman</t>
  </si>
  <si>
    <t>Muhammad Hasan</t>
  </si>
  <si>
    <t>Muhammad Umer Javed</t>
  </si>
  <si>
    <t>Hanzala Rao</t>
  </si>
  <si>
    <t>Sahil Kumar Vallecha</t>
  </si>
  <si>
    <t>Jahanzaib Khan</t>
  </si>
  <si>
    <t>Mohammad Sami</t>
  </si>
  <si>
    <t>Muhammad Usman Khan</t>
  </si>
  <si>
    <t>Mavia Khan</t>
  </si>
  <si>
    <t>Zulfiqar Ali</t>
  </si>
  <si>
    <t>Abu Bakar Siddiqui</t>
  </si>
  <si>
    <t>Inam Ullah</t>
  </si>
  <si>
    <t>Kokab Muhammad Abbasi</t>
  </si>
  <si>
    <t>Ali Raza Rizvi</t>
  </si>
  <si>
    <t>Mir mohammad Alley Raza</t>
  </si>
  <si>
    <t>Abdul Moiz Akhter</t>
  </si>
  <si>
    <t>Muhammad Ahzam Nadir</t>
  </si>
  <si>
    <t>Rayan Ahmed</t>
  </si>
  <si>
    <t>Talha Obaid</t>
  </si>
  <si>
    <t>Muhammad Wasif</t>
  </si>
  <si>
    <t>Shahmeer Abdullah</t>
  </si>
  <si>
    <t>Sameer Bhatti</t>
  </si>
  <si>
    <t>Syed Arham Azam</t>
  </si>
  <si>
    <t>Ali Asghar</t>
  </si>
  <si>
    <t>Talha Aslam</t>
  </si>
  <si>
    <t>Hamza Tahir</t>
  </si>
  <si>
    <t>Muhammad Urf Tariq</t>
  </si>
  <si>
    <t>Mohammad Faiz Ullah</t>
  </si>
  <si>
    <t>Mubarik Hussain</t>
  </si>
  <si>
    <t>Muhammad Waseem Tariq</t>
  </si>
  <si>
    <t>Muhammad Hassan</t>
  </si>
  <si>
    <t>Maaz Ahsan Khan</t>
  </si>
  <si>
    <t>Zimran Asif</t>
  </si>
  <si>
    <t>Muhammad Shahzaib</t>
  </si>
  <si>
    <t>Mirza Faraz Baig</t>
  </si>
  <si>
    <t>Abdul Wadood Khan</t>
  </si>
  <si>
    <t>Tabish Ali</t>
  </si>
  <si>
    <t>Mehmood Asad</t>
  </si>
  <si>
    <t>Zubaidah Mudassir</t>
  </si>
  <si>
    <t>Aazan Ahmed</t>
  </si>
  <si>
    <t>Huzaifa Hashmi</t>
  </si>
  <si>
    <t>Abdul Karim</t>
  </si>
  <si>
    <t>Muhammad Huzaifa</t>
  </si>
  <si>
    <t>Muhammad Adnan</t>
  </si>
  <si>
    <t>Syed Ahad Abbas Naqi</t>
  </si>
  <si>
    <t>Sarfaraz Saleh</t>
  </si>
  <si>
    <t>Muhammad Humza</t>
  </si>
  <si>
    <t>KASHIF IQBAL</t>
  </si>
  <si>
    <t>Muhammad Bilal Jafferi</t>
  </si>
  <si>
    <t>Ali Mavia</t>
  </si>
  <si>
    <t>Farzooq Hussain</t>
  </si>
  <si>
    <t>Muhammad Amraiz</t>
  </si>
  <si>
    <t>Anas Qaiser</t>
  </si>
  <si>
    <t>HABIB MUSTAFA</t>
  </si>
  <si>
    <t>Shazil Ahmed</t>
  </si>
  <si>
    <t>Muhammad Aqdas Kaleem</t>
  </si>
  <si>
    <t>Adeel Ahmed</t>
  </si>
  <si>
    <t>Muhammad Zaid Bin Hasan</t>
  </si>
  <si>
    <t>Wahaj Saleem</t>
  </si>
  <si>
    <t>Saira</t>
  </si>
  <si>
    <t>Ahsan Aslam Baig</t>
  </si>
  <si>
    <t>Ahmed Hessan</t>
  </si>
  <si>
    <t>Shuja Ali Khan</t>
  </si>
  <si>
    <t>Hassan Siddiqui</t>
  </si>
  <si>
    <t>Syed Maaz Uddin</t>
  </si>
  <si>
    <t>Nauman-ul-Haq</t>
  </si>
  <si>
    <t>Malik Osama Shahzad</t>
  </si>
  <si>
    <t>Muhammad Hassan Ahmed</t>
  </si>
  <si>
    <t>Muhammad Okasha</t>
  </si>
  <si>
    <t>Abdur Rahim</t>
  </si>
  <si>
    <t>Muhammad Idrees Pilloor</t>
  </si>
  <si>
    <t>Fayaz Uddin</t>
  </si>
  <si>
    <t>Areeb Zubair Paracha</t>
  </si>
  <si>
    <t>Ahmed Bawany</t>
  </si>
  <si>
    <t>Nida Sohail</t>
  </si>
  <si>
    <t>Messam Ali Rizvi</t>
  </si>
  <si>
    <t>Hamza Faisal</t>
  </si>
  <si>
    <t>Muhammad Zaid Moosani</t>
  </si>
  <si>
    <t>Abdul Rafay Ashraf</t>
  </si>
  <si>
    <t>Muhammad Akhter</t>
  </si>
  <si>
    <t>Illyan Deedar Ali</t>
  </si>
  <si>
    <t>ARSHAD MEHMOOD</t>
  </si>
  <si>
    <t>Muhammad Raza</t>
  </si>
  <si>
    <t>Mahnoor Zeeshan Abbas</t>
  </si>
  <si>
    <t>Muhammad Yaseen</t>
  </si>
  <si>
    <t>M HAMMAD NASIR</t>
  </si>
  <si>
    <t xml:space="preserve">Muhammad ali usama </t>
  </si>
  <si>
    <t>Bushra Shabbir</t>
  </si>
  <si>
    <t>Mehwish Umer</t>
  </si>
  <si>
    <t>Syed Khizar Ali</t>
  </si>
  <si>
    <t>Akshay Kumar</t>
  </si>
  <si>
    <t>Hamza Nadeem</t>
  </si>
  <si>
    <t>Hafsa Nadeem</t>
  </si>
  <si>
    <t>Azeem Ahmed</t>
  </si>
  <si>
    <t>Samina Yousuf</t>
  </si>
  <si>
    <t>Asad Qureshi</t>
  </si>
  <si>
    <t>Hayyan Haris Khanzada</t>
  </si>
  <si>
    <t>Faisal Farid</t>
  </si>
  <si>
    <t>Rida Khan</t>
  </si>
  <si>
    <t>Suboohi Bano</t>
  </si>
  <si>
    <t>Saba Mubeen</t>
  </si>
  <si>
    <t>Faizan Nazir Ahmed</t>
  </si>
  <si>
    <t>Wahaj Saeed khan</t>
  </si>
  <si>
    <t>Sikander Ahmed</t>
  </si>
  <si>
    <t>Mohammad Khuzaima</t>
  </si>
  <si>
    <t>Student1178860</t>
  </si>
  <si>
    <t xml:space="preserve">Saad Manzar  </t>
  </si>
  <si>
    <t>Student1181202</t>
  </si>
  <si>
    <t>Muhammad Farhan</t>
  </si>
  <si>
    <t>Student1178207</t>
  </si>
  <si>
    <t>Abdul Qadir Salman</t>
  </si>
  <si>
    <t>Student1161559</t>
  </si>
  <si>
    <t>Fayaz Ali</t>
  </si>
  <si>
    <t>Student1194778</t>
  </si>
  <si>
    <t>Student1186968</t>
  </si>
  <si>
    <t>Muhammad Sufiyan Yousuf</t>
  </si>
  <si>
    <t>Student1196094</t>
  </si>
  <si>
    <t>Mohammad Wasif Dilawar</t>
  </si>
  <si>
    <t>Student1196478</t>
  </si>
  <si>
    <t>Student1200923</t>
  </si>
  <si>
    <t>Suleman Sadruddin Haji</t>
  </si>
  <si>
    <t>Student1204802</t>
  </si>
  <si>
    <t>Safdar Rehman</t>
  </si>
  <si>
    <t>Student1172335</t>
  </si>
  <si>
    <t>Muhammad Farhan Raza</t>
  </si>
  <si>
    <t>Student1211524</t>
  </si>
  <si>
    <t>Muhammad Talha Asghar</t>
  </si>
  <si>
    <t>Student1160452</t>
  </si>
  <si>
    <t>Farooq</t>
  </si>
  <si>
    <t>Student1171391</t>
  </si>
  <si>
    <t>Fayaz Khan</t>
  </si>
  <si>
    <t>Student1169328</t>
  </si>
  <si>
    <t>Abdul Wasay</t>
  </si>
  <si>
    <t>Student1213361</t>
  </si>
  <si>
    <t>Student1205105</t>
  </si>
  <si>
    <t>Basheer Ahmed</t>
  </si>
  <si>
    <t>Student1199985</t>
  </si>
  <si>
    <t>Muhammad Waseem</t>
  </si>
  <si>
    <t>Student1213369</t>
  </si>
  <si>
    <t>Abdullah Aziz</t>
  </si>
  <si>
    <t>Student1213196</t>
  </si>
  <si>
    <t>Muhammad Minam Shaikh</t>
  </si>
  <si>
    <t>Student1215222</t>
  </si>
  <si>
    <t>Muhammad Ashir</t>
  </si>
  <si>
    <t>Student1232253</t>
  </si>
  <si>
    <t>Muhammad Wali Ilyas</t>
  </si>
  <si>
    <t>Student1245308</t>
  </si>
  <si>
    <t>Syed Nabeel Abbas Zaidi</t>
  </si>
  <si>
    <t>Student1254285</t>
  </si>
  <si>
    <t>Kumail Asif</t>
  </si>
  <si>
    <t>Student1213719</t>
  </si>
  <si>
    <t>Zuraiz Bin Hassan</t>
  </si>
  <si>
    <t>Student1254195</t>
  </si>
  <si>
    <t>Syed Muhammad Amin</t>
  </si>
  <si>
    <t>Student1255066</t>
  </si>
  <si>
    <t>Feham Afzal farooqui</t>
  </si>
  <si>
    <t>Student1252221</t>
  </si>
  <si>
    <t>Shahzad Ahmad</t>
  </si>
  <si>
    <t>Student1255935</t>
  </si>
  <si>
    <t>Tooba Asadullah Khan</t>
  </si>
  <si>
    <t>Student1256071</t>
  </si>
  <si>
    <t>Student1256365</t>
  </si>
  <si>
    <t>M Usman Noorain</t>
  </si>
  <si>
    <t>Student1243047</t>
  </si>
  <si>
    <t>Hasnain Abbas</t>
  </si>
  <si>
    <t>Student1127421</t>
  </si>
  <si>
    <t>Hammad Hussain</t>
  </si>
  <si>
    <t>Student1250992</t>
  </si>
  <si>
    <t>Syed Hamza Shahzad</t>
  </si>
  <si>
    <t>Student1221995</t>
  </si>
  <si>
    <t>Muhammad Sufiyan Malik</t>
  </si>
  <si>
    <t>Student1222666</t>
  </si>
  <si>
    <t>Yashua David</t>
  </si>
  <si>
    <t>Student1229736</t>
  </si>
  <si>
    <t>Zeeshan Khan</t>
  </si>
  <si>
    <t>Student1230867</t>
  </si>
  <si>
    <t>Muhammad Arham Abid</t>
  </si>
  <si>
    <t>Student1231402</t>
  </si>
  <si>
    <t>Muhammad Muzammil Umer</t>
  </si>
  <si>
    <t>Student1231916</t>
  </si>
  <si>
    <t>Muhammad Nibras Siddiqui</t>
  </si>
  <si>
    <t>Student1231734</t>
  </si>
  <si>
    <t>Awais Asghar Ali</t>
  </si>
  <si>
    <t>Student1220068</t>
  </si>
  <si>
    <t>Muhammad Nouman</t>
  </si>
  <si>
    <t>Student1220861</t>
  </si>
  <si>
    <t>Muhammad Umer Ansar</t>
  </si>
  <si>
    <t>Student1196482</t>
  </si>
  <si>
    <t>Syed Muhammad Ertiza</t>
  </si>
  <si>
    <t>Student1243667</t>
  </si>
  <si>
    <t>Ronica Nicol</t>
  </si>
  <si>
    <t>Student1196485</t>
  </si>
  <si>
    <t>Muhammad Shayan Saleem Lakhani</t>
  </si>
  <si>
    <t>Student1233760</t>
  </si>
  <si>
    <t>Hamza Ahmed</t>
  </si>
  <si>
    <t>Student1234477</t>
  </si>
  <si>
    <t>Hasnain Ahmed</t>
  </si>
  <si>
    <t>Student1235721</t>
  </si>
  <si>
    <t>Muhammad Suleman</t>
  </si>
  <si>
    <t>Student1161942</t>
  </si>
  <si>
    <t>Muhammad Zeeshan</t>
  </si>
  <si>
    <t>Student1236097</t>
  </si>
  <si>
    <t>Usman Ahmed</t>
  </si>
  <si>
    <t>Student1234471</t>
  </si>
  <si>
    <t>Rabia Shaikh</t>
  </si>
  <si>
    <t>Student1241945</t>
  </si>
  <si>
    <t>Muhmmad Abid</t>
  </si>
  <si>
    <t>Student1240969</t>
  </si>
  <si>
    <t>Sheikh Abdul Haseeb</t>
  </si>
  <si>
    <t>Student1237370</t>
  </si>
  <si>
    <t>Faizan Khan</t>
  </si>
  <si>
    <t>Student1161245</t>
  </si>
  <si>
    <t>Abdul Raheem</t>
  </si>
  <si>
    <t>Student1237378</t>
  </si>
  <si>
    <t>Muhammad Ali Butt</t>
  </si>
  <si>
    <t>Student1238692</t>
  </si>
  <si>
    <t>Arham Ahmed Ansari</t>
  </si>
  <si>
    <t>Student1237642</t>
  </si>
  <si>
    <t>Moiz Ahmed</t>
  </si>
  <si>
    <t>Student1244574</t>
  </si>
  <si>
    <t>Muhammad Faizan Saleem</t>
  </si>
  <si>
    <t>Student1233737</t>
  </si>
  <si>
    <t>Noman Afzal</t>
  </si>
  <si>
    <t>Student1238943</t>
  </si>
  <si>
    <t>MuHAMMAD Junaid Ilyas</t>
  </si>
  <si>
    <t>Student1232528</t>
  </si>
  <si>
    <t>Usman Paracha</t>
  </si>
  <si>
    <t>Student1198494</t>
  </si>
  <si>
    <t>Muhammad Meeran Ali Siddiqui</t>
  </si>
  <si>
    <t>Student1217243</t>
  </si>
  <si>
    <t>Arsalan Khan</t>
  </si>
  <si>
    <t>Student1244965</t>
  </si>
  <si>
    <t>Muhammad Ali Khan</t>
  </si>
  <si>
    <t>Student1237376</t>
  </si>
  <si>
    <t>Vishal Malhi</t>
  </si>
  <si>
    <t>Student1262176</t>
  </si>
  <si>
    <t xml:space="preserve"> FARAZ mushtaq</t>
  </si>
  <si>
    <t>Student1262820</t>
  </si>
  <si>
    <t>Khuzaima Ahmed</t>
  </si>
  <si>
    <t>Student1269498</t>
  </si>
  <si>
    <t>MUHAMMAD MUDABBIR WALAM</t>
  </si>
  <si>
    <t>Student1269602</t>
  </si>
  <si>
    <t xml:space="preserve">MOHAMMAD ALI RAZA </t>
  </si>
  <si>
    <t>Student1239205</t>
  </si>
  <si>
    <t>Ammarah Jamil</t>
  </si>
  <si>
    <t>Student1258300</t>
  </si>
  <si>
    <t xml:space="preserve">MUHAMMAD USMAN KHAN </t>
  </si>
  <si>
    <t>Student1260504</t>
  </si>
  <si>
    <t>MUHAMMAD RASIKH SAJID</t>
  </si>
  <si>
    <t>Student1260505</t>
  </si>
  <si>
    <t>MUHAMMAD AMSAL GHUR</t>
  </si>
  <si>
    <t>Student1260309</t>
  </si>
  <si>
    <t>ABDUL REHMAN ARBI</t>
  </si>
  <si>
    <t>Student1100051</t>
  </si>
  <si>
    <t>Awais latif</t>
  </si>
  <si>
    <t>Student1182637</t>
  </si>
  <si>
    <t>Shwan Micheal</t>
  </si>
  <si>
    <t>Student1272319</t>
  </si>
  <si>
    <t>Muhammad Omer</t>
  </si>
  <si>
    <t>Student1270350</t>
  </si>
  <si>
    <t>Hasnain Murad</t>
  </si>
  <si>
    <t>Student1305321</t>
  </si>
  <si>
    <t>Taha Mansoob</t>
  </si>
  <si>
    <t>Student1259039</t>
  </si>
  <si>
    <t>SHARON ALEX</t>
  </si>
  <si>
    <t>Student1338563</t>
  </si>
  <si>
    <t>Farrukh Zaheer</t>
  </si>
  <si>
    <t>Student1322093</t>
  </si>
  <si>
    <t>Suhail Sarfaraz</t>
  </si>
  <si>
    <t>Student1213021</t>
  </si>
  <si>
    <t>AFFAN LIAQUAT</t>
  </si>
  <si>
    <t>Student1180438</t>
  </si>
  <si>
    <t>Habiba Rashid</t>
  </si>
  <si>
    <t>Student1276956</t>
  </si>
  <si>
    <t xml:space="preserve">SAMEER SABIR </t>
  </si>
  <si>
    <t>Student1270514</t>
  </si>
  <si>
    <t>MUHAMMAD BILAL RAZA ATTARI</t>
  </si>
  <si>
    <t>Student1332173</t>
  </si>
  <si>
    <t>Shaista Ali Duzkami</t>
  </si>
  <si>
    <t>Student1270517</t>
  </si>
  <si>
    <t>Ataullah Qureshi</t>
  </si>
  <si>
    <t>Student1271986</t>
  </si>
  <si>
    <t>Ayesha Tahir</t>
  </si>
  <si>
    <t>Student1213715</t>
  </si>
  <si>
    <t>Student1223708</t>
  </si>
  <si>
    <t>Student1272393</t>
  </si>
  <si>
    <t>Student1272394</t>
  </si>
  <si>
    <t>Student1270516</t>
  </si>
  <si>
    <t>MUHAMMAD RABI</t>
  </si>
  <si>
    <t>Student1281560</t>
  </si>
  <si>
    <t>MUHAMMAD JAWAD AHMED</t>
  </si>
  <si>
    <t>Student1269273</t>
  </si>
  <si>
    <t>Student1274228</t>
  </si>
  <si>
    <t>Umer Farooq</t>
  </si>
  <si>
    <t>Student1270082</t>
  </si>
  <si>
    <t>Sameer Khan</t>
  </si>
  <si>
    <t>Student1197137</t>
  </si>
  <si>
    <t>Muhammad Abid</t>
  </si>
  <si>
    <t>Student1274170</t>
  </si>
  <si>
    <t>Student1276244</t>
  </si>
  <si>
    <t>Wasiq Siddiqui</t>
  </si>
  <si>
    <t>Student1278406</t>
  </si>
  <si>
    <t>Syed Wasiq Amjad</t>
  </si>
  <si>
    <t>Student1279125</t>
  </si>
  <si>
    <t>Student1278382</t>
  </si>
  <si>
    <t>Saba Noor</t>
  </si>
  <si>
    <t>Student1278380</t>
  </si>
  <si>
    <t>Rabia Noor</t>
  </si>
  <si>
    <t>Student1276249</t>
  </si>
  <si>
    <t>Muskan Siddiqui</t>
  </si>
  <si>
    <t>Student1267582</t>
  </si>
  <si>
    <t>SUMMAIYA NAZIM</t>
  </si>
  <si>
    <t>Student1278507</t>
  </si>
  <si>
    <t>Yahya Zulfiqar</t>
  </si>
  <si>
    <t>Student1279147</t>
  </si>
  <si>
    <t>Sumera Jamali</t>
  </si>
  <si>
    <t>Student1265741</t>
  </si>
  <si>
    <t>MUHAMMAD ZAID</t>
  </si>
  <si>
    <t>Student1283183</t>
  </si>
  <si>
    <t>Rimsha Ali Khan</t>
  </si>
  <si>
    <t>Student1283389</t>
  </si>
  <si>
    <t xml:space="preserve">Shoul Nadeem </t>
  </si>
  <si>
    <t>Student1279594</t>
  </si>
  <si>
    <t>Muhammad Zamad Rehmani</t>
  </si>
  <si>
    <t>Student1285554</t>
  </si>
  <si>
    <t>Javeria Abdul Rahim</t>
  </si>
  <si>
    <t>Student1280587</t>
  </si>
  <si>
    <t>Salman Ahmed</t>
  </si>
  <si>
    <t>Student1285480</t>
  </si>
  <si>
    <t>Mohd Naveed</t>
  </si>
  <si>
    <t>Student1283716</t>
  </si>
  <si>
    <t>Elisha Jonathan</t>
  </si>
  <si>
    <t>Student1279834</t>
  </si>
  <si>
    <t xml:space="preserve"> Idress Safdar</t>
  </si>
  <si>
    <t>Student1283358</t>
  </si>
  <si>
    <t xml:space="preserve">Ghazal Siddiqui </t>
  </si>
  <si>
    <t>Student1280591</t>
  </si>
  <si>
    <t>Muhammad Mubashir</t>
  </si>
  <si>
    <t>Student1282253</t>
  </si>
  <si>
    <t>Zoya Khan</t>
  </si>
  <si>
    <t>Student1280601</t>
  </si>
  <si>
    <t>Hassan Rizwan</t>
  </si>
  <si>
    <t>Student1280739</t>
  </si>
  <si>
    <t xml:space="preserve">Syed Faizan </t>
  </si>
  <si>
    <t>Student1280237</t>
  </si>
  <si>
    <t>Noman Shahbaz</t>
  </si>
  <si>
    <t>Student1277833</t>
  </si>
  <si>
    <t>Muhammad Asmaar Ali</t>
  </si>
  <si>
    <t>Student1283376</t>
  </si>
  <si>
    <t>Uzair Murtaza Shaikh</t>
  </si>
  <si>
    <t>Student1281810</t>
  </si>
  <si>
    <t>MUHAMMAD AFZAAL MALIK</t>
  </si>
  <si>
    <t>Student1278444</t>
  </si>
  <si>
    <t>Rana Abdul Samad</t>
  </si>
  <si>
    <t>Student1276257</t>
  </si>
  <si>
    <t>Muhammad Hamza Khan</t>
  </si>
  <si>
    <t>Student1284028</t>
  </si>
  <si>
    <t xml:space="preserve">Muhammad Bilal kola </t>
  </si>
  <si>
    <t>Student1284646</t>
  </si>
  <si>
    <t>MUHAMMAD HUZAIFA KHAN</t>
  </si>
  <si>
    <t>Student1283993</t>
  </si>
  <si>
    <t xml:space="preserve">Ali Raza </t>
  </si>
  <si>
    <t>Student1286654</t>
  </si>
  <si>
    <t>Anwar Shah</t>
  </si>
  <si>
    <t>Student1286546</t>
  </si>
  <si>
    <t>MUHAMMAD AHMED KHAN</t>
  </si>
  <si>
    <t>Student1285803</t>
  </si>
  <si>
    <t>Khurram Shahzad</t>
  </si>
  <si>
    <t>Student1284637</t>
  </si>
  <si>
    <t>Syed Musab Ahmad Rizvi</t>
  </si>
  <si>
    <t>Student1283801</t>
  </si>
  <si>
    <t>Naveed Ahmed</t>
  </si>
  <si>
    <t>Student1284005</t>
  </si>
  <si>
    <t>Abdul Farzam Sheikh</t>
  </si>
  <si>
    <t>Student1287434</t>
  </si>
  <si>
    <t>SHEREEN FAROOQUI</t>
  </si>
  <si>
    <t>Student1286465</t>
  </si>
  <si>
    <t>Muhammad Wahaj</t>
  </si>
  <si>
    <t>Student1283802</t>
  </si>
  <si>
    <t xml:space="preserve">Noman Ahmed </t>
  </si>
  <si>
    <t>Student1286472</t>
  </si>
  <si>
    <t>Faiqa Ali khan</t>
  </si>
  <si>
    <t>Student1288095</t>
  </si>
  <si>
    <t>Rayyan Mahmood Mianoor</t>
  </si>
  <si>
    <t>Student1287779</t>
  </si>
  <si>
    <t>MUHAMMAD AMMAR MEER</t>
  </si>
  <si>
    <t>Student1287646</t>
  </si>
  <si>
    <t>Umair Farooq</t>
  </si>
  <si>
    <t>Student1288890</t>
  </si>
  <si>
    <t>Lubna Qureshi</t>
  </si>
  <si>
    <t>Student1288823</t>
  </si>
  <si>
    <t xml:space="preserve">Shahzaib Samuel Victor </t>
  </si>
  <si>
    <t>Student1290014</t>
  </si>
  <si>
    <t>Arham Imran</t>
  </si>
  <si>
    <t>Student1284759</t>
  </si>
  <si>
    <t>HASNAIN MUHAMMAD SHAFI</t>
  </si>
  <si>
    <t>Student1294576</t>
  </si>
  <si>
    <t xml:space="preserve">Muhamamd Abbas </t>
  </si>
  <si>
    <t>Student1288821</t>
  </si>
  <si>
    <t xml:space="preserve">MUHAMMAD DANISH </t>
  </si>
  <si>
    <t>Student1287257</t>
  </si>
  <si>
    <t>Syed Abdul Muqeet</t>
  </si>
  <si>
    <t>Student1292660</t>
  </si>
  <si>
    <t>Umar Khan</t>
  </si>
  <si>
    <t>Student1294580</t>
  </si>
  <si>
    <t>Aftab Ahmed</t>
  </si>
  <si>
    <t>Student1278497</t>
  </si>
  <si>
    <t>Asiya Manzoor Brohi</t>
  </si>
  <si>
    <t>Student1295529</t>
  </si>
  <si>
    <t>Asad Hussain</t>
  </si>
  <si>
    <t>Student1296628</t>
  </si>
  <si>
    <t>Zahid Hussain</t>
  </si>
  <si>
    <t>Student1300996</t>
  </si>
  <si>
    <t xml:space="preserve">Noreen Hameed </t>
  </si>
  <si>
    <t>Student1302124</t>
  </si>
  <si>
    <t>Uzair Malik</t>
  </si>
  <si>
    <t>Student1303684</t>
  </si>
  <si>
    <t xml:space="preserve">Muhammad Munaf </t>
  </si>
  <si>
    <t>Student1301734</t>
  </si>
  <si>
    <t>Komal Mustafa</t>
  </si>
  <si>
    <t>Student1307722</t>
  </si>
  <si>
    <t>Mateen Mughal</t>
  </si>
  <si>
    <t>Student1282070</t>
  </si>
  <si>
    <t>Ismail Ahmed</t>
  </si>
  <si>
    <t>Student1269911</t>
  </si>
  <si>
    <t>Shazil Ahmed Khan</t>
  </si>
  <si>
    <t>Student1284605</t>
  </si>
  <si>
    <t>Muhammad Saqib</t>
  </si>
  <si>
    <t>Student1299014</t>
  </si>
  <si>
    <t>Hrum Bin Tahir</t>
  </si>
  <si>
    <t>Student1299377</t>
  </si>
  <si>
    <t>Muhammad Fayyaz</t>
  </si>
  <si>
    <t>Student1279636</t>
  </si>
  <si>
    <t>Student1279645</t>
  </si>
  <si>
    <t>Muhammad Sohail</t>
  </si>
  <si>
    <t>Student1283348</t>
  </si>
  <si>
    <t>Saif ul Islam</t>
  </si>
  <si>
    <t>Student1279971</t>
  </si>
  <si>
    <t>Student1283118</t>
  </si>
  <si>
    <t>LAIBA ASIF</t>
  </si>
  <si>
    <t>Student1281283</t>
  </si>
  <si>
    <t>Moula Bukash</t>
  </si>
  <si>
    <t>Student1279635</t>
  </si>
  <si>
    <t>Muhammad Aaish Ali Qadri</t>
  </si>
  <si>
    <t>Student1278377</t>
  </si>
  <si>
    <t>Muhammad Shahzaib Kiyani</t>
  </si>
  <si>
    <t>Student1283114</t>
  </si>
  <si>
    <t xml:space="preserve">ALI MEHAR </t>
  </si>
  <si>
    <t>Student1299361</t>
  </si>
  <si>
    <t>Salman Azeem</t>
  </si>
  <si>
    <t>Student1299074</t>
  </si>
  <si>
    <t>Sheikh Ahad Ahmed</t>
  </si>
  <si>
    <t>Student1299053</t>
  </si>
  <si>
    <t>Muhamamd Hamza Amjad</t>
  </si>
  <si>
    <t>Student1299047</t>
  </si>
  <si>
    <t>Sheikh Saim Nisar</t>
  </si>
  <si>
    <t>Student1299409</t>
  </si>
  <si>
    <t>Shahzaib Zulfiqar</t>
  </si>
  <si>
    <t>Student1300877</t>
  </si>
  <si>
    <t>Muhammad Waqas</t>
  </si>
  <si>
    <t>Student1300880</t>
  </si>
  <si>
    <t>Muhammad Danish Shahid Ahmed</t>
  </si>
  <si>
    <t>Student1285472</t>
  </si>
  <si>
    <t>Austin Arnold</t>
  </si>
  <si>
    <t>Student1304316</t>
  </si>
  <si>
    <t>ABDUL REHMAN Okhai Memon</t>
  </si>
  <si>
    <t>Student1304000</t>
  </si>
  <si>
    <t>ABDUL HASEEB</t>
  </si>
  <si>
    <t>Student1307717</t>
  </si>
  <si>
    <t>Muhammad Faraz Kasmani</t>
  </si>
  <si>
    <t>Student1308404</t>
  </si>
  <si>
    <t>Faizan Alam</t>
  </si>
  <si>
    <t>Student1309670</t>
  </si>
  <si>
    <t>FAEZ SOHAIL</t>
  </si>
  <si>
    <t>Student1309379</t>
  </si>
  <si>
    <t xml:space="preserve">Sharoon Tariq </t>
  </si>
  <si>
    <t>Student1310586</t>
  </si>
  <si>
    <t>Hassan Ahmed</t>
  </si>
  <si>
    <t>Student1310589</t>
  </si>
  <si>
    <t xml:space="preserve">Muhammad Anus </t>
  </si>
  <si>
    <t>Student1310832</t>
  </si>
  <si>
    <t>Basit Abbas</t>
  </si>
  <si>
    <t>Student1310834</t>
  </si>
  <si>
    <t>Student1310837</t>
  </si>
  <si>
    <t>Daniyal Aftab</t>
  </si>
  <si>
    <t>Student1310843</t>
  </si>
  <si>
    <t>Virginia</t>
  </si>
  <si>
    <t>Student1310488</t>
  </si>
  <si>
    <t xml:space="preserve">Moiz Hassan </t>
  </si>
  <si>
    <t>Student1312605</t>
  </si>
  <si>
    <t>Numair Nadeem</t>
  </si>
  <si>
    <t>Student1312284</t>
  </si>
  <si>
    <t>Shuja Ahmed</t>
  </si>
  <si>
    <t>Student1312792</t>
  </si>
  <si>
    <t>Syed Turab Ali</t>
  </si>
  <si>
    <t>Student1313141</t>
  </si>
  <si>
    <t>Student1312307</t>
  </si>
  <si>
    <t>Hanzala Chauhan</t>
  </si>
  <si>
    <t>Student1316052</t>
  </si>
  <si>
    <t>Jeanete Ruba Bhatti</t>
  </si>
  <si>
    <t>Student1316059</t>
  </si>
  <si>
    <t>Student1344351</t>
  </si>
  <si>
    <t>Aliashghar saifuddin</t>
  </si>
  <si>
    <t>Student1313629</t>
  </si>
  <si>
    <t>Zaryab Bashir</t>
  </si>
  <si>
    <t>Student1312881</t>
  </si>
  <si>
    <t>Arbab Bashir</t>
  </si>
  <si>
    <t>Student1316063</t>
  </si>
  <si>
    <t>Ifthikar Naeem</t>
  </si>
  <si>
    <t>Student1316304</t>
  </si>
  <si>
    <t>Waheed Arshad</t>
  </si>
  <si>
    <t>Student1318728</t>
  </si>
  <si>
    <t>Momna Ramzan Mehmood</t>
  </si>
  <si>
    <t>Student1320627</t>
  </si>
  <si>
    <t>Muhammad huraira</t>
  </si>
  <si>
    <t>Student1320994</t>
  </si>
  <si>
    <t>Sheikh Muhammad Ibrahim</t>
  </si>
  <si>
    <t>Student1321668</t>
  </si>
  <si>
    <t>Hassan jamil</t>
  </si>
  <si>
    <t>Student1321996</t>
  </si>
  <si>
    <t>Ahmer Waryas Khan</t>
  </si>
  <si>
    <t>Student1322083</t>
  </si>
  <si>
    <t>Umar Alam</t>
  </si>
  <si>
    <t>Student1322098</t>
  </si>
  <si>
    <t>Zunaira Majid Khan</t>
  </si>
  <si>
    <t>Student1322071</t>
  </si>
  <si>
    <t>Syed Ansharah Shoaib</t>
  </si>
  <si>
    <t>Student1322823</t>
  </si>
  <si>
    <t>Misbah Ur Rehman</t>
  </si>
  <si>
    <t>Student1323424</t>
  </si>
  <si>
    <t>Mary Jalal</t>
  </si>
  <si>
    <t>Student1323451</t>
  </si>
  <si>
    <t>Abdullah Bakth Sher</t>
  </si>
  <si>
    <t>Student1323264</t>
  </si>
  <si>
    <t>Daniyal Zaman</t>
  </si>
  <si>
    <t>Student1300870</t>
  </si>
  <si>
    <t>Saad Raza</t>
  </si>
  <si>
    <t>Student1323987</t>
  </si>
  <si>
    <t>Abdul Basti</t>
  </si>
  <si>
    <t>Student1324782</t>
  </si>
  <si>
    <t>Elisha Khursheed</t>
  </si>
  <si>
    <t>Student1317315</t>
  </si>
  <si>
    <t>Tariq aziz</t>
  </si>
  <si>
    <t>Student1324969</t>
  </si>
  <si>
    <t>Muhammad Huzaifa Abdullah</t>
  </si>
  <si>
    <t>Student1325599</t>
  </si>
  <si>
    <t>Hakam</t>
  </si>
  <si>
    <t>Student1302069</t>
  </si>
  <si>
    <t>Ali Sohail Edhi</t>
  </si>
  <si>
    <t>Student1332833</t>
  </si>
  <si>
    <t>Syed Daniyal Bukhari</t>
  </si>
  <si>
    <t>Student1327219</t>
  </si>
  <si>
    <t>Muhammad Aqil</t>
  </si>
  <si>
    <t>Student1326785</t>
  </si>
  <si>
    <t>Shakir Mehmmood</t>
  </si>
  <si>
    <t>Student1325535</t>
  </si>
  <si>
    <t>Student1281294</t>
  </si>
  <si>
    <t>Shariq Atif</t>
  </si>
  <si>
    <t>Student1325532</t>
  </si>
  <si>
    <t>Student1322385</t>
  </si>
  <si>
    <t>Sahil Raza</t>
  </si>
  <si>
    <t>Student1325667</t>
  </si>
  <si>
    <t>Maimoona Muhammad Saleem</t>
  </si>
  <si>
    <t>Student1331201</t>
  </si>
  <si>
    <t>Muhammad Anas</t>
  </si>
  <si>
    <t>Student1333175</t>
  </si>
  <si>
    <t>Muhammad Afaq</t>
  </si>
  <si>
    <t>Student1333165</t>
  </si>
  <si>
    <t>Aamir Khan Yousufzai</t>
  </si>
  <si>
    <t>Student1333930</t>
  </si>
  <si>
    <t>Muhammad Ammar</t>
  </si>
  <si>
    <t>Student1333600</t>
  </si>
  <si>
    <t>Muhammad Maaz</t>
  </si>
  <si>
    <t>Student1333918</t>
  </si>
  <si>
    <t>Ayan Faisal</t>
  </si>
  <si>
    <t>Student1334899</t>
  </si>
  <si>
    <t>Umer Abdul wahid</t>
  </si>
  <si>
    <t>Student1333706</t>
  </si>
  <si>
    <t>Esha Noor Janjua</t>
  </si>
  <si>
    <t>Student1333261</t>
  </si>
  <si>
    <t>Shaharyar Khan</t>
  </si>
  <si>
    <t>Student1334076</t>
  </si>
  <si>
    <t>Ramish Ahmed</t>
  </si>
  <si>
    <t>Student1331237</t>
  </si>
  <si>
    <t>Mohammad Yasir Khan</t>
  </si>
  <si>
    <t>Student1334150</t>
  </si>
  <si>
    <t>Muhammad Ameen</t>
  </si>
  <si>
    <t>Student1336297</t>
  </si>
  <si>
    <t>Salmoon john Javed</t>
  </si>
  <si>
    <t>Student1336000</t>
  </si>
  <si>
    <t>Muhammad Ashan Khan</t>
  </si>
  <si>
    <t>Student1335909</t>
  </si>
  <si>
    <t>Ali Asghar Saifuddin Tetpur</t>
  </si>
  <si>
    <t>Student1335770</t>
  </si>
  <si>
    <t>Rayan</t>
  </si>
  <si>
    <t>Student1334040</t>
  </si>
  <si>
    <t>Student1336293</t>
  </si>
  <si>
    <t>Daim Pervaiz</t>
  </si>
  <si>
    <t>Student1335680</t>
  </si>
  <si>
    <t>Syed Ehtism Rizvi</t>
  </si>
  <si>
    <t>Student1332508</t>
  </si>
  <si>
    <t>Muhammad Rehan</t>
  </si>
  <si>
    <t>Student1332870</t>
  </si>
  <si>
    <t>Muhammad Rizwan</t>
  </si>
  <si>
    <t>Student1338116</t>
  </si>
  <si>
    <t>Osama Irfan</t>
  </si>
  <si>
    <t>Student1339007</t>
  </si>
  <si>
    <t>Muhammad Noman</t>
  </si>
  <si>
    <t>Student1338111</t>
  </si>
  <si>
    <t>Abdul Ahad</t>
  </si>
  <si>
    <t>Student1332848</t>
  </si>
  <si>
    <t>Ahad Hammas</t>
  </si>
  <si>
    <t>Student1342136</t>
  </si>
  <si>
    <t>Zainab bilal</t>
  </si>
  <si>
    <t>Student1347997</t>
  </si>
  <si>
    <t>Student1347380</t>
  </si>
  <si>
    <t>Faizan Mukhdi</t>
  </si>
  <si>
    <t>Student1345129</t>
  </si>
  <si>
    <t>Raza iqbal</t>
  </si>
  <si>
    <t>Student1347076</t>
  </si>
  <si>
    <t>Nida Irfan</t>
  </si>
  <si>
    <t>Student1349296</t>
  </si>
  <si>
    <t>Mohammad Hasnain Mengal</t>
  </si>
  <si>
    <t>Student1347935</t>
  </si>
  <si>
    <t>Khadim hussain malik</t>
  </si>
  <si>
    <t>Student1348389</t>
  </si>
  <si>
    <t>Asal Fatima Bhojani</t>
  </si>
  <si>
    <t>Student1344298</t>
  </si>
  <si>
    <t>Student1344389</t>
  </si>
  <si>
    <t>Muhammad Ali Hussain</t>
  </si>
  <si>
    <t>Student1340450</t>
  </si>
  <si>
    <t>Aamir Ali</t>
  </si>
  <si>
    <t>Student1340353</t>
  </si>
  <si>
    <t>Student1342299</t>
  </si>
  <si>
    <t>Student1340773</t>
  </si>
  <si>
    <t>Raiz hussain</t>
  </si>
  <si>
    <t>Student1340332</t>
  </si>
  <si>
    <t>Student1340499</t>
  </si>
  <si>
    <t>Muhammad Ismail</t>
  </si>
  <si>
    <t>Student1348178</t>
  </si>
  <si>
    <t>Abdul Aziz Malik</t>
  </si>
  <si>
    <t>Student1346258</t>
  </si>
  <si>
    <t>Muhammad Hani Musani</t>
  </si>
  <si>
    <t>Student1347083</t>
  </si>
  <si>
    <t>Muhammad Sameer Khan</t>
  </si>
  <si>
    <t>Student1347103</t>
  </si>
  <si>
    <t>Muhammad Shehroz Anwer</t>
  </si>
  <si>
    <t>Student1347652</t>
  </si>
  <si>
    <t>Salman Nasir</t>
  </si>
  <si>
    <t>Student1348502</t>
  </si>
  <si>
    <t>Muhammad Arif</t>
  </si>
  <si>
    <t>Student1343310</t>
  </si>
  <si>
    <t>Student1348083</t>
  </si>
  <si>
    <t>Sajjad Saleem</t>
  </si>
  <si>
    <t>Student1346344</t>
  </si>
  <si>
    <t>Bilal Hassan</t>
  </si>
  <si>
    <t>Student1347403</t>
  </si>
  <si>
    <t>Nawazish Hussain</t>
  </si>
  <si>
    <t>Student1340906</t>
  </si>
  <si>
    <t>Faria Zainab Butt</t>
  </si>
  <si>
    <t>Student1347267</t>
  </si>
  <si>
    <t>Abdul Rafay Zafar</t>
  </si>
  <si>
    <t>Student1346330</t>
  </si>
  <si>
    <t>Mustafa Ahmed Imtiaz</t>
  </si>
  <si>
    <t>Student1348095</t>
  </si>
  <si>
    <t>Abdul Subhan Shahid</t>
  </si>
  <si>
    <t>Student1348421</t>
  </si>
  <si>
    <t>Student1345208</t>
  </si>
  <si>
    <t>Student1348144</t>
  </si>
  <si>
    <t>Muhammad Raheel</t>
  </si>
  <si>
    <t>Student1343431</t>
  </si>
  <si>
    <t>Abdul Moiz</t>
  </si>
  <si>
    <t>Student1347989</t>
  </si>
  <si>
    <t>Muhammad Hassam</t>
  </si>
  <si>
    <t>Student1346238</t>
  </si>
  <si>
    <t>Syed Muhammad Yousuf</t>
  </si>
  <si>
    <t>Student1348127</t>
  </si>
  <si>
    <t>Hassan</t>
  </si>
  <si>
    <t>Student1352053</t>
  </si>
  <si>
    <t>Mohammad Yaman</t>
  </si>
  <si>
    <t>Student1352056</t>
  </si>
  <si>
    <t>Inam ur Rehman</t>
  </si>
  <si>
    <t>Student1345679</t>
  </si>
  <si>
    <t>Gobind Rai</t>
  </si>
  <si>
    <t>Student1352039</t>
  </si>
  <si>
    <t>Syed Muhammad Asad Altaf</t>
  </si>
  <si>
    <t>Student1349292</t>
  </si>
  <si>
    <t>Muhammad Areeb Asif</t>
  </si>
  <si>
    <t>Student1346247</t>
  </si>
  <si>
    <t>Muhammad Sami Qureshi</t>
  </si>
  <si>
    <t>Student1352046</t>
  </si>
  <si>
    <t>Syed Anwar-ul-Haq</t>
  </si>
  <si>
    <t>Student1348788</t>
  </si>
  <si>
    <t>Syed Shameer Burny</t>
  </si>
  <si>
    <t>Student1352054</t>
  </si>
  <si>
    <t>Faizan Fida</t>
  </si>
  <si>
    <t>Student1347890</t>
  </si>
  <si>
    <t>Student1345213</t>
  </si>
  <si>
    <t>Nasrullah Khan</t>
  </si>
  <si>
    <t>Student1345617</t>
  </si>
  <si>
    <t>Syed Areez Ul haq</t>
  </si>
  <si>
    <t>Student1348408</t>
  </si>
  <si>
    <t>Muhammad Atif Naseer</t>
  </si>
  <si>
    <t>PR-201903B+PR-201811B+1901B1</t>
  </si>
  <si>
    <t>PR-201905B+1906B</t>
  </si>
  <si>
    <t>PR-202001B+PR-201907B+PR-201909C</t>
  </si>
  <si>
    <t>PR-201908B+PR-201909B+PR-201908E</t>
  </si>
  <si>
    <t>PR-201910B2+10B1+10B+10C+03C</t>
  </si>
  <si>
    <t>PR-202006B+02B</t>
  </si>
  <si>
    <t>PR-201910B3</t>
  </si>
  <si>
    <t>PR-202008B</t>
  </si>
  <si>
    <t>PR-202009B+202010B2</t>
  </si>
  <si>
    <t>PR-202010B1+11B1</t>
  </si>
  <si>
    <t>PR-202011B</t>
  </si>
  <si>
    <t>PR-202011B2+202012B+202102B</t>
  </si>
  <si>
    <t>PR-202101B1+PR-202102B+PR-202010B</t>
  </si>
  <si>
    <t>PR-202103B</t>
  </si>
  <si>
    <t>PR-202104B</t>
  </si>
  <si>
    <t>PR-202106B</t>
  </si>
  <si>
    <t>PR-202107B</t>
  </si>
  <si>
    <t>PR2-202108B</t>
  </si>
  <si>
    <t>PR2-202109B</t>
  </si>
  <si>
    <t>PR2-202110B</t>
  </si>
  <si>
    <t>PR2-202110B1</t>
  </si>
  <si>
    <t>PR2-202111B</t>
  </si>
  <si>
    <t xml:space="preserve"> PR-201906C+PR-201901C+1901C1+PR-201902B +04B+ PR-201904C</t>
  </si>
  <si>
    <t xml:space="preserve">  PR-201908C+PR-201911C</t>
  </si>
  <si>
    <t>PR-202001C+PR-201912C+PR-201907C+PR-202001C1</t>
  </si>
  <si>
    <t>PR-202008C+PR-202007C+PR-202006C</t>
  </si>
  <si>
    <t>PR-202010C</t>
  </si>
  <si>
    <t>PR-202011C1+202009C</t>
  </si>
  <si>
    <t>PR-202101C+PR-202012C</t>
  </si>
  <si>
    <t>PR-202102C</t>
  </si>
  <si>
    <t>PR-202103C</t>
  </si>
  <si>
    <t>PR-202105C</t>
  </si>
  <si>
    <t>PR-202106C</t>
  </si>
  <si>
    <t>PR-202108C</t>
  </si>
  <si>
    <t>PR2-202108C1</t>
  </si>
  <si>
    <t>PR2-202109C</t>
  </si>
  <si>
    <t>PR2-202110C</t>
  </si>
  <si>
    <t>PR2-202111C</t>
  </si>
  <si>
    <t>PR-201811E</t>
  </si>
  <si>
    <t>PR-201911E+PR-201912B+PR-201912E</t>
  </si>
  <si>
    <t xml:space="preserve"> PR-202002E</t>
  </si>
  <si>
    <t>PR-202103E+02E</t>
  </si>
  <si>
    <t>PR-202107E</t>
  </si>
  <si>
    <t>PR2-202109E</t>
  </si>
  <si>
    <t>PR2-202110E</t>
  </si>
  <si>
    <t>PR2-202111E</t>
  </si>
  <si>
    <t xml:space="preserve"> PR-201904F+1902F</t>
  </si>
  <si>
    <t xml:space="preserve"> PR-201903E +02E+01E</t>
  </si>
  <si>
    <t>PR-201908F</t>
  </si>
  <si>
    <t>PR-201910F+201912F</t>
  </si>
  <si>
    <t>PR-202011F+09F</t>
  </si>
  <si>
    <t>PR-202101F</t>
  </si>
  <si>
    <t>PR-202103F</t>
  </si>
  <si>
    <t>PR-202105F</t>
  </si>
  <si>
    <t>PR-202106F</t>
  </si>
  <si>
    <t>PR2-202109F</t>
  </si>
  <si>
    <t>PR2-202110F</t>
  </si>
  <si>
    <t xml:space="preserve">PR-201901G </t>
  </si>
  <si>
    <t>PR-201812G+10F+PR-201906G+06G</t>
  </si>
  <si>
    <t>PR-201903G1+03G+1811G</t>
  </si>
  <si>
    <t>PR-201907G+PR-201909G+PR-201911G+PR-201906G1</t>
  </si>
  <si>
    <t>PR-201912G</t>
  </si>
  <si>
    <t xml:space="preserve">PR-202006G+PR-202001G </t>
  </si>
  <si>
    <t>PR-202010G</t>
  </si>
  <si>
    <t>PR-202011G+202101G</t>
  </si>
  <si>
    <t>PR-202102G</t>
  </si>
  <si>
    <t>PR-202104G</t>
  </si>
  <si>
    <t>PR-202106G+3G</t>
  </si>
  <si>
    <t>PR-202107G</t>
  </si>
  <si>
    <t>PR2-202109G</t>
  </si>
  <si>
    <t>PR2-202110G</t>
  </si>
  <si>
    <t>PR2-202111G</t>
  </si>
  <si>
    <t>PR2-202111F</t>
  </si>
  <si>
    <t>PR2-202112D</t>
  </si>
  <si>
    <t>SP.APP-202109C</t>
  </si>
  <si>
    <t>DM-202111C</t>
  </si>
  <si>
    <t>AHNA-202106G</t>
  </si>
  <si>
    <t>DM-202111G</t>
  </si>
  <si>
    <t>DM-202109G</t>
  </si>
  <si>
    <t>AHNA-202011G+AHNA-202107G+AHNA-202006F+EH-202005F+08F</t>
  </si>
  <si>
    <t>HTML-202111D</t>
  </si>
  <si>
    <t>OSSP-OST-202110E</t>
  </si>
  <si>
    <t xml:space="preserve">Sir Farhan </t>
  </si>
  <si>
    <t>Miss Nusrat</t>
  </si>
  <si>
    <t>Sir Jawaid</t>
  </si>
  <si>
    <t>Sir Umair</t>
  </si>
  <si>
    <t>Sir Shabbir</t>
  </si>
  <si>
    <t>Miss Rimsha</t>
  </si>
  <si>
    <t>Sir Faiz</t>
  </si>
  <si>
    <t>Sir Shehzad</t>
  </si>
  <si>
    <t>Sir Sheikh Faizan</t>
  </si>
  <si>
    <t>Sir Tayyab</t>
  </si>
  <si>
    <t>Sir Zohaib</t>
  </si>
  <si>
    <t>Sir Shahid Jamil</t>
  </si>
  <si>
    <t>Sir Murtaza</t>
  </si>
  <si>
    <t>Sir Yasir Arfat</t>
  </si>
  <si>
    <t>Sir Qasim</t>
  </si>
  <si>
    <t>Sir Abdullah</t>
  </si>
  <si>
    <t>Haider</t>
  </si>
  <si>
    <t>WD-202111G</t>
  </si>
  <si>
    <t>Abdullah Shafqat</t>
  </si>
  <si>
    <t>Sir Abbas</t>
  </si>
  <si>
    <t>Student1355728</t>
  </si>
  <si>
    <t>Student1352062</t>
  </si>
  <si>
    <t>Hammad Waseem</t>
  </si>
  <si>
    <t>Student1356450</t>
  </si>
  <si>
    <t>Student1354561</t>
  </si>
  <si>
    <t>Student1357239</t>
  </si>
  <si>
    <t>Hafiz Humza Naveed Riaz</t>
  </si>
  <si>
    <t>Student1353585</t>
  </si>
  <si>
    <t>Waleed Imran</t>
  </si>
  <si>
    <t>Student1357168</t>
  </si>
  <si>
    <t>Student1352005</t>
  </si>
  <si>
    <t>Syed Muhammad Yousuf Shah Kaka Khair</t>
  </si>
  <si>
    <t>Student1357180</t>
  </si>
  <si>
    <t>Obaid Ur Rehman</t>
  </si>
  <si>
    <t>Student1356170</t>
  </si>
  <si>
    <t>Sanaullah</t>
  </si>
  <si>
    <t>Student1353800</t>
  </si>
  <si>
    <t>Zohaib Ali</t>
  </si>
  <si>
    <t>PR2-202112C</t>
  </si>
  <si>
    <t>Muhammad Fardeen Azam</t>
  </si>
  <si>
    <t>Haseeb ur Rehman</t>
  </si>
  <si>
    <t>Syeda Fariya Anjum</t>
  </si>
  <si>
    <t>Student1357163</t>
  </si>
  <si>
    <t>Sumair Ali Siddiqui</t>
  </si>
  <si>
    <t>Student1354216</t>
  </si>
  <si>
    <t>Muhammad Junaid</t>
  </si>
  <si>
    <t>Syed Ahmed Asim</t>
  </si>
  <si>
    <t>Talha Tariq Advani</t>
  </si>
  <si>
    <t>Muhammad Rabeet</t>
  </si>
  <si>
    <t>Student1357204</t>
  </si>
  <si>
    <t>Aliza Karim</t>
  </si>
  <si>
    <t>Rana Muhammad Atif Rafique</t>
  </si>
  <si>
    <t>Sandesh Kumar Gehani</t>
  </si>
  <si>
    <t>Nobil</t>
  </si>
  <si>
    <t>Student1356449</t>
  </si>
  <si>
    <t>Ahtram Ur Haq</t>
  </si>
  <si>
    <t>Student1356532</t>
  </si>
  <si>
    <t>Muhammad Noman Khokhar</t>
  </si>
  <si>
    <t>Student1355730</t>
  </si>
  <si>
    <t>Danish Abdul Qadir</t>
  </si>
  <si>
    <t>Student1355723</t>
  </si>
  <si>
    <t>Abdul Rehman Abdul Wahid</t>
  </si>
  <si>
    <t>Syed Ashir Shahid</t>
  </si>
  <si>
    <t>PR2-202112C1</t>
  </si>
  <si>
    <t>PR2-202112B1</t>
  </si>
  <si>
    <t>Zahara Mehmood</t>
  </si>
  <si>
    <t>Anum Abbas</t>
  </si>
  <si>
    <t>Syed Mubarak Ali</t>
  </si>
  <si>
    <t>Student1356168</t>
  </si>
  <si>
    <t>Fahad Faisal</t>
  </si>
  <si>
    <t>Student1357235</t>
  </si>
  <si>
    <t>Ehtisham Ali</t>
  </si>
  <si>
    <t>Student1356088</t>
  </si>
  <si>
    <t>Nahal junaid</t>
  </si>
  <si>
    <t>Student1357182</t>
  </si>
  <si>
    <t>Ubaid Roa</t>
  </si>
  <si>
    <t>Student1357242</t>
  </si>
  <si>
    <t>Muhammad Khizar Aijaz Ahmed</t>
  </si>
  <si>
    <t>Student1357190</t>
  </si>
  <si>
    <t>Student1357169</t>
  </si>
  <si>
    <t>PR2-202112B</t>
  </si>
  <si>
    <t>Student1345930</t>
  </si>
  <si>
    <t>Malik Talha</t>
  </si>
  <si>
    <t>Student1349362</t>
  </si>
  <si>
    <t>Syed Maaz Shah</t>
  </si>
  <si>
    <t>Student1346236</t>
  </si>
  <si>
    <t>Daniyal Qadeer khan</t>
  </si>
  <si>
    <t>Student1347073</t>
  </si>
  <si>
    <t>Syed Saim Abbas Zaidi</t>
  </si>
  <si>
    <t>Student1348202</t>
  </si>
  <si>
    <t>Arbaz Hussain</t>
  </si>
  <si>
    <t>AutoCad-202111F</t>
  </si>
  <si>
    <t>Student1320343</t>
  </si>
  <si>
    <t>Syed Uzair Ahmed Kirmani</t>
  </si>
  <si>
    <t>Student1327178</t>
  </si>
  <si>
    <t>Suhban Zulfiqar</t>
  </si>
  <si>
    <t>Student1323748</t>
  </si>
  <si>
    <t>Mirza Mubashir Ali</t>
  </si>
  <si>
    <t>Student1327208</t>
  </si>
  <si>
    <t>Student1331460</t>
  </si>
  <si>
    <t>Student1328737</t>
  </si>
  <si>
    <t>Abdul rafay</t>
  </si>
  <si>
    <t>Student1328865</t>
  </si>
  <si>
    <t>Zahid Saleem</t>
  </si>
  <si>
    <t>Student1318383</t>
  </si>
  <si>
    <t>Sheroz Muhammad Hasim</t>
  </si>
  <si>
    <t>Sutdent1300481</t>
  </si>
  <si>
    <t xml:space="preserve">Syed lutf </t>
  </si>
  <si>
    <t>Student1333658</t>
  </si>
  <si>
    <t>Wasil Hussain Syed</t>
  </si>
  <si>
    <t>Student1333242</t>
  </si>
  <si>
    <t>Amir Ilyas</t>
  </si>
  <si>
    <t>Student1346234</t>
  </si>
  <si>
    <t>Hanzala Jahangir</t>
  </si>
  <si>
    <t>Student1340448</t>
  </si>
  <si>
    <t>Haider Ali Makkani</t>
  </si>
  <si>
    <t>Student1324963</t>
  </si>
  <si>
    <t>Ali bin Khalid</t>
  </si>
  <si>
    <t>Student1324013</t>
  </si>
  <si>
    <t>Zeeshan Ali</t>
  </si>
  <si>
    <t>Student1321942</t>
  </si>
  <si>
    <t>Muhammad Shahzeb</t>
  </si>
  <si>
    <t>Student1356160</t>
  </si>
  <si>
    <t>Muhammad Hashir Khan</t>
  </si>
  <si>
    <t>Student1319264</t>
  </si>
  <si>
    <t>Nadia Rahim</t>
  </si>
  <si>
    <t>AHNA-202106F</t>
  </si>
  <si>
    <t>Student1353557</t>
  </si>
  <si>
    <t>Ibrahim Khalid</t>
  </si>
  <si>
    <t>Student1355731</t>
  </si>
  <si>
    <t>Muhammad Subhan</t>
  </si>
  <si>
    <t>Student1355727</t>
  </si>
  <si>
    <t>Shahbaz Khan</t>
  </si>
  <si>
    <t>Muhammad hasnain</t>
  </si>
  <si>
    <t>Student1356525</t>
  </si>
  <si>
    <t>Kubra</t>
  </si>
  <si>
    <t>Student1356533</t>
  </si>
  <si>
    <t>Danish</t>
  </si>
  <si>
    <t>Student1357201</t>
  </si>
  <si>
    <t>Aroon</t>
  </si>
  <si>
    <t>Student1355729</t>
  </si>
  <si>
    <t>Muhammad Hasnain Imran</t>
  </si>
  <si>
    <t>Student1357174</t>
  </si>
  <si>
    <t>Aryam Abdullah</t>
  </si>
  <si>
    <t>Student1357172</t>
  </si>
  <si>
    <t>Rohail Abbas</t>
  </si>
  <si>
    <t>PR2-202112F</t>
  </si>
  <si>
    <t>WD-202111D</t>
  </si>
  <si>
    <t>Aniq Abid</t>
  </si>
  <si>
    <t>Student1346320</t>
  </si>
  <si>
    <t>Syed Mubashir Ali</t>
  </si>
  <si>
    <t>Shaheer Ahmed</t>
  </si>
  <si>
    <t>Student1344388</t>
  </si>
  <si>
    <t>Mohammad Mohsin Khan</t>
  </si>
  <si>
    <t xml:space="preserve">BT PENDING </t>
  </si>
  <si>
    <t>BT TO 202103C MISS ULYA MWF 11-1</t>
  </si>
  <si>
    <t>l</t>
  </si>
  <si>
    <t>Student1350851</t>
  </si>
  <si>
    <t>Student1352570</t>
  </si>
  <si>
    <t>Student1351593</t>
  </si>
  <si>
    <t>Student1357200</t>
  </si>
  <si>
    <t>Abeer Fatima</t>
  </si>
  <si>
    <t>Student1357209</t>
  </si>
  <si>
    <t>Student1357215</t>
  </si>
  <si>
    <t>Student1357185</t>
  </si>
  <si>
    <t>Student1357166</t>
  </si>
  <si>
    <t>Student1357766</t>
  </si>
  <si>
    <t>Student1357949</t>
  </si>
  <si>
    <t>Student1358627</t>
  </si>
  <si>
    <t>Everest</t>
  </si>
  <si>
    <t>Student1357952</t>
  </si>
  <si>
    <t>Abdul hadi Khan</t>
  </si>
  <si>
    <t>Student1358157</t>
  </si>
  <si>
    <t>Mubashir Hussain Mangi</t>
  </si>
  <si>
    <t>Student1357178</t>
  </si>
  <si>
    <t>Waseem Ali</t>
  </si>
  <si>
    <t>Student1354210</t>
  </si>
  <si>
    <t>Sumair Farooque Jafrani</t>
  </si>
  <si>
    <t>Student1357984</t>
  </si>
  <si>
    <t>Daniyal rehman</t>
  </si>
  <si>
    <t>Student1358667</t>
  </si>
  <si>
    <t>Aqsa Habib</t>
  </si>
  <si>
    <t>Student1358635</t>
  </si>
  <si>
    <t>Shahzaib Allah Dino</t>
  </si>
  <si>
    <t>Muhammad Bakhsh</t>
  </si>
  <si>
    <t>Student1358646</t>
  </si>
  <si>
    <t>Sheraz</t>
  </si>
  <si>
    <t>Student1358648</t>
  </si>
  <si>
    <t>Student1358643</t>
  </si>
  <si>
    <t>Syed Ashar Ahmed</t>
  </si>
  <si>
    <t>Student1357175</t>
  </si>
  <si>
    <t>Syed Haziq Hussain</t>
  </si>
  <si>
    <t>Student1354563</t>
  </si>
  <si>
    <t>Student1358135</t>
  </si>
  <si>
    <t>Waleed Alvi</t>
  </si>
  <si>
    <t>PR2-202112E</t>
  </si>
  <si>
    <t>Student1330142</t>
  </si>
  <si>
    <t>Student1357974</t>
  </si>
  <si>
    <t>Student1357937</t>
  </si>
  <si>
    <t>Student1357921</t>
  </si>
  <si>
    <t>Student1356167</t>
  </si>
  <si>
    <t>Moiz</t>
  </si>
  <si>
    <t>Student1358487</t>
  </si>
  <si>
    <t>Saddam Hussain Malik</t>
  </si>
  <si>
    <t>Shakir Mehmood</t>
  </si>
  <si>
    <t>Student1356119</t>
  </si>
  <si>
    <t>Sabra Noor</t>
  </si>
  <si>
    <t>Student1357963</t>
  </si>
  <si>
    <t>Student1357928</t>
  </si>
  <si>
    <t>Syed Wajahat Ali Zaidi</t>
  </si>
  <si>
    <t>Student1358490</t>
  </si>
  <si>
    <t>Ali Faraz</t>
  </si>
  <si>
    <t>Syeda Ifrah Shoaib</t>
  </si>
  <si>
    <t>Student1358640</t>
  </si>
  <si>
    <t>Uzma Ayaz</t>
  </si>
  <si>
    <t>Student1358491</t>
  </si>
  <si>
    <t>Muhammad Ayaz Khan</t>
  </si>
  <si>
    <t>Student1358489</t>
  </si>
  <si>
    <t>Student1357959</t>
  </si>
  <si>
    <t>Muhammad Asad</t>
  </si>
  <si>
    <t>Student1357968</t>
  </si>
  <si>
    <t>Raja Faiq</t>
  </si>
  <si>
    <t>Student1357967</t>
  </si>
  <si>
    <t>Student1354564</t>
  </si>
  <si>
    <t>Student1357193</t>
  </si>
  <si>
    <t>Haseeb</t>
  </si>
  <si>
    <t>Student1358998</t>
  </si>
  <si>
    <t>PR2-202112G</t>
  </si>
  <si>
    <t>Student1359000</t>
  </si>
  <si>
    <t>Asim Baseer Khan</t>
  </si>
  <si>
    <t>Muhammad Zain-Ul-Abdin</t>
  </si>
  <si>
    <t>Student1357211</t>
  </si>
  <si>
    <t>Student1357939</t>
  </si>
  <si>
    <t>Student1357988</t>
  </si>
  <si>
    <t>Student1357971</t>
  </si>
  <si>
    <t>Student1357932</t>
  </si>
  <si>
    <t>Student1357927</t>
  </si>
  <si>
    <t>Student1358133</t>
  </si>
  <si>
    <t>Student1357986</t>
  </si>
  <si>
    <t>Student1357957</t>
  </si>
  <si>
    <t>Student1357961</t>
  </si>
  <si>
    <t>Student1357918</t>
  </si>
  <si>
    <t>Student1356165</t>
  </si>
  <si>
    <t>Student1358154</t>
  </si>
  <si>
    <t>Student1357962</t>
  </si>
  <si>
    <t>Student1358162</t>
  </si>
  <si>
    <t>Student1342597</t>
  </si>
  <si>
    <t>Dlip Kumar</t>
  </si>
  <si>
    <t>Student1358116</t>
  </si>
  <si>
    <t>Muhammad Waqas Malik</t>
  </si>
  <si>
    <t>Student1358634</t>
  </si>
  <si>
    <t>Sara Ismail Makda</t>
  </si>
  <si>
    <t>Student1358125</t>
  </si>
  <si>
    <t>Amna Abdul rauf</t>
  </si>
  <si>
    <t>Student1356531</t>
  </si>
  <si>
    <t>Nayab haider</t>
  </si>
  <si>
    <t>Student1356528</t>
  </si>
  <si>
    <t>Arisha Asif</t>
  </si>
  <si>
    <t>DM-202112F</t>
  </si>
  <si>
    <t>Maaz Ali</t>
  </si>
  <si>
    <t>Student1353770</t>
  </si>
  <si>
    <t>Muhammad Salman</t>
  </si>
  <si>
    <t>Student1356158</t>
  </si>
  <si>
    <t>Muneed-ur-Rehman</t>
  </si>
  <si>
    <t>Student1351610</t>
  </si>
  <si>
    <t>Student1352051</t>
  </si>
  <si>
    <t>Ali Haider</t>
  </si>
  <si>
    <t>Saqib afzal</t>
  </si>
  <si>
    <t>Muhammad Ali hamza</t>
  </si>
  <si>
    <t>Ronit Rony Tariq</t>
  </si>
  <si>
    <t>Student1360474</t>
  </si>
  <si>
    <t>Student1299814</t>
  </si>
  <si>
    <t>Faisal Fareed</t>
  </si>
  <si>
    <t>Asad Ullah Khan</t>
  </si>
  <si>
    <t>Abhijeet Anil Shrimali</t>
  </si>
  <si>
    <t>Student1358630</t>
  </si>
  <si>
    <t>Amna Bibbi</t>
  </si>
  <si>
    <t>Student1359004</t>
  </si>
  <si>
    <t>Taha Ali Ghazi</t>
  </si>
  <si>
    <t>Haseeb Gulab</t>
  </si>
  <si>
    <t>Student1360796</t>
  </si>
  <si>
    <t>Mubashir Jabbar</t>
  </si>
  <si>
    <t>Student1359252</t>
  </si>
  <si>
    <t>Student1360460</t>
  </si>
  <si>
    <t>Arqum Khurram jaan</t>
  </si>
  <si>
    <t>Student1360285</t>
  </si>
  <si>
    <t>Nasir Qayyum</t>
  </si>
  <si>
    <t>Student1359002</t>
  </si>
  <si>
    <t>Student1358492</t>
  </si>
  <si>
    <t>Shayan</t>
  </si>
  <si>
    <t>Syed Kumail Abbas</t>
  </si>
  <si>
    <t>Student1357763</t>
  </si>
  <si>
    <t>Muhammad Moazzam Al Khair</t>
  </si>
  <si>
    <t>Student1358129</t>
  </si>
  <si>
    <t>Student1358633</t>
  </si>
  <si>
    <t>Rameez shah</t>
  </si>
  <si>
    <t>Student1343399</t>
  </si>
  <si>
    <t>Student1360468</t>
  </si>
  <si>
    <t>Arron Brown</t>
  </si>
  <si>
    <t>Student1360461</t>
  </si>
  <si>
    <t>Damian brown</t>
  </si>
  <si>
    <t>Muhammad Ahad</t>
  </si>
  <si>
    <t>Student1358122</t>
  </si>
  <si>
    <t>Subyyal Ahmed Khan</t>
  </si>
  <si>
    <t>Student1357770</t>
  </si>
  <si>
    <t>Student1359212</t>
  </si>
  <si>
    <t>Student1360456</t>
  </si>
  <si>
    <t>Hammad Ahmed Khan</t>
  </si>
  <si>
    <t>Student1361547</t>
  </si>
  <si>
    <t>Mudassir Ahmed</t>
  </si>
  <si>
    <t>Student1361445</t>
  </si>
  <si>
    <t>Arman Anees</t>
  </si>
  <si>
    <t>Student1361518</t>
  </si>
  <si>
    <t>Student1360804</t>
  </si>
  <si>
    <t>Muhammad Afnan Siqqiqui</t>
  </si>
  <si>
    <t>Student1360788</t>
  </si>
  <si>
    <t>Muhammad Abdullah</t>
  </si>
  <si>
    <t>Student1360813</t>
  </si>
  <si>
    <t>Muhammad Hashir Bin Munir</t>
  </si>
  <si>
    <t>Student1361552</t>
  </si>
  <si>
    <t>Zayan Zahid Iqbal usmani</t>
  </si>
  <si>
    <t>Student1360893</t>
  </si>
  <si>
    <t>Saifuddin</t>
  </si>
  <si>
    <t>Student1361611</t>
  </si>
  <si>
    <t>Muhammad imran Ahmed</t>
  </si>
  <si>
    <t>Student1361615</t>
  </si>
  <si>
    <t>Syed Uzair Ahmed</t>
  </si>
  <si>
    <t>Student1361102</t>
  </si>
  <si>
    <t>Shahida Bano</t>
  </si>
  <si>
    <t>Student1360469</t>
  </si>
  <si>
    <t>Saif Khalid</t>
  </si>
  <si>
    <t>Student1359006</t>
  </si>
  <si>
    <t>Muhammad Arsalan</t>
  </si>
  <si>
    <t>Student1360777</t>
  </si>
  <si>
    <t>Iman Tallat</t>
  </si>
  <si>
    <t>Student1361273</t>
  </si>
  <si>
    <t>Aiman Ansar</t>
  </si>
  <si>
    <t>Student1361285</t>
  </si>
  <si>
    <t>Abdul Rehman Khursheed</t>
  </si>
  <si>
    <t>Student1361602</t>
  </si>
  <si>
    <t>Student1361468</t>
  </si>
  <si>
    <t>Syed Abis Raza</t>
  </si>
  <si>
    <t>Student1361473</t>
  </si>
  <si>
    <t>Bisma Nayyab</t>
  </si>
  <si>
    <t>Student1361300</t>
  </si>
  <si>
    <t>Sheikh ramish Ahmed</t>
  </si>
  <si>
    <t>Student1360454</t>
  </si>
  <si>
    <t>Student1359009</t>
  </si>
  <si>
    <t>Aliyan</t>
  </si>
  <si>
    <t>Student1357924</t>
  </si>
  <si>
    <t>Student1358641</t>
  </si>
  <si>
    <t>Abdul Ahad Irfan</t>
  </si>
  <si>
    <t>Student1358997</t>
  </si>
  <si>
    <t>Ushna Khan</t>
  </si>
  <si>
    <t>Student1358996</t>
  </si>
  <si>
    <t>Student1358994</t>
  </si>
  <si>
    <t>Saima</t>
  </si>
  <si>
    <t>Student1359226</t>
  </si>
  <si>
    <t>Ahmed Jawad</t>
  </si>
  <si>
    <t>Student1358639</t>
  </si>
  <si>
    <t>Tasqeen Akhter</t>
  </si>
  <si>
    <t>Student1361135</t>
  </si>
  <si>
    <t>Talha Hussain</t>
  </si>
  <si>
    <t>Student1361557</t>
  </si>
  <si>
    <t>Abdullah Rashid</t>
  </si>
  <si>
    <t>Student1361634</t>
  </si>
  <si>
    <t>Mudasshir Ali Qureshi</t>
  </si>
  <si>
    <t>Student1361146</t>
  </si>
  <si>
    <t>Muhammad Mohsin</t>
  </si>
  <si>
    <t>Student1361107</t>
  </si>
  <si>
    <t>Najeeb Ullah</t>
  </si>
  <si>
    <t>Student1358160</t>
  </si>
  <si>
    <t>Muhammad Hammad Saeed</t>
  </si>
  <si>
    <t>Student1360101</t>
  </si>
  <si>
    <t>Nadia Fazal</t>
  </si>
  <si>
    <t>Student1359662</t>
  </si>
  <si>
    <t>Musharraf Baig</t>
  </si>
  <si>
    <t>Student1357935</t>
  </si>
  <si>
    <t>Nabeel Arif</t>
  </si>
  <si>
    <t>Student1360472</t>
  </si>
  <si>
    <t>Azhar Hussain</t>
  </si>
  <si>
    <t>Student1360722</t>
  </si>
  <si>
    <t>Abdul Ghani Yaseen</t>
  </si>
  <si>
    <t>Student1360458</t>
  </si>
  <si>
    <t>Owais</t>
  </si>
  <si>
    <t>Student1361628</t>
  </si>
  <si>
    <t>Fahad Khan</t>
  </si>
  <si>
    <t xml:space="preserve"> PR-202002F</t>
  </si>
  <si>
    <t>-</t>
  </si>
  <si>
    <t>9 TO 11</t>
  </si>
  <si>
    <t>11 TO 1</t>
  </si>
  <si>
    <t>1 to 3</t>
  </si>
  <si>
    <t>3 TO 5</t>
  </si>
  <si>
    <t>5 TO 7</t>
  </si>
  <si>
    <t>7 to 9</t>
  </si>
  <si>
    <t>Student1340492</t>
  </si>
  <si>
    <t>Nabeela Khan</t>
  </si>
  <si>
    <t>Student1344297</t>
  </si>
  <si>
    <t>Student1346217</t>
  </si>
  <si>
    <t>Abdullah Mahmood Moin uddin</t>
  </si>
  <si>
    <t>Student1345225</t>
  </si>
  <si>
    <t>Bushra Hadi</t>
  </si>
  <si>
    <t>Student1346317</t>
  </si>
  <si>
    <t>Fatima Murtaza</t>
  </si>
  <si>
    <t>Student1361425</t>
  </si>
  <si>
    <t>israr Ahmed</t>
  </si>
  <si>
    <t>Danish Mishba Qureshi</t>
  </si>
  <si>
    <t>Student1352617</t>
  </si>
  <si>
    <t>Muhammad Abdullah Naseem Khan</t>
  </si>
  <si>
    <t>Student1353614</t>
  </si>
  <si>
    <t>Faraz Ali</t>
  </si>
  <si>
    <t>Student1352616</t>
  </si>
  <si>
    <t>Syed Umair Ali</t>
  </si>
  <si>
    <t>DM-202110F</t>
  </si>
  <si>
    <t>MN-202111E</t>
  </si>
  <si>
    <t>MWF/TTS</t>
  </si>
  <si>
    <t>Salman Hassan</t>
  </si>
  <si>
    <t>Muhammad Jahanzaib Ali Khan</t>
  </si>
  <si>
    <t>Student1325489</t>
  </si>
  <si>
    <t>Muhammad Sameer</t>
  </si>
  <si>
    <t>Student1361386</t>
  </si>
  <si>
    <t>Student1357226</t>
  </si>
  <si>
    <t>Azhar Elahi</t>
  </si>
  <si>
    <t>Student1357222</t>
  </si>
  <si>
    <t>Muhammad Junaid Khalid</t>
  </si>
  <si>
    <t>Student1342778</t>
  </si>
  <si>
    <t>Araymun Khan</t>
  </si>
  <si>
    <t>Student1347276</t>
  </si>
  <si>
    <t>Saad Muavia</t>
  </si>
  <si>
    <t>Student1360464</t>
  </si>
  <si>
    <t>Next Saturday</t>
  </si>
  <si>
    <t>Next Tuesday</t>
  </si>
  <si>
    <t>FEELING NOT WELL</t>
  </si>
  <si>
    <t>WANT TO DROP OUT UNI TIMING ISSUE</t>
  </si>
  <si>
    <t>FEE OV ISSUE DON’T WANT TO CONTINUE</t>
  </si>
  <si>
    <t>UNI ISSUES STUDENT OF HABIB UNI , DUE TO WORK LOAD DON’T CANT MANAGE TIME</t>
  </si>
  <si>
    <t>FRIEND OF ANAS TAYAAB SAME ISSUE</t>
  </si>
  <si>
    <t>will attend next class</t>
  </si>
  <si>
    <t>infection in kidney cant take classes for 3 to 4 days</t>
  </si>
  <si>
    <t>due to some issues cant take classes also office work load, will try to attend next class</t>
  </si>
  <si>
    <t>number busy .</t>
  </si>
  <si>
    <t>job start change batch timing to 7-9</t>
  </si>
  <si>
    <t>Faraz</t>
  </si>
  <si>
    <t>M. Noman Rafique</t>
  </si>
  <si>
    <t>PR-202011C2+PR-202011C</t>
  </si>
  <si>
    <t>PR-202009E+011E1+PR-202012E+11E+10E+07E+06E</t>
  </si>
  <si>
    <t>Student1269908</t>
  </si>
  <si>
    <t>Syed Ahsan Ali</t>
  </si>
  <si>
    <t>Sir Shahnawaz</t>
  </si>
  <si>
    <t>Hammad Arif</t>
  </si>
  <si>
    <t>DUE TO BAD WEAHTER ISSUE</t>
  </si>
  <si>
    <t>NUM OFF</t>
  </si>
  <si>
    <t>NUM BUSY</t>
  </si>
  <si>
    <t>DUE TO DEATH OF HIS GRANDFATHER</t>
  </si>
  <si>
    <t>SUBMIT LEAVE WENT ON TOUR</t>
  </si>
  <si>
    <t>he said his grand father was deid on Wednesday that’s why he didn’t attend the class</t>
  </si>
  <si>
    <t>he said he will attend online class</t>
  </si>
  <si>
    <t>he said is stuck in the office</t>
  </si>
  <si>
    <t xml:space="preserve">Faraz </t>
  </si>
  <si>
    <t>not answering</t>
  </si>
  <si>
    <t>he said he is in the wedding so that’s why didn’t attend the class</t>
  </si>
  <si>
    <t>his father pick the call and said he will attend next class</t>
  </si>
  <si>
    <t xml:space="preserve">his father told me that he will talk him </t>
  </si>
  <si>
    <t>he said he was in the hospital for vacination that’s why didn’t attend the class</t>
  </si>
  <si>
    <t>he was sick that’s why didn’t attend the class</t>
  </si>
  <si>
    <t xml:space="preserve">not respoding </t>
  </si>
  <si>
    <t>stuck in the office</t>
  </si>
  <si>
    <t>number off</t>
  </si>
  <si>
    <t>not well that’s why didn’t attend the class</t>
  </si>
  <si>
    <t>he said sir abbas said do not sit in my class</t>
  </si>
  <si>
    <t>his mother pick the call and say he is out when he came she will call</t>
  </si>
  <si>
    <t>she said her mother was not well that’s why didn’t attend the class</t>
  </si>
  <si>
    <t>her brother said because of bad weather she didn’t come</t>
  </si>
  <si>
    <t>not answering the call</t>
  </si>
  <si>
    <t>he said he is not well that’s that’s why he didn’t attend the class</t>
  </si>
  <si>
    <t xml:space="preserve">he said he on job he cannot manage timing so he may be freeze the course </t>
  </si>
  <si>
    <t>un reachable number</t>
  </si>
  <si>
    <t>he is out of city for cousin marriage</t>
  </si>
  <si>
    <t>her mother said he left home for class</t>
  </si>
  <si>
    <t xml:space="preserve">busy in office </t>
  </si>
  <si>
    <t>feeling not well, also bike problem</t>
  </si>
  <si>
    <t>connection not possible</t>
  </si>
  <si>
    <t xml:space="preserve">Sir Umair </t>
  </si>
  <si>
    <t>IN QUETTA</t>
  </si>
  <si>
    <t>TODAY HE HAS BIKE ISSUE</t>
  </si>
  <si>
    <t>CONTINUOUS NUM OFF</t>
  </si>
  <si>
    <t>OV FEE ISSUE COLLECTION OFFICER SAID YOU CANT ATTEND CLASSES THAT’S WHY HE DON’T WANT TO CONTINUE CLASSES, TAKE ADMISSION IN OTHER INSTITUE,  ALSO HIS FRIEND ALSO CANCLED HIS ADMISSION</t>
  </si>
  <si>
    <t>he said he was not well that’s why didn’t attend the class</t>
  </si>
  <si>
    <t>He said he will come on Monday for backup and classes</t>
  </si>
  <si>
    <t xml:space="preserve">he said he will to attend class again </t>
  </si>
  <si>
    <t>job timing issue</t>
  </si>
  <si>
    <t>not answering on call and also on whatsapp</t>
  </si>
  <si>
    <t>he said he has a job timing issue that’s why didn’t attend the classes</t>
  </si>
  <si>
    <t>due to work load in the office didn’t attend the class but he said he will come on Tuesday for class</t>
  </si>
  <si>
    <t>he said he wil attend today class</t>
  </si>
  <si>
    <t>he said he was disturb and his job timing was change that’s why didn’t attend the classes so may after 15 he said he will rejoin the classes</t>
  </si>
  <si>
    <t>FEELING NOT WELL THAT’S WHY DID NOT ATTEND CLASS</t>
  </si>
  <si>
    <t>NR</t>
  </si>
  <si>
    <t>CALL HER THREE TIMES NO RESPONSE FROM HER</t>
  </si>
  <si>
    <t>HIS GRANDFATHER IS IN ICU</t>
  </si>
  <si>
    <t>FRIEND OF ABDUL HADI BOTH COME ON SAME BIKE</t>
  </si>
  <si>
    <t>NR NUM OFF</t>
  </si>
  <si>
    <t>BUSY NUM EVERY TIME</t>
  </si>
  <si>
    <t>Ammara</t>
  </si>
  <si>
    <t>Student1274699</t>
  </si>
  <si>
    <t>Naviyan Ghafoor</t>
  </si>
  <si>
    <t>Student1338545</t>
  </si>
  <si>
    <t>Muhammad Musab</t>
  </si>
  <si>
    <t>Student1342313</t>
  </si>
  <si>
    <t>Hamza Imran</t>
  </si>
  <si>
    <t>Student1155043</t>
  </si>
  <si>
    <t>Murtaza Ali</t>
  </si>
  <si>
    <t>Student1283354</t>
  </si>
  <si>
    <t>Muhammad Faraz</t>
  </si>
  <si>
    <t>5 to 7</t>
  </si>
  <si>
    <t>3 to 5</t>
  </si>
  <si>
    <t>FLUE FEVER THAT’S WHY DID NOT ATTEND CLASS</t>
  </si>
  <si>
    <t>COLLEGE MID TERM GOING ON</t>
  </si>
  <si>
    <t>Student1361935</t>
  </si>
  <si>
    <t>PR2-202201B</t>
  </si>
  <si>
    <t>FEELING NOT WELL,</t>
  </si>
  <si>
    <t>FEVER</t>
  </si>
  <si>
    <t>OUT OF CITY FOR CITY INFROM HIS CLASS TEACHER</t>
  </si>
  <si>
    <t>DUE TO MARRIAGE IN HOME</t>
  </si>
  <si>
    <t>OUT OF CITY</t>
  </si>
  <si>
    <t>DUE TO PAPER</t>
  </si>
  <si>
    <t>HAVING SOME ISSUES</t>
  </si>
  <si>
    <t>STILL NO RESPONSE FROM HIM</t>
  </si>
  <si>
    <t>IN HOSPITAL FOR CHECKUP</t>
  </si>
  <si>
    <t>DUE TO SOME ISSUES DID NOT TAKE CLASS</t>
  </si>
  <si>
    <t>UNI ISSUES</t>
  </si>
  <si>
    <t>DON’T WANT TO COTINUE TAKE ADMISSION IN HIS NEAREST INSTITUTE BECAUSE OF HIS FRIEND</t>
  </si>
  <si>
    <t>FEELING NOT WELL FEVER</t>
  </si>
  <si>
    <t>NON SERIOUS STUDENTS TOWARDS HIS STUDIES</t>
  </si>
  <si>
    <t>NO RESPONSE FROM HIM HE WRITE APPLICATION FOR ONLINE CLASSES BUT DID NOT JOIN FOR CLASS ALSO NO RESPONSE FORM HIM FOLLOW UP SO MANY TIMES</t>
  </si>
  <si>
    <t>JOIN FROM NEXT CLASS</t>
  </si>
  <si>
    <t>DUE TO SOME ISSUE DID NOT JOIN CLASS</t>
  </si>
  <si>
    <t>his father said he will talk to him</t>
  </si>
  <si>
    <t>stuck in office</t>
  </si>
  <si>
    <t xml:space="preserve">he said he is in university for project he said he inform to sir </t>
  </si>
  <si>
    <t>his father said he check out where is he</t>
  </si>
  <si>
    <t>he said he had a fever</t>
  </si>
  <si>
    <t>13/1/2022</t>
  </si>
  <si>
    <t>he said he had a job timing issue that’s why didn’t attend the class</t>
  </si>
  <si>
    <t>he said he want to drop this course and he said he will come today</t>
  </si>
  <si>
    <t xml:space="preserve">he said he will come to attend backup classes </t>
  </si>
  <si>
    <t xml:space="preserve">not responding </t>
  </si>
  <si>
    <t xml:space="preserve">he said he started a business so that’s why he was busy in that </t>
  </si>
  <si>
    <t>He said he was sick that’s why he didn’t attend the class</t>
  </si>
  <si>
    <t>He said his uncle is died that’s why he didn’t attend the class</t>
  </si>
  <si>
    <t>DUE TO BANK CLOSING JOB IN BANK</t>
  </si>
  <si>
    <t>DUE TO JOB TIMING ISSUE</t>
  </si>
  <si>
    <t>14/1/2022</t>
  </si>
  <si>
    <t>CALL HER EVERY TIME BUT DID NOT RESPOND</t>
  </si>
  <si>
    <t>NO RESPONSE FROM HIM</t>
  </si>
  <si>
    <t>BIKE ACCIDENT</t>
  </si>
  <si>
    <t>17/1/2022</t>
  </si>
  <si>
    <t xml:space="preserve">he said he had a flow </t>
  </si>
  <si>
    <t xml:space="preserve">he said he is not well </t>
  </si>
  <si>
    <t>his mother told that he is not well</t>
  </si>
  <si>
    <t>he said he had a paper</t>
  </si>
  <si>
    <t>he said he was busy in somewhere that’s  why he didn’t came to class</t>
  </si>
  <si>
    <t>he said he was get late that’s why he didn’t attend the class</t>
  </si>
  <si>
    <t>he said he had an emergency that’s why he didn’t attend the class</t>
  </si>
  <si>
    <t>Saba Razzaq</t>
  </si>
  <si>
    <t>Arbaz Abdul Hameed</t>
  </si>
  <si>
    <t>Miss Kishwar</t>
  </si>
  <si>
    <t>Student1359667</t>
  </si>
  <si>
    <t xml:space="preserve">Abdul Rehman </t>
  </si>
  <si>
    <t>PR2-202201C</t>
  </si>
  <si>
    <t>Student1359516</t>
  </si>
  <si>
    <t xml:space="preserve">Abdul Wasey </t>
  </si>
  <si>
    <t>Hamid Hameed</t>
  </si>
  <si>
    <t>Ayesha Shafqat</t>
  </si>
  <si>
    <t xml:space="preserve">PR2-202201C </t>
  </si>
  <si>
    <t>INFORM HIS CLASS TEACHER HE IS SICK</t>
  </si>
  <si>
    <t>ATTENDING JANAZA</t>
  </si>
  <si>
    <t>CLASS TEACHER INFROMED THAT HE IS IN PUNJAB.3</t>
  </si>
  <si>
    <t>DUE TO MARRIAGE IN HOME WILL JOIN FROM FRIDAY</t>
  </si>
  <si>
    <t>NUM OFF TEXT HIM ON WTSAPP</t>
  </si>
  <si>
    <t>PR2-202201E</t>
  </si>
  <si>
    <t>Student1362180</t>
  </si>
  <si>
    <t>Shahnawaz Zafar Hashami</t>
  </si>
  <si>
    <t>PR2-202201C1</t>
  </si>
  <si>
    <t>Student1362181</t>
  </si>
  <si>
    <t xml:space="preserve">Muhammad Huzaifa </t>
  </si>
  <si>
    <t>Joshua Lodhi</t>
  </si>
  <si>
    <t>Abdul Rahim</t>
  </si>
  <si>
    <t>Muhammad Ameer Khan Marwat</t>
  </si>
  <si>
    <t>Aurangzaib</t>
  </si>
  <si>
    <t>Tahoor Ansari</t>
  </si>
  <si>
    <t>Raheela Bashir</t>
  </si>
  <si>
    <t>Sheikh Salman Waheed</t>
  </si>
  <si>
    <t>Muhammad Arif Khan</t>
  </si>
  <si>
    <t>Sheikh Rafay Waheed</t>
  </si>
  <si>
    <t>Izaan Ahmed</t>
  </si>
  <si>
    <t>Suddais Ahmed</t>
  </si>
  <si>
    <t>Abdul Rafay</t>
  </si>
  <si>
    <t>Hasham Rasheed Khan</t>
  </si>
  <si>
    <t>Haris Baloch Yousuf</t>
  </si>
  <si>
    <t>Madeeha Mughal</t>
  </si>
  <si>
    <t>Moin Raza</t>
  </si>
  <si>
    <t>Taha Yaseen</t>
  </si>
  <si>
    <t>Sana</t>
  </si>
  <si>
    <t>p</t>
  </si>
  <si>
    <t xml:space="preserve">Muhammad Arham Amin </t>
  </si>
  <si>
    <t>Annus Raza</t>
  </si>
  <si>
    <t>Mohammad Kashif</t>
  </si>
  <si>
    <t>Asma</t>
  </si>
  <si>
    <t>Student1360727</t>
  </si>
  <si>
    <t>ADV-202201D</t>
  </si>
  <si>
    <t>FEELING NOT WELL DUET TO VIRAL</t>
  </si>
  <si>
    <t>HAVING FEVER</t>
  </si>
  <si>
    <t>DUE TO SHIFTING</t>
  </si>
  <si>
    <t>NOT ANSWER</t>
  </si>
  <si>
    <t>having virus symptoms</t>
  </si>
  <si>
    <t>WANT TO SUBMIT FORM IN UNI</t>
  </si>
  <si>
    <t>WANT TO TRANSFER BATCH</t>
  </si>
  <si>
    <t>HAVING CORONA FEVER</t>
  </si>
  <si>
    <t>FEELING NO WELL</t>
  </si>
  <si>
    <t>Contineously not answering, he is non serious in studies</t>
  </si>
  <si>
    <t>Whatsapp msg sent</t>
  </si>
  <si>
    <t>not answeing</t>
  </si>
  <si>
    <t>Not answering from both no's</t>
  </si>
  <si>
    <t>Not Answering</t>
  </si>
  <si>
    <t>Contineously not answering from both no,whatsapp msg sent</t>
  </si>
  <si>
    <t>SRM</t>
  </si>
  <si>
    <t>Student1232648</t>
  </si>
  <si>
    <t>Hafiz Muhammad Salik</t>
  </si>
  <si>
    <t xml:space="preserve"> C (11 to 1)</t>
  </si>
  <si>
    <t>D (1 To 3)</t>
  </si>
  <si>
    <t>Sir Omer</t>
  </si>
  <si>
    <t>N/a</t>
  </si>
  <si>
    <t>He said due to bad health issues, he was unable to attend classes, now he is attending regularly</t>
  </si>
  <si>
    <t>due to some personal issues, he said he will come from next week</t>
  </si>
  <si>
    <t>he want to DO due to some personal issues, I told him to come and meet me I will give you some better solution, he will come tomorrow to meet me</t>
  </si>
  <si>
    <t>he said he will be regular from next week</t>
  </si>
  <si>
    <t>he said due to some personal work, he said he will be regular from next week</t>
  </si>
  <si>
    <t>due to out of city, he will he will attend regular classes from next week</t>
  </si>
  <si>
    <t>WDO, he said he is doing in another city that’s why he is not able to join again</t>
  </si>
  <si>
    <t>WDO due to job timings issue, DO form Submited</t>
  </si>
  <si>
    <t>he said he will come regullar from next week</t>
  </si>
  <si>
    <t>due to bad health issues, he will join from Monday</t>
  </si>
  <si>
    <t>he said he will attend regular classes from next week</t>
  </si>
  <si>
    <t>due to APL matches</t>
  </si>
  <si>
    <t>due to sickness, will come from next week</t>
  </si>
  <si>
    <t>due to out of country, will join aptech from 1st feb</t>
  </si>
  <si>
    <t>Due to some timings issue, he said he will come today and transfer his batch</t>
  </si>
  <si>
    <t>due to some financial issues, not able to pay fees, I told him to come and meet me he will come in next few days</t>
  </si>
  <si>
    <t>Number off</t>
  </si>
  <si>
    <t>WDO due to some financial issues, he said he took admission in any other institute and their fees are very low</t>
  </si>
  <si>
    <t>WDO due to job timings issue, she said she is not getting time to continue study</t>
  </si>
  <si>
    <t>before he was out of city, now he said he is sick due to covid illness, he said he will join again once he get better</t>
  </si>
  <si>
    <t>due to out of city, he said he will start again from Feb</t>
  </si>
  <si>
    <t>WDO due to some personal probem, not interested to continue</t>
  </si>
  <si>
    <t>due to pakistan neavy job test, he said he will join again from next week</t>
  </si>
  <si>
    <t>He said he was enrolled in only CPISM and his course is completed</t>
  </si>
  <si>
    <t>He attend our call hear the name of aptech and cut the call, after that not answering our calls</t>
  </si>
  <si>
    <t>WDO due to university classes along with job, he rudly said don’t call again</t>
  </si>
  <si>
    <t>she is taking online classes, she said due to some technical issues she was not able to take last few classes</t>
  </si>
  <si>
    <t>his father said he will join from next week</t>
  </si>
  <si>
    <t>due to out of city, will come after 1 week</t>
  </si>
  <si>
    <t>he said he will take regullar classes from next week</t>
  </si>
  <si>
    <t>her mother said he was sick from past 1 month that’s why, her mother said she will join from Monday</t>
  </si>
  <si>
    <t>due to covid sickness, he said he will take online classes</t>
  </si>
  <si>
    <t>due to her mother's sickness, she will attend classes from Monday</t>
  </si>
  <si>
    <t>WDO due to university classes</t>
  </si>
  <si>
    <t>WDO due to out of city because of job</t>
  </si>
  <si>
    <t>due to out of city because of some family issue, will join aptech after 28th january</t>
  </si>
  <si>
    <t xml:space="preserve">her mother said he enrolled with new student id </t>
  </si>
  <si>
    <t>he submitted DO from, he said he will continue again once his financial issues get solved</t>
  </si>
  <si>
    <t>due to bad health issues, he said he will join from Monday</t>
  </si>
  <si>
    <t>due to job timings issue, he said he will start again from next month</t>
  </si>
  <si>
    <t>Due to out of country, his mother said he will start again from 1st Feb</t>
  </si>
  <si>
    <t>due to his nani's death, he said he will come regullar now</t>
  </si>
  <si>
    <t>due to covid sickness, he said he will join again once he get fine</t>
  </si>
  <si>
    <t>he submitted DO form, he said he will continue again once his financial issues get solved</t>
  </si>
  <si>
    <t>his brother said he also don’t know why he is not taking classes</t>
  </si>
  <si>
    <t>he said he is taking regullar online classes</t>
  </si>
  <si>
    <t>Contineously not answring</t>
  </si>
  <si>
    <t>Contineously not answering,whatsapp msg sent</t>
  </si>
  <si>
    <t>WDO, his father said that he is not interested in studies</t>
  </si>
  <si>
    <t>Continesously not answering, whatsapp msg sent he seen msgs but gave no rep</t>
  </si>
  <si>
    <t>19-01-22</t>
  </si>
  <si>
    <t>he had a fever that’s why didn’t attend the class</t>
  </si>
  <si>
    <t>20-01-22</t>
  </si>
  <si>
    <t>he said he was busy in his business that’s why he didn’t attend the class</t>
  </si>
  <si>
    <t xml:space="preserve">not anwsering </t>
  </si>
  <si>
    <t>he said is not well</t>
  </si>
  <si>
    <t>his mother said that his grand mother was died that’s why he didn’t came to class</t>
  </si>
  <si>
    <t>he said he is in larkana and he will come on Monday</t>
  </si>
  <si>
    <t>22-01-22</t>
  </si>
  <si>
    <t>his mother said he is out of city for project with his uni</t>
  </si>
  <si>
    <t>not anwsering the call</t>
  </si>
  <si>
    <t>his father said he will inform him</t>
  </si>
  <si>
    <t>unreachable</t>
  </si>
  <si>
    <t>his brother said he left for the class</t>
  </si>
  <si>
    <t>no response</t>
  </si>
  <si>
    <t>uni issue</t>
  </si>
  <si>
    <t>FRIEND OF ANAS TAYAAB don’t want to continue</t>
  </si>
  <si>
    <t>still no response</t>
  </si>
  <si>
    <t>feeling not well</t>
  </si>
  <si>
    <t>will come next class</t>
  </si>
  <si>
    <t>family member in hospital</t>
  </si>
  <si>
    <t>fever</t>
  </si>
  <si>
    <t>went to punjab</t>
  </si>
  <si>
    <t>due to shadi</t>
  </si>
  <si>
    <t>no response from him</t>
  </si>
  <si>
    <t>class fellows said he drop out , after follow up no response</t>
  </si>
  <si>
    <t>DUE TO UNI PAPER</t>
  </si>
  <si>
    <t>NUM BUSY , OFF</t>
  </si>
  <si>
    <t xml:space="preserve">CONVEYANCE ISSUE </t>
  </si>
  <si>
    <t>NET ISSUE</t>
  </si>
  <si>
    <t>Not Answering calls</t>
  </si>
  <si>
    <t>Due to some family issue, he will join soon</t>
  </si>
  <si>
    <t>Will visit aptech for batch transfer</t>
  </si>
  <si>
    <t>Applied for batch transfer waiting for procedure completion</t>
  </si>
  <si>
    <t>Not answering</t>
  </si>
  <si>
    <t xml:space="preserve">Kid receive the call </t>
  </si>
  <si>
    <t>Wrong no</t>
  </si>
  <si>
    <t>Due to some issues he wants to join online class, told him to contact SRM for further process</t>
  </si>
  <si>
    <t>PR-202106B+202104B</t>
  </si>
  <si>
    <t xml:space="preserve">Due to some UNIVERSITY issue, can't continue </t>
  </si>
  <si>
    <t>Due to uni issue, told him to visit aptech for batch transfer or for join online class</t>
  </si>
  <si>
    <t>Due to uni issue,but now he is continiously not answering</t>
  </si>
  <si>
    <t>Course Completed</t>
  </si>
  <si>
    <t>Unreachable</t>
  </si>
  <si>
    <t>DUE TO FEVER</t>
  </si>
  <si>
    <t>WDO</t>
  </si>
  <si>
    <t>Not answering calls</t>
  </si>
  <si>
    <t>Not answering calls, whatsapp msg sent.</t>
  </si>
  <si>
    <t>Due to some issue, will join soon asap</t>
  </si>
  <si>
    <t>Will join from Next class</t>
  </si>
  <si>
    <t>Due to Illness</t>
  </si>
  <si>
    <t>Will join from next class</t>
  </si>
  <si>
    <t>Due to faculty absence</t>
  </si>
  <si>
    <t>Will aptech for the solution of his online classes</t>
  </si>
  <si>
    <t>will visit on 26 january 2022 for submission of online class application</t>
  </si>
  <si>
    <t>Due to some kind of eye issue</t>
  </si>
  <si>
    <t>His father said that he had an operation of eye,his father will visit aptech</t>
  </si>
  <si>
    <t>his father will aptech asap for semester freez</t>
  </si>
  <si>
    <t>Due to his wedding preparations</t>
  </si>
  <si>
    <t>I told his mother to force his son to attend at least online class</t>
  </si>
  <si>
    <t>I told his mother to force his son to attend at least online class, will join online from next class</t>
  </si>
  <si>
    <t>Student1362183</t>
  </si>
  <si>
    <t>Zuhair Azeem Khan</t>
  </si>
  <si>
    <t>Sebastian Emmanul</t>
  </si>
  <si>
    <t>Ayesha Imran</t>
  </si>
  <si>
    <t>Masooma</t>
  </si>
  <si>
    <t>Syeda Laiba Javed</t>
  </si>
  <si>
    <t>Rabiya Tariq</t>
  </si>
  <si>
    <t>Sir Farooq T.A</t>
  </si>
  <si>
    <t>Noman Khan</t>
  </si>
  <si>
    <t>Not at home</t>
  </si>
  <si>
    <t>He is out of city will join from next week</t>
  </si>
  <si>
    <t>Contineously not answering calls</t>
  </si>
  <si>
    <t>due to some issue will join as soon as possible</t>
  </si>
  <si>
    <t xml:space="preserve">Not answering </t>
  </si>
  <si>
    <t>No blocked from first contact and second one is busy</t>
  </si>
  <si>
    <t>contineously not answering, whatsapp msg sent</t>
  </si>
  <si>
    <t>contineously not answering whatsapp msg sent</t>
  </si>
  <si>
    <t>Due to covid,will join when he will feeling well.</t>
  </si>
  <si>
    <t>Due to covid,will join when he will feeling well</t>
  </si>
  <si>
    <t>Line busy</t>
  </si>
  <si>
    <t>Due to his sisters wedding</t>
  </si>
  <si>
    <t>First no is blocked and second one is powered off</t>
  </si>
  <si>
    <t>Due to illness</t>
  </si>
  <si>
    <t>Due to some issue,will join from next class</t>
  </si>
  <si>
    <t>Not feeling well</t>
  </si>
  <si>
    <t>Due to fever</t>
  </si>
  <si>
    <t>Not feeling well, will join from next class</t>
  </si>
  <si>
    <t>He is out of city</t>
  </si>
  <si>
    <t>Will reach karachi soon and will join from next class</t>
  </si>
  <si>
    <t>will definitely join from next class.</t>
  </si>
  <si>
    <t>will visit for information of certificate</t>
  </si>
  <si>
    <t>wants upgrade information,will visit aptech soon</t>
  </si>
  <si>
    <t>SEMESTER FREEZ FOR 2 MONTHS</t>
  </si>
  <si>
    <t>He is in village</t>
  </si>
  <si>
    <t>He will join from 28 january 2022 on Friday</t>
  </si>
  <si>
    <t xml:space="preserve">Due to job timing issue,he already discuss his issue with sir shabbir,wants to batch transfer </t>
  </si>
  <si>
    <t>Due to job timing issue,I told him to kindly visit aptech asap  for batch transfer</t>
  </si>
  <si>
    <t>Due to job issue</t>
  </si>
  <si>
    <t>He is out of country, will continue from next month</t>
  </si>
  <si>
    <t>WDO due to some personal problem, not interested to continue</t>
  </si>
  <si>
    <t xml:space="preserve">She is in US,will join when she come back to pakistan,submitted leave application </t>
  </si>
  <si>
    <t>he is non serious in studeies, some time his wife says that he will join soon</t>
  </si>
  <si>
    <t>Non Serious student he said I will join from next class</t>
  </si>
  <si>
    <t>Non serious, contineously not answering</t>
  </si>
  <si>
    <t>not feeling well</t>
  </si>
  <si>
    <t>Due to illness,will join from when he was feeling well</t>
  </si>
  <si>
    <t>Due to illness,will join from next class</t>
  </si>
  <si>
    <t>Will join from next month</t>
  </si>
  <si>
    <t>He is out of city for 1 month,will join from next month</t>
  </si>
  <si>
    <t>He has suffering from severe liver problem,will join when he was felling well</t>
  </si>
  <si>
    <t>will visit aptech for batch transfer or backup classes</t>
  </si>
  <si>
    <t>will visit in next class</t>
  </si>
  <si>
    <t>Powered off</t>
  </si>
  <si>
    <t>first no is powered off and second one is not answering</t>
  </si>
  <si>
    <t>due to bike issue</t>
  </si>
  <si>
    <t>will join from next class</t>
  </si>
  <si>
    <t>Due to illness,will join soon</t>
  </si>
  <si>
    <t>As per doctor instruction of complete bed rest</t>
  </si>
  <si>
    <t xml:space="preserve">Due to Co-vid </t>
  </si>
  <si>
    <t>Will join after recovery from co-vid</t>
  </si>
  <si>
    <t>Will Join from next class</t>
  </si>
  <si>
    <t>SEMESTER FREEZ FOR 6 MONTHS</t>
  </si>
  <si>
    <t>Due to office issue</t>
  </si>
  <si>
    <t>Covid positive,he also submitted medical reports</t>
  </si>
  <si>
    <t>due to traveling,will join from next week</t>
  </si>
  <si>
    <t>internet issue</t>
  </si>
  <si>
    <t>Due to sister's wedding</t>
  </si>
  <si>
    <t>Due to accident,will join when feeling better</t>
  </si>
  <si>
    <t>Due to financial issue</t>
  </si>
  <si>
    <t>Due to his father sickness</t>
  </si>
  <si>
    <t>Due to his father's death</t>
  </si>
  <si>
    <t>Not feeling better</t>
  </si>
  <si>
    <t>Due to sickness,</t>
  </si>
  <si>
    <t>Due to fever,will join from next class</t>
  </si>
  <si>
    <t>His father will inform me later the actual reason of his absence</t>
  </si>
  <si>
    <t>nr</t>
  </si>
  <si>
    <t>said will attend next class</t>
  </si>
  <si>
    <t>want to freeze his course due to college</t>
  </si>
  <si>
    <t>want to freeze his course due to college his father will visit today</t>
  </si>
  <si>
    <t>want to freeze his course due to college studies</t>
  </si>
  <si>
    <t>Student1363899</t>
  </si>
  <si>
    <t>Hussain Abbas</t>
  </si>
  <si>
    <t>Shan Singh</t>
  </si>
  <si>
    <t>Student1362201</t>
  </si>
  <si>
    <t>Student1362306</t>
  </si>
  <si>
    <t>PR2-202201F</t>
  </si>
  <si>
    <t>Student1359817</t>
  </si>
  <si>
    <t>Syed Mohammad Raza Naqui</t>
  </si>
  <si>
    <t>Student1359519</t>
  </si>
  <si>
    <t>SYED ARIF HUSSAIN RIZVI</t>
  </si>
  <si>
    <t>Student1359819</t>
  </si>
  <si>
    <t>Muhammad Waqas Ali</t>
  </si>
  <si>
    <t>AutoCad-202201E</t>
  </si>
  <si>
    <t>he has job timing issue want to freeze his course for 4 to 5 months</t>
  </si>
  <si>
    <t>office work load</t>
  </si>
  <si>
    <t xml:space="preserve">went out of city </t>
  </si>
  <si>
    <t>infrom SRO will not attend class</t>
  </si>
  <si>
    <t>due to office meeting</t>
  </si>
  <si>
    <t>non serious student he said I will tell after some time</t>
  </si>
  <si>
    <t>late aya tha</t>
  </si>
  <si>
    <t>num is off</t>
  </si>
  <si>
    <t>num is off also no response</t>
  </si>
  <si>
    <t>Prem</t>
  </si>
  <si>
    <t>Student1363901</t>
  </si>
  <si>
    <t>Carol</t>
  </si>
  <si>
    <t>Muhammad Faizan</t>
  </si>
  <si>
    <t>Mubashir Farhan Lekhani</t>
  </si>
  <si>
    <t>Shaikh Bilal</t>
  </si>
  <si>
    <t>DM-202201B</t>
  </si>
  <si>
    <t>Due to office work</t>
  </si>
  <si>
    <t>Due to some financial issue,told her to visit center we will discuss.</t>
  </si>
  <si>
    <t>Due to high fever</t>
  </si>
  <si>
    <t>Due to some work,will join from class</t>
  </si>
  <si>
    <t>Not Feeling well,will join from next class</t>
  </si>
  <si>
    <t>Due to some imp work at home,will join from next class</t>
  </si>
  <si>
    <t>due to his kids,will join from next class</t>
  </si>
  <si>
    <t>not feeling well,will attend next class</t>
  </si>
  <si>
    <t>Not feeling well yet,Will join from next class</t>
  </si>
  <si>
    <t>24-01-22</t>
  </si>
  <si>
    <t>he Said he is not interested to continue</t>
  </si>
  <si>
    <t>25-01-22</t>
  </si>
  <si>
    <t>he said he has a job issue that’s why didn’t able to attend classes</t>
  </si>
  <si>
    <t>he said he want a back from html but he is not coming for classes yet</t>
  </si>
  <si>
    <t>not responding</t>
  </si>
  <si>
    <t>job issue</t>
  </si>
  <si>
    <t xml:space="preserve">he freeze his course </t>
  </si>
  <si>
    <t>non serious behaviour called him several time</t>
  </si>
  <si>
    <t>he want to freez his course</t>
  </si>
  <si>
    <t>due to final exam can’t come</t>
  </si>
  <si>
    <t>he said due to timing change he cannot attent classes he said he will come after Thursday</t>
  </si>
  <si>
    <t>office timing issue because audit has been held in his office</t>
  </si>
  <si>
    <t>26-01-22</t>
  </si>
  <si>
    <t>he had a fever that’s why didn’t attend the classes he said he will attend next class</t>
  </si>
  <si>
    <t>his mother said he was just enrolled for 6 months so he will come to talk about his certificate</t>
  </si>
  <si>
    <t>he had an accident so that’s why he didn’t attend the classes</t>
  </si>
  <si>
    <t>27-01-22</t>
  </si>
  <si>
    <t>told him several time to take classes he always says he will come</t>
  </si>
  <si>
    <t xml:space="preserve">non serious behaviour called him several time and I want backup and I will come when new batch starts </t>
  </si>
  <si>
    <t>he has job timing issue he always says when I have time I will come</t>
  </si>
  <si>
    <t>his father said he is out of city he will come after 4th of feb</t>
  </si>
  <si>
    <t>both number are off</t>
  </si>
  <si>
    <t>He joined another center in interior side,don't want to continue.</t>
  </si>
  <si>
    <t>Due to APL matches</t>
  </si>
  <si>
    <t>Due to job timing issue,will visit soon for batch transfer</t>
  </si>
  <si>
    <t>He applied for semester freez for 6 months,in process</t>
  </si>
  <si>
    <t>pending semester freez procedure</t>
  </si>
  <si>
    <t>Busy in some imp work</t>
  </si>
  <si>
    <t>due to sickness, Will join from next class</t>
  </si>
  <si>
    <t xml:space="preserve">will join from Monday 31 january </t>
  </si>
  <si>
    <t>Reported to sir shabbir and SRM Sir shafiq as well</t>
  </si>
  <si>
    <t xml:space="preserve">reported to SRM Sir shafiq for his financial issue </t>
  </si>
  <si>
    <t>Due to his father's death,now he is handling his father's business,can't continue right now,wants to apply for semester freez for minimum 3 months</t>
  </si>
  <si>
    <t>PTM arranged with SRM and Sir Talha</t>
  </si>
  <si>
    <t xml:space="preserve">Due to death in his relatives,he is out of city </t>
  </si>
  <si>
    <t>Student1362307</t>
  </si>
  <si>
    <t>Jonathan Nasir</t>
  </si>
  <si>
    <t>Talha Ahmed</t>
  </si>
  <si>
    <t>Student1364086</t>
  </si>
  <si>
    <t>Sher Afzal</t>
  </si>
  <si>
    <t>Muhammad Uzair Khan</t>
  </si>
  <si>
    <t>Ikram</t>
  </si>
  <si>
    <t>Student1364208</t>
  </si>
  <si>
    <t>Muhammad Ali Hussain Siddiqui</t>
  </si>
  <si>
    <t>Osama Bin Nasir</t>
  </si>
  <si>
    <t>Student1364207</t>
  </si>
  <si>
    <t>Rana Moksh Kumar</t>
  </si>
  <si>
    <t>Fahad Ali</t>
  </si>
  <si>
    <t>Student1364077</t>
  </si>
  <si>
    <t>Student1364079</t>
  </si>
  <si>
    <t>Khizar Hayat</t>
  </si>
  <si>
    <t>Student1364082</t>
  </si>
  <si>
    <t>Majid Ali</t>
  </si>
  <si>
    <t>Student1364169</t>
  </si>
  <si>
    <t>Aamir Jiwani</t>
  </si>
  <si>
    <t>PR2-202201G</t>
  </si>
  <si>
    <t>corona fever</t>
  </si>
  <si>
    <t>busy in some work</t>
  </si>
  <si>
    <t>he has some problems</t>
  </si>
  <si>
    <t>num off</t>
  </si>
  <si>
    <t>no reply</t>
  </si>
  <si>
    <t>talk with him last month but showing no interest in taking class</t>
  </si>
  <si>
    <t>he has some problems also financial issues because he drive rickshaw</t>
  </si>
  <si>
    <t>sir convence issue</t>
  </si>
  <si>
    <t>cant take today class did not reply why?</t>
  </si>
  <si>
    <t>uni work</t>
  </si>
  <si>
    <t>Don't want to continue due to job issue,reported to SRM</t>
  </si>
  <si>
    <t>Center transferred to MSG center</t>
  </si>
  <si>
    <t>his Family member recived call and said that he is Not at home</t>
  </si>
  <si>
    <t>He has no time for aptech,don't want to continue</t>
  </si>
  <si>
    <t>not ansering</t>
  </si>
  <si>
    <t>can't continue,WDO I told him to visit aptech for DO form submission</t>
  </si>
  <si>
    <t>DO form submitted</t>
  </si>
  <si>
    <t>he is gone on 40 days tabligh,will join from next month</t>
  </si>
  <si>
    <t>DUE TO TRAFFICE JAM ISSUE</t>
  </si>
  <si>
    <t>HE SAID VERY IN MS OFFICE JOIN FROM HTML, TOLD HIM TO TAKE CLASSES OR MEET WITH SRM</t>
  </si>
  <si>
    <t>Due to some serious issues in his family,will join from Wednesday 2 feb 2022</t>
  </si>
  <si>
    <t>Contineously not answering</t>
  </si>
  <si>
    <t>Contineously not answering,whatsapp msgs seen but no reply</t>
  </si>
  <si>
    <t>Due to his exams,will continue soon</t>
  </si>
  <si>
    <t>He informed his reason to his faculty</t>
  </si>
  <si>
    <t>contineously not answering,whatsapp msg sent</t>
  </si>
  <si>
    <t>due to some work,will join from next class</t>
  </si>
  <si>
    <t>He is out of city,will join asap</t>
  </si>
  <si>
    <t>Due to regular absence of faculty</t>
  </si>
  <si>
    <t>Will join from class</t>
  </si>
  <si>
    <t>He is busy in some impotant work will join from next class</t>
  </si>
  <si>
    <t>Due toillness,will join from next class</t>
  </si>
  <si>
    <t>Not Feeling well</t>
  </si>
  <si>
    <t>Due to high fever,will join when he feel better</t>
  </si>
  <si>
    <t>Will join from next clas</t>
  </si>
  <si>
    <t>Due to sickness</t>
  </si>
  <si>
    <t>not Answering</t>
  </si>
  <si>
    <t>feeling not well, will join next class</t>
  </si>
  <si>
    <t>Not answering,whatsapp msg sent</t>
  </si>
  <si>
    <t>a</t>
  </si>
  <si>
    <t>Sir Irtiza</t>
  </si>
  <si>
    <t>Student1364143</t>
  </si>
  <si>
    <t>Student1363891</t>
  </si>
  <si>
    <t>Student1364147</t>
  </si>
  <si>
    <t>Student1364149</t>
  </si>
  <si>
    <t>Student1364160</t>
  </si>
  <si>
    <t>Shuaa</t>
  </si>
  <si>
    <t>Student1363890</t>
  </si>
  <si>
    <t>Student1362206</t>
  </si>
  <si>
    <t>Student1364182</t>
  </si>
  <si>
    <t>Student1364949</t>
  </si>
  <si>
    <t>Student1364183</t>
  </si>
  <si>
    <t>Student1364145</t>
  </si>
  <si>
    <t>Muhammad Umar Khan</t>
  </si>
  <si>
    <t>Student1363906</t>
  </si>
  <si>
    <t>Unaiza Ausama</t>
  </si>
  <si>
    <t>Student1364980</t>
  </si>
  <si>
    <t>Student1365046</t>
  </si>
  <si>
    <t>Abbas Ali Bligti</t>
  </si>
  <si>
    <t>Sadaf Alam</t>
  </si>
  <si>
    <t>Tooba Khan</t>
  </si>
  <si>
    <t>Hina Khan</t>
  </si>
  <si>
    <t>Student1364200</t>
  </si>
  <si>
    <t>Ali Danish</t>
  </si>
  <si>
    <t>Student1361021</t>
  </si>
  <si>
    <t>Nathan Noel Francis</t>
  </si>
  <si>
    <t>Student1319302</t>
  </si>
  <si>
    <t>Abrar Ahmed</t>
  </si>
  <si>
    <t>Student1364977</t>
  </si>
  <si>
    <t>Student1365048</t>
  </si>
  <si>
    <t>Hassan Afzal</t>
  </si>
  <si>
    <t>Student1364206</t>
  </si>
  <si>
    <t>Humza Ali Khan</t>
  </si>
  <si>
    <t>Student1363881</t>
  </si>
  <si>
    <t>Ahmad</t>
  </si>
  <si>
    <t>Student1364205</t>
  </si>
  <si>
    <t>Ali Akber</t>
  </si>
  <si>
    <t>Student1364071</t>
  </si>
  <si>
    <t>Sabir Hussain</t>
  </si>
  <si>
    <t>PR2-202201C2</t>
  </si>
  <si>
    <t>Student1362196</t>
  </si>
  <si>
    <t>Student1365051</t>
  </si>
  <si>
    <t>Student1365056</t>
  </si>
  <si>
    <t>Student1364928</t>
  </si>
  <si>
    <t>Miss Kinza TA</t>
  </si>
  <si>
    <t>Student1364174</t>
  </si>
  <si>
    <t>Student1365011</t>
  </si>
  <si>
    <t>Student1363893</t>
  </si>
  <si>
    <t>Student1364088</t>
  </si>
  <si>
    <t>Student1363895</t>
  </si>
  <si>
    <t>Student1364181</t>
  </si>
  <si>
    <t>Student1364097</t>
  </si>
  <si>
    <t>Student1364163</t>
  </si>
  <si>
    <t>Student1364162</t>
  </si>
  <si>
    <t>Student1364166</t>
  </si>
  <si>
    <t>Student1364178</t>
  </si>
  <si>
    <t>Student1363882</t>
  </si>
  <si>
    <t>Student1364173</t>
  </si>
  <si>
    <t>Student1362211</t>
  </si>
  <si>
    <t>Student1359005</t>
  </si>
  <si>
    <t>Student1364167</t>
  </si>
  <si>
    <t>Student1364102</t>
  </si>
  <si>
    <t>Student1364188</t>
  </si>
  <si>
    <t>Student1362245</t>
  </si>
  <si>
    <t>Regullar Student, Excellent Progress, Serious in studies</t>
  </si>
  <si>
    <t>Never Seen by Faculty</t>
  </si>
  <si>
    <t>He is on leave for 2 months</t>
  </si>
  <si>
    <t>Student1363946</t>
  </si>
  <si>
    <t>Student1363944</t>
  </si>
  <si>
    <t>Student1363900</t>
  </si>
  <si>
    <t>Regullar Student, Weak Progress, Non-Serious in studies</t>
  </si>
  <si>
    <t>Irregullar Student, normal Progress, Non-Serious in studies</t>
  </si>
  <si>
    <t>Regular student,Excellent Progress, Serious in Studies</t>
  </si>
  <si>
    <t>Irregular student,Poor Progress, Non-Serious in Studies</t>
  </si>
  <si>
    <t>Regular student,Average Progress, Serious in Studies</t>
  </si>
  <si>
    <t>Regular student,Good Progress, Serious in Studies</t>
  </si>
  <si>
    <t>Relugar Student,Excellent in Progress,Serious in studies</t>
  </si>
  <si>
    <t>Relugar Student,Good in Progress,Serious in studies</t>
  </si>
  <si>
    <t>Relugar Student,Average in Progress,Serious in studies</t>
  </si>
  <si>
    <t>Regullar Student, Good Progress, Serious in studies</t>
  </si>
  <si>
    <t>Regullar Student, AverageProgress, Serious in studies</t>
  </si>
  <si>
    <t>Regullar Student, Average Progress, Serious in studies</t>
  </si>
  <si>
    <t>Student1362247</t>
  </si>
  <si>
    <t>Halima Imran</t>
  </si>
  <si>
    <t>EH-202201F</t>
  </si>
  <si>
    <t>Student1360466</t>
  </si>
  <si>
    <t>Student1364185</t>
  </si>
  <si>
    <t>Shahid Hussain</t>
  </si>
  <si>
    <t>Syed Imtiaz uddin</t>
  </si>
  <si>
    <t>Student1364189</t>
  </si>
  <si>
    <t>Haris Maqbool</t>
  </si>
  <si>
    <t>Student1361699</t>
  </si>
  <si>
    <t>Tuaib Khan</t>
  </si>
  <si>
    <t>Student1359201</t>
  </si>
  <si>
    <t>Saif Ur Rehman</t>
  </si>
  <si>
    <t>Student1362308</t>
  </si>
  <si>
    <t>Mohammad Jabal</t>
  </si>
  <si>
    <t>Muhammad Faiq</t>
  </si>
  <si>
    <t>Execellent Student in studies , puntucal ,</t>
  </si>
  <si>
    <t>execellent Student in studies , puntucal ,overall progress is good</t>
  </si>
  <si>
    <t>v,go0od in studies, regular in class</t>
  </si>
  <si>
    <t>irregular student,non serious in studies</t>
  </si>
  <si>
    <t>punctual,overall progress is good</t>
  </si>
  <si>
    <t>regular student, good in student</t>
  </si>
  <si>
    <t>Execellent Student, progress is v good</t>
  </si>
  <si>
    <t>irregular student, average in studies</t>
  </si>
  <si>
    <t>num busy</t>
  </si>
  <si>
    <t>will visit to change his batch</t>
  </si>
  <si>
    <t>non serious student he told last time to attend next class but did not attend new reason said feeling not well</t>
  </si>
  <si>
    <t>he is confuse because of his job want to freeze his job</t>
  </si>
  <si>
    <t xml:space="preserve">now he said don’t want to continue because of fee issue </t>
  </si>
  <si>
    <t>no response but teacher said his course completed</t>
  </si>
  <si>
    <t>feeeling not well</t>
  </si>
  <si>
    <t>he inform sro that he cant attend today class</t>
  </si>
  <si>
    <t>He said will tell you later then phone off</t>
  </si>
  <si>
    <t>still no reply</t>
  </si>
  <si>
    <t>yes sir will join online class</t>
  </si>
  <si>
    <t>meeting with srm said will join</t>
  </si>
  <si>
    <t>no response from her</t>
  </si>
  <si>
    <t>He don’t want continue he said time waste teacher is not teaching well then I ask about this issue said that  he wants to learn Unethical hacking that why he did not from start and drop out</t>
  </si>
  <si>
    <t>every time I ask him why you not join your class he said will attend next class, then I ask to Fee depart sir said he take admission in Jan 2021 and only pay admission fee, automatically he drop out from portal because it been whole 1 year</t>
  </si>
  <si>
    <t>they have fee issue after PTM with SRM told us to drop out recover but now mood change cant pay fee don’t want to continue</t>
  </si>
  <si>
    <t>it been two month no response from her also no response to her teacher</t>
  </si>
  <si>
    <t>sir feeling not well</t>
  </si>
  <si>
    <t>non serious behavior</t>
  </si>
  <si>
    <t>brother of Hanzla which is student of Sir Qasim</t>
  </si>
  <si>
    <t xml:space="preserve">nr </t>
  </si>
  <si>
    <t>brother of Hanzla which is student of Sir Qasim don’t want to cotinue</t>
  </si>
  <si>
    <t>due to heavy traffic cant join today class</t>
  </si>
  <si>
    <t>will take online classes from next class inform me vorbly also inform to sir</t>
  </si>
  <si>
    <t xml:space="preserve">HIGH FEVER </t>
  </si>
  <si>
    <t>I cant join today class</t>
  </si>
  <si>
    <t xml:space="preserve">he said I attend next class </t>
  </si>
  <si>
    <t>lame excuses said coneyence issue</t>
  </si>
  <si>
    <t>FRIEND OF ABDUL HADI BOTH COME ON SAME BIKE no response</t>
  </si>
  <si>
    <t>out of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</si>
</sst>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0_)_%;_(* \(#,##0.0000\)_%;_(* &quot;-&quot;??_)_%;_(@_)"/>
    <numFmt numFmtId="165" formatCode="[$-409]d\-mmm\-yy;@"/>
    <numFmt numFmtId="166" formatCode="\ \ 0\ \ "/>
    <numFmt numFmtId="167" formatCode="[$-F800]dddd\,\ mmmm\ dd\,\ yyyy"/>
  </numFmts>
  <fonts count="3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0"/>
      <name val="MS Sans Serif"/>
      <family val="2"/>
    </font>
    <font>
      <b/>
      <sz val="10"/>
      <name val="MS Sans Serif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 tint="4.9989318521683403E-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1"/>
      </top>
      <bottom/>
      <diagonal/>
    </border>
  </borders>
  <cellStyleXfs count="30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8" fontId="7" fillId="2" borderId="0" applyNumberFormat="0" applyBorder="0" applyAlignment="0" applyProtection="0"/>
    <xf numFmtId="10" fontId="7" fillId="3" borderId="1" applyNumberFormat="0" applyBorder="0" applyAlignment="0" applyProtection="0"/>
    <xf numFmtId="164" fontId="6" fillId="0" borderId="0"/>
    <xf numFmtId="0" fontId="2" fillId="0" borderId="0"/>
    <xf numFmtId="0" fontId="2" fillId="0" borderId="0"/>
    <xf numFmtId="10" fontId="2" fillId="0" borderId="0" applyFont="0" applyFill="0" applyBorder="0" applyAlignment="0" applyProtection="0"/>
    <xf numFmtId="0" fontId="8" fillId="0" borderId="0" applyNumberFormat="0" applyFont="0" applyFill="0" applyBorder="0" applyAlignment="0" applyProtection="0">
      <alignment horizontal="left"/>
    </xf>
    <xf numFmtId="0" fontId="9" fillId="0" borderId="2">
      <alignment horizontal="center"/>
    </xf>
    <xf numFmtId="3" fontId="8" fillId="0" borderId="0" applyFont="0" applyFill="0" applyBorder="0" applyAlignment="0" applyProtection="0"/>
    <xf numFmtId="0" fontId="8" fillId="4" borderId="0" applyNumberFormat="0" applyFont="0" applyBorder="0" applyAlignment="0" applyProtection="0"/>
    <xf numFmtId="0" fontId="5" fillId="0" borderId="0">
      <alignment horizontal="left"/>
    </xf>
    <xf numFmtId="41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164" fontId="6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wrapText="1"/>
    </xf>
  </cellStyleXfs>
  <cellXfs count="292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1" fillId="0" borderId="0" xfId="0" applyFont="1" applyAlignment="1">
      <alignment horizontal="right" vertical="center"/>
    </xf>
    <xf numFmtId="1" fontId="0" fillId="0" borderId="0" xfId="0" applyNumberFormat="1" applyAlignment="1">
      <alignment horizontal="left"/>
    </xf>
    <xf numFmtId="1" fontId="0" fillId="0" borderId="1" xfId="0" applyNumberFormat="1" applyBorder="1" applyAlignment="1">
      <alignment horizontal="center"/>
    </xf>
    <xf numFmtId="9" fontId="0" fillId="0" borderId="0" xfId="235" applyFont="1" applyBorder="1" applyAlignment="1">
      <alignment horizontal="center"/>
    </xf>
    <xf numFmtId="0" fontId="0" fillId="0" borderId="1" xfId="0" applyFont="1" applyBorder="1" applyAlignment="1" applyProtection="1">
      <alignment horizontal="center"/>
      <protection locked="0"/>
    </xf>
    <xf numFmtId="0" fontId="0" fillId="0" borderId="0" xfId="0" applyProtection="1"/>
    <xf numFmtId="0" fontId="0" fillId="0" borderId="1" xfId="0" applyFont="1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</xf>
    <xf numFmtId="0" fontId="11" fillId="6" borderId="1" xfId="0" applyFont="1" applyFill="1" applyBorder="1" applyAlignment="1">
      <alignment horizontal="center" vertical="center"/>
    </xf>
    <xf numFmtId="166" fontId="14" fillId="0" borderId="0" xfId="0" applyNumberFormat="1" applyFont="1" applyAlignment="1" applyProtection="1">
      <alignment horizontal="left" vertical="center"/>
      <protection locked="0"/>
    </xf>
    <xf numFmtId="166" fontId="14" fillId="0" borderId="0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Alignment="1">
      <alignment wrapText="1"/>
    </xf>
    <xf numFmtId="9" fontId="0" fillId="0" borderId="0" xfId="235" applyFont="1"/>
    <xf numFmtId="1" fontId="0" fillId="0" borderId="0" xfId="0" applyNumberFormat="1"/>
    <xf numFmtId="165" fontId="1" fillId="0" borderId="0" xfId="0" applyNumberFormat="1" applyFont="1" applyBorder="1" applyAlignment="1">
      <alignment horizontal="left" vertical="center"/>
    </xf>
    <xf numFmtId="0" fontId="15" fillId="0" borderId="1" xfId="0" applyNumberFormat="1" applyFont="1" applyBorder="1" applyAlignment="1" applyProtection="1">
      <alignment horizontal="center" vertical="center"/>
      <protection locked="0"/>
    </xf>
    <xf numFmtId="0" fontId="15" fillId="0" borderId="6" xfId="0" applyNumberFormat="1" applyFont="1" applyBorder="1" applyAlignment="1" applyProtection="1">
      <alignment horizontal="center" vertical="center"/>
      <protection locked="0"/>
    </xf>
    <xf numFmtId="15" fontId="0" fillId="0" borderId="1" xfId="0" applyNumberFormat="1" applyFill="1" applyBorder="1" applyAlignment="1" applyProtection="1">
      <alignment horizontal="center" vertical="center" textRotation="90"/>
      <protection hidden="1"/>
    </xf>
    <xf numFmtId="0" fontId="0" fillId="0" borderId="0" xfId="0" applyBorder="1" applyProtection="1">
      <protection hidden="1"/>
    </xf>
    <xf numFmtId="0" fontId="12" fillId="0" borderId="0" xfId="0" applyFont="1" applyAlignment="1" applyProtection="1">
      <alignment horizontal="right" vertic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protection hidden="1"/>
    </xf>
    <xf numFmtId="0" fontId="12" fillId="0" borderId="0" xfId="0" applyFont="1" applyBorder="1" applyAlignment="1" applyProtection="1">
      <alignment horizontal="right" vertical="center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0" fillId="0" borderId="8" xfId="0" applyFont="1" applyBorder="1" applyAlignment="1" applyProtection="1">
      <alignment horizontal="center" vertical="center" wrapText="1"/>
      <protection hidden="1"/>
    </xf>
    <xf numFmtId="0" fontId="10" fillId="0" borderId="8" xfId="0" applyFont="1" applyBorder="1" applyAlignment="1" applyProtection="1">
      <alignment horizontal="center" vertical="center"/>
      <protection hidden="1"/>
    </xf>
    <xf numFmtId="0" fontId="10" fillId="0" borderId="6" xfId="0" applyFont="1" applyBorder="1" applyAlignment="1" applyProtection="1">
      <alignment horizontal="center" vertical="center"/>
      <protection hidden="1"/>
    </xf>
    <xf numFmtId="0" fontId="10" fillId="0" borderId="7" xfId="0" applyFont="1" applyBorder="1" applyAlignment="1" applyProtection="1">
      <alignment horizontal="center" vertical="center" wrapText="1"/>
      <protection hidden="1"/>
    </xf>
    <xf numFmtId="0" fontId="10" fillId="0" borderId="0" xfId="0" applyFon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" xfId="0" applyFont="1" applyBorder="1" applyAlignment="1" applyProtection="1">
      <alignment horizontal="center"/>
      <protection hidden="1"/>
    </xf>
    <xf numFmtId="0" fontId="0" fillId="0" borderId="1" xfId="235" applyNumberFormat="1" applyFont="1" applyBorder="1" applyAlignment="1" applyProtection="1">
      <alignment horizontal="center"/>
      <protection hidden="1"/>
    </xf>
    <xf numFmtId="9" fontId="0" fillId="0" borderId="1" xfId="235" applyFont="1" applyBorder="1" applyAlignment="1" applyProtection="1">
      <alignment horizontal="center"/>
      <protection hidden="1"/>
    </xf>
    <xf numFmtId="0" fontId="0" fillId="0" borderId="1" xfId="0" applyNumberFormat="1" applyFont="1" applyBorder="1" applyAlignment="1" applyProtection="1">
      <alignment horizontal="center" vertical="center"/>
      <protection hidden="1"/>
    </xf>
    <xf numFmtId="0" fontId="0" fillId="0" borderId="1" xfId="235" applyNumberFormat="1" applyFont="1" applyBorder="1" applyAlignment="1" applyProtection="1">
      <alignment horizontal="center" vertical="center"/>
      <protection hidden="1"/>
    </xf>
    <xf numFmtId="9" fontId="0" fillId="0" borderId="1" xfId="235" applyNumberFormat="1" applyFont="1" applyBorder="1" applyAlignment="1" applyProtection="1">
      <alignment horizontal="center" vertical="center"/>
      <protection hidden="1"/>
    </xf>
    <xf numFmtId="0" fontId="0" fillId="0" borderId="0" xfId="0" applyBorder="1" applyAlignment="1" applyProtection="1">
      <alignment horizontal="center"/>
      <protection hidden="1"/>
    </xf>
    <xf numFmtId="0" fontId="0" fillId="0" borderId="0" xfId="0" applyBorder="1" applyAlignment="1" applyProtection="1">
      <protection hidden="1"/>
    </xf>
    <xf numFmtId="0" fontId="1" fillId="0" borderId="0" xfId="0" applyFont="1" applyAlignment="1" applyProtection="1">
      <alignment horizontal="right" vertical="center"/>
      <protection hidden="1"/>
    </xf>
    <xf numFmtId="165" fontId="1" fillId="0" borderId="0" xfId="0" applyNumberFormat="1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 wrapText="1"/>
      <protection hidden="1"/>
    </xf>
    <xf numFmtId="9" fontId="0" fillId="0" borderId="0" xfId="235" applyFont="1" applyAlignment="1" applyProtection="1">
      <alignment horizontal="center"/>
      <protection hidden="1"/>
    </xf>
    <xf numFmtId="0" fontId="0" fillId="0" borderId="0" xfId="0" applyNumberFormat="1" applyAlignment="1" applyProtection="1">
      <alignment horizontal="center"/>
      <protection hidden="1"/>
    </xf>
    <xf numFmtId="9" fontId="0" fillId="0" borderId="0" xfId="235" applyNumberFormat="1" applyFont="1" applyAlignment="1" applyProtection="1">
      <alignment horizontal="center"/>
      <protection hidden="1"/>
    </xf>
    <xf numFmtId="15" fontId="0" fillId="0" borderId="0" xfId="0" applyNumberFormat="1" applyAlignment="1" applyProtection="1">
      <alignment horizontal="center" vertical="center"/>
      <protection hidden="1"/>
    </xf>
    <xf numFmtId="9" fontId="0" fillId="0" borderId="0" xfId="235" applyFont="1" applyAlignment="1" applyProtection="1">
      <alignment horizontal="center" vertical="center"/>
      <protection hidden="1"/>
    </xf>
    <xf numFmtId="9" fontId="0" fillId="0" borderId="0" xfId="0" applyNumberFormat="1" applyAlignment="1" applyProtection="1">
      <alignment horizontal="center" vertical="center"/>
      <protection hidden="1"/>
    </xf>
    <xf numFmtId="0" fontId="11" fillId="0" borderId="10" xfId="0" applyFont="1" applyFill="1" applyBorder="1" applyAlignment="1" applyProtection="1">
      <alignment horizontal="center" vertical="center"/>
      <protection hidden="1"/>
    </xf>
    <xf numFmtId="0" fontId="11" fillId="0" borderId="5" xfId="0" applyFont="1" applyFill="1" applyBorder="1" applyAlignment="1" applyProtection="1">
      <alignment horizontal="center" vertical="center"/>
      <protection hidden="1"/>
    </xf>
    <xf numFmtId="0" fontId="11" fillId="0" borderId="5" xfId="0" applyFont="1" applyFill="1" applyBorder="1" applyAlignment="1" applyProtection="1">
      <alignment horizontal="center" vertical="center" wrapText="1"/>
      <protection hidden="1"/>
    </xf>
    <xf numFmtId="0" fontId="11" fillId="0" borderId="9" xfId="0" applyFont="1" applyFill="1" applyBorder="1" applyAlignment="1" applyProtection="1">
      <alignment horizontal="center" vertical="center" wrapText="1"/>
      <protection hidden="1"/>
    </xf>
    <xf numFmtId="0" fontId="0" fillId="0" borderId="4" xfId="0" applyBorder="1" applyAlignment="1" applyProtection="1">
      <alignment horizontal="center"/>
      <protection hidden="1"/>
    </xf>
    <xf numFmtId="0" fontId="0" fillId="0" borderId="1" xfId="0" applyBorder="1" applyAlignment="1" applyProtection="1">
      <alignment horizontal="center"/>
      <protection hidden="1"/>
    </xf>
    <xf numFmtId="9" fontId="0" fillId="0" borderId="3" xfId="235" applyFont="1" applyBorder="1" applyAlignment="1" applyProtection="1">
      <alignment horizontal="center"/>
      <protection hidden="1"/>
    </xf>
    <xf numFmtId="0" fontId="0" fillId="0" borderId="8" xfId="0" applyBorder="1" applyAlignment="1" applyProtection="1">
      <alignment horizontal="center"/>
      <protection hidden="1"/>
    </xf>
    <xf numFmtId="0" fontId="0" fillId="0" borderId="6" xfId="0" applyBorder="1" applyAlignment="1" applyProtection="1">
      <alignment horizontal="center"/>
      <protection hidden="1"/>
    </xf>
    <xf numFmtId="9" fontId="0" fillId="0" borderId="7" xfId="235" applyFont="1" applyBorder="1" applyAlignment="1" applyProtection="1">
      <alignment horizontal="center"/>
      <protection hidden="1"/>
    </xf>
    <xf numFmtId="9" fontId="3" fillId="0" borderId="7" xfId="0" applyNumberFormat="1" applyFont="1" applyBorder="1" applyAlignment="1" applyProtection="1">
      <alignment horizontal="center"/>
      <protection hidden="1"/>
    </xf>
    <xf numFmtId="0" fontId="0" fillId="5" borderId="0" xfId="0" applyFill="1" applyAlignment="1" applyProtection="1">
      <alignment horizontal="right" vertical="top" wrapText="1"/>
    </xf>
    <xf numFmtId="0" fontId="0" fillId="5" borderId="0" xfId="0" applyFill="1" applyAlignment="1" applyProtection="1">
      <alignment horizontal="left" vertical="top" wrapText="1"/>
    </xf>
    <xf numFmtId="0" fontId="0" fillId="0" borderId="3" xfId="0" applyFont="1" applyBorder="1" applyAlignment="1" applyProtection="1">
      <alignment horizontal="center"/>
    </xf>
    <xf numFmtId="0" fontId="0" fillId="0" borderId="3" xfId="0" applyBorder="1" applyAlignment="1" applyProtection="1">
      <alignment horizontal="center"/>
    </xf>
    <xf numFmtId="0" fontId="0" fillId="0" borderId="3" xfId="0" applyBorder="1" applyAlignment="1" applyProtection="1">
      <alignment horizontal="left"/>
    </xf>
    <xf numFmtId="0" fontId="0" fillId="0" borderId="1" xfId="0" applyFont="1" applyFill="1" applyBorder="1" applyAlignment="1" applyProtection="1">
      <protection locked="0"/>
    </xf>
    <xf numFmtId="0" fontId="13" fillId="0" borderId="1" xfId="0" applyFont="1" applyFill="1" applyBorder="1" applyAlignment="1" applyProtection="1">
      <alignment horizontal="left"/>
      <protection locked="0"/>
    </xf>
    <xf numFmtId="0" fontId="0" fillId="0" borderId="1" xfId="0" applyFont="1" applyBorder="1" applyAlignment="1" applyProtection="1">
      <alignment horizontal="left"/>
      <protection locked="0"/>
    </xf>
    <xf numFmtId="0" fontId="0" fillId="0" borderId="1" xfId="0" applyFont="1" applyFill="1" applyBorder="1" applyAlignment="1" applyProtection="1">
      <alignment horizontal="left"/>
      <protection locked="0"/>
    </xf>
    <xf numFmtId="0" fontId="12" fillId="0" borderId="0" xfId="0" applyFont="1" applyAlignment="1" applyProtection="1">
      <alignment vertical="center"/>
      <protection hidden="1"/>
    </xf>
    <xf numFmtId="0" fontId="3" fillId="0" borderId="1" xfId="0" applyFont="1" applyBorder="1" applyAlignment="1" applyProtection="1">
      <alignment horizontal="center" vertical="center"/>
      <protection locked="0"/>
    </xf>
    <xf numFmtId="0" fontId="17" fillId="0" borderId="1" xfId="0" applyFont="1" applyBorder="1" applyAlignment="1" applyProtection="1">
      <alignment horizontal="center" vertical="center"/>
      <protection locked="0"/>
    </xf>
    <xf numFmtId="0" fontId="17" fillId="0" borderId="1" xfId="0" applyFont="1" applyBorder="1" applyAlignment="1" applyProtection="1">
      <alignment horizontal="center"/>
      <protection locked="0"/>
    </xf>
    <xf numFmtId="0" fontId="17" fillId="0" borderId="1" xfId="0" applyNumberFormat="1" applyFont="1" applyBorder="1" applyAlignment="1" applyProtection="1">
      <alignment horizontal="center" vertical="center"/>
      <protection hidden="1"/>
    </xf>
    <xf numFmtId="0" fontId="17" fillId="0" borderId="1" xfId="235" applyNumberFormat="1" applyFont="1" applyBorder="1" applyAlignment="1" applyProtection="1">
      <alignment horizontal="center" vertical="center"/>
      <protection hidden="1"/>
    </xf>
    <xf numFmtId="9" fontId="17" fillId="0" borderId="1" xfId="235" applyNumberFormat="1" applyFont="1" applyBorder="1" applyAlignment="1" applyProtection="1">
      <alignment horizontal="center" vertical="center"/>
      <protection hidden="1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6" xfId="0" applyFont="1" applyBorder="1" applyAlignment="1" applyProtection="1">
      <alignment horizontal="center"/>
      <protection locked="0"/>
    </xf>
    <xf numFmtId="0" fontId="17" fillId="0" borderId="6" xfId="0" applyFont="1" applyBorder="1" applyAlignment="1" applyProtection="1">
      <alignment horizontal="center" vertical="center"/>
      <protection locked="0"/>
    </xf>
    <xf numFmtId="0" fontId="17" fillId="0" borderId="6" xfId="0" applyNumberFormat="1" applyFont="1" applyBorder="1" applyAlignment="1" applyProtection="1">
      <alignment horizontal="center" vertical="center"/>
      <protection hidden="1"/>
    </xf>
    <xf numFmtId="0" fontId="17" fillId="0" borderId="6" xfId="235" applyNumberFormat="1" applyFont="1" applyBorder="1" applyAlignment="1" applyProtection="1">
      <alignment horizontal="center" vertical="center"/>
      <protection hidden="1"/>
    </xf>
    <xf numFmtId="9" fontId="17" fillId="0" borderId="6" xfId="235" applyNumberFormat="1" applyFont="1" applyBorder="1" applyAlignment="1" applyProtection="1">
      <alignment horizontal="center" vertical="center"/>
      <protection hidden="1"/>
    </xf>
    <xf numFmtId="0" fontId="17" fillId="0" borderId="6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Font="1" applyFill="1" applyBorder="1" applyAlignment="1">
      <alignment horizontal="center" vertical="top"/>
    </xf>
    <xf numFmtId="0" fontId="0" fillId="0" borderId="1" xfId="0" applyFill="1" applyBorder="1"/>
    <xf numFmtId="0" fontId="19" fillId="0" borderId="1" xfId="0" applyFont="1" applyBorder="1" applyAlignment="1" applyProtection="1">
      <alignment horizontal="center" vertical="center"/>
      <protection locked="0"/>
    </xf>
    <xf numFmtId="0" fontId="0" fillId="0" borderId="1" xfId="0" applyFont="1" applyFill="1" applyBorder="1" applyAlignment="1" applyProtection="1">
      <alignment horizontal="center" vertical="center"/>
      <protection locked="0"/>
    </xf>
    <xf numFmtId="0" fontId="17" fillId="0" borderId="1" xfId="0" applyFont="1" applyFill="1" applyBorder="1" applyAlignment="1" applyProtection="1">
      <alignment horizontal="left"/>
      <protection locked="0"/>
    </xf>
    <xf numFmtId="0" fontId="17" fillId="0" borderId="1" xfId="0" applyFont="1" applyFill="1" applyBorder="1" applyAlignment="1" applyProtection="1">
      <protection locked="0"/>
    </xf>
    <xf numFmtId="0" fontId="17" fillId="0" borderId="1" xfId="0" applyFont="1" applyFill="1" applyBorder="1" applyAlignment="1" applyProtection="1">
      <alignment horizontal="center"/>
      <protection locked="0"/>
    </xf>
    <xf numFmtId="0" fontId="17" fillId="0" borderId="6" xfId="0" applyFont="1" applyFill="1" applyBorder="1" applyAlignment="1" applyProtection="1">
      <alignment horizontal="left"/>
      <protection locked="0"/>
    </xf>
    <xf numFmtId="0" fontId="17" fillId="0" borderId="6" xfId="0" applyFont="1" applyFill="1" applyBorder="1" applyAlignment="1" applyProtection="1">
      <protection locked="0"/>
    </xf>
    <xf numFmtId="0" fontId="17" fillId="0" borderId="6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left"/>
      <protection hidden="1"/>
    </xf>
    <xf numFmtId="0" fontId="0" fillId="0" borderId="0" xfId="0" applyFill="1" applyBorder="1" applyAlignment="1" applyProtection="1">
      <protection hidden="1"/>
    </xf>
    <xf numFmtId="0" fontId="0" fillId="0" borderId="0" xfId="0" applyFill="1" applyBorder="1" applyAlignment="1" applyProtection="1">
      <alignment horizontal="center"/>
      <protection hidden="1"/>
    </xf>
    <xf numFmtId="14" fontId="0" fillId="0" borderId="1" xfId="0" applyNumberFormat="1" applyFill="1" applyBorder="1" applyAlignment="1">
      <alignment horizontal="left"/>
    </xf>
    <xf numFmtId="14" fontId="0" fillId="0" borderId="1" xfId="0" applyNumberFormat="1" applyFill="1" applyBorder="1"/>
    <xf numFmtId="0" fontId="0" fillId="0" borderId="0" xfId="0" applyAlignment="1" applyProtection="1">
      <alignment horizontal="left"/>
      <protection hidden="1"/>
    </xf>
    <xf numFmtId="0" fontId="0" fillId="0" borderId="1" xfId="0" applyBorder="1" applyAlignment="1">
      <alignment horizontal="left"/>
    </xf>
    <xf numFmtId="0" fontId="0" fillId="0" borderId="1" xfId="0" applyFont="1" applyFill="1" applyBorder="1" applyAlignment="1" applyProtection="1">
      <alignment horizontal="center"/>
      <protection hidden="1"/>
    </xf>
    <xf numFmtId="0" fontId="19" fillId="0" borderId="1" xfId="0" applyFont="1" applyFill="1" applyBorder="1" applyAlignment="1" applyProtection="1">
      <alignment horizontal="center" vertical="center"/>
      <protection locked="0"/>
    </xf>
    <xf numFmtId="0" fontId="0" fillId="0" borderId="1" xfId="235" applyNumberFormat="1" applyFont="1" applyFill="1" applyBorder="1" applyAlignment="1" applyProtection="1">
      <alignment horizontal="center"/>
      <protection hidden="1"/>
    </xf>
    <xf numFmtId="9" fontId="0" fillId="0" borderId="1" xfId="235" applyFont="1" applyFill="1" applyBorder="1" applyAlignment="1" applyProtection="1">
      <alignment horizontal="center"/>
      <protection hidden="1"/>
    </xf>
    <xf numFmtId="0" fontId="15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Protection="1">
      <protection hidden="1"/>
    </xf>
    <xf numFmtId="49" fontId="18" fillId="0" borderId="1" xfId="0" applyNumberFormat="1" applyFont="1" applyFill="1" applyBorder="1"/>
    <xf numFmtId="0" fontId="0" fillId="0" borderId="1" xfId="0" applyBorder="1"/>
    <xf numFmtId="0" fontId="0" fillId="0" borderId="1" xfId="0" applyBorder="1" applyAlignment="1"/>
    <xf numFmtId="0" fontId="0" fillId="8" borderId="1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 vertical="center"/>
    </xf>
    <xf numFmtId="1" fontId="0" fillId="0" borderId="0" xfId="0" applyNumberFormat="1" applyFill="1"/>
    <xf numFmtId="0" fontId="11" fillId="6" borderId="1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left"/>
    </xf>
    <xf numFmtId="0" fontId="20" fillId="0" borderId="1" xfId="0" applyFont="1" applyBorder="1" applyAlignment="1" applyProtection="1">
      <alignment horizontal="center" vertical="center"/>
      <protection locked="0"/>
    </xf>
    <xf numFmtId="1" fontId="0" fillId="0" borderId="0" xfId="0" applyNumberFormat="1" applyFill="1" applyAlignment="1">
      <alignment horizontal="right"/>
    </xf>
    <xf numFmtId="0" fontId="0" fillId="9" borderId="1" xfId="0" applyFill="1" applyBorder="1"/>
    <xf numFmtId="1" fontId="0" fillId="0" borderId="1" xfId="0" applyNumberFormat="1" applyFill="1" applyBorder="1" applyAlignment="1">
      <alignment horizontal="right"/>
    </xf>
    <xf numFmtId="1" fontId="0" fillId="9" borderId="1" xfId="0" applyNumberFormat="1" applyFill="1" applyBorder="1" applyAlignment="1">
      <alignment horizontal="right"/>
    </xf>
    <xf numFmtId="49" fontId="0" fillId="0" borderId="1" xfId="0" applyNumberFormat="1" applyFont="1" applyFill="1" applyBorder="1"/>
    <xf numFmtId="0" fontId="21" fillId="0" borderId="1" xfId="0" applyFont="1" applyBorder="1" applyAlignment="1" applyProtection="1">
      <alignment horizontal="center" vertical="center"/>
      <protection locked="0"/>
    </xf>
    <xf numFmtId="0" fontId="0" fillId="10" borderId="1" xfId="0" applyFill="1" applyBorder="1"/>
    <xf numFmtId="0" fontId="11" fillId="6" borderId="1" xfId="0" applyFont="1" applyFill="1" applyBorder="1" applyAlignment="1">
      <alignment horizontal="left" vertical="center"/>
    </xf>
    <xf numFmtId="14" fontId="0" fillId="0" borderId="1" xfId="0" applyNumberFormat="1" applyBorder="1" applyAlignment="1">
      <alignment horizontal="left"/>
    </xf>
    <xf numFmtId="1" fontId="0" fillId="0" borderId="1" xfId="0" applyNumberFormat="1" applyFont="1" applyFill="1" applyBorder="1" applyAlignment="1">
      <alignment horizontal="right"/>
    </xf>
    <xf numFmtId="1" fontId="0" fillId="0" borderId="1" xfId="0" applyNumberFormat="1" applyBorder="1"/>
    <xf numFmtId="0" fontId="22" fillId="0" borderId="1" xfId="0" applyFont="1" applyBorder="1" applyAlignment="1" applyProtection="1">
      <alignment horizontal="center" vertical="center"/>
      <protection locked="0"/>
    </xf>
    <xf numFmtId="0" fontId="0" fillId="7" borderId="1" xfId="0" applyFill="1" applyBorder="1"/>
    <xf numFmtId="1" fontId="0" fillId="7" borderId="1" xfId="0" applyNumberFormat="1" applyFill="1" applyBorder="1" applyAlignment="1">
      <alignment horizontal="right"/>
    </xf>
    <xf numFmtId="0" fontId="0" fillId="7" borderId="1" xfId="0" applyFont="1" applyFill="1" applyBorder="1" applyAlignment="1">
      <alignment horizontal="center" vertical="top"/>
    </xf>
    <xf numFmtId="0" fontId="0" fillId="0" borderId="1" xfId="0" applyFont="1" applyBorder="1" applyAlignment="1"/>
    <xf numFmtId="14" fontId="0" fillId="9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49" fontId="18" fillId="0" borderId="11" xfId="0" applyNumberFormat="1" applyFont="1" applyFill="1" applyBorder="1"/>
    <xf numFmtId="0" fontId="23" fillId="0" borderId="1" xfId="0" applyFont="1" applyBorder="1" applyAlignment="1" applyProtection="1">
      <alignment horizontal="center" vertical="center"/>
      <protection locked="0"/>
    </xf>
    <xf numFmtId="0" fontId="13" fillId="7" borderId="1" xfId="0" applyFont="1" applyFill="1" applyBorder="1"/>
    <xf numFmtId="1" fontId="13" fillId="7" borderId="1" xfId="0" applyNumberFormat="1" applyFont="1" applyFill="1" applyBorder="1" applyAlignment="1">
      <alignment horizontal="right"/>
    </xf>
    <xf numFmtId="0" fontId="0" fillId="11" borderId="1" xfId="0" applyFill="1" applyBorder="1"/>
    <xf numFmtId="1" fontId="0" fillId="11" borderId="1" xfId="0" applyNumberFormat="1" applyFill="1" applyBorder="1" applyAlignment="1">
      <alignment horizontal="right"/>
    </xf>
    <xf numFmtId="0" fontId="0" fillId="7" borderId="0" xfId="0" applyFill="1"/>
    <xf numFmtId="0" fontId="0" fillId="9" borderId="1" xfId="0" applyFont="1" applyFill="1" applyBorder="1"/>
    <xf numFmtId="0" fontId="24" fillId="0" borderId="1" xfId="0" applyFont="1" applyBorder="1"/>
    <xf numFmtId="0" fontId="0" fillId="0" borderId="0" xfId="0" applyAlignment="1">
      <alignment horizontal="left" indent="1"/>
    </xf>
    <xf numFmtId="0" fontId="0" fillId="7" borderId="0" xfId="0" applyFill="1" applyAlignment="1">
      <alignment horizontal="left" indent="1"/>
    </xf>
    <xf numFmtId="1" fontId="0" fillId="7" borderId="0" xfId="0" applyNumberFormat="1" applyFill="1"/>
    <xf numFmtId="9" fontId="0" fillId="7" borderId="0" xfId="0" applyNumberFormat="1" applyFill="1"/>
    <xf numFmtId="14" fontId="0" fillId="11" borderId="1" xfId="0" applyNumberFormat="1" applyFill="1" applyBorder="1" applyAlignment="1">
      <alignment horizontal="left"/>
    </xf>
    <xf numFmtId="1" fontId="0" fillId="11" borderId="0" xfId="0" applyNumberFormat="1" applyFill="1" applyAlignment="1">
      <alignment horizontal="right"/>
    </xf>
    <xf numFmtId="0" fontId="0" fillId="0" borderId="1" xfId="0" applyNumberFormat="1" applyFill="1" applyBorder="1" applyAlignment="1">
      <alignment horizontal="left"/>
    </xf>
    <xf numFmtId="0" fontId="25" fillId="0" borderId="1" xfId="0" applyFont="1" applyBorder="1" applyAlignment="1" applyProtection="1">
      <alignment horizontal="center" vertical="center"/>
      <protection locked="0"/>
    </xf>
    <xf numFmtId="0" fontId="25" fillId="0" borderId="1" xfId="0" applyFont="1" applyFill="1" applyBorder="1" applyAlignment="1" applyProtection="1">
      <alignment horizontal="center" vertical="center"/>
      <protection locked="0"/>
    </xf>
    <xf numFmtId="49" fontId="0" fillId="7" borderId="1" xfId="0" applyNumberFormat="1" applyFont="1" applyFill="1" applyBorder="1"/>
    <xf numFmtId="1" fontId="0" fillId="7" borderId="0" xfId="0" applyNumberFormat="1" applyFill="1" applyAlignment="1">
      <alignment horizontal="right"/>
    </xf>
    <xf numFmtId="14" fontId="0" fillId="12" borderId="1" xfId="0" applyNumberFormat="1" applyFill="1" applyBorder="1" applyAlignment="1">
      <alignment horizontal="left"/>
    </xf>
    <xf numFmtId="0" fontId="0" fillId="12" borderId="1" xfId="0" applyFill="1" applyBorder="1"/>
    <xf numFmtId="0" fontId="26" fillId="0" borderId="1" xfId="0" applyFont="1" applyBorder="1" applyAlignment="1" applyProtection="1">
      <alignment horizontal="center" vertical="center"/>
      <protection locked="0"/>
    </xf>
    <xf numFmtId="0" fontId="0" fillId="12" borderId="1" xfId="0" applyFont="1" applyFill="1" applyBorder="1"/>
    <xf numFmtId="1" fontId="0" fillId="12" borderId="0" xfId="0" applyNumberFormat="1" applyFont="1" applyFill="1" applyAlignment="1">
      <alignment horizontal="right"/>
    </xf>
    <xf numFmtId="14" fontId="0" fillId="0" borderId="1" xfId="0" applyNumberFormat="1" applyBorder="1" applyAlignment="1">
      <alignment horizontal="left" vertical="top"/>
    </xf>
    <xf numFmtId="0" fontId="0" fillId="5" borderId="1" xfId="0" applyFill="1" applyBorder="1"/>
    <xf numFmtId="0" fontId="26" fillId="0" borderId="6" xfId="0" applyNumberFormat="1" applyFont="1" applyBorder="1" applyAlignment="1" applyProtection="1">
      <alignment horizontal="center"/>
      <protection hidden="1"/>
    </xf>
    <xf numFmtId="0" fontId="26" fillId="0" borderId="6" xfId="0" applyFont="1" applyBorder="1" applyAlignment="1" applyProtection="1">
      <alignment horizontal="center"/>
      <protection locked="0"/>
    </xf>
    <xf numFmtId="0" fontId="26" fillId="0" borderId="6" xfId="0" applyFont="1" applyFill="1" applyBorder="1" applyAlignment="1" applyProtection="1">
      <alignment horizontal="left"/>
      <protection locked="0"/>
    </xf>
    <xf numFmtId="0" fontId="26" fillId="0" borderId="6" xfId="0" applyFont="1" applyFill="1" applyBorder="1" applyAlignment="1" applyProtection="1">
      <protection locked="0"/>
    </xf>
    <xf numFmtId="0" fontId="26" fillId="0" borderId="6" xfId="0" applyFont="1" applyFill="1" applyBorder="1" applyAlignment="1" applyProtection="1">
      <alignment horizontal="center"/>
      <protection locked="0"/>
    </xf>
    <xf numFmtId="0" fontId="26" fillId="0" borderId="6" xfId="0" applyFont="1" applyBorder="1" applyAlignment="1" applyProtection="1">
      <alignment horizontal="left"/>
      <protection locked="0"/>
    </xf>
    <xf numFmtId="0" fontId="26" fillId="0" borderId="6" xfId="0" applyFont="1" applyBorder="1" applyAlignment="1" applyProtection="1">
      <alignment horizontal="center" vertical="center"/>
      <protection locked="0"/>
    </xf>
    <xf numFmtId="0" fontId="26" fillId="0" borderId="6" xfId="0" applyNumberFormat="1" applyFont="1" applyBorder="1" applyAlignment="1" applyProtection="1">
      <alignment horizontal="center" vertical="center"/>
      <protection hidden="1"/>
    </xf>
    <xf numFmtId="0" fontId="26" fillId="0" borderId="6" xfId="235" applyNumberFormat="1" applyFont="1" applyBorder="1" applyAlignment="1" applyProtection="1">
      <alignment horizontal="center" vertical="center"/>
      <protection hidden="1"/>
    </xf>
    <xf numFmtId="9" fontId="26" fillId="0" borderId="6" xfId="235" applyNumberFormat="1" applyFont="1" applyBorder="1" applyAlignment="1" applyProtection="1">
      <alignment horizontal="center" vertical="center"/>
      <protection hidden="1"/>
    </xf>
    <xf numFmtId="0" fontId="26" fillId="0" borderId="6" xfId="0" applyNumberFormat="1" applyFont="1" applyBorder="1" applyAlignment="1" applyProtection="1">
      <alignment horizontal="center" vertical="center"/>
      <protection locked="0"/>
    </xf>
    <xf numFmtId="0" fontId="27" fillId="0" borderId="1" xfId="0" applyNumberFormat="1" applyFont="1" applyBorder="1" applyAlignment="1" applyProtection="1">
      <alignment horizontal="center" vertical="center"/>
      <protection locked="0"/>
    </xf>
    <xf numFmtId="0" fontId="27" fillId="0" borderId="1" xfId="0" applyFont="1" applyBorder="1" applyAlignment="1" applyProtection="1">
      <alignment horizontal="center" vertical="center"/>
      <protection locked="0"/>
    </xf>
    <xf numFmtId="0" fontId="0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Font="1" applyFill="1" applyBorder="1" applyAlignment="1" applyProtection="1">
      <alignment horizontal="center"/>
      <protection locked="0"/>
    </xf>
    <xf numFmtId="14" fontId="0" fillId="0" borderId="1" xfId="0" applyNumberFormat="1" applyFont="1" applyFill="1" applyBorder="1" applyAlignment="1">
      <alignment horizontal="left" vertical="top"/>
    </xf>
    <xf numFmtId="0" fontId="0" fillId="0" borderId="0" xfId="0" applyFont="1" applyAlignment="1" applyProtection="1">
      <alignment horizontal="center" vertical="center"/>
      <protection hidden="1"/>
    </xf>
    <xf numFmtId="0" fontId="27" fillId="0" borderId="1" xfId="0" applyFont="1" applyFill="1" applyBorder="1" applyAlignment="1" applyProtection="1">
      <alignment horizontal="center" vertical="center"/>
      <protection locked="0"/>
    </xf>
    <xf numFmtId="0" fontId="27" fillId="0" borderId="6" xfId="0" applyFont="1" applyBorder="1" applyAlignment="1" applyProtection="1">
      <alignment horizontal="center" vertical="center"/>
      <protection locked="0"/>
    </xf>
    <xf numFmtId="0" fontId="0" fillId="0" borderId="1" xfId="0" applyBorder="1"/>
    <xf numFmtId="0" fontId="0" fillId="8" borderId="1" xfId="0" applyFont="1" applyFill="1" applyBorder="1" applyAlignment="1">
      <alignment horizontal="center"/>
    </xf>
    <xf numFmtId="166" fontId="16" fillId="0" borderId="0" xfId="0" applyNumberFormat="1" applyFont="1" applyAlignment="1" applyProtection="1">
      <alignment horizontal="center" vertical="center"/>
      <protection locked="0"/>
    </xf>
    <xf numFmtId="0" fontId="31" fillId="0" borderId="1" xfId="0" applyFont="1" applyBorder="1" applyAlignment="1" applyProtection="1">
      <alignment horizontal="center" vertical="center"/>
      <protection locked="0"/>
    </xf>
    <xf numFmtId="0" fontId="0" fillId="8" borderId="1" xfId="0" applyFont="1" applyFill="1" applyBorder="1" applyAlignment="1" applyProtection="1">
      <alignment horizontal="center"/>
      <protection locked="0"/>
    </xf>
    <xf numFmtId="0" fontId="0" fillId="8" borderId="1" xfId="0" applyFont="1" applyFill="1" applyBorder="1" applyAlignment="1" applyProtection="1">
      <alignment horizontal="center" vertical="center"/>
      <protection locked="0"/>
    </xf>
    <xf numFmtId="167" fontId="0" fillId="8" borderId="1" xfId="0" applyNumberFormat="1" applyFont="1" applyFill="1" applyBorder="1" applyAlignment="1">
      <alignment horizontal="left"/>
    </xf>
    <xf numFmtId="0" fontId="0" fillId="8" borderId="0" xfId="0" applyFont="1" applyFill="1" applyBorder="1" applyAlignment="1">
      <alignment horizontal="center"/>
    </xf>
    <xf numFmtId="0" fontId="0" fillId="8" borderId="0" xfId="0" applyFont="1" applyFill="1" applyBorder="1" applyAlignment="1">
      <alignment horizontal="left"/>
    </xf>
    <xf numFmtId="0" fontId="0" fillId="8" borderId="1" xfId="0" applyFont="1" applyFill="1" applyBorder="1" applyAlignment="1" applyProtection="1">
      <alignment horizontal="center"/>
      <protection hidden="1"/>
    </xf>
    <xf numFmtId="0" fontId="0" fillId="8" borderId="0" xfId="0" applyFont="1" applyFill="1" applyBorder="1" applyAlignment="1" applyProtection="1">
      <alignment horizontal="center"/>
      <protection locked="0"/>
    </xf>
    <xf numFmtId="0" fontId="0" fillId="0" borderId="0" xfId="0" applyFont="1" applyBorder="1" applyAlignment="1" applyProtection="1">
      <alignment horizontal="center" vertical="center"/>
      <protection locked="0"/>
    </xf>
    <xf numFmtId="0" fontId="15" fillId="0" borderId="12" xfId="0" applyNumberFormat="1" applyFont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center" vertical="center"/>
    </xf>
    <xf numFmtId="0" fontId="15" fillId="0" borderId="0" xfId="0" applyNumberFormat="1" applyFont="1" applyBorder="1" applyAlignment="1" applyProtection="1">
      <alignment horizontal="center" vertical="center"/>
      <protection locked="0"/>
    </xf>
    <xf numFmtId="0" fontId="15" fillId="0" borderId="0" xfId="0" applyNumberFormat="1" applyFont="1" applyFill="1" applyBorder="1" applyAlignment="1" applyProtection="1">
      <alignment horizontal="center" vertical="center"/>
      <protection locked="0"/>
    </xf>
    <xf numFmtId="0" fontId="0" fillId="13" borderId="1" xfId="0" applyFont="1" applyFill="1" applyBorder="1" applyAlignment="1" applyProtection="1">
      <alignment horizontal="center"/>
      <protection hidden="1"/>
    </xf>
    <xf numFmtId="0" fontId="0" fillId="13" borderId="1" xfId="0" applyFont="1" applyFill="1" applyBorder="1" applyAlignment="1" applyProtection="1">
      <alignment horizontal="center"/>
      <protection locked="0"/>
    </xf>
    <xf numFmtId="0" fontId="0" fillId="13" borderId="1" xfId="0" applyFont="1" applyFill="1" applyBorder="1" applyAlignment="1">
      <alignment horizontal="center"/>
    </xf>
    <xf numFmtId="0" fontId="0" fillId="13" borderId="1" xfId="0" applyFont="1" applyFill="1" applyBorder="1" applyAlignment="1">
      <alignment horizontal="left"/>
    </xf>
    <xf numFmtId="0" fontId="0" fillId="13" borderId="1" xfId="0" applyFont="1" applyFill="1" applyBorder="1" applyAlignment="1">
      <alignment horizontal="left" vertical="center" wrapText="1"/>
    </xf>
    <xf numFmtId="1" fontId="0" fillId="13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0" fillId="8" borderId="1" xfId="0" applyFont="1" applyFill="1" applyBorder="1" applyAlignment="1"/>
    <xf numFmtId="0" fontId="0" fillId="0" borderId="11" xfId="0" applyFont="1" applyFill="1" applyBorder="1" applyAlignment="1">
      <alignment horizontal="left" vertical="top"/>
    </xf>
    <xf numFmtId="0" fontId="13" fillId="0" borderId="1" xfId="0" applyFont="1" applyBorder="1" applyAlignment="1"/>
    <xf numFmtId="0" fontId="0" fillId="0" borderId="13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14" borderId="1" xfId="0" applyFont="1" applyFill="1" applyBorder="1" applyAlignment="1">
      <alignment horizontal="left"/>
    </xf>
    <xf numFmtId="0" fontId="0" fillId="8" borderId="13" xfId="0" applyFont="1" applyFill="1" applyBorder="1" applyAlignment="1">
      <alignment horizontal="left"/>
    </xf>
    <xf numFmtId="0" fontId="0" fillId="8" borderId="13" xfId="0" applyFont="1" applyFill="1" applyBorder="1" applyAlignment="1">
      <alignment horizontal="center"/>
    </xf>
    <xf numFmtId="0" fontId="0" fillId="15" borderId="1" xfId="0" applyFont="1" applyFill="1" applyBorder="1" applyAlignment="1">
      <alignment horizontal="left"/>
    </xf>
    <xf numFmtId="0" fontId="31" fillId="0" borderId="1" xfId="0" applyFont="1" applyFill="1" applyBorder="1" applyAlignment="1" applyProtection="1">
      <alignment horizontal="center"/>
      <protection locked="0"/>
    </xf>
    <xf numFmtId="0" fontId="31" fillId="0" borderId="6" xfId="0" applyNumberFormat="1" applyFont="1" applyBorder="1" applyAlignment="1" applyProtection="1">
      <alignment horizontal="center"/>
      <protection hidden="1"/>
    </xf>
    <xf numFmtId="0" fontId="31" fillId="0" borderId="6" xfId="0" applyFont="1" applyBorder="1" applyAlignment="1" applyProtection="1">
      <alignment horizontal="center"/>
      <protection locked="0"/>
    </xf>
    <xf numFmtId="0" fontId="31" fillId="0" borderId="6" xfId="0" applyFont="1" applyFill="1" applyBorder="1" applyAlignment="1" applyProtection="1">
      <alignment horizontal="left"/>
      <protection locked="0"/>
    </xf>
    <xf numFmtId="0" fontId="31" fillId="0" borderId="6" xfId="0" applyFont="1" applyFill="1" applyBorder="1" applyAlignment="1" applyProtection="1">
      <protection locked="0"/>
    </xf>
    <xf numFmtId="0" fontId="31" fillId="0" borderId="6" xfId="0" applyFont="1" applyFill="1" applyBorder="1" applyAlignment="1" applyProtection="1">
      <alignment horizontal="center"/>
      <protection locked="0"/>
    </xf>
    <xf numFmtId="0" fontId="31" fillId="0" borderId="6" xfId="0" applyFont="1" applyBorder="1" applyAlignment="1" applyProtection="1">
      <alignment horizontal="left"/>
      <protection locked="0"/>
    </xf>
    <xf numFmtId="0" fontId="31" fillId="0" borderId="6" xfId="0" applyFont="1" applyBorder="1" applyAlignment="1" applyProtection="1">
      <alignment horizontal="center" vertical="center"/>
      <protection locked="0"/>
    </xf>
    <xf numFmtId="0" fontId="31" fillId="0" borderId="6" xfId="0" applyNumberFormat="1" applyFont="1" applyBorder="1" applyAlignment="1" applyProtection="1">
      <alignment horizontal="center" vertical="center"/>
      <protection hidden="1"/>
    </xf>
    <xf numFmtId="0" fontId="31" fillId="0" borderId="6" xfId="235" applyNumberFormat="1" applyFont="1" applyBorder="1" applyAlignment="1" applyProtection="1">
      <alignment horizontal="center" vertical="center"/>
      <protection hidden="1"/>
    </xf>
    <xf numFmtId="9" fontId="31" fillId="0" borderId="6" xfId="235" applyNumberFormat="1" applyFont="1" applyBorder="1" applyAlignment="1" applyProtection="1">
      <alignment horizontal="center" vertical="center"/>
      <protection hidden="1"/>
    </xf>
    <xf numFmtId="0" fontId="31" fillId="0" borderId="6" xfId="0" applyNumberFormat="1" applyFont="1" applyBorder="1" applyAlignment="1" applyProtection="1">
      <alignment horizontal="center" vertical="center"/>
      <protection locked="0"/>
    </xf>
    <xf numFmtId="0" fontId="32" fillId="0" borderId="1" xfId="0" applyFont="1" applyBorder="1" applyAlignment="1" applyProtection="1">
      <alignment horizontal="center" vertical="center"/>
      <protection locked="0"/>
    </xf>
    <xf numFmtId="0" fontId="32" fillId="0" borderId="1" xfId="0" applyFont="1" applyFill="1" applyBorder="1" applyAlignment="1" applyProtection="1">
      <alignment horizontal="center" vertical="center"/>
      <protection locked="0"/>
    </xf>
    <xf numFmtId="0" fontId="32" fillId="0" borderId="6" xfId="0" applyFont="1" applyBorder="1" applyAlignment="1" applyProtection="1">
      <alignment horizontal="center" vertical="center"/>
      <protection locked="0"/>
    </xf>
    <xf numFmtId="0" fontId="0" fillId="8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top"/>
    </xf>
    <xf numFmtId="0" fontId="33" fillId="0" borderId="1" xfId="0" applyFont="1" applyBorder="1" applyAlignment="1" applyProtection="1">
      <alignment horizontal="center" vertical="center"/>
      <protection locked="0"/>
    </xf>
    <xf numFmtId="0" fontId="0" fillId="8" borderId="11" xfId="0" applyFont="1" applyFill="1" applyBorder="1" applyAlignment="1">
      <alignment horizontal="left" vertical="center"/>
    </xf>
    <xf numFmtId="0" fontId="0" fillId="8" borderId="1" xfId="11" applyNumberFormat="1" applyFont="1" applyFill="1" applyBorder="1" applyAlignment="1">
      <alignment horizontal="left" vertical="center"/>
    </xf>
    <xf numFmtId="0" fontId="34" fillId="0" borderId="1" xfId="0" applyFont="1" applyBorder="1" applyAlignment="1" applyProtection="1">
      <alignment horizontal="center" vertical="center"/>
      <protection locked="0"/>
    </xf>
    <xf numFmtId="0" fontId="34" fillId="0" borderId="1" xfId="0" applyFont="1" applyFill="1" applyBorder="1" applyAlignment="1" applyProtection="1">
      <alignment horizontal="center" vertical="center"/>
      <protection locked="0"/>
    </xf>
    <xf numFmtId="0" fontId="0" fillId="0" borderId="1" xfId="0" applyNumberFormat="1" applyFont="1" applyBorder="1" applyAlignment="1">
      <alignment horizontal="center"/>
    </xf>
    <xf numFmtId="0" fontId="0" fillId="5" borderId="1" xfId="0" applyFont="1" applyFill="1" applyBorder="1" applyAlignment="1">
      <alignment horizontal="left"/>
    </xf>
    <xf numFmtId="0" fontId="0" fillId="8" borderId="11" xfId="0" applyFont="1" applyFill="1" applyBorder="1" applyAlignment="1">
      <alignment horizontal="left"/>
    </xf>
    <xf numFmtId="0" fontId="0" fillId="13" borderId="1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6" fontId="0" fillId="0" borderId="1" xfId="0" applyNumberFormat="1" applyBorder="1" applyAlignment="1">
      <alignment horizontal="left"/>
    </xf>
    <xf numFmtId="0" fontId="0" fillId="13" borderId="1" xfId="0" applyFont="1" applyFill="1" applyBorder="1" applyAlignment="1"/>
    <xf numFmtId="0" fontId="0" fillId="8" borderId="0" xfId="0" applyFont="1" applyFill="1" applyBorder="1" applyAlignment="1"/>
    <xf numFmtId="0" fontId="13" fillId="0" borderId="1" xfId="0" applyFont="1" applyFill="1" applyBorder="1" applyAlignment="1" applyProtection="1">
      <protection locked="0"/>
    </xf>
    <xf numFmtId="0" fontId="0" fillId="0" borderId="1" xfId="0" applyNumberFormat="1" applyBorder="1" applyAlignment="1"/>
    <xf numFmtId="0" fontId="0" fillId="7" borderId="1" xfId="0" applyFont="1" applyFill="1" applyBorder="1" applyAlignment="1"/>
    <xf numFmtId="43" fontId="0" fillId="13" borderId="1" xfId="236" applyFont="1" applyFill="1" applyBorder="1" applyAlignment="1"/>
    <xf numFmtId="0" fontId="0" fillId="13" borderId="1" xfId="0" applyFont="1" applyFill="1" applyBorder="1" applyAlignment="1">
      <alignment vertical="center" wrapText="1"/>
    </xf>
    <xf numFmtId="0" fontId="0" fillId="5" borderId="1" xfId="0" applyFont="1" applyFill="1" applyBorder="1" applyAlignment="1"/>
    <xf numFmtId="0" fontId="0" fillId="13" borderId="1" xfId="0" applyFont="1" applyFill="1" applyBorder="1" applyAlignment="1">
      <alignment vertical="center"/>
    </xf>
    <xf numFmtId="0" fontId="0" fillId="8" borderId="1" xfId="11" applyFont="1" applyFill="1" applyBorder="1" applyAlignment="1">
      <alignment vertical="center"/>
    </xf>
    <xf numFmtId="0" fontId="0" fillId="15" borderId="1" xfId="0" applyFont="1" applyFill="1" applyBorder="1" applyAlignment="1"/>
    <xf numFmtId="0" fontId="0" fillId="0" borderId="0" xfId="0" applyNumberFormat="1" applyAlignment="1"/>
    <xf numFmtId="0" fontId="0" fillId="0" borderId="1" xfId="0" applyNumberFormat="1" applyFill="1" applyBorder="1" applyAlignment="1"/>
    <xf numFmtId="0" fontId="0" fillId="5" borderId="1" xfId="0" applyNumberFormat="1" applyFill="1" applyBorder="1" applyAlignment="1"/>
    <xf numFmtId="1" fontId="0" fillId="13" borderId="1" xfId="0" applyNumberFormat="1" applyFont="1" applyFill="1" applyBorder="1" applyAlignment="1"/>
    <xf numFmtId="167" fontId="0" fillId="8" borderId="1" xfId="0" applyNumberFormat="1" applyFont="1" applyFill="1" applyBorder="1" applyAlignment="1"/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ont="1" applyFill="1" applyBorder="1" applyAlignment="1">
      <alignment horizontal="left"/>
    </xf>
    <xf numFmtId="0" fontId="35" fillId="0" borderId="1" xfId="0" applyFont="1" applyBorder="1" applyAlignment="1" applyProtection="1">
      <alignment horizontal="center" vertical="center"/>
      <protection locked="0"/>
    </xf>
    <xf numFmtId="0" fontId="0" fillId="8" borderId="1" xfId="0" applyNumberForma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5" borderId="0" xfId="0" applyFill="1" applyAlignment="1">
      <alignment horizontal="left"/>
    </xf>
    <xf numFmtId="0" fontId="0" fillId="8" borderId="13" xfId="0" applyFont="1" applyFill="1" applyBorder="1" applyAlignment="1"/>
    <xf numFmtId="0" fontId="35" fillId="0" borderId="1" xfId="0" applyFont="1" applyBorder="1" applyAlignment="1" applyProtection="1">
      <alignment horizontal="center"/>
      <protection locked="0"/>
    </xf>
    <xf numFmtId="0" fontId="0" fillId="0" borderId="12" xfId="0" applyFont="1" applyFill="1" applyBorder="1" applyAlignment="1">
      <alignment horizontal="left"/>
    </xf>
    <xf numFmtId="14" fontId="0" fillId="0" borderId="11" xfId="0" applyNumberFormat="1" applyFont="1" applyFill="1" applyBorder="1" applyAlignment="1">
      <alignment horizontal="left" vertical="top"/>
    </xf>
    <xf numFmtId="0" fontId="0" fillId="9" borderId="1" xfId="0" applyFill="1" applyBorder="1" applyAlignment="1">
      <alignment horizontal="left"/>
    </xf>
    <xf numFmtId="0" fontId="0" fillId="13" borderId="11" xfId="0" applyFont="1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0" fontId="36" fillId="5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center"/>
    </xf>
  </cellXfs>
  <cellStyles count="307">
    <cellStyle name="Comma" xfId="236" builtinId="3"/>
    <cellStyle name="Comma 13" xfId="15"/>
    <cellStyle name="Comma 13 2" xfId="34"/>
    <cellStyle name="Comma 2" xfId="16"/>
    <cellStyle name="Comma 2 10" xfId="65"/>
    <cellStyle name="Comma 2 11" xfId="68"/>
    <cellStyle name="Comma 2 12" xfId="71"/>
    <cellStyle name="Comma 2 13" xfId="74"/>
    <cellStyle name="Comma 2 14" xfId="77"/>
    <cellStyle name="Comma 2 15" xfId="80"/>
    <cellStyle name="Comma 2 16" xfId="83"/>
    <cellStyle name="Comma 2 17" xfId="86"/>
    <cellStyle name="Comma 2 18" xfId="88"/>
    <cellStyle name="Comma 2 19" xfId="91"/>
    <cellStyle name="Comma 2 2" xfId="17"/>
    <cellStyle name="Comma 2 2 2" xfId="35"/>
    <cellStyle name="Comma 2 20" xfId="93"/>
    <cellStyle name="Comma 2 21" xfId="95"/>
    <cellStyle name="Comma 2 22" xfId="47"/>
    <cellStyle name="Comma 2 23" xfId="106"/>
    <cellStyle name="Comma 2 24" xfId="98"/>
    <cellStyle name="Comma 2 25" xfId="108"/>
    <cellStyle name="Comma 2 26" xfId="110"/>
    <cellStyle name="Comma 2 27" xfId="112"/>
    <cellStyle name="Comma 2 28" xfId="114"/>
    <cellStyle name="Comma 2 29" xfId="116"/>
    <cellStyle name="Comma 2 3" xfId="42"/>
    <cellStyle name="Comma 2 4" xfId="51"/>
    <cellStyle name="Comma 2 5" xfId="32"/>
    <cellStyle name="Comma 2 6" xfId="53"/>
    <cellStyle name="Comma 2 7" xfId="56"/>
    <cellStyle name="Comma 2 8" xfId="59"/>
    <cellStyle name="Comma 2 9" xfId="62"/>
    <cellStyle name="Comma 22" xfId="97"/>
    <cellStyle name="Comma 3" xfId="18"/>
    <cellStyle name="Comma 3 2" xfId="37"/>
    <cellStyle name="Comma 4" xfId="123"/>
    <cellStyle name="Comma 5" xfId="163"/>
    <cellStyle name="Comma 5 2" xfId="263"/>
    <cellStyle name="Comma 6" xfId="14"/>
    <cellStyle name="Currency 2" xfId="155"/>
    <cellStyle name="Currency 2 2" xfId="255"/>
    <cellStyle name="Currency 3" xfId="162"/>
    <cellStyle name="Currency 3 2" xfId="262"/>
    <cellStyle name="Grey" xfId="19"/>
    <cellStyle name="Input [yellow]" xfId="20"/>
    <cellStyle name="Normal" xfId="0" builtinId="0"/>
    <cellStyle name="Normal - Style1" xfId="21"/>
    <cellStyle name="Normal - Style1 2" xfId="38"/>
    <cellStyle name="Normal 10" xfId="70"/>
    <cellStyle name="Normal 10 2" xfId="131"/>
    <cellStyle name="Normal 100" xfId="224"/>
    <cellStyle name="Normal 101" xfId="225"/>
    <cellStyle name="Normal 102" xfId="226"/>
    <cellStyle name="Normal 103" xfId="227"/>
    <cellStyle name="Normal 104" xfId="228"/>
    <cellStyle name="Normal 105" xfId="229"/>
    <cellStyle name="Normal 106" xfId="230"/>
    <cellStyle name="Normal 107" xfId="231"/>
    <cellStyle name="Normal 108" xfId="232"/>
    <cellStyle name="Normal 109" xfId="233"/>
    <cellStyle name="Normal 11" xfId="73"/>
    <cellStyle name="Normal 11 2" xfId="132"/>
    <cellStyle name="Normal 111" xfId="234"/>
    <cellStyle name="Normal 12" xfId="76"/>
    <cellStyle name="Normal 12 2" xfId="133"/>
    <cellStyle name="Normal 13" xfId="79"/>
    <cellStyle name="Normal 13 2" xfId="134"/>
    <cellStyle name="Normal 14" xfId="82"/>
    <cellStyle name="Normal 14 2" xfId="135"/>
    <cellStyle name="Normal 15" xfId="85"/>
    <cellStyle name="Normal 15 2" xfId="136"/>
    <cellStyle name="Normal 16" xfId="87"/>
    <cellStyle name="Normal 16 2" xfId="137"/>
    <cellStyle name="Normal 17" xfId="90"/>
    <cellStyle name="Normal 17 2" xfId="139"/>
    <cellStyle name="Normal 18" xfId="92"/>
    <cellStyle name="Normal 18 2" xfId="140"/>
    <cellStyle name="Normal 19" xfId="94"/>
    <cellStyle name="Normal 19 2" xfId="141"/>
    <cellStyle name="Normal 2" xfId="22"/>
    <cellStyle name="Normal 2 10" xfId="33"/>
    <cellStyle name="Normal 2 11" xfId="54"/>
    <cellStyle name="Normal 2 12" xfId="57"/>
    <cellStyle name="Normal 2 13" xfId="60"/>
    <cellStyle name="Normal 2 14" xfId="63"/>
    <cellStyle name="Normal 2 15" xfId="66"/>
    <cellStyle name="Normal 2 16" xfId="69"/>
    <cellStyle name="Normal 2 17" xfId="72"/>
    <cellStyle name="Normal 2 18" xfId="75"/>
    <cellStyle name="Normal 2 19" xfId="78"/>
    <cellStyle name="Normal 2 2" xfId="31"/>
    <cellStyle name="Normal 2 2 2" xfId="39"/>
    <cellStyle name="Normal 2 20" xfId="81"/>
    <cellStyle name="Normal 2 21" xfId="84"/>
    <cellStyle name="Normal 2 22" xfId="101"/>
    <cellStyle name="Normal 2 23" xfId="45"/>
    <cellStyle name="Normal 2 24" xfId="102"/>
    <cellStyle name="Normal 2 25" xfId="46"/>
    <cellStyle name="Normal 2 26" xfId="105"/>
    <cellStyle name="Normal 2 27" xfId="89"/>
    <cellStyle name="Normal 2 28" xfId="107"/>
    <cellStyle name="Normal 2 29" xfId="99"/>
    <cellStyle name="Normal 2 3" xfId="48"/>
    <cellStyle name="Normal 2 4" xfId="44"/>
    <cellStyle name="Normal 2 5" xfId="49"/>
    <cellStyle name="Normal 2 6" xfId="43"/>
    <cellStyle name="Normal 2 7" xfId="50"/>
    <cellStyle name="Normal 2 8" xfId="41"/>
    <cellStyle name="Normal 2 9" xfId="52"/>
    <cellStyle name="Normal 20" xfId="96"/>
    <cellStyle name="Normal 20 2" xfId="142"/>
    <cellStyle name="Normal 21" xfId="100"/>
    <cellStyle name="Normal 21 2" xfId="143"/>
    <cellStyle name="Normal 22" xfId="103"/>
    <cellStyle name="Normal 22 2" xfId="144"/>
    <cellStyle name="Normal 23" xfId="104"/>
    <cellStyle name="Normal 23 2" xfId="145"/>
    <cellStyle name="Normal 24" xfId="109"/>
    <cellStyle name="Normal 24 2" xfId="146"/>
    <cellStyle name="Normal 25" xfId="111"/>
    <cellStyle name="Normal 25 2" xfId="147"/>
    <cellStyle name="Normal 26" xfId="113"/>
    <cellStyle name="Normal 26 2" xfId="148"/>
    <cellStyle name="Normal 27" xfId="115"/>
    <cellStyle name="Normal 27 2" xfId="149"/>
    <cellStyle name="Normal 28" xfId="117"/>
    <cellStyle name="Normal 28 2" xfId="150"/>
    <cellStyle name="Normal 29" xfId="118"/>
    <cellStyle name="Normal 29 2" xfId="151"/>
    <cellStyle name="Normal 3" xfId="23"/>
    <cellStyle name="Normal 3 2" xfId="40"/>
    <cellStyle name="Normal 30" xfId="119"/>
    <cellStyle name="Normal 30 2" xfId="152"/>
    <cellStyle name="Normal 31" xfId="122"/>
    <cellStyle name="Normal 32" xfId="121"/>
    <cellStyle name="Normal 32 2" xfId="250"/>
    <cellStyle name="Normal 33" xfId="124"/>
    <cellStyle name="Normal 33 2" xfId="251"/>
    <cellStyle name="Normal 34" xfId="138"/>
    <cellStyle name="Normal 34 2" xfId="252"/>
    <cellStyle name="Normal 35" xfId="154"/>
    <cellStyle name="Normal 35 2" xfId="196"/>
    <cellStyle name="Normal 35 3" xfId="254"/>
    <cellStyle name="Normal 36" xfId="156"/>
    <cellStyle name="Normal 36 2" xfId="256"/>
    <cellStyle name="Normal 37" xfId="157"/>
    <cellStyle name="Normal 37 2" xfId="257"/>
    <cellStyle name="Normal 38" xfId="158"/>
    <cellStyle name="Normal 38 2" xfId="258"/>
    <cellStyle name="Normal 39" xfId="159"/>
    <cellStyle name="Normal 39 2" xfId="259"/>
    <cellStyle name="Normal 4" xfId="120"/>
    <cellStyle name="Normal 4 2" xfId="36"/>
    <cellStyle name="Normal 4 2 2" xfId="125"/>
    <cellStyle name="Normal 4 3" xfId="153"/>
    <cellStyle name="Normal 4 3 2" xfId="253"/>
    <cellStyle name="Normal 4 4" xfId="249"/>
    <cellStyle name="Normal 40" xfId="160"/>
    <cellStyle name="Normal 40 2" xfId="260"/>
    <cellStyle name="Normal 41" xfId="161"/>
    <cellStyle name="Normal 41 2" xfId="261"/>
    <cellStyle name="Normal 42" xfId="164"/>
    <cellStyle name="Normal 42 2" xfId="264"/>
    <cellStyle name="Normal 43" xfId="165"/>
    <cellStyle name="Normal 43 2" xfId="265"/>
    <cellStyle name="Normal 44" xfId="166"/>
    <cellStyle name="Normal 44 2" xfId="266"/>
    <cellStyle name="Normal 45" xfId="167"/>
    <cellStyle name="Normal 45 2" xfId="267"/>
    <cellStyle name="Normal 46" xfId="168"/>
    <cellStyle name="Normal 46 2" xfId="268"/>
    <cellStyle name="Normal 47" xfId="169"/>
    <cellStyle name="Normal 47 2" xfId="269"/>
    <cellStyle name="Normal 48" xfId="170"/>
    <cellStyle name="Normal 48 2" xfId="270"/>
    <cellStyle name="Normal 49" xfId="171"/>
    <cellStyle name="Normal 49 2" xfId="271"/>
    <cellStyle name="Normal 5" xfId="55"/>
    <cellStyle name="Normal 5 2" xfId="126"/>
    <cellStyle name="Normal 50" xfId="172"/>
    <cellStyle name="Normal 50 2" xfId="272"/>
    <cellStyle name="Normal 51" xfId="173"/>
    <cellStyle name="Normal 51 2" xfId="273"/>
    <cellStyle name="Normal 52" xfId="174"/>
    <cellStyle name="Normal 52 2" xfId="274"/>
    <cellStyle name="Normal 53" xfId="175"/>
    <cellStyle name="Normal 53 2" xfId="275"/>
    <cellStyle name="Normal 54" xfId="176"/>
    <cellStyle name="Normal 54 2" xfId="276"/>
    <cellStyle name="Normal 55" xfId="177"/>
    <cellStyle name="Normal 55 2" xfId="277"/>
    <cellStyle name="Normal 56" xfId="178"/>
    <cellStyle name="Normal 56 2" xfId="278"/>
    <cellStyle name="Normal 57" xfId="179"/>
    <cellStyle name="Normal 57 2" xfId="279"/>
    <cellStyle name="Normal 58" xfId="180"/>
    <cellStyle name="Normal 58 2" xfId="280"/>
    <cellStyle name="Normal 59" xfId="181"/>
    <cellStyle name="Normal 59 2" xfId="281"/>
    <cellStyle name="Normal 6" xfId="58"/>
    <cellStyle name="Normal 6 2" xfId="127"/>
    <cellStyle name="Normal 60" xfId="182"/>
    <cellStyle name="Normal 60 2" xfId="282"/>
    <cellStyle name="Normal 61" xfId="183"/>
    <cellStyle name="Normal 61 2" xfId="283"/>
    <cellStyle name="Normal 62" xfId="184"/>
    <cellStyle name="Normal 62 2" xfId="284"/>
    <cellStyle name="Normal 63" xfId="185"/>
    <cellStyle name="Normal 63 2" xfId="285"/>
    <cellStyle name="Normal 64" xfId="186"/>
    <cellStyle name="Normal 64 2" xfId="286"/>
    <cellStyle name="Normal 65" xfId="187"/>
    <cellStyle name="Normal 65 2" xfId="287"/>
    <cellStyle name="Normal 66" xfId="188"/>
    <cellStyle name="Normal 66 2" xfId="288"/>
    <cellStyle name="Normal 67" xfId="189"/>
    <cellStyle name="Normal 67 2" xfId="289"/>
    <cellStyle name="Normal 68" xfId="190"/>
    <cellStyle name="Normal 68 2" xfId="290"/>
    <cellStyle name="Normal 69" xfId="191"/>
    <cellStyle name="Normal 69 2" xfId="291"/>
    <cellStyle name="Normal 7" xfId="61"/>
    <cellStyle name="Normal 7 2" xfId="128"/>
    <cellStyle name="Normal 70" xfId="192"/>
    <cellStyle name="Normal 70 2" xfId="292"/>
    <cellStyle name="Normal 71" xfId="193"/>
    <cellStyle name="Normal 71 2" xfId="293"/>
    <cellStyle name="Normal 72" xfId="194"/>
    <cellStyle name="Normal 72 2" xfId="294"/>
    <cellStyle name="Normal 73" xfId="195"/>
    <cellStyle name="Normal 73 2" xfId="295"/>
    <cellStyle name="Normal 74" xfId="197"/>
    <cellStyle name="Normal 75" xfId="199"/>
    <cellStyle name="Normal 75 2" xfId="296"/>
    <cellStyle name="Normal 76" xfId="3"/>
    <cellStyle name="Normal 76 2" xfId="13"/>
    <cellStyle name="Normal 76 2 2" xfId="297"/>
    <cellStyle name="Normal 76 3" xfId="237"/>
    <cellStyle name="Normal 77" xfId="2"/>
    <cellStyle name="Normal 77 2" xfId="200"/>
    <cellStyle name="Normal 77 2 2" xfId="298"/>
    <cellStyle name="Normal 77 3" xfId="238"/>
    <cellStyle name="Normal 78" xfId="201"/>
    <cellStyle name="Normal 78 2" xfId="215"/>
    <cellStyle name="Normal 78 3" xfId="239"/>
    <cellStyle name="Normal 79" xfId="1"/>
    <cellStyle name="Normal 79 2" xfId="214"/>
    <cellStyle name="Normal 79 2 2" xfId="299"/>
    <cellStyle name="Normal 79 3" xfId="240"/>
    <cellStyle name="Normal 8" xfId="64"/>
    <cellStyle name="Normal 8 2" xfId="129"/>
    <cellStyle name="Normal 80" xfId="198"/>
    <cellStyle name="Normal 81" xfId="210"/>
    <cellStyle name="Normal 81 2" xfId="218"/>
    <cellStyle name="Normal 81 2 2" xfId="300"/>
    <cellStyle name="Normal 81 3" xfId="241"/>
    <cellStyle name="Normal 82" xfId="4"/>
    <cellStyle name="Normal 82 2" xfId="209"/>
    <cellStyle name="Normal 82 2 2" xfId="301"/>
    <cellStyle name="Normal 82 3" xfId="242"/>
    <cellStyle name="Normal 83" xfId="5"/>
    <cellStyle name="Normal 83 2" xfId="203"/>
    <cellStyle name="Normal 83 2 2" xfId="302"/>
    <cellStyle name="Normal 83 3" xfId="243"/>
    <cellStyle name="Normal 84" xfId="6"/>
    <cellStyle name="Normal 84 2" xfId="211"/>
    <cellStyle name="Normal 84 2 2" xfId="303"/>
    <cellStyle name="Normal 84 3" xfId="244"/>
    <cellStyle name="Normal 85" xfId="7"/>
    <cellStyle name="Normal 85 2" xfId="208"/>
    <cellStyle name="Normal 85 2 2" xfId="304"/>
    <cellStyle name="Normal 85 3" xfId="245"/>
    <cellStyle name="Normal 86" xfId="8"/>
    <cellStyle name="Normal 86 2" xfId="204"/>
    <cellStyle name="Normal 86 2 2" xfId="305"/>
    <cellStyle name="Normal 86 3" xfId="246"/>
    <cellStyle name="Normal 87" xfId="9"/>
    <cellStyle name="Normal 87 2" xfId="207"/>
    <cellStyle name="Normal 87 2 2" xfId="306"/>
    <cellStyle name="Normal 87 3" xfId="248"/>
    <cellStyle name="Normal 88" xfId="10"/>
    <cellStyle name="Normal 88 2" xfId="206"/>
    <cellStyle name="Normal 89" xfId="11"/>
    <cellStyle name="Normal 89 2" xfId="213"/>
    <cellStyle name="Normal 9" xfId="67"/>
    <cellStyle name="Normal 9 2" xfId="130"/>
    <cellStyle name="Normal 90" xfId="12"/>
    <cellStyle name="Normal 90 2" xfId="212"/>
    <cellStyle name="Normal 91" xfId="205"/>
    <cellStyle name="Normal 91 2" xfId="217"/>
    <cellStyle name="Normal 92" xfId="202"/>
    <cellStyle name="Normal 92 2" xfId="216"/>
    <cellStyle name="Normal 93" xfId="219"/>
    <cellStyle name="Normal 94" xfId="220"/>
    <cellStyle name="Normal 95" xfId="221"/>
    <cellStyle name="Normal 96" xfId="222"/>
    <cellStyle name="Normal 97" xfId="223"/>
    <cellStyle name="Normal 99" xfId="247"/>
    <cellStyle name="Percent" xfId="235" builtinId="5"/>
    <cellStyle name="Percent [2]" xfId="24"/>
    <cellStyle name="PSChar" xfId="25"/>
    <cellStyle name="PSHeading" xfId="26"/>
    <cellStyle name="PSInt" xfId="27"/>
    <cellStyle name="PSSpacer" xfId="28"/>
    <cellStyle name="weekly" xfId="29"/>
    <cellStyle name="_x0001__xffff__xffff_Ҿ" xfId="30"/>
  </cellStyles>
  <dxfs count="103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protection locked="1" hidden="1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border>
        <bottom/>
      </border>
    </dxf>
    <dxf>
      <border>
        <bottom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0" readingOrder="0"/>
    </dxf>
    <dxf>
      <alignment wrapText="0" readingOrder="0"/>
    </dxf>
    <dxf>
      <numFmt numFmtId="1" formatCode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13" formatCode="0%"/>
    </dxf>
    <dxf>
      <numFmt numFmtId="0" formatCode="General"/>
    </dxf>
    <dxf>
      <numFmt numFmtId="13" formatCode="0%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protection locked="1" hidden="1"/>
    </dxf>
    <dxf>
      <protection locked="1" hidden="1"/>
    </dxf>
    <dxf>
      <protection locked="1" hidden="1"/>
    </dxf>
    <dxf>
      <protection locked="1" hidden="1"/>
    </dxf>
    <dxf>
      <alignment horizontal="center" vertical="center" textRotation="0" wrapText="1" indent="0" justifyLastLine="0" shrinkToFit="0" readingOrder="0"/>
      <protection locked="1" hidden="1"/>
    </dxf>
    <dxf>
      <numFmt numFmtId="13" formatCode="0%"/>
      <alignment horizontal="center" vertical="center" textRotation="0" wrapText="0" indent="0" justifyLastLine="0" shrinkToFit="0" readingOrder="0"/>
      <protection locked="1" hidden="1"/>
    </dxf>
    <dxf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20" formatCode="d\-mmm\-yy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alignment horizontal="center" vertical="center" textRotation="0" indent="0" justifyLastLine="0" shrinkToFit="0" readingOrder="0"/>
      <protection locked="1" hidden="1"/>
    </dxf>
    <dxf>
      <protection locked="1" hidden="1"/>
    </dxf>
    <dxf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  <right style="thin">
          <color indexed="64"/>
        </right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bottom" textRotation="0" wrapText="0" indent="0" justifyLastLine="0" shrinkToFit="0" readingOrder="0"/>
      <protection locked="1" hidden="0"/>
    </dxf>
    <dxf>
      <border outline="0">
        <right style="thin">
          <color indexed="64"/>
        </right>
      </border>
    </dxf>
    <dxf>
      <alignment horizontal="center" vertical="bottom" textRotation="0" wrapText="0" indent="0" justifyLastLine="0" shrinkToFit="0" readingOrder="0"/>
      <protection locked="1" hidden="0"/>
    </dxf>
    <dxf>
      <alignment horizontal="center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mara\Desktop\TS%20Updated%2016%20JA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bsentees%20System%20November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mpile%20attendance%20Decemb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mpile%20attendance%20Decembe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ydriii\Desktop\compile%20attendance%20January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er Batches"/>
      <sheetName val="STC Batches"/>
      <sheetName val="Smart Pro"/>
      <sheetName val="English Lang"/>
      <sheetName val="SBTE"/>
      <sheetName val="AHNA"/>
      <sheetName val="Pending course Or Neverseen stu"/>
      <sheetName val="PDO"/>
      <sheetName val="DropOut"/>
      <sheetName val="Course Completed All"/>
      <sheetName val="Individual"/>
    </sheetNames>
    <sheetDataSet>
      <sheetData sheetId="0">
        <row r="2">
          <cell r="B2" t="str">
            <v>Student1178860</v>
          </cell>
          <cell r="C2" t="str">
            <v xml:space="preserve">Saad Manzar  </v>
          </cell>
          <cell r="D2" t="str">
            <v>Manzar Masood</v>
          </cell>
          <cell r="E2" t="str">
            <v xml:space="preserve">Miss Sheeba </v>
          </cell>
          <cell r="F2" t="str">
            <v>PR-201903B+PR-201811B+1901B1</v>
          </cell>
          <cell r="G2">
            <v>43530</v>
          </cell>
          <cell r="H2" t="str">
            <v>9 TO 11</v>
          </cell>
          <cell r="I2" t="str">
            <v>MWF</v>
          </cell>
          <cell r="J2" t="str">
            <v>ADSE</v>
          </cell>
          <cell r="K2" t="str">
            <v>42000-9136007-7</v>
          </cell>
          <cell r="L2">
            <v>923452941956</v>
          </cell>
          <cell r="M2">
            <v>923132778958</v>
          </cell>
          <cell r="N2" t="str">
            <v>soopersaad@gmail.com</v>
          </cell>
          <cell r="O2" t="str">
            <v>B - 340 / 123 Federal B Area</v>
          </cell>
        </row>
        <row r="3">
          <cell r="B3" t="str">
            <v>Student1181202</v>
          </cell>
          <cell r="C3" t="str">
            <v>Muhammad Farhan</v>
          </cell>
          <cell r="D3" t="str">
            <v>Aftab Ahmed</v>
          </cell>
          <cell r="E3" t="str">
            <v xml:space="preserve">Miss Sheeba </v>
          </cell>
          <cell r="F3" t="str">
            <v>PR-201903B+PR-201811B+1901B1</v>
          </cell>
          <cell r="G3">
            <v>43530</v>
          </cell>
          <cell r="H3" t="str">
            <v>9 TO 11</v>
          </cell>
          <cell r="I3" t="str">
            <v>MWF</v>
          </cell>
          <cell r="J3" t="str">
            <v>ADSE</v>
          </cell>
          <cell r="K3" t="str">
            <v>42101-3593269-5</v>
          </cell>
          <cell r="L3">
            <v>923452304592</v>
          </cell>
          <cell r="M3">
            <v>923168036730</v>
          </cell>
          <cell r="N3" t="str">
            <v>mohammadfarhan017@gmail.com</v>
          </cell>
          <cell r="O3" t="str">
            <v>R-771 Sec 161a , Bufferzone , Karachi</v>
          </cell>
        </row>
        <row r="4">
          <cell r="B4" t="str">
            <v>Student1178207</v>
          </cell>
          <cell r="C4" t="str">
            <v>Abdul Qadir Salman</v>
          </cell>
          <cell r="D4" t="str">
            <v>Muhammad Salman</v>
          </cell>
          <cell r="E4" t="str">
            <v xml:space="preserve">Miss Sheeba </v>
          </cell>
          <cell r="F4" t="str">
            <v>PR-201903B+PR-201811B+1901B1</v>
          </cell>
          <cell r="G4">
            <v>43530</v>
          </cell>
          <cell r="H4" t="str">
            <v>9 TO 11</v>
          </cell>
          <cell r="I4" t="str">
            <v>MWF</v>
          </cell>
          <cell r="J4" t="str">
            <v>ADSE</v>
          </cell>
          <cell r="K4" t="str">
            <v>42201-9881537-9</v>
          </cell>
          <cell r="L4">
            <v>923102010954</v>
          </cell>
          <cell r="M4" t="str">
            <v>021-34915141</v>
          </cell>
          <cell r="N4" t="str">
            <v>qadir.salman7751@gmail.com</v>
          </cell>
          <cell r="O4" t="str">
            <v>A-ONE Centre , Flat # B -4/8 , 2nd Floor Next To Karachi Centre Near P I B Colony</v>
          </cell>
        </row>
        <row r="5">
          <cell r="B5" t="str">
            <v>Student1161559</v>
          </cell>
          <cell r="C5" t="str">
            <v>Fayaz Ali</v>
          </cell>
          <cell r="D5" t="str">
            <v>Riaz Ali</v>
          </cell>
          <cell r="E5" t="str">
            <v xml:space="preserve">Miss Sheeba </v>
          </cell>
          <cell r="F5" t="str">
            <v>PR-201903B+PR-201811B+1901B1</v>
          </cell>
          <cell r="G5">
            <v>43530</v>
          </cell>
          <cell r="H5" t="str">
            <v>9 TO 11</v>
          </cell>
          <cell r="I5" t="str">
            <v>MWF</v>
          </cell>
          <cell r="J5" t="str">
            <v>ADSE</v>
          </cell>
          <cell r="K5" t="str">
            <v>42401-6644813-3</v>
          </cell>
          <cell r="L5" t="str">
            <v>923002153458/923022080521</v>
          </cell>
          <cell r="M5">
            <v>923343291213</v>
          </cell>
          <cell r="N5" t="str">
            <v>mjdnwb@gmail.com</v>
          </cell>
          <cell r="O5" t="str">
            <v>New Custom line timber pond Gate # 15 House # 36 Keamari Karachi</v>
          </cell>
        </row>
        <row r="6">
          <cell r="B6" t="str">
            <v>-</v>
          </cell>
          <cell r="C6" t="str">
            <v>-</v>
          </cell>
          <cell r="D6" t="str">
            <v>-</v>
          </cell>
          <cell r="E6" t="str">
            <v>-</v>
          </cell>
          <cell r="F6" t="str">
            <v>-</v>
          </cell>
          <cell r="G6" t="str">
            <v>-</v>
          </cell>
          <cell r="H6" t="str">
            <v>-</v>
          </cell>
          <cell r="I6" t="str">
            <v>-</v>
          </cell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-</v>
          </cell>
          <cell r="O6" t="str">
            <v>-</v>
          </cell>
        </row>
        <row r="7">
          <cell r="B7" t="str">
            <v>Enrollment</v>
          </cell>
          <cell r="C7" t="str">
            <v>Name</v>
          </cell>
          <cell r="D7" t="str">
            <v>Father Name</v>
          </cell>
          <cell r="E7" t="str">
            <v>Faculty Name</v>
          </cell>
          <cell r="F7" t="str">
            <v>Batch Code</v>
          </cell>
          <cell r="G7" t="str">
            <v>Batch Start Date</v>
          </cell>
          <cell r="H7" t="str">
            <v>Time Slot</v>
          </cell>
          <cell r="I7" t="str">
            <v>Days</v>
          </cell>
          <cell r="J7" t="str">
            <v>Course</v>
          </cell>
          <cell r="K7" t="str">
            <v>NIC Number</v>
          </cell>
          <cell r="L7" t="str">
            <v>PTCL No</v>
          </cell>
          <cell r="M7" t="str">
            <v>Cell No</v>
          </cell>
          <cell r="N7" t="str">
            <v>Email</v>
          </cell>
          <cell r="O7" t="str">
            <v>Address</v>
          </cell>
        </row>
        <row r="8">
          <cell r="B8" t="str">
            <v>Student1166848</v>
          </cell>
          <cell r="C8" t="str">
            <v xml:space="preserve">Muhammad Ahsan </v>
          </cell>
          <cell r="D8" t="str">
            <v>Muhammad Riaz</v>
          </cell>
          <cell r="E8" t="str">
            <v xml:space="preserve">Sir Farhan </v>
          </cell>
          <cell r="F8" t="str">
            <v>PR-201901B</v>
          </cell>
          <cell r="G8">
            <v>43470</v>
          </cell>
          <cell r="H8" t="str">
            <v>9 TO 11</v>
          </cell>
          <cell r="I8" t="str">
            <v>TTS</v>
          </cell>
          <cell r="J8" t="str">
            <v>ADSE</v>
          </cell>
          <cell r="K8" t="str">
            <v>42000-9589022-7</v>
          </cell>
          <cell r="L8">
            <v>923332274618</v>
          </cell>
          <cell r="M8">
            <v>923352077045</v>
          </cell>
          <cell r="N8" t="str">
            <v>ahucinematics@gmail.com</v>
          </cell>
          <cell r="O8" t="str">
            <v>L - 8/9 Steel Town , Bin Qasim Karachi</v>
          </cell>
        </row>
        <row r="9">
          <cell r="B9" t="str">
            <v>Student1166839</v>
          </cell>
          <cell r="C9" t="str">
            <v>Ali Naqi Raza</v>
          </cell>
          <cell r="D9" t="str">
            <v>Allah Yar</v>
          </cell>
          <cell r="E9" t="str">
            <v xml:space="preserve">Sir Farhan </v>
          </cell>
          <cell r="F9" t="str">
            <v>PR-201901B</v>
          </cell>
          <cell r="G9">
            <v>43470</v>
          </cell>
          <cell r="H9" t="str">
            <v>9 TO 11</v>
          </cell>
          <cell r="I9" t="str">
            <v>TTS</v>
          </cell>
          <cell r="J9" t="str">
            <v>ADSE</v>
          </cell>
          <cell r="K9" t="str">
            <v>42201-6524599-1</v>
          </cell>
          <cell r="L9">
            <v>923422434337</v>
          </cell>
          <cell r="M9">
            <v>923472700043</v>
          </cell>
          <cell r="N9" t="str">
            <v>alinaqiraza964@gmail.com</v>
          </cell>
          <cell r="O9" t="str">
            <v>Lbc - 8 Sector 20 Lines Area Karachi</v>
          </cell>
        </row>
        <row r="10">
          <cell r="B10" t="str">
            <v>Student1168862</v>
          </cell>
          <cell r="C10" t="str">
            <v>Mouzam Mahmood</v>
          </cell>
          <cell r="D10" t="str">
            <v>Mahmood</v>
          </cell>
          <cell r="E10" t="str">
            <v xml:space="preserve">Sir Farhan </v>
          </cell>
          <cell r="F10" t="str">
            <v>PR-201901B</v>
          </cell>
          <cell r="G10">
            <v>43470</v>
          </cell>
          <cell r="H10" t="str">
            <v>9 TO 11</v>
          </cell>
          <cell r="I10" t="str">
            <v>TTS</v>
          </cell>
          <cell r="J10" t="str">
            <v>ADSE</v>
          </cell>
          <cell r="K10" t="str">
            <v>42000-8289272-3</v>
          </cell>
          <cell r="L10">
            <v>923003978830</v>
          </cell>
          <cell r="M10">
            <v>923152219249</v>
          </cell>
          <cell r="N10" t="str">
            <v>mouzammahmood5@gmail.com</v>
          </cell>
          <cell r="O10" t="str">
            <v>MC 303 Green Town Shah Faisal Colony Karachi</v>
          </cell>
        </row>
        <row r="11">
          <cell r="B11" t="str">
            <v>Student1170017</v>
          </cell>
          <cell r="C11" t="str">
            <v>Ghulam Murtaza</v>
          </cell>
          <cell r="D11" t="str">
            <v>Abdullah</v>
          </cell>
          <cell r="E11" t="str">
            <v xml:space="preserve">Sir Farhan </v>
          </cell>
          <cell r="F11" t="str">
            <v>PR-201901B</v>
          </cell>
          <cell r="G11">
            <v>43470</v>
          </cell>
          <cell r="H11" t="str">
            <v>9 TO 11</v>
          </cell>
          <cell r="I11" t="str">
            <v>TTS</v>
          </cell>
          <cell r="J11" t="str">
            <v>ADSE</v>
          </cell>
          <cell r="K11" t="str">
            <v>42501-9752572-9</v>
          </cell>
          <cell r="L11">
            <v>923122488509</v>
          </cell>
          <cell r="M11">
            <v>923132374253</v>
          </cell>
          <cell r="N11" t="str">
            <v>alialimortaza5@gmail.com</v>
          </cell>
          <cell r="O11" t="str">
            <v>364/51 Salman Farsi Malir Halt karachi</v>
          </cell>
        </row>
        <row r="12">
          <cell r="B12" t="str">
            <v>Student1172283</v>
          </cell>
          <cell r="C12" t="str">
            <v>Muhammad Unaib</v>
          </cell>
          <cell r="D12" t="str">
            <v>Noor Ud Din</v>
          </cell>
          <cell r="E12" t="str">
            <v xml:space="preserve">Sir Farhan </v>
          </cell>
          <cell r="F12" t="str">
            <v>PR-201901B</v>
          </cell>
          <cell r="G12">
            <v>43470</v>
          </cell>
          <cell r="H12" t="str">
            <v>9 TO 11</v>
          </cell>
          <cell r="I12" t="str">
            <v>TTS</v>
          </cell>
          <cell r="J12" t="str">
            <v>ADSE</v>
          </cell>
          <cell r="K12" t="str">
            <v>45504-8650725-1</v>
          </cell>
          <cell r="L12">
            <v>923045506202</v>
          </cell>
          <cell r="M12">
            <v>9233337100516</v>
          </cell>
          <cell r="N12" t="str">
            <v>unaibshaikh15@gmail.com</v>
          </cell>
          <cell r="O12" t="str">
            <v>Shahre faisal near Days in Hotel Near United Hostlel</v>
          </cell>
        </row>
        <row r="13">
          <cell r="B13" t="str">
            <v>Student1156290</v>
          </cell>
          <cell r="C13" t="str">
            <v>Muhammad Ali Horani</v>
          </cell>
          <cell r="D13" t="str">
            <v>Muhammad Irfan Horani</v>
          </cell>
          <cell r="E13" t="str">
            <v xml:space="preserve">Sir Farhan </v>
          </cell>
          <cell r="F13" t="str">
            <v>PR-201901B</v>
          </cell>
          <cell r="G13">
            <v>43470</v>
          </cell>
          <cell r="H13" t="str">
            <v>9 TO 11</v>
          </cell>
          <cell r="I13" t="str">
            <v>TTS</v>
          </cell>
          <cell r="J13" t="str">
            <v>ADSE</v>
          </cell>
          <cell r="K13" t="str">
            <v>42000-14606351-1</v>
          </cell>
          <cell r="L13">
            <v>923200215508</v>
          </cell>
          <cell r="M13">
            <v>0</v>
          </cell>
          <cell r="N13" t="str">
            <v>muhammada765@gmail.com</v>
          </cell>
          <cell r="O13" t="str">
            <v>Gulistan e zafar society PECHS , A-22 , Block - B</v>
          </cell>
        </row>
        <row r="14">
          <cell r="B14" t="str">
            <v>-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</row>
        <row r="15">
          <cell r="B15" t="str">
            <v>Enrollment</v>
          </cell>
          <cell r="C15" t="str">
            <v>Name</v>
          </cell>
          <cell r="D15" t="str">
            <v>Father Name</v>
          </cell>
          <cell r="E15" t="str">
            <v>Faculty Name</v>
          </cell>
          <cell r="F15" t="str">
            <v>Batch Code</v>
          </cell>
          <cell r="G15" t="str">
            <v>Batch Start Date</v>
          </cell>
          <cell r="H15" t="str">
            <v>Time Slot</v>
          </cell>
          <cell r="I15" t="str">
            <v>Days</v>
          </cell>
          <cell r="J15" t="str">
            <v>Course</v>
          </cell>
          <cell r="K15" t="str">
            <v>NIC Number</v>
          </cell>
          <cell r="L15" t="str">
            <v>PTCL No</v>
          </cell>
          <cell r="M15" t="str">
            <v>Cell No</v>
          </cell>
          <cell r="N15" t="str">
            <v>Email</v>
          </cell>
          <cell r="O15" t="str">
            <v>Address</v>
          </cell>
        </row>
        <row r="16">
          <cell r="B16" t="str">
            <v>Student1194778</v>
          </cell>
          <cell r="C16" t="str">
            <v>Saad Ahmed</v>
          </cell>
          <cell r="D16" t="str">
            <v>Ghayas Ahmed</v>
          </cell>
          <cell r="E16" t="str">
            <v xml:space="preserve">Sir Farhan </v>
          </cell>
          <cell r="F16" t="str">
            <v>PR-201905B+1906B</v>
          </cell>
          <cell r="G16">
            <v>43637</v>
          </cell>
          <cell r="H16" t="str">
            <v>9 TO 11</v>
          </cell>
          <cell r="I16" t="str">
            <v>MWF</v>
          </cell>
          <cell r="J16" t="str">
            <v>ADSE</v>
          </cell>
          <cell r="K16" t="str">
            <v>42201-5691295-9</v>
          </cell>
          <cell r="L16">
            <v>923333062536</v>
          </cell>
          <cell r="M16">
            <v>923118471069</v>
          </cell>
          <cell r="N16" t="str">
            <v>saadahmed02@outlook.com</v>
          </cell>
          <cell r="O16" t="str">
            <v>Shah Faisal Colony Block 4/711</v>
          </cell>
        </row>
        <row r="17">
          <cell r="B17" t="str">
            <v>Student1186968</v>
          </cell>
          <cell r="C17" t="str">
            <v>Muhammad Sufiyan Yousuf</v>
          </cell>
          <cell r="D17" t="str">
            <v>Aurangzeb Yousuf</v>
          </cell>
          <cell r="E17" t="str">
            <v xml:space="preserve">Sir Farhan </v>
          </cell>
          <cell r="F17" t="str">
            <v>PR-201905B+1906B</v>
          </cell>
          <cell r="G17">
            <v>43637</v>
          </cell>
          <cell r="H17" t="str">
            <v>9 TO 11</v>
          </cell>
          <cell r="I17" t="str">
            <v>MWF</v>
          </cell>
          <cell r="J17" t="str">
            <v>ADSE</v>
          </cell>
          <cell r="K17" t="str">
            <v>42501-9400289-7</v>
          </cell>
          <cell r="L17">
            <v>923111053134</v>
          </cell>
          <cell r="M17">
            <v>923080896996</v>
          </cell>
          <cell r="N17" t="str">
            <v>sufiyanyousuf212@gmail.com</v>
          </cell>
          <cell r="O17" t="str">
            <v>A 107 Decent gARDEN gULISTAN E jOHAR b C 07</v>
          </cell>
        </row>
        <row r="18">
          <cell r="B18" t="str">
            <v>Student1196094</v>
          </cell>
          <cell r="C18" t="str">
            <v>Mohammad Wasif Dilawar</v>
          </cell>
          <cell r="D18" t="str">
            <v>Muhammad Dilawar Khan</v>
          </cell>
          <cell r="E18" t="str">
            <v xml:space="preserve">Sir Farhan </v>
          </cell>
          <cell r="F18" t="str">
            <v>PR-201905B+1906B</v>
          </cell>
          <cell r="G18">
            <v>43637</v>
          </cell>
          <cell r="H18" t="str">
            <v>9 TO 11</v>
          </cell>
          <cell r="I18" t="str">
            <v>MWF</v>
          </cell>
          <cell r="J18" t="str">
            <v>ADSE</v>
          </cell>
          <cell r="K18" t="str">
            <v>42201-2375855-9</v>
          </cell>
          <cell r="L18" t="str">
            <v>/923484672965923343505282</v>
          </cell>
          <cell r="M18">
            <v>923484672965</v>
          </cell>
          <cell r="N18" t="str">
            <v>wasifdilawar@hotmail.com</v>
          </cell>
          <cell r="O18" t="str">
            <v>H # 395 /A Near Anum Dossic Sharah e Faisal Karachi</v>
          </cell>
        </row>
        <row r="19">
          <cell r="B19" t="str">
            <v>Student1196478</v>
          </cell>
          <cell r="C19" t="str">
            <v>Muhammad Hassan Ahmed</v>
          </cell>
          <cell r="D19" t="str">
            <v>Irfan Ahmed</v>
          </cell>
          <cell r="E19" t="str">
            <v xml:space="preserve">Sir Farhan </v>
          </cell>
          <cell r="F19" t="str">
            <v>PR-201905B+1906B</v>
          </cell>
          <cell r="G19">
            <v>43637</v>
          </cell>
          <cell r="H19" t="str">
            <v>9 TO 11</v>
          </cell>
          <cell r="I19" t="str">
            <v>MWF</v>
          </cell>
          <cell r="J19" t="str">
            <v>ADSE</v>
          </cell>
          <cell r="K19" t="str">
            <v>42201-6964405-9</v>
          </cell>
          <cell r="L19">
            <v>923152613794</v>
          </cell>
          <cell r="M19">
            <v>923172842911</v>
          </cell>
          <cell r="N19" t="str">
            <v>n.fatima0480@gmail.com</v>
          </cell>
          <cell r="O19" t="str">
            <v>H.No R-301 Sector 2 - A Lines Area Karachi</v>
          </cell>
        </row>
        <row r="20">
          <cell r="B20" t="str">
            <v>Student1200923</v>
          </cell>
          <cell r="C20" t="str">
            <v>Suleman Sadruddin Haji</v>
          </cell>
          <cell r="D20" t="str">
            <v>Sadruddin Ghulam Ali</v>
          </cell>
          <cell r="E20" t="str">
            <v xml:space="preserve">Sir Farhan </v>
          </cell>
          <cell r="F20" t="str">
            <v>PR-201905B+1906B</v>
          </cell>
          <cell r="G20">
            <v>43637</v>
          </cell>
          <cell r="H20" t="str">
            <v>9 TO 11</v>
          </cell>
          <cell r="I20" t="str">
            <v>MWF</v>
          </cell>
          <cell r="J20" t="str">
            <v>ADSE</v>
          </cell>
          <cell r="K20" t="str">
            <v>42201-0492840-1</v>
          </cell>
          <cell r="L20">
            <v>923343517836</v>
          </cell>
          <cell r="M20">
            <v>923332163604</v>
          </cell>
          <cell r="N20" t="str">
            <v>sulaiman-sadruddin@yahoo.com</v>
          </cell>
          <cell r="O20" t="str">
            <v>A-3 universal Housing Society Plot D1 Manekji Street Garden East Karachi</v>
          </cell>
        </row>
        <row r="21">
          <cell r="B21" t="str">
            <v>Student1204802</v>
          </cell>
          <cell r="C21" t="str">
            <v>Safdar Rehman</v>
          </cell>
          <cell r="D21" t="str">
            <v>Aamir Sher</v>
          </cell>
          <cell r="E21" t="str">
            <v xml:space="preserve">Sir Farhan </v>
          </cell>
          <cell r="F21" t="str">
            <v>PR-201905B+1906B</v>
          </cell>
          <cell r="G21">
            <v>43637</v>
          </cell>
          <cell r="H21" t="str">
            <v>9 TO 11</v>
          </cell>
          <cell r="I21" t="str">
            <v>MWF</v>
          </cell>
          <cell r="J21" t="str">
            <v>ADSE</v>
          </cell>
          <cell r="K21" t="str">
            <v>42301-5843562-1</v>
          </cell>
          <cell r="L21">
            <v>923175604383</v>
          </cell>
          <cell r="M21">
            <v>923342068983</v>
          </cell>
          <cell r="N21" t="str">
            <v>safderawan951@gmail.com</v>
          </cell>
          <cell r="O21" t="str">
            <v>H No J 12/3 Pak Jamhuria Colony Near PNS Shifa Karachi Cantt</v>
          </cell>
        </row>
        <row r="22">
          <cell r="B22" t="str">
            <v>Student1172335</v>
          </cell>
          <cell r="C22" t="str">
            <v>Muhammad Farhan Raza</v>
          </cell>
          <cell r="D22" t="str">
            <v>Sajid Farooq</v>
          </cell>
          <cell r="E22" t="str">
            <v xml:space="preserve">Sir Farhan </v>
          </cell>
          <cell r="F22" t="str">
            <v>PR-201905B+1906B</v>
          </cell>
          <cell r="G22">
            <v>43637</v>
          </cell>
          <cell r="H22" t="str">
            <v>9 TO 11</v>
          </cell>
          <cell r="I22" t="str">
            <v>MWF</v>
          </cell>
          <cell r="J22" t="str">
            <v>ADSE</v>
          </cell>
          <cell r="K22" t="str">
            <v>42201-8738597-7</v>
          </cell>
          <cell r="L22" t="str">
            <v>923332275798/923121107045</v>
          </cell>
          <cell r="M22">
            <v>923161543162</v>
          </cell>
          <cell r="N22" t="str">
            <v>razaf0273@gmail.com</v>
          </cell>
          <cell r="O22" t="str">
            <v>CPO 19/221 Hanif SRE Share e Faisal</v>
          </cell>
        </row>
        <row r="23">
          <cell r="B23" t="str">
            <v>Student1211524</v>
          </cell>
          <cell r="C23" t="str">
            <v>Muhammad Talha Asghar</v>
          </cell>
          <cell r="D23" t="str">
            <v>Muhammad Asghar Ashraf</v>
          </cell>
          <cell r="E23" t="str">
            <v xml:space="preserve">Sir Farhan </v>
          </cell>
          <cell r="F23" t="str">
            <v>PR-201905B+1906B</v>
          </cell>
          <cell r="G23">
            <v>43637</v>
          </cell>
          <cell r="H23" t="str">
            <v>9 TO 11</v>
          </cell>
          <cell r="I23" t="str">
            <v>MWF</v>
          </cell>
          <cell r="J23" t="str">
            <v>ADSE</v>
          </cell>
          <cell r="K23" t="str">
            <v>-</v>
          </cell>
          <cell r="L23">
            <v>923222769828</v>
          </cell>
          <cell r="M23">
            <v>923008222996</v>
          </cell>
          <cell r="N23" t="str">
            <v>muhammadtalhaasghar@gmail.com</v>
          </cell>
          <cell r="O23" t="str">
            <v>Mehmoodabad No 3</v>
          </cell>
        </row>
        <row r="24">
          <cell r="B24" t="str">
            <v>Student1160452</v>
          </cell>
          <cell r="C24" t="str">
            <v>Farooq</v>
          </cell>
          <cell r="D24" t="str">
            <v>Bashir Ahmed</v>
          </cell>
          <cell r="E24" t="str">
            <v xml:space="preserve">Sir Farhan </v>
          </cell>
          <cell r="F24" t="str">
            <v>PR-201905B+1906B</v>
          </cell>
          <cell r="G24">
            <v>43637</v>
          </cell>
          <cell r="H24" t="str">
            <v>9 TO 11</v>
          </cell>
          <cell r="I24" t="str">
            <v>MWF</v>
          </cell>
          <cell r="J24" t="str">
            <v>ADSE</v>
          </cell>
          <cell r="K24" t="str">
            <v>52101-6748235-9</v>
          </cell>
          <cell r="L24">
            <v>923208867682</v>
          </cell>
          <cell r="M24">
            <v>923232452331</v>
          </cell>
          <cell r="N24" t="str">
            <v>farooqbaloch36@gmail.com</v>
          </cell>
          <cell r="O24" t="str">
            <v>Plot No R - 1 , Row No 7 , LAST Floor block /  E National CESTY Rashid Minhas RD Block / 10 Gulshan e Iqbal</v>
          </cell>
        </row>
        <row r="25">
          <cell r="B25" t="str">
            <v>Student1171391</v>
          </cell>
          <cell r="C25" t="str">
            <v>Fayaz Khan</v>
          </cell>
          <cell r="D25" t="str">
            <v>Riaz Khan</v>
          </cell>
          <cell r="E25" t="str">
            <v xml:space="preserve">Sir Farhan </v>
          </cell>
          <cell r="F25" t="str">
            <v>PR-201905B+1906B</v>
          </cell>
          <cell r="G25">
            <v>43637</v>
          </cell>
          <cell r="H25" t="str">
            <v>9 TO 11</v>
          </cell>
          <cell r="I25" t="str">
            <v>MWF</v>
          </cell>
          <cell r="J25" t="str">
            <v>ADSE</v>
          </cell>
          <cell r="K25" t="str">
            <v>42301-1677053-1</v>
          </cell>
          <cell r="L25">
            <v>923002498059</v>
          </cell>
          <cell r="M25">
            <v>923052001480</v>
          </cell>
          <cell r="N25" t="str">
            <v>fayaz.khan7812@gmail.com</v>
          </cell>
          <cell r="O25" t="str">
            <v>House # L - 38 4 Street # 4 , Shireen Jinnah Colony Clifton Karachi</v>
          </cell>
        </row>
        <row r="26">
          <cell r="B26" t="str">
            <v>Student1169328</v>
          </cell>
          <cell r="C26" t="str">
            <v>Abdul Wasay</v>
          </cell>
          <cell r="D26" t="str">
            <v>Shafaqat Alam</v>
          </cell>
          <cell r="E26" t="str">
            <v xml:space="preserve">Sir Farhan </v>
          </cell>
          <cell r="F26" t="str">
            <v>PR-201905B+1906B</v>
          </cell>
          <cell r="G26">
            <v>43637</v>
          </cell>
          <cell r="H26" t="str">
            <v>9 TO 11</v>
          </cell>
          <cell r="I26" t="str">
            <v>MWF</v>
          </cell>
          <cell r="J26" t="str">
            <v>ADSE</v>
          </cell>
          <cell r="K26" t="str">
            <v>42201-1121676-1</v>
          </cell>
          <cell r="L26">
            <v>923095002282</v>
          </cell>
          <cell r="M26">
            <v>923452584500</v>
          </cell>
          <cell r="N26" t="str">
            <v>abdulwasay614@gmail.com</v>
          </cell>
          <cell r="O26" t="str">
            <v>K.5 Hassan Mujtuba Town Malir Halt Karachi</v>
          </cell>
        </row>
        <row r="27">
          <cell r="B27" t="str">
            <v>Student1213361</v>
          </cell>
          <cell r="C27" t="str">
            <v xml:space="preserve">Noman </v>
          </cell>
          <cell r="D27" t="str">
            <v xml:space="preserve">Ghulam Mustafa </v>
          </cell>
          <cell r="E27" t="str">
            <v xml:space="preserve">Sir Farhan </v>
          </cell>
          <cell r="F27" t="str">
            <v>PR-201905B+1906B</v>
          </cell>
          <cell r="G27">
            <v>43637</v>
          </cell>
          <cell r="H27" t="str">
            <v>9 TO 11</v>
          </cell>
          <cell r="I27" t="str">
            <v>MWF</v>
          </cell>
          <cell r="J27" t="str">
            <v>ADSE</v>
          </cell>
          <cell r="K27" t="str">
            <v>-</v>
          </cell>
          <cell r="L27">
            <v>923218647556</v>
          </cell>
          <cell r="M27">
            <v>923202026000</v>
          </cell>
          <cell r="N27" t="str">
            <v>albalushi.gwadar.mand@gmail.com</v>
          </cell>
          <cell r="O27" t="str">
            <v>R1 Row 7 Block 10 NCH Society Gulshan e Iqbal</v>
          </cell>
        </row>
        <row r="28">
          <cell r="B28" t="str">
            <v>-</v>
          </cell>
          <cell r="C28" t="str">
            <v>-</v>
          </cell>
          <cell r="D28" t="str">
            <v>-</v>
          </cell>
          <cell r="E28" t="str">
            <v>-</v>
          </cell>
          <cell r="F28" t="str">
            <v>-</v>
          </cell>
          <cell r="G28" t="str">
            <v>-</v>
          </cell>
          <cell r="H28" t="str">
            <v>-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 t="str">
            <v>-</v>
          </cell>
          <cell r="N28" t="str">
            <v>-</v>
          </cell>
          <cell r="O28" t="str">
            <v>-</v>
          </cell>
        </row>
        <row r="29">
          <cell r="B29" t="str">
            <v>Enrollment</v>
          </cell>
          <cell r="C29" t="str">
            <v>Name</v>
          </cell>
          <cell r="D29" t="str">
            <v>Father Name</v>
          </cell>
          <cell r="E29" t="str">
            <v>Faculty Name</v>
          </cell>
          <cell r="F29" t="str">
            <v>Batch Code</v>
          </cell>
          <cell r="G29" t="str">
            <v>Batch Start Date</v>
          </cell>
          <cell r="H29" t="str">
            <v>Time Slot</v>
          </cell>
          <cell r="I29" t="str">
            <v>Days</v>
          </cell>
          <cell r="J29" t="str">
            <v>Course</v>
          </cell>
          <cell r="K29" t="str">
            <v>NIC Number</v>
          </cell>
          <cell r="L29" t="str">
            <v>PTCL No</v>
          </cell>
          <cell r="M29" t="str">
            <v>Cell No</v>
          </cell>
          <cell r="N29" t="str">
            <v>Email</v>
          </cell>
          <cell r="O29" t="str">
            <v>Address</v>
          </cell>
        </row>
        <row r="30">
          <cell r="B30" t="str">
            <v>Student1205105</v>
          </cell>
          <cell r="C30" t="str">
            <v>Basheer Ahmed</v>
          </cell>
          <cell r="D30" t="str">
            <v>Muhamad Saeed</v>
          </cell>
          <cell r="E30" t="str">
            <v>Miss Nusrat</v>
          </cell>
          <cell r="F30" t="str">
            <v>PR-202001B+PR-201907B+PR-201909C</v>
          </cell>
          <cell r="G30">
            <v>43846</v>
          </cell>
          <cell r="H30" t="str">
            <v>9 TO 11</v>
          </cell>
          <cell r="I30" t="str">
            <v>TTS</v>
          </cell>
          <cell r="J30" t="str">
            <v>ADSE</v>
          </cell>
          <cell r="K30" t="str">
            <v>42401-1523651-3</v>
          </cell>
          <cell r="L30">
            <v>923352539405</v>
          </cell>
          <cell r="M30">
            <v>923172110340</v>
          </cell>
          <cell r="N30" t="str">
            <v>basheerbaloch@gmail.com</v>
          </cell>
          <cell r="O30" t="str">
            <v>Areesha Villas , Highway near Dua Hotel</v>
          </cell>
        </row>
        <row r="31">
          <cell r="B31" t="str">
            <v>Student1199985</v>
          </cell>
          <cell r="C31" t="str">
            <v>Muhammad Waseem</v>
          </cell>
          <cell r="D31" t="str">
            <v>Muhammad Rafiq</v>
          </cell>
          <cell r="E31" t="str">
            <v>Miss Nusrat</v>
          </cell>
          <cell r="F31" t="str">
            <v>PR-202001B+PR-201907B+PR-201909C</v>
          </cell>
          <cell r="G31">
            <v>43846</v>
          </cell>
          <cell r="H31" t="str">
            <v>9 TO 11</v>
          </cell>
          <cell r="I31" t="str">
            <v>TTS</v>
          </cell>
          <cell r="J31" t="str">
            <v>ADSE</v>
          </cell>
          <cell r="K31" t="str">
            <v>-</v>
          </cell>
          <cell r="L31">
            <v>923442826010</v>
          </cell>
          <cell r="M31">
            <v>923112589589</v>
          </cell>
          <cell r="N31" t="str">
            <v>m.waseem2112@gmail.com</v>
          </cell>
          <cell r="O31" t="str">
            <v>1055 old Sabzi Mandi Karachi</v>
          </cell>
        </row>
        <row r="32">
          <cell r="B32" t="str">
            <v>Student1213369</v>
          </cell>
          <cell r="C32" t="str">
            <v>Abdullah Aziz</v>
          </cell>
          <cell r="D32" t="str">
            <v>Abdul Aziz</v>
          </cell>
          <cell r="E32" t="str">
            <v>Miss Nusrat</v>
          </cell>
          <cell r="F32" t="str">
            <v>PR-202001B+PR-201907B+PR-201909C</v>
          </cell>
          <cell r="G32">
            <v>43846</v>
          </cell>
          <cell r="H32" t="str">
            <v>9 TO 11</v>
          </cell>
          <cell r="I32" t="str">
            <v>TTS</v>
          </cell>
          <cell r="J32" t="str">
            <v>ADSE</v>
          </cell>
          <cell r="K32" t="str">
            <v>42201-0525367-7</v>
          </cell>
          <cell r="L32">
            <v>923130282112</v>
          </cell>
          <cell r="M32">
            <v>923003941341</v>
          </cell>
          <cell r="N32" t="str">
            <v>abdullahsheikh@yahoo.com</v>
          </cell>
          <cell r="O32" t="str">
            <v>House No A - 332 , Sector 31 - D P &amp; T Housing Society Korangi Karachi</v>
          </cell>
        </row>
        <row r="33">
          <cell r="B33" t="str">
            <v>Student1213196</v>
          </cell>
          <cell r="C33" t="str">
            <v>Muhammad Minam Shaikh</v>
          </cell>
          <cell r="D33" t="str">
            <v>Muhammad Ashraf</v>
          </cell>
          <cell r="E33" t="str">
            <v>Miss Nusrat</v>
          </cell>
          <cell r="F33" t="str">
            <v>PR-202001B+PR-201907B+PR-201909C</v>
          </cell>
          <cell r="G33">
            <v>43846</v>
          </cell>
          <cell r="H33" t="str">
            <v>9 TO 11</v>
          </cell>
          <cell r="I33" t="str">
            <v>TTS</v>
          </cell>
          <cell r="J33" t="str">
            <v>ADSE</v>
          </cell>
          <cell r="K33" t="str">
            <v>42101-8890326-9</v>
          </cell>
          <cell r="L33">
            <v>923343118343</v>
          </cell>
          <cell r="M33">
            <v>923002107593</v>
          </cell>
          <cell r="N33" t="str">
            <v>m.minam777@gmail.com</v>
          </cell>
          <cell r="O33" t="str">
            <v>Husainabad Saiba Appartment A 7 Block F B Area Khi Pakistan</v>
          </cell>
        </row>
        <row r="34">
          <cell r="B34" t="str">
            <v>Student1215222</v>
          </cell>
          <cell r="C34" t="str">
            <v>Muhammad Ashir</v>
          </cell>
          <cell r="D34" t="str">
            <v>Muhammad Sultan Shamsi</v>
          </cell>
          <cell r="E34" t="str">
            <v>Miss Nusrat</v>
          </cell>
          <cell r="F34" t="str">
            <v>PR-202001B+PR-201907B+PR-201909C</v>
          </cell>
          <cell r="G34">
            <v>43846</v>
          </cell>
          <cell r="H34" t="str">
            <v>9 TO 11</v>
          </cell>
          <cell r="I34" t="str">
            <v>TTS</v>
          </cell>
          <cell r="J34" t="str">
            <v>ADSE</v>
          </cell>
          <cell r="K34" t="str">
            <v>42201-8959371-7</v>
          </cell>
          <cell r="L34">
            <v>923172171233</v>
          </cell>
          <cell r="M34">
            <v>923132361334</v>
          </cell>
          <cell r="N34" t="str">
            <v>sheikh.shamsi88@gmail.com</v>
          </cell>
          <cell r="O34" t="str">
            <v>House No 75 Area T Korangi No 2 Karachi</v>
          </cell>
        </row>
        <row r="35">
          <cell r="B35" t="str">
            <v>Student1232253</v>
          </cell>
          <cell r="C35" t="str">
            <v>Muhammad Wali Ilyas</v>
          </cell>
          <cell r="D35" t="str">
            <v>Muhammad Ilyas Rafiq</v>
          </cell>
          <cell r="E35" t="str">
            <v>Miss Nusrat</v>
          </cell>
          <cell r="F35" t="str">
            <v>PR-202001B+PR-201907B+PR-201909C</v>
          </cell>
          <cell r="G35">
            <v>43846</v>
          </cell>
          <cell r="H35" t="str">
            <v>9 TO 11</v>
          </cell>
          <cell r="I35" t="str">
            <v>TTS</v>
          </cell>
          <cell r="J35" t="str">
            <v>ADSE</v>
          </cell>
          <cell r="K35" t="str">
            <v>-</v>
          </cell>
          <cell r="L35">
            <v>923112904271</v>
          </cell>
          <cell r="M35">
            <v>923112904271</v>
          </cell>
          <cell r="N35" t="str">
            <v>waliilyas8@gmail.com</v>
          </cell>
          <cell r="O35" t="str">
            <v>H No 72/7 Near Liaqat Market Malir</v>
          </cell>
        </row>
        <row r="36">
          <cell r="B36" t="str">
            <v>Student1245308</v>
          </cell>
          <cell r="C36" t="str">
            <v>Syed Nabeel Abbas Zaidi</v>
          </cell>
          <cell r="D36" t="str">
            <v>Syed Muhammad Afzal</v>
          </cell>
          <cell r="E36" t="str">
            <v>Miss Nusrat</v>
          </cell>
          <cell r="F36" t="str">
            <v>PR-202001B+PR-201907B+PR-201909C</v>
          </cell>
          <cell r="G36">
            <v>43846</v>
          </cell>
          <cell r="H36" t="str">
            <v>9 TO 11</v>
          </cell>
          <cell r="I36" t="str">
            <v>TTS</v>
          </cell>
          <cell r="J36" t="str">
            <v>ADSE</v>
          </cell>
          <cell r="K36" t="str">
            <v>42301-8089439-3</v>
          </cell>
          <cell r="L36">
            <v>923002140585</v>
          </cell>
          <cell r="M36">
            <v>923352989701</v>
          </cell>
          <cell r="N36" t="str">
            <v>nabeelzaidi1649@gmail.com</v>
          </cell>
          <cell r="O36" t="str">
            <v xml:space="preserve">Mehmoodabad No 4 Karachi </v>
          </cell>
        </row>
        <row r="37">
          <cell r="B37" t="str">
            <v>Student1254285</v>
          </cell>
          <cell r="C37" t="str">
            <v>Kumail Asif</v>
          </cell>
          <cell r="D37" t="str">
            <v>Asif Ali</v>
          </cell>
          <cell r="E37" t="str">
            <v>Miss Nusrat</v>
          </cell>
          <cell r="F37" t="str">
            <v>PR-202001B+PR-201907B+PR-201909C</v>
          </cell>
          <cell r="G37">
            <v>43846</v>
          </cell>
          <cell r="H37" t="str">
            <v>9 TO 11</v>
          </cell>
          <cell r="I37" t="str">
            <v>TTS</v>
          </cell>
          <cell r="J37" t="str">
            <v>ADSE</v>
          </cell>
          <cell r="K37" t="str">
            <v>42301-4037794-3</v>
          </cell>
          <cell r="L37">
            <v>923490225440</v>
          </cell>
          <cell r="M37">
            <v>0</v>
          </cell>
          <cell r="N37" t="str">
            <v>baibrasali1995@gmail.com</v>
          </cell>
          <cell r="O37" t="str">
            <v>House NO, 676, Street 16, manzoor Colony Sector I, Karachi</v>
          </cell>
        </row>
        <row r="38">
          <cell r="B38" t="str">
            <v>Student1213719</v>
          </cell>
          <cell r="C38" t="str">
            <v>Zuraiz Bin Hassan</v>
          </cell>
          <cell r="D38" t="str">
            <v>Hassan Anwar</v>
          </cell>
          <cell r="E38" t="str">
            <v>Miss Nusrat</v>
          </cell>
          <cell r="F38" t="str">
            <v>PR-202001B+PR-201907B+PR-201909C</v>
          </cell>
          <cell r="G38">
            <v>43846</v>
          </cell>
          <cell r="H38" t="str">
            <v>9 TO 11</v>
          </cell>
          <cell r="I38" t="str">
            <v>TTS</v>
          </cell>
          <cell r="J38" t="str">
            <v>ACCP</v>
          </cell>
          <cell r="K38" t="str">
            <v>42301-5116650-5</v>
          </cell>
          <cell r="L38">
            <v>923352549446</v>
          </cell>
          <cell r="M38">
            <v>0</v>
          </cell>
          <cell r="N38" t="str">
            <v>zuraizhassan123@gmail.com</v>
          </cell>
          <cell r="O38" t="str">
            <v>Flat 4 B Phase 1 Askari Mumtaz</v>
          </cell>
        </row>
        <row r="39">
          <cell r="B39" t="str">
            <v>Student1254195</v>
          </cell>
          <cell r="C39" t="str">
            <v>Syed Muhammad Amin</v>
          </cell>
          <cell r="D39" t="str">
            <v>Syed Ibrahim Mian Bukhari</v>
          </cell>
          <cell r="E39" t="str">
            <v>Miss Nusrat</v>
          </cell>
          <cell r="F39" t="str">
            <v>PR-202001B+PR-201907B+PR-201909C</v>
          </cell>
          <cell r="G39">
            <v>43846</v>
          </cell>
          <cell r="H39" t="str">
            <v>9 TO 11</v>
          </cell>
          <cell r="I39" t="str">
            <v>TTS</v>
          </cell>
          <cell r="J39" t="str">
            <v>ADSE</v>
          </cell>
          <cell r="K39" t="str">
            <v>42201-1495324-9</v>
          </cell>
          <cell r="L39">
            <v>923132172860</v>
          </cell>
          <cell r="M39">
            <v>923122404192</v>
          </cell>
          <cell r="N39" t="str">
            <v>ali.saycreation@hotmail.com</v>
          </cell>
          <cell r="O39" t="str">
            <v>Tulk Street, House NO 326, Mohalla Ganj Shakar Coloni, Jamshed Town, Karachi</v>
          </cell>
        </row>
        <row r="40">
          <cell r="B40" t="str">
            <v>Student1255066</v>
          </cell>
          <cell r="C40" t="str">
            <v>Feham Afzal farooqui</v>
          </cell>
          <cell r="D40" t="str">
            <v>Afzal Mukhtar</v>
          </cell>
          <cell r="E40" t="str">
            <v>Miss Nusrat</v>
          </cell>
          <cell r="F40" t="str">
            <v>PR-202001B+PR-201907B+PR-201909C</v>
          </cell>
          <cell r="G40">
            <v>43846</v>
          </cell>
          <cell r="H40" t="str">
            <v>9 TO 11</v>
          </cell>
          <cell r="I40" t="str">
            <v>TTS</v>
          </cell>
          <cell r="J40" t="str">
            <v>HDSE-DIRECT-FROM-SEM 5</v>
          </cell>
          <cell r="K40" t="str">
            <v>42101-8427359-9</v>
          </cell>
          <cell r="L40">
            <v>923442768868</v>
          </cell>
          <cell r="M40">
            <v>923212174742</v>
          </cell>
          <cell r="N40" t="str">
            <v>fehamafzal37@gmail.com</v>
          </cell>
          <cell r="O40" t="str">
            <v>Plot 441, Amin Colony, New MA Jinnah Road, Karachi</v>
          </cell>
        </row>
        <row r="41">
          <cell r="B41" t="str">
            <v>Student1252221</v>
          </cell>
          <cell r="C41" t="str">
            <v>Shahzad Ahmad</v>
          </cell>
          <cell r="D41" t="str">
            <v>Attaullah</v>
          </cell>
          <cell r="E41" t="str">
            <v>Miss Nusrat</v>
          </cell>
          <cell r="F41" t="str">
            <v>PR-202001B+PR-201907B+PR-201909C</v>
          </cell>
          <cell r="G41">
            <v>43846</v>
          </cell>
          <cell r="H41" t="str">
            <v>9 TO 11</v>
          </cell>
          <cell r="I41" t="str">
            <v>TTS</v>
          </cell>
          <cell r="J41" t="str">
            <v>ADSE</v>
          </cell>
          <cell r="K41" t="str">
            <v>36104-8070379-7</v>
          </cell>
          <cell r="L41">
            <v>923071918166</v>
          </cell>
          <cell r="M41">
            <v>0</v>
          </cell>
          <cell r="N41">
            <v>0</v>
          </cell>
          <cell r="O41" t="str">
            <v>home 187/A Fine House umer colony</v>
          </cell>
        </row>
        <row r="42">
          <cell r="B42" t="str">
            <v>Student1255935</v>
          </cell>
          <cell r="C42" t="str">
            <v>Tooba Asadullah Khan</v>
          </cell>
          <cell r="D42" t="str">
            <v>Asadullah Khan</v>
          </cell>
          <cell r="E42" t="str">
            <v>Miss Nusrat</v>
          </cell>
          <cell r="F42" t="str">
            <v>PR-202001B+PR-201907B+PR-201909C</v>
          </cell>
          <cell r="G42">
            <v>43846</v>
          </cell>
          <cell r="H42" t="str">
            <v>9 TO 11</v>
          </cell>
          <cell r="I42" t="str">
            <v>TTS</v>
          </cell>
          <cell r="J42" t="str">
            <v>ADSE</v>
          </cell>
          <cell r="K42" t="str">
            <v>42501-0223197-0</v>
          </cell>
          <cell r="L42" t="str">
            <v>02134114161/923327338921</v>
          </cell>
          <cell r="M42">
            <v>923462209956</v>
          </cell>
          <cell r="N42" t="str">
            <v>toobaasad84@gmail.com</v>
          </cell>
          <cell r="O42" t="str">
            <v>S.NO 709 B-7/4 JAFFER TAYAYR SOCIETY MALIR KARACHI</v>
          </cell>
        </row>
        <row r="43">
          <cell r="B43" t="str">
            <v>Student1256071</v>
          </cell>
          <cell r="C43" t="str">
            <v>Muhammad Zain</v>
          </cell>
          <cell r="D43" t="str">
            <v xml:space="preserve">Muhammad Shahid </v>
          </cell>
          <cell r="E43" t="str">
            <v>Miss Nusrat</v>
          </cell>
          <cell r="F43" t="str">
            <v>PR-202001B+PR-201907B+PR-201909C</v>
          </cell>
          <cell r="G43">
            <v>43846</v>
          </cell>
          <cell r="H43" t="str">
            <v>9 TO 11</v>
          </cell>
          <cell r="I43" t="str">
            <v>TTS</v>
          </cell>
          <cell r="J43" t="str">
            <v>ADSE</v>
          </cell>
          <cell r="K43" t="str">
            <v>42401-4705232-7</v>
          </cell>
          <cell r="L43">
            <v>923112178863</v>
          </cell>
          <cell r="M43">
            <v>0</v>
          </cell>
          <cell r="N43" t="str">
            <v>zainm6996@gmail.com</v>
          </cell>
          <cell r="O43" t="str">
            <v>House No 393 Street #4 Maripur Grex Karachi</v>
          </cell>
        </row>
        <row r="44">
          <cell r="B44" t="str">
            <v>Student1256365</v>
          </cell>
          <cell r="C44" t="str">
            <v>M Usman Noorain</v>
          </cell>
          <cell r="D44" t="str">
            <v>M Faisal Zia</v>
          </cell>
          <cell r="E44" t="str">
            <v>Miss Nusrat</v>
          </cell>
          <cell r="F44" t="str">
            <v>PR-202001B+PR-201907B+PR-201909C</v>
          </cell>
          <cell r="G44">
            <v>43846</v>
          </cell>
          <cell r="H44" t="str">
            <v>9 TO 11</v>
          </cell>
          <cell r="I44" t="str">
            <v>TTS</v>
          </cell>
          <cell r="J44" t="str">
            <v>ADSE</v>
          </cell>
          <cell r="K44" t="str">
            <v>42201-98030027-7</v>
          </cell>
          <cell r="L44">
            <v>92333221798</v>
          </cell>
          <cell r="M44">
            <v>923332104385</v>
          </cell>
          <cell r="N44" t="str">
            <v>fsbual1999@gmail.com</v>
          </cell>
          <cell r="O44" t="str">
            <v>Defence View Phase II EE-2</v>
          </cell>
        </row>
        <row r="45">
          <cell r="B45" t="str">
            <v>Student1243047</v>
          </cell>
          <cell r="C45" t="str">
            <v>Hasnain Abbas</v>
          </cell>
          <cell r="D45" t="str">
            <v>Muhammad Essa</v>
          </cell>
          <cell r="E45" t="str">
            <v>Miss Nusrat</v>
          </cell>
          <cell r="F45" t="str">
            <v>PR-202001B+PR-201907B+PR-201909C</v>
          </cell>
          <cell r="G45">
            <v>43846</v>
          </cell>
          <cell r="H45" t="str">
            <v>9 TO 11</v>
          </cell>
          <cell r="I45" t="str">
            <v>TTS</v>
          </cell>
          <cell r="J45" t="str">
            <v>ADSE</v>
          </cell>
          <cell r="K45" t="str">
            <v>71501-5061024-1</v>
          </cell>
          <cell r="L45">
            <v>923112753033</v>
          </cell>
          <cell r="M45" t="str">
            <v>021-34383664</v>
          </cell>
          <cell r="N45" t="str">
            <v>hasnainnagri007@gmail.com</v>
          </cell>
          <cell r="O45" t="str">
            <v>A-3 / 45 Tunasia Lines Baltistan Mohalla AB sinia Lines Karachi</v>
          </cell>
        </row>
        <row r="46">
          <cell r="B46" t="str">
            <v>Student1127421</v>
          </cell>
          <cell r="C46" t="str">
            <v>Hammad Hussain</v>
          </cell>
          <cell r="D46" t="str">
            <v>Munawwer Hussain</v>
          </cell>
          <cell r="E46" t="str">
            <v>Miss Nusrat</v>
          </cell>
          <cell r="F46" t="str">
            <v>PR-202001B+PR-201907B+PR-201909C</v>
          </cell>
          <cell r="G46">
            <v>43846</v>
          </cell>
          <cell r="H46" t="str">
            <v>9 TO 11</v>
          </cell>
          <cell r="I46" t="str">
            <v>TTS</v>
          </cell>
          <cell r="J46" t="str">
            <v>ADSE</v>
          </cell>
          <cell r="K46" t="str">
            <v>42401-2148217-9</v>
          </cell>
          <cell r="L46">
            <v>923112686252</v>
          </cell>
          <cell r="M46">
            <v>923112686252</v>
          </cell>
          <cell r="N46" t="str">
            <v>bhattimembers84@gmail.com</v>
          </cell>
          <cell r="O46" t="str">
            <v>L 1 / 7 Pak Moder Colony</v>
          </cell>
        </row>
        <row r="47">
          <cell r="B47" t="str">
            <v>Student1250992</v>
          </cell>
          <cell r="C47" t="str">
            <v>Syed Hamza Shahzad</v>
          </cell>
          <cell r="D47" t="str">
            <v>Shahzad Saleem Shariq</v>
          </cell>
          <cell r="E47" t="str">
            <v>Miss Nusrat</v>
          </cell>
          <cell r="F47" t="str">
            <v>PR-202001B+PR-201907B+PR-201909C</v>
          </cell>
          <cell r="G47">
            <v>43846</v>
          </cell>
          <cell r="H47" t="str">
            <v>9 TO 11</v>
          </cell>
          <cell r="I47" t="str">
            <v>TTS</v>
          </cell>
          <cell r="J47" t="str">
            <v>ADSE</v>
          </cell>
          <cell r="K47" t="str">
            <v>42201-6179481-5</v>
          </cell>
          <cell r="L47">
            <v>923343953683</v>
          </cell>
          <cell r="M47">
            <v>923002766997</v>
          </cell>
          <cell r="N47" t="str">
            <v>s.hamzashahzad980@gmail.com</v>
          </cell>
          <cell r="O47" t="str">
            <v>Flat # C3/3 maymar avenue blk.4 Gulshan-e-iqbal karachi.</v>
          </cell>
        </row>
        <row r="48">
          <cell r="B48" t="str">
            <v>-</v>
          </cell>
          <cell r="C48" t="str">
            <v>-</v>
          </cell>
          <cell r="D48" t="str">
            <v>-</v>
          </cell>
          <cell r="E48" t="str">
            <v>-</v>
          </cell>
          <cell r="F48" t="str">
            <v>-</v>
          </cell>
          <cell r="G48" t="str">
            <v>-</v>
          </cell>
          <cell r="H48" t="str">
            <v>-</v>
          </cell>
          <cell r="I48" t="str">
            <v>-</v>
          </cell>
          <cell r="J48" t="str">
            <v>-</v>
          </cell>
          <cell r="K48" t="str">
            <v>-</v>
          </cell>
          <cell r="L48" t="str">
            <v>-</v>
          </cell>
          <cell r="M48" t="str">
            <v>-</v>
          </cell>
          <cell r="N48" t="str">
            <v>-</v>
          </cell>
          <cell r="O48" t="str">
            <v>-</v>
          </cell>
        </row>
        <row r="49">
          <cell r="B49" t="str">
            <v>Enrollment</v>
          </cell>
          <cell r="C49" t="str">
            <v>Name</v>
          </cell>
          <cell r="D49" t="str">
            <v>Father Name</v>
          </cell>
          <cell r="E49" t="str">
            <v>Faculty Name</v>
          </cell>
          <cell r="F49" t="str">
            <v>Batch Code</v>
          </cell>
          <cell r="G49" t="str">
            <v>Batch Start Date</v>
          </cell>
          <cell r="H49" t="str">
            <v>Time Slot</v>
          </cell>
          <cell r="I49" t="str">
            <v>Days</v>
          </cell>
          <cell r="J49" t="str">
            <v>Course</v>
          </cell>
          <cell r="K49" t="str">
            <v>NIC Number</v>
          </cell>
          <cell r="L49" t="str">
            <v>PTCL No</v>
          </cell>
          <cell r="M49" t="str">
            <v>Cell No</v>
          </cell>
          <cell r="N49" t="str">
            <v>Email</v>
          </cell>
          <cell r="O49" t="str">
            <v>Address</v>
          </cell>
        </row>
        <row r="50">
          <cell r="B50" t="str">
            <v>Student1221995</v>
          </cell>
          <cell r="C50" t="str">
            <v>Muhammad Sufiyan Malik</v>
          </cell>
          <cell r="D50" t="str">
            <v>Muhammad Suleman Malik</v>
          </cell>
          <cell r="E50" t="str">
            <v>Miss Zainab</v>
          </cell>
          <cell r="F50" t="str">
            <v>PR-201908B+PR-201909B+PR-201908E</v>
          </cell>
          <cell r="G50">
            <v>43736</v>
          </cell>
          <cell r="H50" t="str">
            <v>9 TO 11</v>
          </cell>
          <cell r="I50" t="str">
            <v>TTS</v>
          </cell>
          <cell r="J50" t="str">
            <v>ADSE</v>
          </cell>
          <cell r="K50" t="str">
            <v>42201-6472802-1</v>
          </cell>
          <cell r="L50">
            <v>923362344730</v>
          </cell>
          <cell r="M50">
            <v>923332169638</v>
          </cell>
          <cell r="N50" t="str">
            <v>maliksufiyan90@icloud.com</v>
          </cell>
          <cell r="O50" t="str">
            <v>House No CM-21 , Bostan e rafi Main Jamia Millia Road Malir Karachi</v>
          </cell>
        </row>
        <row r="51">
          <cell r="B51" t="str">
            <v>Student1222666</v>
          </cell>
          <cell r="C51" t="str">
            <v>Yashua David</v>
          </cell>
          <cell r="D51" t="str">
            <v>Prince David</v>
          </cell>
          <cell r="E51" t="str">
            <v>Miss Zainab</v>
          </cell>
          <cell r="F51" t="str">
            <v>PR-201908B+PR-201909B+PR-201908E</v>
          </cell>
          <cell r="G51">
            <v>43736</v>
          </cell>
          <cell r="H51" t="str">
            <v>9 TO 11</v>
          </cell>
          <cell r="I51" t="str">
            <v>TTS</v>
          </cell>
          <cell r="J51" t="str">
            <v>ADSE</v>
          </cell>
          <cell r="K51" t="str">
            <v>-</v>
          </cell>
          <cell r="L51">
            <v>923493126115</v>
          </cell>
          <cell r="M51">
            <v>923122106683</v>
          </cell>
          <cell r="N51" t="str">
            <v>princeyashua1020@gmail.com</v>
          </cell>
          <cell r="O51" t="str">
            <v>Rehman Colony Street No 10 , H no 552 Near Mehmoodabad</v>
          </cell>
        </row>
        <row r="52">
          <cell r="B52" t="str">
            <v>Student1229736</v>
          </cell>
          <cell r="C52" t="str">
            <v>Zeeshan Khan</v>
          </cell>
          <cell r="D52" t="str">
            <v>Shams Iqbal</v>
          </cell>
          <cell r="E52" t="str">
            <v>Miss Zainab</v>
          </cell>
          <cell r="F52" t="str">
            <v>PR-201908B+PR-201909B+PR-201908E</v>
          </cell>
          <cell r="G52">
            <v>43736</v>
          </cell>
          <cell r="H52" t="str">
            <v>9 TO 11</v>
          </cell>
          <cell r="I52" t="str">
            <v>TTS</v>
          </cell>
          <cell r="J52" t="str">
            <v>ADSE</v>
          </cell>
          <cell r="K52" t="str">
            <v>42201-7847951-7</v>
          </cell>
          <cell r="L52">
            <v>923482594781</v>
          </cell>
          <cell r="M52">
            <v>923008242375</v>
          </cell>
          <cell r="N52" t="str">
            <v>zk27159@gmail.com</v>
          </cell>
          <cell r="O52" t="str">
            <v>Mehmoodabad Gate # 853 Flat # 202</v>
          </cell>
        </row>
        <row r="53">
          <cell r="B53" t="str">
            <v>Student1230867</v>
          </cell>
          <cell r="C53" t="str">
            <v>Muhammad Arham Abid</v>
          </cell>
          <cell r="D53" t="str">
            <v>Muhammad Abid</v>
          </cell>
          <cell r="E53" t="str">
            <v>Miss Zainab</v>
          </cell>
          <cell r="F53" t="str">
            <v>PR-201908B+PR-201909B+PR-201908E</v>
          </cell>
          <cell r="G53">
            <v>43736</v>
          </cell>
          <cell r="H53" t="str">
            <v>9 TO 11</v>
          </cell>
          <cell r="I53" t="str">
            <v>TTS</v>
          </cell>
          <cell r="J53" t="str">
            <v>ADSE</v>
          </cell>
          <cell r="K53" t="str">
            <v>42301-0757767-1</v>
          </cell>
          <cell r="L53">
            <v>923333472213</v>
          </cell>
          <cell r="M53">
            <v>923492047284</v>
          </cell>
          <cell r="N53" t="str">
            <v>computer775@gmail.com</v>
          </cell>
          <cell r="O53" t="str">
            <v>H/ No 386/B Mehmoodabad No 2 karachi</v>
          </cell>
        </row>
        <row r="54">
          <cell r="B54" t="str">
            <v>Student1231402</v>
          </cell>
          <cell r="C54" t="str">
            <v>Muhammad Muzammil Umer</v>
          </cell>
          <cell r="D54" t="str">
            <v>Muhammad Umar Ul  Moin Siddiqui</v>
          </cell>
          <cell r="E54" t="str">
            <v>Miss Zainab</v>
          </cell>
          <cell r="F54" t="str">
            <v>PR-201908B+PR-201909B+PR-201908E</v>
          </cell>
          <cell r="G54">
            <v>43736</v>
          </cell>
          <cell r="H54" t="str">
            <v>9 TO 11</v>
          </cell>
          <cell r="I54" t="str">
            <v>TTS</v>
          </cell>
          <cell r="J54" t="str">
            <v>ADSE</v>
          </cell>
          <cell r="K54" t="str">
            <v>42501-8868932-9</v>
          </cell>
          <cell r="L54" t="str">
            <v>923363859962/923312402709</v>
          </cell>
          <cell r="M54">
            <v>923119327173</v>
          </cell>
          <cell r="N54" t="str">
            <v>muzammilumar97@gmail.com</v>
          </cell>
          <cell r="O54" t="str">
            <v>R-3 Block A Bagh e Malir Karachi</v>
          </cell>
        </row>
        <row r="55">
          <cell r="B55" t="str">
            <v>Student1231916</v>
          </cell>
          <cell r="C55" t="str">
            <v>Muhammad Nibras Siddiqui</v>
          </cell>
          <cell r="D55" t="str">
            <v>Muhammad Iqbal Siddiqui</v>
          </cell>
          <cell r="E55" t="str">
            <v>Miss Zainab</v>
          </cell>
          <cell r="F55" t="str">
            <v>PR-201908B+PR-201909B+PR-201908E</v>
          </cell>
          <cell r="G55">
            <v>43736</v>
          </cell>
          <cell r="H55" t="str">
            <v>9 TO 11</v>
          </cell>
          <cell r="I55" t="str">
            <v>TTS</v>
          </cell>
          <cell r="J55" t="str">
            <v>ADSE</v>
          </cell>
          <cell r="K55" t="str">
            <v>42201-7723506-7</v>
          </cell>
          <cell r="L55">
            <v>923161610248</v>
          </cell>
          <cell r="M55">
            <v>923332105224</v>
          </cell>
          <cell r="N55" t="str">
            <v>nibras.sid@gmail.com</v>
          </cell>
          <cell r="O55" t="str">
            <v>R - 122 Block A Bagh e Malir Karachi</v>
          </cell>
        </row>
        <row r="56">
          <cell r="B56" t="str">
            <v>Student1231734</v>
          </cell>
          <cell r="C56" t="str">
            <v>Awais Asghar Ali</v>
          </cell>
          <cell r="D56" t="str">
            <v>Asghar Ali</v>
          </cell>
          <cell r="E56" t="str">
            <v>Miss Zainab</v>
          </cell>
          <cell r="F56" t="str">
            <v>PR-201908B+PR-201909B+PR-201908E</v>
          </cell>
          <cell r="G56">
            <v>43736</v>
          </cell>
          <cell r="H56" t="str">
            <v>9 TO 11</v>
          </cell>
          <cell r="I56" t="str">
            <v>TTS</v>
          </cell>
          <cell r="J56" t="str">
            <v>ADSE</v>
          </cell>
          <cell r="K56" t="str">
            <v>42301-0919125-9</v>
          </cell>
          <cell r="L56" t="str">
            <v xml:space="preserve">923120242278/03480055840 </v>
          </cell>
          <cell r="M56">
            <v>923432598002</v>
          </cell>
          <cell r="N56" t="str">
            <v>ajstylesyj5@gmail.com</v>
          </cell>
          <cell r="O56" t="str">
            <v>Akhtar Colony Street # 11 , House # 721 , 2nd Floor near Baetulm</v>
          </cell>
        </row>
        <row r="57">
          <cell r="B57" t="str">
            <v>Student1220068</v>
          </cell>
          <cell r="C57" t="str">
            <v>Muhammad Nouman</v>
          </cell>
          <cell r="D57" t="str">
            <v xml:space="preserve">Ansar Iqbal </v>
          </cell>
          <cell r="E57" t="str">
            <v>Miss Zainab</v>
          </cell>
          <cell r="F57" t="str">
            <v>PR-201908B+PR-201909B+PR-201908E</v>
          </cell>
          <cell r="G57">
            <v>43736</v>
          </cell>
          <cell r="H57" t="str">
            <v>9 TO 11</v>
          </cell>
          <cell r="I57" t="str">
            <v>TTS</v>
          </cell>
          <cell r="J57" t="str">
            <v>ADSE</v>
          </cell>
          <cell r="K57" t="str">
            <v>42201-3478303-5</v>
          </cell>
          <cell r="L57">
            <v>923333762453</v>
          </cell>
          <cell r="M57">
            <v>0</v>
          </cell>
          <cell r="N57" t="str">
            <v>noumangujjar104@gmail.com</v>
          </cell>
          <cell r="O57" t="str">
            <v>CPO - 21/246 Hanif S R E Karsaz Karachi</v>
          </cell>
        </row>
        <row r="58">
          <cell r="B58" t="str">
            <v>Student1220861</v>
          </cell>
          <cell r="C58" t="str">
            <v>Muhammad Umer Ansar</v>
          </cell>
          <cell r="D58" t="str">
            <v xml:space="preserve">Ansar Iqbal </v>
          </cell>
          <cell r="E58" t="str">
            <v>Miss Zainab</v>
          </cell>
          <cell r="F58" t="str">
            <v>PR-201908B+PR-201909B+PR-201908E</v>
          </cell>
          <cell r="G58">
            <v>43736</v>
          </cell>
          <cell r="H58" t="str">
            <v>9 TO 11</v>
          </cell>
          <cell r="I58" t="str">
            <v>TTS</v>
          </cell>
          <cell r="J58" t="str">
            <v>ADSE</v>
          </cell>
          <cell r="K58" t="str">
            <v>42201-7657856-5</v>
          </cell>
          <cell r="L58">
            <v>923040205913</v>
          </cell>
          <cell r="M58">
            <v>0</v>
          </cell>
          <cell r="N58" t="str">
            <v>noumangujjar104@gmail.com</v>
          </cell>
          <cell r="O58" t="str">
            <v>CPO - 21/246 Hanif S R E Karsaz Karachi</v>
          </cell>
        </row>
        <row r="59">
          <cell r="B59" t="str">
            <v>Student1196482</v>
          </cell>
          <cell r="C59" t="str">
            <v>Syed Muhammad Ertiza</v>
          </cell>
          <cell r="D59" t="str">
            <v>Syed Abbas Mehdi</v>
          </cell>
          <cell r="E59" t="str">
            <v>Miss Zainab</v>
          </cell>
          <cell r="F59" t="str">
            <v>PR-201908B+PR-201909B+PR-201908E</v>
          </cell>
          <cell r="G59">
            <v>43736</v>
          </cell>
          <cell r="H59" t="str">
            <v>9 TO 11</v>
          </cell>
          <cell r="I59" t="str">
            <v>TTS</v>
          </cell>
          <cell r="J59" t="str">
            <v>ADSE</v>
          </cell>
          <cell r="K59" t="str">
            <v>42201-0280112-9</v>
          </cell>
          <cell r="L59">
            <v>923350395571</v>
          </cell>
          <cell r="M59">
            <v>923118241958</v>
          </cell>
          <cell r="N59" t="str">
            <v>azitri110@gmail.com</v>
          </cell>
          <cell r="O59" t="str">
            <v>House # 31 , Survey # 330 Jaffar e Tayyar Society Malir Karachi</v>
          </cell>
        </row>
        <row r="60">
          <cell r="B60" t="str">
            <v>Student1243667</v>
          </cell>
          <cell r="C60" t="str">
            <v>Ronica Nicol</v>
          </cell>
          <cell r="D60" t="str">
            <v>Javed Youdh</v>
          </cell>
          <cell r="E60" t="str">
            <v>Miss Zainab</v>
          </cell>
          <cell r="F60" t="str">
            <v>PR-201908B+PR-201909B+PR-201908E</v>
          </cell>
          <cell r="G60">
            <v>43736</v>
          </cell>
          <cell r="H60" t="str">
            <v>9 TO 11</v>
          </cell>
          <cell r="I60" t="str">
            <v>TTS</v>
          </cell>
          <cell r="J60" t="str">
            <v>ADSE</v>
          </cell>
          <cell r="K60" t="str">
            <v>42301-4706223-4</v>
          </cell>
          <cell r="L60">
            <v>923411644682</v>
          </cell>
          <cell r="M60">
            <v>0</v>
          </cell>
          <cell r="N60" t="str">
            <v>RONICANICOL74@GMAIL.COM</v>
          </cell>
          <cell r="O60" t="str">
            <v>H No 224 C-7 Akhtar Colony Karachi</v>
          </cell>
        </row>
        <row r="61">
          <cell r="B61" t="str">
            <v>Student1196485</v>
          </cell>
          <cell r="C61" t="str">
            <v>Muhammad Shayan Saleem Lakhani</v>
          </cell>
          <cell r="D61" t="str">
            <v>Muhammad Saleem</v>
          </cell>
          <cell r="E61" t="str">
            <v>Miss Zainab</v>
          </cell>
          <cell r="F61" t="str">
            <v>PR-201908B+PR-201909B+PR-201908E</v>
          </cell>
          <cell r="G61">
            <v>43736</v>
          </cell>
          <cell r="H61" t="str">
            <v>9 TO 11</v>
          </cell>
          <cell r="I61" t="str">
            <v>TTS</v>
          </cell>
          <cell r="J61" t="str">
            <v>ADSE</v>
          </cell>
          <cell r="K61" t="str">
            <v>-</v>
          </cell>
          <cell r="L61">
            <v>923212022180</v>
          </cell>
          <cell r="M61">
            <v>923362022870</v>
          </cell>
          <cell r="N61" t="str">
            <v>shayarlakhani33@gmail.com</v>
          </cell>
          <cell r="O61" t="str">
            <v>S - 1 11th Commercial Street Ph IV D H A Karachi</v>
          </cell>
        </row>
        <row r="62">
          <cell r="B62" t="str">
            <v>-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 t="str">
            <v>-</v>
          </cell>
          <cell r="J62" t="str">
            <v>-</v>
          </cell>
          <cell r="K62" t="str">
            <v>-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</row>
        <row r="63">
          <cell r="B63" t="str">
            <v>Enrollment</v>
          </cell>
          <cell r="C63" t="str">
            <v>Name</v>
          </cell>
          <cell r="D63" t="str">
            <v>Father Name</v>
          </cell>
          <cell r="E63" t="str">
            <v>Faculty Name</v>
          </cell>
          <cell r="F63" t="str">
            <v>Batch Code</v>
          </cell>
          <cell r="G63" t="str">
            <v>Batch Start Date</v>
          </cell>
          <cell r="H63" t="str">
            <v>Time Slot</v>
          </cell>
          <cell r="I63" t="str">
            <v>Days</v>
          </cell>
          <cell r="J63" t="str">
            <v>Course</v>
          </cell>
          <cell r="K63" t="str">
            <v>NIC Number</v>
          </cell>
          <cell r="L63" t="str">
            <v>PTCL No</v>
          </cell>
          <cell r="M63" t="str">
            <v>Cell No</v>
          </cell>
          <cell r="N63" t="str">
            <v>Email</v>
          </cell>
          <cell r="O63" t="str">
            <v>Address</v>
          </cell>
        </row>
        <row r="64">
          <cell r="B64" t="str">
            <v>Student1233760</v>
          </cell>
          <cell r="C64" t="str">
            <v>Hamza Ahmed</v>
          </cell>
          <cell r="D64" t="str">
            <v>Muhammad Jameel Jamal</v>
          </cell>
          <cell r="E64" t="str">
            <v>Miss Zainab</v>
          </cell>
          <cell r="F64" t="str">
            <v>PR-201910B2+10B1+10B+10C+03C</v>
          </cell>
          <cell r="G64">
            <v>43756</v>
          </cell>
          <cell r="H64" t="str">
            <v>9 TO 11</v>
          </cell>
          <cell r="I64" t="str">
            <v>MWF</v>
          </cell>
          <cell r="J64" t="str">
            <v>ADSE</v>
          </cell>
          <cell r="K64" t="str">
            <v>42301-0627554-3</v>
          </cell>
          <cell r="L64">
            <v>923343382741</v>
          </cell>
          <cell r="M64">
            <v>923353087988</v>
          </cell>
          <cell r="N64" t="str">
            <v>prince24780@gmail.com</v>
          </cell>
          <cell r="O64" t="str">
            <v>Flat No 302 Al madiani Appartment Near Zobaido Medical Center Block 7/8 Traders Society Dhoraji Karachi</v>
          </cell>
        </row>
        <row r="65">
          <cell r="B65" t="str">
            <v>Student1234477</v>
          </cell>
          <cell r="C65" t="str">
            <v>Hasnain Ahmed</v>
          </cell>
          <cell r="D65" t="str">
            <v>Nadeem Ahmed</v>
          </cell>
          <cell r="E65" t="str">
            <v>Miss Zainab</v>
          </cell>
          <cell r="F65" t="str">
            <v>PR-201910B2+10B1+10B+10C+03C</v>
          </cell>
          <cell r="G65">
            <v>43756</v>
          </cell>
          <cell r="H65" t="str">
            <v>9 TO 11</v>
          </cell>
          <cell r="I65" t="str">
            <v>MWF</v>
          </cell>
          <cell r="J65" t="str">
            <v>ADSE</v>
          </cell>
          <cell r="K65" t="str">
            <v>42201-3625686-5</v>
          </cell>
          <cell r="L65">
            <v>923121006165</v>
          </cell>
          <cell r="M65">
            <v>923122041164</v>
          </cell>
          <cell r="N65" t="str">
            <v>hunainrathore@gmail.com</v>
          </cell>
          <cell r="O65" t="str">
            <v>House # 1830 - a , Street # 25 ,  Azam Basti, Mehmoodabad Karachi</v>
          </cell>
        </row>
        <row r="66">
          <cell r="B66" t="str">
            <v>Student1318401</v>
          </cell>
          <cell r="C66" t="str">
            <v>M Abdullah Jawaid</v>
          </cell>
          <cell r="D66" t="str">
            <v>Jawaid Akhtar</v>
          </cell>
          <cell r="E66" t="str">
            <v>Miss Zainab</v>
          </cell>
          <cell r="F66" t="str">
            <v>PR-201910B2+10B1+10B+10C+03C</v>
          </cell>
          <cell r="G66">
            <v>43756</v>
          </cell>
          <cell r="H66" t="str">
            <v>9 TO 11</v>
          </cell>
          <cell r="I66" t="str">
            <v>MWF</v>
          </cell>
          <cell r="J66" t="str">
            <v>Android STC</v>
          </cell>
          <cell r="K66" t="str">
            <v>-</v>
          </cell>
          <cell r="L66">
            <v>923443349553</v>
          </cell>
          <cell r="M66">
            <v>923343317049</v>
          </cell>
          <cell r="N66" t="str">
            <v>abdullahjawaid30@gmail.com</v>
          </cell>
          <cell r="O66" t="str">
            <v>R-64 Bagh-e-Malir Block -A</v>
          </cell>
        </row>
        <row r="67">
          <cell r="B67" t="str">
            <v>Student1235721</v>
          </cell>
          <cell r="C67" t="str">
            <v>Muhammad Suleman</v>
          </cell>
          <cell r="D67" t="str">
            <v>Fajar Muhammad</v>
          </cell>
          <cell r="E67" t="str">
            <v>Miss Zainab</v>
          </cell>
          <cell r="F67" t="str">
            <v>PR-201910B2+10B1+10B+10C+03C</v>
          </cell>
          <cell r="G67">
            <v>43756</v>
          </cell>
          <cell r="H67" t="str">
            <v>9 TO 11</v>
          </cell>
          <cell r="I67" t="str">
            <v>MWF</v>
          </cell>
          <cell r="J67" t="str">
            <v>ADSE</v>
          </cell>
          <cell r="K67" t="str">
            <v>42301-8287008-3</v>
          </cell>
          <cell r="L67">
            <v>923062099246</v>
          </cell>
          <cell r="M67">
            <v>923493123652</v>
          </cell>
          <cell r="N67" t="str">
            <v>salochamp@gmail.com</v>
          </cell>
          <cell r="O67" t="str">
            <v>H - Street - 21 Sector # H Manzoor Colony Karachi</v>
          </cell>
        </row>
        <row r="68">
          <cell r="B68" t="str">
            <v>Student1322077</v>
          </cell>
          <cell r="C68" t="str">
            <v>Azeem Zahid</v>
          </cell>
          <cell r="D68" t="str">
            <v>Muhammad Zahid</v>
          </cell>
          <cell r="E68" t="str">
            <v>Miss Zainab</v>
          </cell>
          <cell r="F68" t="str">
            <v>PR-201910B2+10B1+10B+10C+03C</v>
          </cell>
          <cell r="G68">
            <v>43756</v>
          </cell>
          <cell r="H68" t="str">
            <v>9 TO 11</v>
          </cell>
          <cell r="I68" t="str">
            <v>MWF</v>
          </cell>
          <cell r="J68" t="str">
            <v>Android STC</v>
          </cell>
          <cell r="K68" t="str">
            <v>42101-8907435-9</v>
          </cell>
          <cell r="L68">
            <v>923121272171</v>
          </cell>
          <cell r="M68" t="str">
            <v>-</v>
          </cell>
          <cell r="N68" t="str">
            <v>azeemsheaikh@gmail.com</v>
          </cell>
          <cell r="O68" t="str">
            <v>Flat G-6/3 F.C Area</v>
          </cell>
        </row>
        <row r="69">
          <cell r="B69" t="str">
            <v>Student1236097</v>
          </cell>
          <cell r="C69" t="str">
            <v>Usman Ahmed</v>
          </cell>
          <cell r="D69" t="str">
            <v>Muhammad Shahid</v>
          </cell>
          <cell r="E69" t="str">
            <v>Miss Zainab</v>
          </cell>
          <cell r="F69" t="str">
            <v>PR-201910B2+10B1+10B+10C+03C</v>
          </cell>
          <cell r="G69">
            <v>43756</v>
          </cell>
          <cell r="H69" t="str">
            <v>9 TO 11</v>
          </cell>
          <cell r="I69" t="str">
            <v>MWF</v>
          </cell>
          <cell r="J69" t="str">
            <v>ADSE</v>
          </cell>
          <cell r="K69" t="str">
            <v>42301-8812474-5</v>
          </cell>
          <cell r="L69">
            <v>923132981687</v>
          </cell>
          <cell r="M69">
            <v>923009243328</v>
          </cell>
          <cell r="N69" t="str">
            <v>usman.aaa908@gmail.com</v>
          </cell>
          <cell r="O69" t="str">
            <v>Sector # E Street # 11 , House # 24 , Manzoor Colony Karachi</v>
          </cell>
        </row>
        <row r="70">
          <cell r="B70" t="str">
            <v>Student1234471</v>
          </cell>
          <cell r="C70" t="str">
            <v>Rabia Shaikh</v>
          </cell>
          <cell r="D70" t="str">
            <v>Shaikh Zameer Ahmed</v>
          </cell>
          <cell r="E70" t="str">
            <v>Miss Zainab</v>
          </cell>
          <cell r="F70" t="str">
            <v>PR-201910B2+10B1+10B+10C+03C</v>
          </cell>
          <cell r="G70">
            <v>43756</v>
          </cell>
          <cell r="H70" t="str">
            <v>9 TO 11</v>
          </cell>
          <cell r="I70" t="str">
            <v>MWF</v>
          </cell>
          <cell r="J70" t="str">
            <v>ADSE</v>
          </cell>
          <cell r="K70" t="str">
            <v>42201-4278574-5</v>
          </cell>
          <cell r="L70">
            <v>923208390897</v>
          </cell>
          <cell r="M70">
            <v>923228993521</v>
          </cell>
          <cell r="N70" t="str">
            <v>rabish112@gmai.com</v>
          </cell>
          <cell r="O70" t="str">
            <v>Mehmoodabad No 6 Street 20 House No 1494</v>
          </cell>
        </row>
        <row r="71">
          <cell r="B71" t="str">
            <v>Student1241945</v>
          </cell>
          <cell r="C71" t="str">
            <v>Muhmmad Abid</v>
          </cell>
          <cell r="D71" t="str">
            <v>Abdul Majeed</v>
          </cell>
          <cell r="E71" t="str">
            <v>Miss Zainab</v>
          </cell>
          <cell r="F71" t="str">
            <v>PR-201910B2+10B1+10B+10C+03C</v>
          </cell>
          <cell r="G71">
            <v>43756</v>
          </cell>
          <cell r="H71" t="str">
            <v>9 TO 11</v>
          </cell>
          <cell r="I71" t="str">
            <v>MWF</v>
          </cell>
          <cell r="J71" t="str">
            <v>ADSE</v>
          </cell>
          <cell r="K71" t="str">
            <v>42301-4077782-9</v>
          </cell>
          <cell r="L71">
            <v>923033181276</v>
          </cell>
          <cell r="M71">
            <v>923081226619</v>
          </cell>
          <cell r="N71" t="str">
            <v>abidejaz81@gmail.com</v>
          </cell>
          <cell r="O71" t="str">
            <v xml:space="preserve">House # 341 , St 1 Sector 31-C 2 KDA Employees Korangi </v>
          </cell>
        </row>
        <row r="72">
          <cell r="B72" t="str">
            <v>Student1240969</v>
          </cell>
          <cell r="C72" t="str">
            <v>Sheikh Abdul Haseeb</v>
          </cell>
          <cell r="D72" t="str">
            <v>Sheikh Imran</v>
          </cell>
          <cell r="E72" t="str">
            <v>Miss Zainab</v>
          </cell>
          <cell r="F72" t="str">
            <v>PR-201910B2+10B1+10B+10C+03C</v>
          </cell>
          <cell r="G72">
            <v>43756</v>
          </cell>
          <cell r="H72" t="str">
            <v>9 TO 11</v>
          </cell>
          <cell r="I72" t="str">
            <v>MWF</v>
          </cell>
          <cell r="J72" t="str">
            <v>ADSE</v>
          </cell>
          <cell r="K72" t="str">
            <v>42201-8172164-1</v>
          </cell>
          <cell r="L72">
            <v>923472542277</v>
          </cell>
          <cell r="M72">
            <v>923063830972</v>
          </cell>
          <cell r="N72" t="str">
            <v>a.haseeb3127@gmail.com</v>
          </cell>
          <cell r="O72" t="str">
            <v>House No L - 04 Street  05 Sec 48A/1 Korangi No 1 / 1/2</v>
          </cell>
        </row>
        <row r="73">
          <cell r="B73" t="str">
            <v>Student1237370</v>
          </cell>
          <cell r="C73" t="str">
            <v>Faizan Khan</v>
          </cell>
          <cell r="D73" t="str">
            <v>Azam Khan</v>
          </cell>
          <cell r="E73" t="str">
            <v>Miss Zainab</v>
          </cell>
          <cell r="F73" t="str">
            <v>PR-201910B2+10B1+10B+10C+03C</v>
          </cell>
          <cell r="G73">
            <v>43756</v>
          </cell>
          <cell r="H73" t="str">
            <v>9 TO 11</v>
          </cell>
          <cell r="I73" t="str">
            <v>MWF</v>
          </cell>
          <cell r="J73" t="str">
            <v>ADSE</v>
          </cell>
          <cell r="K73" t="str">
            <v>42201-6815924-1</v>
          </cell>
          <cell r="L73">
            <v>923132629607</v>
          </cell>
          <cell r="M73">
            <v>0</v>
          </cell>
          <cell r="N73">
            <v>0</v>
          </cell>
          <cell r="O73" t="str">
            <v>House No 119 J Area Korangi No 5 Karachi</v>
          </cell>
        </row>
        <row r="74">
          <cell r="B74" t="str">
            <v>Student1161245</v>
          </cell>
          <cell r="C74" t="str">
            <v>Abdul Raheem</v>
          </cell>
          <cell r="D74" t="str">
            <v>Abdul Aziz</v>
          </cell>
          <cell r="E74" t="str">
            <v>Miss Zainab</v>
          </cell>
          <cell r="F74" t="str">
            <v>PR-201910B2+10B1+10B+10C+03C</v>
          </cell>
          <cell r="G74">
            <v>43756</v>
          </cell>
          <cell r="H74" t="str">
            <v>9 TO 11</v>
          </cell>
          <cell r="I74" t="str">
            <v>MWF</v>
          </cell>
          <cell r="J74" t="str">
            <v>ADSE</v>
          </cell>
          <cell r="K74" t="str">
            <v>42301-5058248-9</v>
          </cell>
          <cell r="L74">
            <v>923212529133</v>
          </cell>
          <cell r="M74">
            <v>923312872820</v>
          </cell>
          <cell r="N74" t="str">
            <v>abdulraheemdumarai99@gmail.com</v>
          </cell>
          <cell r="O74" t="str">
            <v>114/1 Aziz Manzil H Road Bihar Colony Agara Taj lyari Pakistan Karachi</v>
          </cell>
        </row>
        <row r="75">
          <cell r="B75" t="str">
            <v>Student1317562</v>
          </cell>
          <cell r="C75" t="str">
            <v>Minahj Qureshi</v>
          </cell>
          <cell r="D75" t="str">
            <v>Mateen Qureshi</v>
          </cell>
          <cell r="E75" t="str">
            <v>Miss Zainab</v>
          </cell>
          <cell r="F75" t="str">
            <v>PR-201910B2+10B1+10B+10C+03C</v>
          </cell>
          <cell r="G75">
            <v>43756</v>
          </cell>
          <cell r="H75" t="str">
            <v>9 TO 11</v>
          </cell>
          <cell r="I75" t="str">
            <v>MWF</v>
          </cell>
          <cell r="J75" t="str">
            <v>Android STC</v>
          </cell>
          <cell r="K75" t="str">
            <v>42201-04923923</v>
          </cell>
          <cell r="L75">
            <v>923161151041</v>
          </cell>
          <cell r="M75">
            <v>923108512414</v>
          </cell>
          <cell r="N75" t="str">
            <v>minhajqureshi@gmail.com</v>
          </cell>
          <cell r="O75" t="str">
            <v>House no R-6200 Abciniya ine, Gulshan-e-zahoor karachi</v>
          </cell>
        </row>
        <row r="76">
          <cell r="B76" t="str">
            <v>Student1318833</v>
          </cell>
          <cell r="C76" t="str">
            <v>M.Sameer</v>
          </cell>
          <cell r="D76" t="str">
            <v>Muhammad Fayyaz</v>
          </cell>
          <cell r="E76" t="str">
            <v>Miss Zainab</v>
          </cell>
          <cell r="F76" t="str">
            <v>PR-201910B2+10B1+10B+10C+03C</v>
          </cell>
          <cell r="G76">
            <v>43756</v>
          </cell>
          <cell r="H76" t="str">
            <v>9 TO 11</v>
          </cell>
          <cell r="I76" t="str">
            <v>MWF</v>
          </cell>
          <cell r="J76" t="str">
            <v>Android STC</v>
          </cell>
          <cell r="K76" t="str">
            <v>-</v>
          </cell>
          <cell r="L76">
            <v>923171220774</v>
          </cell>
          <cell r="M76">
            <v>923232337423</v>
          </cell>
          <cell r="N76" t="str">
            <v>-</v>
          </cell>
          <cell r="O76" t="str">
            <v>House No B-16 Railway Colony malir Karachi</v>
          </cell>
        </row>
        <row r="77">
          <cell r="B77" t="str">
            <v>-</v>
          </cell>
          <cell r="C77" t="str">
            <v>-</v>
          </cell>
          <cell r="D77" t="str">
            <v>-</v>
          </cell>
          <cell r="E77" t="str">
            <v>-</v>
          </cell>
          <cell r="F77" t="str">
            <v>-</v>
          </cell>
          <cell r="G77" t="str">
            <v>-</v>
          </cell>
          <cell r="H77" t="str">
            <v>-</v>
          </cell>
          <cell r="I77" t="str">
            <v>-</v>
          </cell>
          <cell r="J77" t="str">
            <v>-</v>
          </cell>
          <cell r="K77" t="str">
            <v>-</v>
          </cell>
          <cell r="L77" t="str">
            <v>-</v>
          </cell>
          <cell r="M77" t="str">
            <v>-</v>
          </cell>
          <cell r="N77" t="str">
            <v>-</v>
          </cell>
          <cell r="O77" t="str">
            <v>-</v>
          </cell>
        </row>
        <row r="78">
          <cell r="B78" t="str">
            <v>Enrollment</v>
          </cell>
          <cell r="C78" t="str">
            <v>Name</v>
          </cell>
          <cell r="D78" t="str">
            <v>Father Name</v>
          </cell>
          <cell r="E78" t="str">
            <v>Faculty Name</v>
          </cell>
          <cell r="F78" t="str">
            <v>Batch Code</v>
          </cell>
          <cell r="G78" t="str">
            <v>Batch Start Date</v>
          </cell>
          <cell r="H78" t="str">
            <v>Time Slot</v>
          </cell>
          <cell r="I78" t="str">
            <v>Days</v>
          </cell>
          <cell r="J78" t="str">
            <v>Course</v>
          </cell>
          <cell r="K78" t="str">
            <v>NIC Number</v>
          </cell>
          <cell r="L78" t="str">
            <v>PTCL No</v>
          </cell>
          <cell r="M78" t="str">
            <v>Cell No</v>
          </cell>
          <cell r="N78" t="str">
            <v>Email</v>
          </cell>
          <cell r="O78" t="str">
            <v>Address</v>
          </cell>
        </row>
        <row r="79">
          <cell r="B79" t="str">
            <v>Student1237378</v>
          </cell>
          <cell r="C79" t="str">
            <v>Muhammad Ali Butt</v>
          </cell>
          <cell r="D79" t="str">
            <v>Muhammad Shafiq Butt</v>
          </cell>
          <cell r="E79" t="str">
            <v>Miss tahira</v>
          </cell>
          <cell r="F79" t="str">
            <v>PR-201910B3</v>
          </cell>
          <cell r="G79">
            <v>43764</v>
          </cell>
          <cell r="H79" t="str">
            <v>9 TO 11</v>
          </cell>
          <cell r="I79" t="str">
            <v>TTS</v>
          </cell>
          <cell r="J79" t="str">
            <v>ADSE</v>
          </cell>
          <cell r="K79" t="str">
            <v>-</v>
          </cell>
          <cell r="L79">
            <v>923330600990</v>
          </cell>
          <cell r="M79">
            <v>923330600880</v>
          </cell>
          <cell r="N79" t="str">
            <v>ab1596106@gmail.com</v>
          </cell>
          <cell r="O79" t="str">
            <v>Street No 21 House No 22 model Colony Karachi</v>
          </cell>
        </row>
        <row r="80">
          <cell r="B80" t="str">
            <v>Student1238692</v>
          </cell>
          <cell r="C80" t="str">
            <v>Arham Ahmed Ansari</v>
          </cell>
          <cell r="D80" t="str">
            <v>Iqbal Ahmed Ansari</v>
          </cell>
          <cell r="E80" t="str">
            <v>Miss tahira</v>
          </cell>
          <cell r="F80" t="str">
            <v>PR-201910B3</v>
          </cell>
          <cell r="G80">
            <v>43764</v>
          </cell>
          <cell r="H80" t="str">
            <v>9 TO 11</v>
          </cell>
          <cell r="I80" t="str">
            <v>TTS</v>
          </cell>
          <cell r="J80" t="str">
            <v>ADSE</v>
          </cell>
          <cell r="K80" t="str">
            <v>42201-8471463-1</v>
          </cell>
          <cell r="L80">
            <v>923472540195</v>
          </cell>
          <cell r="M80">
            <v>923492089540</v>
          </cell>
          <cell r="N80" t="str">
            <v>arhamansari9842gmail.com</v>
          </cell>
          <cell r="O80" t="str">
            <v>3/1048 Shah Faisal Colony no # 3</v>
          </cell>
        </row>
        <row r="81">
          <cell r="B81" t="str">
            <v>Student1237642</v>
          </cell>
          <cell r="C81" t="str">
            <v>Moiz Ahmed</v>
          </cell>
          <cell r="D81" t="str">
            <v>Mohib Ahmed</v>
          </cell>
          <cell r="E81" t="str">
            <v>Miss tahira</v>
          </cell>
          <cell r="F81" t="str">
            <v>PR-201910B3</v>
          </cell>
          <cell r="G81">
            <v>43764</v>
          </cell>
          <cell r="H81" t="str">
            <v>9 TO 11</v>
          </cell>
          <cell r="I81" t="str">
            <v>TTS</v>
          </cell>
          <cell r="J81" t="str">
            <v>ADSE</v>
          </cell>
          <cell r="K81" t="str">
            <v>42201-5248399-3</v>
          </cell>
          <cell r="L81">
            <v>923112183908</v>
          </cell>
          <cell r="M81">
            <v>923333415137</v>
          </cell>
          <cell r="N81" t="str">
            <v>moizahmed256.ma@gmail.com</v>
          </cell>
          <cell r="O81" t="str">
            <v>House No 114-B Hajrabad Shah Faisal Colony - 3 Karachi</v>
          </cell>
        </row>
        <row r="82">
          <cell r="B82" t="str">
            <v>Student1244574</v>
          </cell>
          <cell r="C82" t="str">
            <v>Muhammad Faizan Saleem</v>
          </cell>
          <cell r="D82" t="str">
            <v>Muhammad Saleem Qureshi</v>
          </cell>
          <cell r="E82" t="str">
            <v>Miss tahira</v>
          </cell>
          <cell r="F82" t="str">
            <v>PR-201910B3</v>
          </cell>
          <cell r="G82">
            <v>43764</v>
          </cell>
          <cell r="H82" t="str">
            <v>9 TO 11</v>
          </cell>
          <cell r="I82" t="str">
            <v>TTS</v>
          </cell>
          <cell r="J82" t="str">
            <v>ADSE</v>
          </cell>
          <cell r="K82" t="str">
            <v>42201-1952149-1</v>
          </cell>
          <cell r="L82">
            <v>923131082151</v>
          </cell>
          <cell r="M82">
            <v>923131082151</v>
          </cell>
          <cell r="N82" t="str">
            <v>muhammadfaizan7868@gmail.com</v>
          </cell>
          <cell r="O82" t="str">
            <v>1/717 Shah Faisal Colony Block No 1 Karachi 25</v>
          </cell>
        </row>
        <row r="83">
          <cell r="B83" t="str">
            <v>Student1233737</v>
          </cell>
          <cell r="C83" t="str">
            <v>Noman Afzal</v>
          </cell>
          <cell r="D83" t="str">
            <v>Muhammad Afzal</v>
          </cell>
          <cell r="E83" t="str">
            <v>Miss tahira</v>
          </cell>
          <cell r="F83" t="str">
            <v>PR-201910B3</v>
          </cell>
          <cell r="G83">
            <v>43764</v>
          </cell>
          <cell r="H83" t="str">
            <v>9 TO 11</v>
          </cell>
          <cell r="I83" t="str">
            <v>TTS</v>
          </cell>
          <cell r="J83" t="str">
            <v>ADSE</v>
          </cell>
          <cell r="K83" t="str">
            <v>44205-1735307-1</v>
          </cell>
          <cell r="L83">
            <v>923463246015</v>
          </cell>
          <cell r="M83">
            <v>923400257469</v>
          </cell>
          <cell r="N83" t="str">
            <v>azfal.afzalarain@gmail.com</v>
          </cell>
          <cell r="O83" t="str">
            <v>Plot # 20 4 Street Opposite Defense defense Police Station main Korangi road khi</v>
          </cell>
        </row>
        <row r="84">
          <cell r="B84" t="str">
            <v>Student1238943</v>
          </cell>
          <cell r="C84" t="str">
            <v>MuHAMMAD Junaid Ilyas</v>
          </cell>
          <cell r="D84" t="str">
            <v>Muhammad Ilyas</v>
          </cell>
          <cell r="E84" t="str">
            <v>Miss tahira</v>
          </cell>
          <cell r="F84" t="str">
            <v>PR-201910B3</v>
          </cell>
          <cell r="G84">
            <v>43764</v>
          </cell>
          <cell r="H84" t="str">
            <v>9 TO 11</v>
          </cell>
          <cell r="I84" t="str">
            <v>TTS</v>
          </cell>
          <cell r="J84" t="str">
            <v>ADSE</v>
          </cell>
          <cell r="K84" t="str">
            <v>42201-3091954-3</v>
          </cell>
          <cell r="L84" t="str">
            <v>021-34928878</v>
          </cell>
          <cell r="M84">
            <v>923333156610</v>
          </cell>
          <cell r="N84" t="str">
            <v>junaidilyas1998@gmail.com</v>
          </cell>
          <cell r="O84" t="str">
            <v>Flat No 19 Jetpur Plaza Ameer Khusro Road</v>
          </cell>
        </row>
        <row r="85">
          <cell r="B85" t="str">
            <v>Student1232528</v>
          </cell>
          <cell r="C85" t="str">
            <v>Usman Paracha</v>
          </cell>
          <cell r="D85" t="str">
            <v xml:space="preserve">PARACHA </v>
          </cell>
          <cell r="E85" t="str">
            <v>Miss tahira</v>
          </cell>
          <cell r="F85" t="str">
            <v>PR-201910B3</v>
          </cell>
          <cell r="G85">
            <v>43764</v>
          </cell>
          <cell r="H85" t="str">
            <v>9 TO 11</v>
          </cell>
          <cell r="I85" t="str">
            <v>TTS</v>
          </cell>
          <cell r="J85" t="str">
            <v>ADSE</v>
          </cell>
          <cell r="K85" t="str">
            <v>42201-8517030-9</v>
          </cell>
          <cell r="L85">
            <v>923100020854</v>
          </cell>
          <cell r="M85">
            <v>923080026800</v>
          </cell>
          <cell r="N85" t="str">
            <v>manii.khan790@gmail.com</v>
          </cell>
          <cell r="O85" t="str">
            <v>P I B Colony</v>
          </cell>
        </row>
        <row r="86">
          <cell r="B86" t="str">
            <v>Student1198494</v>
          </cell>
          <cell r="C86" t="str">
            <v>Muhammad Meeran Ali Siddiqui</v>
          </cell>
          <cell r="D86" t="str">
            <v>Arif Taj Siddiqui</v>
          </cell>
          <cell r="E86" t="str">
            <v>Miss tahira</v>
          </cell>
          <cell r="F86" t="str">
            <v>PR-201910B3</v>
          </cell>
          <cell r="G86">
            <v>43764</v>
          </cell>
          <cell r="H86" t="str">
            <v>9 TO 11</v>
          </cell>
          <cell r="I86" t="str">
            <v>TTS</v>
          </cell>
          <cell r="J86" t="str">
            <v>ADSE</v>
          </cell>
          <cell r="K86" t="str">
            <v>42201-8459724-7</v>
          </cell>
          <cell r="L86">
            <v>923018283204</v>
          </cell>
          <cell r="M86">
            <v>923228283204</v>
          </cell>
          <cell r="N86" t="str">
            <v>themeer007@gmail.com</v>
          </cell>
          <cell r="O86" t="str">
            <v>House No L - 327 , Area 41/B , Korangi</v>
          </cell>
        </row>
        <row r="87">
          <cell r="B87" t="str">
            <v>Student1217243</v>
          </cell>
          <cell r="C87" t="str">
            <v>Arsalan Khan</v>
          </cell>
          <cell r="D87" t="str">
            <v>Gul Zaman Khan</v>
          </cell>
          <cell r="E87" t="str">
            <v>Miss tahira</v>
          </cell>
          <cell r="F87" t="str">
            <v>PR-201910B3</v>
          </cell>
          <cell r="G87">
            <v>43764</v>
          </cell>
          <cell r="H87" t="str">
            <v>9 TO 11</v>
          </cell>
          <cell r="I87" t="str">
            <v>TTS</v>
          </cell>
          <cell r="J87" t="str">
            <v>ADSE</v>
          </cell>
          <cell r="K87" t="str">
            <v>42501-5761712-3</v>
          </cell>
          <cell r="L87">
            <v>923498493460</v>
          </cell>
          <cell r="M87">
            <v>923333128012</v>
          </cell>
          <cell r="N87" t="str">
            <v>mr.ak1210@gmail.com</v>
          </cell>
          <cell r="O87" t="str">
            <v>New Muzaffarabad Colony Landhi Road no 7 D # 546</v>
          </cell>
        </row>
        <row r="88">
          <cell r="B88" t="str">
            <v>Student1244965</v>
          </cell>
          <cell r="C88" t="str">
            <v>Muhammad Ali Khan</v>
          </cell>
          <cell r="D88" t="str">
            <v>Ahtisham Ali Khan</v>
          </cell>
          <cell r="E88" t="str">
            <v>Miss tahira</v>
          </cell>
          <cell r="F88" t="str">
            <v>PR-201910B3</v>
          </cell>
          <cell r="G88">
            <v>43764</v>
          </cell>
          <cell r="H88" t="str">
            <v>9 TO 11</v>
          </cell>
          <cell r="I88" t="str">
            <v>TTS</v>
          </cell>
          <cell r="J88" t="str">
            <v>ADSE</v>
          </cell>
          <cell r="K88" t="str">
            <v>42201-7059731-3</v>
          </cell>
          <cell r="L88">
            <v>923302399258</v>
          </cell>
          <cell r="M88">
            <v>0</v>
          </cell>
          <cell r="N88" t="str">
            <v>m.alikhaninbox@gmail.com</v>
          </cell>
          <cell r="O88" t="str">
            <v>C - 109 Karim Residency , Block B - E Gulshan e Iqbal</v>
          </cell>
        </row>
        <row r="89">
          <cell r="B89" t="str">
            <v>Student1237376</v>
          </cell>
          <cell r="C89" t="str">
            <v>Vishal Malhi</v>
          </cell>
          <cell r="D89" t="str">
            <v>Mukesh Kumar Malhi</v>
          </cell>
          <cell r="E89" t="str">
            <v>Miss tahira</v>
          </cell>
          <cell r="F89" t="str">
            <v>PR-201910B3</v>
          </cell>
          <cell r="G89">
            <v>43764</v>
          </cell>
          <cell r="H89" t="str">
            <v>9 TO 11</v>
          </cell>
          <cell r="I89" t="str">
            <v>TTS</v>
          </cell>
          <cell r="J89" t="str">
            <v>ADSE</v>
          </cell>
          <cell r="K89" t="str">
            <v>44107-9440684-1</v>
          </cell>
          <cell r="L89">
            <v>923452072306</v>
          </cell>
          <cell r="M89">
            <v>923313270626</v>
          </cell>
          <cell r="N89" t="str">
            <v>vk604542@gmail.com</v>
          </cell>
          <cell r="O89" t="str">
            <v>B-202 Block A Safari Amesa View Apartment near Gulistan e Johar Karachi</v>
          </cell>
        </row>
        <row r="90">
          <cell r="B90" t="str">
            <v>-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-</v>
          </cell>
          <cell r="O90" t="str">
            <v>-</v>
          </cell>
        </row>
        <row r="91">
          <cell r="B91" t="str">
            <v>Enrollment</v>
          </cell>
          <cell r="C91" t="str">
            <v>Name</v>
          </cell>
          <cell r="D91" t="str">
            <v>Father Name</v>
          </cell>
          <cell r="E91" t="str">
            <v>Faculty Name</v>
          </cell>
          <cell r="F91" t="str">
            <v>Batch Code</v>
          </cell>
          <cell r="G91" t="str">
            <v>Batch Start Date</v>
          </cell>
          <cell r="H91" t="str">
            <v>Time Slot</v>
          </cell>
          <cell r="I91" t="str">
            <v>Days</v>
          </cell>
          <cell r="J91" t="str">
            <v>Course</v>
          </cell>
          <cell r="K91" t="str">
            <v>NIC Number</v>
          </cell>
          <cell r="L91" t="str">
            <v>PTCL No</v>
          </cell>
          <cell r="M91" t="str">
            <v>Cell No</v>
          </cell>
          <cell r="N91" t="str">
            <v>Email</v>
          </cell>
          <cell r="O91" t="str">
            <v>Address</v>
          </cell>
        </row>
        <row r="92">
          <cell r="B92" t="str">
            <v>Student1262176</v>
          </cell>
          <cell r="C92" t="str">
            <v xml:space="preserve"> FARAZ mushtaq</v>
          </cell>
          <cell r="D92" t="str">
            <v>M MUHSTAQ KHAN</v>
          </cell>
          <cell r="E92" t="str">
            <v>Sir Talha</v>
          </cell>
          <cell r="F92" t="str">
            <v>PR-202006B+02B</v>
          </cell>
          <cell r="G92">
            <v>43997</v>
          </cell>
          <cell r="H92" t="str">
            <v>9 TO 11</v>
          </cell>
          <cell r="I92" t="str">
            <v>MWF</v>
          </cell>
          <cell r="J92" t="str">
            <v>HDSE</v>
          </cell>
          <cell r="K92" t="str">
            <v>42501-2364601-5</v>
          </cell>
          <cell r="L92">
            <v>923151268620</v>
          </cell>
          <cell r="M92">
            <v>923162150731</v>
          </cell>
          <cell r="N92" t="str">
            <v>FARAZMUSHTAQ687@GMAIL.COM</v>
          </cell>
          <cell r="O92" t="str">
            <v>A-2940 PH II GULSHAN E HADEED KARACHI</v>
          </cell>
        </row>
        <row r="93">
          <cell r="B93" t="str">
            <v>Student1262820</v>
          </cell>
          <cell r="C93" t="str">
            <v>Khuzaima Ahmed</v>
          </cell>
          <cell r="D93" t="str">
            <v>Nafees Ahmed</v>
          </cell>
          <cell r="E93" t="str">
            <v>Sir Talha</v>
          </cell>
          <cell r="F93" t="str">
            <v>PR-202006B+02B</v>
          </cell>
          <cell r="G93">
            <v>43997</v>
          </cell>
          <cell r="H93" t="str">
            <v>9 TO 11</v>
          </cell>
          <cell r="I93" t="str">
            <v>MWF</v>
          </cell>
          <cell r="J93" t="str">
            <v>ADSE</v>
          </cell>
          <cell r="K93" t="str">
            <v>42201-8502541-2</v>
          </cell>
          <cell r="L93">
            <v>923102184045</v>
          </cell>
          <cell r="M93">
            <v>0</v>
          </cell>
          <cell r="N93" t="str">
            <v>KHUZAIMA625@GMAIL.COM</v>
          </cell>
          <cell r="O93" t="str">
            <v xml:space="preserve">3/825 SHAHFAISAL COLONY BLOCK 3 KARACHI </v>
          </cell>
        </row>
        <row r="94">
          <cell r="B94" t="str">
            <v>Student1269498</v>
          </cell>
          <cell r="C94" t="str">
            <v>MUHAMMAD MUDABBIR WALAM</v>
          </cell>
          <cell r="D94" t="str">
            <v>MUHAMMAD AMEEN WALAM</v>
          </cell>
          <cell r="E94" t="str">
            <v>Sir Talha</v>
          </cell>
          <cell r="F94" t="str">
            <v>PR-202006B+02B</v>
          </cell>
          <cell r="G94">
            <v>43997</v>
          </cell>
          <cell r="H94" t="str">
            <v>9 TO 11</v>
          </cell>
          <cell r="I94" t="str">
            <v>MWF</v>
          </cell>
          <cell r="J94" t="str">
            <v>ADSE</v>
          </cell>
          <cell r="K94" t="str">
            <v>42101-4763409-3</v>
          </cell>
          <cell r="L94">
            <v>923002545031</v>
          </cell>
          <cell r="M94">
            <v>923212243720</v>
          </cell>
          <cell r="N94" t="str">
            <v>MUDABBIRAMEEN@GMAIL.COM</v>
          </cell>
          <cell r="O94" t="str">
            <v>1323/3 SIDDIQABBAD FB AREA KARACHI</v>
          </cell>
        </row>
        <row r="95">
          <cell r="B95" t="str">
            <v>Student1269602</v>
          </cell>
          <cell r="C95" t="str">
            <v xml:space="preserve">MOHAMMAD ALI RAZA </v>
          </cell>
          <cell r="D95" t="str">
            <v>MOHAMMAD SOHAIL</v>
          </cell>
          <cell r="E95" t="str">
            <v>Sir Talha</v>
          </cell>
          <cell r="F95" t="str">
            <v>PR-202006B+02B</v>
          </cell>
          <cell r="G95">
            <v>43997</v>
          </cell>
          <cell r="H95" t="str">
            <v>9 TO 11</v>
          </cell>
          <cell r="I95" t="str">
            <v>MWF</v>
          </cell>
          <cell r="J95" t="str">
            <v>HDSE</v>
          </cell>
          <cell r="K95" t="str">
            <v>42201-0963096-9</v>
          </cell>
          <cell r="L95">
            <v>923232746299</v>
          </cell>
          <cell r="M95">
            <v>923332091792</v>
          </cell>
          <cell r="N95" t="str">
            <v>TYPICALUSER0123@GMAIL.COM</v>
          </cell>
          <cell r="O95" t="str">
            <v>FLAT NO 1 CA-50 FAWAD APARTMENT OLD SABZI MANDI CHANDNI CHOWK KARACHI</v>
          </cell>
        </row>
        <row r="96">
          <cell r="B96" t="str">
            <v>Student1258300</v>
          </cell>
          <cell r="C96" t="str">
            <v xml:space="preserve">MUHAMMAD USMAN KHAN </v>
          </cell>
          <cell r="D96" t="str">
            <v>ABDUL WAHEED</v>
          </cell>
          <cell r="E96" t="str">
            <v>Sir Talha</v>
          </cell>
          <cell r="F96" t="str">
            <v>PR-202006B+02B</v>
          </cell>
          <cell r="G96">
            <v>43997</v>
          </cell>
          <cell r="H96" t="str">
            <v>9 TO 11</v>
          </cell>
          <cell r="I96" t="str">
            <v>MWF</v>
          </cell>
          <cell r="J96" t="str">
            <v>ADSE</v>
          </cell>
          <cell r="K96" t="str">
            <v xml:space="preserve"> 42000-8451683-2</v>
          </cell>
          <cell r="L96">
            <v>923353470304</v>
          </cell>
          <cell r="M96">
            <v>923343142245</v>
          </cell>
          <cell r="N96" t="str">
            <v>SARDARUSMANSUDOZAI1997@GMAIL.COM</v>
          </cell>
          <cell r="O96" t="str">
            <v>BLOCK D-2 PLOT-10 COMMERCIAL AVENUE DHA KARACHI</v>
          </cell>
        </row>
        <row r="97">
          <cell r="B97" t="str">
            <v>Student1161942</v>
          </cell>
          <cell r="C97" t="str">
            <v>Muhammad Zeeshan</v>
          </cell>
          <cell r="D97" t="str">
            <v>Arshad Kamal</v>
          </cell>
          <cell r="E97" t="str">
            <v>Sir Talha</v>
          </cell>
          <cell r="F97" t="str">
            <v>PR-202006B+02B</v>
          </cell>
          <cell r="G97">
            <v>43997</v>
          </cell>
          <cell r="H97" t="str">
            <v>9 TO 11</v>
          </cell>
          <cell r="I97" t="str">
            <v>MWF</v>
          </cell>
          <cell r="J97" t="str">
            <v>ADSE</v>
          </cell>
          <cell r="K97">
            <v>923002011060</v>
          </cell>
          <cell r="L97">
            <v>923212093749</v>
          </cell>
          <cell r="M97" t="str">
            <v>mz211424@gmail.com</v>
          </cell>
          <cell r="N97" t="str">
            <v>-</v>
          </cell>
          <cell r="O97" t="str">
            <v xml:space="preserve">Street 9th  Punjab Colony Karachi Plot No C - 68 / 5 </v>
          </cell>
        </row>
        <row r="98">
          <cell r="B98" t="str">
            <v>Student1260504</v>
          </cell>
          <cell r="C98" t="str">
            <v>MUHAMMAD RASIKH SAJID</v>
          </cell>
          <cell r="D98" t="str">
            <v>M SAJID</v>
          </cell>
          <cell r="E98" t="str">
            <v>Sir Talha</v>
          </cell>
          <cell r="F98" t="str">
            <v>PR-202006B+02B</v>
          </cell>
          <cell r="G98">
            <v>43997</v>
          </cell>
          <cell r="H98" t="str">
            <v>9 TO 11</v>
          </cell>
          <cell r="I98" t="str">
            <v>MWF</v>
          </cell>
          <cell r="J98" t="str">
            <v>ADSE</v>
          </cell>
          <cell r="K98" t="str">
            <v>42101-8399433-7</v>
          </cell>
          <cell r="L98">
            <v>923452774202</v>
          </cell>
          <cell r="M98">
            <v>0</v>
          </cell>
          <cell r="N98">
            <v>0</v>
          </cell>
          <cell r="O98" t="str">
            <v xml:space="preserve">B/3 SIKANDARABAD LIQUATABAD </v>
          </cell>
        </row>
        <row r="99">
          <cell r="B99" t="str">
            <v>Student1269936</v>
          </cell>
          <cell r="C99" t="str">
            <v>Simon Pervaiz</v>
          </cell>
          <cell r="D99" t="str">
            <v>PERVAIZ</v>
          </cell>
          <cell r="E99" t="str">
            <v>Sir Talha</v>
          </cell>
          <cell r="F99" t="str">
            <v>PR-202006B+02B</v>
          </cell>
          <cell r="G99">
            <v>43997</v>
          </cell>
          <cell r="H99" t="str">
            <v>9 TO 11</v>
          </cell>
          <cell r="I99" t="str">
            <v>MWF</v>
          </cell>
          <cell r="J99" t="str">
            <v>ACCP</v>
          </cell>
          <cell r="K99" t="str">
            <v>42301-5805778-7</v>
          </cell>
          <cell r="L99">
            <v>923152730592</v>
          </cell>
          <cell r="M99">
            <v>0</v>
          </cell>
          <cell r="N99" t="str">
            <v>Simonpervaiz299@gmail.com</v>
          </cell>
          <cell r="O99" t="str">
            <v xml:space="preserve">Akhtar colony street 2 House no 133 </v>
          </cell>
        </row>
        <row r="100">
          <cell r="B100" t="str">
            <v>Student1260505</v>
          </cell>
          <cell r="C100" t="str">
            <v>MUHAMMAD AMSAL GHUR</v>
          </cell>
          <cell r="D100" t="str">
            <v>M RAFQIUE GHUR</v>
          </cell>
          <cell r="E100" t="str">
            <v>Sir Talha</v>
          </cell>
          <cell r="F100" t="str">
            <v>PR-202006B+02B</v>
          </cell>
          <cell r="G100">
            <v>43997</v>
          </cell>
          <cell r="H100" t="str">
            <v>9 TO 11</v>
          </cell>
          <cell r="I100" t="str">
            <v>MWF</v>
          </cell>
          <cell r="J100" t="str">
            <v>ADSE</v>
          </cell>
          <cell r="K100" t="str">
            <v>42201-4963237-7</v>
          </cell>
          <cell r="L100">
            <v>923145019595</v>
          </cell>
          <cell r="M100">
            <v>923012487283</v>
          </cell>
          <cell r="N100" t="str">
            <v>ANSAKGHUR090@GMAIL.COM</v>
          </cell>
          <cell r="O100" t="str">
            <v xml:space="preserve">G 91/3 FLAT NO 505 BARKATI  MAHAL FATIMA JINNAH COLONY ROAD </v>
          </cell>
        </row>
        <row r="101">
          <cell r="B101" t="str">
            <v>Student1260309</v>
          </cell>
          <cell r="C101" t="str">
            <v>ABDUL REHMAN ARBI</v>
          </cell>
          <cell r="D101" t="str">
            <v xml:space="preserve"> MUHAMMAD ASHRAF</v>
          </cell>
          <cell r="E101" t="str">
            <v>Sir Talha</v>
          </cell>
          <cell r="F101" t="str">
            <v>PR-202006B+02B</v>
          </cell>
          <cell r="G101">
            <v>43997</v>
          </cell>
          <cell r="H101" t="str">
            <v>9 TO 11</v>
          </cell>
          <cell r="I101" t="str">
            <v>MWF</v>
          </cell>
          <cell r="J101" t="str">
            <v>ADSE</v>
          </cell>
          <cell r="K101" t="str">
            <v>42301-6907722-3</v>
          </cell>
          <cell r="L101">
            <v>923222618828</v>
          </cell>
          <cell r="M101">
            <v>0</v>
          </cell>
          <cell r="N101" t="str">
            <v>MZEESHANARBI@YAHOO.COM</v>
          </cell>
          <cell r="O101" t="str">
            <v xml:space="preserve">W 11/3 HAJIANI MEEHMOODA MASNSION SHAH ABDUL LATIF BHTTAI ROAD </v>
          </cell>
        </row>
        <row r="102">
          <cell r="B102" t="str">
            <v>Student1260791</v>
          </cell>
          <cell r="C102" t="str">
            <v>Muhammad Saad Kath</v>
          </cell>
          <cell r="D102" t="str">
            <v xml:space="preserve">M Amin Kath </v>
          </cell>
          <cell r="E102" t="str">
            <v>Sir Talha</v>
          </cell>
          <cell r="F102" t="str">
            <v>PR-202006B+02B</v>
          </cell>
          <cell r="G102">
            <v>43997</v>
          </cell>
          <cell r="H102" t="str">
            <v>9 TO 11</v>
          </cell>
          <cell r="I102" t="str">
            <v>MWF</v>
          </cell>
          <cell r="J102" t="str">
            <v>ADSE</v>
          </cell>
          <cell r="K102" t="str">
            <v>42201-3278871-3</v>
          </cell>
          <cell r="L102">
            <v>923128400629</v>
          </cell>
          <cell r="M102">
            <v>923212996058</v>
          </cell>
          <cell r="N102" t="str">
            <v>SAADKATH120@GMAIL.COM</v>
          </cell>
          <cell r="O102" t="str">
            <v xml:space="preserve">Flat # 503 sumaira tower Block 10 Gulistan e Johar Karachi </v>
          </cell>
        </row>
        <row r="103">
          <cell r="B103" t="str">
            <v>Student1100051</v>
          </cell>
          <cell r="C103" t="str">
            <v>Awais latif</v>
          </cell>
          <cell r="D103">
            <v>0</v>
          </cell>
          <cell r="E103" t="str">
            <v>Sir Talha</v>
          </cell>
          <cell r="F103" t="str">
            <v>PR-202006B+02B</v>
          </cell>
          <cell r="G103">
            <v>43997</v>
          </cell>
          <cell r="H103" t="str">
            <v>9 TO 11</v>
          </cell>
          <cell r="I103" t="str">
            <v>MWF</v>
          </cell>
          <cell r="J103" t="str">
            <v>ADSE</v>
          </cell>
          <cell r="K103" t="str">
            <v>-</v>
          </cell>
          <cell r="L103">
            <v>923110267419</v>
          </cell>
          <cell r="M103">
            <v>0</v>
          </cell>
          <cell r="N103">
            <v>0</v>
          </cell>
          <cell r="O103" t="str">
            <v>House No 193 Street 20 , Sector 6-J-1 Defence view karachi</v>
          </cell>
        </row>
        <row r="104">
          <cell r="B104" t="str">
            <v>Student1182637</v>
          </cell>
          <cell r="C104" t="str">
            <v>Shwan Micheal</v>
          </cell>
          <cell r="D104" t="str">
            <v>Michael Rehmat</v>
          </cell>
          <cell r="E104" t="str">
            <v>Sir Talha</v>
          </cell>
          <cell r="F104" t="str">
            <v>PR-202006B+02B</v>
          </cell>
          <cell r="G104">
            <v>43997</v>
          </cell>
          <cell r="H104" t="str">
            <v>9 TO 11</v>
          </cell>
          <cell r="I104" t="str">
            <v>MWF</v>
          </cell>
          <cell r="J104" t="str">
            <v>ADSE</v>
          </cell>
          <cell r="K104" t="str">
            <v>42301-5966235-3</v>
          </cell>
          <cell r="L104">
            <v>923442069767</v>
          </cell>
          <cell r="M104">
            <v>923410210121</v>
          </cell>
          <cell r="N104" t="str">
            <v>khurram.shahzad2832@gmail.com</v>
          </cell>
          <cell r="O104" t="str">
            <v>House # 706 , St # 10 , Azam Basti ,  Mehmoodabad Karachi , pakistan</v>
          </cell>
        </row>
        <row r="105">
          <cell r="B105" t="str">
            <v>-</v>
          </cell>
          <cell r="C105" t="str">
            <v>-</v>
          </cell>
          <cell r="D105" t="str">
            <v>-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-</v>
          </cell>
          <cell r="M105" t="str">
            <v>-</v>
          </cell>
          <cell r="N105" t="str">
            <v>-</v>
          </cell>
          <cell r="O105" t="str">
            <v>-</v>
          </cell>
        </row>
        <row r="106">
          <cell r="B106" t="str">
            <v>Enrollment</v>
          </cell>
          <cell r="C106" t="str">
            <v>Name</v>
          </cell>
          <cell r="D106" t="str">
            <v>Father Name</v>
          </cell>
          <cell r="E106" t="str">
            <v>Faculty Name</v>
          </cell>
          <cell r="F106" t="str">
            <v>Batch Code</v>
          </cell>
          <cell r="G106" t="str">
            <v>Batch Start Date</v>
          </cell>
          <cell r="H106" t="str">
            <v>Time Slot</v>
          </cell>
          <cell r="I106" t="str">
            <v>Days</v>
          </cell>
          <cell r="J106" t="str">
            <v>Course</v>
          </cell>
          <cell r="K106" t="str">
            <v>NIC Number</v>
          </cell>
          <cell r="L106" t="str">
            <v>PTCL No</v>
          </cell>
          <cell r="M106" t="str">
            <v>Cell No</v>
          </cell>
          <cell r="N106" t="str">
            <v>Email</v>
          </cell>
          <cell r="O106" t="str">
            <v>Address</v>
          </cell>
        </row>
        <row r="107">
          <cell r="B107" t="str">
            <v>Student1272319</v>
          </cell>
          <cell r="C107" t="str">
            <v>Muhammad Omer</v>
          </cell>
          <cell r="D107" t="str">
            <v>Akhter Hussain</v>
          </cell>
          <cell r="E107" t="str">
            <v>Sir Faizan</v>
          </cell>
          <cell r="F107" t="str">
            <v>PR-202007B</v>
          </cell>
          <cell r="G107">
            <v>44035</v>
          </cell>
          <cell r="H107" t="str">
            <v>9 TO 11</v>
          </cell>
          <cell r="I107" t="str">
            <v>TTS</v>
          </cell>
          <cell r="J107" t="str">
            <v>HDSE-SBTE</v>
          </cell>
          <cell r="K107" t="str">
            <v>42401-84110073</v>
          </cell>
          <cell r="L107">
            <v>3212214775</v>
          </cell>
          <cell r="M107">
            <v>3128758775</v>
          </cell>
          <cell r="N107" t="str">
            <v>omerktk876@gmail.com</v>
          </cell>
          <cell r="O107" t="str">
            <v>Maripur grace karachi</v>
          </cell>
        </row>
        <row r="108">
          <cell r="B108" t="str">
            <v>Student1270350</v>
          </cell>
          <cell r="C108" t="str">
            <v>Hasnain Murad</v>
          </cell>
          <cell r="D108" t="str">
            <v>Murad Ali</v>
          </cell>
          <cell r="E108" t="str">
            <v>Sir Faizan</v>
          </cell>
          <cell r="F108" t="str">
            <v>PR-202007B</v>
          </cell>
          <cell r="G108">
            <v>44035</v>
          </cell>
          <cell r="H108" t="str">
            <v>9 TO 11</v>
          </cell>
          <cell r="I108" t="str">
            <v>TTS</v>
          </cell>
          <cell r="J108" t="str">
            <v>ADSE</v>
          </cell>
          <cell r="K108" t="str">
            <v>16101-6904683-3</v>
          </cell>
          <cell r="L108">
            <v>923082910816</v>
          </cell>
          <cell r="M108">
            <v>923043542838</v>
          </cell>
          <cell r="N108" t="str">
            <v>Muradaliyousufzai@gmail.com</v>
          </cell>
          <cell r="O108" t="str">
            <v>Block No CPO 110 GF-1 KHALID SRE YOUNASABAD</v>
          </cell>
        </row>
        <row r="109">
          <cell r="B109" t="str">
            <v>Student1305321</v>
          </cell>
          <cell r="C109" t="str">
            <v>Taha Mansoob</v>
          </cell>
          <cell r="D109" t="str">
            <v>Mansoob Hussain</v>
          </cell>
          <cell r="E109" t="str">
            <v>Sir Faizan</v>
          </cell>
          <cell r="F109" t="str">
            <v>PR-202007B</v>
          </cell>
          <cell r="G109">
            <v>44035</v>
          </cell>
          <cell r="H109" t="str">
            <v>9 TO 11</v>
          </cell>
          <cell r="I109" t="str">
            <v>TTS</v>
          </cell>
          <cell r="J109" t="str">
            <v>SP-PHP</v>
          </cell>
          <cell r="K109" t="str">
            <v>-</v>
          </cell>
          <cell r="L109">
            <v>923311352304</v>
          </cell>
          <cell r="M109">
            <v>923182714459</v>
          </cell>
          <cell r="N109" t="str">
            <v>Tahamansoob1988@gmail.com</v>
          </cell>
          <cell r="O109" t="str">
            <v>z-85 Bagh-e-Ibrahim Malir 15 Karachi</v>
          </cell>
        </row>
        <row r="110">
          <cell r="B110" t="str">
            <v>Student1259039</v>
          </cell>
          <cell r="C110" t="str">
            <v>SHARON ALEX</v>
          </cell>
          <cell r="D110" t="str">
            <v>ALEX JOHN</v>
          </cell>
          <cell r="E110" t="str">
            <v>Sir Faizan</v>
          </cell>
          <cell r="F110" t="str">
            <v>PR-202007B</v>
          </cell>
          <cell r="G110">
            <v>44035</v>
          </cell>
          <cell r="H110" t="str">
            <v>9 TO 11</v>
          </cell>
          <cell r="I110" t="str">
            <v>TTS</v>
          </cell>
          <cell r="J110" t="str">
            <v>ADSE</v>
          </cell>
          <cell r="K110" t="str">
            <v>42301-7711821-2</v>
          </cell>
          <cell r="L110">
            <v>923463654627</v>
          </cell>
          <cell r="M110">
            <v>0</v>
          </cell>
          <cell r="N110" t="str">
            <v>SHARONALEX040@GMAIL.COM</v>
          </cell>
          <cell r="O110" t="str">
            <v>HOUSE NO 865 STREET NO 29C MEHMOODABAD 5.5</v>
          </cell>
        </row>
        <row r="111">
          <cell r="B111" t="str">
            <v>Student1338563</v>
          </cell>
          <cell r="C111" t="str">
            <v>Farrukh Zaheer</v>
          </cell>
          <cell r="D111" t="str">
            <v>M.Zaheer Anwar</v>
          </cell>
          <cell r="E111" t="str">
            <v>Sir Faizan</v>
          </cell>
          <cell r="F111" t="str">
            <v>PR-202007B</v>
          </cell>
          <cell r="G111">
            <v>44035</v>
          </cell>
          <cell r="H111" t="str">
            <v>9 TO 11</v>
          </cell>
          <cell r="I111" t="str">
            <v>TTS</v>
          </cell>
          <cell r="J111" t="str">
            <v>SP-PHP</v>
          </cell>
          <cell r="K111" t="str">
            <v>38201-9362075-9</v>
          </cell>
          <cell r="L111">
            <v>923450187900</v>
          </cell>
          <cell r="M111" t="str">
            <v>-</v>
          </cell>
          <cell r="N111" t="str">
            <v>malikfarrukh094@gmail.com</v>
          </cell>
          <cell r="O111" t="str">
            <v>cpo 2/17 Hanif S.r.e Karsaz Shahre-e-faisal</v>
          </cell>
        </row>
        <row r="112">
          <cell r="B112" t="str">
            <v>Student1322093</v>
          </cell>
          <cell r="C112" t="str">
            <v>Suhail Sarfaraz</v>
          </cell>
          <cell r="D112" t="str">
            <v>Sarfaraz Ahmed</v>
          </cell>
          <cell r="E112" t="str">
            <v>Sir Faizan</v>
          </cell>
          <cell r="F112" t="str">
            <v>PR-202007B</v>
          </cell>
          <cell r="G112">
            <v>44035</v>
          </cell>
          <cell r="H112" t="str">
            <v>9 TO 11</v>
          </cell>
          <cell r="I112" t="str">
            <v>TTS</v>
          </cell>
          <cell r="J112" t="str">
            <v>Web Development using PHP and Laravel</v>
          </cell>
          <cell r="K112" t="str">
            <v>42401-7722833-7</v>
          </cell>
          <cell r="L112">
            <v>923365172661</v>
          </cell>
          <cell r="M112" t="str">
            <v>-</v>
          </cell>
          <cell r="N112" t="str">
            <v>suhailsarfaraz123@gmail.com</v>
          </cell>
          <cell r="O112" t="str">
            <v>House No C115 Street No 1 Darussalam Coperative Housing Society Korangi Karachi</v>
          </cell>
        </row>
        <row r="113">
          <cell r="B113" t="str">
            <v>Student1213021</v>
          </cell>
          <cell r="C113" t="str">
            <v>AFFAN LIAQUAT</v>
          </cell>
          <cell r="D113" t="str">
            <v>LIAQUAT</v>
          </cell>
          <cell r="E113" t="str">
            <v>Sir Faizan</v>
          </cell>
          <cell r="F113" t="str">
            <v>PR-202007B</v>
          </cell>
          <cell r="G113">
            <v>44035</v>
          </cell>
          <cell r="H113" t="str">
            <v>9 TO 11</v>
          </cell>
          <cell r="I113" t="str">
            <v>TTS</v>
          </cell>
          <cell r="J113" t="str">
            <v>ADSE</v>
          </cell>
          <cell r="K113" t="str">
            <v>-</v>
          </cell>
          <cell r="L113">
            <v>923368916058</v>
          </cell>
          <cell r="M113">
            <v>0</v>
          </cell>
          <cell r="N113" t="str">
            <v>affanme038@gmail.com</v>
          </cell>
          <cell r="O113" t="str">
            <v>HOUSE NO. R-109 AL GHAZI VILLAS SECTOR 1-A/4 NORTH KARACHI</v>
          </cell>
        </row>
        <row r="114">
          <cell r="B114" t="str">
            <v>Student1180438</v>
          </cell>
          <cell r="C114" t="str">
            <v>Habiba Rashid</v>
          </cell>
          <cell r="D114" t="str">
            <v>Muhammad Rashid</v>
          </cell>
          <cell r="E114" t="str">
            <v>Sir Faizan</v>
          </cell>
          <cell r="F114" t="str">
            <v>PR-202007B</v>
          </cell>
          <cell r="G114">
            <v>44035</v>
          </cell>
          <cell r="H114" t="str">
            <v>9 TO 11</v>
          </cell>
          <cell r="I114" t="str">
            <v>TTS</v>
          </cell>
          <cell r="J114" t="str">
            <v>ACCP</v>
          </cell>
          <cell r="K114" t="str">
            <v>42000-3757942-0</v>
          </cell>
          <cell r="L114">
            <v>923476800090</v>
          </cell>
          <cell r="M114">
            <v>923458217542</v>
          </cell>
          <cell r="N114" t="str">
            <v>habiba.rashid005@gmail.com</v>
          </cell>
          <cell r="O114" t="str">
            <v>H.No B -95 , Block - 8 , A.E.C.H Society , Gulistan e Jauhar Khi</v>
          </cell>
        </row>
        <row r="115">
          <cell r="B115" t="str">
            <v>Student1276956</v>
          </cell>
          <cell r="C115" t="str">
            <v xml:space="preserve">SAMEER SABIR </v>
          </cell>
          <cell r="D115" t="str">
            <v>SABIR</v>
          </cell>
          <cell r="E115" t="str">
            <v>Sir Faizan</v>
          </cell>
          <cell r="F115" t="str">
            <v>PR-202007B</v>
          </cell>
          <cell r="G115">
            <v>44035</v>
          </cell>
          <cell r="H115" t="str">
            <v>9 TO 11</v>
          </cell>
          <cell r="I115" t="str">
            <v>TTS</v>
          </cell>
          <cell r="J115" t="str">
            <v>ADSE</v>
          </cell>
          <cell r="K115" t="str">
            <v>42201-7275925-1</v>
          </cell>
          <cell r="L115">
            <v>923362302942</v>
          </cell>
          <cell r="M115">
            <v>0</v>
          </cell>
          <cell r="N115" t="str">
            <v>SAMEERSABIR788@GMAIL.COM</v>
          </cell>
          <cell r="O115" t="str">
            <v>BAHADURABAD SHARFABAD CHORANGI ALAMGIR ROAD</v>
          </cell>
        </row>
        <row r="116">
          <cell r="B116" t="str">
            <v>Student1270514</v>
          </cell>
          <cell r="C116" t="str">
            <v>MUHAMMAD BILAL RAZA ATTARI</v>
          </cell>
          <cell r="D116" t="str">
            <v>Ghulam Murtaza</v>
          </cell>
          <cell r="E116" t="str">
            <v>Sir Faizan</v>
          </cell>
          <cell r="F116" t="str">
            <v>PR-202007B</v>
          </cell>
          <cell r="G116">
            <v>44035</v>
          </cell>
          <cell r="H116" t="str">
            <v>9 TO 11</v>
          </cell>
          <cell r="I116" t="str">
            <v>TTS</v>
          </cell>
          <cell r="J116" t="str">
            <v>HDSE-SBTE</v>
          </cell>
          <cell r="K116" t="str">
            <v>42401-44202357</v>
          </cell>
          <cell r="L116" t="str">
            <v>3154719096/923056179312</v>
          </cell>
          <cell r="M116" t="str">
            <v>3003364168/03056179312</v>
          </cell>
          <cell r="N116" t="str">
            <v>murtaza2626@gmail.com</v>
          </cell>
          <cell r="O116" t="str">
            <v>Quarter no GF 2 ,block no 92 khalid sre yousufabad maripur karachi.</v>
          </cell>
        </row>
        <row r="117">
          <cell r="B117" t="str">
            <v>Student1332173</v>
          </cell>
          <cell r="C117" t="str">
            <v>Shaista Ali Duzkami</v>
          </cell>
          <cell r="D117" t="str">
            <v>Muhammad Soomar Duzkami</v>
          </cell>
          <cell r="E117" t="str">
            <v>Sir Faizan</v>
          </cell>
          <cell r="F117" t="str">
            <v>PR-202007B</v>
          </cell>
          <cell r="G117">
            <v>44035</v>
          </cell>
          <cell r="H117" t="str">
            <v>9 TO 11</v>
          </cell>
          <cell r="I117" t="str">
            <v>TTS</v>
          </cell>
          <cell r="J117" t="str">
            <v>Web Development using PHP and Laravel</v>
          </cell>
          <cell r="K117" t="str">
            <v>45206-8374921-2</v>
          </cell>
          <cell r="L117">
            <v>923055698258</v>
          </cell>
          <cell r="M117" t="str">
            <v>-</v>
          </cell>
          <cell r="N117" t="str">
            <v>ShaistaAli123@gmail.com</v>
          </cell>
          <cell r="O117" t="str">
            <v>Village Bakhor Khan Duzkami p/o Border wada Thesil Thari</v>
          </cell>
        </row>
        <row r="118">
          <cell r="B118" t="str">
            <v>Student1270517</v>
          </cell>
          <cell r="C118" t="str">
            <v>Ataullah Qureshi</v>
          </cell>
          <cell r="D118" t="str">
            <v xml:space="preserve">Saleem Ullah </v>
          </cell>
          <cell r="E118" t="str">
            <v>Sir Faizan</v>
          </cell>
          <cell r="F118" t="str">
            <v>PR-202007B</v>
          </cell>
          <cell r="G118">
            <v>44035</v>
          </cell>
          <cell r="H118" t="str">
            <v>9 TO 11</v>
          </cell>
          <cell r="I118" t="str">
            <v>TTS</v>
          </cell>
          <cell r="J118" t="str">
            <v>HDSE-SBTE</v>
          </cell>
          <cell r="K118" t="str">
            <v>43407-04444309</v>
          </cell>
          <cell r="L118">
            <v>3042995411</v>
          </cell>
          <cell r="M118">
            <v>3111766049</v>
          </cell>
          <cell r="N118" t="str">
            <v>qureshi attullah 20@gmail.com</v>
          </cell>
          <cell r="O118" t="str">
            <v>House no 254 street no 8 yousufbad maripur karachi</v>
          </cell>
        </row>
        <row r="119">
          <cell r="B119" t="str">
            <v>Student1239205</v>
          </cell>
          <cell r="C119" t="str">
            <v>Ammarah Jamil</v>
          </cell>
          <cell r="D119" t="str">
            <v>Muhammad Jamil Babar</v>
          </cell>
          <cell r="E119" t="str">
            <v>Sir Faizan</v>
          </cell>
          <cell r="F119" t="str">
            <v>PR-202007B</v>
          </cell>
          <cell r="G119">
            <v>44035</v>
          </cell>
          <cell r="H119" t="str">
            <v>9 TO 11</v>
          </cell>
          <cell r="I119" t="str">
            <v>TTS</v>
          </cell>
          <cell r="J119" t="str">
            <v>ADSE</v>
          </cell>
          <cell r="K119" t="str">
            <v>42301-2502060-7</v>
          </cell>
          <cell r="L119">
            <v>923452501419</v>
          </cell>
          <cell r="M119">
            <v>0</v>
          </cell>
          <cell r="N119">
            <v>0</v>
          </cell>
          <cell r="O119" t="str">
            <v>House No # 06 St no # 03 , Sec E Manzoor Colony Karachi</v>
          </cell>
        </row>
        <row r="120">
          <cell r="B120" t="str">
            <v>Student1271986</v>
          </cell>
          <cell r="C120" t="str">
            <v>Ayesha Tahir</v>
          </cell>
          <cell r="D120" t="str">
            <v>Tahir</v>
          </cell>
          <cell r="E120" t="str">
            <v>Sir Faizan</v>
          </cell>
          <cell r="F120" t="str">
            <v>PR-202007B</v>
          </cell>
          <cell r="G120">
            <v>44035</v>
          </cell>
          <cell r="H120" t="str">
            <v>9 TO 11</v>
          </cell>
          <cell r="I120" t="str">
            <v>TTS</v>
          </cell>
          <cell r="J120" t="str">
            <v>ADSE</v>
          </cell>
          <cell r="K120" t="str">
            <v>42301-1866496-1</v>
          </cell>
          <cell r="L120">
            <v>923212105743</v>
          </cell>
          <cell r="M120">
            <v>923209242886</v>
          </cell>
          <cell r="N120" t="str">
            <v>Ayeshatahir992@gmail.com</v>
          </cell>
          <cell r="O120" t="str">
            <v>Hawa Bai Mention 3rd floor light house Gari khata Karachi</v>
          </cell>
        </row>
        <row r="121">
          <cell r="B121" t="str">
            <v>Student1213715</v>
          </cell>
          <cell r="C121" t="str">
            <v>Hamza</v>
          </cell>
          <cell r="D121" t="str">
            <v>Sadiq Ur Rehman</v>
          </cell>
          <cell r="E121" t="str">
            <v>Sir Faizan</v>
          </cell>
          <cell r="F121" t="str">
            <v>PR-202007B</v>
          </cell>
          <cell r="G121">
            <v>44035</v>
          </cell>
          <cell r="H121" t="str">
            <v>9 TO 11</v>
          </cell>
          <cell r="I121" t="str">
            <v>TTS</v>
          </cell>
          <cell r="J121" t="str">
            <v>ADSE</v>
          </cell>
          <cell r="K121" t="str">
            <v>-</v>
          </cell>
          <cell r="L121">
            <v>923409186692</v>
          </cell>
          <cell r="M121">
            <v>923491815865</v>
          </cell>
          <cell r="N121" t="str">
            <v>hamzakhan12452@gmail.com</v>
          </cell>
          <cell r="O121" t="str">
            <v>New Mustafa Abad Landhi Karachi No : 22</v>
          </cell>
        </row>
        <row r="122">
          <cell r="B122" t="str">
            <v>Student1170014</v>
          </cell>
          <cell r="C122" t="str">
            <v>Huzaifa Ali</v>
          </cell>
          <cell r="D122" t="str">
            <v>Mohammad Javed</v>
          </cell>
          <cell r="E122" t="str">
            <v>Sir Faizan</v>
          </cell>
          <cell r="F122" t="str">
            <v>PR-202007B</v>
          </cell>
          <cell r="G122">
            <v>44035</v>
          </cell>
          <cell r="H122" t="str">
            <v>9 TO 11</v>
          </cell>
          <cell r="I122" t="str">
            <v>TTS</v>
          </cell>
          <cell r="J122" t="str">
            <v>ADSE</v>
          </cell>
          <cell r="K122" t="str">
            <v>42301-7633564-4</v>
          </cell>
          <cell r="L122">
            <v>923333001009</v>
          </cell>
          <cell r="M122">
            <v>923222450050</v>
          </cell>
          <cell r="N122" t="str">
            <v>huzaifa71ali@gmail.com</v>
          </cell>
          <cell r="O122" t="str">
            <v>Flat - 101 , Fawad Arcade , Block 13- B Gulshan e Iqbal Karachi</v>
          </cell>
        </row>
        <row r="123">
          <cell r="B123" t="str">
            <v>Student1223708</v>
          </cell>
          <cell r="C123" t="str">
            <v>Abdul Samad</v>
          </cell>
          <cell r="D123" t="str">
            <v>Fazal Mahmood</v>
          </cell>
          <cell r="E123" t="str">
            <v>Sir Faizan</v>
          </cell>
          <cell r="F123" t="str">
            <v>PR-202007B</v>
          </cell>
          <cell r="G123">
            <v>44035</v>
          </cell>
          <cell r="H123" t="str">
            <v>9 TO 11</v>
          </cell>
          <cell r="I123" t="str">
            <v>TTS</v>
          </cell>
          <cell r="J123" t="str">
            <v>ADSE</v>
          </cell>
          <cell r="K123" t="str">
            <v>42401-4840085-1</v>
          </cell>
          <cell r="L123">
            <v>923482171572</v>
          </cell>
          <cell r="M123">
            <v>0</v>
          </cell>
          <cell r="N123" t="str">
            <v>sidodevil99@gmail.com</v>
          </cell>
          <cell r="O123" t="str">
            <v>House No # 121 Muhalla Kambala Road Bhuuta Village Keamari Karachi</v>
          </cell>
        </row>
        <row r="124">
          <cell r="B124" t="str">
            <v>Student1271985</v>
          </cell>
          <cell r="C124" t="str">
            <v xml:space="preserve">Muhammad Faizan </v>
          </cell>
          <cell r="D124" t="str">
            <v>Muhammad Jam</v>
          </cell>
          <cell r="E124" t="str">
            <v>Sir Faizan</v>
          </cell>
          <cell r="F124" t="str">
            <v>PR-202007B</v>
          </cell>
          <cell r="G124">
            <v>44035</v>
          </cell>
          <cell r="H124" t="str">
            <v>9 TO 11</v>
          </cell>
          <cell r="I124" t="str">
            <v>TTS</v>
          </cell>
          <cell r="J124" t="str">
            <v>HDSE-SBTE</v>
          </cell>
          <cell r="K124" t="str">
            <v>42401-1825352-3</v>
          </cell>
          <cell r="L124">
            <v>923157380144</v>
          </cell>
          <cell r="M124">
            <v>923458836198</v>
          </cell>
          <cell r="N124" t="str">
            <v>Fbaba3931@gmail.com</v>
          </cell>
          <cell r="O124" t="str">
            <v xml:space="preserve">Maripur  Hawksbay road Shah Latif Colony </v>
          </cell>
        </row>
        <row r="125">
          <cell r="B125" t="str">
            <v>-</v>
          </cell>
          <cell r="C125" t="str">
            <v>-</v>
          </cell>
          <cell r="D125" t="str">
            <v>-</v>
          </cell>
          <cell r="E125" t="str">
            <v>-</v>
          </cell>
          <cell r="F125" t="str">
            <v>-</v>
          </cell>
          <cell r="G125" t="str">
            <v>-</v>
          </cell>
          <cell r="H125" t="str">
            <v>-</v>
          </cell>
          <cell r="I125" t="str">
            <v>-</v>
          </cell>
          <cell r="J125" t="str">
            <v>-</v>
          </cell>
          <cell r="K125" t="str">
            <v>-</v>
          </cell>
          <cell r="L125" t="str">
            <v>-</v>
          </cell>
          <cell r="M125" t="str">
            <v>-</v>
          </cell>
          <cell r="N125" t="str">
            <v>-</v>
          </cell>
          <cell r="O125" t="str">
            <v>-</v>
          </cell>
        </row>
        <row r="126">
          <cell r="B126" t="str">
            <v>Enrollment</v>
          </cell>
          <cell r="C126" t="str">
            <v>Name</v>
          </cell>
          <cell r="D126" t="str">
            <v>Father Name</v>
          </cell>
          <cell r="E126" t="str">
            <v>Faculty Name</v>
          </cell>
          <cell r="F126" t="str">
            <v>Batch Code</v>
          </cell>
          <cell r="G126" t="str">
            <v>Batch Start Date</v>
          </cell>
          <cell r="H126" t="str">
            <v>Time Slot</v>
          </cell>
          <cell r="I126" t="str">
            <v>Days</v>
          </cell>
          <cell r="J126" t="str">
            <v>Course</v>
          </cell>
          <cell r="K126" t="str">
            <v>NIC Number</v>
          </cell>
          <cell r="L126" t="str">
            <v>PTCL No</v>
          </cell>
          <cell r="M126" t="str">
            <v>Cell No</v>
          </cell>
          <cell r="N126" t="str">
            <v>Email</v>
          </cell>
          <cell r="O126" t="str">
            <v>Address</v>
          </cell>
        </row>
        <row r="127">
          <cell r="B127" t="str">
            <v>Student1272393</v>
          </cell>
          <cell r="C127" t="str">
            <v>Abdullah Khalid</v>
          </cell>
          <cell r="D127" t="str">
            <v>Khalid Sikandar</v>
          </cell>
          <cell r="E127" t="str">
            <v>Sir Talha</v>
          </cell>
          <cell r="F127" t="str">
            <v>PR-202008B</v>
          </cell>
          <cell r="G127">
            <v>44061</v>
          </cell>
          <cell r="H127" t="str">
            <v>9 TO 11</v>
          </cell>
          <cell r="I127" t="str">
            <v>TTS</v>
          </cell>
          <cell r="J127" t="str">
            <v>HDSE-SBTE</v>
          </cell>
          <cell r="K127" t="str">
            <v>-</v>
          </cell>
          <cell r="L127">
            <v>923212891629</v>
          </cell>
          <cell r="M127">
            <v>923152939311</v>
          </cell>
          <cell r="N127" t="str">
            <v>khalidsikandar066@gmail.com</v>
          </cell>
          <cell r="O127" t="str">
            <v xml:space="preserve">House no 1354 Street no 13 Mehmoodabad no 6 </v>
          </cell>
        </row>
        <row r="128">
          <cell r="B128" t="str">
            <v>Student1272394</v>
          </cell>
          <cell r="C128" t="str">
            <v>Muhammad Hamza</v>
          </cell>
          <cell r="D128" t="str">
            <v>Tariq Mehmood</v>
          </cell>
          <cell r="E128" t="str">
            <v>Sir Talha</v>
          </cell>
          <cell r="F128" t="str">
            <v>PR-202008B</v>
          </cell>
          <cell r="G128">
            <v>44061</v>
          </cell>
          <cell r="H128" t="str">
            <v>9 TO 11</v>
          </cell>
          <cell r="I128" t="str">
            <v>TTS</v>
          </cell>
          <cell r="J128" t="str">
            <v>HDSE-SBTE</v>
          </cell>
          <cell r="K128" t="str">
            <v>-</v>
          </cell>
          <cell r="L128">
            <v>3131141116</v>
          </cell>
          <cell r="M128">
            <v>0</v>
          </cell>
          <cell r="N128" t="str">
            <v>khalidsikandar066@gmail.com</v>
          </cell>
          <cell r="O128" t="str">
            <v xml:space="preserve">House no 1354 Street no 13 Mehmoodabad no 6 </v>
          </cell>
        </row>
        <row r="129">
          <cell r="B129" t="str">
            <v>Student1270516</v>
          </cell>
          <cell r="C129" t="str">
            <v>MUHAMMAD RABI</v>
          </cell>
          <cell r="D129" t="str">
            <v>M imran</v>
          </cell>
          <cell r="E129" t="str">
            <v>Sir Talha</v>
          </cell>
          <cell r="F129" t="str">
            <v>PR-202008B</v>
          </cell>
          <cell r="G129">
            <v>44061</v>
          </cell>
          <cell r="H129" t="str">
            <v>9 TO 11</v>
          </cell>
          <cell r="I129" t="str">
            <v>TTS</v>
          </cell>
          <cell r="J129" t="str">
            <v>ADSE</v>
          </cell>
          <cell r="K129" t="str">
            <v>42201-1844335-7</v>
          </cell>
          <cell r="L129">
            <v>923342379783</v>
          </cell>
          <cell r="M129">
            <v>92335363889</v>
          </cell>
          <cell r="N129" t="str">
            <v>mrabiimran@gmail.com</v>
          </cell>
          <cell r="O129" t="str">
            <v>flat # 6 2nd floor abdullah house plot no 3/37</v>
          </cell>
        </row>
        <row r="130">
          <cell r="B130" t="str">
            <v>Student1274062</v>
          </cell>
          <cell r="C130" t="str">
            <v>MANAAL HAROON</v>
          </cell>
          <cell r="D130" t="str">
            <v xml:space="preserve">HAROON YOUSUF </v>
          </cell>
          <cell r="E130" t="str">
            <v>Sir Talha</v>
          </cell>
          <cell r="F130" t="str">
            <v>PR-202008B</v>
          </cell>
          <cell r="G130">
            <v>44061</v>
          </cell>
          <cell r="H130" t="str">
            <v>9 TO 11</v>
          </cell>
          <cell r="I130" t="str">
            <v>TTS</v>
          </cell>
          <cell r="J130" t="str">
            <v>ADSE</v>
          </cell>
          <cell r="K130" t="str">
            <v>42201-7781073-2</v>
          </cell>
          <cell r="L130">
            <v>923130288679</v>
          </cell>
          <cell r="M130">
            <v>923242729649</v>
          </cell>
          <cell r="N130" t="str">
            <v>MANAALHAROON12@GMAIL.COM</v>
          </cell>
          <cell r="O130" t="str">
            <v>B230 BLOCK 3 K.A.E.C.H.S KARACHI</v>
          </cell>
        </row>
        <row r="131">
          <cell r="B131" t="str">
            <v>Student1281560</v>
          </cell>
          <cell r="C131" t="str">
            <v>MUHAMMAD JAWAD AHMED</v>
          </cell>
          <cell r="D131" t="str">
            <v>MUHAMMAD JUMMA KHAN</v>
          </cell>
          <cell r="E131" t="str">
            <v>Sir Talha</v>
          </cell>
          <cell r="F131" t="str">
            <v>PR-202008B</v>
          </cell>
          <cell r="G131">
            <v>44061</v>
          </cell>
          <cell r="H131" t="str">
            <v>9 TO 11</v>
          </cell>
          <cell r="I131" t="str">
            <v>TTS</v>
          </cell>
          <cell r="J131" t="str">
            <v>ADSE</v>
          </cell>
          <cell r="K131" t="str">
            <v>-</v>
          </cell>
          <cell r="L131">
            <v>923121110693</v>
          </cell>
          <cell r="M131">
            <v>923003475200</v>
          </cell>
          <cell r="N131">
            <v>0</v>
          </cell>
          <cell r="O131" t="str">
            <v>HOUSE #164/04 MAJEED SRE DALMIAN KARACHI</v>
          </cell>
        </row>
        <row r="132">
          <cell r="B132" t="str">
            <v>Student1269273</v>
          </cell>
          <cell r="C132" t="str">
            <v>Muhammad Hussain</v>
          </cell>
          <cell r="D132" t="str">
            <v>Abdul Razzaq</v>
          </cell>
          <cell r="E132" t="str">
            <v>Sir Talha</v>
          </cell>
          <cell r="F132" t="str">
            <v>PR-202008B</v>
          </cell>
          <cell r="G132">
            <v>44061</v>
          </cell>
          <cell r="H132" t="str">
            <v>9 TO 11</v>
          </cell>
          <cell r="I132" t="str">
            <v>TTS</v>
          </cell>
          <cell r="J132" t="str">
            <v>ADSE</v>
          </cell>
          <cell r="K132" t="str">
            <v>-</v>
          </cell>
          <cell r="L132">
            <v>923352444591</v>
          </cell>
          <cell r="M132">
            <v>923337672408</v>
          </cell>
          <cell r="N132" t="str">
            <v>NASHIDMAHER6@GMAIL.COM</v>
          </cell>
          <cell r="O132" t="str">
            <v>R-44 BLOCK C BAGH E MALIR KARACHI</v>
          </cell>
        </row>
        <row r="133">
          <cell r="B133" t="str">
            <v>Student1274228</v>
          </cell>
          <cell r="C133" t="str">
            <v>Umer Farooq</v>
          </cell>
          <cell r="D133" t="str">
            <v>Abdul Hameed</v>
          </cell>
          <cell r="E133" t="str">
            <v>Sir Talha</v>
          </cell>
          <cell r="F133" t="str">
            <v>PR-202008B</v>
          </cell>
          <cell r="G133">
            <v>44061</v>
          </cell>
          <cell r="H133" t="str">
            <v>9 TO 11</v>
          </cell>
          <cell r="I133" t="str">
            <v>TTS</v>
          </cell>
          <cell r="J133" t="str">
            <v>ADSE</v>
          </cell>
          <cell r="K133" t="str">
            <v>42401-8201698-5</v>
          </cell>
          <cell r="L133">
            <v>923482204756</v>
          </cell>
          <cell r="M133">
            <v>0</v>
          </cell>
          <cell r="N133">
            <v>0</v>
          </cell>
          <cell r="O133" t="str">
            <v>Areesha Villas , Highway near Dua Hotel</v>
          </cell>
        </row>
        <row r="134">
          <cell r="B134" t="str">
            <v>Student1270082</v>
          </cell>
          <cell r="C134" t="str">
            <v>Sameer Khan</v>
          </cell>
          <cell r="D134" t="str">
            <v>Saeed Khan</v>
          </cell>
          <cell r="E134" t="str">
            <v>Sir Talha</v>
          </cell>
          <cell r="F134" t="str">
            <v>PR-202008B</v>
          </cell>
          <cell r="G134">
            <v>44061</v>
          </cell>
          <cell r="H134" t="str">
            <v>9 TO 11</v>
          </cell>
          <cell r="I134" t="str">
            <v>TTS</v>
          </cell>
          <cell r="J134" t="str">
            <v>ADSE</v>
          </cell>
          <cell r="K134" t="str">
            <v>42000-7075620-7</v>
          </cell>
          <cell r="L134">
            <v>923482290035</v>
          </cell>
          <cell r="M134">
            <v>0</v>
          </cell>
          <cell r="N134" t="str">
            <v>Samir.khan0900@gmail.com</v>
          </cell>
          <cell r="O134" t="str">
            <v>House No 493 hill area mehmoodabad karachi</v>
          </cell>
        </row>
        <row r="135">
          <cell r="B135" t="str">
            <v>Student1197137</v>
          </cell>
          <cell r="C135" t="str">
            <v>Muhammad Abid</v>
          </cell>
          <cell r="D135" t="str">
            <v>Abdul Shakoor</v>
          </cell>
          <cell r="E135" t="str">
            <v>Sir Talha</v>
          </cell>
          <cell r="F135" t="str">
            <v>PR-202008B</v>
          </cell>
          <cell r="G135">
            <v>44061</v>
          </cell>
          <cell r="H135" t="str">
            <v>9 TO 11</v>
          </cell>
          <cell r="I135" t="str">
            <v>TTS</v>
          </cell>
          <cell r="J135" t="str">
            <v>ADSE</v>
          </cell>
          <cell r="K135" t="str">
            <v>82203-7024088-7</v>
          </cell>
          <cell r="L135">
            <v>923002468639</v>
          </cell>
          <cell r="M135">
            <v>923490077587</v>
          </cell>
          <cell r="N135" t="str">
            <v>muhammad.abidxyz12@gmail.com</v>
          </cell>
          <cell r="O135" t="str">
            <v>House No : A - 51 152 , Neighbourhood Arababad</v>
          </cell>
        </row>
        <row r="136">
          <cell r="B136" t="str">
            <v>Student1274170</v>
          </cell>
          <cell r="C136" t="str">
            <v>Muhammad Saad</v>
          </cell>
          <cell r="D136" t="str">
            <v>Muhammad Aslam</v>
          </cell>
          <cell r="E136" t="str">
            <v>Sir Talha</v>
          </cell>
          <cell r="F136" t="str">
            <v>PR-202008B</v>
          </cell>
          <cell r="G136">
            <v>44061</v>
          </cell>
          <cell r="H136" t="str">
            <v>9 TO 11</v>
          </cell>
          <cell r="I136" t="str">
            <v>TTS</v>
          </cell>
          <cell r="J136" t="str">
            <v>HDSE-SBTE</v>
          </cell>
          <cell r="K136" t="str">
            <v>-</v>
          </cell>
          <cell r="L136">
            <v>923122170653</v>
          </cell>
          <cell r="M136">
            <v>0</v>
          </cell>
          <cell r="N136" t="str">
            <v>saadzgaming1812871@gmail.com</v>
          </cell>
          <cell r="O136" t="str">
            <v xml:space="preserve">B106 Shahnawaz Bhtto Colony </v>
          </cell>
        </row>
        <row r="137">
          <cell r="B137" t="str">
            <v>-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 t="str">
            <v>-</v>
          </cell>
          <cell r="J137" t="str">
            <v>-</v>
          </cell>
          <cell r="K137" t="str">
            <v>-</v>
          </cell>
          <cell r="L137" t="str">
            <v>-</v>
          </cell>
          <cell r="M137" t="str">
            <v>-</v>
          </cell>
          <cell r="N137" t="str">
            <v>-</v>
          </cell>
          <cell r="O137" t="str">
            <v>-</v>
          </cell>
        </row>
        <row r="138">
          <cell r="B138" t="str">
            <v>Enrollment</v>
          </cell>
          <cell r="C138" t="str">
            <v>Name</v>
          </cell>
          <cell r="D138" t="str">
            <v>Father Name</v>
          </cell>
          <cell r="E138" t="str">
            <v>Faculty Name</v>
          </cell>
          <cell r="F138" t="str">
            <v>Batch Code</v>
          </cell>
          <cell r="G138" t="str">
            <v>Batch Start Date</v>
          </cell>
          <cell r="H138" t="str">
            <v>Time Slot</v>
          </cell>
          <cell r="I138" t="str">
            <v>Days</v>
          </cell>
          <cell r="J138" t="str">
            <v>Course</v>
          </cell>
          <cell r="K138" t="str">
            <v>NIC Number</v>
          </cell>
          <cell r="L138" t="str">
            <v>PTCL No</v>
          </cell>
          <cell r="M138" t="str">
            <v>Cell No</v>
          </cell>
          <cell r="N138" t="str">
            <v>Email</v>
          </cell>
          <cell r="O138" t="str">
            <v>Address</v>
          </cell>
        </row>
        <row r="139">
          <cell r="B139" t="str">
            <v>Student1276244</v>
          </cell>
          <cell r="C139" t="str">
            <v>Wasiq Siddiqui</v>
          </cell>
          <cell r="D139" t="str">
            <v>Masood Ahmed Siddiqui</v>
          </cell>
          <cell r="E139" t="str">
            <v>Miss Tahira</v>
          </cell>
          <cell r="F139" t="str">
            <v>PR-202009B+202010B2</v>
          </cell>
          <cell r="G139">
            <v>44095</v>
          </cell>
          <cell r="H139" t="str">
            <v>9 TO 11</v>
          </cell>
          <cell r="I139" t="str">
            <v>MWF</v>
          </cell>
          <cell r="J139" t="str">
            <v>ADSE</v>
          </cell>
          <cell r="K139" t="str">
            <v>42201-7926986-5</v>
          </cell>
          <cell r="L139">
            <v>923130207564</v>
          </cell>
          <cell r="M139">
            <v>0</v>
          </cell>
          <cell r="N139" t="str">
            <v>WASIQ_SIDD@YAHOO.COM</v>
          </cell>
          <cell r="O139" t="str">
            <v>C-103/6 MALIR COLONY KARACHI NEAR LIQAUAT MARKET</v>
          </cell>
        </row>
        <row r="140">
          <cell r="B140" t="str">
            <v>Student1278406</v>
          </cell>
          <cell r="C140" t="str">
            <v>Syed Wasiq Amjad</v>
          </cell>
          <cell r="D140" t="str">
            <v xml:space="preserve">Syed Amjad Habib </v>
          </cell>
          <cell r="E140" t="str">
            <v>Miss Tahira</v>
          </cell>
          <cell r="F140" t="str">
            <v>PR-202009B+202010B2</v>
          </cell>
          <cell r="G140">
            <v>44095</v>
          </cell>
          <cell r="H140" t="str">
            <v>9 TO 11</v>
          </cell>
          <cell r="I140" t="str">
            <v>MWF</v>
          </cell>
          <cell r="J140" t="str">
            <v>ADSE</v>
          </cell>
          <cell r="K140" t="str">
            <v>42501-8326625-1</v>
          </cell>
          <cell r="L140">
            <v>923373111466</v>
          </cell>
          <cell r="M140">
            <v>923110891466</v>
          </cell>
          <cell r="N140" t="str">
            <v>wasiqamjad90@gmail.com</v>
          </cell>
          <cell r="O140" t="str">
            <v>House no 108 Street no 05 model colony karachi</v>
          </cell>
        </row>
        <row r="141">
          <cell r="B141" t="str">
            <v>Student1279125</v>
          </cell>
          <cell r="C141" t="str">
            <v>Muhammad Ahmed</v>
          </cell>
          <cell r="D141" t="str">
            <v xml:space="preserve">Dost Muhammad </v>
          </cell>
          <cell r="E141" t="str">
            <v>Miss Tahira</v>
          </cell>
          <cell r="F141" t="str">
            <v>PR-202009B+202010B2</v>
          </cell>
          <cell r="G141">
            <v>44095</v>
          </cell>
          <cell r="H141" t="str">
            <v>9 TO 11</v>
          </cell>
          <cell r="I141" t="str">
            <v>MWF</v>
          </cell>
          <cell r="J141" t="str">
            <v>ADSE</v>
          </cell>
          <cell r="K141" t="str">
            <v>42201-4147890-3</v>
          </cell>
          <cell r="L141">
            <v>923337868798</v>
          </cell>
          <cell r="M141">
            <v>0</v>
          </cell>
          <cell r="N141" t="str">
            <v>ma6958741@gmail.com</v>
          </cell>
          <cell r="O141" t="str">
            <v>bilal a75 malir halt karachi</v>
          </cell>
        </row>
        <row r="142">
          <cell r="B142" t="str">
            <v>Student1278382</v>
          </cell>
          <cell r="C142" t="str">
            <v>Saba Noor</v>
          </cell>
          <cell r="D142" t="str">
            <v>Noor Ahmed</v>
          </cell>
          <cell r="E142" t="str">
            <v>Miss Tahira</v>
          </cell>
          <cell r="F142" t="str">
            <v>PR-202009B+202010B2</v>
          </cell>
          <cell r="G142">
            <v>44095</v>
          </cell>
          <cell r="H142" t="str">
            <v>9 TO 11</v>
          </cell>
          <cell r="I142" t="str">
            <v>MWF</v>
          </cell>
          <cell r="J142" t="str">
            <v>ADSE</v>
          </cell>
          <cell r="K142" t="str">
            <v>-</v>
          </cell>
          <cell r="L142">
            <v>923363443070</v>
          </cell>
          <cell r="M142">
            <v>0</v>
          </cell>
          <cell r="N142">
            <v>0</v>
          </cell>
          <cell r="O142" t="str">
            <v>Plot no 89-8/c second floor block 2 mohalla PECHS</v>
          </cell>
        </row>
        <row r="143">
          <cell r="B143" t="str">
            <v>Student1278380</v>
          </cell>
          <cell r="C143" t="str">
            <v>Rabia Noor</v>
          </cell>
          <cell r="D143" t="str">
            <v>Noor Ahmed</v>
          </cell>
          <cell r="E143" t="str">
            <v>Miss Tahira</v>
          </cell>
          <cell r="F143" t="str">
            <v>PR-202009B+202010B2</v>
          </cell>
          <cell r="G143">
            <v>44095</v>
          </cell>
          <cell r="H143" t="str">
            <v>9 TO 11</v>
          </cell>
          <cell r="I143" t="str">
            <v>MWF</v>
          </cell>
          <cell r="J143" t="str">
            <v>ADSE</v>
          </cell>
          <cell r="K143" t="str">
            <v>-</v>
          </cell>
          <cell r="L143">
            <v>923173451588</v>
          </cell>
          <cell r="M143">
            <v>0</v>
          </cell>
          <cell r="N143">
            <v>0</v>
          </cell>
          <cell r="O143" t="str">
            <v>Plot no 89-8/c second floor block 2 mohalla PECHS</v>
          </cell>
        </row>
        <row r="144">
          <cell r="B144" t="str">
            <v>Student1278422</v>
          </cell>
          <cell r="C144" t="str">
            <v xml:space="preserve">Fatima Zehra </v>
          </cell>
          <cell r="D144" t="str">
            <v>Syed Yousuf</v>
          </cell>
          <cell r="E144" t="str">
            <v>Miss Tahira</v>
          </cell>
          <cell r="F144" t="str">
            <v>PR-202009B+202010B2</v>
          </cell>
          <cell r="G144">
            <v>44095</v>
          </cell>
          <cell r="H144" t="str">
            <v>9 TO 11</v>
          </cell>
          <cell r="I144" t="str">
            <v>MWF</v>
          </cell>
          <cell r="J144" t="str">
            <v>DISM</v>
          </cell>
          <cell r="K144" t="str">
            <v>42101-5159676-6</v>
          </cell>
          <cell r="L144">
            <v>923458837076</v>
          </cell>
          <cell r="M144">
            <v>0</v>
          </cell>
          <cell r="N144" t="str">
            <v>fatimayousuf66@gmail.com</v>
          </cell>
          <cell r="O144" t="str">
            <v>MES COLONY H-19 NEAR PNS SHIFA</v>
          </cell>
        </row>
        <row r="145">
          <cell r="B145" t="str">
            <v>Student1278531</v>
          </cell>
          <cell r="C145" t="str">
            <v>ASMA ARIF</v>
          </cell>
          <cell r="D145" t="str">
            <v xml:space="preserve">Arif </v>
          </cell>
          <cell r="E145" t="str">
            <v>Miss Tahira</v>
          </cell>
          <cell r="F145" t="str">
            <v>PR-202009B+202010B2</v>
          </cell>
          <cell r="G145">
            <v>44095</v>
          </cell>
          <cell r="H145" t="str">
            <v>9 TO 11</v>
          </cell>
          <cell r="I145" t="str">
            <v>MWF</v>
          </cell>
          <cell r="J145" t="str">
            <v>DISM</v>
          </cell>
          <cell r="K145" t="str">
            <v>-</v>
          </cell>
          <cell r="L145">
            <v>923042210461</v>
          </cell>
          <cell r="M145">
            <v>923219212215</v>
          </cell>
          <cell r="N145" t="str">
            <v>ASMAARIS20@GMAIL.OCM</v>
          </cell>
          <cell r="O145" t="str">
            <v>PLOT 562 BLOCK C ADAMJEE NAGAR KARACHI</v>
          </cell>
        </row>
        <row r="146">
          <cell r="B146" t="str">
            <v>Student1276249</v>
          </cell>
          <cell r="C146" t="str">
            <v>Muskan Siddiqui</v>
          </cell>
          <cell r="D146" t="str">
            <v>Masood Ahmed Siddiqui</v>
          </cell>
          <cell r="E146" t="str">
            <v>Miss Tahira</v>
          </cell>
          <cell r="F146" t="str">
            <v>PR-202009B+202010B2</v>
          </cell>
          <cell r="G146">
            <v>44095</v>
          </cell>
          <cell r="H146" t="str">
            <v>9 TO 11</v>
          </cell>
          <cell r="I146" t="str">
            <v>MWF</v>
          </cell>
          <cell r="J146" t="str">
            <v>ADSE</v>
          </cell>
          <cell r="K146" t="str">
            <v>42201-3478125-8</v>
          </cell>
          <cell r="L146">
            <v>923351287612</v>
          </cell>
          <cell r="M146">
            <v>0</v>
          </cell>
          <cell r="N146" t="str">
            <v>MUSKANSIDDIQIUI247@GMAIL.COM</v>
          </cell>
          <cell r="O146" t="str">
            <v>C-103/6 MALIR COLONY KARACHI NEAR LIQAUAT MARKET</v>
          </cell>
        </row>
        <row r="147">
          <cell r="B147" t="str">
            <v>Student1267582</v>
          </cell>
          <cell r="C147" t="str">
            <v>SUMMAIYA NAZIM</v>
          </cell>
          <cell r="D147" t="str">
            <v>NAZIM UDDIN</v>
          </cell>
          <cell r="E147" t="str">
            <v>Miss Tahira</v>
          </cell>
          <cell r="F147" t="str">
            <v>PR-202009B+202010B2</v>
          </cell>
          <cell r="G147">
            <v>44095</v>
          </cell>
          <cell r="H147" t="str">
            <v>9 TO 11</v>
          </cell>
          <cell r="I147" t="str">
            <v>MWF</v>
          </cell>
          <cell r="J147" t="str">
            <v>DISM-ADSE</v>
          </cell>
          <cell r="K147" t="str">
            <v>-</v>
          </cell>
          <cell r="L147">
            <v>2134541596</v>
          </cell>
          <cell r="M147">
            <v>923012439275</v>
          </cell>
          <cell r="N147" t="str">
            <v>SUMMAIYA.NAZ12@GMAIL.COM</v>
          </cell>
          <cell r="O147" t="str">
            <v>House No R-83 block 9  K.A.E.C.H society</v>
          </cell>
        </row>
        <row r="148">
          <cell r="B148" t="str">
            <v>Student1278507</v>
          </cell>
          <cell r="C148" t="str">
            <v>Yahya Zulfiqar</v>
          </cell>
          <cell r="D148" t="str">
            <v>Zulfiqar nazir</v>
          </cell>
          <cell r="E148" t="str">
            <v>Miss Tahira</v>
          </cell>
          <cell r="F148" t="str">
            <v>PR-202009B+202010B2</v>
          </cell>
          <cell r="G148">
            <v>44095</v>
          </cell>
          <cell r="H148" t="str">
            <v>9 TO 11</v>
          </cell>
          <cell r="I148" t="str">
            <v>MWF</v>
          </cell>
          <cell r="J148" t="str">
            <v>ADSE</v>
          </cell>
          <cell r="K148" t="str">
            <v>-</v>
          </cell>
          <cell r="L148">
            <v>923052277277</v>
          </cell>
          <cell r="M148">
            <v>923052277277</v>
          </cell>
          <cell r="N148" t="str">
            <v>YAHYAZA2002@gmail.com</v>
          </cell>
          <cell r="O148" t="str">
            <v>mehmoodabad no 6 sector c</v>
          </cell>
        </row>
        <row r="149">
          <cell r="B149" t="str">
            <v>Student1279147</v>
          </cell>
          <cell r="C149" t="str">
            <v>Sumera Jamali</v>
          </cell>
          <cell r="D149" t="str">
            <v>Dhani bux jamali</v>
          </cell>
          <cell r="E149" t="str">
            <v>Miss Tahira</v>
          </cell>
          <cell r="F149" t="str">
            <v>PR-202009B+202010B2</v>
          </cell>
          <cell r="G149">
            <v>44095</v>
          </cell>
          <cell r="H149" t="str">
            <v>9 TO 11</v>
          </cell>
          <cell r="I149" t="str">
            <v>MWF</v>
          </cell>
          <cell r="J149" t="str">
            <v>ADSE</v>
          </cell>
          <cell r="K149" t="str">
            <v>42501-2603981-4</v>
          </cell>
          <cell r="L149">
            <v>923174728315</v>
          </cell>
          <cell r="M149">
            <v>923090613076</v>
          </cell>
          <cell r="N149" t="str">
            <v>sumaira201478@gmail.com</v>
          </cell>
          <cell r="O149" t="str">
            <v>Asiash Appartment 103/4 Block 16 Gulistan e Johar</v>
          </cell>
        </row>
        <row r="150">
          <cell r="B150" t="str">
            <v>Student1265741</v>
          </cell>
          <cell r="C150" t="str">
            <v>MUHAMMAD ZAID</v>
          </cell>
          <cell r="D150" t="str">
            <v>ARJUMAND IQBAL</v>
          </cell>
          <cell r="E150" t="str">
            <v>Miss Tahira</v>
          </cell>
          <cell r="F150" t="str">
            <v>PR-202009B+202010B2</v>
          </cell>
          <cell r="G150">
            <v>44095</v>
          </cell>
          <cell r="H150" t="str">
            <v>9 TO 11</v>
          </cell>
          <cell r="I150" t="str">
            <v>MWF</v>
          </cell>
          <cell r="J150" t="str">
            <v>ADSE</v>
          </cell>
          <cell r="K150" t="str">
            <v>42501-4642337-7</v>
          </cell>
          <cell r="L150">
            <v>923343381318</v>
          </cell>
          <cell r="M150">
            <v>923442778667</v>
          </cell>
          <cell r="N150" t="str">
            <v>ZFAROOQUI886@GMAIL.COM</v>
          </cell>
          <cell r="O150" t="str">
            <v>M5-MOLA RAM COPOUND MALIR CITY KARACHI</v>
          </cell>
        </row>
        <row r="151">
          <cell r="B151" t="str">
            <v>Student1283183</v>
          </cell>
          <cell r="C151" t="str">
            <v>Rimsha Ali Khan</v>
          </cell>
          <cell r="D151" t="str">
            <v>Muhammad Irshad</v>
          </cell>
          <cell r="E151" t="str">
            <v>Miss Tahira</v>
          </cell>
          <cell r="F151" t="str">
            <v>PR-202009B+202010B2</v>
          </cell>
          <cell r="G151">
            <v>44095</v>
          </cell>
          <cell r="H151" t="str">
            <v>9 TO 11</v>
          </cell>
          <cell r="I151" t="str">
            <v>MWF</v>
          </cell>
          <cell r="J151" t="str">
            <v>ADSE</v>
          </cell>
          <cell r="K151" t="str">
            <v>-</v>
          </cell>
          <cell r="L151">
            <v>923318861116</v>
          </cell>
          <cell r="M151">
            <v>0</v>
          </cell>
          <cell r="N151" t="str">
            <v>mumpex786@gmail.com</v>
          </cell>
          <cell r="O151" t="str">
            <v>House No 550a street no 14 Hill Area Mehmoodabad Karachi</v>
          </cell>
        </row>
        <row r="152">
          <cell r="B152" t="str">
            <v>Student1283389</v>
          </cell>
          <cell r="C152" t="str">
            <v xml:space="preserve">Shoul Nadeem </v>
          </cell>
          <cell r="D152" t="str">
            <v>Nadeem James</v>
          </cell>
          <cell r="E152" t="str">
            <v>Miss Tahira</v>
          </cell>
          <cell r="F152" t="str">
            <v>PR-202009B+202010B2</v>
          </cell>
          <cell r="G152">
            <v>44095</v>
          </cell>
          <cell r="H152" t="str">
            <v>9 TO 11</v>
          </cell>
          <cell r="I152" t="str">
            <v>MWF</v>
          </cell>
          <cell r="J152" t="str">
            <v>ADSE</v>
          </cell>
          <cell r="K152" t="str">
            <v>42301-8544728-1</v>
          </cell>
          <cell r="L152">
            <v>923052256969</v>
          </cell>
          <cell r="M152">
            <v>923417164767</v>
          </cell>
          <cell r="N152" t="str">
            <v>shoulkhokar01@gmail.com</v>
          </cell>
          <cell r="O152" t="str">
            <v>House #216 Street 03 Azambasti Karachi</v>
          </cell>
        </row>
        <row r="153">
          <cell r="B153" t="str">
            <v>Student1279594</v>
          </cell>
          <cell r="C153" t="str">
            <v>Muhammad Zamad Rehmani</v>
          </cell>
          <cell r="D153" t="str">
            <v>Abid Hussain</v>
          </cell>
          <cell r="E153" t="str">
            <v>Miss Tahira</v>
          </cell>
          <cell r="F153" t="str">
            <v>PR-202009B+202010B2</v>
          </cell>
          <cell r="G153">
            <v>44095</v>
          </cell>
          <cell r="H153" t="str">
            <v>9 TO 11</v>
          </cell>
          <cell r="I153" t="str">
            <v>MWF</v>
          </cell>
          <cell r="J153" t="str">
            <v>HDSE-SBTE</v>
          </cell>
          <cell r="K153" t="str">
            <v>42401-9580734-5</v>
          </cell>
          <cell r="L153">
            <v>923002660976</v>
          </cell>
          <cell r="M153">
            <v>923009213792</v>
          </cell>
          <cell r="N153" t="str">
            <v>m.zamad@gmail.com</v>
          </cell>
          <cell r="O153" t="str">
            <v>H#ca/397 Madni Colony maripur karachi</v>
          </cell>
        </row>
        <row r="154">
          <cell r="B154" t="str">
            <v>Student1285554</v>
          </cell>
          <cell r="C154" t="str">
            <v>Javeria Abdul Rahim</v>
          </cell>
          <cell r="D154" t="str">
            <v>Abdul Rahim</v>
          </cell>
          <cell r="E154" t="str">
            <v>Miss Tahira</v>
          </cell>
          <cell r="F154" t="str">
            <v>PR-202009B+202010B2</v>
          </cell>
          <cell r="G154">
            <v>44095</v>
          </cell>
          <cell r="H154" t="str">
            <v>9 TO 11</v>
          </cell>
          <cell r="I154" t="str">
            <v>MWF</v>
          </cell>
          <cell r="J154" t="str">
            <v>ADSE</v>
          </cell>
          <cell r="K154" t="str">
            <v>-</v>
          </cell>
          <cell r="L154">
            <v>923332159591</v>
          </cell>
          <cell r="M154">
            <v>0</v>
          </cell>
          <cell r="N154">
            <v>0</v>
          </cell>
          <cell r="O154" t="str">
            <v>Flat No 18 Merry Mension Building Freere Road Karachi</v>
          </cell>
        </row>
        <row r="155">
          <cell r="B155" t="str">
            <v>Student1280587</v>
          </cell>
          <cell r="C155" t="str">
            <v>Salman Ahmed</v>
          </cell>
          <cell r="D155" t="str">
            <v>Shahzad</v>
          </cell>
          <cell r="E155" t="str">
            <v>Miss Tahira</v>
          </cell>
          <cell r="F155" t="str">
            <v>PR-202009B+202010B2</v>
          </cell>
          <cell r="G155">
            <v>44095</v>
          </cell>
          <cell r="H155" t="str">
            <v>9 TO 11</v>
          </cell>
          <cell r="I155" t="str">
            <v>MWF</v>
          </cell>
          <cell r="J155" t="str">
            <v>ADSE</v>
          </cell>
          <cell r="K155" t="str">
            <v>42201-5884360-2</v>
          </cell>
          <cell r="L155">
            <v>923360085505</v>
          </cell>
          <cell r="M155">
            <v>0</v>
          </cell>
          <cell r="N155">
            <v>0</v>
          </cell>
          <cell r="O155" t="str">
            <v xml:space="preserve">DALMIA STREET 5 </v>
          </cell>
        </row>
        <row r="156">
          <cell r="B156" t="str">
            <v>Student1285480</v>
          </cell>
          <cell r="C156" t="str">
            <v>Mohd Naveed</v>
          </cell>
          <cell r="D156" t="str">
            <v>abdul rahim</v>
          </cell>
          <cell r="E156" t="str">
            <v>Miss Tahira</v>
          </cell>
          <cell r="F156" t="str">
            <v>PR-202009B+202010B2</v>
          </cell>
          <cell r="G156">
            <v>44095</v>
          </cell>
          <cell r="H156" t="str">
            <v>9 TO 11</v>
          </cell>
          <cell r="I156" t="str">
            <v>MWF</v>
          </cell>
          <cell r="J156" t="str">
            <v>ADSE</v>
          </cell>
          <cell r="K156" t="str">
            <v>42301-0975090</v>
          </cell>
          <cell r="L156">
            <v>923343346852</v>
          </cell>
          <cell r="M156">
            <v>0</v>
          </cell>
          <cell r="N156">
            <v>0</v>
          </cell>
          <cell r="O156" t="str">
            <v>Flat No 18 Merry Mension Building Freere Road Karachi</v>
          </cell>
        </row>
        <row r="157">
          <cell r="B157" t="str">
            <v>Student1283716</v>
          </cell>
          <cell r="C157" t="str">
            <v>Elisha Jonathan</v>
          </cell>
          <cell r="D157" t="str">
            <v>Ilyas Masih</v>
          </cell>
          <cell r="E157" t="str">
            <v>Miss Tahira</v>
          </cell>
          <cell r="F157" t="str">
            <v>PR-202009B+202010B2</v>
          </cell>
          <cell r="G157">
            <v>44095</v>
          </cell>
          <cell r="H157" t="str">
            <v>9 TO 11</v>
          </cell>
          <cell r="I157" t="str">
            <v>MWF</v>
          </cell>
          <cell r="J157" t="str">
            <v>ADSE</v>
          </cell>
          <cell r="K157" t="str">
            <v>42201-1032556-7</v>
          </cell>
          <cell r="L157">
            <v>923452777633</v>
          </cell>
          <cell r="M157">
            <v>923172381933</v>
          </cell>
          <cell r="N157">
            <v>0</v>
          </cell>
          <cell r="O157" t="str">
            <v>House no L-54 Gulshan e Mustaafa Korangi crossing karachi</v>
          </cell>
        </row>
        <row r="158">
          <cell r="B158" t="str">
            <v>Student1283198</v>
          </cell>
          <cell r="C158" t="str">
            <v>IQRA MUKHTAR</v>
          </cell>
          <cell r="D158" t="str">
            <v>MUKHTAR AHMED</v>
          </cell>
          <cell r="E158" t="str">
            <v>Miss Tahira</v>
          </cell>
          <cell r="F158" t="str">
            <v>PR-202009B+202010B2</v>
          </cell>
          <cell r="G158">
            <v>44095</v>
          </cell>
          <cell r="H158" t="str">
            <v>9 TO 11</v>
          </cell>
          <cell r="I158" t="str">
            <v>MWF</v>
          </cell>
          <cell r="J158" t="str">
            <v>ADSE</v>
          </cell>
          <cell r="K158" t="str">
            <v>42201-0450070-8</v>
          </cell>
          <cell r="L158">
            <v>923122629631</v>
          </cell>
          <cell r="M158">
            <v>0</v>
          </cell>
          <cell r="N158" t="str">
            <v>iquali561@gmail.com</v>
          </cell>
          <cell r="O158" t="str">
            <v>Mehran town Korangi</v>
          </cell>
        </row>
        <row r="159">
          <cell r="B159" t="str">
            <v>Student1279834</v>
          </cell>
          <cell r="C159" t="str">
            <v xml:space="preserve"> Idress Safdar</v>
          </cell>
          <cell r="D159" t="str">
            <v>Muhammad Safdar Ali</v>
          </cell>
          <cell r="E159" t="str">
            <v>Miss Tahira</v>
          </cell>
          <cell r="F159" t="str">
            <v>PR-202009B+202010B2</v>
          </cell>
          <cell r="G159">
            <v>44095</v>
          </cell>
          <cell r="H159" t="str">
            <v>9 TO 11</v>
          </cell>
          <cell r="I159" t="str">
            <v>MWF</v>
          </cell>
          <cell r="J159" t="str">
            <v>ADSE</v>
          </cell>
          <cell r="K159" t="str">
            <v>42501-8278997-5</v>
          </cell>
          <cell r="L159" t="str">
            <v>923442192307/923248223484</v>
          </cell>
          <cell r="M159">
            <v>923212528717</v>
          </cell>
          <cell r="N159" t="str">
            <v>Nimrasafdar970873@gmail.com</v>
          </cell>
          <cell r="O159" t="str">
            <v>House No FF-2 Block 12 Khalid SRE Yousrabad Maripur Karachi</v>
          </cell>
        </row>
        <row r="160">
          <cell r="B160" t="str">
            <v>Student1283358</v>
          </cell>
          <cell r="C160" t="str">
            <v xml:space="preserve">Ghazal Siddiqui </v>
          </cell>
          <cell r="D160" t="str">
            <v>Muhamamd Arif Siddiqui</v>
          </cell>
          <cell r="E160" t="str">
            <v>Miss Tahira</v>
          </cell>
          <cell r="F160" t="str">
            <v>PR-202009B+202010B2</v>
          </cell>
          <cell r="G160">
            <v>44095</v>
          </cell>
          <cell r="H160" t="str">
            <v>9 TO 11</v>
          </cell>
          <cell r="I160" t="str">
            <v>MWF</v>
          </cell>
          <cell r="J160" t="str">
            <v>ADSE</v>
          </cell>
          <cell r="K160" t="str">
            <v>42201-104483-8</v>
          </cell>
          <cell r="L160">
            <v>923121260301</v>
          </cell>
          <cell r="M160">
            <v>923032156778</v>
          </cell>
          <cell r="N160" t="str">
            <v>ghazalangle325@gmail.com</v>
          </cell>
          <cell r="O160" t="str">
            <v>H no 42 liaquat asraf colony mehmoodabad</v>
          </cell>
        </row>
        <row r="161">
          <cell r="B161" t="str">
            <v>Student1280591</v>
          </cell>
          <cell r="C161" t="str">
            <v>Muhammad Mubashir</v>
          </cell>
          <cell r="D161" t="str">
            <v>Shah Muhammad</v>
          </cell>
          <cell r="E161" t="str">
            <v>Miss Tahira</v>
          </cell>
          <cell r="F161" t="str">
            <v>PR-202009B+202010B2</v>
          </cell>
          <cell r="G161">
            <v>44095</v>
          </cell>
          <cell r="H161" t="str">
            <v>9 TO 11</v>
          </cell>
          <cell r="I161" t="str">
            <v>MWF</v>
          </cell>
          <cell r="J161" t="str">
            <v>ADSE</v>
          </cell>
          <cell r="K161" t="str">
            <v>42201-4927887-1</v>
          </cell>
          <cell r="L161">
            <v>923073919968</v>
          </cell>
          <cell r="M161">
            <v>923012428253</v>
          </cell>
          <cell r="N161" t="str">
            <v>mb500070@gmail.com</v>
          </cell>
          <cell r="O161" t="str">
            <v xml:space="preserve">DALMIA STREET 5 </v>
          </cell>
        </row>
        <row r="162">
          <cell r="B162" t="str">
            <v>Student1282253</v>
          </cell>
          <cell r="C162" t="str">
            <v>Zoya Khan</v>
          </cell>
          <cell r="D162" t="str">
            <v>Muhammad Naveed Uz zaman</v>
          </cell>
          <cell r="E162" t="str">
            <v>Miss Tahira</v>
          </cell>
          <cell r="F162" t="str">
            <v>PR-202009B+202010B2</v>
          </cell>
          <cell r="G162">
            <v>44095</v>
          </cell>
          <cell r="H162" t="str">
            <v>9 TO 11</v>
          </cell>
          <cell r="I162" t="str">
            <v>MWF</v>
          </cell>
          <cell r="J162" t="str">
            <v>ADSE</v>
          </cell>
          <cell r="K162" t="str">
            <v>-</v>
          </cell>
          <cell r="L162">
            <v>923000020027</v>
          </cell>
          <cell r="M162">
            <v>0</v>
          </cell>
          <cell r="N162" t="str">
            <v>waleedkhan.one8@gmail.com</v>
          </cell>
          <cell r="O162" t="str">
            <v>Plot 197 justice inamulla road kashar view b-2 Hill park karachi</v>
          </cell>
        </row>
        <row r="163">
          <cell r="B163" t="str">
            <v>Student1283354</v>
          </cell>
          <cell r="C163" t="str">
            <v>Muhammad Faraz</v>
          </cell>
          <cell r="D163" t="str">
            <v>qurban ali</v>
          </cell>
          <cell r="E163" t="str">
            <v>Miss Tahira</v>
          </cell>
          <cell r="F163" t="str">
            <v>PR-202009B+202010B2</v>
          </cell>
          <cell r="G163">
            <v>44095</v>
          </cell>
          <cell r="H163" t="str">
            <v>9 TO 11</v>
          </cell>
          <cell r="I163" t="str">
            <v>MWF</v>
          </cell>
          <cell r="J163" t="str">
            <v>ADSE</v>
          </cell>
          <cell r="K163" t="str">
            <v>42301-5607740-9</v>
          </cell>
          <cell r="L163">
            <v>923493208525</v>
          </cell>
          <cell r="M163">
            <v>0</v>
          </cell>
          <cell r="N163" t="str">
            <v>MuhammadFaraz3241@gmail.com</v>
          </cell>
          <cell r="O163" t="str">
            <v>MKB-221 House no 18 Street 4 sec 6</v>
          </cell>
        </row>
        <row r="164">
          <cell r="B164" t="str">
            <v>-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 t="str">
            <v>-</v>
          </cell>
          <cell r="J164" t="str">
            <v>-</v>
          </cell>
          <cell r="K164" t="str">
            <v>-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</row>
        <row r="165">
          <cell r="B165" t="str">
            <v>Enrollment</v>
          </cell>
          <cell r="C165" t="str">
            <v>Name</v>
          </cell>
          <cell r="D165" t="str">
            <v>Father Name</v>
          </cell>
          <cell r="E165" t="str">
            <v>Faculty Name</v>
          </cell>
          <cell r="F165" t="str">
            <v>Batch Code</v>
          </cell>
          <cell r="G165" t="str">
            <v>Batch Start Date</v>
          </cell>
          <cell r="H165" t="str">
            <v>Time Slot</v>
          </cell>
          <cell r="I165" t="str">
            <v>Days</v>
          </cell>
          <cell r="J165" t="str">
            <v>Course</v>
          </cell>
          <cell r="K165" t="str">
            <v>NIC Number</v>
          </cell>
          <cell r="L165" t="str">
            <v>PTCL No</v>
          </cell>
          <cell r="M165" t="str">
            <v>Cell No</v>
          </cell>
          <cell r="N165" t="str">
            <v>Email</v>
          </cell>
          <cell r="O165" t="str">
            <v>Address</v>
          </cell>
        </row>
        <row r="166">
          <cell r="B166" t="str">
            <v>Student1280601</v>
          </cell>
          <cell r="C166" t="str">
            <v>Hassan Rizwan</v>
          </cell>
          <cell r="D166" t="str">
            <v>Muhammad Rizwan</v>
          </cell>
          <cell r="E166" t="str">
            <v>Miss Ulya</v>
          </cell>
          <cell r="F166" t="str">
            <v>PR-202010B1+11B1</v>
          </cell>
          <cell r="G166">
            <v>44119</v>
          </cell>
          <cell r="H166" t="str">
            <v>9 TO 11</v>
          </cell>
          <cell r="I166" t="str">
            <v>TTS</v>
          </cell>
          <cell r="J166" t="str">
            <v>ADSE</v>
          </cell>
          <cell r="K166" t="str">
            <v>42201-3345776-7</v>
          </cell>
          <cell r="L166" t="str">
            <v>021-34949983</v>
          </cell>
          <cell r="M166">
            <v>0</v>
          </cell>
          <cell r="N166" t="str">
            <v>Hassanthara@gmail.com</v>
          </cell>
          <cell r="O166" t="str">
            <v>Flat no 13 Ameer khusro dhoraji</v>
          </cell>
        </row>
        <row r="167">
          <cell r="B167" t="str">
            <v>Student1280739</v>
          </cell>
          <cell r="C167" t="str">
            <v xml:space="preserve">Syed Faizan </v>
          </cell>
          <cell r="D167" t="str">
            <v>Abdul Khalid</v>
          </cell>
          <cell r="E167" t="str">
            <v>Miss Ulya</v>
          </cell>
          <cell r="F167" t="str">
            <v>PR-202010B1+11B1</v>
          </cell>
          <cell r="G167">
            <v>44119</v>
          </cell>
          <cell r="H167" t="str">
            <v>9 TO 11</v>
          </cell>
          <cell r="I167" t="str">
            <v>TTS</v>
          </cell>
          <cell r="J167" t="str">
            <v>HDSE</v>
          </cell>
          <cell r="K167" t="str">
            <v>42301-9244512-1</v>
          </cell>
          <cell r="L167">
            <v>923142515825</v>
          </cell>
          <cell r="M167">
            <v>923242610403</v>
          </cell>
          <cell r="N167" t="str">
            <v>faizankhalid833@gmail.com</v>
          </cell>
          <cell r="O167" t="str">
            <v>2nd floor OT3/153 m huusain mension mithadar karachi</v>
          </cell>
        </row>
        <row r="168">
          <cell r="B168" t="str">
            <v>Student1280237</v>
          </cell>
          <cell r="C168" t="str">
            <v>Noman Shahbaz</v>
          </cell>
          <cell r="D168" t="str">
            <v>Shahbaz Hussain</v>
          </cell>
          <cell r="E168" t="str">
            <v>Miss Ulya</v>
          </cell>
          <cell r="F168" t="str">
            <v>PR-202010B1+11B1</v>
          </cell>
          <cell r="G168">
            <v>44119</v>
          </cell>
          <cell r="H168" t="str">
            <v>9 TO 11</v>
          </cell>
          <cell r="I168" t="str">
            <v>TTS</v>
          </cell>
          <cell r="J168" t="str">
            <v>ADSE</v>
          </cell>
          <cell r="K168" t="str">
            <v>32304-9871394-1</v>
          </cell>
          <cell r="L168">
            <v>923178958978</v>
          </cell>
          <cell r="M168" t="str">
            <v>-</v>
          </cell>
          <cell r="N168" t="str">
            <v>numansanwal321@gmail.com</v>
          </cell>
          <cell r="O168" t="str">
            <v>Shah Latif Colony Maripur Karachi Hawksbay Road</v>
          </cell>
        </row>
        <row r="169">
          <cell r="B169" t="str">
            <v>Student1277833</v>
          </cell>
          <cell r="C169" t="str">
            <v>Muhammad Asmaar Ali</v>
          </cell>
          <cell r="D169" t="str">
            <v>Nazim Ali</v>
          </cell>
          <cell r="E169" t="str">
            <v>Miss Ulya</v>
          </cell>
          <cell r="F169" t="str">
            <v>PR-202010B1+11B1</v>
          </cell>
          <cell r="G169">
            <v>44119</v>
          </cell>
          <cell r="H169" t="str">
            <v>9 TO 11</v>
          </cell>
          <cell r="I169" t="str">
            <v>TTS</v>
          </cell>
          <cell r="J169" t="str">
            <v>ADSE</v>
          </cell>
          <cell r="K169" t="str">
            <v>42201-3396608-5</v>
          </cell>
          <cell r="L169">
            <v>923102075046</v>
          </cell>
          <cell r="M169">
            <v>0</v>
          </cell>
          <cell r="N169" t="str">
            <v>Asmaarali0000@gmail.com</v>
          </cell>
          <cell r="O169" t="str">
            <v>A-47 block 12 gulistan e johar</v>
          </cell>
        </row>
        <row r="170">
          <cell r="B170" t="str">
            <v>Student1283376</v>
          </cell>
          <cell r="C170" t="str">
            <v>Uzair Murtaza Shaikh</v>
          </cell>
          <cell r="D170" t="str">
            <v>Murtaza Shaikh</v>
          </cell>
          <cell r="E170" t="str">
            <v>Miss Ulya</v>
          </cell>
          <cell r="F170" t="str">
            <v>PR-202010B1+11B1</v>
          </cell>
          <cell r="G170">
            <v>44119</v>
          </cell>
          <cell r="H170" t="str">
            <v>9 TO 11</v>
          </cell>
          <cell r="I170" t="str">
            <v>TTS</v>
          </cell>
          <cell r="J170" t="str">
            <v>ADSE</v>
          </cell>
          <cell r="K170" t="str">
            <v>42201-5009893-9</v>
          </cell>
          <cell r="L170">
            <v>923092813483</v>
          </cell>
          <cell r="M170">
            <v>923008903213</v>
          </cell>
          <cell r="N170" t="str">
            <v>Uziarmurtaza92918@icloud.com</v>
          </cell>
          <cell r="O170" t="str">
            <v>Farhan Dream Land A-407 Gulistan e johar block 16</v>
          </cell>
        </row>
        <row r="171">
          <cell r="B171" t="str">
            <v>Student1281810</v>
          </cell>
          <cell r="C171" t="str">
            <v>MUHAMMAD AFZAAL MALIK</v>
          </cell>
          <cell r="D171" t="str">
            <v>ANWAR</v>
          </cell>
          <cell r="E171" t="str">
            <v>Miss Ulya</v>
          </cell>
          <cell r="F171" t="str">
            <v>PR-202010B1+11B1</v>
          </cell>
          <cell r="G171">
            <v>44119</v>
          </cell>
          <cell r="H171" t="str">
            <v>9 TO 11</v>
          </cell>
          <cell r="I171" t="str">
            <v>TTS</v>
          </cell>
          <cell r="J171" t="str">
            <v>HDSE-SBTE</v>
          </cell>
          <cell r="K171" t="str">
            <v>38201-0997033-1</v>
          </cell>
          <cell r="L171">
            <v>923142115398</v>
          </cell>
          <cell r="M171">
            <v>0</v>
          </cell>
          <cell r="N171">
            <v>0</v>
          </cell>
          <cell r="O171" t="str">
            <v>MODEL COLONY CHECK POST 2 H.NO 115</v>
          </cell>
        </row>
        <row r="172">
          <cell r="B172" t="str">
            <v>Student1278444</v>
          </cell>
          <cell r="C172" t="str">
            <v>Rana Abdul Samad</v>
          </cell>
          <cell r="D172" t="str">
            <v>Rana Saleem</v>
          </cell>
          <cell r="E172" t="str">
            <v>Miss Ulya</v>
          </cell>
          <cell r="F172" t="str">
            <v>PR-202010B1+11B1</v>
          </cell>
          <cell r="G172">
            <v>44119</v>
          </cell>
          <cell r="H172" t="str">
            <v>9 TO 11</v>
          </cell>
          <cell r="I172" t="str">
            <v>TTS</v>
          </cell>
          <cell r="J172" t="str">
            <v>ADSE</v>
          </cell>
          <cell r="K172" t="str">
            <v>42401-1765702-7</v>
          </cell>
          <cell r="L172">
            <v>923171051810</v>
          </cell>
          <cell r="M172">
            <v>923333541497</v>
          </cell>
          <cell r="N172" t="str">
            <v>SAMAD12408@GMAIL.COM</v>
          </cell>
          <cell r="O172" t="str">
            <v xml:space="preserve">Maripur hawksbay road custom coloney </v>
          </cell>
        </row>
        <row r="173">
          <cell r="B173" t="str">
            <v>Student1276257</v>
          </cell>
          <cell r="C173" t="str">
            <v>Muhammad Hamza Khan</v>
          </cell>
          <cell r="D173" t="str">
            <v>Zaheer Ahmed</v>
          </cell>
          <cell r="E173" t="str">
            <v>Miss Ulya</v>
          </cell>
          <cell r="F173" t="str">
            <v>PR-202010B1+11B1</v>
          </cell>
          <cell r="G173">
            <v>44119</v>
          </cell>
          <cell r="H173" t="str">
            <v>9 TO 11</v>
          </cell>
          <cell r="I173" t="str">
            <v>TTS</v>
          </cell>
          <cell r="J173" t="str">
            <v>ADSE</v>
          </cell>
          <cell r="K173" t="str">
            <v>-</v>
          </cell>
          <cell r="L173">
            <v>923343527313</v>
          </cell>
          <cell r="M173">
            <v>923021594851</v>
          </cell>
          <cell r="N173" t="str">
            <v>hk301736@GMAIL.COM</v>
          </cell>
          <cell r="O173" t="str">
            <v>Gulistan e johar g-9011 block 11</v>
          </cell>
        </row>
        <row r="174">
          <cell r="B174" t="str">
            <v>Student1284028</v>
          </cell>
          <cell r="C174" t="str">
            <v xml:space="preserve">Muhammad Bilal kola </v>
          </cell>
          <cell r="D174" t="str">
            <v>Talha</v>
          </cell>
          <cell r="E174" t="str">
            <v>Miss Ulya</v>
          </cell>
          <cell r="F174" t="str">
            <v>PR-202010B1+11B1</v>
          </cell>
          <cell r="G174">
            <v>44119</v>
          </cell>
          <cell r="H174" t="str">
            <v>9 TO 11</v>
          </cell>
          <cell r="I174" t="str">
            <v>TTS</v>
          </cell>
          <cell r="J174" t="str">
            <v>ADSE</v>
          </cell>
          <cell r="K174" t="str">
            <v>42201-4512372-1</v>
          </cell>
          <cell r="L174">
            <v>923452109430</v>
          </cell>
          <cell r="M174">
            <v>923052051555</v>
          </cell>
          <cell r="N174" t="str">
            <v>farhankola@gmail.com</v>
          </cell>
          <cell r="O174" t="str">
            <v>201-a-202 smchs block a karachi</v>
          </cell>
        </row>
        <row r="175">
          <cell r="B175" t="str">
            <v>Student1284646</v>
          </cell>
          <cell r="C175" t="str">
            <v>MUHAMMAD HUZAIFA KHAN</v>
          </cell>
          <cell r="D175" t="str">
            <v>MUHAMMAD ABRAR KHAN</v>
          </cell>
          <cell r="E175" t="str">
            <v>Miss Ulya</v>
          </cell>
          <cell r="F175" t="str">
            <v>PR-202010B1+11B1</v>
          </cell>
          <cell r="G175">
            <v>44119</v>
          </cell>
          <cell r="H175" t="str">
            <v>9 TO 11</v>
          </cell>
          <cell r="I175" t="str">
            <v>TTS</v>
          </cell>
          <cell r="J175" t="str">
            <v>ADSE</v>
          </cell>
          <cell r="K175" t="str">
            <v>42201-5508171-5</v>
          </cell>
          <cell r="L175">
            <v>923132184690</v>
          </cell>
          <cell r="M175">
            <v>0</v>
          </cell>
          <cell r="N175" t="str">
            <v>KMHUZAIFAKHAN@GMAIL.COM</v>
          </cell>
          <cell r="O175" t="str">
            <v>PLOT #A/07 SECOND FLOOR RIGHD ALLAHWALA TOWN KORANGI CROSSING KHI</v>
          </cell>
        </row>
        <row r="176">
          <cell r="B176" t="str">
            <v>Student1283993</v>
          </cell>
          <cell r="C176" t="str">
            <v xml:space="preserve">Ali Raza </v>
          </cell>
          <cell r="D176" t="str">
            <v>M Yonus</v>
          </cell>
          <cell r="E176" t="str">
            <v>Miss Ulya</v>
          </cell>
          <cell r="F176" t="str">
            <v>PR-202010B1+11B1</v>
          </cell>
          <cell r="G176">
            <v>44119</v>
          </cell>
          <cell r="H176" t="str">
            <v>9 TO 11</v>
          </cell>
          <cell r="I176" t="str">
            <v>TTS</v>
          </cell>
          <cell r="J176" t="str">
            <v>ADSE</v>
          </cell>
          <cell r="K176" t="str">
            <v>-</v>
          </cell>
          <cell r="L176">
            <v>923052637412</v>
          </cell>
          <cell r="M176">
            <v>923122240003</v>
          </cell>
          <cell r="N176" t="str">
            <v>Araza400200@gmail.com</v>
          </cell>
          <cell r="O176" t="str">
            <v>e1-29/1 malir ext colony</v>
          </cell>
        </row>
        <row r="177">
          <cell r="B177" t="str">
            <v>Student1286654</v>
          </cell>
          <cell r="C177" t="str">
            <v>Anwar Shah</v>
          </cell>
          <cell r="D177" t="str">
            <v>Syed Lal Shah</v>
          </cell>
          <cell r="E177" t="str">
            <v>Miss Ulya</v>
          </cell>
          <cell r="F177" t="str">
            <v>PR-202010B1+11B1</v>
          </cell>
          <cell r="G177">
            <v>44119</v>
          </cell>
          <cell r="H177" t="str">
            <v>9 TO 11</v>
          </cell>
          <cell r="I177" t="str">
            <v>TTS</v>
          </cell>
          <cell r="J177" t="str">
            <v>ADSE</v>
          </cell>
          <cell r="K177" t="str">
            <v>31304-0219527-3</v>
          </cell>
          <cell r="L177">
            <v>923073493905</v>
          </cell>
          <cell r="M177">
            <v>923013756125</v>
          </cell>
          <cell r="N177" t="str">
            <v>zulfimutani615@gmail.com</v>
          </cell>
          <cell r="O177" t="str">
            <v xml:space="preserve">Rufi Spring Flower Schme 33 House no C-30 </v>
          </cell>
        </row>
        <row r="178">
          <cell r="B178" t="str">
            <v>Student1286546</v>
          </cell>
          <cell r="C178" t="str">
            <v>MUHAMMAD AHMED KHAN</v>
          </cell>
          <cell r="D178" t="str">
            <v>IMRAN KHAN</v>
          </cell>
          <cell r="E178" t="str">
            <v>Miss Ulya</v>
          </cell>
          <cell r="F178" t="str">
            <v>PR-202010B1+11B1</v>
          </cell>
          <cell r="G178">
            <v>44119</v>
          </cell>
          <cell r="H178" t="str">
            <v>9 TO 11</v>
          </cell>
          <cell r="I178" t="str">
            <v>TTS</v>
          </cell>
          <cell r="J178" t="str">
            <v>HDSE-SBTE</v>
          </cell>
          <cell r="K178" t="str">
            <v>-</v>
          </cell>
          <cell r="L178">
            <v>923363413094</v>
          </cell>
          <cell r="M178">
            <v>9232202046844</v>
          </cell>
          <cell r="N178" t="str">
            <v>IMKHAN03041969@GMAIL.COM</v>
          </cell>
          <cell r="O178" t="str">
            <v>A-778 USMANJI COLONY PIB COLONY</v>
          </cell>
        </row>
        <row r="179">
          <cell r="B179" t="str">
            <v>Student1285803</v>
          </cell>
          <cell r="C179" t="str">
            <v>Khurram Shahzad</v>
          </cell>
          <cell r="D179" t="str">
            <v>Shahzad</v>
          </cell>
          <cell r="E179" t="str">
            <v>Miss Ulya</v>
          </cell>
          <cell r="F179" t="str">
            <v>PR-202010B1+11B1</v>
          </cell>
          <cell r="G179">
            <v>44119</v>
          </cell>
          <cell r="H179" t="str">
            <v>9 TO 11</v>
          </cell>
          <cell r="I179" t="str">
            <v>TTS</v>
          </cell>
          <cell r="J179" t="str">
            <v>HDSE-SBTE</v>
          </cell>
          <cell r="K179" t="str">
            <v>82303-0975258-5</v>
          </cell>
          <cell r="L179">
            <v>923461120280</v>
          </cell>
          <cell r="M179">
            <v>923461120280</v>
          </cell>
          <cell r="N179">
            <v>0</v>
          </cell>
          <cell r="O179" t="str">
            <v>AKHTAR COLONY SEC B STREET 4 HOUSE NO 280</v>
          </cell>
        </row>
        <row r="180">
          <cell r="B180" t="str">
            <v>-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-</v>
          </cell>
          <cell r="M180" t="str">
            <v>-</v>
          </cell>
          <cell r="N180" t="str">
            <v>-</v>
          </cell>
          <cell r="O180" t="str">
            <v>-</v>
          </cell>
        </row>
        <row r="181">
          <cell r="B181" t="str">
            <v>Enrollment</v>
          </cell>
          <cell r="C181" t="str">
            <v>Name</v>
          </cell>
          <cell r="D181" t="str">
            <v>Father Name</v>
          </cell>
          <cell r="E181" t="str">
            <v>Faculty Name</v>
          </cell>
          <cell r="F181" t="str">
            <v>Batch Code</v>
          </cell>
          <cell r="G181" t="str">
            <v>Batch Start Date</v>
          </cell>
          <cell r="H181" t="str">
            <v>Time Slot</v>
          </cell>
          <cell r="I181" t="str">
            <v>Days</v>
          </cell>
          <cell r="J181" t="str">
            <v>Course</v>
          </cell>
          <cell r="K181" t="str">
            <v>NIC Number</v>
          </cell>
          <cell r="L181" t="str">
            <v>PTCL No</v>
          </cell>
          <cell r="M181" t="str">
            <v>Cell No</v>
          </cell>
          <cell r="N181" t="str">
            <v>Email</v>
          </cell>
          <cell r="O181" t="str">
            <v>Address</v>
          </cell>
        </row>
        <row r="182">
          <cell r="B182" t="str">
            <v>Student1284637</v>
          </cell>
          <cell r="C182" t="str">
            <v>Syed Musab Ahmad Rizvi</v>
          </cell>
          <cell r="D182" t="str">
            <v xml:space="preserve">Syed Noman </v>
          </cell>
          <cell r="E182" t="str">
            <v>Sir Faizan</v>
          </cell>
          <cell r="F182" t="str">
            <v>PR-202011B</v>
          </cell>
          <cell r="G182">
            <v>44151</v>
          </cell>
          <cell r="H182" t="str">
            <v>9 TO 11</v>
          </cell>
          <cell r="I182" t="str">
            <v>MWF</v>
          </cell>
          <cell r="J182" t="str">
            <v>ADSE</v>
          </cell>
          <cell r="K182" t="str">
            <v>42101-5474887-1</v>
          </cell>
          <cell r="L182">
            <v>923182033142</v>
          </cell>
          <cell r="M182">
            <v>0</v>
          </cell>
          <cell r="N182" t="str">
            <v>syedmusab66@gmail.comn</v>
          </cell>
          <cell r="O182" t="str">
            <v>Omega Heights balock b 2nd floore a-103 Gulistan e johar</v>
          </cell>
        </row>
        <row r="183">
          <cell r="B183" t="str">
            <v>Student1283801</v>
          </cell>
          <cell r="C183" t="str">
            <v>Naveed Ahmed</v>
          </cell>
          <cell r="D183" t="str">
            <v>Ahmed</v>
          </cell>
          <cell r="E183" t="str">
            <v>Sir Faizan</v>
          </cell>
          <cell r="F183" t="str">
            <v>PR-202011B</v>
          </cell>
          <cell r="G183">
            <v>44151</v>
          </cell>
          <cell r="H183" t="str">
            <v>9 TO 11</v>
          </cell>
          <cell r="I183" t="str">
            <v>MWF</v>
          </cell>
          <cell r="J183" t="str">
            <v>ADSE</v>
          </cell>
          <cell r="K183" t="str">
            <v>42301-0583608-7</v>
          </cell>
          <cell r="L183">
            <v>923118307296</v>
          </cell>
          <cell r="M183">
            <v>0</v>
          </cell>
          <cell r="N183" t="str">
            <v>na2484634@gmail.com</v>
          </cell>
          <cell r="O183" t="str">
            <v>Mehmodbad no 6 street no 34b</v>
          </cell>
        </row>
        <row r="184">
          <cell r="B184" t="str">
            <v>Student1284005</v>
          </cell>
          <cell r="C184" t="str">
            <v>Abdul Farzam Sheikh</v>
          </cell>
          <cell r="D184" t="str">
            <v>Abrar Sheikh</v>
          </cell>
          <cell r="E184" t="str">
            <v>Sir Faizan</v>
          </cell>
          <cell r="F184" t="str">
            <v>PR-202011B</v>
          </cell>
          <cell r="G184">
            <v>44151</v>
          </cell>
          <cell r="H184" t="str">
            <v>9 TO 11</v>
          </cell>
          <cell r="I184" t="str">
            <v>MWF</v>
          </cell>
          <cell r="J184" t="str">
            <v>CPISM-ADSE</v>
          </cell>
          <cell r="K184" t="str">
            <v>42201-0650017-7</v>
          </cell>
          <cell r="L184">
            <v>923312753176</v>
          </cell>
          <cell r="M184">
            <v>923226111511</v>
          </cell>
          <cell r="N184" t="str">
            <v>Rajjiklabir@gmail.com</v>
          </cell>
          <cell r="O184" t="str">
            <v>Lal Muhammad Choudray Road Flat no 89</v>
          </cell>
        </row>
        <row r="185">
          <cell r="B185" t="str">
            <v>Student1287434</v>
          </cell>
          <cell r="C185" t="str">
            <v>SHEREEN FAROOQUI</v>
          </cell>
          <cell r="D185" t="str">
            <v>GHULAM G FAROOQI</v>
          </cell>
          <cell r="E185" t="str">
            <v>Sir Faizan</v>
          </cell>
          <cell r="F185" t="str">
            <v>PR-202011B</v>
          </cell>
          <cell r="G185">
            <v>44151</v>
          </cell>
          <cell r="H185" t="str">
            <v>9 TO 11</v>
          </cell>
          <cell r="I185" t="str">
            <v>MWF</v>
          </cell>
          <cell r="J185" t="str">
            <v>DISM</v>
          </cell>
          <cell r="K185" t="str">
            <v>42501-4247707-4</v>
          </cell>
          <cell r="L185">
            <v>923242903879</v>
          </cell>
          <cell r="M185">
            <v>923212235021</v>
          </cell>
          <cell r="N185" t="str">
            <v>Shreen304@gmail.com</v>
          </cell>
          <cell r="O185" t="str">
            <v>A-740 GULSHAN E HADEED PHASE 1 BIN QASIM KARACHI</v>
          </cell>
        </row>
        <row r="186">
          <cell r="B186" t="str">
            <v>Student1286465</v>
          </cell>
          <cell r="C186" t="str">
            <v>Muhammad Wahaj</v>
          </cell>
          <cell r="D186" t="str">
            <v>Ahmed Nabi</v>
          </cell>
          <cell r="E186" t="str">
            <v>Sir Faizan</v>
          </cell>
          <cell r="F186" t="str">
            <v>PR-202011B</v>
          </cell>
          <cell r="G186">
            <v>44151</v>
          </cell>
          <cell r="H186" t="str">
            <v>9 TO 11</v>
          </cell>
          <cell r="I186" t="str">
            <v>MWF</v>
          </cell>
          <cell r="J186" t="str">
            <v>HDSE-SBTE</v>
          </cell>
          <cell r="K186" t="str">
            <v>42101-4910897-3</v>
          </cell>
          <cell r="L186">
            <v>923170249847</v>
          </cell>
          <cell r="M186">
            <v>0</v>
          </cell>
          <cell r="N186" t="str">
            <v>Mohammadwahaj180@gmail.com</v>
          </cell>
          <cell r="O186" t="str">
            <v xml:space="preserve">R.267 SECTOR 9 NORTH KARACHI </v>
          </cell>
        </row>
        <row r="187">
          <cell r="B187" t="str">
            <v>Student1283802</v>
          </cell>
          <cell r="C187" t="str">
            <v xml:space="preserve">Noman Ahmed </v>
          </cell>
          <cell r="D187" t="str">
            <v>Muhammad Ahmed</v>
          </cell>
          <cell r="E187" t="str">
            <v>Sir Faizan</v>
          </cell>
          <cell r="F187" t="str">
            <v>PR-202011B</v>
          </cell>
          <cell r="G187">
            <v>44151</v>
          </cell>
          <cell r="H187" t="str">
            <v>9 TO 11</v>
          </cell>
          <cell r="I187" t="str">
            <v>MWF</v>
          </cell>
          <cell r="J187" t="str">
            <v>ADSE</v>
          </cell>
          <cell r="K187" t="str">
            <v>42301-0592158-7</v>
          </cell>
          <cell r="L187">
            <v>923002109203</v>
          </cell>
          <cell r="M187">
            <v>0</v>
          </cell>
          <cell r="N187" t="str">
            <v>hassanahmed0697@gmail.com</v>
          </cell>
          <cell r="O187" t="str">
            <v>mehmoodabad no 6 street no 34b house no 1178/a</v>
          </cell>
        </row>
        <row r="188">
          <cell r="B188" t="str">
            <v>Student1286472</v>
          </cell>
          <cell r="C188" t="str">
            <v>Faiqa Ali khan</v>
          </cell>
          <cell r="D188" t="str">
            <v>Abid Ali Khan</v>
          </cell>
          <cell r="E188" t="str">
            <v>Sir Faizan</v>
          </cell>
          <cell r="F188" t="str">
            <v>PR-202011B</v>
          </cell>
          <cell r="G188">
            <v>44151</v>
          </cell>
          <cell r="H188" t="str">
            <v>9 TO 11</v>
          </cell>
          <cell r="I188" t="str">
            <v>MWF</v>
          </cell>
          <cell r="J188" t="str">
            <v>HDSE-SBTE</v>
          </cell>
          <cell r="K188" t="str">
            <v>42501-1589753-9</v>
          </cell>
          <cell r="L188">
            <v>923323902282</v>
          </cell>
          <cell r="M188">
            <v>0</v>
          </cell>
          <cell r="N188" t="str">
            <v>faiqaalikhan7@gmail.com</v>
          </cell>
          <cell r="O188" t="str">
            <v>541/21 AMMAR YASIR SOCIETY PHASE 1  MALIR KARACHI</v>
          </cell>
        </row>
        <row r="189">
          <cell r="B189" t="str">
            <v>Student1288095</v>
          </cell>
          <cell r="C189" t="str">
            <v>Rayyan Mahmood Mianoor</v>
          </cell>
          <cell r="D189" t="str">
            <v>Mahmood Mianoor</v>
          </cell>
          <cell r="E189" t="str">
            <v>Sir Faizan</v>
          </cell>
          <cell r="F189" t="str">
            <v>PR-202011B</v>
          </cell>
          <cell r="G189">
            <v>44151</v>
          </cell>
          <cell r="H189" t="str">
            <v>9 TO 11</v>
          </cell>
          <cell r="I189" t="str">
            <v>MWF</v>
          </cell>
          <cell r="J189" t="str">
            <v>ADSE</v>
          </cell>
          <cell r="K189" t="str">
            <v>42301-5980656-9</v>
          </cell>
          <cell r="L189">
            <v>923332383223</v>
          </cell>
          <cell r="M189">
            <v>0</v>
          </cell>
          <cell r="N189" t="str">
            <v>Rayyanmianoor02@gmail.com</v>
          </cell>
          <cell r="O189" t="str">
            <v>Phase 9 7th floor unique Classic Block 15 Karachi</v>
          </cell>
        </row>
        <row r="190">
          <cell r="B190" t="str">
            <v>Student1287779</v>
          </cell>
          <cell r="C190" t="str">
            <v>MUHAMMAD AMMAR MEER</v>
          </cell>
          <cell r="D190" t="str">
            <v>Muhammad Jawed</v>
          </cell>
          <cell r="E190" t="str">
            <v>Sir Faizan</v>
          </cell>
          <cell r="F190" t="str">
            <v>PR-202011B</v>
          </cell>
          <cell r="G190">
            <v>44151</v>
          </cell>
          <cell r="H190" t="str">
            <v>9 TO 11</v>
          </cell>
          <cell r="I190" t="str">
            <v>MWF</v>
          </cell>
          <cell r="J190" t="str">
            <v>HDSE-SBTE</v>
          </cell>
          <cell r="K190" t="str">
            <v>42201-7734913-3</v>
          </cell>
          <cell r="L190">
            <v>923352758605</v>
          </cell>
          <cell r="M190">
            <v>923104478858</v>
          </cell>
          <cell r="N190">
            <v>0</v>
          </cell>
          <cell r="O190" t="str">
            <v>Adamjee Nagar Block b Sattar Terreist</v>
          </cell>
        </row>
        <row r="191">
          <cell r="B191" t="str">
            <v>Student1287646</v>
          </cell>
          <cell r="C191" t="str">
            <v>Umair Farooq</v>
          </cell>
          <cell r="D191" t="str">
            <v>Farooq Khan</v>
          </cell>
          <cell r="E191" t="str">
            <v>Sir Faizan</v>
          </cell>
          <cell r="F191" t="str">
            <v>PR-202011B</v>
          </cell>
          <cell r="G191">
            <v>44151</v>
          </cell>
          <cell r="H191" t="str">
            <v>9 TO 11</v>
          </cell>
          <cell r="I191" t="str">
            <v>MWF</v>
          </cell>
          <cell r="J191" t="str">
            <v>HDSE-SBTE</v>
          </cell>
          <cell r="K191" t="str">
            <v>42301-3887857-1</v>
          </cell>
          <cell r="L191">
            <v>923028247279</v>
          </cell>
          <cell r="M191">
            <v>0</v>
          </cell>
          <cell r="N191" t="str">
            <v>umair.khany3@gmail.com</v>
          </cell>
          <cell r="O191" t="str">
            <v>House #83 blck b SMCH society Karachi</v>
          </cell>
        </row>
        <row r="192">
          <cell r="B192" t="str">
            <v>Student1278589</v>
          </cell>
          <cell r="C192" t="str">
            <v>Muhammad Ibrahim Naseer</v>
          </cell>
          <cell r="D192" t="str">
            <v>Naseer ul Hassan</v>
          </cell>
          <cell r="E192" t="str">
            <v>Sir Faizan</v>
          </cell>
          <cell r="F192" t="str">
            <v>PR-202011B</v>
          </cell>
          <cell r="G192">
            <v>44151</v>
          </cell>
          <cell r="H192" t="str">
            <v>9 TO 11</v>
          </cell>
          <cell r="I192" t="str">
            <v>MWF</v>
          </cell>
          <cell r="J192" t="str">
            <v>ADSE</v>
          </cell>
          <cell r="K192" t="str">
            <v>42501-4223994-7</v>
          </cell>
          <cell r="L192">
            <v>923152451165</v>
          </cell>
          <cell r="M192">
            <v>0</v>
          </cell>
          <cell r="N192" t="str">
            <v>ibnas0206@gmail.com</v>
          </cell>
          <cell r="O192" t="str">
            <v>Gulistan e johar block 8 app emplouyess society house no a-67</v>
          </cell>
        </row>
        <row r="193">
          <cell r="B193" t="str">
            <v>-</v>
          </cell>
          <cell r="C193" t="str">
            <v>-</v>
          </cell>
          <cell r="D193" t="str">
            <v>-</v>
          </cell>
          <cell r="E193" t="str">
            <v>-</v>
          </cell>
          <cell r="F193" t="str">
            <v>-</v>
          </cell>
          <cell r="G193" t="str">
            <v>-</v>
          </cell>
          <cell r="H193" t="str">
            <v>-</v>
          </cell>
          <cell r="I193" t="str">
            <v>-</v>
          </cell>
          <cell r="J193" t="str">
            <v>-</v>
          </cell>
          <cell r="K193" t="str">
            <v>-</v>
          </cell>
          <cell r="L193" t="str">
            <v>-</v>
          </cell>
          <cell r="M193" t="str">
            <v>-</v>
          </cell>
          <cell r="N193" t="str">
            <v>-</v>
          </cell>
          <cell r="O193" t="str">
            <v>-</v>
          </cell>
        </row>
        <row r="194">
          <cell r="B194" t="str">
            <v>Enrollment</v>
          </cell>
          <cell r="C194" t="str">
            <v>Name</v>
          </cell>
          <cell r="D194" t="str">
            <v>Father Name</v>
          </cell>
          <cell r="E194" t="str">
            <v>Faculty Name</v>
          </cell>
          <cell r="F194" t="str">
            <v>Batch Code</v>
          </cell>
          <cell r="G194" t="str">
            <v>Batch Start Date</v>
          </cell>
          <cell r="H194" t="str">
            <v>Time Slot</v>
          </cell>
          <cell r="I194" t="str">
            <v>Days</v>
          </cell>
          <cell r="J194" t="str">
            <v>Course</v>
          </cell>
          <cell r="K194" t="str">
            <v>NIC Number</v>
          </cell>
          <cell r="L194" t="str">
            <v>PTCL No</v>
          </cell>
          <cell r="M194" t="str">
            <v>Cell No</v>
          </cell>
          <cell r="N194" t="str">
            <v>Email</v>
          </cell>
          <cell r="O194" t="str">
            <v>Address</v>
          </cell>
        </row>
        <row r="195">
          <cell r="B195" t="str">
            <v>Student1288890</v>
          </cell>
          <cell r="C195" t="str">
            <v>Lubna Qureshi</v>
          </cell>
          <cell r="D195" t="str">
            <v>Muhammad Shakir</v>
          </cell>
          <cell r="E195" t="str">
            <v>Sir Jawaid</v>
          </cell>
          <cell r="F195" t="str">
            <v>PR-202011B2+202012B+202102B</v>
          </cell>
          <cell r="G195">
            <v>44159</v>
          </cell>
          <cell r="H195" t="str">
            <v>9 TO 11</v>
          </cell>
          <cell r="I195" t="str">
            <v>TTS</v>
          </cell>
          <cell r="J195" t="str">
            <v>HDSE-SBTE</v>
          </cell>
          <cell r="K195" t="str">
            <v>-</v>
          </cell>
          <cell r="L195">
            <v>923148017085</v>
          </cell>
          <cell r="M195">
            <v>923062180710</v>
          </cell>
          <cell r="N195" t="str">
            <v>lubnaqureshi220@gmail.com</v>
          </cell>
          <cell r="O195" t="str">
            <v>Shahfaisal colony 4</v>
          </cell>
        </row>
        <row r="196">
          <cell r="B196" t="str">
            <v>Student1288823</v>
          </cell>
          <cell r="C196" t="str">
            <v xml:space="preserve">Shahzaib Samuel Victor </v>
          </cell>
          <cell r="D196" t="str">
            <v>Shahzad Victor</v>
          </cell>
          <cell r="E196" t="str">
            <v>Sir Jawaid</v>
          </cell>
          <cell r="F196" t="str">
            <v>PR-202011B2+202012B+202102B</v>
          </cell>
          <cell r="G196">
            <v>44159</v>
          </cell>
          <cell r="H196" t="str">
            <v>9 TO 11</v>
          </cell>
          <cell r="I196" t="str">
            <v>TTS</v>
          </cell>
          <cell r="J196" t="str">
            <v>ADSE</v>
          </cell>
          <cell r="K196" t="str">
            <v>42301-9566911-7</v>
          </cell>
          <cell r="L196">
            <v>923153193362</v>
          </cell>
          <cell r="M196">
            <v>923452066033</v>
          </cell>
          <cell r="N196" t="str">
            <v>Shahzaibszd90@gmail.com</v>
          </cell>
          <cell r="O196" t="str">
            <v>House no F-4 Staff colony JPMC karachi 75510</v>
          </cell>
        </row>
        <row r="197">
          <cell r="B197" t="str">
            <v>Student1290014</v>
          </cell>
          <cell r="C197" t="str">
            <v>Arham Imran</v>
          </cell>
          <cell r="D197" t="str">
            <v>muhammad Imran</v>
          </cell>
          <cell r="E197" t="str">
            <v>Sir Jawaid</v>
          </cell>
          <cell r="F197" t="str">
            <v>PR-202011B2+202012B+202102B</v>
          </cell>
          <cell r="G197">
            <v>44159</v>
          </cell>
          <cell r="H197" t="str">
            <v>9 TO 11</v>
          </cell>
          <cell r="I197" t="str">
            <v>TTS</v>
          </cell>
          <cell r="J197" t="str">
            <v>ADSE</v>
          </cell>
          <cell r="K197" t="str">
            <v>42201-0592742-3</v>
          </cell>
          <cell r="L197">
            <v>923158162551</v>
          </cell>
          <cell r="M197">
            <v>923152883169</v>
          </cell>
          <cell r="N197" t="str">
            <v>innopcentarham@gmail.com</v>
          </cell>
          <cell r="O197" t="str">
            <v>Hous eno 5/2161 Shahfaisal town karachi</v>
          </cell>
        </row>
        <row r="198">
          <cell r="B198" t="str">
            <v>Student1284759</v>
          </cell>
          <cell r="C198" t="str">
            <v>HASNAIN MUHAMMAD SHAFI</v>
          </cell>
          <cell r="D198" t="str">
            <v>MUHAMMAD SHAFI</v>
          </cell>
          <cell r="E198" t="str">
            <v>Sir Jawaid</v>
          </cell>
          <cell r="F198" t="str">
            <v>PR-202011B2+202012B+202102B</v>
          </cell>
          <cell r="G198">
            <v>44159</v>
          </cell>
          <cell r="H198" t="str">
            <v>9 TO 11</v>
          </cell>
          <cell r="I198" t="str">
            <v>TTS</v>
          </cell>
          <cell r="J198" t="str">
            <v>ADSE</v>
          </cell>
          <cell r="K198" t="str">
            <v>-</v>
          </cell>
          <cell r="L198">
            <v>923213190641</v>
          </cell>
          <cell r="M198">
            <v>0</v>
          </cell>
          <cell r="N198" t="str">
            <v>HASNAINSHAFI45@GMAIL.COM</v>
          </cell>
          <cell r="O198" t="str">
            <v xml:space="preserve">499 BLOCK C ADAM JEE NAGAR DOHRAJI COLONY </v>
          </cell>
        </row>
        <row r="199">
          <cell r="B199" t="str">
            <v>Student1294576</v>
          </cell>
          <cell r="C199" t="str">
            <v xml:space="preserve">Muhamamd Abbas </v>
          </cell>
          <cell r="D199" t="str">
            <v>Sm Akhtar</v>
          </cell>
          <cell r="E199" t="str">
            <v>Sir Jawaid</v>
          </cell>
          <cell r="F199" t="str">
            <v>PR-202011B2+202012B+202102B</v>
          </cell>
          <cell r="G199">
            <v>44159</v>
          </cell>
          <cell r="H199" t="str">
            <v>9 TO 11</v>
          </cell>
          <cell r="I199" t="str">
            <v>TTS</v>
          </cell>
          <cell r="J199" t="str">
            <v>ADSE</v>
          </cell>
          <cell r="K199" t="str">
            <v>45505-0424396-1</v>
          </cell>
          <cell r="L199">
            <v>923488529523</v>
          </cell>
          <cell r="M199">
            <v>0</v>
          </cell>
          <cell r="N199" t="str">
            <v>abbasdreamer14@gmail.com</v>
          </cell>
          <cell r="O199" t="str">
            <v>Block no 3/898 liaquatabad Karachi</v>
          </cell>
        </row>
        <row r="200">
          <cell r="B200" t="str">
            <v>Student1288821</v>
          </cell>
          <cell r="C200" t="str">
            <v xml:space="preserve">MUHAMMAD DANISH </v>
          </cell>
          <cell r="D200" t="str">
            <v xml:space="preserve">NOOR MUHAMMAD </v>
          </cell>
          <cell r="E200" t="str">
            <v>Sir Jawaid</v>
          </cell>
          <cell r="F200" t="str">
            <v>PR-202011B2+202012B+202102B</v>
          </cell>
          <cell r="G200">
            <v>44159</v>
          </cell>
          <cell r="H200" t="str">
            <v>9 TO 11</v>
          </cell>
          <cell r="I200" t="str">
            <v>TTS</v>
          </cell>
          <cell r="J200" t="str">
            <v>ADSE</v>
          </cell>
          <cell r="K200" t="str">
            <v>42301-6505568-5</v>
          </cell>
          <cell r="L200">
            <v>923101154609</v>
          </cell>
          <cell r="M200">
            <v>0</v>
          </cell>
          <cell r="N200" t="str">
            <v>DANISHNOOR2001@GMAIL.COM</v>
          </cell>
          <cell r="O200" t="str">
            <v>PREMSES #G11 &amp;G12 PLOT NI 92 STREET NO GK KHARADAR</v>
          </cell>
        </row>
        <row r="201">
          <cell r="B201" t="str">
            <v>Student1287257</v>
          </cell>
          <cell r="C201" t="str">
            <v>Syed Abdul Muqeet</v>
          </cell>
          <cell r="D201" t="str">
            <v>Syed Zafar</v>
          </cell>
          <cell r="E201" t="str">
            <v>Sir Jawaid</v>
          </cell>
          <cell r="F201" t="str">
            <v>PR-202011B2+202012B+202102B</v>
          </cell>
          <cell r="G201">
            <v>44159</v>
          </cell>
          <cell r="H201" t="str">
            <v>9 TO 11</v>
          </cell>
          <cell r="I201" t="str">
            <v>TTS</v>
          </cell>
          <cell r="J201" t="str">
            <v>HDSE-SBTE</v>
          </cell>
          <cell r="K201" t="str">
            <v>42201-6060574-5</v>
          </cell>
          <cell r="L201">
            <v>923333592913</v>
          </cell>
          <cell r="M201">
            <v>923342168011</v>
          </cell>
          <cell r="N201" t="str">
            <v>AMzafar14@gmail.com</v>
          </cell>
          <cell r="O201" t="str">
            <v>House no 25-E BLOCK 6 Emarket PECHS</v>
          </cell>
        </row>
        <row r="202">
          <cell r="B202" t="str">
            <v>Student1292660</v>
          </cell>
          <cell r="C202" t="str">
            <v>Umar Khan</v>
          </cell>
          <cell r="D202" t="str">
            <v>AZEEM KHAN</v>
          </cell>
          <cell r="E202" t="str">
            <v>Sir Jawaid</v>
          </cell>
          <cell r="F202" t="str">
            <v>PR-202011B2+202012B+202102B</v>
          </cell>
          <cell r="G202">
            <v>44159</v>
          </cell>
          <cell r="H202" t="str">
            <v>9 TO 11</v>
          </cell>
          <cell r="I202" t="str">
            <v>TTS</v>
          </cell>
          <cell r="J202" t="str">
            <v>ADSE</v>
          </cell>
          <cell r="K202" t="str">
            <v>-</v>
          </cell>
          <cell r="L202">
            <v>923010927425</v>
          </cell>
          <cell r="M202">
            <v>0</v>
          </cell>
          <cell r="N202" t="str">
            <v>umerazeem000786000@gmail.com</v>
          </cell>
          <cell r="O202" t="str">
            <v>House No S-6 20th Street DHA Phase1 Karachi</v>
          </cell>
        </row>
        <row r="203">
          <cell r="B203" t="str">
            <v>Student1239063</v>
          </cell>
          <cell r="C203" t="str">
            <v>Hamza Malik</v>
          </cell>
          <cell r="D203" t="str">
            <v>Abdul Malik</v>
          </cell>
          <cell r="E203" t="str">
            <v>Sir Jawaid</v>
          </cell>
          <cell r="F203" t="str">
            <v>PR-202011B2+202012B+202102B</v>
          </cell>
          <cell r="G203">
            <v>44159</v>
          </cell>
          <cell r="H203" t="str">
            <v>9 TO 11</v>
          </cell>
          <cell r="I203" t="str">
            <v>TTS</v>
          </cell>
          <cell r="J203" t="str">
            <v>ADSE</v>
          </cell>
          <cell r="K203" t="str">
            <v>42301-6445933-1</v>
          </cell>
          <cell r="L203">
            <v>923422690220</v>
          </cell>
          <cell r="M203">
            <v>923002627881</v>
          </cell>
          <cell r="N203" t="str">
            <v>hamzee125@gmail.com</v>
          </cell>
          <cell r="O203" t="str">
            <v>Street  No 1 Dehli Colony , Karachi</v>
          </cell>
        </row>
        <row r="204">
          <cell r="B204" t="str">
            <v>Student1294580</v>
          </cell>
          <cell r="C204" t="str">
            <v>Aftab Ahmed</v>
          </cell>
          <cell r="D204" t="str">
            <v>Imran Ahmed</v>
          </cell>
          <cell r="E204" t="str">
            <v>Sir Jawaid</v>
          </cell>
          <cell r="F204" t="str">
            <v>PR-202011B2+202012B+202102B</v>
          </cell>
          <cell r="G204">
            <v>44159</v>
          </cell>
          <cell r="H204" t="str">
            <v>9 TO 11</v>
          </cell>
          <cell r="I204" t="str">
            <v>TTS</v>
          </cell>
          <cell r="J204" t="str">
            <v>ADSE</v>
          </cell>
          <cell r="K204" t="str">
            <v>42201-9114008-9</v>
          </cell>
          <cell r="L204">
            <v>923182277418</v>
          </cell>
          <cell r="M204">
            <v>0</v>
          </cell>
          <cell r="N204" t="str">
            <v>aftabahmed2440@gmail.com</v>
          </cell>
          <cell r="O204" t="str">
            <v>84 Banglorre Town</v>
          </cell>
        </row>
        <row r="205">
          <cell r="B205" t="str">
            <v>Student1278497</v>
          </cell>
          <cell r="C205" t="str">
            <v>Asiya Manzoor Brohi</v>
          </cell>
          <cell r="D205" t="str">
            <v>Manzoor Brohi</v>
          </cell>
          <cell r="E205" t="str">
            <v>Sir Jawaid</v>
          </cell>
          <cell r="F205" t="str">
            <v>PR-202011B2+202012B+202102B</v>
          </cell>
          <cell r="G205">
            <v>44159</v>
          </cell>
          <cell r="H205" t="str">
            <v>9 TO 11</v>
          </cell>
          <cell r="I205" t="str">
            <v>TTS</v>
          </cell>
          <cell r="J205" t="str">
            <v>DISM</v>
          </cell>
          <cell r="K205" t="str">
            <v>42501-1689818-4</v>
          </cell>
          <cell r="L205">
            <v>923122733664</v>
          </cell>
          <cell r="M205">
            <v>0</v>
          </cell>
          <cell r="N205">
            <v>0</v>
          </cell>
          <cell r="O205" t="str">
            <v>Kohi Goth Landhi Malir</v>
          </cell>
        </row>
        <row r="206">
          <cell r="B206" t="str">
            <v>Student1295529</v>
          </cell>
          <cell r="C206" t="str">
            <v>Asad Hussain</v>
          </cell>
          <cell r="D206" t="str">
            <v>Nadeem  Akhtar</v>
          </cell>
          <cell r="E206" t="str">
            <v>Sir Jawaid</v>
          </cell>
          <cell r="F206" t="str">
            <v>PR-202011B2+202012B+202102B</v>
          </cell>
          <cell r="G206">
            <v>44159</v>
          </cell>
          <cell r="H206" t="str">
            <v>9 TO 11</v>
          </cell>
          <cell r="I206" t="str">
            <v>TTS</v>
          </cell>
          <cell r="J206" t="str">
            <v>HDSE-SBTE</v>
          </cell>
          <cell r="K206" t="str">
            <v>42101-7255300-7</v>
          </cell>
          <cell r="L206">
            <v>923170228330</v>
          </cell>
          <cell r="M206">
            <v>923201201828</v>
          </cell>
          <cell r="N206" t="str">
            <v>asadhussainrao.7@gmail.com</v>
          </cell>
          <cell r="O206" t="str">
            <v>Shahfaisal Colony B/15</v>
          </cell>
        </row>
        <row r="207">
          <cell r="B207" t="str">
            <v>Student1296628</v>
          </cell>
          <cell r="C207" t="str">
            <v>Zahid Hussain</v>
          </cell>
          <cell r="D207" t="str">
            <v>Muhammad Hussain</v>
          </cell>
          <cell r="E207" t="str">
            <v>Sir Jawaid</v>
          </cell>
          <cell r="F207" t="str">
            <v>PR-202011B2+202012B+202102B</v>
          </cell>
          <cell r="G207">
            <v>44159</v>
          </cell>
          <cell r="H207" t="str">
            <v>9 TO 11</v>
          </cell>
          <cell r="I207" t="str">
            <v>TTS</v>
          </cell>
          <cell r="J207" t="str">
            <v>ADSE</v>
          </cell>
          <cell r="K207" t="str">
            <v>71503-4394247-7</v>
          </cell>
          <cell r="L207">
            <v>923154254762</v>
          </cell>
          <cell r="M207">
            <v>923143936892</v>
          </cell>
          <cell r="N207" t="str">
            <v>zahidj805@gmail.com</v>
          </cell>
          <cell r="O207" t="str">
            <v>a3/45 tunisia line lines area</v>
          </cell>
        </row>
        <row r="208">
          <cell r="B208" t="str">
            <v>Student1296041</v>
          </cell>
          <cell r="C208" t="str">
            <v>RIZWAN LAEEQ</v>
          </cell>
          <cell r="D208" t="str">
            <v>LAEEQ</v>
          </cell>
          <cell r="E208" t="str">
            <v>Sir Jawaid</v>
          </cell>
          <cell r="F208" t="str">
            <v>PR-202011B2+202012B+202102B</v>
          </cell>
          <cell r="G208">
            <v>44159</v>
          </cell>
          <cell r="H208" t="str">
            <v>9 TO 11</v>
          </cell>
          <cell r="I208" t="str">
            <v>TTS</v>
          </cell>
          <cell r="J208" t="str">
            <v>DISM</v>
          </cell>
          <cell r="K208" t="str">
            <v>42201-3958923-5</v>
          </cell>
          <cell r="L208">
            <v>923323239591</v>
          </cell>
          <cell r="M208">
            <v>0</v>
          </cell>
          <cell r="N208" t="str">
            <v>RIZWANLAIQ6@GMAIL.COM</v>
          </cell>
          <cell r="O208" t="str">
            <v>House No N-U-S 2 KDA OVERAS BUNGLOW BLOCK 16A KARACHI</v>
          </cell>
        </row>
        <row r="209">
          <cell r="B209" t="str">
            <v>Student1300996</v>
          </cell>
          <cell r="C209" t="str">
            <v xml:space="preserve">Noreen Hameed </v>
          </cell>
          <cell r="D209" t="str">
            <v>Hameed Ahmed</v>
          </cell>
          <cell r="E209" t="str">
            <v>Sir Jawaid</v>
          </cell>
          <cell r="F209" t="str">
            <v>PR-202011B2+202012B+202102B</v>
          </cell>
          <cell r="G209">
            <v>44159</v>
          </cell>
          <cell r="H209" t="str">
            <v>9 TO 11</v>
          </cell>
          <cell r="I209" t="str">
            <v>TTS</v>
          </cell>
          <cell r="J209" t="str">
            <v>ADSE</v>
          </cell>
          <cell r="K209" t="str">
            <v>-</v>
          </cell>
          <cell r="L209">
            <v>923161285998</v>
          </cell>
          <cell r="M209">
            <v>923082289401</v>
          </cell>
          <cell r="N209" t="str">
            <v>Noreen.malik144@gmail.com</v>
          </cell>
          <cell r="O209" t="str">
            <v xml:space="preserve">4/435 Shah Faisal Colony karachi </v>
          </cell>
        </row>
        <row r="210">
          <cell r="B210" t="str">
            <v>Student1302124</v>
          </cell>
          <cell r="C210" t="str">
            <v>Uzair Malik</v>
          </cell>
          <cell r="D210" t="str">
            <v>Abdul Ghafoor</v>
          </cell>
          <cell r="E210" t="str">
            <v>Sir Jawaid</v>
          </cell>
          <cell r="F210" t="str">
            <v>PR-202011B2+202012B+202102B</v>
          </cell>
          <cell r="G210">
            <v>44159</v>
          </cell>
          <cell r="H210" t="str">
            <v>9 TO 11</v>
          </cell>
          <cell r="I210" t="str">
            <v>TTS</v>
          </cell>
          <cell r="J210" t="str">
            <v>ADSE</v>
          </cell>
          <cell r="K210" t="str">
            <v>42501-1460102-1</v>
          </cell>
          <cell r="L210">
            <v>923131262925</v>
          </cell>
          <cell r="M210">
            <v>0</v>
          </cell>
          <cell r="N210" t="str">
            <v>UZAIRMALIKKHAN28@GMAIL.COM</v>
          </cell>
          <cell r="O210" t="str">
            <v>Bhittai colony Korangi Crossing Karachi</v>
          </cell>
        </row>
        <row r="211">
          <cell r="B211" t="str">
            <v>Student1303684</v>
          </cell>
          <cell r="C211" t="str">
            <v xml:space="preserve">Muhammad Munaf </v>
          </cell>
          <cell r="D211" t="str">
            <v>Raees ud Din</v>
          </cell>
          <cell r="E211" t="str">
            <v>Sir Jawaid</v>
          </cell>
          <cell r="F211" t="str">
            <v>PR-202011B2+202012B+202102B</v>
          </cell>
          <cell r="G211">
            <v>44159</v>
          </cell>
          <cell r="H211" t="str">
            <v>9 TO 11</v>
          </cell>
          <cell r="I211" t="str">
            <v>TTS</v>
          </cell>
          <cell r="J211" t="str">
            <v>ADSE</v>
          </cell>
          <cell r="K211" t="str">
            <v>-</v>
          </cell>
          <cell r="L211">
            <v>923337752109</v>
          </cell>
          <cell r="M211">
            <v>0</v>
          </cell>
          <cell r="N211" t="str">
            <v>Muhammadmunaf302@gmail.com</v>
          </cell>
          <cell r="O211" t="str">
            <v>Plot No 238 A 1st floor flat no 102 block 6 Liaquatabad</v>
          </cell>
        </row>
        <row r="212">
          <cell r="B212" t="str">
            <v>Student1303620</v>
          </cell>
          <cell r="C212" t="str">
            <v>MUHAMMAD SHEROZ KHAN</v>
          </cell>
          <cell r="D212" t="str">
            <v xml:space="preserve">Shaukat H khan </v>
          </cell>
          <cell r="E212" t="str">
            <v>Sir Jawaid</v>
          </cell>
          <cell r="F212" t="str">
            <v>PR-202011B2+202012B+202102B</v>
          </cell>
          <cell r="G212">
            <v>44159</v>
          </cell>
          <cell r="H212" t="str">
            <v>9 TO 11</v>
          </cell>
          <cell r="I212" t="str">
            <v>TTS</v>
          </cell>
          <cell r="J212" t="str">
            <v>ADSE</v>
          </cell>
          <cell r="K212" t="str">
            <v>42101-5276481-5</v>
          </cell>
          <cell r="L212">
            <v>923012626909</v>
          </cell>
          <cell r="M212">
            <v>923009218462</v>
          </cell>
          <cell r="N212">
            <v>0</v>
          </cell>
          <cell r="O212" t="str">
            <v>274/A akhtar colony akrachi</v>
          </cell>
        </row>
        <row r="213">
          <cell r="B213" t="str">
            <v>Student1301734</v>
          </cell>
          <cell r="C213" t="str">
            <v>Komal Mustafa</v>
          </cell>
          <cell r="D213" t="str">
            <v>S Ghulam Mustafa</v>
          </cell>
          <cell r="E213" t="str">
            <v>Sir Jawaid</v>
          </cell>
          <cell r="F213" t="str">
            <v>PR-202011B2+202012B+202102B</v>
          </cell>
          <cell r="G213">
            <v>44159</v>
          </cell>
          <cell r="H213" t="str">
            <v>9 TO 11</v>
          </cell>
          <cell r="I213" t="str">
            <v>TTS</v>
          </cell>
          <cell r="J213" t="str">
            <v>ADSE</v>
          </cell>
          <cell r="K213" t="str">
            <v>42201-061238-90</v>
          </cell>
          <cell r="L213">
            <v>923131080221</v>
          </cell>
          <cell r="M213">
            <v>923458248279</v>
          </cell>
          <cell r="N213" t="str">
            <v>KOMALMUSTAFA1796@GMAIL.COM</v>
          </cell>
          <cell r="O213" t="str">
            <v>4TH FLOOR HAROON ROYAL PHASE 2 GULISTAN E JOHAR</v>
          </cell>
        </row>
        <row r="214">
          <cell r="B214" t="str">
            <v>Student1307722</v>
          </cell>
          <cell r="C214" t="str">
            <v>Mateen Mughal</v>
          </cell>
          <cell r="D214" t="str">
            <v xml:space="preserve">Waheed Mughal </v>
          </cell>
          <cell r="E214" t="str">
            <v>Sir Jawaid</v>
          </cell>
          <cell r="F214" t="str">
            <v>PR-202011B2+202012B+202102B</v>
          </cell>
          <cell r="G214">
            <v>44159</v>
          </cell>
          <cell r="H214" t="str">
            <v>9 TO 11</v>
          </cell>
          <cell r="I214" t="str">
            <v>TTS</v>
          </cell>
          <cell r="J214" t="str">
            <v>ADSE</v>
          </cell>
          <cell r="K214" t="str">
            <v>-</v>
          </cell>
          <cell r="L214">
            <v>923112469499</v>
          </cell>
          <cell r="M214">
            <v>0</v>
          </cell>
          <cell r="N214" t="str">
            <v>mughalhere4321@gmail.com</v>
          </cell>
          <cell r="O214" t="str">
            <v xml:space="preserve">K/13 c1 area liaquatabad </v>
          </cell>
        </row>
        <row r="215">
          <cell r="B215" t="str">
            <v>Student1288132</v>
          </cell>
          <cell r="C215" t="str">
            <v>Hashim Khan</v>
          </cell>
          <cell r="D215" t="str">
            <v>Arshad Muneer</v>
          </cell>
          <cell r="E215" t="str">
            <v>Sir Jawaid</v>
          </cell>
          <cell r="F215" t="str">
            <v>PR-202011B2+202012B+202102B</v>
          </cell>
          <cell r="G215">
            <v>44159</v>
          </cell>
          <cell r="H215" t="str">
            <v>9 TO 11</v>
          </cell>
          <cell r="I215" t="str">
            <v>TTS</v>
          </cell>
          <cell r="J215" t="str">
            <v>HDSE-SBTE</v>
          </cell>
          <cell r="K215" t="str">
            <v>-</v>
          </cell>
          <cell r="L215">
            <v>923212234983</v>
          </cell>
          <cell r="M215">
            <v>923352431799</v>
          </cell>
          <cell r="N215">
            <v>0</v>
          </cell>
          <cell r="O215" t="str">
            <v>Model Colony Gulshan e Jamii H#13</v>
          </cell>
        </row>
        <row r="216">
          <cell r="B216" t="str">
            <v>Student1282070</v>
          </cell>
          <cell r="C216" t="str">
            <v>Ismail Ahmed</v>
          </cell>
          <cell r="D216" t="str">
            <v>Manzoor Ahmed</v>
          </cell>
          <cell r="E216" t="str">
            <v>Sir Jawaid</v>
          </cell>
          <cell r="F216" t="str">
            <v>PR-202011B2+202012B+202102B</v>
          </cell>
          <cell r="G216">
            <v>44159</v>
          </cell>
          <cell r="H216" t="str">
            <v>9 TO 11</v>
          </cell>
          <cell r="I216" t="str">
            <v>TTS</v>
          </cell>
          <cell r="J216" t="str">
            <v>ADSE</v>
          </cell>
          <cell r="K216" t="str">
            <v>31202-4525460-3</v>
          </cell>
          <cell r="L216">
            <v>923102079114</v>
          </cell>
          <cell r="M216">
            <v>0</v>
          </cell>
          <cell r="N216" t="str">
            <v>ik010544@gmail.com</v>
          </cell>
          <cell r="O216" t="str">
            <v>House no 102 Shah town bin qasim Malir</v>
          </cell>
        </row>
        <row r="217">
          <cell r="B217" t="str">
            <v>Student1269911</v>
          </cell>
          <cell r="C217" t="str">
            <v>Shazil Ahmed Khan</v>
          </cell>
          <cell r="D217" t="str">
            <v xml:space="preserve">Ishtiaq Ahmed </v>
          </cell>
          <cell r="E217" t="str">
            <v>Sir Jawaid</v>
          </cell>
          <cell r="F217" t="str">
            <v>PR-202011B2+202012B+202102B</v>
          </cell>
          <cell r="G217">
            <v>44159</v>
          </cell>
          <cell r="H217" t="str">
            <v>9 TO 11</v>
          </cell>
          <cell r="I217" t="str">
            <v>TTS</v>
          </cell>
          <cell r="J217" t="str">
            <v>DISM</v>
          </cell>
          <cell r="K217" t="str">
            <v>42201-7977007-9</v>
          </cell>
          <cell r="L217">
            <v>923171260451</v>
          </cell>
          <cell r="M217">
            <v>0</v>
          </cell>
          <cell r="N217" t="str">
            <v>BINISHISHTIAQ123@GMAIL.COM</v>
          </cell>
          <cell r="O217" t="str">
            <v>D-01 AL-FALLAH HOUSING PROJECT EXT D MALIR HALT KARACHI</v>
          </cell>
        </row>
        <row r="218">
          <cell r="B218" t="str">
            <v>Student1284605</v>
          </cell>
          <cell r="C218" t="str">
            <v>Muhammad Saqib</v>
          </cell>
          <cell r="D218" t="str">
            <v xml:space="preserve">Muhammad Javed </v>
          </cell>
          <cell r="E218" t="str">
            <v>Sir Jawaid</v>
          </cell>
          <cell r="F218" t="str">
            <v>PR-202011B2+202012B+202102B</v>
          </cell>
          <cell r="G218">
            <v>44159</v>
          </cell>
          <cell r="H218" t="str">
            <v>9 TO 11</v>
          </cell>
          <cell r="I218" t="str">
            <v>TTS</v>
          </cell>
          <cell r="J218" t="str">
            <v>ADSE</v>
          </cell>
          <cell r="K218" t="str">
            <v>42301-3559445-3</v>
          </cell>
          <cell r="L218">
            <v>923242163678</v>
          </cell>
          <cell r="M218">
            <v>923242060364</v>
          </cell>
          <cell r="N218" t="str">
            <v>SAQIBJR75@GMAIL.COM</v>
          </cell>
          <cell r="O218" t="str">
            <v>NEW KUMHARWARA ROAD LYARI KARACHI</v>
          </cell>
        </row>
        <row r="219">
          <cell r="B219" t="str">
            <v>-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 t="str">
            <v>-</v>
          </cell>
          <cell r="J219" t="str">
            <v>-</v>
          </cell>
          <cell r="K219" t="str">
            <v>-</v>
          </cell>
          <cell r="L219" t="str">
            <v>-</v>
          </cell>
          <cell r="M219" t="str">
            <v>-</v>
          </cell>
          <cell r="N219" t="str">
            <v>-</v>
          </cell>
          <cell r="O219" t="str">
            <v>-</v>
          </cell>
        </row>
        <row r="220">
          <cell r="B220" t="str">
            <v>Enrollment</v>
          </cell>
          <cell r="C220" t="str">
            <v>Name</v>
          </cell>
          <cell r="D220" t="str">
            <v>Father Name</v>
          </cell>
          <cell r="E220" t="str">
            <v>Faculty Name</v>
          </cell>
          <cell r="F220" t="str">
            <v>Batch Code</v>
          </cell>
          <cell r="G220" t="str">
            <v>Batch Start Date</v>
          </cell>
          <cell r="H220" t="str">
            <v>Time Slot</v>
          </cell>
          <cell r="I220" t="str">
            <v>Days</v>
          </cell>
          <cell r="J220" t="str">
            <v>Course</v>
          </cell>
          <cell r="K220" t="str">
            <v>NIC Number</v>
          </cell>
          <cell r="L220" t="str">
            <v>PTCL No</v>
          </cell>
          <cell r="M220" t="str">
            <v>Cell No</v>
          </cell>
          <cell r="N220" t="str">
            <v>Email</v>
          </cell>
          <cell r="O220" t="str">
            <v>Address</v>
          </cell>
        </row>
        <row r="221">
          <cell r="B221" t="str">
            <v>Student1299014</v>
          </cell>
          <cell r="C221" t="str">
            <v>Hrum Bin Tahir</v>
          </cell>
          <cell r="D221" t="str">
            <v>Tahir Mehmood</v>
          </cell>
          <cell r="E221" t="str">
            <v>Sir Jawaid</v>
          </cell>
          <cell r="F221" t="str">
            <v>PR-202101B1+PR-202102B+PR-202010B</v>
          </cell>
          <cell r="G221">
            <v>43850</v>
          </cell>
          <cell r="H221" t="str">
            <v>9 TO 11</v>
          </cell>
          <cell r="I221" t="str">
            <v>MWF</v>
          </cell>
          <cell r="J221" t="str">
            <v>ADSE</v>
          </cell>
          <cell r="K221" t="str">
            <v>44102-8809798-7</v>
          </cell>
          <cell r="L221">
            <v>923323775676</v>
          </cell>
          <cell r="M221">
            <v>923143877611</v>
          </cell>
          <cell r="N221" t="str">
            <v>Faisalansari.khi@gmail.com</v>
          </cell>
          <cell r="O221" t="str">
            <v>RS-2/12 Shah Faisal Colony  no 2 karachi</v>
          </cell>
        </row>
        <row r="222">
          <cell r="B222" t="str">
            <v>Student1299377</v>
          </cell>
          <cell r="C222" t="str">
            <v>Muhammad Fayyaz</v>
          </cell>
          <cell r="D222" t="str">
            <v>Muhammad Riaz Sajid</v>
          </cell>
          <cell r="E222" t="str">
            <v>Sir Jawaid</v>
          </cell>
          <cell r="F222" t="str">
            <v>PR-202101B1+PR-202102B+PR-202010B</v>
          </cell>
          <cell r="G222">
            <v>43850</v>
          </cell>
          <cell r="H222" t="str">
            <v>9 TO 11</v>
          </cell>
          <cell r="I222" t="str">
            <v>MWF</v>
          </cell>
          <cell r="J222" t="str">
            <v>ADSE</v>
          </cell>
          <cell r="K222" t="str">
            <v>42401-0375980-5</v>
          </cell>
          <cell r="L222">
            <v>923032841916</v>
          </cell>
          <cell r="M222">
            <v>923312837953</v>
          </cell>
          <cell r="N222">
            <v>0</v>
          </cell>
          <cell r="O222" t="str">
            <v>Street no 11 house no 1337 mehmoodabad no 6 l.a.c02</v>
          </cell>
        </row>
        <row r="223">
          <cell r="B223" t="str">
            <v>Student1279636</v>
          </cell>
          <cell r="C223" t="str">
            <v>Zain ul abideen</v>
          </cell>
          <cell r="D223" t="str">
            <v>Muhammad Afzal Sodagar</v>
          </cell>
          <cell r="E223" t="str">
            <v>Sir Jawaid</v>
          </cell>
          <cell r="F223" t="str">
            <v>PR-202101B1+PR-202102B+PR-202010B</v>
          </cell>
          <cell r="G223">
            <v>43850</v>
          </cell>
          <cell r="H223" t="str">
            <v>9 TO 11</v>
          </cell>
          <cell r="I223" t="str">
            <v>MWF</v>
          </cell>
          <cell r="J223" t="str">
            <v>ADSE</v>
          </cell>
          <cell r="K223" t="str">
            <v>-</v>
          </cell>
          <cell r="L223">
            <v>923212265901</v>
          </cell>
          <cell r="M223">
            <v>923333430220</v>
          </cell>
          <cell r="N223" t="str">
            <v>zain.sodagar@gmail.com</v>
          </cell>
          <cell r="O223" t="str">
            <v>309 Mehran Excellency Near Clifton Bridge Bath Islanad</v>
          </cell>
        </row>
        <row r="224">
          <cell r="B224" t="str">
            <v>Student1279645</v>
          </cell>
          <cell r="C224" t="str">
            <v>Muhammad Sohail</v>
          </cell>
          <cell r="D224" t="str">
            <v>Muhammad Amin</v>
          </cell>
          <cell r="E224" t="str">
            <v>Sir Jawaid</v>
          </cell>
          <cell r="F224" t="str">
            <v>PR-202101B1+PR-202102B+PR-202010B</v>
          </cell>
          <cell r="G224">
            <v>43850</v>
          </cell>
          <cell r="H224" t="str">
            <v>9 TO 11</v>
          </cell>
          <cell r="I224" t="str">
            <v>MWF</v>
          </cell>
          <cell r="J224" t="str">
            <v>ADSE</v>
          </cell>
          <cell r="K224" t="str">
            <v>42101-3165738-7</v>
          </cell>
          <cell r="L224" t="str">
            <v>021-35168573</v>
          </cell>
          <cell r="M224">
            <v>923082098362</v>
          </cell>
          <cell r="N224" t="str">
            <v>hum39_98_ubc@hotmail.com</v>
          </cell>
          <cell r="O224" t="str">
            <v>Flat no 402 4th floor Makkah Tower Zero Line karachi</v>
          </cell>
        </row>
        <row r="225">
          <cell r="B225" t="str">
            <v>Student1283348</v>
          </cell>
          <cell r="C225" t="str">
            <v>Saif ul Islam</v>
          </cell>
          <cell r="D225" t="str">
            <v xml:space="preserve">Anis ur rehman Chohan </v>
          </cell>
          <cell r="E225" t="str">
            <v>Sir Jawaid</v>
          </cell>
          <cell r="F225" t="str">
            <v>PR-202101B1+PR-202102B+PR-202010B</v>
          </cell>
          <cell r="G225">
            <v>43850</v>
          </cell>
          <cell r="H225" t="str">
            <v>9 TO 11</v>
          </cell>
          <cell r="I225" t="str">
            <v>MWF</v>
          </cell>
          <cell r="J225" t="str">
            <v>ADSE</v>
          </cell>
          <cell r="K225" t="str">
            <v>42301-2553372-3</v>
          </cell>
          <cell r="L225">
            <v>923332173778</v>
          </cell>
          <cell r="M225">
            <v>923363351396</v>
          </cell>
          <cell r="N225">
            <v>0</v>
          </cell>
          <cell r="O225" t="str">
            <v>24/1/b first floor block 2 khawaja street PECHS society karachi</v>
          </cell>
        </row>
        <row r="226">
          <cell r="B226" t="str">
            <v>Student1279971</v>
          </cell>
          <cell r="C226" t="str">
            <v>Muhammad Hammad</v>
          </cell>
          <cell r="D226" t="str">
            <v>Khan Asfar</v>
          </cell>
          <cell r="E226" t="str">
            <v>Sir Jawaid</v>
          </cell>
          <cell r="F226" t="str">
            <v>PR-202101B1+PR-202102B+PR-202010B</v>
          </cell>
          <cell r="G226">
            <v>43850</v>
          </cell>
          <cell r="H226" t="str">
            <v>9 TO 11</v>
          </cell>
          <cell r="I226" t="str">
            <v>MWF</v>
          </cell>
          <cell r="J226" t="str">
            <v>ADSE</v>
          </cell>
          <cell r="K226" t="str">
            <v>-</v>
          </cell>
          <cell r="L226">
            <v>923322993435</v>
          </cell>
          <cell r="M226">
            <v>923212425351</v>
          </cell>
          <cell r="N226">
            <v>0</v>
          </cell>
          <cell r="O226" t="str">
            <v>House #1356 street no 13 Mehmoodabad no 6</v>
          </cell>
        </row>
        <row r="227">
          <cell r="B227" t="str">
            <v>Student1283118</v>
          </cell>
          <cell r="C227" t="str">
            <v>LAIBA ASIF</v>
          </cell>
          <cell r="D227" t="str">
            <v>MUHAMMAD ASIF</v>
          </cell>
          <cell r="E227" t="str">
            <v>Sir Jawaid</v>
          </cell>
          <cell r="F227" t="str">
            <v>PR-202101B1+PR-202102B+PR-202010B</v>
          </cell>
          <cell r="G227">
            <v>43850</v>
          </cell>
          <cell r="H227" t="str">
            <v>9 TO 11</v>
          </cell>
          <cell r="I227" t="str">
            <v>MWF</v>
          </cell>
          <cell r="J227" t="str">
            <v>ADSE</v>
          </cell>
          <cell r="K227" t="str">
            <v>-</v>
          </cell>
          <cell r="L227">
            <v>923333659932</v>
          </cell>
          <cell r="M227">
            <v>923319230842</v>
          </cell>
          <cell r="N227" t="str">
            <v>LAIBAASIF470@GMAIL.COM</v>
          </cell>
          <cell r="O227" t="str">
            <v>FLAT NO B-011 BISMILLAH TERRACE GULZAR HIJRI SCH 33 KARACHI</v>
          </cell>
        </row>
        <row r="228">
          <cell r="B228" t="str">
            <v>Student1281283</v>
          </cell>
          <cell r="C228" t="str">
            <v>Moula Bukash</v>
          </cell>
          <cell r="D228" t="str">
            <v>abdul hafeez</v>
          </cell>
          <cell r="E228" t="str">
            <v>Sir Jawaid</v>
          </cell>
          <cell r="F228" t="str">
            <v>PR-202101B1+PR-202102B+PR-202010B</v>
          </cell>
          <cell r="G228">
            <v>43850</v>
          </cell>
          <cell r="H228" t="str">
            <v>9 TO 11</v>
          </cell>
          <cell r="I228" t="str">
            <v>MWF</v>
          </cell>
          <cell r="J228" t="str">
            <v>ADSE</v>
          </cell>
          <cell r="K228" t="str">
            <v>-</v>
          </cell>
          <cell r="L228">
            <v>923313013741</v>
          </cell>
          <cell r="M228">
            <v>923332199141</v>
          </cell>
          <cell r="N228">
            <v>0</v>
          </cell>
          <cell r="O228" t="str">
            <v>R-3 SALMAN GARDEN MALIR 15 KARACHI</v>
          </cell>
        </row>
        <row r="229">
          <cell r="B229" t="str">
            <v>Student1280607</v>
          </cell>
          <cell r="C229" t="str">
            <v>Syed Mehdi Hassan Najafi</v>
          </cell>
          <cell r="D229" t="str">
            <v>Syed najmul Hassan</v>
          </cell>
          <cell r="E229" t="str">
            <v>Sir Jawaid</v>
          </cell>
          <cell r="F229" t="str">
            <v>PR-202101B1+PR-202102B+PR-202010B</v>
          </cell>
          <cell r="G229">
            <v>43850</v>
          </cell>
          <cell r="H229" t="str">
            <v>9 TO 11</v>
          </cell>
          <cell r="I229" t="str">
            <v>MWF</v>
          </cell>
          <cell r="J229" t="str">
            <v>HDSE-SBTE</v>
          </cell>
          <cell r="K229" t="str">
            <v>42000-2821819-5</v>
          </cell>
          <cell r="L229">
            <v>923162177821</v>
          </cell>
          <cell r="M229">
            <v>923323899040</v>
          </cell>
          <cell r="N229">
            <v>0</v>
          </cell>
          <cell r="O229" t="str">
            <v>House No A-89 Block H ,  steeet Khalid Bin waleed Road , North Nazimabad</v>
          </cell>
        </row>
        <row r="230">
          <cell r="B230" t="str">
            <v>Student1193450</v>
          </cell>
          <cell r="C230" t="str">
            <v>Hafeez Ullah Shaikh</v>
          </cell>
          <cell r="D230" t="str">
            <v>Muhammad Amin Shaikh</v>
          </cell>
          <cell r="E230" t="str">
            <v>Sir Jawaid</v>
          </cell>
          <cell r="F230" t="str">
            <v>PR-202101B1+PR-202102B+PR-202010B</v>
          </cell>
          <cell r="G230">
            <v>43850</v>
          </cell>
          <cell r="H230" t="str">
            <v>9 TO 11</v>
          </cell>
          <cell r="I230" t="str">
            <v>MWF</v>
          </cell>
          <cell r="J230" t="str">
            <v>ADSE</v>
          </cell>
          <cell r="K230" t="str">
            <v>42201-0561310-8</v>
          </cell>
          <cell r="L230">
            <v>923332524645</v>
          </cell>
          <cell r="M230">
            <v>9233332121177</v>
          </cell>
          <cell r="N230">
            <v>923228288530</v>
          </cell>
          <cell r="O230" t="str">
            <v>shaikhhafeez2002@hotmail.com</v>
          </cell>
        </row>
        <row r="231">
          <cell r="B231" t="str">
            <v>Student1279635</v>
          </cell>
          <cell r="C231" t="str">
            <v>Muhammad Aaish Ali Qadri</v>
          </cell>
          <cell r="D231" t="str">
            <v xml:space="preserve">Shahid </v>
          </cell>
          <cell r="E231" t="str">
            <v>Sir Jawaid</v>
          </cell>
          <cell r="F231" t="str">
            <v>PR-202101B1+PR-202102B+PR-202010B</v>
          </cell>
          <cell r="G231">
            <v>43850</v>
          </cell>
          <cell r="H231" t="str">
            <v>9 TO 11</v>
          </cell>
          <cell r="I231" t="str">
            <v>MWF</v>
          </cell>
          <cell r="J231" t="str">
            <v>ADSE</v>
          </cell>
          <cell r="K231" t="str">
            <v>42201--7952844-5</v>
          </cell>
          <cell r="L231">
            <v>923032277847</v>
          </cell>
          <cell r="M231">
            <v>923242171868</v>
          </cell>
          <cell r="N231" t="str">
            <v>shahidkhr@yahoo.com</v>
          </cell>
          <cell r="O231" t="str">
            <v>h.no 1/60 shahfaisal colony no 1 karachi</v>
          </cell>
        </row>
        <row r="232">
          <cell r="B232" t="str">
            <v>Student1278377</v>
          </cell>
          <cell r="C232" t="str">
            <v>Muhammad Shahzaib Kiyani</v>
          </cell>
          <cell r="D232" t="str">
            <v>Nadeem Imtiaz Kiyani</v>
          </cell>
          <cell r="E232" t="str">
            <v>Sir Jawaid</v>
          </cell>
          <cell r="F232" t="str">
            <v>PR-202101B1+PR-202102B+PR-202010B</v>
          </cell>
          <cell r="G232">
            <v>43850</v>
          </cell>
          <cell r="H232" t="str">
            <v>9 TO 11</v>
          </cell>
          <cell r="I232" t="str">
            <v>MWF</v>
          </cell>
          <cell r="J232" t="str">
            <v>ADSE</v>
          </cell>
          <cell r="K232" t="str">
            <v>-</v>
          </cell>
          <cell r="L232">
            <v>923203967182</v>
          </cell>
          <cell r="M232">
            <v>923008929767</v>
          </cell>
          <cell r="N232" t="str">
            <v>shahzaibkiyani42@gmail.com</v>
          </cell>
          <cell r="O232" t="str">
            <v>Akhtar colony Sec # b Street # 2 near Korangi road</v>
          </cell>
        </row>
        <row r="233">
          <cell r="B233" t="str">
            <v>Student1284610</v>
          </cell>
          <cell r="C233" t="str">
            <v>BILAL NAEEM KHAN</v>
          </cell>
          <cell r="D233" t="str">
            <v>NAEEM KHAN</v>
          </cell>
          <cell r="E233" t="str">
            <v>Sir Jawaid</v>
          </cell>
          <cell r="F233" t="str">
            <v>PR-202101B1+PR-202102B+PR-202010B</v>
          </cell>
          <cell r="G233">
            <v>43850</v>
          </cell>
          <cell r="H233" t="str">
            <v>9 TO 11</v>
          </cell>
          <cell r="I233" t="str">
            <v>MWF</v>
          </cell>
          <cell r="J233" t="str">
            <v>ADSE</v>
          </cell>
          <cell r="K233" t="str">
            <v>42201-3808905-9</v>
          </cell>
          <cell r="L233">
            <v>923362119635</v>
          </cell>
          <cell r="M233">
            <v>923340217967</v>
          </cell>
          <cell r="N233" t="str">
            <v>BKL.BIOLALKHAN@GMAIL.COM</v>
          </cell>
          <cell r="O233" t="str">
            <v>17/B JANNAT UL BARKAT MODEL COLONY MALIR KARACHI</v>
          </cell>
        </row>
        <row r="234">
          <cell r="B234" t="str">
            <v>Student1283114</v>
          </cell>
          <cell r="C234" t="str">
            <v xml:space="preserve">ALI MEHAR </v>
          </cell>
          <cell r="D234" t="str">
            <v>MUHAMMAD BADARUDEEEN</v>
          </cell>
          <cell r="E234" t="str">
            <v>Sir Jawaid</v>
          </cell>
          <cell r="F234" t="str">
            <v>PR-202101B1+PR-202102B+PR-202010B</v>
          </cell>
          <cell r="G234">
            <v>43850</v>
          </cell>
          <cell r="H234" t="str">
            <v>9 TO 11</v>
          </cell>
          <cell r="I234" t="str">
            <v>MWF</v>
          </cell>
          <cell r="J234" t="str">
            <v>HDSE-SBTE</v>
          </cell>
          <cell r="K234" t="str">
            <v>-</v>
          </cell>
          <cell r="L234">
            <v>923161027052</v>
          </cell>
          <cell r="M234">
            <v>0</v>
          </cell>
          <cell r="N234" t="str">
            <v>alimeher07890@gmail.com</v>
          </cell>
          <cell r="O234" t="str">
            <v>B-521 BLOCK 17 GULISTAN E JOHAR KARACHI</v>
          </cell>
        </row>
        <row r="235">
          <cell r="B235" t="str">
            <v>Student1299361</v>
          </cell>
          <cell r="C235" t="str">
            <v>Salman Azeem</v>
          </cell>
          <cell r="D235" t="str">
            <v>M Shafi Khan</v>
          </cell>
          <cell r="E235" t="str">
            <v>Sir Jawaid</v>
          </cell>
          <cell r="F235" t="str">
            <v>PR-202101B1+PR-202102B+PR-202010B</v>
          </cell>
          <cell r="G235">
            <v>43850</v>
          </cell>
          <cell r="H235" t="str">
            <v>9 TO 11</v>
          </cell>
          <cell r="I235" t="str">
            <v>MWF</v>
          </cell>
          <cell r="J235" t="str">
            <v>HDSE-SBTE</v>
          </cell>
          <cell r="K235" t="str">
            <v>-</v>
          </cell>
          <cell r="L235">
            <v>923110281416</v>
          </cell>
          <cell r="M235">
            <v>923047167604</v>
          </cell>
          <cell r="N235">
            <v>0</v>
          </cell>
          <cell r="O235" t="str">
            <v>House no 144 Ground Flour Sector 31 a Abdul khalid allah wala town korangi Crossing</v>
          </cell>
        </row>
        <row r="236">
          <cell r="B236" t="str">
            <v>Student1299074</v>
          </cell>
          <cell r="C236" t="str">
            <v>Sheikh Ahad Ahmed</v>
          </cell>
          <cell r="D236" t="str">
            <v>Sheikh Nisar</v>
          </cell>
          <cell r="E236" t="str">
            <v>Sir Jawaid</v>
          </cell>
          <cell r="F236" t="str">
            <v>PR-202101B1+PR-202102B+PR-202010B</v>
          </cell>
          <cell r="G236">
            <v>43850</v>
          </cell>
          <cell r="H236" t="str">
            <v>9 TO 11</v>
          </cell>
          <cell r="I236" t="str">
            <v>MWF</v>
          </cell>
          <cell r="J236" t="str">
            <v>ADSE</v>
          </cell>
          <cell r="K236" t="str">
            <v>42201-6625588-3</v>
          </cell>
          <cell r="L236">
            <v>923060960006</v>
          </cell>
          <cell r="M236">
            <v>923452525855</v>
          </cell>
          <cell r="N236" t="str">
            <v>Sheikh_1002@live.com</v>
          </cell>
          <cell r="O236" t="str">
            <v>B-176 block 10 Gulshan e Iqbal</v>
          </cell>
        </row>
        <row r="237">
          <cell r="B237" t="str">
            <v>Student1299053</v>
          </cell>
          <cell r="C237" t="str">
            <v>Muhamamd Hamza Amjad</v>
          </cell>
          <cell r="D237" t="str">
            <v>Amjad Ali</v>
          </cell>
          <cell r="E237" t="str">
            <v>Sir Jawaid</v>
          </cell>
          <cell r="F237" t="str">
            <v>PR-202101B1+PR-202102B+PR-202010B</v>
          </cell>
          <cell r="G237">
            <v>43850</v>
          </cell>
          <cell r="H237" t="str">
            <v>9 TO 11</v>
          </cell>
          <cell r="I237" t="str">
            <v>MWF</v>
          </cell>
          <cell r="J237" t="str">
            <v>ADSE</v>
          </cell>
          <cell r="K237" t="str">
            <v>42201-571672-3</v>
          </cell>
          <cell r="L237">
            <v>923162735477</v>
          </cell>
          <cell r="M237">
            <v>923362619791</v>
          </cell>
          <cell r="N237">
            <v>0</v>
          </cell>
          <cell r="O237" t="str">
            <v xml:space="preserve">House no 764/A street 25/c Mehmoodabad </v>
          </cell>
        </row>
        <row r="238">
          <cell r="B238" t="str">
            <v>Student1299047</v>
          </cell>
          <cell r="C238" t="str">
            <v>Sheikh Saim Nisar</v>
          </cell>
          <cell r="D238" t="str">
            <v>Sheikh Nisar Ahmed</v>
          </cell>
          <cell r="E238" t="str">
            <v>Sir Jawaid</v>
          </cell>
          <cell r="F238" t="str">
            <v>PR-202101B1+PR-202102B+PR-202010B</v>
          </cell>
          <cell r="G238">
            <v>43850</v>
          </cell>
          <cell r="H238" t="str">
            <v>9 TO 11</v>
          </cell>
          <cell r="I238" t="str">
            <v>MWF</v>
          </cell>
          <cell r="J238" t="str">
            <v>ADSE</v>
          </cell>
          <cell r="K238" t="str">
            <v>42201-9725414-5</v>
          </cell>
          <cell r="L238" t="str">
            <v>021-34987404</v>
          </cell>
          <cell r="M238">
            <v>923099882227</v>
          </cell>
          <cell r="N238" t="str">
            <v>Saimsaimnisar@gmail.com</v>
          </cell>
          <cell r="O238" t="str">
            <v>Gulshan e Iqbal Block 10 Hous eno B-176</v>
          </cell>
        </row>
        <row r="239">
          <cell r="B239" t="str">
            <v>Student1299409</v>
          </cell>
          <cell r="C239" t="str">
            <v>Shahzaib Zulfiqar</v>
          </cell>
          <cell r="D239" t="str">
            <v>Ifthikhar Ahmed</v>
          </cell>
          <cell r="E239" t="str">
            <v>Sir Jawaid</v>
          </cell>
          <cell r="F239" t="str">
            <v>PR-202101B1+PR-202102B+PR-202010B</v>
          </cell>
          <cell r="G239">
            <v>43850</v>
          </cell>
          <cell r="H239" t="str">
            <v>9 TO 11</v>
          </cell>
          <cell r="I239" t="str">
            <v>MWF</v>
          </cell>
          <cell r="J239" t="str">
            <v>ADSE</v>
          </cell>
          <cell r="K239" t="str">
            <v>-</v>
          </cell>
          <cell r="L239">
            <v>923103589163</v>
          </cell>
          <cell r="M239">
            <v>923101069163</v>
          </cell>
          <cell r="N239" t="str">
            <v>Shahzaib589coc4@gmail.com</v>
          </cell>
          <cell r="O239" t="str">
            <v>House no bb-112 Defence Phaese III Karachi</v>
          </cell>
        </row>
        <row r="240">
          <cell r="B240" t="str">
            <v>Student1300877</v>
          </cell>
          <cell r="C240" t="str">
            <v>Muhammad Waqas</v>
          </cell>
          <cell r="D240" t="str">
            <v xml:space="preserve">Haji Muhammad </v>
          </cell>
          <cell r="E240" t="str">
            <v>Sir Jawaid</v>
          </cell>
          <cell r="F240" t="str">
            <v>PR-202101B1+PR-202102B+PR-202010B</v>
          </cell>
          <cell r="G240">
            <v>43850</v>
          </cell>
          <cell r="H240" t="str">
            <v>9 TO 11</v>
          </cell>
          <cell r="I240" t="str">
            <v>MWF</v>
          </cell>
          <cell r="J240" t="str">
            <v>ADSE</v>
          </cell>
          <cell r="K240" t="str">
            <v>42301-5681605-9</v>
          </cell>
          <cell r="L240">
            <v>923484674769</v>
          </cell>
          <cell r="M240">
            <v>0</v>
          </cell>
          <cell r="N240">
            <v>0</v>
          </cell>
          <cell r="O240" t="str">
            <v>Taj Mension Flat no 103 Muhallah Shah Waliullah road Kharadar</v>
          </cell>
        </row>
        <row r="241">
          <cell r="B241" t="str">
            <v>Student1300880</v>
          </cell>
          <cell r="C241" t="str">
            <v>Muhammad Danish Shahid Ahmed</v>
          </cell>
          <cell r="D241" t="str">
            <v xml:space="preserve">Shahid Ahmed </v>
          </cell>
          <cell r="E241" t="str">
            <v>Sir Jawaid</v>
          </cell>
          <cell r="F241" t="str">
            <v>PR-202101B1+PR-202102B+PR-202010B</v>
          </cell>
          <cell r="G241">
            <v>43850</v>
          </cell>
          <cell r="H241" t="str">
            <v>9 TO 11</v>
          </cell>
          <cell r="I241" t="str">
            <v>MWF</v>
          </cell>
          <cell r="J241" t="str">
            <v>ADSE</v>
          </cell>
          <cell r="K241" t="str">
            <v>35103-7292134-5</v>
          </cell>
          <cell r="L241">
            <v>923243233846</v>
          </cell>
          <cell r="M241">
            <v>0</v>
          </cell>
          <cell r="N241" t="str">
            <v>RRDDani91529@gmail.com</v>
          </cell>
          <cell r="O241" t="str">
            <v>Street #3 Sector B Manzoor Colony Karachi</v>
          </cell>
        </row>
        <row r="242">
          <cell r="B242" t="str">
            <v>Student1285472</v>
          </cell>
          <cell r="C242" t="str">
            <v>Austin Arnold</v>
          </cell>
          <cell r="D242" t="str">
            <v xml:space="preserve">Yousuf Pascal </v>
          </cell>
          <cell r="E242" t="str">
            <v>Sir Jawaid</v>
          </cell>
          <cell r="F242" t="str">
            <v>PR-202101B1+PR-202102B+PR-202010B</v>
          </cell>
          <cell r="G242">
            <v>43850</v>
          </cell>
          <cell r="H242" t="str">
            <v>9 TO 11</v>
          </cell>
          <cell r="I242" t="str">
            <v>MWF</v>
          </cell>
          <cell r="J242" t="str">
            <v>CPISM-ADSE</v>
          </cell>
          <cell r="K242" t="str">
            <v>42301-0423607-1</v>
          </cell>
          <cell r="L242">
            <v>923462485793</v>
          </cell>
          <cell r="M242">
            <v>0</v>
          </cell>
          <cell r="N242" t="str">
            <v>Christinaflorance87@gmail.com</v>
          </cell>
          <cell r="O242" t="str">
            <v>House no 2405- Street no 2 Azam Town Karachi</v>
          </cell>
        </row>
        <row r="243">
          <cell r="B243" t="str">
            <v>Student1304316</v>
          </cell>
          <cell r="C243" t="str">
            <v>ABDUL REHMAN Okhai Memon</v>
          </cell>
          <cell r="D243" t="str">
            <v>Abdul Khaliq</v>
          </cell>
          <cell r="E243" t="str">
            <v>Sir Jawaid</v>
          </cell>
          <cell r="F243" t="str">
            <v>PR-202101B1+PR-202102B+PR-202010B</v>
          </cell>
          <cell r="G243">
            <v>43850</v>
          </cell>
          <cell r="H243" t="str">
            <v>9 TO 11</v>
          </cell>
          <cell r="I243" t="str">
            <v>MWF</v>
          </cell>
          <cell r="J243" t="str">
            <v>ADSE</v>
          </cell>
          <cell r="K243" t="str">
            <v>42301-4273538-1</v>
          </cell>
          <cell r="L243">
            <v>923009270194</v>
          </cell>
          <cell r="M243">
            <v>923242123848</v>
          </cell>
          <cell r="N243" t="str">
            <v>rehmanmemon398@gmail.com</v>
          </cell>
          <cell r="O243" t="str">
            <v xml:space="preserve">Gosia Manzil Street no 2 Flat no 12 Memon Society </v>
          </cell>
        </row>
        <row r="244">
          <cell r="B244" t="str">
            <v>Student1304000</v>
          </cell>
          <cell r="C244" t="str">
            <v>ABDUL HASEEB</v>
          </cell>
          <cell r="D244" t="str">
            <v>Muhammad Shoaib</v>
          </cell>
          <cell r="E244" t="str">
            <v>Sir Jawaid</v>
          </cell>
          <cell r="F244" t="str">
            <v>PR-202101B1+PR-202102B+PR-202010B</v>
          </cell>
          <cell r="G244">
            <v>43850</v>
          </cell>
          <cell r="H244" t="str">
            <v>9 TO 11</v>
          </cell>
          <cell r="I244" t="str">
            <v>MWF</v>
          </cell>
          <cell r="J244" t="str">
            <v>DISM</v>
          </cell>
          <cell r="K244" t="str">
            <v>42401-2077487-9</v>
          </cell>
          <cell r="L244">
            <v>923102135898</v>
          </cell>
          <cell r="M244">
            <v>923111229569</v>
          </cell>
          <cell r="N244" t="str">
            <v>AbdulHaseebmemon576@gmail.com</v>
          </cell>
          <cell r="O244" t="str">
            <v>Karachi Centre Near PIB</v>
          </cell>
        </row>
        <row r="245">
          <cell r="B245" t="str">
            <v>-</v>
          </cell>
          <cell r="C245" t="str">
            <v>-</v>
          </cell>
          <cell r="D245" t="str">
            <v>-</v>
          </cell>
          <cell r="E245" t="str">
            <v>-</v>
          </cell>
          <cell r="F245" t="str">
            <v>-</v>
          </cell>
          <cell r="G245" t="str">
            <v>-</v>
          </cell>
          <cell r="H245" t="str">
            <v>-</v>
          </cell>
          <cell r="I245" t="str">
            <v>-</v>
          </cell>
          <cell r="J245" t="str">
            <v>-</v>
          </cell>
          <cell r="K245" t="str">
            <v>-</v>
          </cell>
          <cell r="L245" t="str">
            <v>-</v>
          </cell>
          <cell r="M245" t="str">
            <v>-</v>
          </cell>
          <cell r="N245" t="str">
            <v>-</v>
          </cell>
          <cell r="O245" t="str">
            <v>-</v>
          </cell>
        </row>
        <row r="246">
          <cell r="B246" t="str">
            <v>Enrollment</v>
          </cell>
          <cell r="C246" t="str">
            <v>Name</v>
          </cell>
          <cell r="D246" t="str">
            <v>Father Name</v>
          </cell>
          <cell r="E246" t="str">
            <v>Faculty Name</v>
          </cell>
          <cell r="F246" t="str">
            <v>Batch Code</v>
          </cell>
          <cell r="G246" t="str">
            <v>Batch Start Date</v>
          </cell>
          <cell r="H246" t="str">
            <v>Time Slot</v>
          </cell>
          <cell r="I246" t="str">
            <v>Days</v>
          </cell>
          <cell r="J246" t="str">
            <v>Course</v>
          </cell>
          <cell r="K246" t="str">
            <v>NIC Number</v>
          </cell>
          <cell r="L246" t="str">
            <v>PTCL No</v>
          </cell>
          <cell r="M246" t="str">
            <v>Cell No</v>
          </cell>
          <cell r="N246" t="str">
            <v>Email</v>
          </cell>
          <cell r="O246" t="str">
            <v>Address</v>
          </cell>
        </row>
        <row r="247">
          <cell r="B247" t="str">
            <v>Student1307717</v>
          </cell>
          <cell r="C247" t="str">
            <v>Muhammad Faraz Kasmani</v>
          </cell>
          <cell r="D247" t="str">
            <v xml:space="preserve">Abdul Majeed </v>
          </cell>
          <cell r="E247" t="str">
            <v>Miss Nusrat</v>
          </cell>
          <cell r="F247" t="str">
            <v>PR-202103B</v>
          </cell>
          <cell r="G247">
            <v>44265</v>
          </cell>
          <cell r="H247" t="str">
            <v>9 TO 11</v>
          </cell>
          <cell r="I247" t="str">
            <v>MWF</v>
          </cell>
          <cell r="J247" t="str">
            <v>CPISM-ADSE</v>
          </cell>
          <cell r="K247" t="str">
            <v>42301-6269443-3</v>
          </cell>
          <cell r="L247">
            <v>923222985808</v>
          </cell>
          <cell r="M247">
            <v>0</v>
          </cell>
          <cell r="N247" t="str">
            <v>farazmajeed1@gmail.com</v>
          </cell>
          <cell r="O247" t="str">
            <v xml:space="preserve">Flat no 403 JM70 Zohra Castle Parsi Colony </v>
          </cell>
        </row>
        <row r="248">
          <cell r="B248" t="str">
            <v>Student1308404</v>
          </cell>
          <cell r="C248" t="str">
            <v>Faizan Alam</v>
          </cell>
          <cell r="D248" t="str">
            <v xml:space="preserve">Mehmood alam </v>
          </cell>
          <cell r="E248" t="str">
            <v>Miss Nusrat</v>
          </cell>
          <cell r="F248" t="str">
            <v>PR-202103B</v>
          </cell>
          <cell r="G248">
            <v>44265</v>
          </cell>
          <cell r="H248" t="str">
            <v>9 TO 11</v>
          </cell>
          <cell r="I248" t="str">
            <v>MWF</v>
          </cell>
          <cell r="J248" t="str">
            <v>ADSE</v>
          </cell>
          <cell r="K248" t="str">
            <v>42201-3441063-1</v>
          </cell>
          <cell r="L248">
            <v>923202080609</v>
          </cell>
          <cell r="M248">
            <v>0</v>
          </cell>
          <cell r="N248" t="str">
            <v>faizan.alam70@hotmail.com</v>
          </cell>
          <cell r="O248" t="str">
            <v>Gulshan e iqbal block 13 b Sufi Heaven b-4 flat no</v>
          </cell>
        </row>
        <row r="249">
          <cell r="B249" t="str">
            <v>Student1309670</v>
          </cell>
          <cell r="C249" t="str">
            <v>FAEZ SOHAIL</v>
          </cell>
          <cell r="D249" t="str">
            <v>SOHAIL SHAFAT</v>
          </cell>
          <cell r="E249" t="str">
            <v>Miss Nusrat</v>
          </cell>
          <cell r="F249" t="str">
            <v>PR-202103B</v>
          </cell>
          <cell r="G249">
            <v>44265</v>
          </cell>
          <cell r="H249" t="str">
            <v>9 TO 11</v>
          </cell>
          <cell r="I249" t="str">
            <v>MWF</v>
          </cell>
          <cell r="J249" t="str">
            <v>ADSE</v>
          </cell>
          <cell r="K249" t="str">
            <v>42201-5738152-3</v>
          </cell>
          <cell r="L249">
            <v>923033482676</v>
          </cell>
          <cell r="M249">
            <v>0</v>
          </cell>
          <cell r="N249" t="str">
            <v>faezshaykh90gmail.com</v>
          </cell>
          <cell r="O249" t="str">
            <v xml:space="preserve">House no b2/75 area saddar block 39/9 </v>
          </cell>
        </row>
        <row r="250">
          <cell r="B250" t="str">
            <v>Student1309061</v>
          </cell>
          <cell r="C250" t="str">
            <v>Taha Malik</v>
          </cell>
          <cell r="D250" t="str">
            <v>Javed Akhter</v>
          </cell>
          <cell r="E250" t="str">
            <v>Miss Nusrat</v>
          </cell>
          <cell r="F250" t="str">
            <v>PR-202103B</v>
          </cell>
          <cell r="G250">
            <v>44265</v>
          </cell>
          <cell r="H250" t="str">
            <v>9 TO 11</v>
          </cell>
          <cell r="I250" t="str">
            <v>MWF</v>
          </cell>
          <cell r="J250" t="str">
            <v>ADSE</v>
          </cell>
          <cell r="K250" t="str">
            <v>42201-8448298-3</v>
          </cell>
          <cell r="L250">
            <v>923132780688</v>
          </cell>
          <cell r="M250">
            <v>0</v>
          </cell>
          <cell r="N250" t="str">
            <v>tjmmallick0981@gmail.com</v>
          </cell>
          <cell r="O250" t="str">
            <v>G-38/6 malir extension Colony</v>
          </cell>
        </row>
        <row r="251">
          <cell r="B251" t="str">
            <v>Student1309379</v>
          </cell>
          <cell r="C251" t="str">
            <v xml:space="preserve">Sharoon Tariq </v>
          </cell>
          <cell r="D251" t="str">
            <v>Babar Tariq</v>
          </cell>
          <cell r="E251" t="str">
            <v>Miss Nusrat</v>
          </cell>
          <cell r="F251" t="str">
            <v>PR-202103B</v>
          </cell>
          <cell r="G251">
            <v>44265</v>
          </cell>
          <cell r="H251" t="str">
            <v>9 TO 11</v>
          </cell>
          <cell r="I251" t="str">
            <v>MWF</v>
          </cell>
          <cell r="J251" t="str">
            <v>ADSE</v>
          </cell>
          <cell r="K251" t="str">
            <v>42201-6263832-5</v>
          </cell>
          <cell r="L251">
            <v>923002636901</v>
          </cell>
          <cell r="M251">
            <v>0</v>
          </cell>
          <cell r="N251" t="str">
            <v>sharoontariq17@gmail.com</v>
          </cell>
          <cell r="O251" t="str">
            <v>House no R-318 Saima Luxery Home Korangi</v>
          </cell>
        </row>
        <row r="252">
          <cell r="B252" t="str">
            <v>Student1310583</v>
          </cell>
          <cell r="C252" t="str">
            <v>Danial Ali</v>
          </cell>
          <cell r="D252" t="str">
            <v>Imtiaz ali</v>
          </cell>
          <cell r="E252" t="str">
            <v>Miss Nusrat</v>
          </cell>
          <cell r="F252" t="str">
            <v>PR-202103B</v>
          </cell>
          <cell r="G252">
            <v>44265</v>
          </cell>
          <cell r="H252" t="str">
            <v>9 TO 11</v>
          </cell>
          <cell r="I252" t="str">
            <v>MWF</v>
          </cell>
          <cell r="J252" t="str">
            <v>CPISM-DISM</v>
          </cell>
          <cell r="K252" t="str">
            <v>42304-2079026-9</v>
          </cell>
          <cell r="L252">
            <v>923103696810</v>
          </cell>
          <cell r="M252">
            <v>923403313732</v>
          </cell>
          <cell r="N252" t="str">
            <v>daniyalalijunejo123@gmail.com</v>
          </cell>
          <cell r="O252" t="str">
            <v>Sakina arcade block 7 gulistan e jauhar</v>
          </cell>
        </row>
        <row r="253">
          <cell r="B253" t="str">
            <v>Student1310586</v>
          </cell>
          <cell r="C253" t="str">
            <v>Hassan Ahmed</v>
          </cell>
          <cell r="D253" t="str">
            <v>Fahim Ahmed</v>
          </cell>
          <cell r="E253" t="str">
            <v>Miss Nusrat</v>
          </cell>
          <cell r="F253" t="str">
            <v>PR-202103B</v>
          </cell>
          <cell r="G253">
            <v>44265</v>
          </cell>
          <cell r="H253" t="str">
            <v>9 TO 11</v>
          </cell>
          <cell r="I253" t="str">
            <v>MWF</v>
          </cell>
          <cell r="J253" t="str">
            <v>ADSE</v>
          </cell>
          <cell r="K253" t="str">
            <v>42201-6246991-7</v>
          </cell>
          <cell r="L253">
            <v>923136529768</v>
          </cell>
          <cell r="M253">
            <v>0</v>
          </cell>
          <cell r="N253" t="str">
            <v>hassaan36@gmail.com</v>
          </cell>
          <cell r="O253" t="str">
            <v>B-11/398 Indus Mehran malir Karachi</v>
          </cell>
        </row>
        <row r="254">
          <cell r="B254" t="str">
            <v>Student1310589</v>
          </cell>
          <cell r="C254" t="str">
            <v xml:space="preserve">Muhammad Anus </v>
          </cell>
          <cell r="D254" t="str">
            <v>M arif</v>
          </cell>
          <cell r="E254" t="str">
            <v>Miss Nusrat</v>
          </cell>
          <cell r="F254" t="str">
            <v>PR-202103B</v>
          </cell>
          <cell r="G254">
            <v>44265</v>
          </cell>
          <cell r="H254" t="str">
            <v>9 TO 11</v>
          </cell>
          <cell r="I254" t="str">
            <v>MWF</v>
          </cell>
          <cell r="J254" t="str">
            <v>ADSE</v>
          </cell>
          <cell r="K254" t="str">
            <v>-</v>
          </cell>
          <cell r="L254">
            <v>923043066270</v>
          </cell>
          <cell r="M254">
            <v>0</v>
          </cell>
          <cell r="N254">
            <v>0</v>
          </cell>
          <cell r="O254" t="str">
            <v>RS-2/12 Shah Faisal Colony  no 2 karachi</v>
          </cell>
        </row>
        <row r="255">
          <cell r="B255" t="str">
            <v>Student1310832</v>
          </cell>
          <cell r="C255" t="str">
            <v>Basit Abbas</v>
          </cell>
          <cell r="D255" t="str">
            <v>Shafqat abbas</v>
          </cell>
          <cell r="E255" t="str">
            <v>Miss Nusrat</v>
          </cell>
          <cell r="F255" t="str">
            <v>PR-202103B</v>
          </cell>
          <cell r="G255">
            <v>44265</v>
          </cell>
          <cell r="H255" t="str">
            <v>9 TO 11</v>
          </cell>
          <cell r="I255" t="str">
            <v>MWF</v>
          </cell>
          <cell r="J255" t="str">
            <v>ADSE</v>
          </cell>
          <cell r="K255" t="str">
            <v>42201-6841423-9</v>
          </cell>
          <cell r="L255">
            <v>923009220083</v>
          </cell>
          <cell r="M255">
            <v>0</v>
          </cell>
          <cell r="N255" t="str">
            <v>basitabbas2001@gmail.com</v>
          </cell>
          <cell r="O255" t="str">
            <v>B-42 sn-712 Malir karachi</v>
          </cell>
        </row>
        <row r="256">
          <cell r="B256" t="str">
            <v>Student1310834</v>
          </cell>
          <cell r="C256" t="str">
            <v>Muhammad Yaseen</v>
          </cell>
          <cell r="D256" t="str">
            <v>M saleem</v>
          </cell>
          <cell r="E256" t="str">
            <v>Miss Nusrat</v>
          </cell>
          <cell r="F256" t="str">
            <v>PR-202103B</v>
          </cell>
          <cell r="G256">
            <v>44265</v>
          </cell>
          <cell r="H256" t="str">
            <v>9 TO 11</v>
          </cell>
          <cell r="I256" t="str">
            <v>MWF</v>
          </cell>
          <cell r="J256" t="str">
            <v>ADSE</v>
          </cell>
          <cell r="K256" t="str">
            <v>42301-0935523-9</v>
          </cell>
          <cell r="L256">
            <v>923422744435</v>
          </cell>
          <cell r="M256">
            <v>0</v>
          </cell>
          <cell r="N256">
            <v>0</v>
          </cell>
          <cell r="O256" t="str">
            <v>5th floor faisal khan building near lee market</v>
          </cell>
        </row>
        <row r="257">
          <cell r="B257" t="str">
            <v>Student1310837</v>
          </cell>
          <cell r="C257" t="str">
            <v>Daniyal Aftab</v>
          </cell>
          <cell r="D257" t="str">
            <v>Aftab Aslam</v>
          </cell>
          <cell r="E257" t="str">
            <v>Miss Nusrat</v>
          </cell>
          <cell r="F257" t="str">
            <v>PR-202103B</v>
          </cell>
          <cell r="G257">
            <v>44265</v>
          </cell>
          <cell r="H257" t="str">
            <v>9 TO 11</v>
          </cell>
          <cell r="I257" t="str">
            <v>MWF</v>
          </cell>
          <cell r="J257" t="str">
            <v>ADSE</v>
          </cell>
          <cell r="K257" t="str">
            <v>42301-6455457-1</v>
          </cell>
          <cell r="L257">
            <v>923308119378</v>
          </cell>
          <cell r="M257">
            <v>0</v>
          </cell>
          <cell r="N257" t="str">
            <v>shahryaraftab42@gmail.com</v>
          </cell>
          <cell r="O257" t="str">
            <v xml:space="preserve">House no 154/a mehmoodabad Gate no 1 </v>
          </cell>
        </row>
        <row r="258">
          <cell r="B258" t="str">
            <v>Student1310843</v>
          </cell>
          <cell r="C258" t="str">
            <v>Virginia</v>
          </cell>
          <cell r="D258" t="str">
            <v>iqbal</v>
          </cell>
          <cell r="E258" t="str">
            <v>Miss Nusrat</v>
          </cell>
          <cell r="F258" t="str">
            <v>PR-202103B</v>
          </cell>
          <cell r="G258">
            <v>44265</v>
          </cell>
          <cell r="H258" t="str">
            <v>9 TO 11</v>
          </cell>
          <cell r="I258" t="str">
            <v>MWF</v>
          </cell>
          <cell r="J258" t="str">
            <v>DISM</v>
          </cell>
          <cell r="K258" t="str">
            <v>42301-0996659-3</v>
          </cell>
          <cell r="L258">
            <v>923002989855</v>
          </cell>
          <cell r="M258">
            <v>0</v>
          </cell>
          <cell r="N258" t="str">
            <v>virginiaiqbal356@gmail.com</v>
          </cell>
          <cell r="O258" t="str">
            <v>House no 585 street 5 sec b kashmir colony</v>
          </cell>
        </row>
        <row r="259">
          <cell r="B259" t="str">
            <v>Student1310484</v>
          </cell>
          <cell r="C259" t="str">
            <v>Syed Irtiza hasnain Naqvi</v>
          </cell>
          <cell r="D259" t="str">
            <v>Syed Gohar</v>
          </cell>
          <cell r="E259" t="str">
            <v>Miss Nusrat</v>
          </cell>
          <cell r="F259" t="str">
            <v>PR-202103B</v>
          </cell>
          <cell r="G259">
            <v>44265</v>
          </cell>
          <cell r="H259" t="str">
            <v>9 TO 11</v>
          </cell>
          <cell r="I259" t="str">
            <v>MWF</v>
          </cell>
          <cell r="J259" t="str">
            <v>ADSE</v>
          </cell>
          <cell r="K259" t="str">
            <v>-</v>
          </cell>
          <cell r="L259">
            <v>923182306373</v>
          </cell>
          <cell r="M259">
            <v>0</v>
          </cell>
          <cell r="N259" t="str">
            <v>syedirtizahasnanin1245@gmail.com</v>
          </cell>
          <cell r="O259" t="str">
            <v>Bariq 43 H No b-84 juttline</v>
          </cell>
        </row>
        <row r="260">
          <cell r="B260" t="str">
            <v>Student1310488</v>
          </cell>
          <cell r="C260" t="str">
            <v xml:space="preserve">Moiz Hassan </v>
          </cell>
          <cell r="D260" t="str">
            <v>Munawar Hasnanin</v>
          </cell>
          <cell r="E260" t="str">
            <v>Miss Nusrat</v>
          </cell>
          <cell r="F260" t="str">
            <v>PR-202103B</v>
          </cell>
          <cell r="G260">
            <v>44265</v>
          </cell>
          <cell r="H260" t="str">
            <v>9 TO 11</v>
          </cell>
          <cell r="I260" t="str">
            <v>MWF</v>
          </cell>
          <cell r="J260" t="str">
            <v>ADSE</v>
          </cell>
          <cell r="K260" t="str">
            <v>31304-6753974-5</v>
          </cell>
          <cell r="L260">
            <v>923022063505</v>
          </cell>
          <cell r="M260">
            <v>0</v>
          </cell>
          <cell r="N260" t="str">
            <v>MOIZHASSAN112@GMAIL.COM</v>
          </cell>
          <cell r="O260" t="str">
            <v>m-115 Muslimabad Malir Karachi</v>
          </cell>
        </row>
        <row r="261">
          <cell r="B261" t="str">
            <v>Student1312605</v>
          </cell>
          <cell r="C261" t="str">
            <v>Numair Nadeem</v>
          </cell>
          <cell r="D261" t="str">
            <v>Nadeem</v>
          </cell>
          <cell r="E261" t="str">
            <v>Miss Nusrat</v>
          </cell>
          <cell r="F261" t="str">
            <v>PR-202103B</v>
          </cell>
          <cell r="G261">
            <v>44265</v>
          </cell>
          <cell r="H261" t="str">
            <v>9 TO 11</v>
          </cell>
          <cell r="I261" t="str">
            <v>MWF</v>
          </cell>
          <cell r="J261" t="str">
            <v>ADSE</v>
          </cell>
          <cell r="K261" t="str">
            <v>42201-4127472-9</v>
          </cell>
          <cell r="L261">
            <v>923082086903</v>
          </cell>
          <cell r="M261">
            <v>923072081943</v>
          </cell>
          <cell r="N261">
            <v>0</v>
          </cell>
          <cell r="O261" t="str">
            <v>House no 200 Street 3 akhter colony Karachi</v>
          </cell>
        </row>
        <row r="262">
          <cell r="B262" t="str">
            <v>-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 t="str">
            <v>-</v>
          </cell>
          <cell r="J262" t="str">
            <v>-</v>
          </cell>
          <cell r="K262" t="str">
            <v>-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</row>
        <row r="263">
          <cell r="B263" t="str">
            <v>Enrollment</v>
          </cell>
          <cell r="C263" t="str">
            <v>Name</v>
          </cell>
          <cell r="D263" t="str">
            <v>Father Name</v>
          </cell>
          <cell r="E263" t="str">
            <v>Faculty Name</v>
          </cell>
          <cell r="F263" t="str">
            <v>Batch Code</v>
          </cell>
          <cell r="G263" t="str">
            <v>Batch Start Date</v>
          </cell>
          <cell r="H263" t="str">
            <v>Time Slot</v>
          </cell>
          <cell r="I263" t="str">
            <v>Days</v>
          </cell>
          <cell r="J263" t="str">
            <v>Course</v>
          </cell>
          <cell r="K263" t="str">
            <v>NIC Number</v>
          </cell>
          <cell r="L263" t="str">
            <v>PTCL No</v>
          </cell>
          <cell r="M263" t="str">
            <v>Cell No</v>
          </cell>
          <cell r="N263" t="str">
            <v>Email</v>
          </cell>
          <cell r="O263" t="str">
            <v>Address</v>
          </cell>
        </row>
        <row r="264">
          <cell r="B264" t="str">
            <v>Student1312284</v>
          </cell>
          <cell r="C264" t="str">
            <v>Shuja Ahmed</v>
          </cell>
          <cell r="D264" t="str">
            <v>M Saeed</v>
          </cell>
          <cell r="E264" t="str">
            <v>Miss Hunza</v>
          </cell>
          <cell r="F264" t="str">
            <v>PR-202104B</v>
          </cell>
          <cell r="G264">
            <v>44307</v>
          </cell>
          <cell r="H264" t="str">
            <v>9 TO 11</v>
          </cell>
          <cell r="I264" t="str">
            <v>MWF</v>
          </cell>
          <cell r="J264" t="str">
            <v>CPISM</v>
          </cell>
          <cell r="K264" t="str">
            <v>42201-9880027-9</v>
          </cell>
          <cell r="L264">
            <v>923124420016</v>
          </cell>
          <cell r="M264">
            <v>923132285029</v>
          </cell>
          <cell r="N264" t="str">
            <v>shujaahmed167@gmail.com</v>
          </cell>
          <cell r="O264" t="str">
            <v xml:space="preserve">Plot No 543 Near Makrani Masjid PIB coLONY </v>
          </cell>
        </row>
        <row r="265">
          <cell r="B265" t="str">
            <v>Student1312792</v>
          </cell>
          <cell r="C265" t="str">
            <v>Syed Turab Ali</v>
          </cell>
          <cell r="D265" t="str">
            <v xml:space="preserve"> Amir Manzoor</v>
          </cell>
          <cell r="E265" t="str">
            <v>Miss Hunza</v>
          </cell>
          <cell r="F265" t="str">
            <v>PR-202104B</v>
          </cell>
          <cell r="G265">
            <v>44307</v>
          </cell>
          <cell r="H265" t="str">
            <v>9 TO 11</v>
          </cell>
          <cell r="I265" t="str">
            <v>MWF</v>
          </cell>
          <cell r="J265" t="str">
            <v>ADSE</v>
          </cell>
          <cell r="K265" t="str">
            <v>34603-2560347-5</v>
          </cell>
          <cell r="L265">
            <v>923177933231</v>
          </cell>
          <cell r="M265">
            <v>0</v>
          </cell>
          <cell r="N265" t="str">
            <v>turabshah2@gmail.com</v>
          </cell>
          <cell r="O265" t="str">
            <v>Gulistan e johar Block #7</v>
          </cell>
        </row>
        <row r="266">
          <cell r="B266" t="str">
            <v>Student1313141</v>
          </cell>
          <cell r="C266" t="str">
            <v>Muhammad Sheroz</v>
          </cell>
          <cell r="D266" t="str">
            <v>shahbaz</v>
          </cell>
          <cell r="E266" t="str">
            <v>Miss Hunza</v>
          </cell>
          <cell r="F266" t="str">
            <v>PR-202104B</v>
          </cell>
          <cell r="G266">
            <v>44307</v>
          </cell>
          <cell r="H266" t="str">
            <v>9 TO 11</v>
          </cell>
          <cell r="I266" t="str">
            <v>MWF</v>
          </cell>
          <cell r="J266" t="str">
            <v>ADSE</v>
          </cell>
          <cell r="K266" t="str">
            <v>42301-8134324-3</v>
          </cell>
          <cell r="L266">
            <v>923112935766</v>
          </cell>
          <cell r="M266">
            <v>0</v>
          </cell>
          <cell r="N266" t="str">
            <v>www.sherioz67@gmail.com</v>
          </cell>
          <cell r="O266" t="str">
            <v xml:space="preserve">House no 405 Street no 13 sector H Manzoor Colony </v>
          </cell>
        </row>
        <row r="267">
          <cell r="B267" t="str">
            <v>Student1312307</v>
          </cell>
          <cell r="C267" t="str">
            <v>Hanzala Chauhan</v>
          </cell>
          <cell r="D267" t="str">
            <v>Imran Chouhan</v>
          </cell>
          <cell r="E267" t="str">
            <v>Miss Hunza</v>
          </cell>
          <cell r="F267" t="str">
            <v>PR-202104B</v>
          </cell>
          <cell r="G267">
            <v>44307</v>
          </cell>
          <cell r="H267" t="str">
            <v>9 TO 11</v>
          </cell>
          <cell r="I267" t="str">
            <v>MWF</v>
          </cell>
          <cell r="J267" t="str">
            <v>ADSE</v>
          </cell>
          <cell r="K267" t="str">
            <v>-</v>
          </cell>
          <cell r="L267">
            <v>923482042748</v>
          </cell>
          <cell r="M267">
            <v>92322243636</v>
          </cell>
          <cell r="N267" t="str">
            <v>hanzalachouhan01@gmail.co</v>
          </cell>
          <cell r="O267" t="str">
            <v>Qasimabad</v>
          </cell>
        </row>
        <row r="268">
          <cell r="B268" t="str">
            <v>Student1315015</v>
          </cell>
          <cell r="C268" t="str">
            <v>Muhammad Hasnain Raza</v>
          </cell>
          <cell r="D268" t="str">
            <v>Imran Shafq</v>
          </cell>
          <cell r="E268" t="str">
            <v>Miss Hunza</v>
          </cell>
          <cell r="F268" t="str">
            <v>PR-202104B</v>
          </cell>
          <cell r="G268">
            <v>44307</v>
          </cell>
          <cell r="H268" t="str">
            <v>9 TO 11</v>
          </cell>
          <cell r="I268" t="str">
            <v>MWF</v>
          </cell>
          <cell r="J268" t="str">
            <v>ADSE</v>
          </cell>
          <cell r="K268" t="str">
            <v>42201-2445775-9</v>
          </cell>
          <cell r="L268">
            <v>923178548493</v>
          </cell>
          <cell r="M268" t="str">
            <v>-</v>
          </cell>
          <cell r="N268" t="str">
            <v>-</v>
          </cell>
          <cell r="O268" t="str">
            <v>4/856 Shah Faisal Colony Block-4 Karachi</v>
          </cell>
        </row>
        <row r="269">
          <cell r="B269" t="str">
            <v>Student1316052</v>
          </cell>
          <cell r="C269" t="str">
            <v>Jeanete Ruba Bhatti</v>
          </cell>
          <cell r="D269" t="str">
            <v>Babar Bhatti</v>
          </cell>
          <cell r="E269" t="str">
            <v>Miss Hunza</v>
          </cell>
          <cell r="F269" t="str">
            <v>PR-202104B</v>
          </cell>
          <cell r="G269">
            <v>44307</v>
          </cell>
          <cell r="H269" t="str">
            <v>9 TO 11</v>
          </cell>
          <cell r="I269" t="str">
            <v>MWF</v>
          </cell>
          <cell r="J269" t="str">
            <v>CPISM</v>
          </cell>
          <cell r="K269" t="str">
            <v>42301-0813773-4</v>
          </cell>
          <cell r="L269">
            <v>923323766560</v>
          </cell>
          <cell r="M269">
            <v>923361128840</v>
          </cell>
          <cell r="N269" t="str">
            <v>jeanetenbabar.2000@gmail.com</v>
          </cell>
          <cell r="O269" t="str">
            <v>Flat no 10 2nd floor baijwala building saddar</v>
          </cell>
        </row>
        <row r="270">
          <cell r="B270" t="str">
            <v>Student1316059</v>
          </cell>
          <cell r="C270" t="str">
            <v>Muhammad Rafay</v>
          </cell>
          <cell r="D270" t="str">
            <v>Abdul Shakoor</v>
          </cell>
          <cell r="E270" t="str">
            <v>Miss Hunza</v>
          </cell>
          <cell r="F270" t="str">
            <v>PR-202104B</v>
          </cell>
          <cell r="G270">
            <v>44307</v>
          </cell>
          <cell r="H270" t="str">
            <v>9 TO 11</v>
          </cell>
          <cell r="I270" t="str">
            <v>MWF</v>
          </cell>
          <cell r="J270" t="str">
            <v>DISM</v>
          </cell>
          <cell r="K270" t="str">
            <v>42000-6537290-3</v>
          </cell>
          <cell r="L270">
            <v>923343454561</v>
          </cell>
          <cell r="M270">
            <v>923002283810</v>
          </cell>
          <cell r="N270">
            <v>0</v>
          </cell>
          <cell r="O270" t="str">
            <v>r-759 block 17 ancholi fb area</v>
          </cell>
        </row>
        <row r="271">
          <cell r="B271" t="str">
            <v>Student1344351</v>
          </cell>
          <cell r="C271" t="str">
            <v>Aliashghar saifuddin</v>
          </cell>
          <cell r="D271" t="str">
            <v>saifuddin</v>
          </cell>
          <cell r="E271" t="str">
            <v>Miss Hunza</v>
          </cell>
          <cell r="F271" t="str">
            <v>PR-202104B</v>
          </cell>
          <cell r="G271">
            <v>44307</v>
          </cell>
          <cell r="H271" t="str">
            <v>9 TO 11</v>
          </cell>
          <cell r="I271" t="str">
            <v>MWF</v>
          </cell>
          <cell r="J271" t="str">
            <v>.Net Smart Pro</v>
          </cell>
          <cell r="K271" t="str">
            <v>42307-1520869-7</v>
          </cell>
          <cell r="L271">
            <v>923312555008</v>
          </cell>
          <cell r="M271" t="str">
            <v>-</v>
          </cell>
          <cell r="N271" t="str">
            <v>aliasghersaifuddin@gmail.com</v>
          </cell>
          <cell r="O271" t="str">
            <v>4th floor rabia house tipu sultan road Karachi Sindh</v>
          </cell>
        </row>
        <row r="272">
          <cell r="B272" t="str">
            <v>Student1313629</v>
          </cell>
          <cell r="C272" t="str">
            <v>Zaryab Bashir</v>
          </cell>
          <cell r="D272" t="str">
            <v>Bashir Ahmed</v>
          </cell>
          <cell r="E272" t="str">
            <v>Miss Hunza</v>
          </cell>
          <cell r="F272" t="str">
            <v>PR-202104B</v>
          </cell>
          <cell r="G272">
            <v>44307</v>
          </cell>
          <cell r="H272" t="str">
            <v>9 TO 11</v>
          </cell>
          <cell r="I272" t="str">
            <v>MWF</v>
          </cell>
          <cell r="J272" t="str">
            <v>ADSE</v>
          </cell>
          <cell r="K272" t="str">
            <v>42201-2341086-1</v>
          </cell>
          <cell r="L272">
            <v>923323376186</v>
          </cell>
          <cell r="M272">
            <v>0</v>
          </cell>
          <cell r="N272" t="str">
            <v>umeraliking454@gmail.com</v>
          </cell>
          <cell r="O272" t="str">
            <v>House no #164 Block B Sector 10</v>
          </cell>
        </row>
        <row r="273">
          <cell r="B273" t="str">
            <v>Student1312881</v>
          </cell>
          <cell r="C273" t="str">
            <v>Arbab Bashir</v>
          </cell>
          <cell r="D273" t="str">
            <v>Bashir Ahmed</v>
          </cell>
          <cell r="E273" t="str">
            <v>Miss Hunza</v>
          </cell>
          <cell r="F273" t="str">
            <v>PR-202104B</v>
          </cell>
          <cell r="G273">
            <v>44307</v>
          </cell>
          <cell r="H273" t="str">
            <v>9 TO 11</v>
          </cell>
          <cell r="I273" t="str">
            <v>MWF</v>
          </cell>
          <cell r="J273" t="str">
            <v>ADSE</v>
          </cell>
          <cell r="K273" t="str">
            <v>42201-2341086-1</v>
          </cell>
          <cell r="L273">
            <v>923112678251</v>
          </cell>
          <cell r="M273">
            <v>0</v>
          </cell>
          <cell r="N273" t="str">
            <v>danimanenter@gmail.com</v>
          </cell>
          <cell r="O273" t="str">
            <v>Flat no 201 BLK D-3 MUNIR BRIDGE VIW APPT GULISTAN E JOHAR</v>
          </cell>
        </row>
        <row r="274">
          <cell r="B274" t="str">
            <v>Student1316057</v>
          </cell>
          <cell r="C274" t="str">
            <v>Sooraj Malhi</v>
          </cell>
          <cell r="D274" t="str">
            <v>Hotchand</v>
          </cell>
          <cell r="E274" t="str">
            <v>Miss Hunza</v>
          </cell>
          <cell r="F274" t="str">
            <v>PR-202104B</v>
          </cell>
          <cell r="G274">
            <v>44307</v>
          </cell>
          <cell r="H274" t="str">
            <v>9 TO 11</v>
          </cell>
          <cell r="I274" t="str">
            <v>MWF</v>
          </cell>
          <cell r="J274" t="str">
            <v>CPISM</v>
          </cell>
          <cell r="K274" t="str">
            <v>44102-411790-5</v>
          </cell>
          <cell r="L274">
            <v>923322846740</v>
          </cell>
          <cell r="M274">
            <v>0</v>
          </cell>
          <cell r="N274" t="str">
            <v>soorajmalhi18l48@gmail.com</v>
          </cell>
          <cell r="O274" t="str">
            <v>B-601 Omega Height Gulistan e johar</v>
          </cell>
        </row>
        <row r="275">
          <cell r="B275" t="str">
            <v>Student1316063</v>
          </cell>
          <cell r="C275" t="str">
            <v>Ifthikar Naeem</v>
          </cell>
          <cell r="D275" t="str">
            <v>NADEEM IQBAL</v>
          </cell>
          <cell r="E275" t="str">
            <v>Miss Hunza</v>
          </cell>
          <cell r="F275" t="str">
            <v>PR-202104B</v>
          </cell>
          <cell r="G275">
            <v>44307</v>
          </cell>
          <cell r="H275" t="str">
            <v>9 TO 11</v>
          </cell>
          <cell r="I275" t="str">
            <v>MWF</v>
          </cell>
          <cell r="J275" t="str">
            <v>DISM</v>
          </cell>
          <cell r="K275" t="str">
            <v>42201-0681045-3</v>
          </cell>
          <cell r="L275">
            <v>923126856272</v>
          </cell>
          <cell r="M275">
            <v>0</v>
          </cell>
          <cell r="N275" t="str">
            <v>IFTHIKHAR NAEEM22111@GMAIL.COM</v>
          </cell>
          <cell r="O275" t="str">
            <v>sector H street Number 6 House 256 Manzoor colony</v>
          </cell>
        </row>
        <row r="276">
          <cell r="B276" t="str">
            <v>Student1316304</v>
          </cell>
          <cell r="C276" t="str">
            <v>Waheed Arshad</v>
          </cell>
          <cell r="D276" t="str">
            <v>Arshad Iqbal</v>
          </cell>
          <cell r="E276" t="str">
            <v>Miss Hunza</v>
          </cell>
          <cell r="F276" t="str">
            <v>PR-202104B</v>
          </cell>
          <cell r="G276">
            <v>44307</v>
          </cell>
          <cell r="H276" t="str">
            <v>9 TO 11</v>
          </cell>
          <cell r="I276" t="str">
            <v>MWF</v>
          </cell>
          <cell r="J276" t="str">
            <v>DISM</v>
          </cell>
          <cell r="K276" t="str">
            <v>-</v>
          </cell>
          <cell r="L276">
            <v>923436227323</v>
          </cell>
          <cell r="M276">
            <v>923480467355</v>
          </cell>
          <cell r="N276" t="str">
            <v>wahidrajah@gmail.com</v>
          </cell>
          <cell r="O276" t="str">
            <v xml:space="preserve">Manzoor colony sec D street 07 House no 7 </v>
          </cell>
        </row>
        <row r="277">
          <cell r="B277" t="str">
            <v>Student1295455</v>
          </cell>
          <cell r="C277" t="str">
            <v>M huzaifa</v>
          </cell>
          <cell r="D277" t="str">
            <v xml:space="preserve">khalid </v>
          </cell>
          <cell r="E277" t="str">
            <v>Miss Hunza</v>
          </cell>
          <cell r="F277" t="str">
            <v>PR-202104B</v>
          </cell>
          <cell r="G277">
            <v>44307</v>
          </cell>
          <cell r="H277" t="str">
            <v>9 TO 11</v>
          </cell>
          <cell r="I277" t="str">
            <v>MWF</v>
          </cell>
          <cell r="J277" t="str">
            <v>ADSE</v>
          </cell>
          <cell r="K277" t="str">
            <v>42101-7255300-7</v>
          </cell>
          <cell r="L277">
            <v>923162886936</v>
          </cell>
          <cell r="M277">
            <v>0</v>
          </cell>
          <cell r="N277" t="str">
            <v>huzaifakhalid24@gmail.com</v>
          </cell>
          <cell r="O277" t="str">
            <v>R-325 Sector 15/A bufferzone N&gt;N Khi</v>
          </cell>
        </row>
        <row r="278">
          <cell r="B278" t="str">
            <v>Student1284895</v>
          </cell>
          <cell r="C278" t="str">
            <v>AISHA MEHBOOB ALI</v>
          </cell>
          <cell r="D278" t="str">
            <v>MEHBOOB ALI</v>
          </cell>
          <cell r="E278" t="str">
            <v>Miss Hunza</v>
          </cell>
          <cell r="F278" t="str">
            <v>PR-202104B</v>
          </cell>
          <cell r="G278">
            <v>44307</v>
          </cell>
          <cell r="H278" t="str">
            <v>9 TO 11</v>
          </cell>
          <cell r="I278" t="str">
            <v>MWF</v>
          </cell>
          <cell r="J278" t="str">
            <v>CPISM</v>
          </cell>
          <cell r="K278" t="str">
            <v>-</v>
          </cell>
          <cell r="L278">
            <v>923032516638</v>
          </cell>
          <cell r="M278">
            <v>923009215166</v>
          </cell>
          <cell r="N278" t="str">
            <v>AA419720@GMAIL.COM</v>
          </cell>
          <cell r="O278" t="str">
            <v>MANZOOR COLONY STREET 32 HOUSE NO 418</v>
          </cell>
        </row>
        <row r="279">
          <cell r="B279" t="str">
            <v>-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 t="str">
            <v>-</v>
          </cell>
          <cell r="J279" t="str">
            <v>-</v>
          </cell>
          <cell r="K279" t="str">
            <v>-</v>
          </cell>
          <cell r="L279" t="str">
            <v>-</v>
          </cell>
          <cell r="M279" t="str">
            <v>-</v>
          </cell>
          <cell r="N279" t="str">
            <v>-</v>
          </cell>
          <cell r="O279" t="str">
            <v>-</v>
          </cell>
        </row>
        <row r="280">
          <cell r="B280" t="str">
            <v>Enrollment</v>
          </cell>
          <cell r="C280" t="str">
            <v>Name</v>
          </cell>
          <cell r="D280" t="str">
            <v>Father Name</v>
          </cell>
          <cell r="E280" t="str">
            <v>Faculty Name</v>
          </cell>
          <cell r="F280" t="str">
            <v>Batch Code</v>
          </cell>
          <cell r="G280" t="str">
            <v>Batch Start Date</v>
          </cell>
          <cell r="H280" t="str">
            <v>Time Slot</v>
          </cell>
          <cell r="I280" t="str">
            <v>Days</v>
          </cell>
          <cell r="J280" t="str">
            <v>Course</v>
          </cell>
          <cell r="K280" t="str">
            <v>NIC Number</v>
          </cell>
          <cell r="L280" t="str">
            <v>PTCL No</v>
          </cell>
          <cell r="M280" t="str">
            <v>Cell No</v>
          </cell>
          <cell r="N280" t="str">
            <v>Email</v>
          </cell>
          <cell r="O280" t="str">
            <v>Address</v>
          </cell>
        </row>
        <row r="281">
          <cell r="B281" t="str">
            <v>Student1318728</v>
          </cell>
          <cell r="C281" t="str">
            <v>Momna Ramzan Mehmood</v>
          </cell>
          <cell r="D281" t="str">
            <v>Ramzan Mehmood</v>
          </cell>
          <cell r="E281" t="str">
            <v>Miss Hunza</v>
          </cell>
          <cell r="F281" t="str">
            <v>PR-202106B</v>
          </cell>
          <cell r="G281">
            <v>44376</v>
          </cell>
          <cell r="H281" t="str">
            <v>9 TO 11</v>
          </cell>
          <cell r="I281" t="str">
            <v>TTS</v>
          </cell>
          <cell r="J281" t="str">
            <v>CPISM</v>
          </cell>
          <cell r="K281" t="str">
            <v>42301-6439717-2</v>
          </cell>
          <cell r="L281">
            <v>923102172046</v>
          </cell>
          <cell r="M281">
            <v>923043061754</v>
          </cell>
          <cell r="N281" t="str">
            <v>Chohanumer956@gmail.com</v>
          </cell>
          <cell r="O281" t="str">
            <v>House no 128 Liaquat Ashraf colony Mehmoodabad gate</v>
          </cell>
        </row>
        <row r="282">
          <cell r="B282" t="str">
            <v>Student1320627</v>
          </cell>
          <cell r="C282" t="str">
            <v>Muhammad huraira</v>
          </cell>
          <cell r="D282" t="str">
            <v>Muhammad Badshah</v>
          </cell>
          <cell r="E282" t="str">
            <v>Miss Hunza</v>
          </cell>
          <cell r="F282" t="str">
            <v>PR-202106B</v>
          </cell>
          <cell r="G282">
            <v>44376</v>
          </cell>
          <cell r="H282" t="str">
            <v>9 TO 11</v>
          </cell>
          <cell r="I282" t="str">
            <v>TTS</v>
          </cell>
          <cell r="J282" t="str">
            <v>CPISM</v>
          </cell>
          <cell r="K282" t="str">
            <v>42201-1027360-7</v>
          </cell>
          <cell r="L282">
            <v>923460077576</v>
          </cell>
          <cell r="M282">
            <v>923433203382</v>
          </cell>
          <cell r="N282" t="str">
            <v>hurairakhan884@gmail.com</v>
          </cell>
          <cell r="O282" t="str">
            <v>House no R-752 Jacobline Line Area Sector 1/A</v>
          </cell>
        </row>
        <row r="283">
          <cell r="B283" t="str">
            <v>Student1320994</v>
          </cell>
          <cell r="C283" t="str">
            <v>Sheikh Muhammad Ibrahim</v>
          </cell>
          <cell r="D283" t="str">
            <v>S M Sami</v>
          </cell>
          <cell r="E283" t="str">
            <v>Miss Hunza</v>
          </cell>
          <cell r="F283" t="str">
            <v>PR-202106B</v>
          </cell>
          <cell r="G283">
            <v>44376</v>
          </cell>
          <cell r="H283" t="str">
            <v>9 TO 11</v>
          </cell>
          <cell r="I283" t="str">
            <v>TTS</v>
          </cell>
          <cell r="J283" t="str">
            <v>ADSE</v>
          </cell>
          <cell r="K283" t="str">
            <v>42201-4288443-9</v>
          </cell>
          <cell r="L283">
            <v>923342703600</v>
          </cell>
          <cell r="M283">
            <v>923002703600</v>
          </cell>
          <cell r="N283" t="str">
            <v>m.ibrahim.taunes@gmail.com</v>
          </cell>
          <cell r="O283" t="str">
            <v>D.M.C.H.S Block 7/8 House # 95 karachi</v>
          </cell>
        </row>
        <row r="284">
          <cell r="B284" t="str">
            <v>Student1321668</v>
          </cell>
          <cell r="C284" t="str">
            <v>Hassan jamil</v>
          </cell>
          <cell r="D284" t="str">
            <v>Jameel</v>
          </cell>
          <cell r="E284" t="str">
            <v>Miss Hunza</v>
          </cell>
          <cell r="F284" t="str">
            <v>PR-202106B</v>
          </cell>
          <cell r="G284">
            <v>44376</v>
          </cell>
          <cell r="H284" t="str">
            <v>9 TO 11</v>
          </cell>
          <cell r="I284" t="str">
            <v>TTS</v>
          </cell>
          <cell r="J284" t="str">
            <v>ADSE</v>
          </cell>
          <cell r="K284" t="str">
            <v>-</v>
          </cell>
          <cell r="L284">
            <v>923322511555</v>
          </cell>
          <cell r="M284" t="str">
            <v>-</v>
          </cell>
          <cell r="N284" t="str">
            <v>hj2484839@gmail.com</v>
          </cell>
          <cell r="O284" t="str">
            <v>House no A42 Street 14 Korangi Crossing Dar-us-salam Socity Korangi Karachi</v>
          </cell>
        </row>
        <row r="285">
          <cell r="B285" t="str">
            <v>Student1321996</v>
          </cell>
          <cell r="C285" t="str">
            <v>Ahmer Waryas Khan</v>
          </cell>
          <cell r="D285" t="str">
            <v>Saif ur Rehman Khan</v>
          </cell>
          <cell r="E285" t="str">
            <v>Miss Hunza</v>
          </cell>
          <cell r="F285" t="str">
            <v>PR-202106B</v>
          </cell>
          <cell r="G285">
            <v>44376</v>
          </cell>
          <cell r="H285" t="str">
            <v>9 TO 11</v>
          </cell>
          <cell r="I285" t="str">
            <v>TTS</v>
          </cell>
          <cell r="J285" t="str">
            <v>ADSE</v>
          </cell>
          <cell r="K285" t="str">
            <v>38302-3794260-3</v>
          </cell>
          <cell r="L285">
            <v>923492869452</v>
          </cell>
          <cell r="M285" t="str">
            <v>-</v>
          </cell>
          <cell r="N285" t="str">
            <v>ahmerwaryaskhan86@gmail.com</v>
          </cell>
          <cell r="O285" t="str">
            <v>House No 8/B 7th East Street Dha Phase 1</v>
          </cell>
        </row>
        <row r="286">
          <cell r="B286" t="str">
            <v>Student1330213</v>
          </cell>
          <cell r="C286" t="str">
            <v>Abdul Rafay</v>
          </cell>
          <cell r="D286" t="str">
            <v>Muhammad imran</v>
          </cell>
          <cell r="E286" t="str">
            <v>Miss Hunza</v>
          </cell>
          <cell r="F286" t="str">
            <v>PR-202106B</v>
          </cell>
          <cell r="G286">
            <v>44376</v>
          </cell>
          <cell r="H286" t="str">
            <v>9 TO 11</v>
          </cell>
          <cell r="I286" t="str">
            <v>TTS</v>
          </cell>
          <cell r="J286" t="str">
            <v>CPISM</v>
          </cell>
          <cell r="K286" t="str">
            <v>45402-4700865-3</v>
          </cell>
          <cell r="L286">
            <v>923333931792</v>
          </cell>
          <cell r="M286">
            <v>923443013027</v>
          </cell>
          <cell r="N286" t="str">
            <v>abdulrafayumair7@gmail.com</v>
          </cell>
          <cell r="O286" t="str">
            <v>Defece Garden Apartments Block 36 Flat No 13 karachi</v>
          </cell>
        </row>
        <row r="287">
          <cell r="B287" t="str">
            <v>Student1330214</v>
          </cell>
          <cell r="C287" t="str">
            <v>Muhammad Huzefa</v>
          </cell>
          <cell r="D287" t="str">
            <v>Amanullah Khan</v>
          </cell>
          <cell r="E287" t="str">
            <v>Miss Hunza</v>
          </cell>
          <cell r="F287" t="str">
            <v>PR-202106B</v>
          </cell>
          <cell r="G287">
            <v>44376</v>
          </cell>
          <cell r="H287" t="str">
            <v>9 TO 11</v>
          </cell>
          <cell r="I287" t="str">
            <v>TTS</v>
          </cell>
          <cell r="J287" t="str">
            <v>CPISM</v>
          </cell>
          <cell r="K287" t="str">
            <v>42301-7564206-3</v>
          </cell>
          <cell r="L287">
            <v>923161275139</v>
          </cell>
          <cell r="M287" t="str">
            <v>-</v>
          </cell>
          <cell r="N287" t="str">
            <v>khanhuzefa27@gmail.com</v>
          </cell>
          <cell r="O287" t="str">
            <v>Gizri D Street House No 53 Near KMC Hospital Karachi</v>
          </cell>
        </row>
        <row r="288">
          <cell r="B288" t="str">
            <v>Student1321995</v>
          </cell>
          <cell r="C288" t="str">
            <v>Umair jamil</v>
          </cell>
          <cell r="D288" t="str">
            <v>Malik Imran Jamil</v>
          </cell>
          <cell r="E288" t="str">
            <v>Miss Hunza</v>
          </cell>
          <cell r="F288" t="str">
            <v>PR-202106B</v>
          </cell>
          <cell r="G288">
            <v>44376</v>
          </cell>
          <cell r="H288" t="str">
            <v>9 TO 11</v>
          </cell>
          <cell r="I288" t="str">
            <v>TTS</v>
          </cell>
          <cell r="J288" t="str">
            <v>ADSE</v>
          </cell>
          <cell r="K288" t="str">
            <v>42501-9961906-7</v>
          </cell>
          <cell r="L288">
            <v>923321278294</v>
          </cell>
          <cell r="M288">
            <v>923332517278</v>
          </cell>
          <cell r="N288" t="str">
            <v>umairzar@gmail.com</v>
          </cell>
          <cell r="O288" t="str">
            <v>P-164 Punjab Town Near Airport</v>
          </cell>
        </row>
        <row r="289">
          <cell r="B289" t="str">
            <v>Student1322083</v>
          </cell>
          <cell r="C289" t="str">
            <v>Umar Alam</v>
          </cell>
          <cell r="D289" t="str">
            <v>Alam Khan</v>
          </cell>
          <cell r="E289" t="str">
            <v>Miss Hunza</v>
          </cell>
          <cell r="F289" t="str">
            <v>PR-202106B</v>
          </cell>
          <cell r="G289">
            <v>44376</v>
          </cell>
          <cell r="H289" t="str">
            <v>9 TO 11</v>
          </cell>
          <cell r="I289" t="str">
            <v>TTS</v>
          </cell>
          <cell r="J289" t="str">
            <v>ADSE</v>
          </cell>
          <cell r="K289" t="str">
            <v>42401-5392911-7</v>
          </cell>
          <cell r="L289">
            <v>923106119000</v>
          </cell>
          <cell r="M289">
            <v>923162310097</v>
          </cell>
          <cell r="N289" t="str">
            <v>albalochiomar@gmail.com</v>
          </cell>
          <cell r="O289" t="str">
            <v>House 1220 muhla mauripor Baloch Hotel Karachi</v>
          </cell>
        </row>
        <row r="290">
          <cell r="B290" t="str">
            <v>Student1322098</v>
          </cell>
          <cell r="C290" t="str">
            <v>Zunaira Majid Khan</v>
          </cell>
          <cell r="D290" t="str">
            <v>Abdul Majid Khan</v>
          </cell>
          <cell r="E290" t="str">
            <v>Miss Hunza</v>
          </cell>
          <cell r="F290" t="str">
            <v>PR-202106B</v>
          </cell>
          <cell r="G290">
            <v>44376</v>
          </cell>
          <cell r="H290" t="str">
            <v>9 TO 11</v>
          </cell>
          <cell r="I290" t="str">
            <v>TTS</v>
          </cell>
          <cell r="J290" t="str">
            <v>ADSE</v>
          </cell>
          <cell r="K290" t="str">
            <v>-</v>
          </cell>
          <cell r="L290">
            <v>923122237871</v>
          </cell>
          <cell r="M290">
            <v>923112040417</v>
          </cell>
          <cell r="N290" t="str">
            <v>zunairamajid045@gmail.com</v>
          </cell>
          <cell r="O290" t="str">
            <v>A-Area 6/16 Liaquatbad Karachi</v>
          </cell>
        </row>
        <row r="291">
          <cell r="B291" t="str">
            <v>Student1322071</v>
          </cell>
          <cell r="C291" t="str">
            <v>Syed Ansharah Shoaib</v>
          </cell>
          <cell r="D291" t="str">
            <v>H.S.M Shoaib</v>
          </cell>
          <cell r="E291" t="str">
            <v>Miss Hunza</v>
          </cell>
          <cell r="F291" t="str">
            <v>PR-202106B</v>
          </cell>
          <cell r="G291">
            <v>44376</v>
          </cell>
          <cell r="H291" t="str">
            <v>9 TO 11</v>
          </cell>
          <cell r="I291" t="str">
            <v>TTS</v>
          </cell>
          <cell r="J291" t="str">
            <v>ADSE</v>
          </cell>
          <cell r="K291" t="str">
            <v>-</v>
          </cell>
          <cell r="L291">
            <v>923032685591</v>
          </cell>
          <cell r="M291">
            <v>923002875915</v>
          </cell>
          <cell r="N291" t="str">
            <v>daniyal.zaman2004@gmail.com</v>
          </cell>
          <cell r="O291" t="str">
            <v>Shaheed-e-millat Road Fatima Square Flat No 3 $ 4 Shabbirabad Plot 28/A karachi</v>
          </cell>
        </row>
        <row r="292">
          <cell r="B292" t="str">
            <v>Student1319506</v>
          </cell>
          <cell r="C292" t="str">
            <v>Muhammad fahad</v>
          </cell>
          <cell r="D292" t="str">
            <v>Muhammad Israr</v>
          </cell>
          <cell r="E292" t="str">
            <v>Miss Hunza</v>
          </cell>
          <cell r="F292" t="str">
            <v>PR-202106B</v>
          </cell>
          <cell r="G292">
            <v>44376</v>
          </cell>
          <cell r="H292" t="str">
            <v>9 TO 11</v>
          </cell>
          <cell r="I292" t="str">
            <v>TTS</v>
          </cell>
          <cell r="J292" t="str">
            <v>ADSE</v>
          </cell>
          <cell r="K292" t="str">
            <v>-</v>
          </cell>
          <cell r="L292">
            <v>923131027955</v>
          </cell>
          <cell r="M292">
            <v>923131027955</v>
          </cell>
          <cell r="N292" t="str">
            <v>saad.developer.1998@gmail.com</v>
          </cell>
          <cell r="O292" t="str">
            <v>House No# N-532 , korangi No 03. karachi</v>
          </cell>
        </row>
        <row r="293">
          <cell r="B293" t="str">
            <v>-</v>
          </cell>
          <cell r="C293" t="str">
            <v>-</v>
          </cell>
          <cell r="D293" t="str">
            <v>-</v>
          </cell>
          <cell r="E293" t="str">
            <v>-</v>
          </cell>
          <cell r="F293" t="str">
            <v>-</v>
          </cell>
          <cell r="G293" t="str">
            <v>-</v>
          </cell>
          <cell r="H293" t="str">
            <v>-</v>
          </cell>
          <cell r="I293" t="str">
            <v>-</v>
          </cell>
          <cell r="J293" t="str">
            <v>-</v>
          </cell>
          <cell r="K293" t="str">
            <v>-</v>
          </cell>
          <cell r="L293" t="str">
            <v>-</v>
          </cell>
          <cell r="M293" t="str">
            <v>-</v>
          </cell>
          <cell r="N293" t="str">
            <v>-</v>
          </cell>
          <cell r="O293" t="str">
            <v>-</v>
          </cell>
        </row>
        <row r="294">
          <cell r="B294" t="str">
            <v>Enrollment</v>
          </cell>
          <cell r="C294" t="str">
            <v>Name</v>
          </cell>
          <cell r="D294" t="str">
            <v>Father Name</v>
          </cell>
          <cell r="E294" t="str">
            <v>Faculty Name</v>
          </cell>
          <cell r="F294" t="str">
            <v>Batch Code</v>
          </cell>
          <cell r="G294" t="str">
            <v>Batch Start Date</v>
          </cell>
          <cell r="H294" t="str">
            <v>Time Slot</v>
          </cell>
          <cell r="I294" t="str">
            <v>Days</v>
          </cell>
          <cell r="J294" t="str">
            <v>Course</v>
          </cell>
          <cell r="K294" t="str">
            <v>NIC Number</v>
          </cell>
          <cell r="L294" t="str">
            <v>PTCL No</v>
          </cell>
          <cell r="M294" t="str">
            <v>Cell No</v>
          </cell>
          <cell r="N294" t="str">
            <v>Email</v>
          </cell>
          <cell r="O294" t="str">
            <v>Address</v>
          </cell>
        </row>
        <row r="295">
          <cell r="B295" t="str">
            <v>Student1322823</v>
          </cell>
          <cell r="C295" t="str">
            <v>Misbah Ur Rehman</v>
          </cell>
          <cell r="D295" t="str">
            <v>Shaikh Atiq ur Rehman</v>
          </cell>
          <cell r="E295" t="str">
            <v>Sir Sohail</v>
          </cell>
          <cell r="F295" t="str">
            <v>PR-202107B</v>
          </cell>
          <cell r="G295">
            <v>44394</v>
          </cell>
          <cell r="H295" t="str">
            <v>9 TO 11</v>
          </cell>
          <cell r="I295" t="str">
            <v>TTS</v>
          </cell>
          <cell r="J295" t="str">
            <v>ADSE</v>
          </cell>
          <cell r="K295" t="str">
            <v>42301-5770954-7</v>
          </cell>
          <cell r="L295">
            <v>923333025162</v>
          </cell>
          <cell r="M295" t="str">
            <v>-</v>
          </cell>
          <cell r="N295" t="str">
            <v>misbah.0776@gmail.com</v>
          </cell>
          <cell r="O295" t="str">
            <v>A-61/13 Ground Floor Rehman Manzil Street 01 Dehli Colony</v>
          </cell>
        </row>
        <row r="296">
          <cell r="B296" t="str">
            <v>Student1323424</v>
          </cell>
          <cell r="C296" t="str">
            <v>Mary Jalal</v>
          </cell>
          <cell r="D296" t="str">
            <v>Jalal Din</v>
          </cell>
          <cell r="E296" t="str">
            <v>Sir Sohail</v>
          </cell>
          <cell r="F296" t="str">
            <v>PR-202107B</v>
          </cell>
          <cell r="G296">
            <v>44394</v>
          </cell>
          <cell r="H296" t="str">
            <v>9 TO 11</v>
          </cell>
          <cell r="I296" t="str">
            <v>TTS</v>
          </cell>
          <cell r="J296" t="str">
            <v>ADSE</v>
          </cell>
          <cell r="K296" t="str">
            <v>-</v>
          </cell>
          <cell r="L296">
            <v>923492047918</v>
          </cell>
          <cell r="M296">
            <v>923322508937</v>
          </cell>
          <cell r="N296" t="str">
            <v>Manobilipari1998@gmail.com</v>
          </cell>
          <cell r="O296" t="str">
            <v>House 328 Street 13 Sector C Manzoor Colony Karachi</v>
          </cell>
        </row>
        <row r="297">
          <cell r="B297" t="str">
            <v>Student1323451</v>
          </cell>
          <cell r="C297" t="str">
            <v>Abdullah Bakth Sher</v>
          </cell>
          <cell r="D297" t="str">
            <v>Bakth Sher</v>
          </cell>
          <cell r="E297" t="str">
            <v>Sir Sohail</v>
          </cell>
          <cell r="F297" t="str">
            <v>PR-202107B</v>
          </cell>
          <cell r="G297">
            <v>44394</v>
          </cell>
          <cell r="H297" t="str">
            <v>9 TO 11</v>
          </cell>
          <cell r="I297" t="str">
            <v>TTS</v>
          </cell>
          <cell r="J297" t="str">
            <v>ADSE</v>
          </cell>
          <cell r="K297" t="str">
            <v>42501-2096627-9</v>
          </cell>
          <cell r="L297">
            <v>923426659215</v>
          </cell>
          <cell r="M297">
            <v>923428634009</v>
          </cell>
          <cell r="N297" t="str">
            <v>ayan0912009@gmail.com</v>
          </cell>
          <cell r="O297" t="str">
            <v>Main 2 Landhi Karachi Malir</v>
          </cell>
        </row>
        <row r="298">
          <cell r="B298" t="str">
            <v>Student1323264</v>
          </cell>
          <cell r="C298" t="str">
            <v>Daniyal Zaman</v>
          </cell>
          <cell r="D298" t="str">
            <v>mehmood Zaman</v>
          </cell>
          <cell r="E298" t="str">
            <v>Sir Sohail</v>
          </cell>
          <cell r="F298" t="str">
            <v>PR-202107B</v>
          </cell>
          <cell r="G298">
            <v>44394</v>
          </cell>
          <cell r="H298" t="str">
            <v>9 TO 11</v>
          </cell>
          <cell r="I298" t="str">
            <v>TTS</v>
          </cell>
          <cell r="J298" t="str">
            <v>ADSE</v>
          </cell>
          <cell r="K298" t="str">
            <v>-</v>
          </cell>
          <cell r="L298">
            <v>923407348406</v>
          </cell>
          <cell r="M298" t="str">
            <v>-</v>
          </cell>
          <cell r="N298" t="str">
            <v>daniyal.zaman2004@gmail.com</v>
          </cell>
          <cell r="O298" t="str">
            <v>Shah-e-demillat Road Fatima Square Flat 3&amp;4 larachi</v>
          </cell>
        </row>
        <row r="299">
          <cell r="B299" t="str">
            <v>Student1300870</v>
          </cell>
          <cell r="C299" t="str">
            <v>Saad Raza</v>
          </cell>
          <cell r="D299" t="str">
            <v>Ibrahim</v>
          </cell>
          <cell r="E299" t="str">
            <v>Sir Sohail</v>
          </cell>
          <cell r="F299" t="str">
            <v>PR-202107B</v>
          </cell>
          <cell r="G299">
            <v>44394</v>
          </cell>
          <cell r="H299" t="str">
            <v>9 TO 11</v>
          </cell>
          <cell r="I299" t="str">
            <v>TTS</v>
          </cell>
          <cell r="J299" t="str">
            <v>CPISM</v>
          </cell>
          <cell r="K299" t="str">
            <v>42201-5364921-5</v>
          </cell>
          <cell r="L299">
            <v>923495751635</v>
          </cell>
          <cell r="M299">
            <v>0</v>
          </cell>
          <cell r="N299" t="str">
            <v>Saadraza337@gmail.com</v>
          </cell>
          <cell r="O299" t="str">
            <v>Shah Faisal Colony No 3 Retha Plot 3/1101</v>
          </cell>
        </row>
        <row r="300">
          <cell r="B300" t="str">
            <v>Student1323987</v>
          </cell>
          <cell r="C300" t="str">
            <v>Abdul Basti</v>
          </cell>
          <cell r="D300" t="str">
            <v>Imtiaz Ahmed</v>
          </cell>
          <cell r="E300" t="str">
            <v>Sir Sohail</v>
          </cell>
          <cell r="F300" t="str">
            <v>PR-202107B</v>
          </cell>
          <cell r="G300">
            <v>44394</v>
          </cell>
          <cell r="H300" t="str">
            <v>9 TO 11</v>
          </cell>
          <cell r="I300" t="str">
            <v>TTS</v>
          </cell>
          <cell r="J300" t="str">
            <v>ADSE</v>
          </cell>
          <cell r="K300" t="str">
            <v>-</v>
          </cell>
          <cell r="L300">
            <v>923352829624</v>
          </cell>
          <cell r="M300">
            <v>923242624246</v>
          </cell>
          <cell r="N300" t="str">
            <v>shahidaimtiaz@gmail.com</v>
          </cell>
          <cell r="O300" t="str">
            <v>Manzoor colony Karachi</v>
          </cell>
        </row>
        <row r="301">
          <cell r="B301" t="str">
            <v>Student1324782</v>
          </cell>
          <cell r="C301" t="str">
            <v>Elisha Khursheed</v>
          </cell>
          <cell r="D301" t="str">
            <v>Khusshid Alam Isaac</v>
          </cell>
          <cell r="E301" t="str">
            <v>Sir Sohail</v>
          </cell>
          <cell r="F301" t="str">
            <v>PR-202107B</v>
          </cell>
          <cell r="G301">
            <v>44394</v>
          </cell>
          <cell r="H301" t="str">
            <v>9 TO 11</v>
          </cell>
          <cell r="I301" t="str">
            <v>TTS</v>
          </cell>
          <cell r="J301" t="str">
            <v>ADSE</v>
          </cell>
          <cell r="K301" t="str">
            <v>42301-9830518-9</v>
          </cell>
          <cell r="L301">
            <v>923051129324</v>
          </cell>
          <cell r="M301">
            <v>923368163845</v>
          </cell>
          <cell r="N301" t="str">
            <v>deejayalsw85@gmail.com</v>
          </cell>
          <cell r="O301" t="str">
            <v>Mehmoodabad No 4 St 10A Karachi</v>
          </cell>
        </row>
        <row r="302">
          <cell r="B302" t="str">
            <v>Student1326791</v>
          </cell>
          <cell r="C302" t="str">
            <v>Moin Uddin G.M Khan</v>
          </cell>
          <cell r="D302" t="str">
            <v>Mohiuddin ghous muhammad khan</v>
          </cell>
          <cell r="E302" t="str">
            <v>Sir Sohail</v>
          </cell>
          <cell r="F302" t="str">
            <v>PR-202107B</v>
          </cell>
          <cell r="G302">
            <v>44394</v>
          </cell>
          <cell r="H302" t="str">
            <v>9 TO 11</v>
          </cell>
          <cell r="I302" t="str">
            <v>TTS</v>
          </cell>
          <cell r="J302" t="str">
            <v>HDSE-SBTE</v>
          </cell>
          <cell r="K302" t="str">
            <v>42101-6916960-9</v>
          </cell>
          <cell r="L302">
            <v>923368946494</v>
          </cell>
          <cell r="M302">
            <v>2134554828</v>
          </cell>
          <cell r="N302" t="str">
            <v>-</v>
          </cell>
          <cell r="O302" t="str">
            <v>287 PIB Colony Karachi</v>
          </cell>
        </row>
        <row r="303">
          <cell r="B303" t="str">
            <v>Student1324969</v>
          </cell>
          <cell r="C303" t="str">
            <v>Muhammad Huzaifa Abdullah</v>
          </cell>
          <cell r="D303" t="str">
            <v>Muhammad Irfan</v>
          </cell>
          <cell r="E303" t="str">
            <v>Sir Sohail</v>
          </cell>
          <cell r="F303" t="str">
            <v>PR-202107B</v>
          </cell>
          <cell r="G303">
            <v>44394</v>
          </cell>
          <cell r="H303" t="str">
            <v>9 TO 11</v>
          </cell>
          <cell r="I303" t="str">
            <v>TTS</v>
          </cell>
          <cell r="J303" t="str">
            <v>ADSE</v>
          </cell>
          <cell r="K303" t="str">
            <v>42201-270673-5</v>
          </cell>
          <cell r="L303">
            <v>923094051195</v>
          </cell>
          <cell r="M303">
            <v>3162251269</v>
          </cell>
          <cell r="N303" t="str">
            <v>huzaifairfan1111@gmail.com</v>
          </cell>
          <cell r="O303" t="str">
            <v>House 31 Area 36 F Landhi 5 Karachi</v>
          </cell>
        </row>
        <row r="304">
          <cell r="B304" t="str">
            <v>Student1325599</v>
          </cell>
          <cell r="C304" t="str">
            <v>Hakam</v>
          </cell>
          <cell r="D304" t="str">
            <v>Doongar Mal</v>
          </cell>
          <cell r="E304" t="str">
            <v>Sir Sohail</v>
          </cell>
          <cell r="F304" t="str">
            <v>PR-202107B</v>
          </cell>
          <cell r="G304">
            <v>44394</v>
          </cell>
          <cell r="H304" t="str">
            <v>9 TO 11</v>
          </cell>
          <cell r="I304" t="str">
            <v>TTS</v>
          </cell>
          <cell r="J304" t="str">
            <v>ADSE</v>
          </cell>
          <cell r="K304" t="str">
            <v>44303-5943680-7</v>
          </cell>
          <cell r="L304">
            <v>923483696815</v>
          </cell>
          <cell r="M304" t="str">
            <v>-</v>
          </cell>
          <cell r="N304" t="str">
            <v>hakam.tamlanioz@gmail.com</v>
          </cell>
          <cell r="O304" t="str">
            <v>Mehmmabad No 1</v>
          </cell>
        </row>
        <row r="305">
          <cell r="B305" t="str">
            <v>Student1332833</v>
          </cell>
          <cell r="C305" t="str">
            <v>Syed Daniyal Bukhari</v>
          </cell>
          <cell r="D305" t="str">
            <v>Syed Shahid hussain shah</v>
          </cell>
          <cell r="E305" t="str">
            <v>Sir Sohail</v>
          </cell>
          <cell r="F305" t="str">
            <v>PR-202107B</v>
          </cell>
          <cell r="G305">
            <v>44394</v>
          </cell>
          <cell r="H305" t="str">
            <v>9 TO 11</v>
          </cell>
          <cell r="I305" t="str">
            <v>TTS</v>
          </cell>
          <cell r="J305" t="str">
            <v>ADSE</v>
          </cell>
          <cell r="K305" t="str">
            <v>-</v>
          </cell>
          <cell r="L305">
            <v>923008911510</v>
          </cell>
          <cell r="M305">
            <v>923002170308</v>
          </cell>
          <cell r="N305" t="str">
            <v>syeddaniyalbukhari644@gmail.com</v>
          </cell>
          <cell r="O305" t="str">
            <v>PECHS Blk-6 e marker karachi</v>
          </cell>
        </row>
        <row r="306">
          <cell r="B306" t="str">
            <v>Student1327219</v>
          </cell>
          <cell r="C306" t="str">
            <v>Muhammad Aqil</v>
          </cell>
          <cell r="D306" t="str">
            <v>Mustaq Ahmed</v>
          </cell>
          <cell r="E306" t="str">
            <v>Sir Sohail</v>
          </cell>
          <cell r="F306" t="str">
            <v>PR-202107B</v>
          </cell>
          <cell r="G306">
            <v>44394</v>
          </cell>
          <cell r="H306" t="str">
            <v>9 TO 11</v>
          </cell>
          <cell r="I306" t="str">
            <v>TTS</v>
          </cell>
          <cell r="J306" t="str">
            <v>ADSE</v>
          </cell>
          <cell r="K306" t="str">
            <v>42201-5310570-9</v>
          </cell>
          <cell r="L306">
            <v>923422702878</v>
          </cell>
          <cell r="M306">
            <v>923042125787</v>
          </cell>
          <cell r="N306" t="str">
            <v>aqilmushtaq4@gmail.com</v>
          </cell>
          <cell r="O306" t="str">
            <v>40-E P.E.C.H.S Block 6 Karachi</v>
          </cell>
        </row>
        <row r="307">
          <cell r="B307" t="str">
            <v>Student1326785</v>
          </cell>
          <cell r="C307" t="str">
            <v>Shakir Mehmmood</v>
          </cell>
          <cell r="D307" t="str">
            <v>Wali Mehmood</v>
          </cell>
          <cell r="E307" t="str">
            <v>Sir Sohail</v>
          </cell>
          <cell r="F307" t="str">
            <v>PR-202107B</v>
          </cell>
          <cell r="G307">
            <v>44394</v>
          </cell>
          <cell r="H307" t="str">
            <v>9 TO 11</v>
          </cell>
          <cell r="I307" t="str">
            <v>TTS</v>
          </cell>
          <cell r="J307" t="str">
            <v>ADSE</v>
          </cell>
          <cell r="K307" t="str">
            <v>42201-6351221-3</v>
          </cell>
          <cell r="L307">
            <v>92340886135</v>
          </cell>
          <cell r="M307" t="str">
            <v>-</v>
          </cell>
          <cell r="N307" t="str">
            <v>ak0269547@gmail.com</v>
          </cell>
          <cell r="O307" t="str">
            <v>moinabad 456 Landhi Karachi</v>
          </cell>
        </row>
        <row r="308">
          <cell r="B308" t="str">
            <v>Student1325535</v>
          </cell>
          <cell r="C308" t="str">
            <v xml:space="preserve">MUHAMMAD USMAN KHAN </v>
          </cell>
          <cell r="D308" t="str">
            <v>Ghulam Muhammad Khan</v>
          </cell>
          <cell r="E308" t="str">
            <v>Sir Sohail</v>
          </cell>
          <cell r="F308" t="str">
            <v>PR-202107B</v>
          </cell>
          <cell r="G308">
            <v>44394</v>
          </cell>
          <cell r="H308" t="str">
            <v>9 TO 11</v>
          </cell>
          <cell r="I308" t="str">
            <v>TTS</v>
          </cell>
          <cell r="J308" t="str">
            <v>ADSE</v>
          </cell>
          <cell r="K308" t="str">
            <v>42301-6400028-9</v>
          </cell>
          <cell r="L308">
            <v>923482786519</v>
          </cell>
          <cell r="M308" t="str">
            <v>-</v>
          </cell>
          <cell r="N308" t="str">
            <v>M.usama123@gmail.com</v>
          </cell>
          <cell r="O308" t="str">
            <v>House 137 Chandary Rehmat ali road bath is lane clifton</v>
          </cell>
        </row>
        <row r="309">
          <cell r="B309" t="str">
            <v>Student1281294</v>
          </cell>
          <cell r="C309" t="str">
            <v>Shariq Atif</v>
          </cell>
          <cell r="D309" t="str">
            <v>Atif Iqbal</v>
          </cell>
          <cell r="E309" t="str">
            <v>Sir Sohail</v>
          </cell>
          <cell r="F309" t="str">
            <v>PR-202107B</v>
          </cell>
          <cell r="G309">
            <v>44394</v>
          </cell>
          <cell r="H309" t="str">
            <v>9 TO 11</v>
          </cell>
          <cell r="I309" t="str">
            <v>TTS</v>
          </cell>
          <cell r="J309" t="str">
            <v>ADSE</v>
          </cell>
          <cell r="K309" t="str">
            <v>42101-2800550-1</v>
          </cell>
          <cell r="L309">
            <v>923313070543</v>
          </cell>
          <cell r="M309">
            <v>923473598650</v>
          </cell>
          <cell r="N309" t="str">
            <v>shariqzoolatif15@gmail.com</v>
          </cell>
          <cell r="O309" t="str">
            <v xml:space="preserve">Gulistan e johar block 13 safari omega view </v>
          </cell>
        </row>
        <row r="310">
          <cell r="B310" t="str">
            <v>Student1325532</v>
          </cell>
          <cell r="C310" t="str">
            <v>Muhammad Ali</v>
          </cell>
          <cell r="D310" t="str">
            <v>Muhammad  Yousuf</v>
          </cell>
          <cell r="E310" t="str">
            <v>Sir Sohail</v>
          </cell>
          <cell r="F310" t="str">
            <v>PR-202107B</v>
          </cell>
          <cell r="G310">
            <v>44394</v>
          </cell>
          <cell r="H310" t="str">
            <v>9 TO 11</v>
          </cell>
          <cell r="I310" t="str">
            <v>TTS</v>
          </cell>
          <cell r="J310" t="str">
            <v>ADSE</v>
          </cell>
          <cell r="K310" t="str">
            <v>42301-1648956-1</v>
          </cell>
          <cell r="L310">
            <v>923212484412</v>
          </cell>
          <cell r="M310" t="str">
            <v>-</v>
          </cell>
          <cell r="N310" t="str">
            <v>prinectrader12008@gmail.com</v>
          </cell>
          <cell r="O310" t="str">
            <v>Garder west</v>
          </cell>
        </row>
        <row r="311">
          <cell r="B311" t="str">
            <v>Student1322385</v>
          </cell>
          <cell r="C311" t="str">
            <v>Sahil Raza</v>
          </cell>
          <cell r="D311" t="str">
            <v>Abdul Razzak</v>
          </cell>
          <cell r="E311" t="str">
            <v>Sir Sohail</v>
          </cell>
          <cell r="F311" t="str">
            <v>PR-202107B</v>
          </cell>
          <cell r="G311">
            <v>44394</v>
          </cell>
          <cell r="H311" t="str">
            <v>9 TO 11</v>
          </cell>
          <cell r="I311" t="str">
            <v>TTS</v>
          </cell>
          <cell r="J311" t="str">
            <v>ADSE</v>
          </cell>
          <cell r="K311" t="str">
            <v>-</v>
          </cell>
          <cell r="L311">
            <v>923162069785</v>
          </cell>
          <cell r="M311" t="str">
            <v>-</v>
          </cell>
          <cell r="N311" t="str">
            <v>sr805303@gmail.com</v>
          </cell>
          <cell r="O311" t="str">
            <v>E2/2=4 Malir khoprapr</v>
          </cell>
        </row>
        <row r="312">
          <cell r="B312" t="str">
            <v>Student1325667</v>
          </cell>
          <cell r="C312" t="str">
            <v>Maimoona Muhammad Saleem</v>
          </cell>
          <cell r="D312" t="str">
            <v>Muhammad Saleem</v>
          </cell>
          <cell r="E312" t="str">
            <v>Sir Sohail</v>
          </cell>
          <cell r="F312" t="str">
            <v>PR-202107B</v>
          </cell>
          <cell r="G312">
            <v>44394</v>
          </cell>
          <cell r="H312" t="str">
            <v>9 TO 11</v>
          </cell>
          <cell r="I312" t="str">
            <v>TTS</v>
          </cell>
          <cell r="J312" t="str">
            <v>HDSE-SBTE</v>
          </cell>
          <cell r="K312" t="str">
            <v>42301-7415426-6</v>
          </cell>
          <cell r="L312">
            <v>923042174117</v>
          </cell>
          <cell r="M312" t="str">
            <v>-</v>
          </cell>
          <cell r="N312" t="str">
            <v>Maimoona123@gmail.com</v>
          </cell>
          <cell r="O312" t="str">
            <v>Madni Masjid Baloch Colony Block 5</v>
          </cell>
        </row>
        <row r="313">
          <cell r="B313" t="str">
            <v>-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 t="str">
            <v>-</v>
          </cell>
          <cell r="J313" t="str">
            <v>-</v>
          </cell>
          <cell r="K313" t="str">
            <v>-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</row>
        <row r="314">
          <cell r="B314" t="str">
            <v>Enrollment</v>
          </cell>
          <cell r="C314" t="str">
            <v>Name</v>
          </cell>
          <cell r="D314" t="str">
            <v>Father Name</v>
          </cell>
          <cell r="E314" t="str">
            <v>Faculty Name</v>
          </cell>
          <cell r="F314" t="str">
            <v>Batch Code</v>
          </cell>
          <cell r="G314" t="str">
            <v>Batch Start Date</v>
          </cell>
          <cell r="H314" t="str">
            <v>Time Slot</v>
          </cell>
          <cell r="I314" t="str">
            <v>Days</v>
          </cell>
          <cell r="J314" t="str">
            <v>Course</v>
          </cell>
          <cell r="K314" t="str">
            <v>NIC Number</v>
          </cell>
          <cell r="L314" t="str">
            <v>PTCL No</v>
          </cell>
          <cell r="M314" t="str">
            <v>Cell No</v>
          </cell>
          <cell r="N314" t="str">
            <v>Email</v>
          </cell>
          <cell r="O314" t="str">
            <v>Address</v>
          </cell>
        </row>
        <row r="315">
          <cell r="B315" t="str">
            <v>Student1331201</v>
          </cell>
          <cell r="C315" t="str">
            <v>Muhammad Anas</v>
          </cell>
          <cell r="D315" t="str">
            <v>Mola bux</v>
          </cell>
          <cell r="E315" t="str">
            <v>Sir Sohail</v>
          </cell>
          <cell r="F315" t="str">
            <v>PR2-202108B</v>
          </cell>
          <cell r="G315">
            <v>44436</v>
          </cell>
          <cell r="H315" t="str">
            <v>9 to 11</v>
          </cell>
          <cell r="I315" t="str">
            <v>TTS</v>
          </cell>
          <cell r="J315" t="str">
            <v>ADSE</v>
          </cell>
          <cell r="K315" t="str">
            <v>42401-6259098-1</v>
          </cell>
          <cell r="L315">
            <v>923212677187</v>
          </cell>
          <cell r="M315" t="str">
            <v>-</v>
          </cell>
          <cell r="N315" t="str">
            <v>muhammadanas123@gmail.com</v>
          </cell>
          <cell r="O315" t="str">
            <v>Shah latif colony hawsbay Road</v>
          </cell>
        </row>
        <row r="316">
          <cell r="B316" t="str">
            <v>Student1332839</v>
          </cell>
          <cell r="C316" t="str">
            <v>Hamna Azam</v>
          </cell>
          <cell r="D316" t="str">
            <v>Muhammad Azam</v>
          </cell>
          <cell r="E316" t="str">
            <v>Sir Sohail</v>
          </cell>
          <cell r="F316" t="str">
            <v>PR2-202108B</v>
          </cell>
          <cell r="G316">
            <v>44436</v>
          </cell>
          <cell r="H316" t="str">
            <v>9 to 11</v>
          </cell>
          <cell r="I316" t="str">
            <v>TTS</v>
          </cell>
          <cell r="J316" t="str">
            <v>CPISM</v>
          </cell>
          <cell r="K316" t="str">
            <v>42201-8032934-2</v>
          </cell>
          <cell r="L316">
            <v>923303266568</v>
          </cell>
          <cell r="M316">
            <v>923012660310</v>
          </cell>
          <cell r="N316" t="str">
            <v>hamnarehmani65@gmail.com</v>
          </cell>
          <cell r="O316" t="str">
            <v>Flat no 503 Asif Arcode 5th floor, Bahadurabad Commercial area</v>
          </cell>
        </row>
        <row r="317">
          <cell r="B317" t="str">
            <v>Student1333175</v>
          </cell>
          <cell r="C317" t="str">
            <v>Muhammad Afaq</v>
          </cell>
          <cell r="D317" t="str">
            <v>Muhammad Ashfaq</v>
          </cell>
          <cell r="E317" t="str">
            <v>Sir Sohail</v>
          </cell>
          <cell r="F317" t="str">
            <v>PR2-202108B</v>
          </cell>
          <cell r="G317">
            <v>44436</v>
          </cell>
          <cell r="H317" t="str">
            <v>9 to 11</v>
          </cell>
          <cell r="I317" t="str">
            <v>TTS</v>
          </cell>
          <cell r="J317" t="str">
            <v>ADSE</v>
          </cell>
          <cell r="K317" t="str">
            <v>42501-1194421-1</v>
          </cell>
          <cell r="L317">
            <v>923162533099</v>
          </cell>
          <cell r="M317" t="str">
            <v>-</v>
          </cell>
          <cell r="N317" t="str">
            <v>afaq7692@gmail.com</v>
          </cell>
          <cell r="O317" t="str">
            <v>House no 122 Street no 3 water pump Ibrahim hydri</v>
          </cell>
        </row>
        <row r="318">
          <cell r="B318" t="str">
            <v>Student1333165</v>
          </cell>
          <cell r="C318" t="str">
            <v>Aamir Khan Yousufzai</v>
          </cell>
          <cell r="D318" t="str">
            <v>Noor ul wahab</v>
          </cell>
          <cell r="E318" t="str">
            <v>Sir Sohail</v>
          </cell>
          <cell r="F318" t="str">
            <v>PR2-202108B</v>
          </cell>
          <cell r="G318">
            <v>44436</v>
          </cell>
          <cell r="H318" t="str">
            <v>9 to 11</v>
          </cell>
          <cell r="I318" t="str">
            <v>TTS</v>
          </cell>
          <cell r="J318" t="str">
            <v>ADSE</v>
          </cell>
          <cell r="K318" t="str">
            <v>42401-0846469-9</v>
          </cell>
          <cell r="L318">
            <v>923088371163</v>
          </cell>
          <cell r="M318" t="str">
            <v>-</v>
          </cell>
          <cell r="N318" t="str">
            <v>aamirkhan5256yousaf@gmail.com</v>
          </cell>
          <cell r="O318" t="str">
            <v>Street No 02 House 163 Ibrahim Hydri</v>
          </cell>
        </row>
        <row r="319">
          <cell r="B319" t="str">
            <v>Student1333707</v>
          </cell>
          <cell r="C319" t="str">
            <v>Wassaf Junaid</v>
          </cell>
          <cell r="D319" t="str">
            <v>Junaid</v>
          </cell>
          <cell r="E319" t="str">
            <v>Sir Sohail</v>
          </cell>
          <cell r="F319" t="str">
            <v>PR2-202108B</v>
          </cell>
          <cell r="G319">
            <v>44436</v>
          </cell>
          <cell r="H319" t="str">
            <v>9 to 11</v>
          </cell>
          <cell r="I319" t="str">
            <v>TTS</v>
          </cell>
          <cell r="J319" t="str">
            <v>ADSE</v>
          </cell>
          <cell r="K319" t="str">
            <v>42201-5658881-9</v>
          </cell>
          <cell r="L319">
            <v>923482326809</v>
          </cell>
          <cell r="M319" t="str">
            <v>-</v>
          </cell>
          <cell r="N319" t="str">
            <v>-</v>
          </cell>
          <cell r="O319" t="str">
            <v>D-17 Shamsi Society Wirless gate</v>
          </cell>
        </row>
        <row r="320">
          <cell r="B320" t="str">
            <v>Student1335371</v>
          </cell>
          <cell r="C320" t="str">
            <v>Ahmed Bilal Sofi</v>
          </cell>
          <cell r="D320" t="str">
            <v>Abdul Majeed</v>
          </cell>
          <cell r="E320" t="str">
            <v>Sir Sohail</v>
          </cell>
          <cell r="F320" t="str">
            <v>PR2-202108B</v>
          </cell>
          <cell r="G320">
            <v>44436</v>
          </cell>
          <cell r="H320" t="str">
            <v>9 to 11</v>
          </cell>
          <cell r="I320" t="str">
            <v>TTS</v>
          </cell>
          <cell r="J320" t="str">
            <v>CPISM</v>
          </cell>
          <cell r="K320" t="str">
            <v>42401-8737752-1</v>
          </cell>
          <cell r="L320">
            <v>923242247331</v>
          </cell>
          <cell r="M320" t="str">
            <v>-</v>
          </cell>
          <cell r="N320" t="str">
            <v>bilalahmedm222@gmail.com</v>
          </cell>
          <cell r="O320" t="str">
            <v>PNSC Workshop Near Jacson Market Keamari karachi</v>
          </cell>
        </row>
        <row r="321">
          <cell r="B321" t="str">
            <v>Student1333930</v>
          </cell>
          <cell r="C321" t="str">
            <v>Muhammad Ammar</v>
          </cell>
          <cell r="D321" t="str">
            <v>Imran Hafeez</v>
          </cell>
          <cell r="E321" t="str">
            <v>Sir Sohail</v>
          </cell>
          <cell r="F321" t="str">
            <v>PR2-202108B</v>
          </cell>
          <cell r="G321">
            <v>44436</v>
          </cell>
          <cell r="H321" t="str">
            <v>9 to 11</v>
          </cell>
          <cell r="I321" t="str">
            <v>TTS</v>
          </cell>
          <cell r="J321" t="str">
            <v>HDSE</v>
          </cell>
          <cell r="K321" t="str">
            <v>42301-1062063-3</v>
          </cell>
          <cell r="L321">
            <v>923002299749</v>
          </cell>
          <cell r="M321" t="str">
            <v>-</v>
          </cell>
          <cell r="N321" t="str">
            <v>-</v>
          </cell>
          <cell r="O321" t="str">
            <v>House no 83 St No 4 Hill Town Manzoor colony</v>
          </cell>
        </row>
        <row r="322">
          <cell r="B322" t="str">
            <v>Student1333600</v>
          </cell>
          <cell r="C322" t="str">
            <v>Muhammad Maaz</v>
          </cell>
          <cell r="D322" t="str">
            <v>Shaikh Abdul Mateen</v>
          </cell>
          <cell r="E322" t="str">
            <v>Sir Sohail</v>
          </cell>
          <cell r="F322" t="str">
            <v>PR2-202108B</v>
          </cell>
          <cell r="G322">
            <v>44436</v>
          </cell>
          <cell r="H322" t="str">
            <v>9 to 11</v>
          </cell>
          <cell r="I322" t="str">
            <v>TTS</v>
          </cell>
          <cell r="J322" t="str">
            <v>ADSE</v>
          </cell>
          <cell r="K322" t="str">
            <v>42101-2067406-9</v>
          </cell>
          <cell r="L322">
            <v>923161122293</v>
          </cell>
          <cell r="M322" t="str">
            <v>-</v>
          </cell>
          <cell r="N322" t="str">
            <v>muhammadmaaz110@gmail.com</v>
          </cell>
          <cell r="O322" t="str">
            <v>Flat 702 Block 3 Building Shamim Slayline F.B area</v>
          </cell>
        </row>
        <row r="323">
          <cell r="B323" t="str">
            <v>Student1333918</v>
          </cell>
          <cell r="C323" t="str">
            <v>Ayan Faisal</v>
          </cell>
          <cell r="D323" t="str">
            <v>Faisal khursheed</v>
          </cell>
          <cell r="E323" t="str">
            <v>Sir Sohail</v>
          </cell>
          <cell r="F323" t="str">
            <v>PR2-202108B</v>
          </cell>
          <cell r="G323">
            <v>44436</v>
          </cell>
          <cell r="H323" t="str">
            <v>9 to 11</v>
          </cell>
          <cell r="I323" t="str">
            <v>TTS</v>
          </cell>
          <cell r="J323" t="str">
            <v>ADSE</v>
          </cell>
          <cell r="K323" t="str">
            <v>-</v>
          </cell>
          <cell r="L323">
            <v>923102788707</v>
          </cell>
          <cell r="M323" t="str">
            <v>-</v>
          </cell>
          <cell r="N323" t="str">
            <v>auanfaisal302@gmail.com</v>
          </cell>
          <cell r="O323" t="str">
            <v>763/15 FB Area, Dastagir Karachi</v>
          </cell>
        </row>
        <row r="324">
          <cell r="B324" t="str">
            <v>Student1334899</v>
          </cell>
          <cell r="C324" t="str">
            <v>Umer Abdul wahid</v>
          </cell>
          <cell r="D324" t="str">
            <v>Abdul wahid</v>
          </cell>
          <cell r="E324" t="str">
            <v>Sir Sohail</v>
          </cell>
          <cell r="F324" t="str">
            <v>PR2-202108B</v>
          </cell>
          <cell r="G324">
            <v>44436</v>
          </cell>
          <cell r="H324" t="str">
            <v>9 to 11</v>
          </cell>
          <cell r="I324" t="str">
            <v>TTS</v>
          </cell>
          <cell r="J324" t="str">
            <v>ADSE</v>
          </cell>
          <cell r="K324" t="str">
            <v>42201-1601350-1</v>
          </cell>
          <cell r="L324">
            <v>923151113099</v>
          </cell>
          <cell r="M324" t="str">
            <v>-</v>
          </cell>
          <cell r="N324" t="str">
            <v>umerwahid48@gmail.com</v>
          </cell>
          <cell r="O324" t="str">
            <v>Flat # B 505 Rufi Heaven Appartment Block 13D/2 Gulshan-e-Iqbal</v>
          </cell>
        </row>
        <row r="325">
          <cell r="B325" t="str">
            <v>Student1333706</v>
          </cell>
          <cell r="C325" t="str">
            <v>Esha Noor Janjua</v>
          </cell>
          <cell r="D325" t="str">
            <v>Jahangir janjua</v>
          </cell>
          <cell r="E325" t="str">
            <v>Sir Sohail</v>
          </cell>
          <cell r="F325" t="str">
            <v>PR2-202108B</v>
          </cell>
          <cell r="G325">
            <v>44436</v>
          </cell>
          <cell r="H325" t="str">
            <v>9 to 11</v>
          </cell>
          <cell r="I325" t="str">
            <v>TTS</v>
          </cell>
          <cell r="J325" t="str">
            <v>CPISM</v>
          </cell>
          <cell r="K325" t="str">
            <v>-</v>
          </cell>
          <cell r="L325">
            <v>923029704407</v>
          </cell>
          <cell r="M325" t="str">
            <v>-</v>
          </cell>
          <cell r="N325" t="str">
            <v>jahangirakther02@gmail.com</v>
          </cell>
          <cell r="O325" t="str">
            <v>K 7 third House St 10 Majaid Colony Dalamia</v>
          </cell>
        </row>
        <row r="326">
          <cell r="B326" t="str">
            <v>Student1333261</v>
          </cell>
          <cell r="C326" t="str">
            <v>Shaharyar Khan</v>
          </cell>
          <cell r="D326" t="str">
            <v>Abdul majeed</v>
          </cell>
          <cell r="E326" t="str">
            <v>Sir Sohail</v>
          </cell>
          <cell r="F326" t="str">
            <v>PR2-202108B</v>
          </cell>
          <cell r="G326">
            <v>44436</v>
          </cell>
          <cell r="H326" t="str">
            <v>9 to 11</v>
          </cell>
          <cell r="I326" t="str">
            <v>TTS</v>
          </cell>
          <cell r="J326" t="str">
            <v>ADSE</v>
          </cell>
          <cell r="K326" t="str">
            <v>-</v>
          </cell>
          <cell r="L326">
            <v>923320327294</v>
          </cell>
          <cell r="M326" t="str">
            <v>-</v>
          </cell>
          <cell r="N326" t="str">
            <v>sk0399281@gmail.com</v>
          </cell>
          <cell r="O326" t="str">
            <v>Flat# 302 Al-Firdous pride Block # 02,Gulshan-e-iqbal</v>
          </cell>
        </row>
        <row r="327">
          <cell r="B327" t="str">
            <v>Student1334076</v>
          </cell>
          <cell r="C327" t="str">
            <v>Ramish Ahmed</v>
          </cell>
          <cell r="D327" t="str">
            <v>Noman Aftab</v>
          </cell>
          <cell r="E327" t="str">
            <v>Sir Sohail</v>
          </cell>
          <cell r="F327" t="str">
            <v>PR2-202108B</v>
          </cell>
          <cell r="G327">
            <v>44436</v>
          </cell>
          <cell r="H327" t="str">
            <v>9 to 11</v>
          </cell>
          <cell r="I327" t="str">
            <v>TTS</v>
          </cell>
          <cell r="J327" t="str">
            <v>HDSE</v>
          </cell>
          <cell r="K327" t="str">
            <v>42201-6581192-7</v>
          </cell>
          <cell r="L327">
            <v>923323110203</v>
          </cell>
          <cell r="M327" t="str">
            <v>-</v>
          </cell>
          <cell r="N327" t="str">
            <v>-</v>
          </cell>
          <cell r="O327" t="str">
            <v>house no 29 street no11 36B landhi karachi</v>
          </cell>
        </row>
        <row r="328">
          <cell r="B328" t="str">
            <v>Student1331237</v>
          </cell>
          <cell r="C328" t="str">
            <v>Mohammad Yasir Khan</v>
          </cell>
          <cell r="D328" t="str">
            <v>Mohammad Shareef khan</v>
          </cell>
          <cell r="E328" t="str">
            <v>Sir Sohail</v>
          </cell>
          <cell r="F328" t="str">
            <v>PR2-202108B</v>
          </cell>
          <cell r="G328">
            <v>44436</v>
          </cell>
          <cell r="H328" t="str">
            <v>9 to 11</v>
          </cell>
          <cell r="I328" t="str">
            <v>TTS</v>
          </cell>
          <cell r="J328" t="str">
            <v>HDSE</v>
          </cell>
          <cell r="K328" t="str">
            <v>-</v>
          </cell>
          <cell r="L328">
            <v>923243325258</v>
          </cell>
          <cell r="M328">
            <v>923002377054</v>
          </cell>
          <cell r="N328" t="str">
            <v>khan20204yasir@gmail.com</v>
          </cell>
          <cell r="O328" t="str">
            <v>Landhi 36/B 4/34 Zamanabad</v>
          </cell>
        </row>
        <row r="329">
          <cell r="B329" t="str">
            <v>-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 t="str">
            <v>-</v>
          </cell>
          <cell r="J329" t="str">
            <v>-</v>
          </cell>
          <cell r="K329" t="str">
            <v>-</v>
          </cell>
          <cell r="L329" t="str">
            <v>-</v>
          </cell>
          <cell r="M329" t="str">
            <v>-</v>
          </cell>
          <cell r="N329" t="str">
            <v>-</v>
          </cell>
          <cell r="O329" t="str">
            <v>-</v>
          </cell>
        </row>
        <row r="330">
          <cell r="B330" t="str">
            <v>Enrollment</v>
          </cell>
          <cell r="C330" t="str">
            <v>Name</v>
          </cell>
          <cell r="D330" t="str">
            <v>Father Name</v>
          </cell>
          <cell r="E330" t="str">
            <v>Faculty Name</v>
          </cell>
          <cell r="F330" t="str">
            <v>Batch Code</v>
          </cell>
          <cell r="G330" t="str">
            <v>Batch Start Date</v>
          </cell>
          <cell r="H330" t="str">
            <v>Time Slot</v>
          </cell>
          <cell r="I330" t="str">
            <v>Days</v>
          </cell>
          <cell r="J330" t="str">
            <v>Course</v>
          </cell>
          <cell r="K330" t="str">
            <v>NIC Number</v>
          </cell>
          <cell r="L330" t="str">
            <v>PTCL No</v>
          </cell>
          <cell r="M330" t="str">
            <v>Cell No</v>
          </cell>
          <cell r="N330" t="str">
            <v>Email</v>
          </cell>
          <cell r="O330" t="str">
            <v>Address</v>
          </cell>
        </row>
        <row r="331">
          <cell r="B331" t="str">
            <v>Student1334150</v>
          </cell>
          <cell r="C331" t="str">
            <v>Muhammad Ameen</v>
          </cell>
          <cell r="D331" t="str">
            <v>Feroze Ahmed</v>
          </cell>
          <cell r="E331" t="str">
            <v>Sir Umair warsi</v>
          </cell>
          <cell r="F331" t="str">
            <v>PR2-202109B</v>
          </cell>
          <cell r="G331">
            <v>44447</v>
          </cell>
          <cell r="H331" t="str">
            <v>9 to 11</v>
          </cell>
          <cell r="I331" t="str">
            <v>MWF</v>
          </cell>
          <cell r="J331" t="str">
            <v>HDSE</v>
          </cell>
          <cell r="K331" t="str">
            <v>42201-7268211-3</v>
          </cell>
          <cell r="L331">
            <v>923126779731</v>
          </cell>
          <cell r="M331">
            <v>923150283009</v>
          </cell>
          <cell r="N331" t="str">
            <v>mohammadamin0367@gmail.com</v>
          </cell>
          <cell r="O331" t="str">
            <v>House no A-44/4 khuldabad colony Near new Kiran bakery karachi</v>
          </cell>
        </row>
        <row r="332">
          <cell r="B332" t="str">
            <v>Student1336297</v>
          </cell>
          <cell r="C332" t="str">
            <v>Salmoon john Javed</v>
          </cell>
          <cell r="D332" t="str">
            <v>John javed</v>
          </cell>
          <cell r="E332" t="str">
            <v>Sir Umair warsi</v>
          </cell>
          <cell r="F332" t="str">
            <v>PR2-202109B</v>
          </cell>
          <cell r="G332">
            <v>44447</v>
          </cell>
          <cell r="H332" t="str">
            <v>9 to 11</v>
          </cell>
          <cell r="I332" t="str">
            <v>MWF</v>
          </cell>
          <cell r="J332" t="str">
            <v>DISM</v>
          </cell>
          <cell r="K332" t="str">
            <v>-</v>
          </cell>
          <cell r="L332">
            <v>923110016998</v>
          </cell>
          <cell r="M332" t="str">
            <v>-</v>
          </cell>
          <cell r="N332" t="str">
            <v>-</v>
          </cell>
          <cell r="O332" t="str">
            <v>Mehmoodabad No 2 Tp2 L1 Block</v>
          </cell>
        </row>
        <row r="333">
          <cell r="B333" t="str">
            <v>Student1336000</v>
          </cell>
          <cell r="C333" t="str">
            <v>Muhammad Ashan Khan</v>
          </cell>
          <cell r="D333" t="str">
            <v>Muhammad Haseen Khan</v>
          </cell>
          <cell r="E333" t="str">
            <v>Sir Umair warsi</v>
          </cell>
          <cell r="F333" t="str">
            <v>PR2-202109B</v>
          </cell>
          <cell r="G333">
            <v>44447</v>
          </cell>
          <cell r="H333" t="str">
            <v>9 to 11</v>
          </cell>
          <cell r="I333" t="str">
            <v>MWF</v>
          </cell>
          <cell r="J333" t="str">
            <v>CPISM</v>
          </cell>
          <cell r="K333" t="str">
            <v>-</v>
          </cell>
          <cell r="L333">
            <v>923472336068</v>
          </cell>
          <cell r="M333" t="str">
            <v>-</v>
          </cell>
          <cell r="N333" t="str">
            <v>Ashan34680@gmail.com</v>
          </cell>
          <cell r="O333" t="str">
            <v>G-702/2 Near Liquat Market Malir Colony</v>
          </cell>
        </row>
        <row r="334">
          <cell r="B334" t="str">
            <v>Student1335909</v>
          </cell>
          <cell r="C334" t="str">
            <v>Ali Asghar Saifuddin Tetpur</v>
          </cell>
          <cell r="D334" t="str">
            <v>Saifuddin</v>
          </cell>
          <cell r="E334" t="str">
            <v>Sir Umair warsi</v>
          </cell>
          <cell r="F334" t="str">
            <v>PR2-202109B</v>
          </cell>
          <cell r="G334">
            <v>44447</v>
          </cell>
          <cell r="H334" t="str">
            <v>9 to 11</v>
          </cell>
          <cell r="I334" t="str">
            <v>MWF</v>
          </cell>
          <cell r="J334" t="str">
            <v>ADSE</v>
          </cell>
          <cell r="K334" t="str">
            <v>42301-6891244-5</v>
          </cell>
          <cell r="L334">
            <v>923343417409</v>
          </cell>
          <cell r="M334" t="str">
            <v>-</v>
          </cell>
          <cell r="N334" t="str">
            <v>aliasgher.saify515253@gmail.com</v>
          </cell>
          <cell r="O334" t="str">
            <v>Taffer Plaza Flat # 501 5th Floor Mainsheld Street Saddar Karachi</v>
          </cell>
        </row>
        <row r="335">
          <cell r="B335" t="str">
            <v>Student1335770</v>
          </cell>
          <cell r="C335" t="str">
            <v>Rayan</v>
          </cell>
          <cell r="D335" t="str">
            <v>Ameen Muhammad</v>
          </cell>
          <cell r="E335" t="str">
            <v>Sir Umair warsi</v>
          </cell>
          <cell r="F335" t="str">
            <v>PR2-202109B</v>
          </cell>
          <cell r="G335">
            <v>44447</v>
          </cell>
          <cell r="H335" t="str">
            <v>9 to 11</v>
          </cell>
          <cell r="I335" t="str">
            <v>MWF</v>
          </cell>
          <cell r="J335" t="str">
            <v>ADSE</v>
          </cell>
          <cell r="K335" t="str">
            <v>-</v>
          </cell>
          <cell r="L335">
            <v>923368512709</v>
          </cell>
          <cell r="M335" t="str">
            <v>-</v>
          </cell>
          <cell r="N335" t="str">
            <v>-</v>
          </cell>
          <cell r="O335" t="str">
            <v>Karachi</v>
          </cell>
        </row>
        <row r="336">
          <cell r="B336" t="str">
            <v>Student1334040</v>
          </cell>
          <cell r="C336" t="str">
            <v>Muhammad Talha</v>
          </cell>
          <cell r="D336" t="str">
            <v>Ali Asim</v>
          </cell>
          <cell r="E336" t="str">
            <v>Sir Umair warsi</v>
          </cell>
          <cell r="F336" t="str">
            <v>PR2-202109B</v>
          </cell>
          <cell r="G336">
            <v>44447</v>
          </cell>
          <cell r="H336" t="str">
            <v>9 to 11</v>
          </cell>
          <cell r="I336" t="str">
            <v>MWF</v>
          </cell>
          <cell r="J336" t="str">
            <v>HDSE</v>
          </cell>
          <cell r="K336" t="str">
            <v>42401-6273302-7</v>
          </cell>
          <cell r="L336">
            <v>923182989867</v>
          </cell>
          <cell r="M336">
            <v>923218916364</v>
          </cell>
          <cell r="N336" t="str">
            <v>muhammad.talha.zai@gmail.com</v>
          </cell>
          <cell r="O336" t="str">
            <v>House No 656.Sec No 11 E Faiz-e-Amm Colony Orangi Town Karachi</v>
          </cell>
        </row>
        <row r="337">
          <cell r="B337" t="str">
            <v>Student1335706</v>
          </cell>
          <cell r="C337" t="str">
            <v>Muhammad Yahya Khan</v>
          </cell>
          <cell r="D337" t="str">
            <v>Abdul Latif</v>
          </cell>
          <cell r="E337" t="str">
            <v>Sir Umair warsi</v>
          </cell>
          <cell r="F337" t="str">
            <v>PR2-202109B</v>
          </cell>
          <cell r="G337">
            <v>44447</v>
          </cell>
          <cell r="H337" t="str">
            <v>9 to 11</v>
          </cell>
          <cell r="I337" t="str">
            <v>MWF</v>
          </cell>
          <cell r="J337" t="str">
            <v>ADSE</v>
          </cell>
          <cell r="K337" t="str">
            <v>-</v>
          </cell>
          <cell r="L337">
            <v>923102809287</v>
          </cell>
          <cell r="M337" t="str">
            <v>-</v>
          </cell>
          <cell r="N337" t="str">
            <v>yahyakhan@gmail.com</v>
          </cell>
          <cell r="O337" t="str">
            <v>Jamshed Road 3No</v>
          </cell>
        </row>
        <row r="338">
          <cell r="B338" t="str">
            <v>Student1336293</v>
          </cell>
          <cell r="C338" t="str">
            <v>Daim Pervaiz</v>
          </cell>
          <cell r="D338" t="str">
            <v>Pervaiz</v>
          </cell>
          <cell r="E338" t="str">
            <v>Sir Umair warsi</v>
          </cell>
          <cell r="F338" t="str">
            <v>PR2-202109B</v>
          </cell>
          <cell r="G338">
            <v>44447</v>
          </cell>
          <cell r="H338" t="str">
            <v>9 to 11</v>
          </cell>
          <cell r="I338" t="str">
            <v>MWF</v>
          </cell>
          <cell r="J338" t="str">
            <v>DISM</v>
          </cell>
          <cell r="K338" t="str">
            <v>-</v>
          </cell>
          <cell r="L338">
            <v>923441818813</v>
          </cell>
          <cell r="M338" t="str">
            <v>-</v>
          </cell>
          <cell r="N338" t="str">
            <v>sonukingcom9@gmail.com</v>
          </cell>
          <cell r="O338" t="str">
            <v>Mehmoodabad No 2 Tp2 L1 Block</v>
          </cell>
        </row>
        <row r="339">
          <cell r="B339" t="str">
            <v>Student1335680</v>
          </cell>
          <cell r="C339" t="str">
            <v>Syed Ehtism Rizvi</v>
          </cell>
          <cell r="D339" t="str">
            <v>Syed Naymul Hassan Rizvi</v>
          </cell>
          <cell r="E339" t="str">
            <v>Sir Umair warsi</v>
          </cell>
          <cell r="F339" t="str">
            <v>PR2-202109B</v>
          </cell>
          <cell r="G339">
            <v>44447</v>
          </cell>
          <cell r="H339" t="str">
            <v>9 to 11</v>
          </cell>
          <cell r="I339" t="str">
            <v>MWF</v>
          </cell>
          <cell r="J339" t="str">
            <v>ADSE</v>
          </cell>
          <cell r="K339" t="str">
            <v>-</v>
          </cell>
          <cell r="L339">
            <v>923402394919</v>
          </cell>
          <cell r="M339" t="str">
            <v>-</v>
          </cell>
          <cell r="N339" t="str">
            <v>Syedhtisham84@gmail.com</v>
          </cell>
          <cell r="O339" t="str">
            <v>Nazimabad 02</v>
          </cell>
        </row>
        <row r="340">
          <cell r="B340" t="str">
            <v>Student1332508</v>
          </cell>
          <cell r="C340" t="str">
            <v>Muhammad Rehan</v>
          </cell>
          <cell r="D340" t="str">
            <v>Muhammad Amin</v>
          </cell>
          <cell r="E340" t="str">
            <v>Sir Umair warsi</v>
          </cell>
          <cell r="F340" t="str">
            <v>PR2-202109B</v>
          </cell>
          <cell r="G340">
            <v>44447</v>
          </cell>
          <cell r="H340" t="str">
            <v>9 to 11</v>
          </cell>
          <cell r="I340" t="str">
            <v>MWF</v>
          </cell>
          <cell r="J340" t="str">
            <v>DISM</v>
          </cell>
          <cell r="K340" t="str">
            <v>42301-8300415-1</v>
          </cell>
          <cell r="L340">
            <v>923499810988</v>
          </cell>
          <cell r="M340">
            <v>923344272486</v>
          </cell>
          <cell r="N340" t="str">
            <v>rizwanadamjee172002@gmail.com</v>
          </cell>
          <cell r="O340" t="str">
            <v>Jamshed road Street No 03 Near Yadgaar Fish Flat D5 Bantva Heights</v>
          </cell>
        </row>
        <row r="341">
          <cell r="B341" t="str">
            <v>Student1332870</v>
          </cell>
          <cell r="C341" t="str">
            <v>Muhammad Rizwan</v>
          </cell>
          <cell r="D341" t="str">
            <v>Muhammad Amin</v>
          </cell>
          <cell r="E341" t="str">
            <v>Sir Umair warsi</v>
          </cell>
          <cell r="F341" t="str">
            <v>PR2-202109B</v>
          </cell>
          <cell r="G341">
            <v>44447</v>
          </cell>
          <cell r="H341" t="str">
            <v>9 to 11</v>
          </cell>
          <cell r="I341" t="str">
            <v>MWF</v>
          </cell>
          <cell r="J341" t="str">
            <v>DISM</v>
          </cell>
          <cell r="K341" t="str">
            <v>42301-8300415-1</v>
          </cell>
          <cell r="L341">
            <v>923344272486</v>
          </cell>
          <cell r="M341">
            <v>923499810988</v>
          </cell>
          <cell r="N341" t="str">
            <v>rizwanadamiee172002@gmail.com</v>
          </cell>
          <cell r="O341" t="str">
            <v>Jamshed road Street No 03 Near Yadgaar Fish Flat D5 Bantva Heights</v>
          </cell>
        </row>
        <row r="342">
          <cell r="B342" t="str">
            <v>Student1338116</v>
          </cell>
          <cell r="C342" t="str">
            <v>Osama Irfan</v>
          </cell>
          <cell r="D342" t="str">
            <v>Muhammad Irfan</v>
          </cell>
          <cell r="E342" t="str">
            <v>Sir Umair warsi</v>
          </cell>
          <cell r="F342" t="str">
            <v>PR2-202109B</v>
          </cell>
          <cell r="G342">
            <v>44447</v>
          </cell>
          <cell r="H342" t="str">
            <v>9 to 11</v>
          </cell>
          <cell r="I342" t="str">
            <v>MWF</v>
          </cell>
          <cell r="J342" t="str">
            <v>ADSE</v>
          </cell>
          <cell r="K342" t="str">
            <v>42201-2034060-5</v>
          </cell>
          <cell r="L342">
            <v>923353591264</v>
          </cell>
          <cell r="M342">
            <v>923118109622</v>
          </cell>
          <cell r="N342" t="str">
            <v>inspyre.Gb@gmail.com</v>
          </cell>
          <cell r="O342" t="str">
            <v>House Q433 Sector 33/A Korangi No 2</v>
          </cell>
        </row>
        <row r="343">
          <cell r="B343" t="str">
            <v>Student1339007</v>
          </cell>
          <cell r="C343" t="str">
            <v>Muhammad Noman</v>
          </cell>
          <cell r="D343" t="str">
            <v>Hassan Shabbar</v>
          </cell>
          <cell r="E343" t="str">
            <v>Sir Umair warsi</v>
          </cell>
          <cell r="F343" t="str">
            <v>PR2-202109B</v>
          </cell>
          <cell r="G343">
            <v>44447</v>
          </cell>
          <cell r="H343" t="str">
            <v>9 to 11</v>
          </cell>
          <cell r="I343" t="str">
            <v>MWF</v>
          </cell>
          <cell r="J343" t="str">
            <v>ADSE</v>
          </cell>
          <cell r="K343" t="str">
            <v>42201-1651862-1</v>
          </cell>
          <cell r="L343">
            <v>923342472627</v>
          </cell>
          <cell r="M343" t="str">
            <v>-</v>
          </cell>
          <cell r="N343" t="str">
            <v>muhammadnoman397@gmail.com</v>
          </cell>
          <cell r="O343" t="str">
            <v>Near Zubaida Hospital Pno 21 Al Madni Apartment Flat No 402 Doraji Karachi</v>
          </cell>
        </row>
        <row r="344">
          <cell r="B344" t="str">
            <v>Student1338111</v>
          </cell>
          <cell r="C344" t="str">
            <v>Abdul Ahad</v>
          </cell>
          <cell r="D344" t="str">
            <v>Muhammad Shoaib</v>
          </cell>
          <cell r="E344" t="str">
            <v>Sir Umair warsi</v>
          </cell>
          <cell r="F344" t="str">
            <v>PR2-202109B</v>
          </cell>
          <cell r="G344">
            <v>44447</v>
          </cell>
          <cell r="H344" t="str">
            <v>9 to 11</v>
          </cell>
          <cell r="I344" t="str">
            <v>MWF</v>
          </cell>
          <cell r="J344" t="str">
            <v>DISM</v>
          </cell>
          <cell r="K344" t="str">
            <v>42301-4588626-1</v>
          </cell>
          <cell r="L344">
            <v>923212083311</v>
          </cell>
          <cell r="M344" t="str">
            <v>-</v>
          </cell>
          <cell r="N344" t="str">
            <v>mshahidecontrocunion@gmail.com</v>
          </cell>
          <cell r="O344" t="str">
            <v>L,79 Sector D TP2 Mahmoodabad No 2 karachi</v>
          </cell>
        </row>
        <row r="345">
          <cell r="B345" t="str">
            <v>Student1332848</v>
          </cell>
          <cell r="C345" t="str">
            <v>Ahad Hammas</v>
          </cell>
          <cell r="D345" t="str">
            <v>Saleem Ahmed</v>
          </cell>
          <cell r="E345" t="str">
            <v>Sir Umair warsi</v>
          </cell>
          <cell r="F345" t="str">
            <v>PR2-202109B</v>
          </cell>
          <cell r="G345">
            <v>44447</v>
          </cell>
          <cell r="H345" t="str">
            <v>9 to 11</v>
          </cell>
          <cell r="I345" t="str">
            <v>MWF</v>
          </cell>
          <cell r="J345" t="str">
            <v>ADSE</v>
          </cell>
          <cell r="K345" t="str">
            <v>42201-1634083-1</v>
          </cell>
          <cell r="L345">
            <v>923302510223</v>
          </cell>
          <cell r="M345" t="str">
            <v>-</v>
          </cell>
          <cell r="N345" t="str">
            <v>abdulahad6745@gmail.com</v>
          </cell>
          <cell r="O345" t="str">
            <v>Clifton F-29 Block 7 Karachi</v>
          </cell>
        </row>
        <row r="346">
          <cell r="B346" t="str">
            <v>-</v>
          </cell>
          <cell r="C346" t="str">
            <v>-</v>
          </cell>
          <cell r="D346" t="str">
            <v>-</v>
          </cell>
          <cell r="E346" t="str">
            <v>-</v>
          </cell>
          <cell r="F346" t="str">
            <v>-</v>
          </cell>
          <cell r="G346" t="str">
            <v>-</v>
          </cell>
          <cell r="H346" t="str">
            <v>-</v>
          </cell>
          <cell r="I346" t="str">
            <v>-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>-</v>
          </cell>
          <cell r="N346" t="str">
            <v>-</v>
          </cell>
          <cell r="O346" t="str">
            <v>-</v>
          </cell>
        </row>
        <row r="347">
          <cell r="B347" t="str">
            <v>Enrollment</v>
          </cell>
          <cell r="C347" t="str">
            <v>Name</v>
          </cell>
          <cell r="D347" t="str">
            <v>Father Name</v>
          </cell>
          <cell r="E347" t="str">
            <v>Faculty Name</v>
          </cell>
          <cell r="F347" t="str">
            <v>Batch Code</v>
          </cell>
          <cell r="G347" t="str">
            <v>Batch Start Date</v>
          </cell>
          <cell r="H347" t="str">
            <v>Time Slot</v>
          </cell>
          <cell r="I347" t="str">
            <v>Days</v>
          </cell>
          <cell r="J347" t="str">
            <v>Course</v>
          </cell>
          <cell r="K347" t="str">
            <v>NIC Number</v>
          </cell>
          <cell r="L347" t="str">
            <v>PTCL No</v>
          </cell>
          <cell r="M347" t="str">
            <v>Cell No</v>
          </cell>
          <cell r="N347" t="str">
            <v>Email</v>
          </cell>
          <cell r="O347" t="str">
            <v>Address</v>
          </cell>
        </row>
        <row r="348">
          <cell r="B348" t="str">
            <v>Student1342136</v>
          </cell>
          <cell r="C348" t="str">
            <v>Zainab bilal</v>
          </cell>
          <cell r="D348" t="str">
            <v>Bilal</v>
          </cell>
          <cell r="E348" t="str">
            <v>Sir Shabbir</v>
          </cell>
          <cell r="F348" t="str">
            <v>PR2-202110B</v>
          </cell>
          <cell r="G348">
            <v>44474</v>
          </cell>
          <cell r="H348" t="str">
            <v>9 to 11</v>
          </cell>
          <cell r="I348" t="str">
            <v>TTS</v>
          </cell>
          <cell r="J348" t="str">
            <v>CPISM</v>
          </cell>
          <cell r="K348" t="str">
            <v>42301-6224221-4</v>
          </cell>
          <cell r="L348">
            <v>923142206554</v>
          </cell>
          <cell r="M348">
            <v>923433374193</v>
          </cell>
          <cell r="N348" t="str">
            <v>awanhaya69@gmail.com</v>
          </cell>
          <cell r="O348" t="str">
            <v>New Ease 603/604 St-14 Mehmoodabad Bab-e-Khaiber Karachi</v>
          </cell>
        </row>
        <row r="349">
          <cell r="B349" t="str">
            <v>Student1347997</v>
          </cell>
          <cell r="C349" t="str">
            <v>Muhammad Daniyal</v>
          </cell>
          <cell r="D349" t="str">
            <v>Muhammad Hanif</v>
          </cell>
          <cell r="E349" t="str">
            <v>Sir Shabbir</v>
          </cell>
          <cell r="F349" t="str">
            <v>PR2-202110B</v>
          </cell>
          <cell r="G349">
            <v>44474</v>
          </cell>
          <cell r="H349" t="str">
            <v>9 to 11</v>
          </cell>
          <cell r="I349" t="str">
            <v>TTS</v>
          </cell>
          <cell r="J349" t="str">
            <v>ADSE</v>
          </cell>
          <cell r="K349" t="str">
            <v>42301-7799934-5</v>
          </cell>
          <cell r="L349">
            <v>923184247919</v>
          </cell>
          <cell r="M349">
            <v>923213434519</v>
          </cell>
          <cell r="N349" t="str">
            <v>daniyalkhanofficial6@gmail.com</v>
          </cell>
          <cell r="O349" t="str">
            <v>Sadar Regal Uneza Appartment</v>
          </cell>
        </row>
        <row r="350">
          <cell r="B350" t="str">
            <v>Student1347380</v>
          </cell>
          <cell r="C350" t="str">
            <v>Faizan Mukhdi</v>
          </cell>
          <cell r="D350" t="str">
            <v>Faiz Ali</v>
          </cell>
          <cell r="E350" t="str">
            <v>Sir Shabbir</v>
          </cell>
          <cell r="F350" t="str">
            <v>PR2-202110B</v>
          </cell>
          <cell r="G350">
            <v>44474</v>
          </cell>
          <cell r="H350" t="str">
            <v>9 to 11</v>
          </cell>
          <cell r="I350" t="str">
            <v>TTS</v>
          </cell>
          <cell r="J350" t="str">
            <v>HDSE</v>
          </cell>
          <cell r="K350" t="str">
            <v>-</v>
          </cell>
          <cell r="L350">
            <v>923489098600</v>
          </cell>
          <cell r="M350" t="str">
            <v>-</v>
          </cell>
          <cell r="N350" t="str">
            <v>-</v>
          </cell>
          <cell r="O350" t="str">
            <v>B-92 Karim Nagar Colony Mettroulte Site</v>
          </cell>
        </row>
        <row r="351">
          <cell r="B351" t="str">
            <v>Student1345129</v>
          </cell>
          <cell r="C351" t="str">
            <v>Raza iqbal</v>
          </cell>
          <cell r="D351" t="str">
            <v>Muhammad Iqbal</v>
          </cell>
          <cell r="E351" t="str">
            <v>Sir Shabbir</v>
          </cell>
          <cell r="F351" t="str">
            <v>PR2-202110B</v>
          </cell>
          <cell r="G351">
            <v>44474</v>
          </cell>
          <cell r="H351" t="str">
            <v>9 to 11</v>
          </cell>
          <cell r="I351" t="str">
            <v>TTS</v>
          </cell>
          <cell r="J351" t="str">
            <v>CPISM</v>
          </cell>
          <cell r="K351" t="str">
            <v>42401-8924603-7</v>
          </cell>
          <cell r="L351">
            <v>923412568537</v>
          </cell>
          <cell r="M351" t="str">
            <v>-</v>
          </cell>
          <cell r="N351" t="str">
            <v>mohdyasir62@gmail.com</v>
          </cell>
          <cell r="O351" t="str">
            <v>House 608 Street 3 Madni Colony Mairpur Grex Hawksbay Road Karachi</v>
          </cell>
        </row>
        <row r="352">
          <cell r="B352" t="str">
            <v>Student1347076</v>
          </cell>
          <cell r="C352" t="str">
            <v>Nida Irfan</v>
          </cell>
          <cell r="D352" t="str">
            <v>Muhammad Irfan</v>
          </cell>
          <cell r="E352" t="str">
            <v>Sir Shabbir</v>
          </cell>
          <cell r="F352" t="str">
            <v>PR2-202110B</v>
          </cell>
          <cell r="G352">
            <v>44474</v>
          </cell>
          <cell r="H352" t="str">
            <v>9 to 11</v>
          </cell>
          <cell r="I352" t="str">
            <v>TTS</v>
          </cell>
          <cell r="J352" t="str">
            <v>ADSE</v>
          </cell>
          <cell r="K352" t="str">
            <v>42000-0395981-3</v>
          </cell>
          <cell r="L352">
            <v>923333374134</v>
          </cell>
          <cell r="M352" t="str">
            <v>-</v>
          </cell>
          <cell r="N352" t="str">
            <v>irfannida04@gmail.com</v>
          </cell>
          <cell r="O352" t="str">
            <v>D-5 M/L Plaza Jamshed Road</v>
          </cell>
        </row>
        <row r="353">
          <cell r="B353" t="str">
            <v>Student1349296</v>
          </cell>
          <cell r="C353" t="str">
            <v>Mohammad Hasnain Mengal</v>
          </cell>
          <cell r="D353" t="str">
            <v>Muhammad Hanif Mengal</v>
          </cell>
          <cell r="E353" t="str">
            <v>Sir Shabbir</v>
          </cell>
          <cell r="F353" t="str">
            <v>PR2-202110B</v>
          </cell>
          <cell r="G353">
            <v>44474</v>
          </cell>
          <cell r="H353" t="str">
            <v>9 to 11</v>
          </cell>
          <cell r="I353" t="str">
            <v>TTS</v>
          </cell>
          <cell r="J353" t="str">
            <v>ADSE</v>
          </cell>
          <cell r="K353" t="str">
            <v>42301-0756924-6</v>
          </cell>
          <cell r="L353">
            <v>923458935438</v>
          </cell>
          <cell r="M353" t="str">
            <v>-</v>
          </cell>
          <cell r="N353" t="str">
            <v>blademengal@gmail.com</v>
          </cell>
          <cell r="O353" t="str">
            <v>House # 167 Street No 2 Liaquat Ashraf Colony Mehmodabad Gate</v>
          </cell>
        </row>
        <row r="354">
          <cell r="B354" t="str">
            <v>Student1347935</v>
          </cell>
          <cell r="C354" t="str">
            <v>Khadim hussain malik</v>
          </cell>
          <cell r="D354" t="str">
            <v>Chand</v>
          </cell>
          <cell r="E354" t="str">
            <v>Sir Shabbir</v>
          </cell>
          <cell r="F354" t="str">
            <v>PR2-202110B</v>
          </cell>
          <cell r="G354">
            <v>44474</v>
          </cell>
          <cell r="H354" t="str">
            <v>9 to 11</v>
          </cell>
          <cell r="I354" t="str">
            <v>TTS</v>
          </cell>
          <cell r="J354" t="str">
            <v>ADSE</v>
          </cell>
          <cell r="K354" t="str">
            <v>45502-3466587-9</v>
          </cell>
          <cell r="L354">
            <v>923203810950</v>
          </cell>
          <cell r="M354" t="str">
            <v>-</v>
          </cell>
          <cell r="N354" t="str">
            <v>-</v>
          </cell>
          <cell r="O354" t="str">
            <v>Shah faisal colony no 02 Karachi</v>
          </cell>
        </row>
        <row r="355">
          <cell r="B355" t="str">
            <v>Student1348389</v>
          </cell>
          <cell r="C355" t="str">
            <v>Asal Fatima Bhojani</v>
          </cell>
          <cell r="D355" t="str">
            <v>Muhammad Hussain Bhajani</v>
          </cell>
          <cell r="E355" t="str">
            <v>Sir Shabbir</v>
          </cell>
          <cell r="F355" t="str">
            <v>PR2-202110B</v>
          </cell>
          <cell r="G355">
            <v>44474</v>
          </cell>
          <cell r="H355" t="str">
            <v>9 to 11</v>
          </cell>
          <cell r="I355" t="str">
            <v>TTS</v>
          </cell>
          <cell r="J355" t="str">
            <v>HDSE</v>
          </cell>
          <cell r="K355" t="str">
            <v>42201-3977459-7</v>
          </cell>
          <cell r="L355">
            <v>923322216714</v>
          </cell>
          <cell r="M355">
            <v>923323045675</v>
          </cell>
          <cell r="N355" t="str">
            <v>hussainbhojai0110@yahoo.com</v>
          </cell>
          <cell r="O355" t="str">
            <v>Flat No 2 Sharjeel manzil Adjusment To Pak dental Clinic Soldier Bazaar No 2 Karachi Pakistan</v>
          </cell>
        </row>
        <row r="356">
          <cell r="B356" t="str">
            <v>Student1344298</v>
          </cell>
          <cell r="C356" t="str">
            <v>Abdul Rehman</v>
          </cell>
          <cell r="D356" t="str">
            <v>Suleman</v>
          </cell>
          <cell r="E356" t="str">
            <v>Sir Shabbir</v>
          </cell>
          <cell r="F356" t="str">
            <v>PR2-202110B</v>
          </cell>
          <cell r="G356">
            <v>44474</v>
          </cell>
          <cell r="H356" t="str">
            <v>9 to 11</v>
          </cell>
          <cell r="I356" t="str">
            <v>TTS</v>
          </cell>
          <cell r="J356" t="str">
            <v>ADSE</v>
          </cell>
          <cell r="K356" t="str">
            <v>-</v>
          </cell>
          <cell r="L356">
            <v>923222862144</v>
          </cell>
          <cell r="M356" t="str">
            <v>-</v>
          </cell>
          <cell r="N356" t="str">
            <v>rhingoro@gmail.com</v>
          </cell>
          <cell r="O356" t="str">
            <v>Haji Bachal Hussain road liyari karachi</v>
          </cell>
        </row>
        <row r="357">
          <cell r="B357" t="str">
            <v>Student1344389</v>
          </cell>
          <cell r="C357" t="str">
            <v>Muhammad Ali Hussain</v>
          </cell>
          <cell r="D357" t="str">
            <v>Imran Hussain</v>
          </cell>
          <cell r="E357" t="str">
            <v>Sir Shabbir</v>
          </cell>
          <cell r="F357" t="str">
            <v>PR2-202110B</v>
          </cell>
          <cell r="G357">
            <v>44474</v>
          </cell>
          <cell r="H357" t="str">
            <v>9 to 11</v>
          </cell>
          <cell r="I357" t="str">
            <v>TTS</v>
          </cell>
          <cell r="J357" t="str">
            <v>DISM</v>
          </cell>
          <cell r="K357" t="str">
            <v>42201-9184103-0</v>
          </cell>
          <cell r="L357">
            <v>923180114441</v>
          </cell>
          <cell r="M357" t="str">
            <v>-</v>
          </cell>
          <cell r="N357" t="str">
            <v>-</v>
          </cell>
          <cell r="O357" t="str">
            <v>House no  3973/74 Tp2Main Road PECHS karachi</v>
          </cell>
        </row>
        <row r="358">
          <cell r="B358" t="str">
            <v>Student1340450</v>
          </cell>
          <cell r="C358" t="str">
            <v>Aamir Ali</v>
          </cell>
          <cell r="D358" t="str">
            <v>Mujeeb Ur Rehman</v>
          </cell>
          <cell r="E358" t="str">
            <v>Sir Shabbir</v>
          </cell>
          <cell r="F358" t="str">
            <v>PR2-202110B</v>
          </cell>
          <cell r="G358">
            <v>44474</v>
          </cell>
          <cell r="H358" t="str">
            <v>9 to 11</v>
          </cell>
          <cell r="I358" t="str">
            <v>TTS</v>
          </cell>
          <cell r="J358" t="str">
            <v>DISM</v>
          </cell>
          <cell r="K358" t="str">
            <v>42501-1467642-5</v>
          </cell>
          <cell r="L358">
            <v>923413307768</v>
          </cell>
          <cell r="M358">
            <v>923487826005</v>
          </cell>
          <cell r="N358" t="str">
            <v>-</v>
          </cell>
          <cell r="O358" t="str">
            <v>E-733 Shah town Bin Qasim Town</v>
          </cell>
        </row>
        <row r="359">
          <cell r="B359" t="str">
            <v>Student1340353</v>
          </cell>
          <cell r="C359" t="str">
            <v>Muhammad Ali</v>
          </cell>
          <cell r="D359" t="str">
            <v>Minhaj hussan</v>
          </cell>
          <cell r="E359" t="str">
            <v>Sir Shabbir</v>
          </cell>
          <cell r="F359" t="str">
            <v>PR2-202110B</v>
          </cell>
          <cell r="G359">
            <v>44474</v>
          </cell>
          <cell r="H359" t="str">
            <v>9 to 11</v>
          </cell>
          <cell r="I359" t="str">
            <v>TTS</v>
          </cell>
          <cell r="J359" t="str">
            <v>ADSE</v>
          </cell>
          <cell r="K359" t="str">
            <v>-</v>
          </cell>
          <cell r="L359">
            <v>923352006032</v>
          </cell>
          <cell r="M359" t="str">
            <v>-</v>
          </cell>
          <cell r="N359" t="str">
            <v>evebeara2@gmail.com</v>
          </cell>
          <cell r="O359" t="str">
            <v>Flat 103 Marium Deewan Tower Near Madina Masjid Besite Noorani Plaza Garden West</v>
          </cell>
        </row>
        <row r="360">
          <cell r="B360" t="str">
            <v>Student1342299</v>
          </cell>
          <cell r="C360" t="str">
            <v>Saad Ahmed</v>
          </cell>
          <cell r="D360" t="str">
            <v>Naseer Ahmed</v>
          </cell>
          <cell r="E360" t="str">
            <v>Sir Shabbir</v>
          </cell>
          <cell r="F360" t="str">
            <v>PR2-202110B</v>
          </cell>
          <cell r="G360">
            <v>44474</v>
          </cell>
          <cell r="H360" t="str">
            <v>9 to 11</v>
          </cell>
          <cell r="I360" t="str">
            <v>TTS</v>
          </cell>
          <cell r="J360" t="str">
            <v>DISM</v>
          </cell>
          <cell r="K360" t="str">
            <v>42201-3614077-3</v>
          </cell>
          <cell r="L360">
            <v>923471368565</v>
          </cell>
          <cell r="M360" t="str">
            <v>-</v>
          </cell>
          <cell r="N360" t="str">
            <v>saadhey_1@gmail.com</v>
          </cell>
          <cell r="O360" t="str">
            <v>House No # 1053/1054 Gulshan-e-zahoor ABC Line Karachi</v>
          </cell>
        </row>
        <row r="361">
          <cell r="B361" t="str">
            <v>Student1340773</v>
          </cell>
          <cell r="C361" t="str">
            <v>Raiz hussain</v>
          </cell>
          <cell r="D361" t="str">
            <v>Raza Muhammad Lashari</v>
          </cell>
          <cell r="E361" t="str">
            <v>Sir Shabbir</v>
          </cell>
          <cell r="F361" t="str">
            <v>PR2-202110B</v>
          </cell>
          <cell r="G361">
            <v>44474</v>
          </cell>
          <cell r="H361" t="str">
            <v>9 to 11</v>
          </cell>
          <cell r="I361" t="str">
            <v>TTS</v>
          </cell>
          <cell r="J361" t="str">
            <v>HDSE</v>
          </cell>
          <cell r="K361" t="str">
            <v>44204-8879292-5</v>
          </cell>
          <cell r="L361">
            <v>923082714110</v>
          </cell>
          <cell r="M361" t="str">
            <v>-</v>
          </cell>
          <cell r="N361" t="str">
            <v>-</v>
          </cell>
          <cell r="O361" t="str">
            <v>New Ali Muhammad Goth Pipri Bin Qasim Karachi</v>
          </cell>
        </row>
        <row r="362">
          <cell r="B362" t="str">
            <v>Student1340332</v>
          </cell>
          <cell r="C362" t="str">
            <v>Muhammad Shahzaib</v>
          </cell>
          <cell r="D362" t="str">
            <v>Masood Pervez</v>
          </cell>
          <cell r="E362" t="str">
            <v>Sir Shabbir</v>
          </cell>
          <cell r="F362" t="str">
            <v>PR2-202110B</v>
          </cell>
          <cell r="G362">
            <v>44474</v>
          </cell>
          <cell r="H362" t="str">
            <v>9 to 11</v>
          </cell>
          <cell r="I362" t="str">
            <v>TTS</v>
          </cell>
          <cell r="J362" t="str">
            <v>HDSE</v>
          </cell>
          <cell r="K362" t="str">
            <v>42401-5281958-7</v>
          </cell>
          <cell r="L362">
            <v>923032474164</v>
          </cell>
          <cell r="M362" t="str">
            <v>-</v>
          </cell>
          <cell r="N362" t="str">
            <v>-</v>
          </cell>
          <cell r="O362" t="str">
            <v>House No G51 Street No 7 Sec G Manzoor Colony</v>
          </cell>
        </row>
        <row r="363">
          <cell r="B363" t="str">
            <v>Student1340499</v>
          </cell>
          <cell r="C363" t="str">
            <v>Muhammad Ismail</v>
          </cell>
          <cell r="D363" t="str">
            <v>Ali Anwar Soomro</v>
          </cell>
          <cell r="E363" t="str">
            <v>Sir Shabbir</v>
          </cell>
          <cell r="F363" t="str">
            <v>PR2-202110B</v>
          </cell>
          <cell r="G363">
            <v>44474</v>
          </cell>
          <cell r="H363" t="str">
            <v>9 to 11</v>
          </cell>
          <cell r="I363" t="str">
            <v>TTS</v>
          </cell>
          <cell r="J363" t="str">
            <v>HDSE</v>
          </cell>
          <cell r="K363" t="str">
            <v>41201-3323025-7</v>
          </cell>
          <cell r="L363">
            <v>923361320122</v>
          </cell>
          <cell r="M363" t="str">
            <v>-</v>
          </cell>
          <cell r="N363" t="str">
            <v>Ismailak0078@gmail.com</v>
          </cell>
          <cell r="O363" t="str">
            <v>Gulshan-e-Hadeed B-195 Karachi</v>
          </cell>
        </row>
        <row r="364">
          <cell r="B364" t="str">
            <v>-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 t="str">
            <v>-</v>
          </cell>
          <cell r="J364" t="str">
            <v>-</v>
          </cell>
          <cell r="K364" t="str">
            <v>-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</row>
        <row r="365">
          <cell r="B365" t="str">
            <v>Enrollment</v>
          </cell>
          <cell r="C365" t="str">
            <v>Name</v>
          </cell>
          <cell r="D365" t="str">
            <v>Father Name</v>
          </cell>
          <cell r="E365" t="str">
            <v>Faculty Name</v>
          </cell>
          <cell r="F365" t="str">
            <v>Batch Code</v>
          </cell>
          <cell r="G365" t="str">
            <v>Batch Start Date</v>
          </cell>
          <cell r="H365" t="str">
            <v>Time Slot</v>
          </cell>
          <cell r="I365" t="str">
            <v>Days</v>
          </cell>
          <cell r="J365" t="str">
            <v>Course</v>
          </cell>
          <cell r="K365" t="str">
            <v>NIC Number</v>
          </cell>
          <cell r="L365" t="str">
            <v>PTCL No</v>
          </cell>
          <cell r="M365" t="str">
            <v>Cell No</v>
          </cell>
          <cell r="N365" t="str">
            <v>Email</v>
          </cell>
          <cell r="O365" t="str">
            <v>Address</v>
          </cell>
        </row>
        <row r="366">
          <cell r="B366" t="str">
            <v>Student1348178</v>
          </cell>
          <cell r="C366" t="str">
            <v>Abdul Aziz Malik</v>
          </cell>
          <cell r="D366" t="str">
            <v>Muhammad Shabbir</v>
          </cell>
          <cell r="E366" t="str">
            <v>Miss Rimsha</v>
          </cell>
          <cell r="F366" t="str">
            <v>PR2-202110B1</v>
          </cell>
          <cell r="G366">
            <v>44496</v>
          </cell>
          <cell r="H366" t="str">
            <v>9 to 11</v>
          </cell>
          <cell r="I366" t="str">
            <v>MWF</v>
          </cell>
          <cell r="J366" t="str">
            <v>ADSE</v>
          </cell>
          <cell r="K366" t="str">
            <v>42201-1546427-5</v>
          </cell>
          <cell r="L366">
            <v>923171022171</v>
          </cell>
          <cell r="M366" t="str">
            <v>-</v>
          </cell>
          <cell r="N366" t="str">
            <v>abdulazizmalikawan786112233@gmail.com</v>
          </cell>
          <cell r="O366" t="str">
            <v>Tariq Road PECHS 104G/2</v>
          </cell>
        </row>
        <row r="367">
          <cell r="B367" t="str">
            <v>Student1346258</v>
          </cell>
          <cell r="C367" t="str">
            <v>Muhammad Hani Musani</v>
          </cell>
          <cell r="D367" t="str">
            <v>Muhammad Kazim</v>
          </cell>
          <cell r="E367" t="str">
            <v>Miss Rimsha</v>
          </cell>
          <cell r="F367" t="str">
            <v>PR2-202110B1</v>
          </cell>
          <cell r="G367">
            <v>44496</v>
          </cell>
          <cell r="H367" t="str">
            <v>9 to 11</v>
          </cell>
          <cell r="I367" t="str">
            <v>MWF</v>
          </cell>
          <cell r="J367" t="str">
            <v>CPISM</v>
          </cell>
          <cell r="K367" t="str">
            <v>42301-8917195-9</v>
          </cell>
          <cell r="L367">
            <v>923332312948</v>
          </cell>
          <cell r="M367" t="str">
            <v>-</v>
          </cell>
          <cell r="N367" t="str">
            <v>kazimmusani@hotmail.com</v>
          </cell>
          <cell r="O367" t="str">
            <v>M.l Paradise Block C-406 Soldier Bazar No 2 KHI</v>
          </cell>
        </row>
        <row r="368">
          <cell r="B368" t="str">
            <v>Student1347083</v>
          </cell>
          <cell r="C368" t="str">
            <v>Muhammad Sameer Khan</v>
          </cell>
          <cell r="D368" t="str">
            <v>Muhammad Saleem Khan</v>
          </cell>
          <cell r="E368" t="str">
            <v>Miss Rimsha</v>
          </cell>
          <cell r="F368" t="str">
            <v>PR2-202110B1</v>
          </cell>
          <cell r="G368">
            <v>44496</v>
          </cell>
          <cell r="H368" t="str">
            <v>9 to 11</v>
          </cell>
          <cell r="I368" t="str">
            <v>MWF</v>
          </cell>
          <cell r="J368" t="str">
            <v>ADSE</v>
          </cell>
          <cell r="K368" t="str">
            <v>42101-4451370-1</v>
          </cell>
          <cell r="L368">
            <v>923333052015</v>
          </cell>
          <cell r="M368" t="str">
            <v>-</v>
          </cell>
          <cell r="N368" t="str">
            <v>Fincourt567@gmail.com</v>
          </cell>
          <cell r="O368" t="str">
            <v>Gulshan-e-Iqbal Block 4Near Muskan Chorangi Good Earth</v>
          </cell>
        </row>
        <row r="369">
          <cell r="B369" t="str">
            <v>Student1347103</v>
          </cell>
          <cell r="C369" t="str">
            <v>Muhammad Shehroz Anwer</v>
          </cell>
          <cell r="D369" t="str">
            <v>Muhammad Anwer</v>
          </cell>
          <cell r="E369" t="str">
            <v>Miss Rimsha</v>
          </cell>
          <cell r="F369" t="str">
            <v>PR2-202110B1</v>
          </cell>
          <cell r="G369">
            <v>44496</v>
          </cell>
          <cell r="H369" t="str">
            <v>9 to 11</v>
          </cell>
          <cell r="I369" t="str">
            <v>MWF</v>
          </cell>
          <cell r="J369" t="str">
            <v>ADSE</v>
          </cell>
          <cell r="K369" t="str">
            <v>-</v>
          </cell>
          <cell r="L369">
            <v>923332178474</v>
          </cell>
          <cell r="M369" t="str">
            <v>-</v>
          </cell>
          <cell r="N369" t="str">
            <v>jahangir@spring.com.pk</v>
          </cell>
          <cell r="O369" t="str">
            <v>House No # 1148-B, Street No # 03 Mehmodabad No # 06</v>
          </cell>
        </row>
        <row r="370">
          <cell r="B370" t="str">
            <v>Student1347652</v>
          </cell>
          <cell r="C370" t="str">
            <v>Salman Nasir</v>
          </cell>
          <cell r="D370" t="str">
            <v>Muhammad Nasir</v>
          </cell>
          <cell r="E370" t="str">
            <v>Miss Rimsha</v>
          </cell>
          <cell r="F370" t="str">
            <v>PR2-202110B1</v>
          </cell>
          <cell r="G370">
            <v>44496</v>
          </cell>
          <cell r="H370" t="str">
            <v>9 to 11</v>
          </cell>
          <cell r="I370" t="str">
            <v>MWF</v>
          </cell>
          <cell r="J370" t="str">
            <v>ADSE</v>
          </cell>
          <cell r="K370" t="str">
            <v>42201-7967267-2</v>
          </cell>
          <cell r="L370">
            <v>923132351909</v>
          </cell>
          <cell r="M370" t="str">
            <v>-</v>
          </cell>
          <cell r="N370" t="str">
            <v>salmannasir@live.com</v>
          </cell>
          <cell r="O370" t="str">
            <v>Flat C-71, 2nd Floor, Sagheer Center,Block6 F.B Area karachi</v>
          </cell>
        </row>
        <row r="371">
          <cell r="B371" t="str">
            <v>Student1348502</v>
          </cell>
          <cell r="C371" t="str">
            <v>Muhammad Arif</v>
          </cell>
          <cell r="D371" t="str">
            <v>Allah Bakhsh</v>
          </cell>
          <cell r="E371" t="str">
            <v>Miss Rimsha</v>
          </cell>
          <cell r="F371" t="str">
            <v>PR2-202110B1</v>
          </cell>
          <cell r="G371">
            <v>44496</v>
          </cell>
          <cell r="H371" t="str">
            <v>9 to 11</v>
          </cell>
          <cell r="I371" t="str">
            <v>MWF</v>
          </cell>
          <cell r="J371" t="str">
            <v>ADSE</v>
          </cell>
          <cell r="K371" t="str">
            <v>-</v>
          </cell>
          <cell r="L371">
            <v>923032869426</v>
          </cell>
          <cell r="M371" t="str">
            <v>-</v>
          </cell>
          <cell r="N371" t="str">
            <v>-</v>
          </cell>
          <cell r="O371" t="str">
            <v>Manzoor Colony I Seat House no 254</v>
          </cell>
        </row>
        <row r="372">
          <cell r="B372" t="str">
            <v>Student1343310</v>
          </cell>
          <cell r="C372" t="str">
            <v>Muhammad Haris</v>
          </cell>
          <cell r="D372" t="str">
            <v>Banaras khan</v>
          </cell>
          <cell r="E372" t="str">
            <v>Miss Rimsha</v>
          </cell>
          <cell r="F372" t="str">
            <v>PR2-202110B1</v>
          </cell>
          <cell r="G372">
            <v>44496</v>
          </cell>
          <cell r="H372" t="str">
            <v>9 to 11</v>
          </cell>
          <cell r="I372" t="str">
            <v>MWF</v>
          </cell>
          <cell r="J372" t="str">
            <v>ADSE</v>
          </cell>
          <cell r="K372" t="str">
            <v>42401-7444534-3</v>
          </cell>
          <cell r="L372">
            <v>923130028391</v>
          </cell>
          <cell r="M372" t="str">
            <v>-</v>
          </cell>
          <cell r="N372" t="str">
            <v>villengaming263@gmail.com</v>
          </cell>
          <cell r="O372" t="str">
            <v>Sheet 1 House # 410 Block # A, Karachi Abadi qayyoumabad Corangi road Karachi</v>
          </cell>
        </row>
        <row r="373">
          <cell r="B373" t="str">
            <v>Student1348083</v>
          </cell>
          <cell r="C373" t="str">
            <v>Sajjad Saleem</v>
          </cell>
          <cell r="D373" t="str">
            <v>Muhammad Saleem</v>
          </cell>
          <cell r="E373" t="str">
            <v>Miss Rimsha</v>
          </cell>
          <cell r="F373" t="str">
            <v>PR2-202110B1</v>
          </cell>
          <cell r="G373">
            <v>44496</v>
          </cell>
          <cell r="H373" t="str">
            <v>9 to 11</v>
          </cell>
          <cell r="I373" t="str">
            <v>MWF</v>
          </cell>
          <cell r="J373" t="str">
            <v>ADSE</v>
          </cell>
          <cell r="K373" t="str">
            <v>42201-5937400-3</v>
          </cell>
          <cell r="L373">
            <v>923112656651</v>
          </cell>
          <cell r="M373" t="str">
            <v>-</v>
          </cell>
          <cell r="N373" t="str">
            <v>sajjadsaleem341@gmail.com</v>
          </cell>
          <cell r="O373" t="str">
            <v>House 194 St # 1 Khuwaja Ajmeer Colony Landhi 3/1/2 Karachi</v>
          </cell>
        </row>
        <row r="374">
          <cell r="B374" t="str">
            <v>Student1346344</v>
          </cell>
          <cell r="C374" t="str">
            <v>Bilal Hassan</v>
          </cell>
          <cell r="D374" t="str">
            <v>Inam Elahi</v>
          </cell>
          <cell r="E374" t="str">
            <v>Miss Rimsha</v>
          </cell>
          <cell r="F374" t="str">
            <v>PR2-202110B1</v>
          </cell>
          <cell r="G374">
            <v>44496</v>
          </cell>
          <cell r="H374" t="str">
            <v>9 to 11</v>
          </cell>
          <cell r="I374" t="str">
            <v>MWF</v>
          </cell>
          <cell r="J374" t="str">
            <v>ADSE</v>
          </cell>
          <cell r="K374" t="str">
            <v>42201-3292064-7</v>
          </cell>
          <cell r="L374">
            <v>923354594960</v>
          </cell>
          <cell r="M374" t="str">
            <v>-</v>
          </cell>
          <cell r="N374" t="str">
            <v>Rijamuzaffar@gmail.com</v>
          </cell>
          <cell r="O374" t="str">
            <v>Sheet 22 House No 22/26 Model Colony karachi</v>
          </cell>
        </row>
        <row r="375">
          <cell r="B375" t="str">
            <v>Student1347403</v>
          </cell>
          <cell r="C375" t="str">
            <v>Nawazish Hussain</v>
          </cell>
          <cell r="D375" t="str">
            <v>Syed Irtaza Hussain</v>
          </cell>
          <cell r="E375" t="str">
            <v>Miss Rimsha</v>
          </cell>
          <cell r="F375" t="str">
            <v>PR2-202110B1</v>
          </cell>
          <cell r="G375">
            <v>44496</v>
          </cell>
          <cell r="H375" t="str">
            <v>9 to 11</v>
          </cell>
          <cell r="I375" t="str">
            <v>MWF</v>
          </cell>
          <cell r="J375" t="str">
            <v>CPISM</v>
          </cell>
          <cell r="K375" t="str">
            <v>42101-1142699-3</v>
          </cell>
          <cell r="L375">
            <v>3463282943</v>
          </cell>
          <cell r="M375">
            <v>96893900830</v>
          </cell>
          <cell r="N375" t="str">
            <v>nwazish@gmail.com</v>
          </cell>
          <cell r="O375" t="str">
            <v>A-36 Sector 15-A/5 Buffer zone Norrth Nazimabad Karachi</v>
          </cell>
        </row>
        <row r="376">
          <cell r="B376" t="str">
            <v>Student1340906</v>
          </cell>
          <cell r="C376" t="str">
            <v>Faria Zainab Butt</v>
          </cell>
          <cell r="D376" t="str">
            <v>Sohaib Ahmed Butt</v>
          </cell>
          <cell r="E376" t="str">
            <v>Miss Rimsha</v>
          </cell>
          <cell r="F376" t="str">
            <v>PR2-202110B1</v>
          </cell>
          <cell r="G376">
            <v>44496</v>
          </cell>
          <cell r="H376" t="str">
            <v>9 to 11</v>
          </cell>
          <cell r="I376" t="str">
            <v>MWF</v>
          </cell>
          <cell r="J376" t="str">
            <v>HDSE</v>
          </cell>
          <cell r="K376" t="str">
            <v>42301-9075782-6</v>
          </cell>
          <cell r="L376">
            <v>923353976965</v>
          </cell>
          <cell r="M376" t="str">
            <v>-</v>
          </cell>
          <cell r="N376" t="str">
            <v>fariazainabbutt@gmail.com</v>
          </cell>
          <cell r="O376" t="str">
            <v>Mehmoodabad #06 Near Sitara Bakery St # 06 Karachi</v>
          </cell>
        </row>
        <row r="377">
          <cell r="B377" t="str">
            <v>Student1347267</v>
          </cell>
          <cell r="C377" t="str">
            <v>Abdul Rafay Zafar</v>
          </cell>
          <cell r="D377" t="str">
            <v>Zafar Iqbal</v>
          </cell>
          <cell r="E377" t="str">
            <v>Miss Rimsha</v>
          </cell>
          <cell r="F377" t="str">
            <v>PR2-202110B1</v>
          </cell>
          <cell r="G377">
            <v>44496</v>
          </cell>
          <cell r="H377" t="str">
            <v>9 to 11</v>
          </cell>
          <cell r="I377" t="str">
            <v>MWF</v>
          </cell>
          <cell r="J377" t="str">
            <v>ADSE</v>
          </cell>
          <cell r="K377" t="str">
            <v>37405-3088413-9</v>
          </cell>
          <cell r="L377">
            <v>923219210428</v>
          </cell>
          <cell r="M377" t="str">
            <v>-</v>
          </cell>
          <cell r="N377" t="str">
            <v>-</v>
          </cell>
          <cell r="O377" t="str">
            <v>46/2C Askari 5 Malir Cant</v>
          </cell>
        </row>
        <row r="378">
          <cell r="B378" t="str">
            <v>Student1346330</v>
          </cell>
          <cell r="C378" t="str">
            <v>Mustafa Ahmed Imtiaz</v>
          </cell>
          <cell r="D378" t="str">
            <v>Imtiaz Ahmed</v>
          </cell>
          <cell r="E378" t="str">
            <v>Miss Rimsha</v>
          </cell>
          <cell r="F378" t="str">
            <v>PR2-202110B1</v>
          </cell>
          <cell r="G378">
            <v>44496</v>
          </cell>
          <cell r="H378" t="str">
            <v>9 to 11</v>
          </cell>
          <cell r="I378" t="str">
            <v>MWF</v>
          </cell>
          <cell r="J378" t="str">
            <v>ADSE</v>
          </cell>
          <cell r="K378" t="str">
            <v>42301-6012753-6</v>
          </cell>
          <cell r="L378">
            <v>923073940008</v>
          </cell>
          <cell r="M378" t="str">
            <v>-</v>
          </cell>
          <cell r="N378" t="str">
            <v>imtiaz6969@gmail.com</v>
          </cell>
          <cell r="O378" t="str">
            <v>12A/2 15th Street Phase 2 DHA</v>
          </cell>
        </row>
        <row r="379">
          <cell r="B379" t="str">
            <v>Student1348095</v>
          </cell>
          <cell r="C379" t="str">
            <v>Abdul Subhan Shahid</v>
          </cell>
          <cell r="D379" t="str">
            <v>Shahid hussain</v>
          </cell>
          <cell r="E379" t="str">
            <v>Miss Rimsha</v>
          </cell>
          <cell r="F379" t="str">
            <v>PR2-202110B1</v>
          </cell>
          <cell r="G379">
            <v>44496</v>
          </cell>
          <cell r="H379" t="str">
            <v>9 to 11</v>
          </cell>
          <cell r="I379" t="str">
            <v>MWF</v>
          </cell>
          <cell r="J379" t="str">
            <v>ADSE</v>
          </cell>
          <cell r="K379" t="str">
            <v>42201-8641264-7</v>
          </cell>
          <cell r="L379">
            <v>923322958243</v>
          </cell>
          <cell r="M379">
            <v>923318368678</v>
          </cell>
          <cell r="N379" t="str">
            <v>SS2128004@gmail.com</v>
          </cell>
          <cell r="O379" t="str">
            <v>B-1479 Sector 8/D Abicinia Line Karachi</v>
          </cell>
        </row>
        <row r="380">
          <cell r="B380" t="str">
            <v>Student1348421</v>
          </cell>
          <cell r="C380" t="str">
            <v>Muhammad Ahmed</v>
          </cell>
          <cell r="D380" t="str">
            <v>Muhammad Saad</v>
          </cell>
          <cell r="E380" t="str">
            <v>Miss Rimsha</v>
          </cell>
          <cell r="F380" t="str">
            <v>PR2-202110B1</v>
          </cell>
          <cell r="G380">
            <v>44496</v>
          </cell>
          <cell r="H380" t="str">
            <v>9 to 11</v>
          </cell>
          <cell r="I380" t="str">
            <v>MWF</v>
          </cell>
          <cell r="J380" t="str">
            <v>ADSE</v>
          </cell>
          <cell r="K380" t="str">
            <v>42201-7570238-5</v>
          </cell>
          <cell r="L380">
            <v>923162551442</v>
          </cell>
          <cell r="M380" t="str">
            <v>-</v>
          </cell>
          <cell r="N380" t="str">
            <v>Muhammadahmed.sd@icloud.com</v>
          </cell>
          <cell r="O380" t="str">
            <v>ByJCHS Bahadurabad 14213 Karachi</v>
          </cell>
        </row>
        <row r="381">
          <cell r="B381" t="str">
            <v>Student1345208</v>
          </cell>
          <cell r="C381" t="str">
            <v>Abdul Rehman</v>
          </cell>
          <cell r="D381" t="str">
            <v>Farooq Hussain</v>
          </cell>
          <cell r="E381" t="str">
            <v>Miss Rimsha</v>
          </cell>
          <cell r="F381" t="str">
            <v>PR2-202110B1</v>
          </cell>
          <cell r="G381">
            <v>44496</v>
          </cell>
          <cell r="H381" t="str">
            <v>9 to 11</v>
          </cell>
          <cell r="I381" t="str">
            <v>MWF</v>
          </cell>
          <cell r="J381" t="str">
            <v>CPISM</v>
          </cell>
          <cell r="K381" t="str">
            <v>-</v>
          </cell>
          <cell r="L381">
            <v>96893900840</v>
          </cell>
          <cell r="M381">
            <v>923332737137</v>
          </cell>
          <cell r="N381" t="str">
            <v>a.rehmanfarooq@gmail.com</v>
          </cell>
          <cell r="O381" t="str">
            <v>House No -l 2/410 A-1 Area Malir</v>
          </cell>
        </row>
        <row r="382">
          <cell r="B382" t="str">
            <v>Student1348144</v>
          </cell>
          <cell r="C382" t="str">
            <v>Muhammad Raheel</v>
          </cell>
          <cell r="D382" t="str">
            <v>Shabir Raheel</v>
          </cell>
          <cell r="E382" t="str">
            <v>Miss Rimsha</v>
          </cell>
          <cell r="F382" t="str">
            <v>PR2-202110B1</v>
          </cell>
          <cell r="G382">
            <v>44496</v>
          </cell>
          <cell r="H382" t="str">
            <v>9 to 11</v>
          </cell>
          <cell r="I382" t="str">
            <v>MWF</v>
          </cell>
          <cell r="J382" t="str">
            <v>ADSE</v>
          </cell>
          <cell r="K382" t="str">
            <v>31304-6709989-3</v>
          </cell>
          <cell r="L382">
            <v>923033643608</v>
          </cell>
          <cell r="M382" t="str">
            <v>-</v>
          </cell>
          <cell r="N382" t="str">
            <v>-</v>
          </cell>
          <cell r="O382" t="str">
            <v>Mouja Kora Tahseed Sadaqabad District Rahim Yar khan</v>
          </cell>
        </row>
        <row r="383">
          <cell r="B383" t="str">
            <v>Student1343431</v>
          </cell>
          <cell r="C383" t="str">
            <v>Abdul Moiz</v>
          </cell>
          <cell r="D383" t="str">
            <v>Muhammad Saleem</v>
          </cell>
          <cell r="E383" t="str">
            <v>Miss Rimsha</v>
          </cell>
          <cell r="F383" t="str">
            <v>PR2-202110B1</v>
          </cell>
          <cell r="G383">
            <v>44496</v>
          </cell>
          <cell r="H383" t="str">
            <v>9 to 11</v>
          </cell>
          <cell r="I383" t="str">
            <v>MWF</v>
          </cell>
          <cell r="J383" t="str">
            <v>ADSE</v>
          </cell>
          <cell r="K383" t="str">
            <v>42301-4143297-5</v>
          </cell>
          <cell r="L383">
            <v>923032708236</v>
          </cell>
          <cell r="M383" t="str">
            <v>-</v>
          </cell>
          <cell r="N383" t="str">
            <v>abdulmoizlali1@gmail.com</v>
          </cell>
          <cell r="O383" t="str">
            <v>Gaogali, Mossalance Lyari Karachi</v>
          </cell>
        </row>
        <row r="384">
          <cell r="B384" t="str">
            <v>Student1347989</v>
          </cell>
          <cell r="C384" t="str">
            <v>Muhammad Hassam</v>
          </cell>
          <cell r="D384" t="str">
            <v>Muhammad Javed</v>
          </cell>
          <cell r="E384" t="str">
            <v>Miss Rimsha</v>
          </cell>
          <cell r="F384" t="str">
            <v>PR2-202110B1</v>
          </cell>
          <cell r="G384">
            <v>44496</v>
          </cell>
          <cell r="H384" t="str">
            <v>9 to 11</v>
          </cell>
          <cell r="I384" t="str">
            <v>MWF</v>
          </cell>
          <cell r="J384" t="str">
            <v>ADSE</v>
          </cell>
          <cell r="K384" t="str">
            <v>-</v>
          </cell>
          <cell r="L384">
            <v>923350320538</v>
          </cell>
          <cell r="M384">
            <v>923082203671</v>
          </cell>
          <cell r="N384" t="str">
            <v>hassanmjaved123456@gmail.com</v>
          </cell>
          <cell r="O384" t="str">
            <v>Zaman Town Korangi 4 Sector 35/A C-227</v>
          </cell>
        </row>
        <row r="385">
          <cell r="B385" t="str">
            <v>Student1346238</v>
          </cell>
          <cell r="C385" t="str">
            <v>Syed Muhammad Yousuf</v>
          </cell>
          <cell r="D385" t="str">
            <v>Syed Muhammad Siddiq</v>
          </cell>
          <cell r="E385" t="str">
            <v>Miss Rimsha</v>
          </cell>
          <cell r="F385" t="str">
            <v>PR2-202110B1</v>
          </cell>
          <cell r="G385">
            <v>44496</v>
          </cell>
          <cell r="H385" t="str">
            <v>9 to 11</v>
          </cell>
          <cell r="I385" t="str">
            <v>MWF</v>
          </cell>
          <cell r="J385" t="str">
            <v>ADSE</v>
          </cell>
          <cell r="K385" t="str">
            <v>-</v>
          </cell>
          <cell r="L385">
            <v>923172013718</v>
          </cell>
          <cell r="M385" t="str">
            <v>-</v>
          </cell>
          <cell r="N385" t="str">
            <v>-</v>
          </cell>
          <cell r="O385" t="str">
            <v>Mehmoodabad No 6 Street No 6 Laiqat ashraf Colony</v>
          </cell>
        </row>
        <row r="386">
          <cell r="B386" t="str">
            <v>-</v>
          </cell>
          <cell r="C386" t="str">
            <v>-</v>
          </cell>
          <cell r="D386" t="str">
            <v>-</v>
          </cell>
          <cell r="E386" t="str">
            <v>-</v>
          </cell>
          <cell r="F386" t="str">
            <v>-</v>
          </cell>
          <cell r="G386" t="str">
            <v>-</v>
          </cell>
          <cell r="H386" t="str">
            <v>-</v>
          </cell>
          <cell r="I386" t="str">
            <v>-</v>
          </cell>
          <cell r="J386" t="str">
            <v>-</v>
          </cell>
          <cell r="K386" t="str">
            <v>-</v>
          </cell>
          <cell r="L386" t="str">
            <v>-</v>
          </cell>
          <cell r="M386" t="str">
            <v>-</v>
          </cell>
          <cell r="N386" t="str">
            <v>-</v>
          </cell>
          <cell r="O386" t="str">
            <v>-</v>
          </cell>
        </row>
        <row r="387">
          <cell r="B387" t="str">
            <v>Enrollment</v>
          </cell>
          <cell r="C387" t="str">
            <v>Name</v>
          </cell>
          <cell r="D387" t="str">
            <v>Father Name</v>
          </cell>
          <cell r="E387" t="str">
            <v>Faculty Name</v>
          </cell>
          <cell r="F387" t="str">
            <v>Batch Code</v>
          </cell>
          <cell r="G387" t="str">
            <v>Batch Start Date</v>
          </cell>
          <cell r="H387" t="str">
            <v>Time Slot</v>
          </cell>
          <cell r="I387" t="str">
            <v>Days</v>
          </cell>
          <cell r="J387" t="str">
            <v>Course</v>
          </cell>
          <cell r="K387" t="str">
            <v>NIC Number</v>
          </cell>
          <cell r="L387" t="str">
            <v>PTCL No</v>
          </cell>
          <cell r="M387" t="str">
            <v>Cell No</v>
          </cell>
          <cell r="N387" t="str">
            <v>Email</v>
          </cell>
          <cell r="O387" t="str">
            <v>Address</v>
          </cell>
        </row>
        <row r="388">
          <cell r="B388" t="str">
            <v>Student1348127</v>
          </cell>
          <cell r="C388" t="str">
            <v>Hassan</v>
          </cell>
          <cell r="D388" t="str">
            <v>Siraj zaman</v>
          </cell>
          <cell r="E388" t="str">
            <v>Sir Fiaz</v>
          </cell>
          <cell r="F388" t="str">
            <v>PR2-202111B</v>
          </cell>
          <cell r="G388">
            <v>44505</v>
          </cell>
          <cell r="H388" t="str">
            <v>9 to 11</v>
          </cell>
          <cell r="I388" t="str">
            <v>MWF</v>
          </cell>
          <cell r="J388" t="str">
            <v>ADSE</v>
          </cell>
          <cell r="K388" t="str">
            <v>-</v>
          </cell>
          <cell r="L388">
            <v>923478784872</v>
          </cell>
          <cell r="M388" t="str">
            <v>-</v>
          </cell>
          <cell r="N388" t="str">
            <v>-</v>
          </cell>
          <cell r="O388" t="str">
            <v>Hijrat colony Sector D/2 Street No 41</v>
          </cell>
        </row>
        <row r="389">
          <cell r="B389" t="str">
            <v>Student</v>
          </cell>
          <cell r="C389" t="str">
            <v>Mohammad Yaman</v>
          </cell>
          <cell r="D389" t="str">
            <v>Aziz- ur-Rehman</v>
          </cell>
          <cell r="E389" t="str">
            <v>Sir Fiaz</v>
          </cell>
          <cell r="F389" t="str">
            <v>PR2-202111B</v>
          </cell>
          <cell r="G389">
            <v>44505</v>
          </cell>
          <cell r="H389" t="str">
            <v>9 to 11</v>
          </cell>
          <cell r="I389" t="str">
            <v>MWF</v>
          </cell>
          <cell r="J389" t="str">
            <v>CPISM</v>
          </cell>
          <cell r="K389" t="str">
            <v>42201-1998020-3</v>
          </cell>
          <cell r="L389">
            <v>923152236931</v>
          </cell>
          <cell r="M389" t="str">
            <v>-</v>
          </cell>
          <cell r="N389" t="str">
            <v>PC16848.yamanaziz@gmail.com</v>
          </cell>
          <cell r="O389" t="str">
            <v>House No 02 Street No 13 Sector 35/B K Area Korangi Karachi</v>
          </cell>
        </row>
        <row r="390">
          <cell r="B390" t="str">
            <v>Student1339853</v>
          </cell>
          <cell r="C390" t="str">
            <v>Inayat Ali</v>
          </cell>
          <cell r="D390" t="str">
            <v>Shakoor Ali</v>
          </cell>
          <cell r="E390" t="str">
            <v>Sir Fiaz</v>
          </cell>
          <cell r="F390" t="str">
            <v>PR2-202111B</v>
          </cell>
          <cell r="G390">
            <v>44505</v>
          </cell>
          <cell r="H390" t="str">
            <v>9 to 11</v>
          </cell>
          <cell r="I390" t="str">
            <v>MWF</v>
          </cell>
          <cell r="J390" t="str">
            <v>Office Automation</v>
          </cell>
          <cell r="K390" t="str">
            <v>42201-4837468-5</v>
          </cell>
          <cell r="L390">
            <v>923332425218</v>
          </cell>
          <cell r="M390">
            <v>923223820088</v>
          </cell>
          <cell r="N390" t="str">
            <v>adeebenterprises22@gmail.com</v>
          </cell>
          <cell r="O390" t="str">
            <v>House No R-72 Malir Jafare-Tayab Mohammadabad Karachi</v>
          </cell>
        </row>
        <row r="391">
          <cell r="B391" t="str">
            <v>Student</v>
          </cell>
          <cell r="C391" t="str">
            <v>Inam ur Rehman</v>
          </cell>
          <cell r="D391" t="str">
            <v>Atiq Ur Rehman</v>
          </cell>
          <cell r="E391" t="str">
            <v>Sir Fiaz</v>
          </cell>
          <cell r="F391" t="str">
            <v>PR2-202111B</v>
          </cell>
          <cell r="G391">
            <v>44505</v>
          </cell>
          <cell r="H391" t="str">
            <v>9 to 11</v>
          </cell>
          <cell r="I391" t="str">
            <v>MWF</v>
          </cell>
          <cell r="J391" t="str">
            <v>ADSE</v>
          </cell>
          <cell r="K391" t="str">
            <v>42401-2638625-9</v>
          </cell>
          <cell r="L391">
            <v>923324899548</v>
          </cell>
          <cell r="M391" t="str">
            <v>-</v>
          </cell>
          <cell r="N391" t="str">
            <v>-</v>
          </cell>
          <cell r="O391" t="str">
            <v>D.H.A Phase 7th Extention</v>
          </cell>
        </row>
        <row r="392">
          <cell r="B392" t="str">
            <v>Student1345679</v>
          </cell>
          <cell r="C392" t="str">
            <v>Gobind Rai</v>
          </cell>
          <cell r="D392" t="str">
            <v>Vijay Kumar</v>
          </cell>
          <cell r="E392" t="str">
            <v>Sir Fiaz</v>
          </cell>
          <cell r="F392" t="str">
            <v>PR2-202111B</v>
          </cell>
          <cell r="G392">
            <v>44505</v>
          </cell>
          <cell r="H392" t="str">
            <v>9 to 11</v>
          </cell>
          <cell r="I392" t="str">
            <v>MWF</v>
          </cell>
          <cell r="J392" t="str">
            <v>CPISM</v>
          </cell>
          <cell r="K392" t="str">
            <v>43140-0562243-9</v>
          </cell>
          <cell r="L392">
            <v>923147313675</v>
          </cell>
          <cell r="M392">
            <v>923337366347</v>
          </cell>
          <cell r="N392" t="str">
            <v>gutamkumar153@gmail.com</v>
          </cell>
          <cell r="O392" t="str">
            <v>Amber Pride Bulding Block 6</v>
          </cell>
        </row>
        <row r="393">
          <cell r="B393" t="str">
            <v>Student</v>
          </cell>
          <cell r="C393" t="str">
            <v>Syed Muhammad Asad Altaf</v>
          </cell>
          <cell r="D393" t="str">
            <v>Syed Muhammad Altaf</v>
          </cell>
          <cell r="E393" t="str">
            <v>Sir Fiaz</v>
          </cell>
          <cell r="F393" t="str">
            <v>PR2-202111B</v>
          </cell>
          <cell r="G393">
            <v>44505</v>
          </cell>
          <cell r="H393" t="str">
            <v>9 to 11</v>
          </cell>
          <cell r="I393" t="str">
            <v>MWF</v>
          </cell>
          <cell r="J393" t="str">
            <v>HDSE</v>
          </cell>
          <cell r="K393" t="str">
            <v>42201-3870591-1</v>
          </cell>
          <cell r="L393">
            <v>923129885471</v>
          </cell>
          <cell r="M393" t="str">
            <v>-</v>
          </cell>
          <cell r="N393" t="str">
            <v>syedmuhammadasad2000@gmail.com</v>
          </cell>
          <cell r="O393" t="str">
            <v>House No 1-265 Afohs (Falcon Complex) Near Malir Cant Check Post 5</v>
          </cell>
        </row>
        <row r="394">
          <cell r="B394" t="str">
            <v>Student1349292</v>
          </cell>
          <cell r="C394" t="str">
            <v>Muhammad Areeb Asif</v>
          </cell>
          <cell r="D394" t="str">
            <v>Syed Muhammad Asif</v>
          </cell>
          <cell r="E394" t="str">
            <v>Sir Fiaz</v>
          </cell>
          <cell r="F394" t="str">
            <v>PR2-202111B</v>
          </cell>
          <cell r="G394">
            <v>44505</v>
          </cell>
          <cell r="H394" t="str">
            <v>9 to 11</v>
          </cell>
          <cell r="I394" t="str">
            <v>MWF</v>
          </cell>
          <cell r="J394" t="str">
            <v>HDSE</v>
          </cell>
          <cell r="K394" t="str">
            <v>42201-3898587-1</v>
          </cell>
          <cell r="L394">
            <v>923312074963</v>
          </cell>
          <cell r="M394" t="str">
            <v>-</v>
          </cell>
          <cell r="N394" t="str">
            <v>-</v>
          </cell>
          <cell r="O394" t="str">
            <v>House No 1H-265, Afohs (Falcon Complex) Near Malir Cant Opposite To Chech Post 5</v>
          </cell>
        </row>
        <row r="395">
          <cell r="B395" t="str">
            <v>Student1346247</v>
          </cell>
          <cell r="C395" t="str">
            <v>Muhammad Sami Qureshi</v>
          </cell>
          <cell r="D395" t="str">
            <v>Muhammad Mansoor Qureshi</v>
          </cell>
          <cell r="E395" t="str">
            <v>Sir Fiaz</v>
          </cell>
          <cell r="F395" t="str">
            <v>PR2-202111B</v>
          </cell>
          <cell r="G395">
            <v>44505</v>
          </cell>
          <cell r="H395" t="str">
            <v>9 to 11</v>
          </cell>
          <cell r="I395" t="str">
            <v>MWF</v>
          </cell>
          <cell r="J395" t="str">
            <v>DISM</v>
          </cell>
          <cell r="K395" t="str">
            <v>42201-2592956-5</v>
          </cell>
          <cell r="L395">
            <v>923342024844</v>
          </cell>
          <cell r="M395" t="str">
            <v>-</v>
          </cell>
          <cell r="N395" t="str">
            <v>muhammadsami59@gmail.com</v>
          </cell>
          <cell r="O395" t="str">
            <v>128, C Block 2 , Tariq Road P.E.C.H.S karachi</v>
          </cell>
        </row>
        <row r="396">
          <cell r="B396" t="str">
            <v>Student</v>
          </cell>
          <cell r="C396" t="str">
            <v>Syed Anwar-ul-Haq</v>
          </cell>
          <cell r="D396" t="str">
            <v>Syed Abrar ul haq</v>
          </cell>
          <cell r="E396" t="str">
            <v>Sir Fiaz</v>
          </cell>
          <cell r="F396" t="str">
            <v>PR2-202111B</v>
          </cell>
          <cell r="G396">
            <v>44505</v>
          </cell>
          <cell r="H396" t="str">
            <v>9 to 11</v>
          </cell>
          <cell r="I396" t="str">
            <v>MWF</v>
          </cell>
          <cell r="J396" t="str">
            <v>ADSE</v>
          </cell>
          <cell r="K396" t="str">
            <v>-</v>
          </cell>
          <cell r="L396">
            <v>923464155634</v>
          </cell>
          <cell r="M396" t="str">
            <v>-</v>
          </cell>
          <cell r="N396" t="str">
            <v>syednwarullaq@gmail.com</v>
          </cell>
          <cell r="O396" t="str">
            <v>House no L-42 Sher Mohammad Goth Block 10 Gulistan-e-Johar</v>
          </cell>
        </row>
        <row r="397">
          <cell r="B397" t="str">
            <v>Student1348788</v>
          </cell>
          <cell r="C397" t="str">
            <v>Syed Shameer Burny</v>
          </cell>
          <cell r="D397" t="str">
            <v>Shoaib Burny</v>
          </cell>
          <cell r="E397" t="str">
            <v>Sir Fiaz</v>
          </cell>
          <cell r="F397" t="str">
            <v>PR2-202111B</v>
          </cell>
          <cell r="G397">
            <v>44505</v>
          </cell>
          <cell r="H397" t="str">
            <v>9 to 11</v>
          </cell>
          <cell r="I397" t="str">
            <v>MWF</v>
          </cell>
          <cell r="J397" t="str">
            <v>CPISM</v>
          </cell>
          <cell r="K397" t="str">
            <v>-</v>
          </cell>
          <cell r="L397">
            <v>923333202707</v>
          </cell>
          <cell r="M397" t="str">
            <v>-</v>
          </cell>
          <cell r="N397" t="str">
            <v>-</v>
          </cell>
          <cell r="O397" t="str">
            <v>karachi</v>
          </cell>
        </row>
        <row r="398">
          <cell r="B398" t="str">
            <v>Student</v>
          </cell>
          <cell r="C398" t="str">
            <v>Faizan Fida</v>
          </cell>
          <cell r="D398" t="str">
            <v>Fida Hussain</v>
          </cell>
          <cell r="E398" t="str">
            <v>Sir Fiaz</v>
          </cell>
          <cell r="F398" t="str">
            <v>PR2-202111B</v>
          </cell>
          <cell r="G398">
            <v>44505</v>
          </cell>
          <cell r="H398" t="str">
            <v>9 to 11</v>
          </cell>
          <cell r="I398" t="str">
            <v>MWF</v>
          </cell>
          <cell r="J398" t="str">
            <v>HDSE</v>
          </cell>
          <cell r="K398" t="str">
            <v>42301-3946469-3</v>
          </cell>
          <cell r="L398">
            <v>923172046733</v>
          </cell>
          <cell r="M398" t="str">
            <v>-</v>
          </cell>
          <cell r="N398" t="str">
            <v>Faizan50081@gmail.com</v>
          </cell>
          <cell r="O398" t="str">
            <v>Shar M Goat Block 10 House No R40</v>
          </cell>
        </row>
        <row r="399">
          <cell r="B399" t="str">
            <v>Student</v>
          </cell>
          <cell r="C399" t="str">
            <v>Ali Haider</v>
          </cell>
          <cell r="D399" t="str">
            <v>Musheer Ahmed</v>
          </cell>
          <cell r="E399" t="str">
            <v>Sir Fiaz</v>
          </cell>
          <cell r="F399" t="str">
            <v>PR2-202111B</v>
          </cell>
          <cell r="G399">
            <v>44505</v>
          </cell>
          <cell r="H399" t="str">
            <v>9 to 11</v>
          </cell>
          <cell r="I399" t="str">
            <v>MWF</v>
          </cell>
          <cell r="J399" t="str">
            <v>ADSE</v>
          </cell>
          <cell r="K399" t="str">
            <v>31303-5454721-9</v>
          </cell>
          <cell r="L399">
            <v>923106210047</v>
          </cell>
          <cell r="M399" t="str">
            <v>-</v>
          </cell>
          <cell r="N399" t="str">
            <v>alijee6210047@gmail.com</v>
          </cell>
          <cell r="O399" t="str">
            <v>Gulshan-e-iqbal Block 11 karachi</v>
          </cell>
        </row>
        <row r="400">
          <cell r="B400" t="str">
            <v>Student1347890</v>
          </cell>
          <cell r="C400" t="str">
            <v>Muhammad Ahmed</v>
          </cell>
          <cell r="D400" t="str">
            <v>Muhammad Sohaib</v>
          </cell>
          <cell r="E400" t="str">
            <v>Sir Fiaz</v>
          </cell>
          <cell r="F400" t="str">
            <v>PR2-202111B</v>
          </cell>
          <cell r="G400">
            <v>44505</v>
          </cell>
          <cell r="H400" t="str">
            <v>9 to 11</v>
          </cell>
          <cell r="I400" t="str">
            <v>MWF</v>
          </cell>
          <cell r="J400" t="str">
            <v>DISM</v>
          </cell>
          <cell r="K400" t="str">
            <v>42201-9705073-9</v>
          </cell>
          <cell r="L400">
            <v>923212703322</v>
          </cell>
          <cell r="M400">
            <v>923083820682</v>
          </cell>
          <cell r="N400" t="str">
            <v>Ak.3212703322@gmail.com</v>
          </cell>
          <cell r="O400" t="str">
            <v>Shaheed-e-Millat Road Maniya Socity</v>
          </cell>
        </row>
        <row r="401">
          <cell r="B401" t="str">
            <v>Student1345213</v>
          </cell>
          <cell r="C401" t="str">
            <v>Nasrullah Khan</v>
          </cell>
          <cell r="D401" t="str">
            <v>Nazir Ahmed</v>
          </cell>
          <cell r="E401" t="str">
            <v>Sir Fiaz</v>
          </cell>
          <cell r="F401" t="str">
            <v>PR2-202111B</v>
          </cell>
          <cell r="G401">
            <v>44505</v>
          </cell>
          <cell r="H401" t="str">
            <v>9 to 11</v>
          </cell>
          <cell r="I401" t="str">
            <v>MWF</v>
          </cell>
          <cell r="J401" t="str">
            <v>DISM</v>
          </cell>
          <cell r="K401" t="str">
            <v>-</v>
          </cell>
          <cell r="L401">
            <v>923122810540</v>
          </cell>
          <cell r="M401" t="str">
            <v>-</v>
          </cell>
          <cell r="N401" t="str">
            <v>naserullahkhan@gmail.com</v>
          </cell>
          <cell r="O401" t="str">
            <v>P.E.C.H.S Block 2 Tariq Road</v>
          </cell>
        </row>
        <row r="402">
          <cell r="B402" t="str">
            <v>Student1345617</v>
          </cell>
          <cell r="C402" t="str">
            <v>Syed Areez Ul haq</v>
          </cell>
          <cell r="D402" t="str">
            <v>Inam-ul-haq</v>
          </cell>
          <cell r="E402" t="str">
            <v>Sir Fiaz</v>
          </cell>
          <cell r="F402" t="str">
            <v>PR2-202111B</v>
          </cell>
          <cell r="G402">
            <v>44505</v>
          </cell>
          <cell r="H402" t="str">
            <v>9 to 11</v>
          </cell>
          <cell r="I402" t="str">
            <v>MWF</v>
          </cell>
          <cell r="J402" t="str">
            <v>DISM</v>
          </cell>
          <cell r="K402" t="str">
            <v>-</v>
          </cell>
          <cell r="L402">
            <v>923158767154</v>
          </cell>
          <cell r="M402">
            <v>92321270322</v>
          </cell>
          <cell r="N402" t="str">
            <v>syedareezulhaq61@gmail.com</v>
          </cell>
          <cell r="O402" t="str">
            <v>Shaheed-e-Millat Road Maniya Society</v>
          </cell>
        </row>
        <row r="403">
          <cell r="B403" t="str">
            <v>Student1294579</v>
          </cell>
          <cell r="C403" t="str">
            <v xml:space="preserve">Syed Qasim </v>
          </cell>
          <cell r="D403" t="str">
            <v>Muhamamd Jaan</v>
          </cell>
          <cell r="E403" t="str">
            <v>Sir Fiaz</v>
          </cell>
          <cell r="F403" t="str">
            <v>PR2-202111B</v>
          </cell>
          <cell r="G403">
            <v>44505</v>
          </cell>
          <cell r="H403" t="str">
            <v>9 to 11</v>
          </cell>
          <cell r="I403" t="str">
            <v>MWF</v>
          </cell>
          <cell r="J403" t="str">
            <v>DISM</v>
          </cell>
          <cell r="K403" t="str">
            <v>42201-6341792-1</v>
          </cell>
          <cell r="L403">
            <v>923132019003</v>
          </cell>
          <cell r="M403" t="str">
            <v>-</v>
          </cell>
          <cell r="N403" t="str">
            <v>qasimbukhari36@gmail.com</v>
          </cell>
          <cell r="O403" t="str">
            <v>House no A-7 block 13 a Gulshan e Iqbal</v>
          </cell>
        </row>
        <row r="404">
          <cell r="B404" t="str">
            <v>Student1348408</v>
          </cell>
          <cell r="C404" t="str">
            <v>Muhammad Atif Naseer</v>
          </cell>
          <cell r="D404" t="str">
            <v>Naseer Ahmed</v>
          </cell>
          <cell r="E404" t="str">
            <v>Sir Fiaz</v>
          </cell>
          <cell r="F404" t="str">
            <v>PR2-202111B</v>
          </cell>
          <cell r="G404">
            <v>44505</v>
          </cell>
          <cell r="H404" t="str">
            <v>9 to 11</v>
          </cell>
          <cell r="I404" t="str">
            <v>MWF</v>
          </cell>
          <cell r="J404" t="str">
            <v>DISM</v>
          </cell>
          <cell r="K404" t="str">
            <v>61101-7833500-5</v>
          </cell>
          <cell r="L404">
            <v>923333001945</v>
          </cell>
          <cell r="M404" t="str">
            <v>-</v>
          </cell>
          <cell r="N404" t="str">
            <v>natif760@gmail.com</v>
          </cell>
          <cell r="O404" t="str">
            <v>Po's 188/2 Majeed SRE III karachi</v>
          </cell>
        </row>
        <row r="405">
          <cell r="B405" t="str">
            <v>-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 t="str">
            <v>-</v>
          </cell>
          <cell r="J405" t="str">
            <v>-</v>
          </cell>
          <cell r="K405" t="str">
            <v>-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</row>
        <row r="406">
          <cell r="B406" t="str">
            <v>Enrollment</v>
          </cell>
          <cell r="C406" t="str">
            <v>Name</v>
          </cell>
          <cell r="D406" t="str">
            <v>Father Name</v>
          </cell>
          <cell r="E406" t="str">
            <v>Faculty Name</v>
          </cell>
          <cell r="F406" t="str">
            <v>Batch Code</v>
          </cell>
          <cell r="G406" t="str">
            <v>Batch Start Date</v>
          </cell>
          <cell r="H406" t="str">
            <v>Time Slot</v>
          </cell>
          <cell r="I406" t="str">
            <v>Days</v>
          </cell>
          <cell r="J406" t="str">
            <v>Course</v>
          </cell>
          <cell r="K406" t="str">
            <v>NIC Number</v>
          </cell>
          <cell r="L406" t="str">
            <v>PTCL No</v>
          </cell>
          <cell r="M406" t="str">
            <v>Cell No</v>
          </cell>
          <cell r="N406" t="str">
            <v>Email</v>
          </cell>
          <cell r="O406" t="str">
            <v>Address</v>
          </cell>
        </row>
        <row r="407">
          <cell r="B407" t="str">
            <v>Student1060410</v>
          </cell>
          <cell r="C407" t="str">
            <v>Shiza Sohail</v>
          </cell>
          <cell r="D407" t="str">
            <v>Sohail Manzoor</v>
          </cell>
          <cell r="E407" t="str">
            <v xml:space="preserve">Sir Farhan </v>
          </cell>
          <cell r="F407" t="str">
            <v xml:space="preserve"> EE-201808C+EE-201809C+1807C2+ EE-201810B+1807C1</v>
          </cell>
          <cell r="G407">
            <v>43389</v>
          </cell>
          <cell r="H407" t="str">
            <v>11 TO 1</v>
          </cell>
          <cell r="I407" t="str">
            <v>TTS</v>
          </cell>
          <cell r="J407" t="str">
            <v>ADSE</v>
          </cell>
          <cell r="K407" t="str">
            <v>42301-0536885-6</v>
          </cell>
          <cell r="L407">
            <v>923032977738</v>
          </cell>
          <cell r="M407">
            <v>923022494843</v>
          </cell>
          <cell r="N407" t="str">
            <v>shiza_sohail@yahoo.com</v>
          </cell>
          <cell r="O407" t="str">
            <v xml:space="preserve">House No 242 Dhamiyal House Mehmoodabad No 1 </v>
          </cell>
        </row>
        <row r="408">
          <cell r="B408" t="str">
            <v>Student1124560</v>
          </cell>
          <cell r="C408" t="str">
            <v>Muhammad Irzem Siddiqui</v>
          </cell>
          <cell r="D408" t="str">
            <v>Muhammad Sabir Siddiqui</v>
          </cell>
          <cell r="E408" t="str">
            <v xml:space="preserve">Sir Farhan </v>
          </cell>
          <cell r="F408" t="str">
            <v xml:space="preserve"> EE-201808C+EE-201809C+1807C2+ EE-201810B+1807C1</v>
          </cell>
          <cell r="G408">
            <v>43389</v>
          </cell>
          <cell r="H408" t="str">
            <v>11 TO 1</v>
          </cell>
          <cell r="I408" t="str">
            <v>TTS</v>
          </cell>
          <cell r="J408" t="str">
            <v>ADSE</v>
          </cell>
          <cell r="K408" t="str">
            <v>42201-8840616-9</v>
          </cell>
          <cell r="L408">
            <v>923161282346</v>
          </cell>
          <cell r="M408">
            <v>923161282346</v>
          </cell>
          <cell r="N408" t="str">
            <v>muhammadirzems@GMAIL.COM</v>
          </cell>
          <cell r="O408" t="str">
            <v>Shah Faial Colony Block # 4 House no - 4/631</v>
          </cell>
        </row>
        <row r="409">
          <cell r="B409" t="str">
            <v>Student1125992</v>
          </cell>
          <cell r="C409" t="str">
            <v>Hammad Nasir</v>
          </cell>
          <cell r="D409" t="str">
            <v>Nasir Mehmood</v>
          </cell>
          <cell r="E409" t="str">
            <v xml:space="preserve">Sir Farhan </v>
          </cell>
          <cell r="F409" t="str">
            <v xml:space="preserve"> EE-201808C+EE-201809C+1807C2+ EE-201810B+1807C1</v>
          </cell>
          <cell r="G409">
            <v>43389</v>
          </cell>
          <cell r="H409" t="str">
            <v>11 TO 1</v>
          </cell>
          <cell r="I409" t="str">
            <v>TTS</v>
          </cell>
          <cell r="J409" t="str">
            <v>ADSE</v>
          </cell>
          <cell r="K409" t="str">
            <v>42301-5418309-3</v>
          </cell>
          <cell r="L409">
            <v>923132913245</v>
          </cell>
          <cell r="M409">
            <v>92300260029</v>
          </cell>
          <cell r="N409" t="str">
            <v>hammadnasir2@gmail.com</v>
          </cell>
          <cell r="O409" t="str">
            <v>Hpouse # 325 , Street b# 8 Sector # H , Manzoor Colony karachi</v>
          </cell>
        </row>
        <row r="410">
          <cell r="B410" t="str">
            <v>Student1053601</v>
          </cell>
          <cell r="C410" t="str">
            <v>Ameer-Ul-Hassan</v>
          </cell>
          <cell r="D410" t="str">
            <v>Muhammad Ilyas</v>
          </cell>
          <cell r="E410" t="str">
            <v xml:space="preserve">Sir Farhan </v>
          </cell>
          <cell r="F410" t="str">
            <v xml:space="preserve"> EE-201808C+EE-201809C+1807C2+ EE-201810B+1807C1</v>
          </cell>
          <cell r="G410">
            <v>43389</v>
          </cell>
          <cell r="H410" t="str">
            <v>11 TO 1</v>
          </cell>
          <cell r="I410" t="str">
            <v>TTS</v>
          </cell>
          <cell r="J410" t="str">
            <v>ADSE</v>
          </cell>
          <cell r="K410" t="str">
            <v>34501-4890766-5</v>
          </cell>
          <cell r="L410">
            <v>923062864695</v>
          </cell>
          <cell r="M410">
            <v>923452885266</v>
          </cell>
          <cell r="N410">
            <v>0</v>
          </cell>
          <cell r="O410" t="str">
            <v>Raheemdad Road Liyari Flat no 14/1,43-5-KI3B, Muhala Panjgori</v>
          </cell>
        </row>
        <row r="411">
          <cell r="B411" t="str">
            <v>Student1075461</v>
          </cell>
          <cell r="C411" t="str">
            <v>Farhan Iftikhar</v>
          </cell>
          <cell r="D411" t="str">
            <v>Iftikhar</v>
          </cell>
          <cell r="E411" t="str">
            <v xml:space="preserve">Sir Farhan </v>
          </cell>
          <cell r="F411" t="str">
            <v xml:space="preserve"> EE-201808C+EE-201809C+1807C2+ EE-201810B+1807C1</v>
          </cell>
          <cell r="G411">
            <v>43389</v>
          </cell>
          <cell r="H411" t="str">
            <v>11 TO 1</v>
          </cell>
          <cell r="I411" t="str">
            <v>TTS</v>
          </cell>
          <cell r="J411" t="str">
            <v>ADSE</v>
          </cell>
          <cell r="K411" t="str">
            <v>42301-9234523-9</v>
          </cell>
          <cell r="L411">
            <v>923142722446</v>
          </cell>
          <cell r="M411">
            <v>923490952061</v>
          </cell>
          <cell r="N411" t="str">
            <v>farhaniftikhar516@outlook.com</v>
          </cell>
          <cell r="O411" t="str">
            <v>House # F3 , Baghdadi Police Line Liyari Karachi</v>
          </cell>
        </row>
        <row r="412">
          <cell r="B412" t="str">
            <v>Student1157700</v>
          </cell>
          <cell r="C412" t="str">
            <v>Muhammad Bilal Hassan</v>
          </cell>
          <cell r="D412" t="str">
            <v>Muhammad Ahsan</v>
          </cell>
          <cell r="E412" t="str">
            <v xml:space="preserve">Sir Farhan </v>
          </cell>
          <cell r="F412" t="str">
            <v xml:space="preserve"> EE-201808C+EE-201809C+1807C2+ EE-201810B+1807C1</v>
          </cell>
          <cell r="G412">
            <v>43389</v>
          </cell>
          <cell r="H412" t="str">
            <v>11 TO 1</v>
          </cell>
          <cell r="I412" t="str">
            <v>TTS</v>
          </cell>
          <cell r="J412" t="str">
            <v>ADSE</v>
          </cell>
          <cell r="K412" t="str">
            <v>42501-1410559-5</v>
          </cell>
          <cell r="L412">
            <v>923172138075</v>
          </cell>
          <cell r="M412">
            <v>923152919306</v>
          </cell>
          <cell r="N412" t="str">
            <v>bilalhassan.aptech@gmail.com</v>
          </cell>
          <cell r="O412" t="str">
            <v>B - 391 Steel Town Karachi</v>
          </cell>
        </row>
        <row r="413">
          <cell r="B413" t="str">
            <v>Student1113034</v>
          </cell>
          <cell r="C413" t="str">
            <v>Iffat Iqbal</v>
          </cell>
          <cell r="D413" t="str">
            <v>Muhammad Iqbal Khan</v>
          </cell>
          <cell r="E413" t="str">
            <v xml:space="preserve">Sir Farhan </v>
          </cell>
          <cell r="F413" t="str">
            <v xml:space="preserve"> EE-201808C+EE-201809C+1807C2+ EE-201810B+1807C1</v>
          </cell>
          <cell r="G413">
            <v>43389</v>
          </cell>
          <cell r="H413" t="str">
            <v>11 TO 1</v>
          </cell>
          <cell r="I413" t="str">
            <v>TTS</v>
          </cell>
          <cell r="J413" t="str">
            <v>ADSE</v>
          </cell>
          <cell r="K413" t="str">
            <v>42501-7485170-6</v>
          </cell>
          <cell r="L413">
            <v>923133937896</v>
          </cell>
          <cell r="M413">
            <v>923313937896</v>
          </cell>
          <cell r="N413" t="str">
            <v>iff_khan@outlook.com</v>
          </cell>
          <cell r="O413" t="str">
            <v>Gulsha e Hadeed Phase 1 Bin Qasim Karachi</v>
          </cell>
        </row>
        <row r="414">
          <cell r="B414" t="str">
            <v>-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 t="str">
            <v>-</v>
          </cell>
          <cell r="J414" t="str">
            <v>-</v>
          </cell>
          <cell r="K414" t="str">
            <v>-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</row>
        <row r="415">
          <cell r="B415" t="str">
            <v>Enrollment</v>
          </cell>
          <cell r="C415" t="str">
            <v>Name</v>
          </cell>
          <cell r="D415" t="str">
            <v>Father Name</v>
          </cell>
          <cell r="E415" t="str">
            <v>Faculty Name</v>
          </cell>
          <cell r="F415" t="str">
            <v>Batch Code</v>
          </cell>
          <cell r="G415" t="str">
            <v>Batch Start Date</v>
          </cell>
          <cell r="H415" t="str">
            <v>Time Slot</v>
          </cell>
          <cell r="I415" t="str">
            <v>Days</v>
          </cell>
          <cell r="J415" t="str">
            <v>Course</v>
          </cell>
          <cell r="K415" t="str">
            <v>NIC Number</v>
          </cell>
          <cell r="L415" t="str">
            <v>PTCL No</v>
          </cell>
          <cell r="M415" t="str">
            <v>Cell No</v>
          </cell>
          <cell r="N415" t="str">
            <v>Email</v>
          </cell>
          <cell r="O415" t="str">
            <v>Address</v>
          </cell>
        </row>
        <row r="416">
          <cell r="B416" t="str">
            <v>Student1156771</v>
          </cell>
          <cell r="C416" t="str">
            <v xml:space="preserve">Gul Muhammad </v>
          </cell>
          <cell r="D416" t="str">
            <v>Qurban Ali</v>
          </cell>
          <cell r="E416" t="str">
            <v xml:space="preserve">Sir Farhan </v>
          </cell>
          <cell r="F416" t="str">
            <v>PR-201810C1+PR-201812C</v>
          </cell>
          <cell r="G416">
            <v>43438</v>
          </cell>
          <cell r="H416" t="str">
            <v>11 TO 1</v>
          </cell>
          <cell r="I416" t="str">
            <v>TTS</v>
          </cell>
          <cell r="J416" t="str">
            <v>ADSE</v>
          </cell>
          <cell r="K416" t="str">
            <v>43201-6202480-9</v>
          </cell>
          <cell r="L416">
            <v>923443904475</v>
          </cell>
          <cell r="M416">
            <v>923332614511</v>
          </cell>
          <cell r="N416" t="str">
            <v>gullbrahvi@gmail.com</v>
          </cell>
          <cell r="O416" t="str">
            <v>Gulshane e hadeed ph II A - 1731</v>
          </cell>
        </row>
        <row r="417">
          <cell r="B417" t="str">
            <v>Student1156760</v>
          </cell>
          <cell r="C417" t="str">
            <v>Zohaib Fahim Gaba</v>
          </cell>
          <cell r="D417" t="str">
            <v>Fahim Essa Gaba</v>
          </cell>
          <cell r="E417" t="str">
            <v xml:space="preserve">Sir Farhan </v>
          </cell>
          <cell r="F417" t="str">
            <v>PR-201810C1+PR-201812C</v>
          </cell>
          <cell r="G417">
            <v>43438</v>
          </cell>
          <cell r="H417" t="str">
            <v>11 TO 1</v>
          </cell>
          <cell r="I417" t="str">
            <v>TTS</v>
          </cell>
          <cell r="J417" t="str">
            <v>ADSE</v>
          </cell>
          <cell r="K417" t="str">
            <v>42201-1166835-1</v>
          </cell>
          <cell r="L417">
            <v>923312939591</v>
          </cell>
          <cell r="M417">
            <v>923312939576</v>
          </cell>
          <cell r="N417" t="str">
            <v>gaba9211@gmail.com</v>
          </cell>
          <cell r="O417" t="str">
            <v>House #  E - 183 Gulshan e Jamal Block - B , KARACHI</v>
          </cell>
        </row>
        <row r="418">
          <cell r="B418" t="str">
            <v>Student1156448</v>
          </cell>
          <cell r="C418" t="str">
            <v>Ali Turk</v>
          </cell>
          <cell r="D418" t="str">
            <v>Saifullah Turk</v>
          </cell>
          <cell r="E418" t="str">
            <v xml:space="preserve">Sir Farhan </v>
          </cell>
          <cell r="F418" t="str">
            <v>PR-201810C1+PR-201812C</v>
          </cell>
          <cell r="G418">
            <v>43438</v>
          </cell>
          <cell r="H418" t="str">
            <v>11 TO 1</v>
          </cell>
          <cell r="I418" t="str">
            <v>TTS</v>
          </cell>
          <cell r="J418" t="str">
            <v>CPISM-ADSE</v>
          </cell>
          <cell r="K418" t="str">
            <v>42301-3708097-5</v>
          </cell>
          <cell r="L418">
            <v>923345324686</v>
          </cell>
          <cell r="M418">
            <v>923008924686</v>
          </cell>
          <cell r="N418" t="str">
            <v>ali.turk8668@gmail.com</v>
          </cell>
          <cell r="O418" t="str">
            <v>S-14 Staff Lane 8 D F A Phase I</v>
          </cell>
        </row>
        <row r="419">
          <cell r="B419" t="str">
            <v>Student1161254</v>
          </cell>
          <cell r="C419" t="str">
            <v>Sami Shahid</v>
          </cell>
          <cell r="D419" t="str">
            <v>Shahid Hussain</v>
          </cell>
          <cell r="E419" t="str">
            <v xml:space="preserve">Sir Farhan </v>
          </cell>
          <cell r="F419" t="str">
            <v>PR-201810C1+PR-201812C</v>
          </cell>
          <cell r="G419">
            <v>43438</v>
          </cell>
          <cell r="H419" t="str">
            <v>11 TO 1</v>
          </cell>
          <cell r="I419" t="str">
            <v>TTS</v>
          </cell>
          <cell r="J419" t="str">
            <v>ADSE</v>
          </cell>
          <cell r="K419" t="str">
            <v>42201-866767-1</v>
          </cell>
          <cell r="L419">
            <v>923112934263</v>
          </cell>
          <cell r="M419" t="str">
            <v>-</v>
          </cell>
          <cell r="N419" t="str">
            <v>abdulsami1234321@gmail.com</v>
          </cell>
          <cell r="O419" t="str">
            <v>2/408 Shah Faisal Colony No 02 KARACHI</v>
          </cell>
        </row>
        <row r="420">
          <cell r="B420" t="str">
            <v>Student1161512</v>
          </cell>
          <cell r="C420" t="str">
            <v>Muhammad Khalid</v>
          </cell>
          <cell r="D420" t="str">
            <v>Allah Warayo Keerio</v>
          </cell>
          <cell r="E420" t="str">
            <v xml:space="preserve">Sir Farhan </v>
          </cell>
          <cell r="F420" t="str">
            <v>PR-201810C1+PR-201812C</v>
          </cell>
          <cell r="G420">
            <v>43438</v>
          </cell>
          <cell r="H420" t="str">
            <v>11 TO 1</v>
          </cell>
          <cell r="I420" t="str">
            <v>TTS</v>
          </cell>
          <cell r="J420" t="str">
            <v>ADSE</v>
          </cell>
          <cell r="K420" t="str">
            <v>45206-6332102-7</v>
          </cell>
          <cell r="L420">
            <v>923007003673</v>
          </cell>
          <cell r="M420">
            <v>923032304053</v>
          </cell>
          <cell r="N420" t="str">
            <v>khalidkeeria664@gmail.com</v>
          </cell>
          <cell r="O420" t="str">
            <v>R - 453 Phase 1 ShahTown Bin Qasim Karachi</v>
          </cell>
        </row>
        <row r="421">
          <cell r="B421" t="str">
            <v>Student1161515</v>
          </cell>
          <cell r="C421" t="str">
            <v>Shujaat Hussain</v>
          </cell>
          <cell r="D421" t="str">
            <v>Allah Warayo Keerio</v>
          </cell>
          <cell r="E421" t="str">
            <v xml:space="preserve">Sir Farhan </v>
          </cell>
          <cell r="F421" t="str">
            <v>PR-201810C1+PR-201812C</v>
          </cell>
          <cell r="G421">
            <v>43438</v>
          </cell>
          <cell r="H421" t="str">
            <v>11 TO 1</v>
          </cell>
          <cell r="I421" t="str">
            <v>TTS</v>
          </cell>
          <cell r="J421" t="str">
            <v>ADSE</v>
          </cell>
          <cell r="K421" t="str">
            <v>45206-6338102-7</v>
          </cell>
          <cell r="L421">
            <v>923007003673</v>
          </cell>
          <cell r="M421">
            <v>923110843280</v>
          </cell>
          <cell r="N421" t="str">
            <v>shujat.hussain948@gmail.com</v>
          </cell>
          <cell r="O421" t="str">
            <v>Gulshan e Hadeed R - 453 Phase 1 ShahTown Bin Qasim Karachi</v>
          </cell>
        </row>
        <row r="422">
          <cell r="B422" t="str">
            <v>Student1164556</v>
          </cell>
          <cell r="C422" t="str">
            <v>Maria Shaikh</v>
          </cell>
          <cell r="D422" t="str">
            <v>Muhammad Qutubuddin</v>
          </cell>
          <cell r="E422" t="str">
            <v xml:space="preserve">Sir Farhan </v>
          </cell>
          <cell r="F422" t="str">
            <v>PR-201810C1+PR-201812C</v>
          </cell>
          <cell r="G422">
            <v>43438</v>
          </cell>
          <cell r="H422" t="str">
            <v>11 TO 1</v>
          </cell>
          <cell r="I422" t="str">
            <v>TTS</v>
          </cell>
          <cell r="J422" t="str">
            <v>ADSE</v>
          </cell>
          <cell r="K422" t="str">
            <v>42201-0258789-6</v>
          </cell>
          <cell r="L422">
            <v>923002464159</v>
          </cell>
          <cell r="M422" t="str">
            <v>0349-5329522</v>
          </cell>
          <cell r="N422" t="str">
            <v>maria.sheikh700@gmail.com</v>
          </cell>
          <cell r="O422" t="str">
            <v>2nd Floor Amna Terrace Gulistan e Zafar SMCHS Block B Lane # 7</v>
          </cell>
        </row>
        <row r="423">
          <cell r="B423" t="str">
            <v>Student1164866</v>
          </cell>
          <cell r="C423" t="str">
            <v>Shaharyar Imran Khan</v>
          </cell>
          <cell r="D423" t="str">
            <v>Imran Mehtab Khan</v>
          </cell>
          <cell r="E423" t="str">
            <v xml:space="preserve">Sir Farhan </v>
          </cell>
          <cell r="F423" t="str">
            <v>PR-201810C1+PR-201812C</v>
          </cell>
          <cell r="G423">
            <v>43438</v>
          </cell>
          <cell r="H423" t="str">
            <v>11 TO 1</v>
          </cell>
          <cell r="I423" t="str">
            <v>TTS</v>
          </cell>
          <cell r="J423" t="str">
            <v>ADSE</v>
          </cell>
          <cell r="K423" t="str">
            <v>42501-2891116-7</v>
          </cell>
          <cell r="L423">
            <v>923312436297</v>
          </cell>
          <cell r="M423">
            <v>923121149682</v>
          </cell>
          <cell r="N423" t="str">
            <v>sherrykhan.sk8@mail.com</v>
          </cell>
          <cell r="O423" t="str">
            <v>7/67 Hashim raza road model colony Malir , karachi</v>
          </cell>
        </row>
        <row r="424">
          <cell r="B424" t="str">
            <v>Student1157399</v>
          </cell>
          <cell r="C424" t="str">
            <v>Saif Ullah Yasir</v>
          </cell>
          <cell r="D424" t="str">
            <v>Muhammad Nasir</v>
          </cell>
          <cell r="E424" t="str">
            <v xml:space="preserve">Sir Farhan </v>
          </cell>
          <cell r="F424" t="str">
            <v>PR-201810C1+PR-201812C</v>
          </cell>
          <cell r="G424">
            <v>43438</v>
          </cell>
          <cell r="H424" t="str">
            <v>11 TO 1</v>
          </cell>
          <cell r="I424" t="str">
            <v>TTS</v>
          </cell>
          <cell r="J424" t="str">
            <v>ADSE</v>
          </cell>
          <cell r="K424" t="str">
            <v>42000-4353620-9</v>
          </cell>
          <cell r="L424">
            <v>923470239314</v>
          </cell>
          <cell r="M424">
            <v>923088292886</v>
          </cell>
          <cell r="N424" t="str">
            <v>saifullahyasir12@gmail.com</v>
          </cell>
          <cell r="O424" t="str">
            <v>CPO + 184/10 MAJEED SRE Dalmia Karachi</v>
          </cell>
        </row>
        <row r="425">
          <cell r="B425" t="str">
            <v>-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 t="str">
            <v>-</v>
          </cell>
          <cell r="J425" t="str">
            <v>-</v>
          </cell>
          <cell r="K425" t="str">
            <v>-</v>
          </cell>
          <cell r="L425" t="str">
            <v>-</v>
          </cell>
          <cell r="M425" t="str">
            <v>-</v>
          </cell>
          <cell r="N425" t="str">
            <v>-</v>
          </cell>
          <cell r="O425" t="str">
            <v>-</v>
          </cell>
        </row>
        <row r="426">
          <cell r="B426" t="str">
            <v>Enrollment</v>
          </cell>
          <cell r="C426" t="str">
            <v>Name</v>
          </cell>
          <cell r="D426" t="str">
            <v>Father Name</v>
          </cell>
          <cell r="E426" t="str">
            <v>Faculty Name</v>
          </cell>
          <cell r="F426" t="str">
            <v>Batch Code</v>
          </cell>
          <cell r="G426" t="str">
            <v>Batch Start Date</v>
          </cell>
          <cell r="H426" t="str">
            <v>Time Slot</v>
          </cell>
          <cell r="I426" t="str">
            <v>Days</v>
          </cell>
          <cell r="J426" t="str">
            <v>Course</v>
          </cell>
          <cell r="K426" t="str">
            <v>NIC Number</v>
          </cell>
          <cell r="L426" t="str">
            <v>PTCL No</v>
          </cell>
          <cell r="M426" t="str">
            <v>Cell No</v>
          </cell>
          <cell r="N426" t="str">
            <v>Email</v>
          </cell>
          <cell r="O426" t="str">
            <v>Address</v>
          </cell>
        </row>
        <row r="427">
          <cell r="B427" t="str">
            <v>Student1191793</v>
          </cell>
          <cell r="C427" t="str">
            <v>Nazish</v>
          </cell>
          <cell r="D427" t="str">
            <v>Muhammad Iqbal</v>
          </cell>
          <cell r="E427" t="str">
            <v>Miss Nusrat</v>
          </cell>
          <cell r="F427" t="str">
            <v xml:space="preserve"> PR-201906C+PR-201901C+1901C1+PR-201902B +04B+ PR-201904C</v>
          </cell>
          <cell r="G427">
            <v>43641</v>
          </cell>
          <cell r="H427" t="str">
            <v>11 TO 1</v>
          </cell>
          <cell r="I427" t="str">
            <v>TTS</v>
          </cell>
          <cell r="J427" t="str">
            <v>ADSE</v>
          </cell>
          <cell r="K427" t="str">
            <v>42201-8811902-4</v>
          </cell>
          <cell r="L427">
            <v>923462792008</v>
          </cell>
          <cell r="M427">
            <v>923032472513</v>
          </cell>
          <cell r="N427" t="str">
            <v>nazishiqbal67@gmail.com</v>
          </cell>
          <cell r="O427" t="str">
            <v>H No 125 Sec 32/E Nasir Colony Korangi khi</v>
          </cell>
        </row>
        <row r="428">
          <cell r="B428" t="str">
            <v>Student1194770</v>
          </cell>
          <cell r="C428" t="str">
            <v>Philemon Peter</v>
          </cell>
          <cell r="D428" t="str">
            <v>Peter Perwaiz</v>
          </cell>
          <cell r="E428" t="str">
            <v>Miss Nusrat</v>
          </cell>
          <cell r="F428" t="str">
            <v xml:space="preserve"> PR-201906C+PR-201901C+1901C1+PR-201902B +04B+ PR-201904C</v>
          </cell>
          <cell r="G428">
            <v>43641</v>
          </cell>
          <cell r="H428" t="str">
            <v>11 TO 1</v>
          </cell>
          <cell r="I428" t="str">
            <v>TTS</v>
          </cell>
          <cell r="J428" t="str">
            <v>ADSE</v>
          </cell>
          <cell r="K428" t="str">
            <v>42401-2039406-7</v>
          </cell>
          <cell r="L428">
            <v>923402068130</v>
          </cell>
          <cell r="M428">
            <v>923458214636</v>
          </cell>
          <cell r="N428" t="str">
            <v>gamerxpro02@gmail.com</v>
          </cell>
          <cell r="O428" t="str">
            <v>House No 227/17 New Iqbalabad Drigh Road Cantt Bazar Karachi</v>
          </cell>
        </row>
        <row r="429">
          <cell r="B429" t="str">
            <v>Student1194774</v>
          </cell>
          <cell r="C429" t="str">
            <v>Fazal Rabi</v>
          </cell>
          <cell r="D429" t="str">
            <v>Fazal Kareem</v>
          </cell>
          <cell r="E429" t="str">
            <v>Miss Nusrat</v>
          </cell>
          <cell r="F429" t="str">
            <v xml:space="preserve"> PR-201906C+PR-201901C+1901C1+PR-201902B +04B+ PR-201904C</v>
          </cell>
          <cell r="G429">
            <v>43641</v>
          </cell>
          <cell r="H429" t="str">
            <v>11 TO 1</v>
          </cell>
          <cell r="I429" t="str">
            <v>TTS</v>
          </cell>
          <cell r="J429" t="str">
            <v>ADSE</v>
          </cell>
          <cell r="K429" t="str">
            <v>13201-4545991-9</v>
          </cell>
          <cell r="L429">
            <v>923413162497</v>
          </cell>
          <cell r="M429">
            <v>923404762497</v>
          </cell>
          <cell r="N429" t="str">
            <v>fazal.rabikareem123@gmail.com</v>
          </cell>
          <cell r="O429" t="str">
            <v>New  Muzafarabad Colony Landhi Karachi No 22</v>
          </cell>
        </row>
        <row r="430">
          <cell r="B430" t="str">
            <v>Student1194788</v>
          </cell>
          <cell r="C430" t="str">
            <v>Maaz</v>
          </cell>
          <cell r="D430" t="str">
            <v>Shahid</v>
          </cell>
          <cell r="E430" t="str">
            <v>Miss Nusrat</v>
          </cell>
          <cell r="F430" t="str">
            <v xml:space="preserve"> PR-201906C+PR-201901C+1901C1+PR-201902B +04B+ PR-201904C</v>
          </cell>
          <cell r="G430">
            <v>43641</v>
          </cell>
          <cell r="H430" t="str">
            <v>11 TO 1</v>
          </cell>
          <cell r="I430" t="str">
            <v>TTS</v>
          </cell>
          <cell r="J430" t="str">
            <v>ADSE</v>
          </cell>
          <cell r="K430" t="str">
            <v>42301-9634985-6</v>
          </cell>
          <cell r="L430">
            <v>923152096335</v>
          </cell>
          <cell r="M430">
            <v>923101170100</v>
          </cell>
          <cell r="N430" t="str">
            <v>maazjadas@gmail.com</v>
          </cell>
          <cell r="O430" t="str">
            <v>Jamshed Road No : 3 Fatima Jinnah Colony Imran Arcade B : 102</v>
          </cell>
        </row>
        <row r="431">
          <cell r="B431" t="str">
            <v>Student1194784</v>
          </cell>
          <cell r="C431" t="str">
            <v>Masham Ellahi</v>
          </cell>
          <cell r="D431" t="str">
            <v>Maqsood Ellahi</v>
          </cell>
          <cell r="E431" t="str">
            <v>Miss Nusrat</v>
          </cell>
          <cell r="F431" t="str">
            <v xml:space="preserve"> PR-201906C+PR-201901C+1901C1+PR-201902B +04B+ PR-201904C</v>
          </cell>
          <cell r="G431">
            <v>43641</v>
          </cell>
          <cell r="H431" t="str">
            <v>11 TO 1</v>
          </cell>
          <cell r="I431" t="str">
            <v>TTS</v>
          </cell>
          <cell r="J431" t="str">
            <v>ADSE</v>
          </cell>
          <cell r="K431" t="str">
            <v>42201-3696639-7</v>
          </cell>
          <cell r="L431">
            <v>923312276920</v>
          </cell>
          <cell r="M431">
            <v>923162360825</v>
          </cell>
          <cell r="N431" t="str">
            <v>mashamellahi95@gmail.com</v>
          </cell>
          <cell r="O431" t="str">
            <v>Plot No 2/A Drigh Road Coutt Bazar</v>
          </cell>
        </row>
        <row r="432">
          <cell r="B432" t="str">
            <v>Student1196491</v>
          </cell>
          <cell r="C432" t="str">
            <v>Noor Alam</v>
          </cell>
          <cell r="D432" t="str">
            <v>Shehzad</v>
          </cell>
          <cell r="E432" t="str">
            <v>Miss Nusrat</v>
          </cell>
          <cell r="F432" t="str">
            <v xml:space="preserve"> PR-201906C+PR-201901C+1901C1+PR-201902B +04B+ PR-201904C</v>
          </cell>
          <cell r="G432">
            <v>43641</v>
          </cell>
          <cell r="H432" t="str">
            <v>11 TO 1</v>
          </cell>
          <cell r="I432" t="str">
            <v>TTS</v>
          </cell>
          <cell r="J432" t="str">
            <v>ADSE</v>
          </cell>
          <cell r="K432" t="str">
            <v>42201-7551064-7</v>
          </cell>
          <cell r="L432">
            <v>923322515286</v>
          </cell>
          <cell r="M432">
            <v>923496575062</v>
          </cell>
          <cell r="N432" t="str">
            <v>nooralam@hotmail.com</v>
          </cell>
          <cell r="O432" t="str">
            <v>Lines Area Near Kali Tanki</v>
          </cell>
        </row>
        <row r="433">
          <cell r="B433" t="str">
            <v>Student1197141</v>
          </cell>
          <cell r="C433" t="str">
            <v>Syed Muhammad Umer Sohail</v>
          </cell>
          <cell r="D433" t="str">
            <v>Syed Sohail Ahmed</v>
          </cell>
          <cell r="E433" t="str">
            <v>Miss Nusrat</v>
          </cell>
          <cell r="F433" t="str">
            <v xml:space="preserve"> PR-201906C+PR-201901C+1901C1+PR-201902B +04B+ PR-201904C</v>
          </cell>
          <cell r="G433">
            <v>43641</v>
          </cell>
          <cell r="H433" t="str">
            <v>11 TO 1</v>
          </cell>
          <cell r="I433" t="str">
            <v>TTS</v>
          </cell>
          <cell r="J433" t="str">
            <v>DISM-ADSE</v>
          </cell>
          <cell r="K433" t="str">
            <v>42201-2078701-1</v>
          </cell>
          <cell r="L433">
            <v>923341227778</v>
          </cell>
          <cell r="M433">
            <v>0</v>
          </cell>
          <cell r="N433" t="str">
            <v>umersyed17@gmail.com</v>
          </cell>
          <cell r="O433" t="str">
            <v>G -3 - Sindh Gont Dispensary Staff Quators Sfc f1 Waq Police Station</v>
          </cell>
        </row>
        <row r="434">
          <cell r="B434" t="str">
            <v>Student1198491</v>
          </cell>
          <cell r="C434" t="str">
            <v>Syeda Tooba Yaseen</v>
          </cell>
          <cell r="D434" t="str">
            <v>Syed Muhammad Yaseen Aziz</v>
          </cell>
          <cell r="E434" t="str">
            <v>Miss Nusrat</v>
          </cell>
          <cell r="F434" t="str">
            <v xml:space="preserve"> PR-201906C+PR-201901C+1901C1+PR-201902B +04B+ PR-201904C</v>
          </cell>
          <cell r="G434">
            <v>43641</v>
          </cell>
          <cell r="H434" t="str">
            <v>11 TO 1</v>
          </cell>
          <cell r="I434" t="str">
            <v>TTS</v>
          </cell>
          <cell r="J434" t="str">
            <v>ADSE</v>
          </cell>
          <cell r="K434" t="str">
            <v>42201-6274047-0</v>
          </cell>
          <cell r="L434">
            <v>923362092636</v>
          </cell>
          <cell r="M434">
            <v>0</v>
          </cell>
          <cell r="N434" t="str">
            <v>syedatoobayasdeen@gmail.com</v>
          </cell>
          <cell r="O434" t="str">
            <v xml:space="preserve">Dada Garden , Flat 409 , Near United King Sharfabad Bahadurabad </v>
          </cell>
        </row>
        <row r="435">
          <cell r="B435" t="str">
            <v>Student1200662</v>
          </cell>
          <cell r="C435" t="str">
            <v>Shafaat Ali</v>
          </cell>
          <cell r="D435" t="str">
            <v>Shujaat Ali</v>
          </cell>
          <cell r="E435" t="str">
            <v>Miss Nusrat</v>
          </cell>
          <cell r="F435" t="str">
            <v xml:space="preserve"> PR-201906C+PR-201901C+1901C1+PR-201902B +04B+ PR-201904C</v>
          </cell>
          <cell r="G435">
            <v>43641</v>
          </cell>
          <cell r="H435" t="str">
            <v>11 TO 1</v>
          </cell>
          <cell r="I435" t="str">
            <v>TTS</v>
          </cell>
          <cell r="J435" t="str">
            <v>ADSE</v>
          </cell>
          <cell r="K435" t="str">
            <v>42201-3003266-3</v>
          </cell>
          <cell r="L435" t="str">
            <v>923158121566/923113866869</v>
          </cell>
          <cell r="M435">
            <v>923242651504</v>
          </cell>
          <cell r="N435" t="str">
            <v>shafaat.ali95@outlook.com</v>
          </cell>
          <cell r="O435" t="str">
            <v>House # 503 Sec 32/B Area R Korangi # 1 1/2</v>
          </cell>
        </row>
        <row r="436">
          <cell r="B436" t="str">
            <v>Student1203545</v>
          </cell>
          <cell r="C436" t="str">
            <v>Syed Muhammad Owais</v>
          </cell>
          <cell r="D436" t="str">
            <v>Syed Muhammad Ahmed</v>
          </cell>
          <cell r="E436" t="str">
            <v>Miss Nusrat</v>
          </cell>
          <cell r="F436" t="str">
            <v xml:space="preserve"> PR-201906C+PR-201901C+1901C1+PR-201902B +04B+ PR-201904C</v>
          </cell>
          <cell r="G436">
            <v>43641</v>
          </cell>
          <cell r="H436" t="str">
            <v>11 TO 1</v>
          </cell>
          <cell r="I436" t="str">
            <v>TTS</v>
          </cell>
          <cell r="J436" t="str">
            <v>ADSE</v>
          </cell>
          <cell r="K436" t="str">
            <v>42101-3610208-5</v>
          </cell>
          <cell r="L436">
            <v>923009278212</v>
          </cell>
          <cell r="M436">
            <v>0</v>
          </cell>
          <cell r="N436" t="str">
            <v>soulttacker121@gmail.com</v>
          </cell>
          <cell r="O436" t="str">
            <v>Flat # 5 Aziz Heights Sector 5A4 NORTH</v>
          </cell>
        </row>
        <row r="437">
          <cell r="B437" t="str">
            <v>Student1167622</v>
          </cell>
          <cell r="C437" t="str">
            <v>Syed Junaid Hussain</v>
          </cell>
          <cell r="D437" t="str">
            <v>Syed Fahim Hussain</v>
          </cell>
          <cell r="E437" t="str">
            <v>Miss Nusrat</v>
          </cell>
          <cell r="F437" t="str">
            <v xml:space="preserve"> PR-201906C+PR-201901C+1901C1+PR-201902B +04B+ PR-201904C</v>
          </cell>
          <cell r="G437">
            <v>43641</v>
          </cell>
          <cell r="H437" t="str">
            <v>11 TO 1</v>
          </cell>
          <cell r="I437" t="str">
            <v>TTS</v>
          </cell>
          <cell r="J437" t="str">
            <v>HDSE</v>
          </cell>
          <cell r="K437" t="str">
            <v>42201-8744921-1</v>
          </cell>
          <cell r="L437">
            <v>923002233993</v>
          </cell>
          <cell r="M437">
            <v>923462233993</v>
          </cell>
          <cell r="N437" t="str">
            <v>junaid-aps@hotmail.com</v>
          </cell>
          <cell r="O437" t="str">
            <v xml:space="preserve">62 Z Block # 06 P E C H S </v>
          </cell>
        </row>
        <row r="438">
          <cell r="B438" t="str">
            <v>Student1166841</v>
          </cell>
          <cell r="C438" t="str">
            <v>Syed Talha Zahid</v>
          </cell>
          <cell r="D438" t="str">
            <v>Syed Zahid Hussain</v>
          </cell>
          <cell r="E438" t="str">
            <v>Miss Nusrat</v>
          </cell>
          <cell r="F438" t="str">
            <v xml:space="preserve"> PR-201906C+PR-201901C+1901C1+PR-201902B +04B+ PR-201904C</v>
          </cell>
          <cell r="G438">
            <v>43641</v>
          </cell>
          <cell r="H438" t="str">
            <v>11 TO 1</v>
          </cell>
          <cell r="I438" t="str">
            <v>TTS</v>
          </cell>
          <cell r="J438" t="str">
            <v>ADSE</v>
          </cell>
          <cell r="K438" t="str">
            <v>42201-7965945-9</v>
          </cell>
          <cell r="L438">
            <v>923324362741</v>
          </cell>
          <cell r="M438">
            <v>923332165373</v>
          </cell>
          <cell r="N438" t="str">
            <v>syed.talha.zahid1991@gmail.com</v>
          </cell>
          <cell r="O438" t="str">
            <v>L / 1 Pak Kaosar Town Malir Extension Colony KARACHI</v>
          </cell>
        </row>
        <row r="439">
          <cell r="B439" t="str">
            <v>Student1180900</v>
          </cell>
          <cell r="C439" t="str">
            <v>Simran</v>
          </cell>
          <cell r="D439" t="str">
            <v>Amar Lal</v>
          </cell>
          <cell r="E439" t="str">
            <v>Miss Nusrat</v>
          </cell>
          <cell r="F439" t="str">
            <v xml:space="preserve"> PR-201906C+PR-201901C+1901C1+PR-201902B +04B+ PR-201904C</v>
          </cell>
          <cell r="G439">
            <v>43641</v>
          </cell>
          <cell r="H439" t="str">
            <v>11 TO 1</v>
          </cell>
          <cell r="I439" t="str">
            <v>TTS</v>
          </cell>
          <cell r="J439" t="str">
            <v>ADSE</v>
          </cell>
          <cell r="K439" t="str">
            <v>45101-5626232-2</v>
          </cell>
          <cell r="L439">
            <v>923342384092</v>
          </cell>
          <cell r="M439">
            <v>923337238694</v>
          </cell>
          <cell r="N439" t="str">
            <v>simranhind122@gmail.com</v>
          </cell>
          <cell r="O439" t="str">
            <v>Cant Station Safety Homes 3rd Floor 306 Karachi</v>
          </cell>
        </row>
        <row r="440">
          <cell r="B440" t="str">
            <v>Student1166312</v>
          </cell>
          <cell r="C440" t="str">
            <v>Ghulam Nabi Memon</v>
          </cell>
          <cell r="D440" t="str">
            <v>Ishtique Ahmed</v>
          </cell>
          <cell r="E440" t="str">
            <v>Miss Nusrat</v>
          </cell>
          <cell r="F440" t="str">
            <v xml:space="preserve"> PR-201906C+PR-201901C+1901C1+PR-201902B +04B+ PR-201904C</v>
          </cell>
          <cell r="G440">
            <v>43641</v>
          </cell>
          <cell r="H440" t="str">
            <v>11 TO 1</v>
          </cell>
          <cell r="I440" t="str">
            <v>TTS</v>
          </cell>
          <cell r="J440" t="str">
            <v>ADSE</v>
          </cell>
          <cell r="K440" t="str">
            <v>42501-077653-9</v>
          </cell>
          <cell r="L440">
            <v>923121256142</v>
          </cell>
          <cell r="M440">
            <v>923168624386</v>
          </cell>
          <cell r="N440" t="str">
            <v>meesnabi125@gmail.com</v>
          </cell>
          <cell r="O440" t="str">
            <v>Memon Goth Malir Karachi</v>
          </cell>
        </row>
        <row r="441">
          <cell r="B441" t="str">
            <v>Student1168626</v>
          </cell>
          <cell r="C441" t="str">
            <v>Tariq Ahmed</v>
          </cell>
          <cell r="D441" t="str">
            <v>Saeed Ahmed</v>
          </cell>
          <cell r="E441" t="str">
            <v>Miss Nusrat</v>
          </cell>
          <cell r="F441" t="str">
            <v xml:space="preserve"> PR-201906C+PR-201901C+1901C1+PR-201902B +04B+ PR-201904C</v>
          </cell>
          <cell r="G441">
            <v>43641</v>
          </cell>
          <cell r="H441" t="str">
            <v>11 TO 1</v>
          </cell>
          <cell r="I441" t="str">
            <v>TTS</v>
          </cell>
          <cell r="J441" t="str">
            <v>ADSE</v>
          </cell>
          <cell r="K441" t="str">
            <v>41409-7836874-5</v>
          </cell>
          <cell r="L441" t="str">
            <v>92301-3307966</v>
          </cell>
          <cell r="M441">
            <v>923362576810</v>
          </cell>
          <cell r="N441" t="str">
            <v>ahmed.tariq2469@gmail.com</v>
          </cell>
          <cell r="O441" t="str">
            <v>House No A 1337 Karam Street Kala Pull Korangi Rocl Karachi</v>
          </cell>
        </row>
        <row r="442">
          <cell r="B442" t="str">
            <v>Student1183047</v>
          </cell>
          <cell r="C442" t="str">
            <v>Muhammad Saad</v>
          </cell>
          <cell r="D442" t="str">
            <v>Dilawer Hussain</v>
          </cell>
          <cell r="E442" t="str">
            <v>Miss Nusrat</v>
          </cell>
          <cell r="F442" t="str">
            <v xml:space="preserve"> PR-201906C+PR-201901C+1901C1+PR-201902B +04B+ PR-201904C</v>
          </cell>
          <cell r="G442">
            <v>43641</v>
          </cell>
          <cell r="H442" t="str">
            <v>11 TO 1</v>
          </cell>
          <cell r="I442" t="str">
            <v>TTS</v>
          </cell>
          <cell r="J442" t="str">
            <v>ADSE</v>
          </cell>
          <cell r="K442" t="str">
            <v>42201-9288584-1</v>
          </cell>
          <cell r="L442">
            <v>923152257750</v>
          </cell>
          <cell r="M442">
            <v>923162499404</v>
          </cell>
          <cell r="N442" t="str">
            <v>saad.dilawer1@gmail.com</v>
          </cell>
          <cell r="O442" t="str">
            <v>House # L 450 Sector 34/1 Korangi # 03 Karachi</v>
          </cell>
        </row>
        <row r="443">
          <cell r="B443" t="str">
            <v>Student1184315</v>
          </cell>
          <cell r="C443" t="str">
            <v>Javeria Behdi</v>
          </cell>
          <cell r="D443" t="str">
            <v>Maqbool Hussain</v>
          </cell>
          <cell r="E443" t="str">
            <v>Miss Nusrat</v>
          </cell>
          <cell r="F443" t="str">
            <v xml:space="preserve"> PR-201906C+PR-201901C+1901C1+PR-201902B +04B+ PR-201904C</v>
          </cell>
          <cell r="G443">
            <v>43641</v>
          </cell>
          <cell r="H443" t="str">
            <v>11 TO 1</v>
          </cell>
          <cell r="I443" t="str">
            <v>TTS</v>
          </cell>
          <cell r="J443" t="str">
            <v>ADSE</v>
          </cell>
          <cell r="K443" t="str">
            <v>42301-5379291-2</v>
          </cell>
          <cell r="L443">
            <v>923488330400</v>
          </cell>
          <cell r="M443">
            <v>923405360477</v>
          </cell>
          <cell r="N443" t="str">
            <v>jbehdi@gmail.com</v>
          </cell>
          <cell r="O443" t="str">
            <v>House No : 461 Labour Colony Ibrahim Hydri creek Karachi</v>
          </cell>
        </row>
        <row r="444">
          <cell r="B444" t="str">
            <v>Student1190376</v>
          </cell>
          <cell r="C444" t="str">
            <v>Muhammad Zamraan</v>
          </cell>
          <cell r="D444" t="str">
            <v>Imran Khan</v>
          </cell>
          <cell r="E444" t="str">
            <v>Miss Nusrat</v>
          </cell>
          <cell r="F444" t="str">
            <v xml:space="preserve"> PR-201906C+PR-201901C+1901C1+PR-201902B +04B+ PR-201904C</v>
          </cell>
          <cell r="G444">
            <v>43641</v>
          </cell>
          <cell r="H444" t="str">
            <v>11 TO 1</v>
          </cell>
          <cell r="I444" t="str">
            <v>TTS</v>
          </cell>
          <cell r="J444" t="str">
            <v>ADSE</v>
          </cell>
          <cell r="K444" t="str">
            <v>42201-2814694-7</v>
          </cell>
          <cell r="L444">
            <v>923041251890</v>
          </cell>
          <cell r="M444">
            <v>923131210809</v>
          </cell>
          <cell r="N444" t="str">
            <v>m.zamraan@gmail.com</v>
          </cell>
          <cell r="O444" t="str">
            <v>House # 1303 , Street # 35 B Mehmoodabad # 06 Karachi</v>
          </cell>
        </row>
        <row r="445">
          <cell r="B445" t="str">
            <v>Student1190384</v>
          </cell>
          <cell r="C445" t="str">
            <v>Adin Ahmed Asif</v>
          </cell>
          <cell r="D445" t="str">
            <v>Asif Abdul Aziz</v>
          </cell>
          <cell r="E445" t="str">
            <v>Miss Nusrat</v>
          </cell>
          <cell r="F445" t="str">
            <v xml:space="preserve"> PR-201906C+PR-201901C+1901C1+PR-201902B +04B+ PR-201904C</v>
          </cell>
          <cell r="G445">
            <v>43641</v>
          </cell>
          <cell r="H445" t="str">
            <v>11 TO 1</v>
          </cell>
          <cell r="I445" t="str">
            <v>TTS</v>
          </cell>
          <cell r="J445" t="str">
            <v>ADSE</v>
          </cell>
          <cell r="K445" t="str">
            <v>-</v>
          </cell>
          <cell r="L445">
            <v>923342921210</v>
          </cell>
          <cell r="M445">
            <v>923212091910</v>
          </cell>
          <cell r="N445" t="str">
            <v>adinasif90@gmail.com</v>
          </cell>
          <cell r="O445" t="str">
            <v>Jamshed Road No 3 near Karachi Fox School Metro Palace</v>
          </cell>
        </row>
        <row r="446">
          <cell r="B446" t="str">
            <v>Student1190454</v>
          </cell>
          <cell r="C446" t="str">
            <v>Jansher Kaka</v>
          </cell>
          <cell r="D446" t="str">
            <v>Alisher kak</v>
          </cell>
          <cell r="E446" t="str">
            <v>Miss Nusrat</v>
          </cell>
          <cell r="F446" t="str">
            <v xml:space="preserve"> PR-201906C+PR-201901C+1901C1+PR-201902B +04B+ PR-201904C</v>
          </cell>
          <cell r="G446">
            <v>43641</v>
          </cell>
          <cell r="H446" t="str">
            <v>11 TO 1</v>
          </cell>
          <cell r="I446" t="str">
            <v>TTS</v>
          </cell>
          <cell r="J446" t="str">
            <v>ADSE</v>
          </cell>
          <cell r="K446" t="str">
            <v>41301-4708513-0</v>
          </cell>
          <cell r="L446">
            <v>923003099459</v>
          </cell>
          <cell r="M446">
            <v>923003370100</v>
          </cell>
          <cell r="N446" t="str">
            <v>jansherkaka111@gmail.com</v>
          </cell>
          <cell r="O446" t="str">
            <v>Village Bago Kkak P O Bhaledino Kaka District Malyari</v>
          </cell>
        </row>
        <row r="447">
          <cell r="B447" t="str">
            <v>Student1191648</v>
          </cell>
          <cell r="C447" t="str">
            <v>Yasir</v>
          </cell>
          <cell r="D447" t="str">
            <v>Qadir Bux</v>
          </cell>
          <cell r="E447" t="str">
            <v>Miss Nusrat</v>
          </cell>
          <cell r="F447" t="str">
            <v xml:space="preserve"> PR-201906C+PR-201901C+1901C1+PR-201902B +04B+ PR-201904C</v>
          </cell>
          <cell r="G447">
            <v>43641</v>
          </cell>
          <cell r="H447" t="str">
            <v>11 TO 1</v>
          </cell>
          <cell r="I447" t="str">
            <v>TTS</v>
          </cell>
          <cell r="J447" t="str">
            <v>ADSE</v>
          </cell>
          <cell r="K447" t="str">
            <v>41301-4708513-0</v>
          </cell>
          <cell r="L447">
            <v>923033981003</v>
          </cell>
          <cell r="M447">
            <v>923003370100</v>
          </cell>
          <cell r="N447" t="str">
            <v>yasirali608@gmail.com</v>
          </cell>
          <cell r="O447" t="str">
            <v>Village Bago Kkak P O Bhaledino Kaka District Malyari</v>
          </cell>
        </row>
        <row r="448">
          <cell r="B448" t="str">
            <v>Student1208185</v>
          </cell>
          <cell r="C448" t="str">
            <v>Shara Haseeb</v>
          </cell>
          <cell r="D448" t="str">
            <v>Haseeb Ur Rehman</v>
          </cell>
          <cell r="E448" t="str">
            <v>Miss Nusrat</v>
          </cell>
          <cell r="F448" t="str">
            <v xml:space="preserve"> PR-201906C+PR-201901C+1901C1+PR-201902B +04B+ PR-201904C</v>
          </cell>
          <cell r="G448">
            <v>43641</v>
          </cell>
          <cell r="H448" t="str">
            <v>11 TO 1</v>
          </cell>
          <cell r="I448" t="str">
            <v>TTS</v>
          </cell>
          <cell r="J448" t="str">
            <v>ADSE</v>
          </cell>
          <cell r="K448" t="str">
            <v>42000-0469281-5</v>
          </cell>
          <cell r="L448">
            <v>923212435589</v>
          </cell>
          <cell r="M448">
            <v>923166283362</v>
          </cell>
          <cell r="N448" t="str">
            <v>sharahaseeb25@gmail.com</v>
          </cell>
          <cell r="O448" t="str">
            <v>Askari 4 Block 5 Street 5</v>
          </cell>
        </row>
        <row r="449">
          <cell r="B449" t="str">
            <v>Student1164546</v>
          </cell>
          <cell r="C449" t="str">
            <v>Zain Ali</v>
          </cell>
          <cell r="D449" t="str">
            <v>Muhammad Dawood Ali</v>
          </cell>
          <cell r="E449" t="str">
            <v>Miss Nusrat</v>
          </cell>
          <cell r="F449" t="str">
            <v xml:space="preserve"> PR-201906C+PR-201901C+1901C1+PR-201902B +04B+ PR-201904C</v>
          </cell>
          <cell r="G449">
            <v>43641</v>
          </cell>
          <cell r="H449" t="str">
            <v>11 TO 1</v>
          </cell>
          <cell r="I449" t="str">
            <v>TTS</v>
          </cell>
          <cell r="J449" t="str">
            <v>ADSE</v>
          </cell>
          <cell r="K449" t="str">
            <v>42201-4181626-5</v>
          </cell>
          <cell r="L449">
            <v>923101125672</v>
          </cell>
          <cell r="M449">
            <v>923172677670</v>
          </cell>
          <cell r="N449" t="str">
            <v>zain.ali86333@gmail.com</v>
          </cell>
          <cell r="O449" t="str">
            <v>R - 1057 Sector 8/C ABE CENIA Line Gushan e Zahoor Karachi</v>
          </cell>
        </row>
        <row r="450">
          <cell r="B450" t="str">
            <v>Student1178406</v>
          </cell>
          <cell r="C450" t="str">
            <v>Paryshah</v>
          </cell>
          <cell r="D450" t="str">
            <v>Syed Asad Ali Chishty</v>
          </cell>
          <cell r="E450" t="str">
            <v>Miss Nusrat</v>
          </cell>
          <cell r="F450" t="str">
            <v xml:space="preserve"> PR-201906C+PR-201901C+1901C1+PR-201902B +04B+ PR-201904C</v>
          </cell>
          <cell r="G450">
            <v>43641</v>
          </cell>
          <cell r="H450" t="str">
            <v>11 TO 1</v>
          </cell>
          <cell r="I450" t="str">
            <v>TTS</v>
          </cell>
          <cell r="J450" t="str">
            <v>ADSE</v>
          </cell>
          <cell r="K450" t="str">
            <v>42201-4532110-6</v>
          </cell>
          <cell r="L450">
            <v>923368924911</v>
          </cell>
          <cell r="M450">
            <v>923332232814</v>
          </cell>
          <cell r="N450" t="str">
            <v>pariasad6@gmail.com</v>
          </cell>
          <cell r="O450" t="str">
            <v>5/126 Shah Faisal Colony Karachi</v>
          </cell>
        </row>
        <row r="451">
          <cell r="B451" t="str">
            <v>-</v>
          </cell>
          <cell r="C451" t="str">
            <v>-</v>
          </cell>
          <cell r="D451" t="str">
            <v>-</v>
          </cell>
          <cell r="E451" t="str">
            <v>-</v>
          </cell>
          <cell r="F451" t="str">
            <v>-</v>
          </cell>
          <cell r="G451" t="str">
            <v>-</v>
          </cell>
          <cell r="H451" t="str">
            <v>-</v>
          </cell>
          <cell r="I451" t="str">
            <v>-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 t="str">
            <v>-</v>
          </cell>
          <cell r="O451" t="str">
            <v>-</v>
          </cell>
        </row>
        <row r="452">
          <cell r="B452" t="str">
            <v>Enrollment</v>
          </cell>
          <cell r="C452" t="str">
            <v>Name</v>
          </cell>
          <cell r="D452" t="str">
            <v>Father Name</v>
          </cell>
          <cell r="E452" t="str">
            <v>Faculty Name</v>
          </cell>
          <cell r="F452" t="str">
            <v>Batch Code</v>
          </cell>
          <cell r="G452" t="str">
            <v>Batch Start Date</v>
          </cell>
          <cell r="H452" t="str">
            <v>Time Slot</v>
          </cell>
          <cell r="I452" t="str">
            <v>Days</v>
          </cell>
          <cell r="J452" t="str">
            <v>Course</v>
          </cell>
          <cell r="K452" t="str">
            <v>NIC Number</v>
          </cell>
          <cell r="L452" t="str">
            <v>PTCL No</v>
          </cell>
          <cell r="M452" t="str">
            <v>Cell No</v>
          </cell>
          <cell r="N452" t="str">
            <v>Email</v>
          </cell>
          <cell r="O452" t="str">
            <v>Address</v>
          </cell>
        </row>
        <row r="453">
          <cell r="B453" t="str">
            <v>Student1224193</v>
          </cell>
          <cell r="C453" t="str">
            <v>Syed Muhammad Hanzala Ali</v>
          </cell>
          <cell r="D453" t="str">
            <v>Syed Abrar Ali Shah</v>
          </cell>
          <cell r="E453" t="str">
            <v>Miss Zainab</v>
          </cell>
          <cell r="F453" t="str">
            <v xml:space="preserve">  PR-201908C+PR-201911C</v>
          </cell>
          <cell r="G453">
            <v>43782</v>
          </cell>
          <cell r="H453" t="str">
            <v>11 TO 1</v>
          </cell>
          <cell r="I453" t="str">
            <v>MWF</v>
          </cell>
          <cell r="J453" t="str">
            <v>ADSE</v>
          </cell>
          <cell r="K453" t="str">
            <v>42501-7184767-7</v>
          </cell>
          <cell r="L453">
            <v>923172105578</v>
          </cell>
          <cell r="M453">
            <v>923332436141</v>
          </cell>
          <cell r="N453" t="str">
            <v>syedabrarali.shah@yahoo.com</v>
          </cell>
          <cell r="O453" t="str">
            <v>House # 419 , Mohallah , Khulldabad Quaidabad , Landhi Karachi</v>
          </cell>
        </row>
        <row r="454">
          <cell r="B454" t="str">
            <v>Student1217311</v>
          </cell>
          <cell r="C454" t="str">
            <v>Khurram Parvez</v>
          </cell>
          <cell r="D454" t="str">
            <v>Khalid Parvez</v>
          </cell>
          <cell r="E454" t="str">
            <v>Miss Zainab</v>
          </cell>
          <cell r="F454" t="str">
            <v xml:space="preserve">  PR-201908C+PR-201911C</v>
          </cell>
          <cell r="G454">
            <v>43782</v>
          </cell>
          <cell r="H454" t="str">
            <v>11 TO 1</v>
          </cell>
          <cell r="I454" t="str">
            <v>MWF</v>
          </cell>
          <cell r="J454" t="str">
            <v>ADSE</v>
          </cell>
          <cell r="K454" t="str">
            <v>42201-9220526-3</v>
          </cell>
          <cell r="L454">
            <v>923138822574</v>
          </cell>
          <cell r="M454">
            <v>0</v>
          </cell>
          <cell r="N454" t="str">
            <v>khalidkhurram512@gmail.com</v>
          </cell>
          <cell r="O454" t="str">
            <v>House No 2 Block 7 Landhi 4 Police Line</v>
          </cell>
        </row>
        <row r="455">
          <cell r="B455" t="str">
            <v>Student1237364</v>
          </cell>
          <cell r="C455" t="str">
            <v>Syed Zain Ahmed</v>
          </cell>
          <cell r="D455" t="str">
            <v>Syed Saleem Ahmed</v>
          </cell>
          <cell r="E455" t="str">
            <v>Miss Zainab</v>
          </cell>
          <cell r="F455" t="str">
            <v xml:space="preserve">  PR-201908C+PR-201911C</v>
          </cell>
          <cell r="G455">
            <v>43782</v>
          </cell>
          <cell r="H455" t="str">
            <v>11 TO 1</v>
          </cell>
          <cell r="I455" t="str">
            <v>MWF</v>
          </cell>
          <cell r="J455" t="str">
            <v>ADSE</v>
          </cell>
          <cell r="K455" t="str">
            <v>42201-365812-5</v>
          </cell>
          <cell r="L455">
            <v>923222686566</v>
          </cell>
          <cell r="M455">
            <v>923450159052</v>
          </cell>
          <cell r="N455" t="str">
            <v>zainahmed0322@gmail.com</v>
          </cell>
          <cell r="O455" t="str">
            <v>Plot No 796 Block - 5 Liaquatabad</v>
          </cell>
        </row>
        <row r="456">
          <cell r="B456" t="str">
            <v>Student1234218</v>
          </cell>
          <cell r="C456" t="str">
            <v>Maaz Ali</v>
          </cell>
          <cell r="D456" t="str">
            <v>Sajid Mehmood</v>
          </cell>
          <cell r="E456" t="str">
            <v>Miss Zainab</v>
          </cell>
          <cell r="F456" t="str">
            <v xml:space="preserve">  PR-201908C+PR-201911C</v>
          </cell>
          <cell r="G456">
            <v>43782</v>
          </cell>
          <cell r="H456" t="str">
            <v>11 TO 1</v>
          </cell>
          <cell r="I456" t="str">
            <v>MWF</v>
          </cell>
          <cell r="J456" t="str">
            <v>ADSE</v>
          </cell>
          <cell r="K456" t="str">
            <v>42201-5205597-7</v>
          </cell>
          <cell r="L456">
            <v>923072229007</v>
          </cell>
          <cell r="M456" t="str">
            <v>021-32561301</v>
          </cell>
          <cell r="N456" t="str">
            <v>maazali0342@gmail.com</v>
          </cell>
          <cell r="O456" t="str">
            <v>H/NO - Y-403 Korangi No 3 1/2</v>
          </cell>
        </row>
        <row r="457">
          <cell r="B457" t="str">
            <v>Student1240977</v>
          </cell>
          <cell r="C457" t="str">
            <v>Mubassir Khan</v>
          </cell>
          <cell r="D457" t="str">
            <v>Tariq Javid</v>
          </cell>
          <cell r="E457" t="str">
            <v>Miss Zainab</v>
          </cell>
          <cell r="F457" t="str">
            <v xml:space="preserve">  PR-201908C+PR-201911C</v>
          </cell>
          <cell r="G457">
            <v>43782</v>
          </cell>
          <cell r="H457" t="str">
            <v>11 TO 1</v>
          </cell>
          <cell r="I457" t="str">
            <v>MWF</v>
          </cell>
          <cell r="J457" t="str">
            <v>ADSE</v>
          </cell>
          <cell r="K457" t="str">
            <v>42501-3637271-9</v>
          </cell>
          <cell r="L457">
            <v>923002696577</v>
          </cell>
          <cell r="M457">
            <v>0</v>
          </cell>
          <cell r="N457" t="str">
            <v>mubassirkhan555@gmial.com</v>
          </cell>
          <cell r="O457" t="str">
            <v>H No 102 Al Haider Society Drigh Road Karachi</v>
          </cell>
        </row>
        <row r="458">
          <cell r="B458" t="str">
            <v>Student1225528</v>
          </cell>
          <cell r="C458" t="str">
            <v>Shahryar Khan</v>
          </cell>
          <cell r="D458" t="str">
            <v>Amjad Khan</v>
          </cell>
          <cell r="E458" t="str">
            <v>Miss Zainab</v>
          </cell>
          <cell r="F458" t="str">
            <v xml:space="preserve">  PR-201908C+PR-201911C</v>
          </cell>
          <cell r="G458">
            <v>43782</v>
          </cell>
          <cell r="H458" t="str">
            <v>11 TO 1</v>
          </cell>
          <cell r="I458" t="str">
            <v>MWF</v>
          </cell>
          <cell r="J458" t="str">
            <v>ADSE</v>
          </cell>
          <cell r="K458" t="str">
            <v>42201-7934180-5</v>
          </cell>
          <cell r="L458">
            <v>923491868589</v>
          </cell>
          <cell r="M458">
            <v>923152563286</v>
          </cell>
          <cell r="N458" t="str">
            <v>sharryjee685@gmail.com</v>
          </cell>
          <cell r="O458" t="str">
            <v>House No 58/2 Sheet 19 Model Colony</v>
          </cell>
        </row>
        <row r="459">
          <cell r="B459" t="str">
            <v>Student1196502</v>
          </cell>
          <cell r="C459" t="str">
            <v>Ibad Ur Raheem</v>
          </cell>
          <cell r="D459" t="str">
            <v>Abdul Raheem</v>
          </cell>
          <cell r="E459" t="str">
            <v>Miss Zainab</v>
          </cell>
          <cell r="F459" t="str">
            <v xml:space="preserve">  PR-201908C+PR-201911C</v>
          </cell>
          <cell r="G459">
            <v>43782</v>
          </cell>
          <cell r="H459" t="str">
            <v>11 TO 1</v>
          </cell>
          <cell r="I459" t="str">
            <v>MWF</v>
          </cell>
          <cell r="J459" t="str">
            <v>ADSE</v>
          </cell>
          <cell r="K459" t="str">
            <v>42101-1534473-3</v>
          </cell>
          <cell r="L459">
            <v>923313939255</v>
          </cell>
          <cell r="M459">
            <v>923482442370</v>
          </cell>
          <cell r="N459" t="str">
            <v>ibad.ur.raheem3@gmail.com</v>
          </cell>
          <cell r="O459" t="str">
            <v>G 66/4 Malir Colony Karachi</v>
          </cell>
        </row>
        <row r="460">
          <cell r="B460" t="str">
            <v>Student1220978</v>
          </cell>
          <cell r="C460" t="str">
            <v>Syed Ebad Ali</v>
          </cell>
          <cell r="D460" t="str">
            <v>Syed Rashid Ali</v>
          </cell>
          <cell r="E460" t="str">
            <v>Miss Zainab</v>
          </cell>
          <cell r="F460" t="str">
            <v xml:space="preserve">  PR-201908C+PR-201911C</v>
          </cell>
          <cell r="G460">
            <v>43782</v>
          </cell>
          <cell r="H460" t="str">
            <v>11 TO 1</v>
          </cell>
          <cell r="I460" t="str">
            <v>MWF</v>
          </cell>
          <cell r="J460" t="str">
            <v>ADSE</v>
          </cell>
          <cell r="K460" t="str">
            <v>42501-4179531-1</v>
          </cell>
          <cell r="L460">
            <v>923323660732</v>
          </cell>
          <cell r="M460">
            <v>923112904271</v>
          </cell>
          <cell r="N460" t="str">
            <v>syedebad711@gmail.com</v>
          </cell>
          <cell r="O460" t="str">
            <v>R-3044 Block II Metrovill III Gulshan e Iqbal Karachi</v>
          </cell>
        </row>
        <row r="461">
          <cell r="B461" t="str">
            <v>Student1156754</v>
          </cell>
          <cell r="C461" t="str">
            <v>Muhammad Hamza</v>
          </cell>
          <cell r="D461" t="str">
            <v>Azam Khan</v>
          </cell>
          <cell r="E461" t="str">
            <v>Miss Zainab</v>
          </cell>
          <cell r="F461" t="str">
            <v xml:space="preserve">  PR-201908C+PR-201911C</v>
          </cell>
          <cell r="G461">
            <v>43782</v>
          </cell>
          <cell r="H461" t="str">
            <v>11 TO 1</v>
          </cell>
          <cell r="I461" t="str">
            <v>MWF</v>
          </cell>
          <cell r="J461" t="str">
            <v>ADSE</v>
          </cell>
          <cell r="K461" t="str">
            <v>42201-0441901-5</v>
          </cell>
          <cell r="L461">
            <v>923353881440</v>
          </cell>
          <cell r="M461">
            <v>923357228116</v>
          </cell>
          <cell r="N461" t="str">
            <v>hamzaabez78@gmail.com</v>
          </cell>
          <cell r="O461" t="str">
            <v>H - 180 Juma Ghoot near Gohar Green City Malir khi</v>
          </cell>
        </row>
        <row r="462">
          <cell r="B462" t="str">
            <v>Student1291145</v>
          </cell>
          <cell r="C462" t="str">
            <v>Salman Ahmed Khan</v>
          </cell>
          <cell r="D462" t="str">
            <v>Abdul Rasheed Khan</v>
          </cell>
          <cell r="E462" t="str">
            <v>Miss Zainab</v>
          </cell>
          <cell r="F462" t="str">
            <v xml:space="preserve">  PR-201908C+PR-201911C</v>
          </cell>
          <cell r="G462">
            <v>43782</v>
          </cell>
          <cell r="H462" t="str">
            <v>11 TO 1</v>
          </cell>
          <cell r="I462" t="str">
            <v>MWF</v>
          </cell>
          <cell r="J462" t="str">
            <v>DISM-ADSE</v>
          </cell>
          <cell r="K462" t="str">
            <v>413048643139-1</v>
          </cell>
          <cell r="L462">
            <v>923463883324</v>
          </cell>
          <cell r="M462">
            <v>0</v>
          </cell>
          <cell r="N462" t="str">
            <v>salmanak170200@gmail.com</v>
          </cell>
          <cell r="O462" t="str">
            <v>House no 17/106 block 3 Shah faisal Karachi</v>
          </cell>
        </row>
        <row r="463">
          <cell r="B463" t="str">
            <v>Student1214801</v>
          </cell>
          <cell r="C463" t="str">
            <v>Hammad Ahmed Qureshi</v>
          </cell>
          <cell r="D463" t="str">
            <v>Sajjad Ahmed Qureshi</v>
          </cell>
          <cell r="E463" t="str">
            <v>Miss Zainab</v>
          </cell>
          <cell r="F463" t="str">
            <v xml:space="preserve">  PR-201908C+PR-201911C</v>
          </cell>
          <cell r="G463">
            <v>43782</v>
          </cell>
          <cell r="H463" t="str">
            <v>11 TO 1</v>
          </cell>
          <cell r="I463" t="str">
            <v>MWF</v>
          </cell>
          <cell r="J463" t="str">
            <v>ADSE</v>
          </cell>
          <cell r="K463" t="str">
            <v>-</v>
          </cell>
          <cell r="L463">
            <v>923212123551</v>
          </cell>
          <cell r="M463">
            <v>0</v>
          </cell>
          <cell r="N463" t="str">
            <v>hammad.ahmed1315@gmail.com</v>
          </cell>
          <cell r="O463" t="str">
            <v>Soldier Bazar No # 3 Near MCB Bank</v>
          </cell>
        </row>
        <row r="464">
          <cell r="B464" t="str">
            <v>Student1171622</v>
          </cell>
          <cell r="C464" t="str">
            <v>Muhammad Aamir</v>
          </cell>
          <cell r="D464" t="str">
            <v>Muhammad Ismail</v>
          </cell>
          <cell r="E464" t="str">
            <v>Miss Zainab</v>
          </cell>
          <cell r="F464" t="str">
            <v xml:space="preserve">  PR-201908C+PR-201911C</v>
          </cell>
          <cell r="G464">
            <v>43782</v>
          </cell>
          <cell r="H464" t="str">
            <v>11 TO 1</v>
          </cell>
          <cell r="I464" t="str">
            <v>MWF</v>
          </cell>
          <cell r="J464" t="str">
            <v>ADSE</v>
          </cell>
          <cell r="K464" t="str">
            <v>42501-6532599-3</v>
          </cell>
          <cell r="L464">
            <v>923002277808</v>
          </cell>
          <cell r="M464">
            <v>923412117346</v>
          </cell>
          <cell r="N464" t="str">
            <v>aamir.alzadjali@gmail.com</v>
          </cell>
          <cell r="O464" t="str">
            <v>Sharfi nAIK mUHAMMAD gOTH , Malir District , Karachi Malir , Karachi</v>
          </cell>
        </row>
        <row r="465">
          <cell r="B465" t="str">
            <v>Student1161242</v>
          </cell>
          <cell r="C465" t="str">
            <v>Anus Moin</v>
          </cell>
          <cell r="D465" t="str">
            <v>Moin ud din</v>
          </cell>
          <cell r="E465" t="str">
            <v>Miss Zainab</v>
          </cell>
          <cell r="F465" t="str">
            <v xml:space="preserve">  PR-201908C+PR-201911C</v>
          </cell>
          <cell r="G465">
            <v>43782</v>
          </cell>
          <cell r="H465" t="str">
            <v>11 TO 1</v>
          </cell>
          <cell r="I465" t="str">
            <v>MWF</v>
          </cell>
          <cell r="J465" t="str">
            <v>ADSE</v>
          </cell>
          <cell r="K465" t="str">
            <v>42201-5158452-5</v>
          </cell>
          <cell r="L465">
            <v>92332244943</v>
          </cell>
          <cell r="M465">
            <v>0</v>
          </cell>
          <cell r="N465" t="str">
            <v>anusmoin7@gmail.com</v>
          </cell>
          <cell r="O465" t="str">
            <v>House# 1435, line 17,174 ashraf colony, Mehmoadabad</v>
          </cell>
        </row>
        <row r="466">
          <cell r="B466" t="str">
            <v>Student1245424</v>
          </cell>
          <cell r="C466" t="str">
            <v>Faisal Imam</v>
          </cell>
          <cell r="D466" t="str">
            <v>Imam Baksh</v>
          </cell>
          <cell r="E466" t="str">
            <v>Miss Zainab</v>
          </cell>
          <cell r="F466" t="str">
            <v xml:space="preserve">  PR-201908C+PR-201911C</v>
          </cell>
          <cell r="G466">
            <v>43782</v>
          </cell>
          <cell r="H466" t="str">
            <v>11 TO 1</v>
          </cell>
          <cell r="I466" t="str">
            <v>MWF</v>
          </cell>
          <cell r="J466" t="str">
            <v>ADSE</v>
          </cell>
          <cell r="K466" t="str">
            <v>33203-3543690-1</v>
          </cell>
          <cell r="L466">
            <v>923032896824</v>
          </cell>
          <cell r="M466">
            <v>0</v>
          </cell>
          <cell r="N466">
            <v>0</v>
          </cell>
          <cell r="O466" t="str">
            <v>Hazrat Bilal Colony Korangi Industrial Area House # 941 Sec 8/B</v>
          </cell>
        </row>
        <row r="467">
          <cell r="B467" t="str">
            <v>-</v>
          </cell>
          <cell r="C467" t="str">
            <v>-</v>
          </cell>
          <cell r="D467" t="str">
            <v>-</v>
          </cell>
          <cell r="E467" t="str">
            <v>-</v>
          </cell>
          <cell r="F467" t="str">
            <v>-</v>
          </cell>
          <cell r="G467" t="str">
            <v>-</v>
          </cell>
          <cell r="H467" t="str">
            <v>-</v>
          </cell>
          <cell r="I467" t="str">
            <v>-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 t="str">
            <v>-</v>
          </cell>
          <cell r="O467" t="str">
            <v>-</v>
          </cell>
        </row>
        <row r="468">
          <cell r="B468" t="str">
            <v>Enrollment</v>
          </cell>
          <cell r="C468" t="str">
            <v>Name</v>
          </cell>
          <cell r="D468" t="str">
            <v>Father Name</v>
          </cell>
          <cell r="E468" t="str">
            <v>Faculty Name</v>
          </cell>
          <cell r="F468" t="str">
            <v>Batch Code</v>
          </cell>
          <cell r="G468" t="str">
            <v>Batch Start Date</v>
          </cell>
          <cell r="H468" t="str">
            <v>Time Slot</v>
          </cell>
          <cell r="I468" t="str">
            <v>Days</v>
          </cell>
          <cell r="J468" t="str">
            <v>Course</v>
          </cell>
          <cell r="K468" t="str">
            <v>NIC Number</v>
          </cell>
          <cell r="L468" t="str">
            <v>PTCL No</v>
          </cell>
          <cell r="M468" t="str">
            <v>Cell No</v>
          </cell>
          <cell r="N468" t="str">
            <v>Email</v>
          </cell>
          <cell r="O468" t="str">
            <v>Address</v>
          </cell>
        </row>
        <row r="469">
          <cell r="B469" t="str">
            <v>Student1246603</v>
          </cell>
          <cell r="C469" t="str">
            <v>Syed Rabeet Kazmi</v>
          </cell>
          <cell r="D469" t="str">
            <v>Mujahid Kazmi</v>
          </cell>
          <cell r="E469" t="str">
            <v>Miss Zainab</v>
          </cell>
          <cell r="F469" t="str">
            <v>PR-202001C+PR-201912C+PR-201907C+PR-202001C1</v>
          </cell>
          <cell r="G469">
            <v>43851</v>
          </cell>
          <cell r="H469" t="str">
            <v>11 TO 1</v>
          </cell>
          <cell r="I469" t="str">
            <v>TTS</v>
          </cell>
          <cell r="J469" t="str">
            <v>ADSE</v>
          </cell>
          <cell r="K469" t="str">
            <v>42201-3232053-9</v>
          </cell>
          <cell r="L469">
            <v>923022128251</v>
          </cell>
          <cell r="M469">
            <v>923341023767</v>
          </cell>
          <cell r="N469" t="str">
            <v>rabeetkazmi30@gmail.com</v>
          </cell>
          <cell r="O469" t="str">
            <v>E - 261 Kausar Town Malir Extension Colony Karachi</v>
          </cell>
        </row>
        <row r="470">
          <cell r="B470" t="str">
            <v>Student1248405</v>
          </cell>
          <cell r="C470" t="str">
            <v>Asad Mohiuddin</v>
          </cell>
          <cell r="D470" t="str">
            <v>Mohiuddin Rizvi</v>
          </cell>
          <cell r="E470" t="str">
            <v>Miss Zainab</v>
          </cell>
          <cell r="F470" t="str">
            <v>PR-202001C+PR-201912C+PR-201907C+PR-202001C1</v>
          </cell>
          <cell r="G470">
            <v>43851</v>
          </cell>
          <cell r="H470" t="str">
            <v>11 TO 1</v>
          </cell>
          <cell r="I470" t="str">
            <v>TTS</v>
          </cell>
          <cell r="J470" t="str">
            <v>ADSE</v>
          </cell>
          <cell r="K470" t="str">
            <v>-</v>
          </cell>
          <cell r="L470">
            <v>923464031301</v>
          </cell>
          <cell r="M470">
            <v>923008115392</v>
          </cell>
          <cell r="N470" t="str">
            <v>asad8848@gmail.com</v>
          </cell>
          <cell r="O470" t="str">
            <v>B/104 Pheonix Heights Block - 1 Johar</v>
          </cell>
        </row>
        <row r="471">
          <cell r="B471" t="str">
            <v>Student1251074</v>
          </cell>
          <cell r="C471" t="str">
            <v>Abdul Latif</v>
          </cell>
          <cell r="D471" t="str">
            <v>Muhammad Amin</v>
          </cell>
          <cell r="E471" t="str">
            <v>Miss Zainab</v>
          </cell>
          <cell r="F471" t="str">
            <v>PR-202001C+PR-201912C+PR-201907C+PR-202001C1</v>
          </cell>
          <cell r="G471">
            <v>43851</v>
          </cell>
          <cell r="H471" t="str">
            <v>11 TO 1</v>
          </cell>
          <cell r="I471" t="str">
            <v>TTS</v>
          </cell>
          <cell r="J471" t="str">
            <v>ADSE</v>
          </cell>
          <cell r="K471" t="str">
            <v>42201-8717002-7</v>
          </cell>
          <cell r="L471">
            <v>923092446146</v>
          </cell>
          <cell r="M471">
            <v>923129198955</v>
          </cell>
          <cell r="N471" t="str">
            <v>a.latifbaloch0@gmail.com</v>
          </cell>
          <cell r="O471" t="str">
            <v>dadh-muhammad village H# 21/143, area jahangir road baloch para karachi.</v>
          </cell>
        </row>
        <row r="472">
          <cell r="B472" t="str">
            <v>Student1251499</v>
          </cell>
          <cell r="C472" t="str">
            <v>Muhammad Mujtaba Ahmed</v>
          </cell>
          <cell r="D472" t="str">
            <v>Muhammad Owais ansari</v>
          </cell>
          <cell r="E472" t="str">
            <v>Miss Zainab</v>
          </cell>
          <cell r="F472" t="str">
            <v>PR-202001C+PR-201912C+PR-201907C+PR-202001C1</v>
          </cell>
          <cell r="G472">
            <v>43851</v>
          </cell>
          <cell r="H472" t="str">
            <v>11 TO 1</v>
          </cell>
          <cell r="I472" t="str">
            <v>TTS</v>
          </cell>
          <cell r="J472" t="str">
            <v>ADSE</v>
          </cell>
          <cell r="K472" t="str">
            <v>-</v>
          </cell>
          <cell r="L472">
            <v>923172012574</v>
          </cell>
          <cell r="M472">
            <v>923002118356</v>
          </cell>
          <cell r="N472" t="str">
            <v>ahmadansariahmed567@gmail.com</v>
          </cell>
          <cell r="O472" t="str">
            <v>memoodabad no 06 streat no 30 C plot</v>
          </cell>
        </row>
        <row r="473">
          <cell r="B473" t="str">
            <v>Student1239207</v>
          </cell>
          <cell r="C473" t="str">
            <v>Ashhad Nadeem</v>
          </cell>
          <cell r="D473" t="str">
            <v>Nadeem Akhter</v>
          </cell>
          <cell r="E473" t="str">
            <v>Miss Zainab</v>
          </cell>
          <cell r="F473" t="str">
            <v>PR-202001C+PR-201912C+PR-201907C+PR-202001C1</v>
          </cell>
          <cell r="G473">
            <v>43851</v>
          </cell>
          <cell r="H473" t="str">
            <v>11 TO 1</v>
          </cell>
          <cell r="I473" t="str">
            <v>TTS</v>
          </cell>
          <cell r="J473" t="str">
            <v>ADSE</v>
          </cell>
          <cell r="K473" t="str">
            <v>42501-2885820-1</v>
          </cell>
          <cell r="L473">
            <v>923180269274</v>
          </cell>
          <cell r="M473">
            <v>923362702040</v>
          </cell>
          <cell r="N473" t="str">
            <v>asshad.ullislam@gmail.com</v>
          </cell>
          <cell r="O473" t="str">
            <v>L - 29 Aswan Tower Malir  Karachi</v>
          </cell>
        </row>
        <row r="474">
          <cell r="B474" t="str">
            <v>Student1328716</v>
          </cell>
          <cell r="C474" t="str">
            <v>Abdul Haseeb</v>
          </cell>
          <cell r="D474" t="str">
            <v>Imran Khurshid</v>
          </cell>
          <cell r="E474" t="str">
            <v>Miss Zainab</v>
          </cell>
          <cell r="F474" t="str">
            <v>PR-202001C+PR-201912C+PR-201907C+PR-202001C1</v>
          </cell>
          <cell r="G474">
            <v>43851</v>
          </cell>
          <cell r="H474" t="str">
            <v>11 TO 1</v>
          </cell>
          <cell r="I474" t="str">
            <v>TTS</v>
          </cell>
          <cell r="J474" t="str">
            <v>Android STC</v>
          </cell>
          <cell r="K474" t="str">
            <v>42301-3210234-9</v>
          </cell>
          <cell r="L474">
            <v>923161019989</v>
          </cell>
          <cell r="M474">
            <v>923018237700</v>
          </cell>
          <cell r="N474" t="str">
            <v>mtah298@gmail.com</v>
          </cell>
          <cell r="O474" t="str">
            <v>46-C P.E.C.H.S Block 2 Karachi</v>
          </cell>
        </row>
        <row r="475">
          <cell r="B475" t="str">
            <v>Student1330595</v>
          </cell>
          <cell r="C475" t="str">
            <v>Aisha Ali Duzkami</v>
          </cell>
          <cell r="D475" t="str">
            <v>Muhammad Sootnar Duzkani</v>
          </cell>
          <cell r="E475" t="str">
            <v>Miss Zainab</v>
          </cell>
          <cell r="F475" t="str">
            <v>PR-202001C+PR-201912C+PR-201907C+PR-202001C1</v>
          </cell>
          <cell r="G475">
            <v>43851</v>
          </cell>
          <cell r="H475" t="str">
            <v>11 TO 1</v>
          </cell>
          <cell r="I475" t="str">
            <v>TTS</v>
          </cell>
          <cell r="J475" t="str">
            <v>Android STC</v>
          </cell>
          <cell r="K475" t="str">
            <v>45206-1724470-6</v>
          </cell>
          <cell r="L475">
            <v>923058140207</v>
          </cell>
          <cell r="M475">
            <v>923043619566</v>
          </cell>
          <cell r="N475" t="str">
            <v>Aishaali123@gmail.com</v>
          </cell>
          <cell r="O475" t="str">
            <v>P/0 bazdar wada Dist: Khairpur</v>
          </cell>
        </row>
        <row r="476">
          <cell r="B476" t="str">
            <v>Student1318367</v>
          </cell>
          <cell r="C476" t="str">
            <v>Arsalan arif</v>
          </cell>
          <cell r="D476" t="str">
            <v>Muhammad Arif</v>
          </cell>
          <cell r="E476" t="str">
            <v>Miss Zainab</v>
          </cell>
          <cell r="F476" t="str">
            <v>PR-202001C+PR-201912C+PR-201907C+PR-202001C1</v>
          </cell>
          <cell r="G476">
            <v>43851</v>
          </cell>
          <cell r="H476" t="str">
            <v>11 TO 1</v>
          </cell>
          <cell r="I476" t="str">
            <v>TTS</v>
          </cell>
          <cell r="J476" t="str">
            <v>Android STC</v>
          </cell>
          <cell r="K476" t="str">
            <v>71501-0237870-3</v>
          </cell>
          <cell r="L476">
            <v>923407999865</v>
          </cell>
          <cell r="M476">
            <v>0</v>
          </cell>
          <cell r="N476" t="str">
            <v>barchabog377@gmail.com</v>
          </cell>
          <cell r="O476" t="str">
            <v>Flat 703 princeapartment Near Albela Signal Garden West Karachi</v>
          </cell>
        </row>
        <row r="477">
          <cell r="B477" t="str">
            <v>Student1252379</v>
          </cell>
          <cell r="C477" t="str">
            <v>Ameer Hamza</v>
          </cell>
          <cell r="D477" t="str">
            <v>Bilal Hussain</v>
          </cell>
          <cell r="E477" t="str">
            <v>Miss Zainab</v>
          </cell>
          <cell r="F477" t="str">
            <v>PR-202001C+PR-201912C+PR-201907C+PR-202001C1</v>
          </cell>
          <cell r="G477">
            <v>43851</v>
          </cell>
          <cell r="H477" t="str">
            <v>11 TO 1</v>
          </cell>
          <cell r="I477" t="str">
            <v>TTS</v>
          </cell>
          <cell r="J477" t="str">
            <v>HDSE</v>
          </cell>
          <cell r="K477" t="str">
            <v>42301-92775477-7</v>
          </cell>
          <cell r="L477">
            <v>923486416619</v>
          </cell>
          <cell r="M477">
            <v>923058189342</v>
          </cell>
          <cell r="N477" t="str">
            <v>alibilal309309@gmail.com</v>
          </cell>
          <cell r="O477" t="str">
            <v>House no 2068, Street No 12, Azam Town, Karachi</v>
          </cell>
        </row>
        <row r="478">
          <cell r="B478" t="str">
            <v>Student1255966</v>
          </cell>
          <cell r="C478" t="str">
            <v>Farukh Uddin Abro</v>
          </cell>
          <cell r="D478" t="str">
            <v>Faheem Ud Din</v>
          </cell>
          <cell r="E478" t="str">
            <v>Miss Zainab</v>
          </cell>
          <cell r="F478" t="str">
            <v>PR-202001C+PR-201912C+PR-201907C+PR-202001C1</v>
          </cell>
          <cell r="G478">
            <v>43851</v>
          </cell>
          <cell r="H478" t="str">
            <v>11 TO 1</v>
          </cell>
          <cell r="I478" t="str">
            <v>TTS</v>
          </cell>
          <cell r="J478" t="str">
            <v>ADSE</v>
          </cell>
          <cell r="K478" t="str">
            <v>41306-7351360-9</v>
          </cell>
          <cell r="L478">
            <v>92317416312</v>
          </cell>
          <cell r="M478">
            <v>923062597585</v>
          </cell>
          <cell r="N478" t="str">
            <v>faheemes48@gmail.com</v>
          </cell>
          <cell r="O478" t="str">
            <v xml:space="preserve">Flat No CC 48 1st Floor Defence View Phase 1 Near Iqra Univeristy </v>
          </cell>
        </row>
        <row r="479">
          <cell r="B479" t="str">
            <v>Student1255996</v>
          </cell>
          <cell r="C479" t="str">
            <v>TAHA ELAHI</v>
          </cell>
          <cell r="D479" t="str">
            <v>REHMAN ELAHI</v>
          </cell>
          <cell r="E479" t="str">
            <v>Miss Zainab</v>
          </cell>
          <cell r="F479" t="str">
            <v>PR-202001C+PR-201912C+PR-201907C+PR-202001C1</v>
          </cell>
          <cell r="G479">
            <v>43851</v>
          </cell>
          <cell r="H479" t="str">
            <v>11 TO 1</v>
          </cell>
          <cell r="I479" t="str">
            <v>TTS</v>
          </cell>
          <cell r="J479" t="str">
            <v>ADSE</v>
          </cell>
          <cell r="K479" t="str">
            <v>421018382524-7</v>
          </cell>
          <cell r="L479">
            <v>923443435265</v>
          </cell>
          <cell r="M479">
            <v>923452792086</v>
          </cell>
          <cell r="N479" t="str">
            <v>TAHAELAHI05@GMAIL.COM</v>
          </cell>
          <cell r="O479" t="str">
            <v>R-443/8 AZIZABAD FB AREA KARACHI</v>
          </cell>
        </row>
        <row r="480">
          <cell r="B480" t="str">
            <v>Student1190381</v>
          </cell>
          <cell r="C480" t="str">
            <v>Afaf Shabbir</v>
          </cell>
          <cell r="D480" t="str">
            <v>Shabbir</v>
          </cell>
          <cell r="E480" t="str">
            <v>Miss Zainab</v>
          </cell>
          <cell r="F480" t="str">
            <v>PR-202001C+PR-201912C+PR-201907C+PR-202001C1</v>
          </cell>
          <cell r="G480">
            <v>43851</v>
          </cell>
          <cell r="H480" t="str">
            <v>11 TO 1</v>
          </cell>
          <cell r="I480" t="str">
            <v>TTS</v>
          </cell>
          <cell r="J480" t="str">
            <v>ADSE</v>
          </cell>
          <cell r="K480" t="str">
            <v>-</v>
          </cell>
          <cell r="L480">
            <v>923362912170</v>
          </cell>
          <cell r="M480">
            <v>923172098322</v>
          </cell>
          <cell r="N480" t="str">
            <v>afafshabbir12@gmail.com</v>
          </cell>
          <cell r="O480" t="str">
            <v>F 2 / 10 Tunisia Lines no 3 Karachi</v>
          </cell>
        </row>
        <row r="481">
          <cell r="B481" t="str">
            <v>Student1061919</v>
          </cell>
          <cell r="C481" t="str">
            <v>Daniyal Haider</v>
          </cell>
          <cell r="D481" t="str">
            <v>Zulfiqar Ali</v>
          </cell>
          <cell r="E481" t="str">
            <v>Miss Zainab</v>
          </cell>
          <cell r="F481" t="str">
            <v>PR-202001C+PR-201912C+PR-201907C+PR-202001C1</v>
          </cell>
          <cell r="G481">
            <v>43851</v>
          </cell>
          <cell r="H481" t="str">
            <v>11 TO 1</v>
          </cell>
          <cell r="I481" t="str">
            <v>TTS</v>
          </cell>
          <cell r="J481" t="str">
            <v>ACCP</v>
          </cell>
          <cell r="K481" t="str">
            <v>36302-2972224-7</v>
          </cell>
          <cell r="L481">
            <v>923312230575</v>
          </cell>
          <cell r="M481">
            <v>0</v>
          </cell>
          <cell r="N481" t="str">
            <v>danialhaider786@gmail.com</v>
          </cell>
          <cell r="O481" t="str">
            <v>A-1506 Gulshan e Hadid Bin Qasim karachi Ph # 1</v>
          </cell>
        </row>
        <row r="482">
          <cell r="B482" t="str">
            <v>Student1215150</v>
          </cell>
          <cell r="C482" t="str">
            <v>Muhammad Zaid Jamal</v>
          </cell>
          <cell r="D482" t="str">
            <v>Muhammad Jamal</v>
          </cell>
          <cell r="E482" t="str">
            <v>Miss Zainab</v>
          </cell>
          <cell r="F482" t="str">
            <v>PR-202001C+PR-201912C+PR-201907C+PR-202001C1</v>
          </cell>
          <cell r="G482">
            <v>43851</v>
          </cell>
          <cell r="H482" t="str">
            <v>11 TO 1</v>
          </cell>
          <cell r="I482" t="str">
            <v>TTS</v>
          </cell>
          <cell r="J482" t="str">
            <v>ADSE</v>
          </cell>
          <cell r="K482" t="str">
            <v>42201-7805262-5</v>
          </cell>
          <cell r="L482">
            <v>923122189530</v>
          </cell>
          <cell r="M482" t="str">
            <v>021-34555019</v>
          </cell>
          <cell r="N482" t="str">
            <v>muhammadzaidd58@gmail.com</v>
          </cell>
          <cell r="O482" t="str">
            <v>Jamshed Road No 3 Karachi</v>
          </cell>
        </row>
        <row r="483">
          <cell r="B483" t="str">
            <v>Student1256153</v>
          </cell>
          <cell r="C483" t="str">
            <v>Shahzaib Shams Vallani</v>
          </cell>
          <cell r="D483" t="str">
            <v>Shams</v>
          </cell>
          <cell r="E483" t="str">
            <v>Miss Zainab</v>
          </cell>
          <cell r="F483" t="str">
            <v>PR-202001C+PR-201912C+PR-201907C+PR-202001C1</v>
          </cell>
          <cell r="G483">
            <v>43851</v>
          </cell>
          <cell r="H483" t="str">
            <v>11 TO 1</v>
          </cell>
          <cell r="I483" t="str">
            <v>TTS</v>
          </cell>
          <cell r="J483" t="str">
            <v>ADSE</v>
          </cell>
          <cell r="K483" t="str">
            <v>42101-9342349-9</v>
          </cell>
          <cell r="L483">
            <v>923352769282</v>
          </cell>
          <cell r="M483">
            <v>923222087147</v>
          </cell>
          <cell r="N483" t="str">
            <v>shahzaibshams8@gmail.com</v>
          </cell>
          <cell r="O483" t="str">
            <v xml:space="preserve">DD-90  BLOCK 3 KARIMABAD COLONY FEDRAL B AREA </v>
          </cell>
        </row>
        <row r="484">
          <cell r="B484" t="str">
            <v>Student1219834</v>
          </cell>
          <cell r="C484" t="str">
            <v>Hamza Ali</v>
          </cell>
          <cell r="D484" t="str">
            <v>Mehboob Ali</v>
          </cell>
          <cell r="E484" t="str">
            <v>Miss Zainab</v>
          </cell>
          <cell r="F484" t="str">
            <v>PR-202001C+PR-201912C+PR-201907C+PR-202001C1</v>
          </cell>
          <cell r="G484">
            <v>43851</v>
          </cell>
          <cell r="H484" t="str">
            <v>11 TO 1</v>
          </cell>
          <cell r="I484" t="str">
            <v>TTS</v>
          </cell>
          <cell r="J484" t="str">
            <v>ADSE</v>
          </cell>
          <cell r="K484" t="str">
            <v>42201-1087060-9</v>
          </cell>
          <cell r="L484">
            <v>923351348083</v>
          </cell>
          <cell r="M484">
            <v>0</v>
          </cell>
          <cell r="N484" t="str">
            <v>hamza-ali20@hotmail.com</v>
          </cell>
          <cell r="O484" t="str">
            <v>House # 168 Street Mohalla 48-C Korangi 2 1/2 Karachi</v>
          </cell>
        </row>
        <row r="485">
          <cell r="B485" t="str">
            <v>Student1256023</v>
          </cell>
          <cell r="C485" t="str">
            <v>M.Sufiyan</v>
          </cell>
          <cell r="D485" t="str">
            <v>M NAEEM</v>
          </cell>
          <cell r="E485" t="str">
            <v>Miss Zainab</v>
          </cell>
          <cell r="F485" t="str">
            <v>PR-202001C+PR-201912C+PR-201907C+PR-202001C1</v>
          </cell>
          <cell r="G485">
            <v>43851</v>
          </cell>
          <cell r="H485" t="str">
            <v>11 TO 1</v>
          </cell>
          <cell r="I485" t="str">
            <v>TTS</v>
          </cell>
          <cell r="J485" t="str">
            <v>ADSE</v>
          </cell>
          <cell r="K485" t="str">
            <v>42101-6443735-1</v>
          </cell>
          <cell r="L485">
            <v>923110119664</v>
          </cell>
          <cell r="M485">
            <v>923462233955</v>
          </cell>
          <cell r="N485" t="str">
            <v>MUHAMMADSUFIYAN@GMAIL.COM</v>
          </cell>
          <cell r="O485" t="str">
            <v xml:space="preserve">NORTH KARACHI </v>
          </cell>
        </row>
        <row r="486">
          <cell r="B486" t="str">
            <v>Student1256162</v>
          </cell>
          <cell r="C486" t="str">
            <v>Faiq Yaseen</v>
          </cell>
          <cell r="D486" t="str">
            <v>Muhammad Yaseen Deen Memon</v>
          </cell>
          <cell r="E486" t="str">
            <v>Miss Zainab</v>
          </cell>
          <cell r="F486" t="str">
            <v>PR-202001C+PR-201912C+PR-201907C+PR-202001C1</v>
          </cell>
          <cell r="G486">
            <v>43851</v>
          </cell>
          <cell r="H486" t="str">
            <v>11 TO 1</v>
          </cell>
          <cell r="I486" t="str">
            <v>TTS</v>
          </cell>
          <cell r="J486" t="str">
            <v>ADSE</v>
          </cell>
          <cell r="K486" t="str">
            <v>42501-1320433-1</v>
          </cell>
          <cell r="L486">
            <v>923082854205</v>
          </cell>
          <cell r="M486">
            <v>923162121440</v>
          </cell>
          <cell r="N486" t="str">
            <v>faiqyaseen223@gmail.com</v>
          </cell>
          <cell r="O486" t="str">
            <v>Taiba garden memon goth malir karachi</v>
          </cell>
        </row>
        <row r="487">
          <cell r="B487" t="str">
            <v>Student1173669</v>
          </cell>
          <cell r="C487" t="str">
            <v>Ahsan Ayoub</v>
          </cell>
          <cell r="D487" t="str">
            <v>Ayoub</v>
          </cell>
          <cell r="E487" t="str">
            <v>Miss Zainab</v>
          </cell>
          <cell r="F487" t="str">
            <v>PR-202001C+PR-201912C+PR-201907C+PR-202001C1</v>
          </cell>
          <cell r="G487">
            <v>43851</v>
          </cell>
          <cell r="H487" t="str">
            <v>11 TO 1</v>
          </cell>
          <cell r="I487" t="str">
            <v>TTS</v>
          </cell>
          <cell r="J487" t="str">
            <v>ADSE</v>
          </cell>
          <cell r="K487" t="str">
            <v>42501-6473909-3</v>
          </cell>
          <cell r="L487">
            <v>923110256178</v>
          </cell>
          <cell r="M487">
            <v>92458942553</v>
          </cell>
          <cell r="N487" t="str">
            <v>ahsansheikh456@gmail.com</v>
          </cell>
          <cell r="O487" t="str">
            <v xml:space="preserve">2/1327 Reta Plot Shah Faisal Colony No 2 </v>
          </cell>
        </row>
        <row r="488">
          <cell r="B488" t="str">
            <v>Student1150621</v>
          </cell>
          <cell r="C488" t="str">
            <v>Syed Faras Al Makkavi</v>
          </cell>
          <cell r="D488" t="str">
            <v>Syed Faiyaz Ahmed</v>
          </cell>
          <cell r="E488" t="str">
            <v>Miss Zainab</v>
          </cell>
          <cell r="F488" t="str">
            <v>PR-202001C+PR-201912C+PR-201907C+PR-202001C1</v>
          </cell>
          <cell r="G488">
            <v>43851</v>
          </cell>
          <cell r="H488" t="str">
            <v>11 TO 1</v>
          </cell>
          <cell r="I488" t="str">
            <v>TTS</v>
          </cell>
          <cell r="J488" t="str">
            <v>ADSE</v>
          </cell>
          <cell r="K488" t="str">
            <v>42201-9135172-5</v>
          </cell>
          <cell r="L488">
            <v>923352203462</v>
          </cell>
          <cell r="M488">
            <v>923412622474</v>
          </cell>
          <cell r="N488" t="str">
            <v>syedfaras25@gmail.com</v>
          </cell>
          <cell r="O488" t="str">
            <v>B 306 Afnan Arcade block - 15 , Gulistan e Johar</v>
          </cell>
        </row>
        <row r="489">
          <cell r="B489" t="str">
            <v>Student1176489</v>
          </cell>
          <cell r="C489" t="str">
            <v>Muzammil Ibrahim</v>
          </cell>
          <cell r="D489" t="str">
            <v>Muhammad Ibrahim</v>
          </cell>
          <cell r="E489" t="str">
            <v>Miss Zainab</v>
          </cell>
          <cell r="F489" t="str">
            <v>PR-202001C+PR-201912C+PR-201907C+PR-202001C1</v>
          </cell>
          <cell r="G489">
            <v>43851</v>
          </cell>
          <cell r="H489" t="str">
            <v>11 TO 1</v>
          </cell>
          <cell r="I489" t="str">
            <v>TTS</v>
          </cell>
          <cell r="J489" t="str">
            <v>ADSE</v>
          </cell>
          <cell r="K489" t="str">
            <v>42501-8792713-3</v>
          </cell>
          <cell r="L489">
            <v>923112865154</v>
          </cell>
          <cell r="M489">
            <v>923132249628</v>
          </cell>
          <cell r="N489" t="str">
            <v>muzammilibrahim487@gmail.com</v>
          </cell>
          <cell r="O489" t="str">
            <v>malir 15 anwar e ibhrahim house Sc-131</v>
          </cell>
        </row>
        <row r="490">
          <cell r="B490" t="str">
            <v>Student1176009</v>
          </cell>
          <cell r="C490" t="str">
            <v>Talha Junejo</v>
          </cell>
          <cell r="D490" t="str">
            <v>Abdul Hameed Junejo</v>
          </cell>
          <cell r="E490" t="str">
            <v>Miss Zainab</v>
          </cell>
          <cell r="F490" t="str">
            <v>PR-202001C+PR-201912C+PR-201907C+PR-202001C1</v>
          </cell>
          <cell r="G490">
            <v>43851</v>
          </cell>
          <cell r="H490" t="str">
            <v>11 TO 1</v>
          </cell>
          <cell r="I490" t="str">
            <v>TTS</v>
          </cell>
          <cell r="J490" t="str">
            <v>ADSE</v>
          </cell>
          <cell r="K490" t="str">
            <v>42301-4508457-5</v>
          </cell>
          <cell r="L490">
            <v>923487833256</v>
          </cell>
          <cell r="M490">
            <v>923112303496</v>
          </cell>
          <cell r="N490" t="str">
            <v>talhajunejo973@gmail.com</v>
          </cell>
          <cell r="O490" t="str">
            <v>O-1 Zahid Manzil 5th floor near khattri Masjid Methadar Karachi</v>
          </cell>
        </row>
        <row r="491">
          <cell r="B491" t="str">
            <v>Student1182190</v>
          </cell>
          <cell r="C491" t="str">
            <v>Hamza</v>
          </cell>
          <cell r="D491" t="str">
            <v>Abid Hussain</v>
          </cell>
          <cell r="E491" t="str">
            <v>Miss Zainab</v>
          </cell>
          <cell r="F491" t="str">
            <v>PR-202001C+PR-201912C+PR-201907C+PR-202001C1</v>
          </cell>
          <cell r="G491">
            <v>43851</v>
          </cell>
          <cell r="H491" t="str">
            <v>11 TO 1</v>
          </cell>
          <cell r="I491" t="str">
            <v>TTS</v>
          </cell>
          <cell r="J491" t="str">
            <v>ADSE</v>
          </cell>
          <cell r="K491" t="str">
            <v>42201-3968751-1</v>
          </cell>
          <cell r="L491">
            <v>923332060681</v>
          </cell>
          <cell r="M491">
            <v>923487833256</v>
          </cell>
          <cell r="N491" t="str">
            <v>hamzaumrani555@gmail.com</v>
          </cell>
          <cell r="O491" t="str">
            <v>Plot # 147 , block 7/8 J C H S , Hillpark , Karachi</v>
          </cell>
        </row>
        <row r="492">
          <cell r="B492" t="str">
            <v>-</v>
          </cell>
          <cell r="C492" t="str">
            <v>-</v>
          </cell>
          <cell r="D492" t="str">
            <v>-</v>
          </cell>
          <cell r="E492" t="str">
            <v>-</v>
          </cell>
          <cell r="F492" t="str">
            <v>-</v>
          </cell>
          <cell r="G492" t="str">
            <v>-</v>
          </cell>
          <cell r="H492" t="str">
            <v>-</v>
          </cell>
          <cell r="I492" t="str">
            <v>-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 t="str">
            <v>-</v>
          </cell>
          <cell r="O492" t="str">
            <v>-</v>
          </cell>
        </row>
        <row r="493">
          <cell r="B493" t="str">
            <v>Enrollment</v>
          </cell>
          <cell r="C493" t="str">
            <v>Name</v>
          </cell>
          <cell r="D493" t="str">
            <v>Father Name</v>
          </cell>
          <cell r="E493" t="str">
            <v>Faculty Name</v>
          </cell>
          <cell r="F493" t="str">
            <v>Batch Code</v>
          </cell>
          <cell r="G493" t="str">
            <v>Batch Start Date</v>
          </cell>
          <cell r="H493" t="str">
            <v>Time Slot</v>
          </cell>
          <cell r="I493" t="str">
            <v>Days</v>
          </cell>
          <cell r="J493" t="str">
            <v>Course</v>
          </cell>
          <cell r="K493" t="str">
            <v>NIC Number</v>
          </cell>
          <cell r="L493" t="str">
            <v>PTCL No</v>
          </cell>
          <cell r="M493" t="str">
            <v>Cell No</v>
          </cell>
          <cell r="N493" t="str">
            <v>Email</v>
          </cell>
          <cell r="O493" t="str">
            <v>Address</v>
          </cell>
        </row>
        <row r="494">
          <cell r="B494" t="str">
            <v>Student1271856</v>
          </cell>
          <cell r="C494" t="str">
            <v xml:space="preserve">Muhammad Subhan </v>
          </cell>
          <cell r="D494" t="str">
            <v>Abdul ghaffar ali baig</v>
          </cell>
          <cell r="E494" t="str">
            <v>Miss Tahira</v>
          </cell>
          <cell r="F494" t="str">
            <v>PR-202008C+PR-202007C+PR-202006C</v>
          </cell>
          <cell r="G494">
            <v>44061</v>
          </cell>
          <cell r="H494" t="str">
            <v>11 TO 1</v>
          </cell>
          <cell r="I494" t="str">
            <v>TTS</v>
          </cell>
          <cell r="J494" t="str">
            <v>HDSE</v>
          </cell>
          <cell r="K494" t="str">
            <v>42301-2908567-3</v>
          </cell>
          <cell r="L494">
            <v>923112356638</v>
          </cell>
          <cell r="M494">
            <v>923332397729</v>
          </cell>
          <cell r="N494" t="str">
            <v>SUBBI109@GMAIL.COM</v>
          </cell>
          <cell r="O494" t="str">
            <v>R-50 AL-AMIN SOCIETY NEAR RAFI BANGLOWS MALIR KARACHI</v>
          </cell>
        </row>
        <row r="495">
          <cell r="B495" t="str">
            <v>Student1272827</v>
          </cell>
          <cell r="C495" t="str">
            <v>Basit Ali</v>
          </cell>
          <cell r="D495" t="str">
            <v>Shujat Ali</v>
          </cell>
          <cell r="E495" t="str">
            <v>Miss Tahira</v>
          </cell>
          <cell r="F495" t="str">
            <v>PR-202008C+PR-202007C+PR-202006C</v>
          </cell>
          <cell r="G495">
            <v>44061</v>
          </cell>
          <cell r="H495" t="str">
            <v>11 TO 1</v>
          </cell>
          <cell r="I495" t="str">
            <v>TTS</v>
          </cell>
          <cell r="J495" t="str">
            <v>ADSE</v>
          </cell>
          <cell r="K495" t="str">
            <v>42201-0632231-0</v>
          </cell>
          <cell r="L495">
            <v>923102064659</v>
          </cell>
          <cell r="M495">
            <v>923462183598</v>
          </cell>
          <cell r="N495" t="str">
            <v>Ba064251@gmail.com</v>
          </cell>
          <cell r="O495" t="str">
            <v>Flat No 2b-105 1st floor Korangi no 4 Karachi</v>
          </cell>
        </row>
        <row r="496">
          <cell r="B496" t="str">
            <v>Student1274063</v>
          </cell>
          <cell r="C496" t="str">
            <v xml:space="preserve">SHAMIM BASHIR </v>
          </cell>
          <cell r="D496" t="str">
            <v xml:space="preserve">BASHIR MASIH </v>
          </cell>
          <cell r="E496" t="str">
            <v>Miss Tahira</v>
          </cell>
          <cell r="F496" t="str">
            <v>PR-202008C+PR-202007C+PR-202006C</v>
          </cell>
          <cell r="G496">
            <v>44061</v>
          </cell>
          <cell r="H496" t="str">
            <v>11 TO 1</v>
          </cell>
          <cell r="I496" t="str">
            <v>TTS</v>
          </cell>
          <cell r="J496" t="str">
            <v>ADSE</v>
          </cell>
          <cell r="K496" t="str">
            <v>42301-0837108-8</v>
          </cell>
          <cell r="L496">
            <v>923333623424</v>
          </cell>
          <cell r="M496" t="str">
            <v>923132099103/923303762235</v>
          </cell>
          <cell r="N496" t="str">
            <v>CARELIOUS.BASHIR@GMAIL.COM</v>
          </cell>
          <cell r="O496" t="str">
            <v>HOUSE # 231 STREET 33 SECTOR C MANZOOR COLONY KARACHI</v>
          </cell>
        </row>
        <row r="497">
          <cell r="B497" t="str">
            <v>Student1274285</v>
          </cell>
          <cell r="C497" t="str">
            <v xml:space="preserve">Zarish Francis </v>
          </cell>
          <cell r="D497" t="str">
            <v>Francis</v>
          </cell>
          <cell r="E497" t="str">
            <v>Miss Tahira</v>
          </cell>
          <cell r="F497" t="str">
            <v>PR-202008C+PR-202007C+PR-202006C</v>
          </cell>
          <cell r="G497">
            <v>44061</v>
          </cell>
          <cell r="H497" t="str">
            <v>11 TO 1</v>
          </cell>
          <cell r="I497" t="str">
            <v>TTS</v>
          </cell>
          <cell r="J497" t="str">
            <v>ADSE</v>
          </cell>
          <cell r="K497" t="str">
            <v>42301-6807343-3</v>
          </cell>
          <cell r="L497">
            <v>923343208051</v>
          </cell>
          <cell r="M497">
            <v>923353490474</v>
          </cell>
          <cell r="N497">
            <v>0</v>
          </cell>
          <cell r="O497" t="str">
            <v>Street # 4 House 490 Marwat Hospital Upper Gizri Karachi</v>
          </cell>
        </row>
        <row r="498">
          <cell r="B498" t="str">
            <v>Student1277831</v>
          </cell>
          <cell r="C498" t="str">
            <v>Abdul Haq tumrani</v>
          </cell>
          <cell r="D498" t="str">
            <v>Hameer Hussain tumrani</v>
          </cell>
          <cell r="E498" t="str">
            <v>Miss Tahira</v>
          </cell>
          <cell r="F498" t="str">
            <v>PR-202008C+PR-202007C+PR-202006C</v>
          </cell>
          <cell r="G498">
            <v>44061</v>
          </cell>
          <cell r="H498" t="str">
            <v>11 TO 1</v>
          </cell>
          <cell r="I498" t="str">
            <v>TTS</v>
          </cell>
          <cell r="J498" t="str">
            <v>ADSE</v>
          </cell>
          <cell r="K498" t="str">
            <v>45205-7537482-1</v>
          </cell>
          <cell r="L498">
            <v>923007084300</v>
          </cell>
          <cell r="M498">
            <v>923168001088</v>
          </cell>
          <cell r="N498" t="str">
            <v>tumranitigers@gmail.com</v>
          </cell>
          <cell r="O498" t="str">
            <v>Defnece phase view 2</v>
          </cell>
        </row>
        <row r="499">
          <cell r="B499" t="str">
            <v>Student1274166</v>
          </cell>
          <cell r="C499" t="str">
            <v>Arif Hussain Tumerani</v>
          </cell>
          <cell r="D499" t="str">
            <v>Abid Hussain</v>
          </cell>
          <cell r="E499" t="str">
            <v>Miss Tahira</v>
          </cell>
          <cell r="F499" t="str">
            <v>PR-202008C+PR-202007C+PR-202006C</v>
          </cell>
          <cell r="G499">
            <v>44061</v>
          </cell>
          <cell r="H499" t="str">
            <v>11 TO 1</v>
          </cell>
          <cell r="I499" t="str">
            <v>TTS</v>
          </cell>
          <cell r="J499" t="str">
            <v>HDSE-SBTE</v>
          </cell>
          <cell r="K499" t="str">
            <v>45205-1235647-7</v>
          </cell>
          <cell r="L499">
            <v>923041188746</v>
          </cell>
          <cell r="M499">
            <v>923093628002</v>
          </cell>
          <cell r="N499" t="str">
            <v>rc.amjadhussain@gmail.com</v>
          </cell>
          <cell r="O499" t="str">
            <v>Block 8 Clifton Karachi</v>
          </cell>
        </row>
        <row r="500">
          <cell r="B500" t="str">
            <v>Student1263945</v>
          </cell>
          <cell r="C500" t="str">
            <v>MUHAMMAD ASIM</v>
          </cell>
          <cell r="D500" t="str">
            <v xml:space="preserve">ATTA MUHAMMAD </v>
          </cell>
          <cell r="E500" t="str">
            <v>Miss Tahira</v>
          </cell>
          <cell r="F500" t="str">
            <v>PR-202008C+PR-202007C+PR-202006C</v>
          </cell>
          <cell r="G500">
            <v>44061</v>
          </cell>
          <cell r="H500" t="str">
            <v>11 TO 1</v>
          </cell>
          <cell r="I500" t="str">
            <v>TTS</v>
          </cell>
          <cell r="J500" t="str">
            <v>ADSE</v>
          </cell>
          <cell r="K500" t="str">
            <v>42201-8839660-7</v>
          </cell>
          <cell r="L500">
            <v>923431125670</v>
          </cell>
          <cell r="M500">
            <v>0</v>
          </cell>
          <cell r="N500" t="str">
            <v>ASIMAFRIDI477@GMAIL.COM</v>
          </cell>
          <cell r="O500" t="str">
            <v>HOUSE NO B/56 PECHS BLOCK 6 NEW SINDHI MUSLIM COLONY KARACHI</v>
          </cell>
        </row>
        <row r="501">
          <cell r="B501" t="str">
            <v>Student1270618</v>
          </cell>
          <cell r="C501" t="str">
            <v>Muhammad Israr</v>
          </cell>
          <cell r="D501" t="str">
            <v>Abdul waheed</v>
          </cell>
          <cell r="E501" t="str">
            <v>Miss Tahira</v>
          </cell>
          <cell r="F501" t="str">
            <v>PR-202008C+PR-202007C+PR-202006C</v>
          </cell>
          <cell r="G501">
            <v>44061</v>
          </cell>
          <cell r="H501" t="str">
            <v>11 TO 1</v>
          </cell>
          <cell r="I501" t="str">
            <v>TTS</v>
          </cell>
          <cell r="J501" t="str">
            <v>HDSE-SBTE</v>
          </cell>
          <cell r="K501">
            <v>42301438555167</v>
          </cell>
          <cell r="L501">
            <v>9233303491711</v>
          </cell>
          <cell r="M501" t="str">
            <v>923113148601/923313148601</v>
          </cell>
          <cell r="N501" t="str">
            <v>israrb294@gmail.com</v>
          </cell>
          <cell r="O501" t="str">
            <v>Budhni Goth Maripur Karachi</v>
          </cell>
        </row>
        <row r="502">
          <cell r="B502" t="str">
            <v>Student1226614</v>
          </cell>
          <cell r="C502" t="str">
            <v>Uzair Ali Shah</v>
          </cell>
          <cell r="D502" t="str">
            <v>Imdada Ali Shah</v>
          </cell>
          <cell r="E502" t="str">
            <v>Miss Tahira</v>
          </cell>
          <cell r="F502" t="str">
            <v>PR-202008C+PR-202007C+PR-202006C</v>
          </cell>
          <cell r="G502">
            <v>44061</v>
          </cell>
          <cell r="H502" t="str">
            <v>11 TO 1</v>
          </cell>
          <cell r="I502" t="str">
            <v>TTS</v>
          </cell>
          <cell r="J502" t="str">
            <v>ADSE</v>
          </cell>
          <cell r="K502" t="str">
            <v>43303-9504720-7</v>
          </cell>
          <cell r="L502">
            <v>923322729025</v>
          </cell>
          <cell r="M502">
            <v>923043478518</v>
          </cell>
          <cell r="N502" t="str">
            <v>uzairalishah72@gmail.com</v>
          </cell>
          <cell r="O502" t="str">
            <v>Nursery</v>
          </cell>
        </row>
        <row r="503">
          <cell r="B503" t="str">
            <v>Student1299814</v>
          </cell>
          <cell r="C503" t="str">
            <v>Faisal Fareed</v>
          </cell>
          <cell r="D503" t="str">
            <v>Farid Siddiqui</v>
          </cell>
          <cell r="E503" t="str">
            <v>Miss Tahira</v>
          </cell>
          <cell r="F503" t="str">
            <v>PR-202008C+PR-202007C+PR-202006C</v>
          </cell>
          <cell r="G503">
            <v>44061</v>
          </cell>
          <cell r="H503" t="str">
            <v>11 TO 1</v>
          </cell>
          <cell r="I503" t="str">
            <v>TTS</v>
          </cell>
          <cell r="J503" t="str">
            <v>Smart Pro-.NET Web Application Development</v>
          </cell>
          <cell r="K503" t="str">
            <v>-</v>
          </cell>
          <cell r="L503">
            <v>923332131599</v>
          </cell>
          <cell r="M503">
            <v>0</v>
          </cell>
          <cell r="N503">
            <v>0</v>
          </cell>
          <cell r="O503" t="str">
            <v>Bahaudrabad Bismillah Blessing plot 22/33 DMCHS</v>
          </cell>
        </row>
        <row r="504">
          <cell r="B504" t="str">
            <v>Student1248409</v>
          </cell>
          <cell r="C504" t="str">
            <v>Kashif Zaman</v>
          </cell>
          <cell r="D504" t="str">
            <v>Gul Zaman</v>
          </cell>
          <cell r="E504" t="str">
            <v>Miss Tahira</v>
          </cell>
          <cell r="F504" t="str">
            <v>PR-202008C+PR-202007C+PR-202006C</v>
          </cell>
          <cell r="G504">
            <v>44061</v>
          </cell>
          <cell r="H504" t="str">
            <v>11 TO 1</v>
          </cell>
          <cell r="I504" t="str">
            <v>TTS</v>
          </cell>
          <cell r="J504" t="str">
            <v>ADSE</v>
          </cell>
          <cell r="K504" t="str">
            <v>42301-6005404-9</v>
          </cell>
          <cell r="L504">
            <v>923493127084</v>
          </cell>
          <cell r="M504">
            <v>923415270171</v>
          </cell>
          <cell r="N504" t="str">
            <v>kashifawan7@gmail.com</v>
          </cell>
          <cell r="O504" t="str">
            <v>H No 141 A Liaquat Ashraf Coloy Karachi</v>
          </cell>
        </row>
        <row r="505">
          <cell r="B505" t="str">
            <v>Student1257829</v>
          </cell>
          <cell r="C505" t="str">
            <v xml:space="preserve">UZAIR KHAN </v>
          </cell>
          <cell r="D505" t="str">
            <v>ALAMZAIB</v>
          </cell>
          <cell r="E505" t="str">
            <v>Miss Tahira</v>
          </cell>
          <cell r="F505" t="str">
            <v>PR-202008C+PR-202007C+PR-202006C</v>
          </cell>
          <cell r="G505">
            <v>44061</v>
          </cell>
          <cell r="H505" t="str">
            <v>11 TO 1</v>
          </cell>
          <cell r="I505" t="str">
            <v>TTS</v>
          </cell>
          <cell r="J505" t="str">
            <v>ADSE</v>
          </cell>
          <cell r="K505" t="str">
            <v>42201-6710287-2</v>
          </cell>
          <cell r="L505">
            <v>923343025734</v>
          </cell>
          <cell r="M505">
            <v>923072464357</v>
          </cell>
          <cell r="N505" t="str">
            <v>UZAIRKHAN@GMAIL.COM</v>
          </cell>
          <cell r="O505" t="str">
            <v>SR-175 GOLONABAD OLD SABZI MANDI NEAR ASKARI PARK</v>
          </cell>
        </row>
        <row r="506">
          <cell r="B506" t="str">
            <v>-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 t="str">
            <v>-</v>
          </cell>
          <cell r="J506" t="str">
            <v>-</v>
          </cell>
          <cell r="K506" t="str">
            <v>-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</row>
        <row r="507">
          <cell r="B507" t="str">
            <v>Enrollment</v>
          </cell>
          <cell r="C507" t="str">
            <v>Name</v>
          </cell>
          <cell r="D507" t="str">
            <v>Father Name</v>
          </cell>
          <cell r="E507" t="str">
            <v>Faculty Name</v>
          </cell>
          <cell r="F507" t="str">
            <v>Batch Code</v>
          </cell>
          <cell r="G507" t="str">
            <v>Batch Start Date</v>
          </cell>
          <cell r="H507" t="str">
            <v>Time Slot</v>
          </cell>
          <cell r="I507" t="str">
            <v>Days</v>
          </cell>
          <cell r="J507" t="str">
            <v>Course</v>
          </cell>
          <cell r="K507" t="str">
            <v>NIC Number</v>
          </cell>
          <cell r="L507" t="str">
            <v>PTCL No</v>
          </cell>
          <cell r="M507" t="str">
            <v>Cell No</v>
          </cell>
          <cell r="N507" t="str">
            <v>Email</v>
          </cell>
          <cell r="O507" t="str">
            <v>Address</v>
          </cell>
        </row>
        <row r="508">
          <cell r="B508" t="str">
            <v>Student1279595</v>
          </cell>
          <cell r="C508" t="str">
            <v xml:space="preserve">Fakiha </v>
          </cell>
          <cell r="D508" t="str">
            <v>Muhammad Toufeeq</v>
          </cell>
          <cell r="E508" t="str">
            <v>Sir Shehzad</v>
          </cell>
          <cell r="F508" t="str">
            <v>PR-202010C</v>
          </cell>
          <cell r="G508">
            <v>44124</v>
          </cell>
          <cell r="H508" t="str">
            <v>11 TO 1</v>
          </cell>
          <cell r="I508" t="str">
            <v>TTS</v>
          </cell>
          <cell r="J508" t="str">
            <v>ADSE</v>
          </cell>
          <cell r="K508" t="str">
            <v>42101-0855607-8</v>
          </cell>
          <cell r="L508">
            <v>923042922372</v>
          </cell>
          <cell r="M508">
            <v>923461000419</v>
          </cell>
          <cell r="N508">
            <v>0</v>
          </cell>
          <cell r="O508" t="str">
            <v xml:space="preserve">Block-9 r49 k.a.e.c.hs baloch colony </v>
          </cell>
        </row>
        <row r="509">
          <cell r="B509" t="str">
            <v>Student1281566</v>
          </cell>
          <cell r="C509" t="str">
            <v>AYESHA SAEED</v>
          </cell>
          <cell r="D509" t="str">
            <v>MUHAMAD SAEED</v>
          </cell>
          <cell r="E509" t="str">
            <v>Sir Shehzad</v>
          </cell>
          <cell r="F509" t="str">
            <v>PR-202010C</v>
          </cell>
          <cell r="G509">
            <v>44124</v>
          </cell>
          <cell r="H509" t="str">
            <v>11 TO 1</v>
          </cell>
          <cell r="I509" t="str">
            <v>TTS</v>
          </cell>
          <cell r="J509" t="str">
            <v>HDSE-SBTE</v>
          </cell>
          <cell r="K509" t="str">
            <v>-</v>
          </cell>
          <cell r="L509">
            <v>923232859423</v>
          </cell>
          <cell r="M509">
            <v>923322495916</v>
          </cell>
          <cell r="N509">
            <v>0</v>
          </cell>
          <cell r="O509" t="str">
            <v>F15/4 MARTIN QUARTERS JAMSHEED ROAD KARACHI</v>
          </cell>
        </row>
        <row r="510">
          <cell r="B510" t="str">
            <v>Student1281611</v>
          </cell>
          <cell r="C510" t="str">
            <v>UZMA KHURSHEED ALAM</v>
          </cell>
          <cell r="D510" t="str">
            <v>KHURSHEED ALAM</v>
          </cell>
          <cell r="E510" t="str">
            <v>Sir Shehzad</v>
          </cell>
          <cell r="F510" t="str">
            <v>PR-202010C</v>
          </cell>
          <cell r="G510">
            <v>44124</v>
          </cell>
          <cell r="H510" t="str">
            <v>11 TO 1</v>
          </cell>
          <cell r="I510" t="str">
            <v>TTS</v>
          </cell>
          <cell r="J510" t="str">
            <v>ADSE</v>
          </cell>
          <cell r="K510" t="str">
            <v>42201-5074816-6</v>
          </cell>
          <cell r="L510">
            <v>923162707242</v>
          </cell>
          <cell r="M510">
            <v>923111032190</v>
          </cell>
          <cell r="N510" t="str">
            <v>UZMAKHURSHEED125@GMAIL.COM</v>
          </cell>
          <cell r="O510" t="str">
            <v xml:space="preserve">C-1/9 NAFEES BUNGLOWS JINNAH SQUARE MALIR </v>
          </cell>
        </row>
        <row r="511">
          <cell r="B511" t="str">
            <v>Student1280554</v>
          </cell>
          <cell r="C511" t="str">
            <v>Tayyab Iftikhar Ahmed</v>
          </cell>
          <cell r="D511" t="str">
            <v>Ifthikhar Ahmed</v>
          </cell>
          <cell r="E511" t="str">
            <v>Sir Shehzad</v>
          </cell>
          <cell r="F511" t="str">
            <v>PR-202010C</v>
          </cell>
          <cell r="G511">
            <v>44124</v>
          </cell>
          <cell r="H511" t="str">
            <v>11 TO 1</v>
          </cell>
          <cell r="I511" t="str">
            <v>TTS</v>
          </cell>
          <cell r="J511" t="str">
            <v>HDSE-SBTE</v>
          </cell>
          <cell r="K511" t="str">
            <v>-</v>
          </cell>
          <cell r="L511">
            <v>923312897449</v>
          </cell>
          <cell r="M511">
            <v>9230824409858</v>
          </cell>
          <cell r="N511" t="str">
            <v>ifthikharbbbasi125@gmail.com</v>
          </cell>
          <cell r="O511" t="str">
            <v>PST Society (d-127) Korangi karachi</v>
          </cell>
        </row>
        <row r="512">
          <cell r="B512" t="str">
            <v>Student1280558</v>
          </cell>
          <cell r="C512" t="str">
            <v>Abdullah Bin Hassan</v>
          </cell>
          <cell r="D512" t="str">
            <v>Hassam Bin Ali</v>
          </cell>
          <cell r="E512" t="str">
            <v>Sir Shehzad</v>
          </cell>
          <cell r="F512" t="str">
            <v>PR-202010C</v>
          </cell>
          <cell r="G512">
            <v>44124</v>
          </cell>
          <cell r="H512" t="str">
            <v>11 TO 1</v>
          </cell>
          <cell r="I512" t="str">
            <v>TTS</v>
          </cell>
          <cell r="J512" t="str">
            <v>ADSE</v>
          </cell>
          <cell r="K512" t="str">
            <v>42201-5181810-9</v>
          </cell>
          <cell r="L512">
            <v>923128921935</v>
          </cell>
          <cell r="M512">
            <v>923182822159</v>
          </cell>
          <cell r="N512" t="str">
            <v>abdullah rajpoort233@gmail.com</v>
          </cell>
          <cell r="O512" t="str">
            <v>Korangi no 6 sec 51/13 house no 706</v>
          </cell>
        </row>
        <row r="513">
          <cell r="B513" t="str">
            <v>Student1280569</v>
          </cell>
          <cell r="C513" t="str">
            <v>Usama Ahmed</v>
          </cell>
          <cell r="D513" t="str">
            <v>Ahmed Shah</v>
          </cell>
          <cell r="E513" t="str">
            <v>Sir Shehzad</v>
          </cell>
          <cell r="F513" t="str">
            <v>PR-202010C</v>
          </cell>
          <cell r="G513">
            <v>44124</v>
          </cell>
          <cell r="H513" t="str">
            <v>11 TO 1</v>
          </cell>
          <cell r="I513" t="str">
            <v>TTS</v>
          </cell>
          <cell r="J513" t="str">
            <v>ADSE</v>
          </cell>
          <cell r="K513" t="str">
            <v>42501-3541137-3</v>
          </cell>
          <cell r="L513">
            <v>923445352485</v>
          </cell>
          <cell r="M513">
            <v>923044163008</v>
          </cell>
          <cell r="N513" t="str">
            <v>usamaahmedkhan120@gmail.com</v>
          </cell>
          <cell r="O513" t="str">
            <v>House no A-261 Nagar Bin Qasim Malir karachi</v>
          </cell>
        </row>
        <row r="514">
          <cell r="B514" t="str">
            <v>Student1282965</v>
          </cell>
          <cell r="C514" t="str">
            <v xml:space="preserve">Mujtaba </v>
          </cell>
          <cell r="D514" t="str">
            <v>M.munir</v>
          </cell>
          <cell r="E514" t="str">
            <v>Sir Shehzad</v>
          </cell>
          <cell r="F514" t="str">
            <v>PR-202010C</v>
          </cell>
          <cell r="G514">
            <v>44124</v>
          </cell>
          <cell r="H514" t="str">
            <v>11 TO 1</v>
          </cell>
          <cell r="I514" t="str">
            <v>TTS</v>
          </cell>
          <cell r="J514" t="str">
            <v>ADSE</v>
          </cell>
          <cell r="K514" t="str">
            <v>-</v>
          </cell>
          <cell r="L514">
            <v>923152532519</v>
          </cell>
          <cell r="M514">
            <v>0</v>
          </cell>
          <cell r="N514" t="str">
            <v>MUJTABAMUNIR8@GMAIL.COM</v>
          </cell>
          <cell r="O514" t="str">
            <v>A89 BLOCK 13 D3 GULSHAN IQBAL</v>
          </cell>
        </row>
        <row r="515">
          <cell r="B515" t="str">
            <v>Student1284639</v>
          </cell>
          <cell r="C515" t="str">
            <v>MURAD ALI</v>
          </cell>
          <cell r="D515" t="str">
            <v>AKBAR ALI</v>
          </cell>
          <cell r="E515" t="str">
            <v>Sir Shehzad</v>
          </cell>
          <cell r="F515" t="str">
            <v>PR-202010C</v>
          </cell>
          <cell r="G515">
            <v>44124</v>
          </cell>
          <cell r="H515" t="str">
            <v>11 TO 1</v>
          </cell>
          <cell r="I515" t="str">
            <v>TTS</v>
          </cell>
          <cell r="J515" t="str">
            <v>ADSE</v>
          </cell>
          <cell r="K515" t="str">
            <v>42201-5946833-9</v>
          </cell>
          <cell r="L515">
            <v>923152382327</v>
          </cell>
          <cell r="M515">
            <v>0</v>
          </cell>
          <cell r="N515">
            <v>0</v>
          </cell>
          <cell r="O515" t="str">
            <v>SECTOR 35 A HOUSE NO B 208 ZAMAN TOWN KORANGI 04 KARACHI</v>
          </cell>
        </row>
        <row r="516">
          <cell r="B516" t="str">
            <v>-</v>
          </cell>
          <cell r="C516" t="str">
            <v>-</v>
          </cell>
          <cell r="D516" t="str">
            <v>-</v>
          </cell>
          <cell r="E516" t="str">
            <v>-</v>
          </cell>
          <cell r="F516" t="str">
            <v>-</v>
          </cell>
          <cell r="G516" t="str">
            <v>-</v>
          </cell>
          <cell r="H516" t="str">
            <v>-</v>
          </cell>
          <cell r="I516" t="str">
            <v>-</v>
          </cell>
          <cell r="J516" t="str">
            <v>-</v>
          </cell>
          <cell r="K516" t="str">
            <v>-</v>
          </cell>
          <cell r="L516" t="str">
            <v>-</v>
          </cell>
          <cell r="M516" t="str">
            <v>-</v>
          </cell>
          <cell r="N516" t="str">
            <v>-</v>
          </cell>
          <cell r="O516" t="str">
            <v>-</v>
          </cell>
        </row>
        <row r="517">
          <cell r="B517" t="str">
            <v>Enrollment</v>
          </cell>
          <cell r="C517" t="str">
            <v>Name</v>
          </cell>
          <cell r="D517" t="str">
            <v>Father Name</v>
          </cell>
          <cell r="E517" t="str">
            <v>Faculty Name</v>
          </cell>
          <cell r="F517" t="str">
            <v>Batch Code</v>
          </cell>
          <cell r="G517" t="str">
            <v>Batch Start Date</v>
          </cell>
          <cell r="H517" t="str">
            <v>Time Slot</v>
          </cell>
          <cell r="I517" t="str">
            <v>Days</v>
          </cell>
          <cell r="J517" t="str">
            <v>Course</v>
          </cell>
          <cell r="K517" t="str">
            <v>NIC Number</v>
          </cell>
          <cell r="L517" t="str">
            <v>PTCL No</v>
          </cell>
          <cell r="M517" t="str">
            <v>Cell No</v>
          </cell>
          <cell r="N517" t="str">
            <v>Email</v>
          </cell>
          <cell r="O517" t="str">
            <v>Address</v>
          </cell>
        </row>
        <row r="518">
          <cell r="B518" t="str">
            <v>Student1282876</v>
          </cell>
          <cell r="C518" t="str">
            <v>Umm E Hani</v>
          </cell>
          <cell r="D518" t="str">
            <v>Tariq</v>
          </cell>
          <cell r="E518" t="str">
            <v>Sir Talha</v>
          </cell>
          <cell r="F518" t="str">
            <v>PR-202011C</v>
          </cell>
          <cell r="G518">
            <v>44146</v>
          </cell>
          <cell r="H518" t="str">
            <v>11 TO 1</v>
          </cell>
          <cell r="I518" t="str">
            <v>MWF</v>
          </cell>
          <cell r="J518" t="str">
            <v>ADSE</v>
          </cell>
          <cell r="K518" t="str">
            <v>-</v>
          </cell>
          <cell r="L518">
            <v>923158122631</v>
          </cell>
          <cell r="M518">
            <v>0</v>
          </cell>
          <cell r="N518" t="str">
            <v>UHANI8658@GMAIL.COM</v>
          </cell>
          <cell r="O518" t="str">
            <v>gr-146 bhittai colony korangi crossing</v>
          </cell>
        </row>
        <row r="519">
          <cell r="B519" t="str">
            <v>Student1282877</v>
          </cell>
          <cell r="C519" t="str">
            <v>Aiman Iqbal</v>
          </cell>
          <cell r="D519" t="str">
            <v>Muhammad Iqbal</v>
          </cell>
          <cell r="E519" t="str">
            <v>Sir Talha</v>
          </cell>
          <cell r="F519" t="str">
            <v>PR-202011C</v>
          </cell>
          <cell r="G519">
            <v>44146</v>
          </cell>
          <cell r="H519" t="str">
            <v>11 TO 1</v>
          </cell>
          <cell r="I519" t="str">
            <v>MWF</v>
          </cell>
          <cell r="J519" t="str">
            <v>ADSE</v>
          </cell>
          <cell r="K519" t="str">
            <v>-</v>
          </cell>
          <cell r="L519">
            <v>923022559163</v>
          </cell>
          <cell r="M519">
            <v>923003453469</v>
          </cell>
          <cell r="N519" t="str">
            <v>aimeniqbal2001@gmail.com</v>
          </cell>
          <cell r="O519" t="str">
            <v>RC-13 ground floor dada bhoy society shaheed e millat karachi</v>
          </cell>
        </row>
        <row r="520">
          <cell r="B520" t="str">
            <v>Student1284086</v>
          </cell>
          <cell r="C520" t="str">
            <v>Zain Nizami</v>
          </cell>
          <cell r="D520" t="str">
            <v>Haseen Nizami</v>
          </cell>
          <cell r="E520" t="str">
            <v>Sir Talha</v>
          </cell>
          <cell r="F520" t="str">
            <v>PR-202011C</v>
          </cell>
          <cell r="G520">
            <v>44146</v>
          </cell>
          <cell r="H520" t="str">
            <v>11 TO 1</v>
          </cell>
          <cell r="I520" t="str">
            <v>MWF</v>
          </cell>
          <cell r="J520" t="str">
            <v>ADSE</v>
          </cell>
          <cell r="K520" t="str">
            <v>42201-6795528-7</v>
          </cell>
          <cell r="L520">
            <v>923326812922</v>
          </cell>
          <cell r="M520">
            <v>923452990356</v>
          </cell>
          <cell r="N520">
            <v>0</v>
          </cell>
          <cell r="O520" t="str">
            <v>A-320 BLOCK5 SADI TOWN KARACHI</v>
          </cell>
        </row>
        <row r="521">
          <cell r="B521" t="str">
            <v>Student1283996</v>
          </cell>
          <cell r="C521" t="str">
            <v>Syed Azkia Shah</v>
          </cell>
          <cell r="D521" t="str">
            <v>Syed Aqil Shah</v>
          </cell>
          <cell r="E521" t="str">
            <v>Sir Talha</v>
          </cell>
          <cell r="F521" t="str">
            <v>PR-202011C</v>
          </cell>
          <cell r="G521">
            <v>44146</v>
          </cell>
          <cell r="H521" t="str">
            <v>11 TO 1</v>
          </cell>
          <cell r="I521" t="str">
            <v>MWF</v>
          </cell>
          <cell r="J521" t="str">
            <v>ADSE</v>
          </cell>
          <cell r="K521" t="str">
            <v>42501-3050287-5</v>
          </cell>
          <cell r="L521">
            <v>923322702784</v>
          </cell>
          <cell r="M521">
            <v>0</v>
          </cell>
          <cell r="N521" t="str">
            <v>azkiashah0@gmail.com</v>
          </cell>
          <cell r="O521" t="str">
            <v>R-48 GOVT TEACHERS HOUSING SOCIETY SCH 33 19-A SUPER HIGHWAY</v>
          </cell>
        </row>
        <row r="522">
          <cell r="B522" t="str">
            <v>Student1286666</v>
          </cell>
          <cell r="C522" t="str">
            <v xml:space="preserve">Abdullah Khan </v>
          </cell>
          <cell r="D522" t="str">
            <v>Muhammad Shahbaz</v>
          </cell>
          <cell r="E522" t="str">
            <v>Sir Talha</v>
          </cell>
          <cell r="F522" t="str">
            <v>PR-202011C</v>
          </cell>
          <cell r="G522">
            <v>44146</v>
          </cell>
          <cell r="H522" t="str">
            <v>11 TO 1</v>
          </cell>
          <cell r="I522" t="str">
            <v>MWF</v>
          </cell>
          <cell r="J522" t="str">
            <v>ADSE</v>
          </cell>
          <cell r="K522" t="str">
            <v>42201-6799376-5</v>
          </cell>
          <cell r="L522">
            <v>923065357687</v>
          </cell>
          <cell r="M522">
            <v>923002389605</v>
          </cell>
          <cell r="N522">
            <v>0</v>
          </cell>
          <cell r="O522" t="str">
            <v>house no 335 sec8/a hazrat bilal colony korangi karachi</v>
          </cell>
        </row>
        <row r="523">
          <cell r="B523" t="str">
            <v>Student1285351</v>
          </cell>
          <cell r="C523" t="str">
            <v>Imran Salahuddin</v>
          </cell>
          <cell r="D523" t="str">
            <v>Salahuddin</v>
          </cell>
          <cell r="E523" t="str">
            <v>Sir Talha</v>
          </cell>
          <cell r="F523" t="str">
            <v>PR-202011C</v>
          </cell>
          <cell r="G523">
            <v>44146</v>
          </cell>
          <cell r="H523" t="str">
            <v>11 TO 1</v>
          </cell>
          <cell r="I523" t="str">
            <v>MWF</v>
          </cell>
          <cell r="J523" t="str">
            <v>ADSE</v>
          </cell>
          <cell r="K523" t="str">
            <v>-</v>
          </cell>
          <cell r="L523">
            <v>923082203671</v>
          </cell>
          <cell r="M523">
            <v>923312409375</v>
          </cell>
          <cell r="N523" t="str">
            <v>imransalahuddin1@gmail.com</v>
          </cell>
          <cell r="O523" t="str">
            <v xml:space="preserve">Sector35/a c/209 Korangi Zaman Town </v>
          </cell>
        </row>
        <row r="524">
          <cell r="B524" t="str">
            <v>Student1285350</v>
          </cell>
          <cell r="C524" t="str">
            <v>Hammad Ali Khan</v>
          </cell>
          <cell r="D524" t="str">
            <v>Musharraf</v>
          </cell>
          <cell r="E524" t="str">
            <v>Sir Talha</v>
          </cell>
          <cell r="F524" t="str">
            <v>PR-202011C</v>
          </cell>
          <cell r="G524">
            <v>44146</v>
          </cell>
          <cell r="H524" t="str">
            <v>11 TO 1</v>
          </cell>
          <cell r="I524" t="str">
            <v>MWF</v>
          </cell>
          <cell r="J524" t="str">
            <v>ADSE</v>
          </cell>
          <cell r="K524" t="str">
            <v>42201-7875240-3</v>
          </cell>
          <cell r="L524">
            <v>923212642905</v>
          </cell>
          <cell r="M524">
            <v>923122639923</v>
          </cell>
          <cell r="N524" t="str">
            <v>hammadali23112000@gmail.com</v>
          </cell>
          <cell r="O524" t="str">
            <v>sector 35/a b 332 korangi no 4 zaman town</v>
          </cell>
        </row>
        <row r="525">
          <cell r="B525" t="str">
            <v>Student1284871</v>
          </cell>
          <cell r="C525" t="str">
            <v>MUHAMAMD NOMAN VIRK</v>
          </cell>
          <cell r="D525" t="str">
            <v>IMRAN VIRK</v>
          </cell>
          <cell r="E525" t="str">
            <v>Sir Talha</v>
          </cell>
          <cell r="F525" t="str">
            <v>PR-202011C</v>
          </cell>
          <cell r="G525">
            <v>44146</v>
          </cell>
          <cell r="H525" t="str">
            <v>11 TO 1</v>
          </cell>
          <cell r="I525" t="str">
            <v>MWF</v>
          </cell>
          <cell r="J525" t="str">
            <v>ADSE</v>
          </cell>
          <cell r="K525" t="str">
            <v>42201-5229010-9</v>
          </cell>
          <cell r="L525">
            <v>923302328484</v>
          </cell>
          <cell r="M525">
            <v>923180283513</v>
          </cell>
          <cell r="N525" t="str">
            <v>NOMANIMRAN19@GMAIL.COM</v>
          </cell>
          <cell r="O525" t="str">
            <v>DEFENCE VIEW PHASE 22 HOUSE NO G64A KARACHI</v>
          </cell>
        </row>
        <row r="526">
          <cell r="B526" t="str">
            <v>Student1272335</v>
          </cell>
          <cell r="C526" t="str">
            <v>M.Shoaib</v>
          </cell>
          <cell r="D526" t="str">
            <v>M Rafiquue</v>
          </cell>
          <cell r="E526" t="str">
            <v>Sir Talha</v>
          </cell>
          <cell r="F526" t="str">
            <v>PR-202011C</v>
          </cell>
          <cell r="G526">
            <v>44146</v>
          </cell>
          <cell r="H526" t="str">
            <v>11 TO 1</v>
          </cell>
          <cell r="I526" t="str">
            <v>MWF</v>
          </cell>
          <cell r="J526" t="str">
            <v>ADSE</v>
          </cell>
          <cell r="K526" t="str">
            <v>42201-31174857</v>
          </cell>
          <cell r="L526">
            <v>3188060010</v>
          </cell>
          <cell r="M526">
            <v>3008212045</v>
          </cell>
          <cell r="N526" t="str">
            <v>meshoaibkhan7@gmail.com</v>
          </cell>
          <cell r="O526" t="str">
            <v>L-64 Bagh-e-ibrahim malir</v>
          </cell>
        </row>
        <row r="527">
          <cell r="B527" t="str">
            <v>Student1287083</v>
          </cell>
          <cell r="C527" t="str">
            <v>Shabbir Habib</v>
          </cell>
          <cell r="D527" t="str">
            <v>Habib</v>
          </cell>
          <cell r="E527" t="str">
            <v>Sir Talha</v>
          </cell>
          <cell r="F527" t="str">
            <v>PR-202011C</v>
          </cell>
          <cell r="G527">
            <v>44146</v>
          </cell>
          <cell r="H527" t="str">
            <v>11 TO 1</v>
          </cell>
          <cell r="I527" t="str">
            <v>MWF</v>
          </cell>
          <cell r="J527" t="str">
            <v>HDSE-SBTE</v>
          </cell>
          <cell r="K527" t="str">
            <v>42301-7088822-3</v>
          </cell>
          <cell r="L527">
            <v>2135210269</v>
          </cell>
          <cell r="M527">
            <v>923341337253</v>
          </cell>
          <cell r="N527" t="str">
            <v>Shabbirhabib2014@gmail.com</v>
          </cell>
          <cell r="O527" t="str">
            <v>312 Saifee House Mansfield  street Saddar</v>
          </cell>
        </row>
        <row r="528">
          <cell r="B528" t="str">
            <v>-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 t="str">
            <v>-</v>
          </cell>
          <cell r="J528" t="str">
            <v>-</v>
          </cell>
          <cell r="K528" t="str">
            <v>-</v>
          </cell>
          <cell r="L528" t="str">
            <v>-</v>
          </cell>
          <cell r="M528" t="str">
            <v>-</v>
          </cell>
          <cell r="N528" t="str">
            <v>-</v>
          </cell>
          <cell r="O528" t="str">
            <v>-</v>
          </cell>
        </row>
        <row r="529">
          <cell r="B529" t="str">
            <v>Enrollment</v>
          </cell>
          <cell r="C529" t="str">
            <v>Name</v>
          </cell>
          <cell r="D529" t="str">
            <v>Father Name</v>
          </cell>
          <cell r="E529" t="str">
            <v>Faculty Name</v>
          </cell>
          <cell r="F529" t="str">
            <v>Batch Code</v>
          </cell>
          <cell r="G529" t="str">
            <v>Batch Start Date</v>
          </cell>
          <cell r="H529" t="str">
            <v>Time Slot</v>
          </cell>
          <cell r="I529" t="str">
            <v>Days</v>
          </cell>
          <cell r="J529" t="str">
            <v>Course</v>
          </cell>
          <cell r="K529" t="str">
            <v>NIC Number</v>
          </cell>
          <cell r="L529" t="str">
            <v>PTCL No</v>
          </cell>
          <cell r="M529" t="str">
            <v>Cell No</v>
          </cell>
          <cell r="N529" t="str">
            <v>Email</v>
          </cell>
          <cell r="O529" t="str">
            <v>Address</v>
          </cell>
        </row>
        <row r="530">
          <cell r="B530" t="str">
            <v>Student1286677</v>
          </cell>
          <cell r="C530" t="str">
            <v>MUHAMMAD SAAD HUSSAIN</v>
          </cell>
          <cell r="D530" t="str">
            <v>MUHAMMAD HUSSAIN</v>
          </cell>
          <cell r="E530" t="str">
            <v>Sir Talha</v>
          </cell>
          <cell r="F530" t="str">
            <v>PR-202011C1+202009C</v>
          </cell>
          <cell r="G530">
            <v>44152</v>
          </cell>
          <cell r="H530" t="str">
            <v>11 TO 1</v>
          </cell>
          <cell r="I530" t="str">
            <v>TTS</v>
          </cell>
          <cell r="J530" t="str">
            <v>ADSE</v>
          </cell>
          <cell r="K530" t="str">
            <v>42401-803656-7</v>
          </cell>
          <cell r="L530">
            <v>923100330513</v>
          </cell>
          <cell r="M530">
            <v>923242650206</v>
          </cell>
          <cell r="N530" t="str">
            <v>HUSSAINSAAD541@GMAIL.COM</v>
          </cell>
          <cell r="O530" t="str">
            <v>STREET NO 08 HOUSE NO 2323 36/G LANDHI KARACHI</v>
          </cell>
        </row>
        <row r="531">
          <cell r="B531" t="str">
            <v>Student1286675</v>
          </cell>
          <cell r="C531" t="str">
            <v>Yahya Hassan</v>
          </cell>
          <cell r="D531" t="str">
            <v>Hassan Bin Ali</v>
          </cell>
          <cell r="E531" t="str">
            <v>Sir Talha</v>
          </cell>
          <cell r="F531" t="str">
            <v>PR-202011C1+202009C</v>
          </cell>
          <cell r="G531">
            <v>44152</v>
          </cell>
          <cell r="H531" t="str">
            <v>11 TO 1</v>
          </cell>
          <cell r="I531" t="str">
            <v>TTS</v>
          </cell>
          <cell r="J531" t="str">
            <v>HDSE-SBTE</v>
          </cell>
          <cell r="K531" t="str">
            <v>-</v>
          </cell>
          <cell r="L531">
            <v>923112271741</v>
          </cell>
          <cell r="M531">
            <v>0</v>
          </cell>
          <cell r="N531" t="str">
            <v>yhassan6190@gmail.com</v>
          </cell>
          <cell r="O531" t="str">
            <v>Korangi no 06 51/b House no 706</v>
          </cell>
        </row>
        <row r="532">
          <cell r="B532" t="str">
            <v>Student1287093</v>
          </cell>
          <cell r="C532" t="str">
            <v>Abdul Basit</v>
          </cell>
          <cell r="D532" t="str">
            <v>Muhamamd Naeem</v>
          </cell>
          <cell r="E532" t="str">
            <v>Sir Talha</v>
          </cell>
          <cell r="F532" t="str">
            <v>PR-202011C1+202009C</v>
          </cell>
          <cell r="G532">
            <v>44152</v>
          </cell>
          <cell r="H532" t="str">
            <v>11 TO 1</v>
          </cell>
          <cell r="I532" t="str">
            <v>TTS</v>
          </cell>
          <cell r="J532" t="str">
            <v>DISM</v>
          </cell>
          <cell r="K532" t="str">
            <v>-</v>
          </cell>
          <cell r="L532">
            <v>923343306288</v>
          </cell>
          <cell r="M532">
            <v>0</v>
          </cell>
          <cell r="N532">
            <v>0</v>
          </cell>
          <cell r="O532" t="str">
            <v>HOUSE EJL/B 10-47 ATTACHED QUARTER G-8/10 CEN TRAL JACOB LINE KARACHI</v>
          </cell>
        </row>
        <row r="533">
          <cell r="B533" t="str">
            <v>Student1286446</v>
          </cell>
          <cell r="C533" t="str">
            <v>Talha Saeed</v>
          </cell>
          <cell r="D533" t="str">
            <v>Saeed Buksh</v>
          </cell>
          <cell r="E533" t="str">
            <v>Sir Talha</v>
          </cell>
          <cell r="F533" t="str">
            <v>PR-202011C1+202009C</v>
          </cell>
          <cell r="G533">
            <v>44152</v>
          </cell>
          <cell r="H533" t="str">
            <v>11 TO 1</v>
          </cell>
          <cell r="I533" t="str">
            <v>TTS</v>
          </cell>
          <cell r="J533" t="str">
            <v>ADSE</v>
          </cell>
          <cell r="K533" t="str">
            <v>42000-7734545-7</v>
          </cell>
          <cell r="L533">
            <v>923472056528</v>
          </cell>
          <cell r="M533">
            <v>923472056528</v>
          </cell>
          <cell r="N533" t="str">
            <v>khantalha134@gmail.com</v>
          </cell>
          <cell r="O533" t="str">
            <v>House no 314 Street no 4 Sector ii akhtar colony karachi</v>
          </cell>
        </row>
        <row r="534">
          <cell r="B534" t="str">
            <v>Student1287884</v>
          </cell>
          <cell r="C534" t="str">
            <v>ROY SOLOMON</v>
          </cell>
          <cell r="D534" t="str">
            <v>CYRILL DANIEL</v>
          </cell>
          <cell r="E534" t="str">
            <v>Sir Talha</v>
          </cell>
          <cell r="F534" t="str">
            <v>PR-202011C1+202009C</v>
          </cell>
          <cell r="G534">
            <v>44152</v>
          </cell>
          <cell r="H534" t="str">
            <v>11 TO 1</v>
          </cell>
          <cell r="I534" t="str">
            <v>TTS</v>
          </cell>
          <cell r="J534" t="str">
            <v>DISM</v>
          </cell>
          <cell r="K534" t="str">
            <v>42301-8101760-1</v>
          </cell>
          <cell r="L534">
            <v>923462933870</v>
          </cell>
          <cell r="M534">
            <v>0</v>
          </cell>
          <cell r="N534" t="str">
            <v>intoxicdjroy14@gmail.co</v>
          </cell>
          <cell r="O534" t="str">
            <v>House no 1109 street 16 Azam Basti Mehmoodabad</v>
          </cell>
        </row>
        <row r="535">
          <cell r="B535" t="str">
            <v>Student1258024</v>
          </cell>
          <cell r="C535" t="str">
            <v xml:space="preserve"> HAMZA ALI SIDDIQIUI</v>
          </cell>
          <cell r="D535" t="str">
            <v>M MOHSIN ALI</v>
          </cell>
          <cell r="E535" t="str">
            <v>Sir Talha</v>
          </cell>
          <cell r="F535" t="str">
            <v>PR-202011C1+202009C</v>
          </cell>
          <cell r="G535">
            <v>44152</v>
          </cell>
          <cell r="H535" t="str">
            <v>11 TO 1</v>
          </cell>
          <cell r="I535" t="str">
            <v>TTS</v>
          </cell>
          <cell r="J535" t="str">
            <v>ADSE</v>
          </cell>
          <cell r="K535" t="str">
            <v>42201-2035255-7</v>
          </cell>
          <cell r="L535">
            <v>923409409090</v>
          </cell>
          <cell r="M535">
            <v>923323660732</v>
          </cell>
          <cell r="N535" t="str">
            <v>HAMZASIDD893@GMAIL.COM</v>
          </cell>
          <cell r="O535" t="str">
            <v>R-66 GAWALIOR SOCIETY SCHEME 33 GULSHAN E IQBAL KARACHI</v>
          </cell>
        </row>
        <row r="536">
          <cell r="B536" t="str">
            <v>Student1280248</v>
          </cell>
          <cell r="C536" t="str">
            <v>Joseph Edward Thomas</v>
          </cell>
          <cell r="D536" t="str">
            <v>Edward</v>
          </cell>
          <cell r="E536" t="str">
            <v>Sir Talha</v>
          </cell>
          <cell r="F536" t="str">
            <v>PR-202011C1+202009C</v>
          </cell>
          <cell r="G536">
            <v>44152</v>
          </cell>
          <cell r="H536" t="str">
            <v>11 TO 1</v>
          </cell>
          <cell r="I536" t="str">
            <v>TTS</v>
          </cell>
          <cell r="J536" t="str">
            <v>ADSE</v>
          </cell>
          <cell r="K536" t="str">
            <v>42201-25490255</v>
          </cell>
          <cell r="L536">
            <v>923003366772</v>
          </cell>
          <cell r="M536">
            <v>923203204942</v>
          </cell>
          <cell r="N536" t="str">
            <v>josephedward420@gmail.com</v>
          </cell>
          <cell r="O536" t="str">
            <v xml:space="preserve">120 Green Belt PECHS block 6 Near Mehmoodabad </v>
          </cell>
        </row>
        <row r="537">
          <cell r="B537" t="str">
            <v>Student1285347</v>
          </cell>
          <cell r="C537" t="str">
            <v>MUHAMMAD TALHA NASEEM</v>
          </cell>
          <cell r="D537" t="str">
            <v>MUHAMMAD NASEEM</v>
          </cell>
          <cell r="E537" t="str">
            <v>Sir Talha</v>
          </cell>
          <cell r="F537" t="str">
            <v>PR-202011C1+202009C</v>
          </cell>
          <cell r="G537">
            <v>44152</v>
          </cell>
          <cell r="H537" t="str">
            <v>11 TO 1</v>
          </cell>
          <cell r="I537" t="str">
            <v>TTS</v>
          </cell>
          <cell r="J537" t="str">
            <v>ADSE</v>
          </cell>
          <cell r="K537" t="str">
            <v>-</v>
          </cell>
          <cell r="L537">
            <v>923112315613</v>
          </cell>
          <cell r="M537">
            <v>0</v>
          </cell>
          <cell r="N537" t="str">
            <v>TALHANASEEM003@GMAIL.COM</v>
          </cell>
          <cell r="O537" t="str">
            <v>Street no 08 House no 2161 36/g Landhi Karachi</v>
          </cell>
        </row>
        <row r="538">
          <cell r="B538" t="str">
            <v>Student1292483</v>
          </cell>
          <cell r="C538" t="str">
            <v>Hifza Toufiq</v>
          </cell>
          <cell r="D538" t="str">
            <v>muhammad toufiq</v>
          </cell>
          <cell r="E538" t="str">
            <v>Sir Talha</v>
          </cell>
          <cell r="F538" t="str">
            <v>PR-202011C1+202009C</v>
          </cell>
          <cell r="G538">
            <v>44152</v>
          </cell>
          <cell r="H538" t="str">
            <v>11 TO 1</v>
          </cell>
          <cell r="I538" t="str">
            <v>TTS</v>
          </cell>
          <cell r="J538" t="str">
            <v>ADSE</v>
          </cell>
          <cell r="K538" t="str">
            <v>-</v>
          </cell>
          <cell r="L538">
            <v>923122411010</v>
          </cell>
          <cell r="M538">
            <v>923142318467</v>
          </cell>
          <cell r="N538" t="str">
            <v>hifzatoufiq@gmail.com</v>
          </cell>
          <cell r="O538" t="str">
            <v>area37/b house no 569 Landhi No 1 near Anami ground</v>
          </cell>
        </row>
        <row r="539">
          <cell r="B539" t="str">
            <v>Student1281598</v>
          </cell>
          <cell r="C539" t="str">
            <v>RAO AFNAN RAZA</v>
          </cell>
          <cell r="D539" t="str">
            <v>MUHAMMAD RAZA</v>
          </cell>
          <cell r="E539" t="str">
            <v>Sir Talha</v>
          </cell>
          <cell r="F539" t="str">
            <v>PR-202011C1+202009C</v>
          </cell>
          <cell r="G539">
            <v>44152</v>
          </cell>
          <cell r="H539" t="str">
            <v>11 TO 1</v>
          </cell>
          <cell r="I539" t="str">
            <v>TTS</v>
          </cell>
          <cell r="J539" t="str">
            <v>ADSE</v>
          </cell>
          <cell r="K539" t="str">
            <v>42301-215384-6</v>
          </cell>
          <cell r="L539">
            <v>923472025141</v>
          </cell>
          <cell r="M539">
            <v>0</v>
          </cell>
          <cell r="N539" t="str">
            <v>AFNANRAZA96@GMAIL.COM</v>
          </cell>
          <cell r="O539" t="str">
            <v>Plot R4 FB AREA BLOCK 14 NASEERABAD</v>
          </cell>
        </row>
        <row r="540">
          <cell r="B540" t="str">
            <v>Student1277777</v>
          </cell>
          <cell r="C540" t="str">
            <v>Muzzammil Tariq</v>
          </cell>
          <cell r="D540" t="str">
            <v xml:space="preserve">Tariq </v>
          </cell>
          <cell r="E540" t="str">
            <v>Sir Talha</v>
          </cell>
          <cell r="F540" t="str">
            <v>PR-202011C1+202009C</v>
          </cell>
          <cell r="G540">
            <v>44152</v>
          </cell>
          <cell r="H540" t="str">
            <v>11 TO 1</v>
          </cell>
          <cell r="I540" t="str">
            <v>TTS</v>
          </cell>
          <cell r="J540" t="str">
            <v>ADSE</v>
          </cell>
          <cell r="K540" t="str">
            <v>42201-9388262-1</v>
          </cell>
          <cell r="L540">
            <v>923342828001</v>
          </cell>
          <cell r="M540">
            <v>923124205033</v>
          </cell>
          <cell r="N540">
            <v>0</v>
          </cell>
          <cell r="O540" t="str">
            <v>House No 59 Block 7,8 D.M.C.H Society Karachi</v>
          </cell>
        </row>
        <row r="541">
          <cell r="B541" t="str">
            <v>Student1277876</v>
          </cell>
          <cell r="C541" t="str">
            <v>Muhammad Dayyan</v>
          </cell>
          <cell r="D541" t="str">
            <v>Muhammad Tahir</v>
          </cell>
          <cell r="E541" t="str">
            <v>Sir Talha</v>
          </cell>
          <cell r="F541" t="str">
            <v>PR-202011C1+202009C</v>
          </cell>
          <cell r="G541">
            <v>44152</v>
          </cell>
          <cell r="H541" t="str">
            <v>11 TO 1</v>
          </cell>
          <cell r="I541" t="str">
            <v>TTS</v>
          </cell>
          <cell r="J541" t="str">
            <v>ADSE</v>
          </cell>
          <cell r="K541" t="str">
            <v>42201-2049032-1</v>
          </cell>
          <cell r="L541">
            <v>923128606913</v>
          </cell>
          <cell r="M541">
            <v>0</v>
          </cell>
          <cell r="N541" t="str">
            <v>dayyantahir12345@gmail.com</v>
          </cell>
          <cell r="O541" t="str">
            <v>B-120 b/5 KAECHS Baloch Colony</v>
          </cell>
        </row>
        <row r="542">
          <cell r="B542" t="str">
            <v>Student1278597</v>
          </cell>
          <cell r="C542" t="str">
            <v>Muhammad Umer Khan</v>
          </cell>
          <cell r="D542" t="str">
            <v>Muhammad Gulab Khan</v>
          </cell>
          <cell r="E542" t="str">
            <v>Sir Talha</v>
          </cell>
          <cell r="F542" t="str">
            <v>PR-202011C1+202009C</v>
          </cell>
          <cell r="G542">
            <v>44152</v>
          </cell>
          <cell r="H542" t="str">
            <v>11 TO 1</v>
          </cell>
          <cell r="I542" t="str">
            <v>TTS</v>
          </cell>
          <cell r="J542" t="str">
            <v>ADSE</v>
          </cell>
          <cell r="K542" t="str">
            <v>-</v>
          </cell>
          <cell r="L542">
            <v>923172101115</v>
          </cell>
          <cell r="M542">
            <v>0</v>
          </cell>
          <cell r="N542" t="str">
            <v>uk980923@gmail.com</v>
          </cell>
          <cell r="O542" t="str">
            <v xml:space="preserve">Moinabad Phase 03 polt </v>
          </cell>
        </row>
        <row r="543">
          <cell r="B543" t="str">
            <v>Student1260136</v>
          </cell>
          <cell r="C543" t="str">
            <v>M Areeb Baig</v>
          </cell>
          <cell r="D543" t="str">
            <v>m yonus baig</v>
          </cell>
          <cell r="E543" t="str">
            <v>Sir Talha</v>
          </cell>
          <cell r="F543" t="str">
            <v>PR-202011C1+202009C</v>
          </cell>
          <cell r="G543">
            <v>44152</v>
          </cell>
          <cell r="H543" t="str">
            <v>11 TO 1</v>
          </cell>
          <cell r="I543" t="str">
            <v>TTS</v>
          </cell>
          <cell r="J543" t="str">
            <v>ADSE</v>
          </cell>
          <cell r="K543" t="str">
            <v>42201-3872178-7</v>
          </cell>
          <cell r="L543">
            <v>923318010326</v>
          </cell>
          <cell r="M543">
            <v>923312200108</v>
          </cell>
          <cell r="N543" t="str">
            <v>areeb.baig9896@gmail.com</v>
          </cell>
          <cell r="O543" t="str">
            <v xml:space="preserve">flat no 302 diamond tarrace scheme 33 maymar turning </v>
          </cell>
        </row>
        <row r="544">
          <cell r="B544" t="str">
            <v>Student1277214</v>
          </cell>
          <cell r="C544" t="str">
            <v>OWAIS QARNI</v>
          </cell>
          <cell r="D544" t="str">
            <v>Yaqoob Ali</v>
          </cell>
          <cell r="E544" t="str">
            <v>Sir Talha</v>
          </cell>
          <cell r="F544" t="str">
            <v>PR-202011C1+202009C</v>
          </cell>
          <cell r="G544">
            <v>44152</v>
          </cell>
          <cell r="H544" t="str">
            <v>11 TO 1</v>
          </cell>
          <cell r="I544" t="str">
            <v>TTS</v>
          </cell>
          <cell r="J544" t="str">
            <v>ADSE</v>
          </cell>
          <cell r="K544" t="str">
            <v>42501-6851164-1</v>
          </cell>
          <cell r="L544">
            <v>923092468368</v>
          </cell>
          <cell r="M544">
            <v>923042027757</v>
          </cell>
          <cell r="N544" t="str">
            <v>malikali050@gmail.com</v>
          </cell>
          <cell r="O544" t="str">
            <v>House #45 Siddiq Goth City Karachi</v>
          </cell>
        </row>
        <row r="545">
          <cell r="B545" t="str">
            <v>Student1285861</v>
          </cell>
          <cell r="C545" t="str">
            <v>Zain Akbar Khan</v>
          </cell>
          <cell r="D545" t="str">
            <v xml:space="preserve">Akbar </v>
          </cell>
          <cell r="E545" t="str">
            <v>Sir Talha</v>
          </cell>
          <cell r="F545" t="str">
            <v>PR-202011C1+202009C</v>
          </cell>
          <cell r="G545">
            <v>44152</v>
          </cell>
          <cell r="H545" t="str">
            <v>11 TO 1</v>
          </cell>
          <cell r="I545" t="str">
            <v>TTS</v>
          </cell>
          <cell r="J545" t="str">
            <v>ADSE</v>
          </cell>
          <cell r="K545" t="str">
            <v>42301-0920097-7</v>
          </cell>
          <cell r="L545">
            <v>923152930054</v>
          </cell>
          <cell r="M545">
            <v>923222206166</v>
          </cell>
          <cell r="N545" t="str">
            <v>ZAINKO654@GMAIL.COM</v>
          </cell>
          <cell r="O545" t="str">
            <v>HOUSE NO 746 MEHMOODABAD 2 KARACHI NEAR APNA BANK</v>
          </cell>
        </row>
        <row r="546">
          <cell r="B546" t="str">
            <v>-</v>
          </cell>
          <cell r="C546" t="str">
            <v>-</v>
          </cell>
          <cell r="D546" t="str">
            <v>-</v>
          </cell>
          <cell r="E546" t="str">
            <v>-</v>
          </cell>
          <cell r="F546" t="str">
            <v>-</v>
          </cell>
          <cell r="G546" t="str">
            <v>-</v>
          </cell>
          <cell r="H546" t="str">
            <v>-</v>
          </cell>
          <cell r="I546" t="str">
            <v>-</v>
          </cell>
          <cell r="J546" t="str">
            <v>-</v>
          </cell>
          <cell r="K546" t="str">
            <v>-</v>
          </cell>
          <cell r="L546" t="str">
            <v>-</v>
          </cell>
          <cell r="M546" t="str">
            <v>-</v>
          </cell>
          <cell r="N546" t="str">
            <v>-</v>
          </cell>
          <cell r="O546" t="str">
            <v>-</v>
          </cell>
        </row>
        <row r="547">
          <cell r="B547" t="str">
            <v>Enrollment</v>
          </cell>
          <cell r="C547" t="str">
            <v>Name</v>
          </cell>
          <cell r="D547" t="str">
            <v>Father Name</v>
          </cell>
          <cell r="E547" t="str">
            <v>Faculty Name</v>
          </cell>
          <cell r="F547" t="str">
            <v>Batch Code</v>
          </cell>
          <cell r="G547" t="str">
            <v>Batch Start Date</v>
          </cell>
          <cell r="H547" t="str">
            <v>Time Slot</v>
          </cell>
          <cell r="I547" t="str">
            <v>Days</v>
          </cell>
          <cell r="J547" t="str">
            <v>Course</v>
          </cell>
          <cell r="K547" t="str">
            <v>NIC Number</v>
          </cell>
          <cell r="L547" t="str">
            <v>PTCL No</v>
          </cell>
          <cell r="M547" t="str">
            <v>Cell No</v>
          </cell>
          <cell r="N547" t="str">
            <v>Email</v>
          </cell>
          <cell r="O547" t="str">
            <v>Address</v>
          </cell>
        </row>
        <row r="548">
          <cell r="B548" t="str">
            <v>Student1288236</v>
          </cell>
          <cell r="C548" t="str">
            <v>Junaid javed</v>
          </cell>
          <cell r="D548" t="str">
            <v>Jessica Javed</v>
          </cell>
          <cell r="E548" t="str">
            <v>Sir Faizan</v>
          </cell>
          <cell r="F548" t="str">
            <v>PR-202011C2</v>
          </cell>
          <cell r="G548">
            <v>44155</v>
          </cell>
          <cell r="H548" t="str">
            <v>11 TO 1</v>
          </cell>
          <cell r="I548" t="str">
            <v>MWF</v>
          </cell>
          <cell r="J548" t="str">
            <v>HDSE-SBTE</v>
          </cell>
          <cell r="K548" t="str">
            <v>34101-924252-6</v>
          </cell>
          <cell r="L548">
            <v>923434998267</v>
          </cell>
          <cell r="M548">
            <v>923451208407</v>
          </cell>
          <cell r="N548">
            <v>0</v>
          </cell>
          <cell r="O548" t="str">
            <v>akhter colony street no 7 House no 224 Karachi</v>
          </cell>
        </row>
        <row r="549">
          <cell r="B549" t="str">
            <v>Student1288092</v>
          </cell>
          <cell r="C549" t="str">
            <v xml:space="preserve">Muhammad Hamza Yameen </v>
          </cell>
          <cell r="D549" t="str">
            <v>Muhammad Yameen</v>
          </cell>
          <cell r="E549" t="str">
            <v>Sir Faizan</v>
          </cell>
          <cell r="F549" t="str">
            <v>PR-202011C2</v>
          </cell>
          <cell r="G549">
            <v>44155</v>
          </cell>
          <cell r="H549" t="str">
            <v>11 TO 1</v>
          </cell>
          <cell r="I549" t="str">
            <v>MWF</v>
          </cell>
          <cell r="J549" t="str">
            <v>HDSE-SBTE</v>
          </cell>
          <cell r="K549" t="str">
            <v>42301-6515934-5</v>
          </cell>
          <cell r="L549">
            <v>923408589580</v>
          </cell>
          <cell r="M549">
            <v>0</v>
          </cell>
          <cell r="N549" t="str">
            <v>fizza yameen@gmail.com</v>
          </cell>
          <cell r="O549" t="str">
            <v>House no 164/A Mehmoodabad No 1 Karachi</v>
          </cell>
        </row>
        <row r="550">
          <cell r="B550" t="str">
            <v>Student1288152</v>
          </cell>
          <cell r="C550" t="str">
            <v>Zain Rahman</v>
          </cell>
          <cell r="D550" t="str">
            <v>Khaleeq Ur Rehman</v>
          </cell>
          <cell r="E550" t="str">
            <v>Sir Faizan</v>
          </cell>
          <cell r="F550" t="str">
            <v>PR-202011C2</v>
          </cell>
          <cell r="G550">
            <v>44155</v>
          </cell>
          <cell r="H550" t="str">
            <v>11 TO 1</v>
          </cell>
          <cell r="I550" t="str">
            <v>MWF</v>
          </cell>
          <cell r="J550" t="str">
            <v>ADSE</v>
          </cell>
          <cell r="K550" t="str">
            <v>42301-4998708-9</v>
          </cell>
          <cell r="L550" t="str">
            <v>2134537670/923248310070</v>
          </cell>
          <cell r="M550">
            <v>923462483228</v>
          </cell>
          <cell r="N550" t="str">
            <v>zainrahman546@gmail.com</v>
          </cell>
          <cell r="O550" t="str">
            <v>B-123 Block 5 K.A.E..C.H.S KARACHI</v>
          </cell>
        </row>
        <row r="551">
          <cell r="B551" t="str">
            <v>Student1285170</v>
          </cell>
          <cell r="C551" t="str">
            <v>PURSHOTAM BHOHIT</v>
          </cell>
          <cell r="D551" t="str">
            <v>SHAMNOO</v>
          </cell>
          <cell r="E551" t="str">
            <v>Sir Faizan</v>
          </cell>
          <cell r="F551" t="str">
            <v>PR-202011C2</v>
          </cell>
          <cell r="G551">
            <v>44155</v>
          </cell>
          <cell r="H551" t="str">
            <v>11 TO 1</v>
          </cell>
          <cell r="I551" t="str">
            <v>MWF</v>
          </cell>
          <cell r="J551" t="str">
            <v>ADSE</v>
          </cell>
          <cell r="K551" t="str">
            <v>42201-3010926-5</v>
          </cell>
          <cell r="L551">
            <v>923107778525</v>
          </cell>
          <cell r="M551">
            <v>923161000115</v>
          </cell>
          <cell r="N551" t="str">
            <v>PURABSHAM2@GMAIL.COM</v>
          </cell>
          <cell r="O551" t="str">
            <v>Rashid Minhas Road COD Karachi Home 39</v>
          </cell>
        </row>
        <row r="552">
          <cell r="B552" t="str">
            <v>Student1289964</v>
          </cell>
          <cell r="C552" t="str">
            <v>Ayesha Naeem Siddiqui</v>
          </cell>
          <cell r="D552" t="str">
            <v>Naeem</v>
          </cell>
          <cell r="E552" t="str">
            <v>Sir Faizan</v>
          </cell>
          <cell r="F552" t="str">
            <v>PR-202011C2</v>
          </cell>
          <cell r="G552">
            <v>44155</v>
          </cell>
          <cell r="H552" t="str">
            <v>11 TO 1</v>
          </cell>
          <cell r="I552" t="str">
            <v>MWF</v>
          </cell>
          <cell r="J552" t="str">
            <v>HDSE-SBTE</v>
          </cell>
          <cell r="K552" t="str">
            <v>-</v>
          </cell>
          <cell r="L552">
            <v>923308455538</v>
          </cell>
          <cell r="M552">
            <v>0</v>
          </cell>
          <cell r="N552" t="str">
            <v>naeemayesha698@gmail.com</v>
          </cell>
          <cell r="O552" t="str">
            <v>Jamsheed Road 02 Near PSO petrol Pump</v>
          </cell>
        </row>
        <row r="553">
          <cell r="B553" t="str">
            <v>Student1281512</v>
          </cell>
          <cell r="C553" t="str">
            <v xml:space="preserve">NANCY </v>
          </cell>
          <cell r="D553" t="str">
            <v>LAZARUS</v>
          </cell>
          <cell r="E553" t="str">
            <v>Sir Faizan</v>
          </cell>
          <cell r="F553" t="str">
            <v>PR-202011C2</v>
          </cell>
          <cell r="G553">
            <v>44155</v>
          </cell>
          <cell r="H553" t="str">
            <v>11 TO 1</v>
          </cell>
          <cell r="I553" t="str">
            <v>MWF</v>
          </cell>
          <cell r="J553" t="str">
            <v>ADSE</v>
          </cell>
          <cell r="K553" t="str">
            <v>42301-1939190-2</v>
          </cell>
          <cell r="L553">
            <v>923473093036</v>
          </cell>
          <cell r="M553">
            <v>0</v>
          </cell>
          <cell r="N553">
            <v>0</v>
          </cell>
          <cell r="O553" t="str">
            <v>azam basti 100yard street no 17th house no 1142</v>
          </cell>
        </row>
        <row r="554">
          <cell r="B554" t="str">
            <v>Student1281503</v>
          </cell>
          <cell r="C554" t="str">
            <v>JEWAN SAMAR</v>
          </cell>
          <cell r="D554" t="str">
            <v>Yousuf Mashi</v>
          </cell>
          <cell r="E554" t="str">
            <v>Sir Faizan</v>
          </cell>
          <cell r="F554" t="str">
            <v>PR-202011C2</v>
          </cell>
          <cell r="G554">
            <v>44155</v>
          </cell>
          <cell r="H554" t="str">
            <v>11 TO 1</v>
          </cell>
          <cell r="I554" t="str">
            <v>MWF</v>
          </cell>
          <cell r="J554" t="str">
            <v>ADSE</v>
          </cell>
          <cell r="K554" t="str">
            <v>42301-7270915-1</v>
          </cell>
          <cell r="L554">
            <v>923041007580</v>
          </cell>
          <cell r="M554">
            <v>0</v>
          </cell>
          <cell r="N554" t="str">
            <v>JEWANSAMAR6@GMAIL.COM</v>
          </cell>
          <cell r="O554" t="str">
            <v>HOUSE NO #2082 STREET NO 12 AZAM BASTI KARACHI</v>
          </cell>
        </row>
        <row r="555">
          <cell r="B555" t="str">
            <v>Student1289961</v>
          </cell>
          <cell r="C555" t="str">
            <v xml:space="preserve">Mateen malik </v>
          </cell>
          <cell r="D555" t="str">
            <v>Malik mohd Asif</v>
          </cell>
          <cell r="E555" t="str">
            <v>Sir Faizan</v>
          </cell>
          <cell r="F555" t="str">
            <v>PR-202011C2</v>
          </cell>
          <cell r="G555">
            <v>44155</v>
          </cell>
          <cell r="H555" t="str">
            <v>11 TO 1</v>
          </cell>
          <cell r="I555" t="str">
            <v>MWF</v>
          </cell>
          <cell r="J555" t="str">
            <v>HDSE-SBTE</v>
          </cell>
          <cell r="K555" t="str">
            <v>42301-1146699-3</v>
          </cell>
          <cell r="L555">
            <v>923000369808</v>
          </cell>
          <cell r="M555">
            <v>0</v>
          </cell>
          <cell r="N555">
            <v>0</v>
          </cell>
          <cell r="O555" t="str">
            <v>HOUSE 116 CITY RAILWAYS CAMP NEAR K-ELECTRIC POWER HOUSE KARACHI SOUTH</v>
          </cell>
        </row>
        <row r="556">
          <cell r="B556" t="str">
            <v>Student1288099</v>
          </cell>
          <cell r="C556" t="str">
            <v>Hassan Fayyaz</v>
          </cell>
          <cell r="D556" t="str">
            <v>Fayyaz</v>
          </cell>
          <cell r="E556" t="str">
            <v>Sir Faizan</v>
          </cell>
          <cell r="F556" t="str">
            <v>PR-202011C2</v>
          </cell>
          <cell r="G556">
            <v>44155</v>
          </cell>
          <cell r="H556" t="str">
            <v>11 TO 1</v>
          </cell>
          <cell r="I556" t="str">
            <v>MWF</v>
          </cell>
          <cell r="J556" t="str">
            <v>HDSE-SBTE</v>
          </cell>
          <cell r="K556" t="str">
            <v>42301-0583608-7</v>
          </cell>
          <cell r="L556">
            <v>923182878149</v>
          </cell>
          <cell r="M556">
            <v>0</v>
          </cell>
          <cell r="N556" t="str">
            <v>h-h2414@gmail.com</v>
          </cell>
          <cell r="O556" t="str">
            <v>Mehmoodabad no 06 House no 882 street no 29/c</v>
          </cell>
        </row>
        <row r="557">
          <cell r="B557" t="str">
            <v>Student1287200</v>
          </cell>
          <cell r="C557" t="str">
            <v>Muhammad Nidal jamal</v>
          </cell>
          <cell r="D557" t="str">
            <v>Fareed Jamal</v>
          </cell>
          <cell r="E557" t="str">
            <v>Sir Faizan</v>
          </cell>
          <cell r="F557" t="str">
            <v>PR-202011C2</v>
          </cell>
          <cell r="G557">
            <v>44155</v>
          </cell>
          <cell r="H557" t="str">
            <v>11 TO 1</v>
          </cell>
          <cell r="I557" t="str">
            <v>MWF</v>
          </cell>
          <cell r="J557" t="str">
            <v>HDSE-SBTE</v>
          </cell>
          <cell r="K557" t="str">
            <v>42501-2079257-9</v>
          </cell>
          <cell r="L557">
            <v>923110298758</v>
          </cell>
          <cell r="M557">
            <v>923212723926</v>
          </cell>
          <cell r="N557" t="str">
            <v>NIDALJAMMAL881@GMAIL.COM</v>
          </cell>
          <cell r="O557" t="str">
            <v>B-129 CANT BAZAR CANTKARACHI</v>
          </cell>
        </row>
        <row r="558">
          <cell r="B558" t="str">
            <v>-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 t="str">
            <v>-</v>
          </cell>
          <cell r="J558" t="str">
            <v>-</v>
          </cell>
          <cell r="K558" t="str">
            <v>-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</row>
        <row r="559">
          <cell r="B559" t="str">
            <v>Enrollment</v>
          </cell>
          <cell r="C559" t="str">
            <v>Name</v>
          </cell>
          <cell r="D559" t="str">
            <v>Father Name</v>
          </cell>
          <cell r="E559" t="str">
            <v>Faculty Name</v>
          </cell>
          <cell r="F559" t="str">
            <v>Batch Code</v>
          </cell>
          <cell r="G559" t="str">
            <v>Batch Start Date</v>
          </cell>
          <cell r="H559" t="str">
            <v>Time Slot</v>
          </cell>
          <cell r="I559" t="str">
            <v>Days</v>
          </cell>
          <cell r="J559" t="str">
            <v>Course</v>
          </cell>
          <cell r="K559" t="str">
            <v>NIC Number</v>
          </cell>
          <cell r="L559" t="str">
            <v>PTCL No</v>
          </cell>
          <cell r="M559" t="str">
            <v>Cell No</v>
          </cell>
          <cell r="N559" t="str">
            <v>Email</v>
          </cell>
          <cell r="O559" t="str">
            <v>Address</v>
          </cell>
        </row>
        <row r="560">
          <cell r="B560" t="str">
            <v>Student1290410</v>
          </cell>
          <cell r="C560" t="str">
            <v>Irshad Ashfaq</v>
          </cell>
          <cell r="D560" t="str">
            <v xml:space="preserve">Muhammad Ashfaq </v>
          </cell>
          <cell r="E560" t="str">
            <v>Miss Nusrat</v>
          </cell>
          <cell r="F560" t="str">
            <v>PR-202101C+PR-202012C</v>
          </cell>
          <cell r="G560">
            <v>44218</v>
          </cell>
          <cell r="H560" t="str">
            <v>11 TO 1</v>
          </cell>
          <cell r="I560" t="str">
            <v>MWF</v>
          </cell>
          <cell r="J560" t="str">
            <v>ADSE</v>
          </cell>
          <cell r="K560" t="str">
            <v>42301-8785746-3</v>
          </cell>
          <cell r="L560">
            <v>923170209311</v>
          </cell>
          <cell r="M560">
            <v>923045452249</v>
          </cell>
          <cell r="N560" t="str">
            <v>ali.saqib75@gmail.com</v>
          </cell>
          <cell r="O560" t="str">
            <v>A57 opt farheen arcade street no 04 delhi colony clifton</v>
          </cell>
        </row>
        <row r="561">
          <cell r="B561" t="str">
            <v>Student1290384</v>
          </cell>
          <cell r="C561" t="str">
            <v>Muhammad Rafay</v>
          </cell>
          <cell r="D561" t="str">
            <v>Naveed Akhter</v>
          </cell>
          <cell r="E561" t="str">
            <v>Miss Nusrat</v>
          </cell>
          <cell r="F561" t="str">
            <v>PR-202101C+PR-202012C</v>
          </cell>
          <cell r="G561">
            <v>44218</v>
          </cell>
          <cell r="H561" t="str">
            <v>11 TO 1</v>
          </cell>
          <cell r="I561" t="str">
            <v>MWF</v>
          </cell>
          <cell r="J561" t="str">
            <v>ADSE</v>
          </cell>
          <cell r="K561" t="str">
            <v>42201-9723829-9</v>
          </cell>
          <cell r="L561">
            <v>923166273134</v>
          </cell>
          <cell r="M561">
            <v>923132992717</v>
          </cell>
          <cell r="N561" t="str">
            <v>ABDULRAFAYANSARI123@gmail.com</v>
          </cell>
          <cell r="O561" t="str">
            <v>C-408/6 AL RAUF ROYAL CITY GULISTAN E JOHAR BLOCK 19</v>
          </cell>
        </row>
        <row r="562">
          <cell r="B562" t="str">
            <v>Student1290375</v>
          </cell>
          <cell r="C562" t="str">
            <v>Hafiz muhammad Fasih uddin</v>
          </cell>
          <cell r="D562" t="str">
            <v>Muhammad tamiz uddin</v>
          </cell>
          <cell r="E562" t="str">
            <v>Miss Nusrat</v>
          </cell>
          <cell r="F562" t="str">
            <v>PR-202101C+PR-202012C</v>
          </cell>
          <cell r="G562">
            <v>44218</v>
          </cell>
          <cell r="H562" t="str">
            <v>11 TO 1</v>
          </cell>
          <cell r="I562" t="str">
            <v>MWF</v>
          </cell>
          <cell r="J562" t="str">
            <v>ADSE</v>
          </cell>
          <cell r="K562" t="str">
            <v>42201-8981820-5</v>
          </cell>
          <cell r="L562">
            <v>923008233622</v>
          </cell>
          <cell r="M562">
            <v>0</v>
          </cell>
          <cell r="N562" t="str">
            <v>ypasha824@gmail.co</v>
          </cell>
          <cell r="O562" t="str">
            <v>KAECHS block a-130</v>
          </cell>
        </row>
        <row r="563">
          <cell r="B563" t="str">
            <v>Student1295249</v>
          </cell>
          <cell r="C563" t="str">
            <v>Ali</v>
          </cell>
          <cell r="D563" t="str">
            <v>M afzal</v>
          </cell>
          <cell r="E563" t="str">
            <v>Miss Nusrat</v>
          </cell>
          <cell r="F563" t="str">
            <v>PR-202101C+PR-202012C</v>
          </cell>
          <cell r="G563">
            <v>44218</v>
          </cell>
          <cell r="H563" t="str">
            <v>11 TO 1</v>
          </cell>
          <cell r="I563" t="str">
            <v>MWF</v>
          </cell>
          <cell r="J563" t="str">
            <v>HDSE-SBTE</v>
          </cell>
          <cell r="K563" t="str">
            <v>42401-7488491-9</v>
          </cell>
          <cell r="L563">
            <v>923413984034</v>
          </cell>
          <cell r="M563">
            <v>0</v>
          </cell>
          <cell r="N563" t="str">
            <v>choudhryaliafzal@gmail.com</v>
          </cell>
          <cell r="O563" t="str">
            <v>House no 485 Block 29 tara chand road Khi</v>
          </cell>
        </row>
        <row r="564">
          <cell r="B564" t="str">
            <v>Student1295247</v>
          </cell>
          <cell r="C564" t="str">
            <v>Muhammad  Mubashir</v>
          </cell>
          <cell r="D564" t="str">
            <v>Siddiq Khan</v>
          </cell>
          <cell r="E564" t="str">
            <v>Miss Nusrat</v>
          </cell>
          <cell r="F564" t="str">
            <v>PR-202101C+PR-202012C</v>
          </cell>
          <cell r="G564">
            <v>44218</v>
          </cell>
          <cell r="H564" t="str">
            <v>11 TO 1</v>
          </cell>
          <cell r="I564" t="str">
            <v>MWF</v>
          </cell>
          <cell r="J564" t="str">
            <v>ADSE</v>
          </cell>
          <cell r="K564" t="str">
            <v>42201-7185095-7</v>
          </cell>
          <cell r="L564">
            <v>923178964668</v>
          </cell>
          <cell r="M564">
            <v>0</v>
          </cell>
          <cell r="N564" t="str">
            <v>mubashirsiddiq26@gmail.com</v>
          </cell>
          <cell r="O564" t="str">
            <v>Mehmoodabad No 2 B-210 Karachi</v>
          </cell>
        </row>
        <row r="565">
          <cell r="B565" t="str">
            <v>Student1299374</v>
          </cell>
          <cell r="C565" t="str">
            <v>Ali Qureshi</v>
          </cell>
          <cell r="D565" t="str">
            <v>Shahid Qureshi</v>
          </cell>
          <cell r="E565" t="str">
            <v>Miss Nusrat</v>
          </cell>
          <cell r="F565" t="str">
            <v>PR-202101C+PR-202012C</v>
          </cell>
          <cell r="G565">
            <v>44218</v>
          </cell>
          <cell r="H565" t="str">
            <v>11 TO 1</v>
          </cell>
          <cell r="I565" t="str">
            <v>MWF</v>
          </cell>
          <cell r="J565" t="str">
            <v>ADSE</v>
          </cell>
          <cell r="K565" t="str">
            <v>-</v>
          </cell>
          <cell r="L565">
            <v>923003458910</v>
          </cell>
          <cell r="M565">
            <v>923323313624</v>
          </cell>
          <cell r="N565" t="str">
            <v>Aliq2856@gmail.com</v>
          </cell>
          <cell r="O565" t="str">
            <v>Saddar</v>
          </cell>
        </row>
        <row r="566">
          <cell r="B566" t="str">
            <v>Student1300473</v>
          </cell>
          <cell r="C566" t="str">
            <v>Ahsan Iqbal</v>
          </cell>
          <cell r="D566" t="str">
            <v>Nazar iqbal</v>
          </cell>
          <cell r="E566" t="str">
            <v>Miss Nusrat</v>
          </cell>
          <cell r="F566" t="str">
            <v>PR-202101C+PR-202012C</v>
          </cell>
          <cell r="G566">
            <v>44218</v>
          </cell>
          <cell r="H566" t="str">
            <v>11 TO 1</v>
          </cell>
          <cell r="I566" t="str">
            <v>MWF</v>
          </cell>
          <cell r="J566" t="str">
            <v>CPISM-ADSE</v>
          </cell>
          <cell r="K566" t="str">
            <v>42201-0693173-1</v>
          </cell>
          <cell r="L566">
            <v>923243344264</v>
          </cell>
          <cell r="M566">
            <v>0</v>
          </cell>
          <cell r="N566" t="str">
            <v>AHSANIQBAL450360@GMAIL.COM</v>
          </cell>
          <cell r="O566" t="str">
            <v>Main Korangi Crossing Aman Orchid Tower Opposite to SSAT</v>
          </cell>
        </row>
        <row r="567">
          <cell r="B567" t="str">
            <v>Student1301663</v>
          </cell>
          <cell r="C567" t="str">
            <v xml:space="preserve">Javeria Feroz </v>
          </cell>
          <cell r="D567" t="str">
            <v>Feroz Akhtar</v>
          </cell>
          <cell r="E567" t="str">
            <v>Miss Nusrat</v>
          </cell>
          <cell r="F567" t="str">
            <v>PR-202101C+PR-202012C</v>
          </cell>
          <cell r="G567">
            <v>44218</v>
          </cell>
          <cell r="H567" t="str">
            <v>11 TO 1</v>
          </cell>
          <cell r="I567" t="str">
            <v>MWF</v>
          </cell>
          <cell r="J567" t="str">
            <v>CPISM-ADSE</v>
          </cell>
          <cell r="K567" t="str">
            <v>42201-8611371-2</v>
          </cell>
          <cell r="L567">
            <v>923333189833</v>
          </cell>
          <cell r="M567">
            <v>0</v>
          </cell>
          <cell r="N567" t="str">
            <v>Javeria.qureshi10@gmail.com</v>
          </cell>
          <cell r="O567" t="str">
            <v>B-52 2nd floor Central Govt Society Block 19</v>
          </cell>
        </row>
        <row r="568">
          <cell r="B568" t="str">
            <v>Student1300992</v>
          </cell>
          <cell r="C568" t="str">
            <v>Muhammad Rameez</v>
          </cell>
          <cell r="D568" t="str">
            <v>Muhammad Saleem</v>
          </cell>
          <cell r="E568" t="str">
            <v>Miss Nusrat</v>
          </cell>
          <cell r="F568" t="str">
            <v>PR-202101C+PR-202012C</v>
          </cell>
          <cell r="G568">
            <v>44218</v>
          </cell>
          <cell r="H568" t="str">
            <v>11 TO 1</v>
          </cell>
          <cell r="I568" t="str">
            <v>MWF</v>
          </cell>
          <cell r="J568" t="str">
            <v>HDSE-SBTE</v>
          </cell>
          <cell r="K568" t="str">
            <v>-</v>
          </cell>
          <cell r="L568">
            <v>923312610323</v>
          </cell>
          <cell r="M568">
            <v>923322964046</v>
          </cell>
          <cell r="N568" t="str">
            <v>Rameeztechworld786@gmail.com</v>
          </cell>
          <cell r="O568" t="str">
            <v>A-526 Gulshan e hadeed Ph 2 Bin Qasim Karachi</v>
          </cell>
        </row>
        <row r="569">
          <cell r="B569" t="str">
            <v>Student1302077</v>
          </cell>
          <cell r="C569" t="str">
            <v>Hafiz Muhammad Hammad Faheem</v>
          </cell>
          <cell r="D569" t="str">
            <v>Faheem Akhtar</v>
          </cell>
          <cell r="E569" t="str">
            <v>Miss Nusrat</v>
          </cell>
          <cell r="F569" t="str">
            <v>PR-202101C+PR-202012C</v>
          </cell>
          <cell r="G569">
            <v>44218</v>
          </cell>
          <cell r="H569" t="str">
            <v>11 TO 1</v>
          </cell>
          <cell r="I569" t="str">
            <v>MWF</v>
          </cell>
          <cell r="J569" t="str">
            <v>CPISM-ADSE</v>
          </cell>
          <cell r="K569" t="str">
            <v>42101-9493435-1</v>
          </cell>
          <cell r="L569">
            <v>923322402512</v>
          </cell>
          <cell r="M569">
            <v>0</v>
          </cell>
          <cell r="N569" t="str">
            <v>Khan.hamm23kk@gmail.com</v>
          </cell>
          <cell r="O569" t="str">
            <v xml:space="preserve">House no 209 Block b Sector 10 Bagh e Korangi </v>
          </cell>
        </row>
        <row r="570">
          <cell r="B570" t="str">
            <v>Student1301437</v>
          </cell>
          <cell r="C570" t="str">
            <v>M Sufiyan Siraj</v>
          </cell>
          <cell r="D570" t="str">
            <v>Sirajuddin</v>
          </cell>
          <cell r="E570" t="str">
            <v>Miss Nusrat</v>
          </cell>
          <cell r="F570" t="str">
            <v>PR-202101C+PR-202012C</v>
          </cell>
          <cell r="G570">
            <v>44218</v>
          </cell>
          <cell r="H570" t="str">
            <v>11 TO 1</v>
          </cell>
          <cell r="I570" t="str">
            <v>MWF</v>
          </cell>
          <cell r="J570" t="str">
            <v>DISM</v>
          </cell>
          <cell r="K570" t="str">
            <v>-</v>
          </cell>
          <cell r="L570">
            <v>923172753716</v>
          </cell>
          <cell r="M570">
            <v>923242366094</v>
          </cell>
          <cell r="N570" t="str">
            <v>Muhammadsufiyan869@gmail.com</v>
          </cell>
          <cell r="O570" t="str">
            <v xml:space="preserve">4/8 b area Liaquatabad </v>
          </cell>
        </row>
        <row r="571">
          <cell r="B571" t="str">
            <v>Student1302065</v>
          </cell>
          <cell r="C571" t="str">
            <v>Efhaam Ahsan</v>
          </cell>
          <cell r="D571" t="str">
            <v>M Ahsan</v>
          </cell>
          <cell r="E571" t="str">
            <v>Miss Nusrat</v>
          </cell>
          <cell r="F571" t="str">
            <v>PR-202101C+PR-202012C</v>
          </cell>
          <cell r="G571">
            <v>44218</v>
          </cell>
          <cell r="H571" t="str">
            <v>11 TO 1</v>
          </cell>
          <cell r="I571" t="str">
            <v>MWF</v>
          </cell>
          <cell r="J571" t="str">
            <v>ADSE</v>
          </cell>
          <cell r="K571" t="str">
            <v>42101-8707550-3</v>
          </cell>
          <cell r="L571">
            <v>923009217622</v>
          </cell>
          <cell r="M571">
            <v>923000213622</v>
          </cell>
          <cell r="N571" t="str">
            <v>Efhaam.ahsan2015@gmail.com</v>
          </cell>
          <cell r="O571" t="str">
            <v>Ayesha Nagar Apartment Flat A-001 Liaquatabad</v>
          </cell>
        </row>
        <row r="572">
          <cell r="B572" t="str">
            <v>Student1310033</v>
          </cell>
          <cell r="C572" t="str">
            <v>Sohaib Akhbar</v>
          </cell>
          <cell r="D572" t="str">
            <v>Abkhar Malik</v>
          </cell>
          <cell r="E572" t="str">
            <v>Miss Nusrat</v>
          </cell>
          <cell r="F572" t="str">
            <v>PR-202101C+PR-202012C</v>
          </cell>
          <cell r="G572">
            <v>44218</v>
          </cell>
          <cell r="H572" t="str">
            <v>11 TO 1</v>
          </cell>
          <cell r="I572" t="str">
            <v>MWF</v>
          </cell>
          <cell r="J572" t="str">
            <v>CPISM-DISM</v>
          </cell>
          <cell r="K572" t="str">
            <v>42201-2034238-7</v>
          </cell>
          <cell r="L572">
            <v>923052337733</v>
          </cell>
          <cell r="M572">
            <v>0</v>
          </cell>
          <cell r="N572" t="str">
            <v>sohaibmalik@live.com</v>
          </cell>
          <cell r="O572" t="str">
            <v>1097 PIB colony</v>
          </cell>
        </row>
        <row r="573">
          <cell r="B573" t="str">
            <v>-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 t="str">
            <v>-</v>
          </cell>
          <cell r="J573" t="str">
            <v>-</v>
          </cell>
          <cell r="K573" t="str">
            <v>-</v>
          </cell>
          <cell r="L573" t="str">
            <v>-</v>
          </cell>
          <cell r="M573" t="str">
            <v>-</v>
          </cell>
          <cell r="N573" t="str">
            <v>-</v>
          </cell>
          <cell r="O573" t="str">
            <v>-</v>
          </cell>
        </row>
        <row r="574">
          <cell r="B574" t="str">
            <v>Enrollment</v>
          </cell>
          <cell r="C574" t="str">
            <v>Name</v>
          </cell>
          <cell r="D574" t="str">
            <v>Father Name</v>
          </cell>
          <cell r="E574" t="str">
            <v>Faculty Name</v>
          </cell>
          <cell r="F574" t="str">
            <v>Batch Code</v>
          </cell>
          <cell r="G574" t="str">
            <v>Batch Start Date</v>
          </cell>
          <cell r="H574" t="str">
            <v>Time Slot</v>
          </cell>
          <cell r="I574" t="str">
            <v>Days</v>
          </cell>
          <cell r="J574" t="str">
            <v>Course</v>
          </cell>
          <cell r="K574" t="str">
            <v>NIC Number</v>
          </cell>
          <cell r="L574" t="str">
            <v>PTCL No</v>
          </cell>
          <cell r="M574" t="str">
            <v>Cell No</v>
          </cell>
          <cell r="N574" t="str">
            <v>Email</v>
          </cell>
          <cell r="O574" t="str">
            <v>Address</v>
          </cell>
        </row>
        <row r="575">
          <cell r="B575" t="str">
            <v>Student1303870</v>
          </cell>
          <cell r="C575" t="str">
            <v>Muhammad Shayan</v>
          </cell>
          <cell r="D575" t="str">
            <v>Azmat Khan</v>
          </cell>
          <cell r="E575" t="str">
            <v>Sir Sohail</v>
          </cell>
          <cell r="F575" t="str">
            <v>PR-202102C</v>
          </cell>
          <cell r="G575">
            <v>44247</v>
          </cell>
          <cell r="H575" t="str">
            <v>11 TO 1</v>
          </cell>
          <cell r="I575" t="str">
            <v>TTS</v>
          </cell>
          <cell r="J575" t="str">
            <v>ADSE</v>
          </cell>
          <cell r="K575" t="str">
            <v>42401-255791-3</v>
          </cell>
          <cell r="L575">
            <v>923121038081</v>
          </cell>
          <cell r="M575">
            <v>0</v>
          </cell>
          <cell r="N575" t="str">
            <v>Shayankhan905@yahoo.com</v>
          </cell>
          <cell r="O575" t="str">
            <v>A-322 B#5 Saadi Town Karachi</v>
          </cell>
        </row>
        <row r="576">
          <cell r="B576" t="str">
            <v>Student1305622</v>
          </cell>
          <cell r="C576" t="str">
            <v>M Bilal</v>
          </cell>
          <cell r="D576" t="str">
            <v>M Rehan</v>
          </cell>
          <cell r="E576" t="str">
            <v>Sir Sohail</v>
          </cell>
          <cell r="F576" t="str">
            <v>PR-202102C</v>
          </cell>
          <cell r="G576">
            <v>44247</v>
          </cell>
          <cell r="H576" t="str">
            <v>11 TO 1</v>
          </cell>
          <cell r="I576" t="str">
            <v>TTS</v>
          </cell>
          <cell r="J576" t="str">
            <v>ADSE</v>
          </cell>
          <cell r="K576" t="str">
            <v>42501-8639040-3</v>
          </cell>
          <cell r="L576">
            <v>923323454665</v>
          </cell>
          <cell r="M576">
            <v>0</v>
          </cell>
          <cell r="N576">
            <v>0</v>
          </cell>
          <cell r="O576" t="str">
            <v>C-61 BLOCK 8 GULISTAN E JOHAR</v>
          </cell>
        </row>
        <row r="577">
          <cell r="B577" t="str">
            <v>Student1305632</v>
          </cell>
          <cell r="C577" t="str">
            <v>Kamran Khan</v>
          </cell>
          <cell r="D577" t="str">
            <v>Sher Khan</v>
          </cell>
          <cell r="E577" t="str">
            <v>Sir Sohail</v>
          </cell>
          <cell r="F577" t="str">
            <v>PR-202102C</v>
          </cell>
          <cell r="G577">
            <v>44247</v>
          </cell>
          <cell r="H577" t="str">
            <v>11 TO 1</v>
          </cell>
          <cell r="I577" t="str">
            <v>TTS</v>
          </cell>
          <cell r="J577" t="str">
            <v>ADSE</v>
          </cell>
          <cell r="K577" t="str">
            <v>42301-2464414-9</v>
          </cell>
          <cell r="L577">
            <v>923072157584</v>
          </cell>
          <cell r="M577">
            <v>0</v>
          </cell>
          <cell r="N577" t="str">
            <v>khankami727@gmail.com</v>
          </cell>
          <cell r="O577" t="str">
            <v xml:space="preserve">Bakarapiri Noorani Colony St 11 Lyari </v>
          </cell>
        </row>
        <row r="578">
          <cell r="B578" t="str">
            <v>Student1305188</v>
          </cell>
          <cell r="C578" t="str">
            <v>Moosa Kazim Lodhi</v>
          </cell>
          <cell r="D578" t="str">
            <v>Izhar Lodhi</v>
          </cell>
          <cell r="E578" t="str">
            <v>Sir Sohail</v>
          </cell>
          <cell r="F578" t="str">
            <v>PR-202102C</v>
          </cell>
          <cell r="G578">
            <v>44247</v>
          </cell>
          <cell r="H578" t="str">
            <v>11 TO 1</v>
          </cell>
          <cell r="I578" t="str">
            <v>TTS</v>
          </cell>
          <cell r="J578" t="str">
            <v>CPISM</v>
          </cell>
          <cell r="K578" t="str">
            <v>42101-1548791-9</v>
          </cell>
          <cell r="L578">
            <v>923312297451</v>
          </cell>
          <cell r="M578">
            <v>923320827119</v>
          </cell>
          <cell r="N578" t="str">
            <v>LOODHIMOOSA@GMAIL.COM</v>
          </cell>
          <cell r="O578" t="str">
            <v>Al Habib Housng Society R8/1 block16</v>
          </cell>
        </row>
        <row r="579">
          <cell r="B579" t="str">
            <v>Student1305323</v>
          </cell>
          <cell r="C579" t="str">
            <v xml:space="preserve">Muhammad Abdullah </v>
          </cell>
          <cell r="D579" t="str">
            <v>M ASHRAF</v>
          </cell>
          <cell r="E579" t="str">
            <v>Sir Sohail</v>
          </cell>
          <cell r="F579" t="str">
            <v>PR-202102C</v>
          </cell>
          <cell r="G579">
            <v>44247</v>
          </cell>
          <cell r="H579" t="str">
            <v>11 TO 1</v>
          </cell>
          <cell r="I579" t="str">
            <v>TTS</v>
          </cell>
          <cell r="J579" t="str">
            <v>ADSE</v>
          </cell>
          <cell r="K579" t="str">
            <v>42000-5100460-5</v>
          </cell>
          <cell r="L579">
            <v>923332527791</v>
          </cell>
          <cell r="M579">
            <v>923412789339</v>
          </cell>
          <cell r="N579" t="str">
            <v>Abdullah75500@gmail.com</v>
          </cell>
          <cell r="O579" t="str">
            <v>House no 27 Street 51 Sector B Qayyumabad Karachi</v>
          </cell>
        </row>
        <row r="580">
          <cell r="B580" t="str">
            <v>Student1306002</v>
          </cell>
          <cell r="C580" t="str">
            <v>Khadija Shabbir</v>
          </cell>
          <cell r="D580" t="str">
            <v>Shabbir</v>
          </cell>
          <cell r="E580" t="str">
            <v>Sir Sohail</v>
          </cell>
          <cell r="F580" t="str">
            <v>PR-202102C</v>
          </cell>
          <cell r="G580">
            <v>44247</v>
          </cell>
          <cell r="H580" t="str">
            <v>11 TO 1</v>
          </cell>
          <cell r="I580" t="str">
            <v>TTS</v>
          </cell>
          <cell r="J580" t="str">
            <v>CPISM</v>
          </cell>
          <cell r="K580" t="str">
            <v>42201-3529252-4</v>
          </cell>
          <cell r="L580">
            <v>923368307254</v>
          </cell>
          <cell r="M580">
            <v>0</v>
          </cell>
          <cell r="N580" t="str">
            <v>khadijashabbir@gmail.com</v>
          </cell>
          <cell r="O580" t="str">
            <v xml:space="preserve">97b Syedna Idress Road Shabbirabad B Block </v>
          </cell>
        </row>
        <row r="581">
          <cell r="B581" t="str">
            <v>Student1306347</v>
          </cell>
          <cell r="C581" t="str">
            <v xml:space="preserve">Talha Jawed </v>
          </cell>
          <cell r="D581" t="str">
            <v>Jawed</v>
          </cell>
          <cell r="E581" t="str">
            <v>Sir Sohail</v>
          </cell>
          <cell r="F581" t="str">
            <v>PR-202102C</v>
          </cell>
          <cell r="G581">
            <v>44247</v>
          </cell>
          <cell r="H581" t="str">
            <v>11 TO 1</v>
          </cell>
          <cell r="I581" t="str">
            <v>TTS</v>
          </cell>
          <cell r="J581" t="str">
            <v>ADSE</v>
          </cell>
          <cell r="K581" t="str">
            <v>42301-7228902-3</v>
          </cell>
          <cell r="L581">
            <v>923347337347</v>
          </cell>
          <cell r="M581">
            <v>0</v>
          </cell>
          <cell r="N581" t="str">
            <v>Tahaju99@gmail.com</v>
          </cell>
          <cell r="O581" t="str">
            <v>Al-RAHIM LUXURY APPARTMENT JM118 PARSI COLONY</v>
          </cell>
        </row>
        <row r="582">
          <cell r="B582" t="str">
            <v>Student1307264</v>
          </cell>
          <cell r="C582" t="str">
            <v>Shamikh Aly</v>
          </cell>
          <cell r="D582" t="str">
            <v>Imran Sohail</v>
          </cell>
          <cell r="E582" t="str">
            <v>Sir Sohail</v>
          </cell>
          <cell r="F582" t="str">
            <v>PR-202102C</v>
          </cell>
          <cell r="G582">
            <v>44247</v>
          </cell>
          <cell r="H582" t="str">
            <v>11 TO 1</v>
          </cell>
          <cell r="I582" t="str">
            <v>TTS</v>
          </cell>
          <cell r="J582" t="str">
            <v>ADSE</v>
          </cell>
          <cell r="K582" t="str">
            <v>42201-430258-3</v>
          </cell>
          <cell r="L582">
            <v>923002836773</v>
          </cell>
          <cell r="M582">
            <v>923348388669</v>
          </cell>
          <cell r="N582" t="str">
            <v>SHAMIKHBHATTI@GMAIL.COM</v>
          </cell>
          <cell r="O582" t="str">
            <v>49/0 BLOCK 2 Pechs</v>
          </cell>
        </row>
        <row r="583">
          <cell r="B583" t="str">
            <v>Student1308423</v>
          </cell>
          <cell r="C583" t="str">
            <v>Waheed Hussain</v>
          </cell>
          <cell r="D583" t="str">
            <v>Talib Hussain</v>
          </cell>
          <cell r="E583" t="str">
            <v>Sir Sohail</v>
          </cell>
          <cell r="F583" t="str">
            <v>PR-202102C</v>
          </cell>
          <cell r="G583">
            <v>44247</v>
          </cell>
          <cell r="H583" t="str">
            <v>11 TO 1</v>
          </cell>
          <cell r="I583" t="str">
            <v>TTS</v>
          </cell>
          <cell r="J583" t="str">
            <v>ADSE</v>
          </cell>
          <cell r="K583" t="str">
            <v>42000-5072377-9</v>
          </cell>
          <cell r="L583">
            <v>923495116375</v>
          </cell>
          <cell r="M583">
            <v>923027164760</v>
          </cell>
          <cell r="N583" t="str">
            <v>waheedhussainmps786@gmail.com</v>
          </cell>
          <cell r="O583" t="str">
            <v>A Block 42 Quaidabad Landhi</v>
          </cell>
        </row>
        <row r="584">
          <cell r="B584" t="str">
            <v>Student1288089</v>
          </cell>
          <cell r="C584" t="str">
            <v>Syed Khurram Haider</v>
          </cell>
          <cell r="D584" t="str">
            <v>Mumtaz Haider</v>
          </cell>
          <cell r="E584" t="str">
            <v>Sir Sohail</v>
          </cell>
          <cell r="F584" t="str">
            <v>PR-202102C</v>
          </cell>
          <cell r="G584">
            <v>44247</v>
          </cell>
          <cell r="H584" t="str">
            <v>11 TO 1</v>
          </cell>
          <cell r="I584" t="str">
            <v>TTS</v>
          </cell>
          <cell r="J584" t="str">
            <v>ADSE</v>
          </cell>
          <cell r="K584" t="str">
            <v>42201-8390119-1</v>
          </cell>
          <cell r="L584">
            <v>923312865583</v>
          </cell>
          <cell r="M584">
            <v>0</v>
          </cell>
          <cell r="N584" t="str">
            <v>SyedKhurram12567@gmail.com</v>
          </cell>
          <cell r="O584" t="str">
            <v>Flat no 576 Block A/32 PIA TOWNSHIP</v>
          </cell>
        </row>
        <row r="585">
          <cell r="B585" t="str">
            <v>Student1308352</v>
          </cell>
          <cell r="C585" t="str">
            <v>Muhammad Uzair Noor</v>
          </cell>
          <cell r="D585" t="str">
            <v xml:space="preserve">Noor Muhammad </v>
          </cell>
          <cell r="E585" t="str">
            <v>Sir Sohail</v>
          </cell>
          <cell r="F585" t="str">
            <v>PR-202102C</v>
          </cell>
          <cell r="G585">
            <v>44247</v>
          </cell>
          <cell r="H585" t="str">
            <v>11 TO 1</v>
          </cell>
          <cell r="I585" t="str">
            <v>TTS</v>
          </cell>
          <cell r="J585" t="str">
            <v>ADSE</v>
          </cell>
          <cell r="K585" t="str">
            <v>42101-1189566-5</v>
          </cell>
          <cell r="L585">
            <v>923343026799</v>
          </cell>
          <cell r="M585">
            <v>923332282551</v>
          </cell>
          <cell r="N585" t="str">
            <v>hmuzairnoor111@gmail.com</v>
          </cell>
          <cell r="O585" t="str">
            <v>House no L-148 Block 15 FB AREA</v>
          </cell>
        </row>
        <row r="586">
          <cell r="B586" t="str">
            <v>-</v>
          </cell>
          <cell r="C586" t="str">
            <v>-</v>
          </cell>
          <cell r="D586" t="str">
            <v>-</v>
          </cell>
          <cell r="E586" t="str">
            <v>-</v>
          </cell>
          <cell r="F586" t="str">
            <v>-</v>
          </cell>
          <cell r="G586" t="str">
            <v>-</v>
          </cell>
          <cell r="H586" t="str">
            <v>-</v>
          </cell>
          <cell r="I586" t="str">
            <v>-</v>
          </cell>
          <cell r="J586" t="str">
            <v>-</v>
          </cell>
          <cell r="K586" t="str">
            <v>-</v>
          </cell>
          <cell r="L586" t="str">
            <v>-</v>
          </cell>
          <cell r="M586" t="str">
            <v>-</v>
          </cell>
          <cell r="N586" t="str">
            <v>-</v>
          </cell>
          <cell r="O586" t="str">
            <v>-</v>
          </cell>
        </row>
        <row r="587">
          <cell r="B587" t="str">
            <v>Enrollment</v>
          </cell>
          <cell r="C587" t="str">
            <v>Name</v>
          </cell>
          <cell r="D587" t="str">
            <v>Father Name</v>
          </cell>
          <cell r="E587" t="str">
            <v>Faculty Name</v>
          </cell>
          <cell r="F587" t="str">
            <v>Batch Code</v>
          </cell>
          <cell r="G587" t="str">
            <v>Batch Start Date</v>
          </cell>
          <cell r="H587" t="str">
            <v>Time Slot</v>
          </cell>
          <cell r="I587" t="str">
            <v>Days</v>
          </cell>
          <cell r="J587" t="str">
            <v>Course</v>
          </cell>
          <cell r="K587" t="str">
            <v>NIC Number</v>
          </cell>
          <cell r="L587" t="str">
            <v>PTCL No</v>
          </cell>
          <cell r="M587" t="str">
            <v>Cell No</v>
          </cell>
          <cell r="N587" t="str">
            <v>Email</v>
          </cell>
          <cell r="O587" t="str">
            <v>Address</v>
          </cell>
        </row>
        <row r="588">
          <cell r="B588" t="str">
            <v>Student1308448</v>
          </cell>
          <cell r="C588" t="str">
            <v>Ibrahim Arif</v>
          </cell>
          <cell r="D588" t="str">
            <v>M Arif</v>
          </cell>
          <cell r="E588" t="str">
            <v>Miss Ulya</v>
          </cell>
          <cell r="F588" t="str">
            <v>PR-202103C</v>
          </cell>
          <cell r="G588">
            <v>44284</v>
          </cell>
          <cell r="H588" t="str">
            <v>11 TO 1</v>
          </cell>
          <cell r="I588" t="str">
            <v>MWF</v>
          </cell>
          <cell r="J588" t="str">
            <v>ADSE</v>
          </cell>
          <cell r="K588" t="str">
            <v>-</v>
          </cell>
          <cell r="L588">
            <v>923002595201</v>
          </cell>
          <cell r="M588">
            <v>923332629727</v>
          </cell>
          <cell r="N588" t="str">
            <v>jaksonibrahim242@gmail.com</v>
          </cell>
          <cell r="O588" t="str">
            <v>E/3-202 steel town Karachi</v>
          </cell>
        </row>
        <row r="589">
          <cell r="B589" t="str">
            <v>Student1310836</v>
          </cell>
          <cell r="C589" t="str">
            <v xml:space="preserve">ABDULLAH </v>
          </cell>
          <cell r="D589" t="str">
            <v>ABDUL MATEEN</v>
          </cell>
          <cell r="E589" t="str">
            <v>Miss Ulya</v>
          </cell>
          <cell r="F589" t="str">
            <v>PR-202103C</v>
          </cell>
          <cell r="G589">
            <v>44284</v>
          </cell>
          <cell r="H589" t="str">
            <v>11 TO 1</v>
          </cell>
          <cell r="I589" t="str">
            <v>MWF</v>
          </cell>
          <cell r="J589" t="str">
            <v>DISM</v>
          </cell>
          <cell r="K589" t="str">
            <v>-</v>
          </cell>
          <cell r="L589">
            <v>923225456134</v>
          </cell>
          <cell r="M589">
            <v>0</v>
          </cell>
          <cell r="N589" t="str">
            <v>ABDULLAHMATEEN021@GMAIL.COM</v>
          </cell>
          <cell r="O589" t="str">
            <v>STREET 9 PUNJAB COLONY</v>
          </cell>
        </row>
        <row r="590">
          <cell r="B590" t="str">
            <v>Student1309298</v>
          </cell>
          <cell r="C590" t="str">
            <v>Muhammad Noman Khan</v>
          </cell>
          <cell r="D590" t="str">
            <v>Jan Bahadur</v>
          </cell>
          <cell r="E590" t="str">
            <v>Miss Ulya</v>
          </cell>
          <cell r="F590" t="str">
            <v>PR-202103C</v>
          </cell>
          <cell r="G590">
            <v>44284</v>
          </cell>
          <cell r="H590" t="str">
            <v>11 TO 1</v>
          </cell>
          <cell r="I590" t="str">
            <v>MWF</v>
          </cell>
          <cell r="J590" t="str">
            <v>HDSE-SBTE</v>
          </cell>
          <cell r="K590" t="str">
            <v>42201-5652586-3</v>
          </cell>
          <cell r="L590">
            <v>923422080917</v>
          </cell>
          <cell r="M590">
            <v>0</v>
          </cell>
          <cell r="N590">
            <v>0</v>
          </cell>
          <cell r="O590" t="str">
            <v>HOUSE NO 2545 SECTOR 19-B SHAH LATIF TOWN KARACHI</v>
          </cell>
        </row>
        <row r="591">
          <cell r="B591" t="str">
            <v>Student1313135</v>
          </cell>
          <cell r="C591" t="str">
            <v>Hassan Nadeem</v>
          </cell>
          <cell r="D591" t="str">
            <v>Muhammad Nadeem Ansari</v>
          </cell>
          <cell r="E591" t="str">
            <v>Miss Ulya</v>
          </cell>
          <cell r="F591" t="str">
            <v>PR-202103C</v>
          </cell>
          <cell r="G591">
            <v>44284</v>
          </cell>
          <cell r="H591" t="str">
            <v>11 TO 1</v>
          </cell>
          <cell r="I591" t="str">
            <v>MWF</v>
          </cell>
          <cell r="J591" t="str">
            <v>ADSE</v>
          </cell>
          <cell r="K591" t="str">
            <v>42401-3565684-9</v>
          </cell>
          <cell r="L591">
            <v>923052563255</v>
          </cell>
          <cell r="M591">
            <v>0</v>
          </cell>
          <cell r="N591" t="str">
            <v>hassanNadeemanasri9@gmail.com</v>
          </cell>
          <cell r="O591" t="str">
            <v>House no L-S-5 sector 12/L orangi Town karachi</v>
          </cell>
        </row>
        <row r="592">
          <cell r="B592" t="str">
            <v>Student1313626</v>
          </cell>
          <cell r="C592" t="str">
            <v>ANSA MAQSOOD</v>
          </cell>
          <cell r="D592" t="str">
            <v>MAQSOOD</v>
          </cell>
          <cell r="E592" t="str">
            <v>Miss Ulya</v>
          </cell>
          <cell r="F592" t="str">
            <v>PR-202103C</v>
          </cell>
          <cell r="G592">
            <v>44284</v>
          </cell>
          <cell r="H592" t="str">
            <v>11 TO 1</v>
          </cell>
          <cell r="I592" t="str">
            <v>MWF</v>
          </cell>
          <cell r="J592" t="str">
            <v>CPISM</v>
          </cell>
          <cell r="K592" t="str">
            <v>42301-8027916-4</v>
          </cell>
          <cell r="L592">
            <v>923232504948</v>
          </cell>
          <cell r="M592" t="str">
            <v>923448171861/923024263398</v>
          </cell>
          <cell r="N592" t="str">
            <v>ANSAKATTO@GMAIL.COM</v>
          </cell>
          <cell r="O592" t="str">
            <v>HOUSE NO N-96 STREET NO 0-2 SECTOR NO-02 6-5-1</v>
          </cell>
        </row>
        <row r="593">
          <cell r="B593" t="str">
            <v>Student1313355</v>
          </cell>
          <cell r="C593" t="str">
            <v xml:space="preserve">HAMMAD JAMAL </v>
          </cell>
          <cell r="D593" t="str">
            <v>JAMAL KHAN</v>
          </cell>
          <cell r="E593" t="str">
            <v>Miss Ulya</v>
          </cell>
          <cell r="F593" t="str">
            <v>PR-202103C</v>
          </cell>
          <cell r="G593">
            <v>44284</v>
          </cell>
          <cell r="H593" t="str">
            <v>11 TO 1</v>
          </cell>
          <cell r="I593" t="str">
            <v>MWF</v>
          </cell>
          <cell r="J593" t="str">
            <v>ADSE</v>
          </cell>
          <cell r="K593" t="str">
            <v>42201-1912638-5</v>
          </cell>
          <cell r="L593">
            <v>923182666204</v>
          </cell>
          <cell r="M593">
            <v>923491463109</v>
          </cell>
          <cell r="N593" t="str">
            <v>HAMMADJAMAL1995@GMAIL.COM</v>
          </cell>
          <cell r="O593" t="str">
            <v>HOUSE NPO 33 STREET NO 33 AREA 36/B LANDHI</v>
          </cell>
        </row>
        <row r="594">
          <cell r="B594" t="str">
            <v>Student1316060</v>
          </cell>
          <cell r="C594" t="str">
            <v>Sheikh Muhammad nehal</v>
          </cell>
          <cell r="D594" t="str">
            <v>S M Naseem</v>
          </cell>
          <cell r="E594" t="str">
            <v>Miss Ulya</v>
          </cell>
          <cell r="F594" t="str">
            <v>PR-202103C</v>
          </cell>
          <cell r="G594">
            <v>44284</v>
          </cell>
          <cell r="H594" t="str">
            <v>11 TO 1</v>
          </cell>
          <cell r="I594" t="str">
            <v>MWF</v>
          </cell>
          <cell r="J594" t="str">
            <v>ADSE</v>
          </cell>
          <cell r="K594" t="str">
            <v>42101-9959004-9</v>
          </cell>
          <cell r="L594" t="str">
            <v>923127664712/923352804671</v>
          </cell>
          <cell r="M594">
            <v>923411873337</v>
          </cell>
          <cell r="N594" t="str">
            <v>sheikhmuhammadnehal08@gmail.com</v>
          </cell>
          <cell r="O594" t="str">
            <v>House no l-378 sector 5c-4 north karachi</v>
          </cell>
        </row>
        <row r="595">
          <cell r="B595" t="str">
            <v>Student1288086</v>
          </cell>
          <cell r="C595" t="str">
            <v>Syed Hussain Abbas Haider</v>
          </cell>
          <cell r="D595" t="str">
            <v>Mumtaz haider</v>
          </cell>
          <cell r="E595" t="str">
            <v>Miss Ulya</v>
          </cell>
          <cell r="F595" t="str">
            <v>PR-202103C</v>
          </cell>
          <cell r="G595">
            <v>44284</v>
          </cell>
          <cell r="H595" t="str">
            <v>11 TO 1</v>
          </cell>
          <cell r="I595" t="str">
            <v>MWF</v>
          </cell>
          <cell r="J595" t="str">
            <v>ADSE</v>
          </cell>
          <cell r="K595" t="str">
            <v>42201-3405186-7</v>
          </cell>
          <cell r="L595">
            <v>923312865583</v>
          </cell>
          <cell r="M595">
            <v>0</v>
          </cell>
          <cell r="N595" t="str">
            <v>Shussainabbas60@gmail.com</v>
          </cell>
          <cell r="O595" t="str">
            <v>Flat no 576 Block A/32 PIA TOWNSHIP</v>
          </cell>
        </row>
        <row r="596">
          <cell r="B596" t="str">
            <v>Student1316055</v>
          </cell>
          <cell r="C596" t="str">
            <v xml:space="preserve">Malik Hassan Ali </v>
          </cell>
          <cell r="D596" t="str">
            <v>Abbas ali</v>
          </cell>
          <cell r="E596" t="str">
            <v>Miss Ulya</v>
          </cell>
          <cell r="F596" t="str">
            <v>PR-202103C</v>
          </cell>
          <cell r="G596">
            <v>44284</v>
          </cell>
          <cell r="H596" t="str">
            <v>11 TO 1</v>
          </cell>
          <cell r="I596" t="str">
            <v>MWF</v>
          </cell>
          <cell r="J596" t="str">
            <v>ADSE</v>
          </cell>
          <cell r="K596" t="str">
            <v>54401-9965480-1</v>
          </cell>
          <cell r="L596">
            <v>923112964271</v>
          </cell>
          <cell r="M596">
            <v>923034912015</v>
          </cell>
          <cell r="N596" t="str">
            <v>ha1315711@gmail.com</v>
          </cell>
          <cell r="O596" t="str">
            <v>Br-166 Bostan e raya society near mehran doport</v>
          </cell>
        </row>
        <row r="597">
          <cell r="B597" t="str">
            <v>-</v>
          </cell>
          <cell r="C597" t="str">
            <v>-</v>
          </cell>
          <cell r="D597" t="str">
            <v>-</v>
          </cell>
          <cell r="E597" t="str">
            <v>-</v>
          </cell>
          <cell r="F597" t="str">
            <v>-</v>
          </cell>
          <cell r="G597" t="str">
            <v>-</v>
          </cell>
          <cell r="H597" t="str">
            <v>-</v>
          </cell>
          <cell r="I597" t="str">
            <v>-</v>
          </cell>
          <cell r="J597" t="str">
            <v>-</v>
          </cell>
          <cell r="K597" t="str">
            <v>-</v>
          </cell>
          <cell r="L597" t="str">
            <v>-</v>
          </cell>
          <cell r="M597" t="str">
            <v>-</v>
          </cell>
          <cell r="N597" t="str">
            <v>-</v>
          </cell>
          <cell r="O597" t="str">
            <v>-</v>
          </cell>
        </row>
        <row r="598">
          <cell r="B598" t="str">
            <v>Enrollment</v>
          </cell>
          <cell r="C598" t="str">
            <v>Name</v>
          </cell>
          <cell r="D598" t="str">
            <v>Father Name</v>
          </cell>
          <cell r="E598" t="str">
            <v>Faculty Name</v>
          </cell>
          <cell r="F598" t="str">
            <v>Batch Code</v>
          </cell>
          <cell r="G598" t="str">
            <v>Batch Start Date</v>
          </cell>
          <cell r="H598" t="str">
            <v>Time Slot</v>
          </cell>
          <cell r="I598" t="str">
            <v>Days</v>
          </cell>
          <cell r="J598" t="str">
            <v>Course</v>
          </cell>
          <cell r="K598" t="str">
            <v>NIC Number</v>
          </cell>
          <cell r="L598" t="str">
            <v>PTCL No</v>
          </cell>
          <cell r="M598" t="str">
            <v>Cell No</v>
          </cell>
          <cell r="N598" t="str">
            <v>Email</v>
          </cell>
          <cell r="O598" t="str">
            <v>Address</v>
          </cell>
        </row>
        <row r="599">
          <cell r="B599" t="str">
            <v>Student1315767</v>
          </cell>
          <cell r="C599" t="str">
            <v>Dawood Sharoon</v>
          </cell>
          <cell r="D599" t="str">
            <v>Sharoon Masih</v>
          </cell>
          <cell r="E599" t="str">
            <v>Sir Sohail</v>
          </cell>
          <cell r="F599" t="str">
            <v>PR-202105C</v>
          </cell>
          <cell r="G599">
            <v>44340</v>
          </cell>
          <cell r="H599" t="str">
            <v>11 TO 1</v>
          </cell>
          <cell r="I599" t="str">
            <v>MWF</v>
          </cell>
          <cell r="J599" t="str">
            <v>ADSE</v>
          </cell>
          <cell r="K599" t="str">
            <v>42201-0350465-5</v>
          </cell>
          <cell r="L599">
            <v>923162769633</v>
          </cell>
          <cell r="M599">
            <v>923473716509</v>
          </cell>
          <cell r="N599" t="str">
            <v>DAVIDSHAROON047@GMAIL.COM</v>
          </cell>
          <cell r="O599" t="str">
            <v>HOUSE NO 23 STREET NO 23 SEC B MANZOOR COLONY</v>
          </cell>
        </row>
        <row r="600">
          <cell r="B600" t="str">
            <v>Student1315761</v>
          </cell>
          <cell r="C600" t="str">
            <v xml:space="preserve">Hussain </v>
          </cell>
          <cell r="D600" t="str">
            <v>Abdul Rehman</v>
          </cell>
          <cell r="E600" t="str">
            <v>Sir Sohail</v>
          </cell>
          <cell r="F600" t="str">
            <v>PR-202105C</v>
          </cell>
          <cell r="G600">
            <v>44340</v>
          </cell>
          <cell r="H600" t="str">
            <v>11 TO 1</v>
          </cell>
          <cell r="I600" t="str">
            <v>MWF</v>
          </cell>
          <cell r="J600" t="str">
            <v>CPISM</v>
          </cell>
          <cell r="K600" t="str">
            <v>42301-3468392-7</v>
          </cell>
          <cell r="L600">
            <v>923442476798</v>
          </cell>
          <cell r="M600">
            <v>0</v>
          </cell>
          <cell r="N600" t="str">
            <v>hussain24052000@hmail.com</v>
          </cell>
          <cell r="O600" t="str">
            <v>new kalari hingorabad haji usman mansion liyari</v>
          </cell>
        </row>
        <row r="601">
          <cell r="B601" t="str">
            <v>Student1315976</v>
          </cell>
          <cell r="C601" t="str">
            <v>Muddasir idress</v>
          </cell>
          <cell r="D601" t="str">
            <v>M Idress</v>
          </cell>
          <cell r="E601" t="str">
            <v>Sir Sohail</v>
          </cell>
          <cell r="F601" t="str">
            <v>PR-202105C</v>
          </cell>
          <cell r="G601">
            <v>44340</v>
          </cell>
          <cell r="H601" t="str">
            <v>11 TO 1</v>
          </cell>
          <cell r="I601" t="str">
            <v>MWF</v>
          </cell>
          <cell r="J601" t="str">
            <v>CPISM</v>
          </cell>
          <cell r="K601" t="str">
            <v>42301-7993835-7</v>
          </cell>
          <cell r="L601">
            <v>923329432390</v>
          </cell>
          <cell r="M601">
            <v>923009205143</v>
          </cell>
          <cell r="N601" t="str">
            <v>mazammilidress428@gmail.com</v>
          </cell>
          <cell r="O601" t="str">
            <v>mehmoodabad no 06 street no 5 House no 1179</v>
          </cell>
        </row>
        <row r="602">
          <cell r="B602" t="str">
            <v>Student1315977</v>
          </cell>
          <cell r="C602" t="str">
            <v>Muhammad Owais</v>
          </cell>
          <cell r="D602" t="str">
            <v>Syed Rehmat Ali</v>
          </cell>
          <cell r="E602" t="str">
            <v>Sir Sohail</v>
          </cell>
          <cell r="F602" t="str">
            <v>PR-202105C</v>
          </cell>
          <cell r="G602">
            <v>44340</v>
          </cell>
          <cell r="H602" t="str">
            <v>11 TO 1</v>
          </cell>
          <cell r="I602" t="str">
            <v>MWF</v>
          </cell>
          <cell r="J602" t="str">
            <v>CPISM</v>
          </cell>
          <cell r="K602" t="str">
            <v>42201-4614899-9</v>
          </cell>
          <cell r="L602">
            <v>923347625513</v>
          </cell>
          <cell r="M602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  <cell r="N602">
            <v>0</v>
          </cell>
          <cell r="O602" t="str">
            <v>House R-147 Block 4-A Gulshan-e-Iqbal Karachi</v>
          </cell>
        </row>
        <row r="603">
          <cell r="B603" t="str">
            <v>Student1317315</v>
          </cell>
          <cell r="C603" t="str">
            <v>Tariq aziz</v>
          </cell>
          <cell r="D603" t="str">
            <v>Ismail Khan</v>
          </cell>
          <cell r="E603" t="str">
            <v>Sir Sohail</v>
          </cell>
          <cell r="F603" t="str">
            <v>PR-202105C</v>
          </cell>
          <cell r="G603">
            <v>44340</v>
          </cell>
          <cell r="H603" t="str">
            <v>11 TO 1</v>
          </cell>
          <cell r="I603" t="str">
            <v>MWF</v>
          </cell>
          <cell r="J603" t="str">
            <v>CPISM</v>
          </cell>
          <cell r="K603" t="str">
            <v>-</v>
          </cell>
          <cell r="L603">
            <v>923020129173</v>
          </cell>
          <cell r="M603">
            <v>923452695339</v>
          </cell>
          <cell r="N603" t="str">
            <v>-</v>
          </cell>
          <cell r="O603" t="str">
            <v>C3/10 Block - B Sector 10 &amp; 11 Gulshan-e-Millat Korangi</v>
          </cell>
        </row>
        <row r="604">
          <cell r="B604" t="str">
            <v>Student1317314</v>
          </cell>
          <cell r="C604" t="str">
            <v>Muhammad Bakhtiar Ali Qadri</v>
          </cell>
          <cell r="D604" t="str">
            <v>Muhammad Naeem</v>
          </cell>
          <cell r="E604" t="str">
            <v>Sir Sohail</v>
          </cell>
          <cell r="F604" t="str">
            <v>PR-202105C</v>
          </cell>
          <cell r="G604">
            <v>44340</v>
          </cell>
          <cell r="H604" t="str">
            <v>11 TO 1</v>
          </cell>
          <cell r="I604" t="str">
            <v>MWF</v>
          </cell>
          <cell r="J604" t="str">
            <v>CPISM</v>
          </cell>
          <cell r="K604" t="str">
            <v>-</v>
          </cell>
          <cell r="L604">
            <v>923128665033</v>
          </cell>
          <cell r="M604">
            <v>0</v>
          </cell>
          <cell r="N604">
            <v>0</v>
          </cell>
          <cell r="O604" t="str">
            <v>C3/10 Block - B Sector 10 &amp; 11 Gulshan-e-Millat Korangi</v>
          </cell>
        </row>
        <row r="605">
          <cell r="B605" t="str">
            <v>Student1318399</v>
          </cell>
          <cell r="C605" t="str">
            <v>Ali Abbas</v>
          </cell>
          <cell r="D605" t="str">
            <v>hussain abbas</v>
          </cell>
          <cell r="E605" t="str">
            <v>Sir Sohail</v>
          </cell>
          <cell r="F605" t="str">
            <v>PR-202105C</v>
          </cell>
          <cell r="G605">
            <v>44340</v>
          </cell>
          <cell r="H605" t="str">
            <v>11 TO 1</v>
          </cell>
          <cell r="I605" t="str">
            <v>MWF</v>
          </cell>
          <cell r="J605" t="str">
            <v>CPISM</v>
          </cell>
          <cell r="K605" t="str">
            <v>42201-6675807-7</v>
          </cell>
          <cell r="L605">
            <v>923028225858</v>
          </cell>
          <cell r="M605">
            <v>0</v>
          </cell>
          <cell r="N605" t="str">
            <v>Attati.95@gmail.com</v>
          </cell>
          <cell r="O605" t="str">
            <v>293 B.Block Shabbirabad qustbuddin road karachi</v>
          </cell>
        </row>
        <row r="606">
          <cell r="B606" t="str">
            <v>Student1319356</v>
          </cell>
          <cell r="C606" t="str">
            <v>Muhammad Zohaib</v>
          </cell>
          <cell r="D606" t="str">
            <v>Abdul Shakoor</v>
          </cell>
          <cell r="E606" t="str">
            <v>Sir Sohail</v>
          </cell>
          <cell r="F606" t="str">
            <v>PR-202105C</v>
          </cell>
          <cell r="G606">
            <v>44340</v>
          </cell>
          <cell r="H606" t="str">
            <v>11 TO 1</v>
          </cell>
          <cell r="I606" t="str">
            <v>MWF</v>
          </cell>
          <cell r="J606" t="str">
            <v>CPISM</v>
          </cell>
          <cell r="K606" t="str">
            <v>42301-522090-7</v>
          </cell>
          <cell r="L606">
            <v>923033610339</v>
          </cell>
          <cell r="M606">
            <v>923118338212</v>
          </cell>
          <cell r="N606" t="str">
            <v>zohaib125@gmail.com</v>
          </cell>
          <cell r="O606" t="str">
            <v>Manzoor Colony</v>
          </cell>
        </row>
        <row r="607">
          <cell r="B607" t="str">
            <v>Student1319370</v>
          </cell>
          <cell r="C607" t="str">
            <v>Mujahid Shakeel</v>
          </cell>
          <cell r="D607" t="str">
            <v>Shakeel Ahmed</v>
          </cell>
          <cell r="E607" t="str">
            <v>Sir Sohail</v>
          </cell>
          <cell r="F607" t="str">
            <v>PR-202105C</v>
          </cell>
          <cell r="G607">
            <v>44340</v>
          </cell>
          <cell r="H607" t="str">
            <v>11 TO 1</v>
          </cell>
          <cell r="I607" t="str">
            <v>MWF</v>
          </cell>
          <cell r="J607" t="str">
            <v>CPISM</v>
          </cell>
          <cell r="K607" t="str">
            <v>42301-2136033-1</v>
          </cell>
          <cell r="L607">
            <v>923312994305</v>
          </cell>
          <cell r="M607">
            <v>931120235876</v>
          </cell>
          <cell r="N607" t="str">
            <v>Hmmujahid@hotmail.com</v>
          </cell>
          <cell r="O607" t="str">
            <v>Manzoor Colony</v>
          </cell>
        </row>
        <row r="608">
          <cell r="B608" t="str">
            <v>Student1320386</v>
          </cell>
          <cell r="C608" t="str">
            <v>Mazhar Aman</v>
          </cell>
          <cell r="D608" t="str">
            <v>Muzaffar Aman</v>
          </cell>
          <cell r="E608" t="str">
            <v>Sir Sohail</v>
          </cell>
          <cell r="F608" t="str">
            <v>PR-202105C</v>
          </cell>
          <cell r="G608">
            <v>44340</v>
          </cell>
          <cell r="H608" t="str">
            <v>11 TO 1</v>
          </cell>
          <cell r="I608" t="str">
            <v>MWF</v>
          </cell>
          <cell r="J608" t="str">
            <v>HTML Web Des</v>
          </cell>
          <cell r="K608" t="str">
            <v>71501-0296885-5</v>
          </cell>
          <cell r="L608">
            <v>923472606818</v>
          </cell>
          <cell r="M608">
            <v>0</v>
          </cell>
          <cell r="N608" t="str">
            <v>mazharaman603@gmail.com</v>
          </cell>
          <cell r="O608" t="str">
            <v>Al-harma House Solder Bazar No 1 Karachi</v>
          </cell>
        </row>
        <row r="609">
          <cell r="B609" t="str">
            <v>Student1318447</v>
          </cell>
          <cell r="C609" t="str">
            <v>Ahsan Jamal Astani</v>
          </cell>
          <cell r="D609" t="str">
            <v>Asif Jamal</v>
          </cell>
          <cell r="E609" t="str">
            <v>Sir Sohail</v>
          </cell>
          <cell r="F609" t="str">
            <v>PR-202105C</v>
          </cell>
          <cell r="G609">
            <v>44340</v>
          </cell>
          <cell r="H609" t="str">
            <v>11 TO 1</v>
          </cell>
          <cell r="I609" t="str">
            <v>MWF</v>
          </cell>
          <cell r="J609" t="str">
            <v>CPISM</v>
          </cell>
          <cell r="K609" t="str">
            <v>-</v>
          </cell>
          <cell r="L609">
            <v>923232837078</v>
          </cell>
          <cell r="M609">
            <v>2134133523</v>
          </cell>
          <cell r="N609" t="str">
            <v>ahsan6439712@gmail.com</v>
          </cell>
          <cell r="O609" t="str">
            <v>Mariyam palace plot no 79 flat No 201 Jamshed road hyderabad colony</v>
          </cell>
        </row>
        <row r="610">
          <cell r="B610" t="str">
            <v>Student1318754</v>
          </cell>
          <cell r="C610" t="str">
            <v>Farhan Qureshi</v>
          </cell>
          <cell r="D610" t="str">
            <v>Furqan Qureshi</v>
          </cell>
          <cell r="E610" t="str">
            <v>Sir Sohail</v>
          </cell>
          <cell r="F610" t="str">
            <v>PR-202105C</v>
          </cell>
          <cell r="G610">
            <v>44340</v>
          </cell>
          <cell r="H610" t="str">
            <v>11 TO 1</v>
          </cell>
          <cell r="I610" t="str">
            <v>MWF</v>
          </cell>
          <cell r="J610" t="str">
            <v>ADSE</v>
          </cell>
          <cell r="K610" t="str">
            <v>-</v>
          </cell>
          <cell r="L610">
            <v>923180294229</v>
          </cell>
          <cell r="M610" t="str">
            <v>-</v>
          </cell>
          <cell r="N610" t="str">
            <v>Fq66701@gmail.com</v>
          </cell>
          <cell r="O610" t="str">
            <v>Bahdur yar Jang Colony Landhi</v>
          </cell>
        </row>
        <row r="611">
          <cell r="B611" t="str">
            <v>Student1318494</v>
          </cell>
          <cell r="C611" t="str">
            <v>Mehmood Ali</v>
          </cell>
          <cell r="D611" t="str">
            <v>Musthaq</v>
          </cell>
          <cell r="E611" t="str">
            <v>Sir Sohail</v>
          </cell>
          <cell r="F611" t="str">
            <v>PR-202105C</v>
          </cell>
          <cell r="G611">
            <v>44340</v>
          </cell>
          <cell r="H611" t="str">
            <v>11 TO 1</v>
          </cell>
          <cell r="I611" t="str">
            <v>MWF</v>
          </cell>
          <cell r="J611" t="str">
            <v>HDSE-SBTE</v>
          </cell>
          <cell r="K611" t="str">
            <v>42501-7026957-1</v>
          </cell>
          <cell r="L611">
            <v>923083923775</v>
          </cell>
          <cell r="M611">
            <v>923333792016</v>
          </cell>
          <cell r="N611" t="str">
            <v>mehmoodali082@gmail.com</v>
          </cell>
          <cell r="O611" t="str">
            <v>A-228 Gulshan-e-hadeed phase 2</v>
          </cell>
        </row>
        <row r="612">
          <cell r="B612" t="str">
            <v>Student1319314</v>
          </cell>
          <cell r="C612" t="str">
            <v>Shakir Shakoor</v>
          </cell>
          <cell r="D612" t="str">
            <v>Abdul Shakoor</v>
          </cell>
          <cell r="E612" t="str">
            <v>Sir Sohail</v>
          </cell>
          <cell r="F612" t="str">
            <v>PR-202105C</v>
          </cell>
          <cell r="G612">
            <v>44340</v>
          </cell>
          <cell r="H612" t="str">
            <v>11 TO 1</v>
          </cell>
          <cell r="I612" t="str">
            <v>MWF</v>
          </cell>
          <cell r="J612" t="str">
            <v>CPISM</v>
          </cell>
          <cell r="K612" t="str">
            <v>42301-522090-7</v>
          </cell>
          <cell r="L612">
            <v>923330330052</v>
          </cell>
          <cell r="M612">
            <v>0</v>
          </cell>
          <cell r="N612" t="str">
            <v>shakimughal077@gmail.com</v>
          </cell>
          <cell r="O612" t="str">
            <v>Manzoor Colony</v>
          </cell>
        </row>
        <row r="613">
          <cell r="B613" t="str">
            <v>Student1321936</v>
          </cell>
          <cell r="C613" t="str">
            <v>Syed Hammad Shah</v>
          </cell>
          <cell r="D613" t="str">
            <v>Azram Shah</v>
          </cell>
          <cell r="E613" t="str">
            <v>Sir Sohail</v>
          </cell>
          <cell r="F613" t="str">
            <v>PR-202105C</v>
          </cell>
          <cell r="G613">
            <v>44340</v>
          </cell>
          <cell r="H613" t="str">
            <v>11 TO 1</v>
          </cell>
          <cell r="I613" t="str">
            <v>MWF</v>
          </cell>
          <cell r="J613" t="str">
            <v>HTML Web Des</v>
          </cell>
          <cell r="K613" t="str">
            <v>-</v>
          </cell>
          <cell r="L613">
            <v>923493299654</v>
          </cell>
          <cell r="M613" t="str">
            <v>-</v>
          </cell>
          <cell r="N613" t="str">
            <v>s1ickz5959@gmail.com</v>
          </cell>
          <cell r="O613" t="str">
            <v>Green Belt Block6 House 57</v>
          </cell>
        </row>
        <row r="614">
          <cell r="B614" t="str">
            <v>Student1320340</v>
          </cell>
          <cell r="C614" t="str">
            <v>Syed Uzair Ahmed Kirmani</v>
          </cell>
          <cell r="D614" t="str">
            <v>Syed Shaheer Ahmed Kirmani</v>
          </cell>
          <cell r="E614" t="str">
            <v>Sir Sohail</v>
          </cell>
          <cell r="F614" t="str">
            <v>PR-202105C</v>
          </cell>
          <cell r="G614">
            <v>44340</v>
          </cell>
          <cell r="H614" t="str">
            <v>11 TO 1</v>
          </cell>
          <cell r="I614" t="str">
            <v>MWF</v>
          </cell>
          <cell r="J614" t="str">
            <v>HTML Web Des</v>
          </cell>
          <cell r="K614" t="str">
            <v>42301-0215155-5</v>
          </cell>
          <cell r="L614">
            <v>923002894227</v>
          </cell>
          <cell r="M614">
            <v>923022403005</v>
          </cell>
          <cell r="N614" t="str">
            <v>Royalbposolution@gmail.com</v>
          </cell>
          <cell r="O614" t="str">
            <v>A-141 Mehmoodabad Gate Karachi</v>
          </cell>
        </row>
        <row r="615">
          <cell r="B615" t="str">
            <v>-</v>
          </cell>
          <cell r="C615" t="str">
            <v>-</v>
          </cell>
          <cell r="D615" t="str">
            <v>-</v>
          </cell>
          <cell r="E615" t="str">
            <v>-</v>
          </cell>
          <cell r="F615" t="str">
            <v>-</v>
          </cell>
          <cell r="G615" t="str">
            <v>-</v>
          </cell>
          <cell r="H615" t="str">
            <v>-</v>
          </cell>
          <cell r="I615" t="str">
            <v>-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 t="str">
            <v>-</v>
          </cell>
        </row>
        <row r="616">
          <cell r="B616" t="str">
            <v>Enrollment</v>
          </cell>
          <cell r="C616" t="str">
            <v>Name</v>
          </cell>
          <cell r="D616" t="str">
            <v>Father Name</v>
          </cell>
          <cell r="E616" t="str">
            <v>Faculty Name</v>
          </cell>
          <cell r="F616" t="str">
            <v>Batch Code</v>
          </cell>
          <cell r="G616" t="str">
            <v>Batch Start Date</v>
          </cell>
          <cell r="H616" t="str">
            <v>Time Slot</v>
          </cell>
          <cell r="I616" t="str">
            <v>Days</v>
          </cell>
          <cell r="J616" t="str">
            <v>Course</v>
          </cell>
          <cell r="K616" t="str">
            <v>NIC Number</v>
          </cell>
          <cell r="L616" t="str">
            <v>PTCL No</v>
          </cell>
          <cell r="M616" t="str">
            <v>Cell No</v>
          </cell>
          <cell r="N616" t="str">
            <v>Email</v>
          </cell>
          <cell r="O616" t="str">
            <v>Address</v>
          </cell>
        </row>
        <row r="617">
          <cell r="B617" t="str">
            <v>Student1318760</v>
          </cell>
          <cell r="C617" t="str">
            <v>Abdullah Khan</v>
          </cell>
          <cell r="D617" t="str">
            <v>Abdul rehman Khan</v>
          </cell>
          <cell r="E617" t="str">
            <v xml:space="preserve">Miss Sheeba </v>
          </cell>
          <cell r="F617" t="str">
            <v>PR-202106C</v>
          </cell>
          <cell r="G617">
            <v>44362</v>
          </cell>
          <cell r="H617" t="str">
            <v>11 TO 1</v>
          </cell>
          <cell r="I617" t="str">
            <v>TTS</v>
          </cell>
          <cell r="J617" t="str">
            <v>ADSE</v>
          </cell>
          <cell r="K617" t="str">
            <v>42201-3337447-7</v>
          </cell>
          <cell r="L617">
            <v>923403294483</v>
          </cell>
          <cell r="M617" t="str">
            <v>021-334912844</v>
          </cell>
          <cell r="N617" t="str">
            <v>abdullahkhan6207@gmail.com</v>
          </cell>
          <cell r="O617" t="str">
            <v>Jail road hyderabad colony house No 234</v>
          </cell>
        </row>
        <row r="618">
          <cell r="B618" t="str">
            <v>Student1320287</v>
          </cell>
          <cell r="C618" t="str">
            <v>Syed Zawar hassan</v>
          </cell>
          <cell r="D618" t="str">
            <v>Syed Saqlain haider</v>
          </cell>
          <cell r="E618" t="str">
            <v xml:space="preserve">Miss Sheeba </v>
          </cell>
          <cell r="F618" t="str">
            <v>PR-202106C</v>
          </cell>
          <cell r="G618">
            <v>44362</v>
          </cell>
          <cell r="H618" t="str">
            <v>11 TO 1</v>
          </cell>
          <cell r="I618" t="str">
            <v>TTS</v>
          </cell>
          <cell r="J618" t="str">
            <v>ADSE</v>
          </cell>
          <cell r="K618" t="str">
            <v>42301-9340679-7</v>
          </cell>
          <cell r="L618">
            <v>923171024274</v>
          </cell>
          <cell r="M618">
            <v>923412001133</v>
          </cell>
          <cell r="N618" t="str">
            <v>syedsaqlainhaider5@gmail.com</v>
          </cell>
          <cell r="O618" t="str">
            <v>House # 912 Street # 13A Mehmoodabad 4 Karachi</v>
          </cell>
        </row>
        <row r="619">
          <cell r="B619" t="str">
            <v>Student1320513</v>
          </cell>
          <cell r="C619" t="str">
            <v>Mirza Muhammad Hasnain Baig</v>
          </cell>
          <cell r="D619" t="str">
            <v>zulfiqar Ahmed baiq</v>
          </cell>
          <cell r="E619" t="str">
            <v xml:space="preserve">Miss Sheeba </v>
          </cell>
          <cell r="F619" t="str">
            <v>PR-202106C</v>
          </cell>
          <cell r="G619">
            <v>44362</v>
          </cell>
          <cell r="H619" t="str">
            <v>11 TO 1</v>
          </cell>
          <cell r="I619" t="str">
            <v>TTS</v>
          </cell>
          <cell r="J619" t="str">
            <v>CPISM</v>
          </cell>
          <cell r="K619" t="str">
            <v>42401-8065290-9</v>
          </cell>
          <cell r="L619">
            <v>923142512348</v>
          </cell>
          <cell r="M619">
            <v>92311731679</v>
          </cell>
          <cell r="N619" t="str">
            <v>hasnainbaig054@gmail.com</v>
          </cell>
          <cell r="O619" t="str">
            <v>House No # K-365 Korangi (K-Area)</v>
          </cell>
        </row>
        <row r="620">
          <cell r="B620" t="str">
            <v>Student1320294</v>
          </cell>
          <cell r="C620" t="str">
            <v>Abdul Rehman</v>
          </cell>
          <cell r="D620" t="str">
            <v>Abdul ghaffar</v>
          </cell>
          <cell r="E620" t="str">
            <v xml:space="preserve">Miss Sheeba </v>
          </cell>
          <cell r="F620" t="str">
            <v>PR-202106C</v>
          </cell>
          <cell r="G620">
            <v>44362</v>
          </cell>
          <cell r="H620" t="str">
            <v>11 TO 1</v>
          </cell>
          <cell r="I620" t="str">
            <v>TTS</v>
          </cell>
          <cell r="J620" t="str">
            <v>ADSE</v>
          </cell>
          <cell r="K620" t="str">
            <v>42201-0645220-9</v>
          </cell>
          <cell r="L620">
            <v>923044754058</v>
          </cell>
          <cell r="M620">
            <v>923232290112</v>
          </cell>
          <cell r="N620" t="str">
            <v>rao640795@gmail.com</v>
          </cell>
          <cell r="O620" t="str">
            <v>House 405 nehind jacob line saddar karachi</v>
          </cell>
        </row>
        <row r="621">
          <cell r="B621" t="str">
            <v>Student1320297</v>
          </cell>
          <cell r="C621" t="str">
            <v>Nehal Ali</v>
          </cell>
          <cell r="D621" t="str">
            <v>Arshad Ali</v>
          </cell>
          <cell r="E621" t="str">
            <v xml:space="preserve">Miss Sheeba </v>
          </cell>
          <cell r="F621" t="str">
            <v>PR-202106C</v>
          </cell>
          <cell r="G621">
            <v>44362</v>
          </cell>
          <cell r="H621" t="str">
            <v>11 TO 1</v>
          </cell>
          <cell r="I621" t="str">
            <v>TTS</v>
          </cell>
          <cell r="J621" t="str">
            <v>ADSE</v>
          </cell>
          <cell r="K621" t="str">
            <v>42201-9781715-3</v>
          </cell>
          <cell r="L621">
            <v>923441312962</v>
          </cell>
          <cell r="M621">
            <v>923342269370</v>
          </cell>
          <cell r="N621" t="str">
            <v>Na5454813@gmail.com</v>
          </cell>
          <cell r="O621" t="str">
            <v>House no j-2/26 behind Jacob line near Usmaina Masjid Saddar karachi</v>
          </cell>
        </row>
        <row r="622">
          <cell r="B622" t="str">
            <v>Student1322105</v>
          </cell>
          <cell r="C622" t="str">
            <v>Khadeeja Sharif</v>
          </cell>
          <cell r="D622" t="str">
            <v>Muhammad Sharif</v>
          </cell>
          <cell r="E622" t="str">
            <v xml:space="preserve">Miss Sheeba </v>
          </cell>
          <cell r="F622" t="str">
            <v>PR-202106C</v>
          </cell>
          <cell r="G622">
            <v>44362</v>
          </cell>
          <cell r="H622" t="str">
            <v>11 TO 1</v>
          </cell>
          <cell r="I622" t="str">
            <v>TTS</v>
          </cell>
          <cell r="J622" t="str">
            <v>HTML Web Des</v>
          </cell>
          <cell r="K622" t="str">
            <v>42501-5507509-4</v>
          </cell>
          <cell r="L622">
            <v>923166529689</v>
          </cell>
          <cell r="M622" t="str">
            <v>-</v>
          </cell>
          <cell r="N622" t="str">
            <v>khadeejasharif@gmail.com</v>
          </cell>
          <cell r="O622" t="str">
            <v>Ftal no A-206 2nd Floor, raja City Enter Opposite District jail Malir Main national highaway karachi</v>
          </cell>
        </row>
        <row r="623">
          <cell r="B623" t="str">
            <v>Student1318777</v>
          </cell>
          <cell r="C623" t="str">
            <v>Muhammad Billal Farooq</v>
          </cell>
          <cell r="D623" t="str">
            <v>Muhammad Farooq</v>
          </cell>
          <cell r="E623" t="str">
            <v xml:space="preserve">Miss Sheeba </v>
          </cell>
          <cell r="F623" t="str">
            <v>PR-202106C</v>
          </cell>
          <cell r="G623">
            <v>44362</v>
          </cell>
          <cell r="H623" t="str">
            <v>11 TO 1</v>
          </cell>
          <cell r="I623" t="str">
            <v>TTS</v>
          </cell>
          <cell r="J623" t="str">
            <v>ADSE</v>
          </cell>
          <cell r="K623" t="str">
            <v>42501-8718886-9</v>
          </cell>
          <cell r="L623">
            <v>923308279288</v>
          </cell>
          <cell r="M623">
            <v>923338802567</v>
          </cell>
          <cell r="N623" t="str">
            <v>Farooqbilal835@gmail.com</v>
          </cell>
          <cell r="O623" t="str">
            <v>House 265 Sector  Bhittai Colony Korangi Crossing karachi</v>
          </cell>
        </row>
        <row r="624">
          <cell r="B624" t="str">
            <v>Student1321988</v>
          </cell>
          <cell r="C624" t="str">
            <v>Zunaira Zubair</v>
          </cell>
          <cell r="D624" t="str">
            <v>Zubair farmaan</v>
          </cell>
          <cell r="E624" t="str">
            <v xml:space="preserve">Miss Sheeba </v>
          </cell>
          <cell r="F624" t="str">
            <v>PR-202106C</v>
          </cell>
          <cell r="G624">
            <v>44362</v>
          </cell>
          <cell r="H624" t="str">
            <v>11 TO 1</v>
          </cell>
          <cell r="I624" t="str">
            <v>TTS</v>
          </cell>
          <cell r="J624" t="str">
            <v>HTML Web Des</v>
          </cell>
          <cell r="K624" t="str">
            <v>-</v>
          </cell>
          <cell r="L624">
            <v>923232199678</v>
          </cell>
          <cell r="M624" t="str">
            <v>-</v>
          </cell>
          <cell r="N624" t="str">
            <v>zunairazubair@gmail.com</v>
          </cell>
          <cell r="O624" t="str">
            <v>76/F Bl/6 PECHS, haraman Flat Near Hanan masjid</v>
          </cell>
        </row>
        <row r="625">
          <cell r="B625" t="str">
            <v>Student1320653</v>
          </cell>
          <cell r="C625" t="str">
            <v>Adnan Saifuddin Lotia</v>
          </cell>
          <cell r="D625" t="str">
            <v>Saifuddin Tahir Ali</v>
          </cell>
          <cell r="E625" t="str">
            <v xml:space="preserve">Miss Sheeba </v>
          </cell>
          <cell r="F625" t="str">
            <v>PR-202106C</v>
          </cell>
          <cell r="G625">
            <v>44362</v>
          </cell>
          <cell r="H625" t="str">
            <v>11 TO 1</v>
          </cell>
          <cell r="I625" t="str">
            <v>TTS</v>
          </cell>
          <cell r="J625" t="str">
            <v>ADSE</v>
          </cell>
          <cell r="K625" t="str">
            <v>42201-5088655-3</v>
          </cell>
          <cell r="L625">
            <v>923357115552</v>
          </cell>
          <cell r="M625">
            <v>0</v>
          </cell>
          <cell r="N625" t="str">
            <v>adnanlotia52@gmail.com</v>
          </cell>
          <cell r="O625" t="str">
            <v>Flat-4 2nd Floor block-D Shabbirsqure, Amir Karachi</v>
          </cell>
        </row>
        <row r="626">
          <cell r="B626" t="str">
            <v>Student1320358</v>
          </cell>
          <cell r="C626" t="str">
            <v>Komal Abbas</v>
          </cell>
          <cell r="D626" t="str">
            <v>Ghulam Abbas</v>
          </cell>
          <cell r="E626" t="str">
            <v xml:space="preserve">Miss Sheeba </v>
          </cell>
          <cell r="F626" t="str">
            <v>PR-202106C</v>
          </cell>
          <cell r="G626">
            <v>44362</v>
          </cell>
          <cell r="H626" t="str">
            <v>11 TO 1</v>
          </cell>
          <cell r="I626" t="str">
            <v>TTS</v>
          </cell>
          <cell r="J626" t="str">
            <v>HTML Web Des</v>
          </cell>
          <cell r="K626" t="str">
            <v>42201-16931483-8</v>
          </cell>
          <cell r="L626">
            <v>9233321105111</v>
          </cell>
          <cell r="M626" t="str">
            <v>-</v>
          </cell>
          <cell r="N626" t="str">
            <v>syedakomal20@gmail.com</v>
          </cell>
          <cell r="O626" t="str">
            <v>67/1 2nd Commercial Street lane 4 DHA Phase 4 Karachi</v>
          </cell>
        </row>
        <row r="627">
          <cell r="B627" t="str">
            <v>Student1321017</v>
          </cell>
          <cell r="C627" t="str">
            <v>Umer Zubair</v>
          </cell>
          <cell r="D627" t="str">
            <v>Muhammad Zubair</v>
          </cell>
          <cell r="E627" t="str">
            <v xml:space="preserve">Miss Sheeba </v>
          </cell>
          <cell r="F627" t="str">
            <v>PR-202106C</v>
          </cell>
          <cell r="G627">
            <v>44362</v>
          </cell>
          <cell r="H627" t="str">
            <v>11 TO 1</v>
          </cell>
          <cell r="I627" t="str">
            <v>TTS</v>
          </cell>
          <cell r="J627" t="str">
            <v>CPISM</v>
          </cell>
          <cell r="K627" t="str">
            <v>42301-151537-7</v>
          </cell>
          <cell r="L627">
            <v>923002345458</v>
          </cell>
          <cell r="M627">
            <v>923219265692</v>
          </cell>
          <cell r="N627" t="str">
            <v>bushazubair84@gmail.com</v>
          </cell>
          <cell r="O627" t="str">
            <v>76/f, B1-2 haramain Flats-12 near Haramain masjid Karachi</v>
          </cell>
        </row>
        <row r="628">
          <cell r="B628" t="str">
            <v>Student1320962</v>
          </cell>
          <cell r="C628" t="str">
            <v>Muhammad Aqdas Khan</v>
          </cell>
          <cell r="D628" t="str">
            <v>Muhammad Imran</v>
          </cell>
          <cell r="E628" t="str">
            <v xml:space="preserve">Miss Sheeba </v>
          </cell>
          <cell r="F628" t="str">
            <v>PR-202106C</v>
          </cell>
          <cell r="G628">
            <v>44362</v>
          </cell>
          <cell r="H628" t="str">
            <v>11 TO 1</v>
          </cell>
          <cell r="I628" t="str">
            <v>TTS</v>
          </cell>
          <cell r="J628" t="str">
            <v>ADSE</v>
          </cell>
          <cell r="K628" t="str">
            <v>42101-5747680-5</v>
          </cell>
          <cell r="L628">
            <v>923054387087</v>
          </cell>
          <cell r="M628">
            <v>923052407929</v>
          </cell>
          <cell r="N628" t="str">
            <v>aqdaskhan9999@gmail.com</v>
          </cell>
          <cell r="O628" t="str">
            <v>House 270-E PECHS Block 6</v>
          </cell>
        </row>
        <row r="629">
          <cell r="B629" t="str">
            <v>Student1320872</v>
          </cell>
          <cell r="C629" t="str">
            <v>Sharukh Khan</v>
          </cell>
          <cell r="D629" t="str">
            <v>Javaid Iqbal</v>
          </cell>
          <cell r="E629" t="str">
            <v xml:space="preserve">Miss Sheeba </v>
          </cell>
          <cell r="F629" t="str">
            <v>PR-202106C</v>
          </cell>
          <cell r="G629">
            <v>44362</v>
          </cell>
          <cell r="H629" t="str">
            <v>11 TO 1</v>
          </cell>
          <cell r="I629" t="str">
            <v>TTS</v>
          </cell>
          <cell r="J629" t="str">
            <v>ADSE</v>
          </cell>
          <cell r="K629" t="str">
            <v>42201-7926346-7</v>
          </cell>
          <cell r="L629">
            <v>923122745533</v>
          </cell>
          <cell r="M629" t="str">
            <v>-</v>
          </cell>
          <cell r="N629" t="str">
            <v>srk699588@gmail.com</v>
          </cell>
          <cell r="O629" t="str">
            <v>L-20 Al-amin city Malir City Karachi</v>
          </cell>
        </row>
        <row r="630">
          <cell r="B630" t="str">
            <v>Student1321312</v>
          </cell>
          <cell r="C630" t="str">
            <v>Usama Asghar</v>
          </cell>
          <cell r="D630" t="str">
            <v>Muhammad Asghar</v>
          </cell>
          <cell r="E630" t="str">
            <v xml:space="preserve">Miss Sheeba </v>
          </cell>
          <cell r="F630" t="str">
            <v>PR-202106C</v>
          </cell>
          <cell r="G630">
            <v>44362</v>
          </cell>
          <cell r="H630" t="str">
            <v>11 TO 1</v>
          </cell>
          <cell r="I630" t="str">
            <v>TTS</v>
          </cell>
          <cell r="J630" t="str">
            <v>ADSE</v>
          </cell>
          <cell r="K630" t="str">
            <v>-</v>
          </cell>
          <cell r="L630">
            <v>923122680634</v>
          </cell>
          <cell r="M630">
            <v>923312475943</v>
          </cell>
          <cell r="N630" t="str">
            <v>usamaasghar1991@gmail.com</v>
          </cell>
          <cell r="O630" t="str">
            <v>C-180 Block # 4 karachiAdmin socity Beloch colony</v>
          </cell>
        </row>
        <row r="631">
          <cell r="B631" t="str">
            <v>Student1320953</v>
          </cell>
          <cell r="C631" t="str">
            <v>Hassan Mohsin</v>
          </cell>
          <cell r="D631" t="str">
            <v>Mohsin</v>
          </cell>
          <cell r="E631" t="str">
            <v xml:space="preserve">Miss Sheeba </v>
          </cell>
          <cell r="F631" t="str">
            <v>PR-202106C</v>
          </cell>
          <cell r="G631">
            <v>44362</v>
          </cell>
          <cell r="H631" t="str">
            <v>11 TO 1</v>
          </cell>
          <cell r="I631" t="str">
            <v>TTS</v>
          </cell>
          <cell r="J631" t="str">
            <v>CPISM</v>
          </cell>
          <cell r="K631" t="str">
            <v>-</v>
          </cell>
          <cell r="L631">
            <v>923131390055</v>
          </cell>
          <cell r="M631">
            <v>923219242853</v>
          </cell>
          <cell r="N631" t="str">
            <v>hasanmohsin4455@gmail.com</v>
          </cell>
          <cell r="O631" t="str">
            <v>house no 63 Darol Aman H/S Karachi</v>
          </cell>
        </row>
        <row r="632">
          <cell r="B632" t="str">
            <v>Student1299364</v>
          </cell>
          <cell r="C632" t="str">
            <v>Muhammad Saad Imran</v>
          </cell>
          <cell r="D632" t="str">
            <v>M Imran</v>
          </cell>
          <cell r="E632" t="str">
            <v xml:space="preserve">Miss Sheeba </v>
          </cell>
          <cell r="F632" t="str">
            <v>PR-202106C</v>
          </cell>
          <cell r="G632">
            <v>44362</v>
          </cell>
          <cell r="H632" t="str">
            <v>11 TO 1</v>
          </cell>
          <cell r="I632" t="str">
            <v>TTS</v>
          </cell>
          <cell r="J632" t="str">
            <v>CPISM</v>
          </cell>
          <cell r="K632" t="str">
            <v>-</v>
          </cell>
          <cell r="L632">
            <v>923313396640</v>
          </cell>
          <cell r="M632">
            <v>923343682220</v>
          </cell>
          <cell r="N632" t="str">
            <v>saadimran9697@gmail.com</v>
          </cell>
          <cell r="O632" t="str">
            <v>1/924 shah faisal colony block 1 karachi</v>
          </cell>
        </row>
        <row r="633">
          <cell r="B633" t="str">
            <v>Student1323583</v>
          </cell>
          <cell r="C633" t="str">
            <v>Abdul wahab</v>
          </cell>
          <cell r="D633" t="str">
            <v>Basharat hussain</v>
          </cell>
          <cell r="E633" t="str">
            <v xml:space="preserve">Miss Sheeba </v>
          </cell>
          <cell r="F633" t="str">
            <v>PR-202106C</v>
          </cell>
          <cell r="G633">
            <v>44362</v>
          </cell>
          <cell r="H633" t="str">
            <v>11 TO 1</v>
          </cell>
          <cell r="I633" t="str">
            <v>TTS</v>
          </cell>
          <cell r="J633" t="str">
            <v>DISM</v>
          </cell>
          <cell r="K633" t="str">
            <v>-</v>
          </cell>
          <cell r="L633">
            <v>923002677522</v>
          </cell>
          <cell r="M633">
            <v>0</v>
          </cell>
          <cell r="N633" t="str">
            <v>asiybasharat278@gmail.com</v>
          </cell>
          <cell r="O633" t="str">
            <v>House 181 Street 6 I Sector Kashmir Palza Manzoor Colony</v>
          </cell>
        </row>
        <row r="634">
          <cell r="B634" t="str">
            <v>-</v>
          </cell>
          <cell r="C634" t="str">
            <v>-</v>
          </cell>
          <cell r="D634" t="str">
            <v>-</v>
          </cell>
          <cell r="E634" t="str">
            <v>-</v>
          </cell>
          <cell r="F634" t="str">
            <v>-</v>
          </cell>
          <cell r="G634" t="str">
            <v>-</v>
          </cell>
          <cell r="H634" t="str">
            <v>-</v>
          </cell>
          <cell r="I634" t="str">
            <v>-</v>
          </cell>
          <cell r="J634" t="str">
            <v>-</v>
          </cell>
          <cell r="K634" t="str">
            <v>-</v>
          </cell>
          <cell r="L634" t="str">
            <v>-</v>
          </cell>
          <cell r="M634" t="str">
            <v>-</v>
          </cell>
          <cell r="N634" t="str">
            <v>-</v>
          </cell>
          <cell r="O634" t="str">
            <v>-</v>
          </cell>
        </row>
        <row r="635">
          <cell r="B635" t="str">
            <v>Enrollment</v>
          </cell>
          <cell r="C635" t="str">
            <v>Name</v>
          </cell>
          <cell r="D635" t="str">
            <v>Father Name</v>
          </cell>
          <cell r="E635" t="str">
            <v>Faculty Name</v>
          </cell>
          <cell r="F635" t="str">
            <v>Batch Code</v>
          </cell>
          <cell r="G635" t="str">
            <v>Batch Start Date</v>
          </cell>
          <cell r="H635" t="str">
            <v>Time Slot</v>
          </cell>
          <cell r="I635" t="str">
            <v>Days</v>
          </cell>
          <cell r="J635" t="str">
            <v>Course</v>
          </cell>
          <cell r="K635" t="str">
            <v>NIC Number</v>
          </cell>
          <cell r="L635" t="str">
            <v>PTCL No</v>
          </cell>
          <cell r="M635" t="str">
            <v>Cell No</v>
          </cell>
          <cell r="N635" t="str">
            <v>Email</v>
          </cell>
          <cell r="O635" t="str">
            <v>Address</v>
          </cell>
        </row>
        <row r="636">
          <cell r="B636" t="str">
            <v>Student1322076</v>
          </cell>
          <cell r="C636" t="str">
            <v>Muhammad Hamza Khan Niaizi</v>
          </cell>
          <cell r="D636" t="str">
            <v>Naimatullah Khan niazi</v>
          </cell>
          <cell r="E636" t="str">
            <v>Sir Shehzad</v>
          </cell>
          <cell r="F636" t="str">
            <v>PR-202108C</v>
          </cell>
          <cell r="G636">
            <v>44419</v>
          </cell>
          <cell r="H636" t="str">
            <v>11 TO 1</v>
          </cell>
          <cell r="I636" t="str">
            <v>MWF</v>
          </cell>
          <cell r="J636" t="str">
            <v>CPISM</v>
          </cell>
          <cell r="K636" t="str">
            <v>42301-8766993-5</v>
          </cell>
          <cell r="L636">
            <v>923184003824</v>
          </cell>
          <cell r="M636" t="str">
            <v>-</v>
          </cell>
          <cell r="N636" t="str">
            <v>hamzakhanniazi72@gmail.com</v>
          </cell>
          <cell r="O636" t="str">
            <v>House #433, Street # 19 khyban-e-jami, Karachi</v>
          </cell>
        </row>
        <row r="637">
          <cell r="B637" t="str">
            <v>Student1327626</v>
          </cell>
          <cell r="C637" t="str">
            <v>Khuzaima Tahir</v>
          </cell>
          <cell r="D637" t="str">
            <v>Tahir zaki</v>
          </cell>
          <cell r="E637" t="str">
            <v>Sir Shehzad</v>
          </cell>
          <cell r="F637" t="str">
            <v>PR-202108C</v>
          </cell>
          <cell r="G637">
            <v>44419</v>
          </cell>
          <cell r="H637" t="str">
            <v>11 TO 1</v>
          </cell>
          <cell r="I637" t="str">
            <v>MWF</v>
          </cell>
          <cell r="J637" t="str">
            <v>ADSE</v>
          </cell>
          <cell r="K637" t="str">
            <v>-</v>
          </cell>
          <cell r="L637">
            <v>923172651759</v>
          </cell>
          <cell r="M637">
            <v>923343394662</v>
          </cell>
          <cell r="N637" t="str">
            <v>Khazimatahir123@gmail.com</v>
          </cell>
          <cell r="O637" t="str">
            <v>854 PIB Colony Karachi</v>
          </cell>
        </row>
        <row r="638">
          <cell r="B638" t="str">
            <v>Student1328641</v>
          </cell>
          <cell r="C638" t="str">
            <v>Ammar Shafiq</v>
          </cell>
          <cell r="D638" t="str">
            <v>Shafiq Awan</v>
          </cell>
          <cell r="E638" t="str">
            <v>Sir Shehzad</v>
          </cell>
          <cell r="F638" t="str">
            <v>PR-202108C</v>
          </cell>
          <cell r="G638">
            <v>44419</v>
          </cell>
          <cell r="H638" t="str">
            <v>11 TO 1</v>
          </cell>
          <cell r="I638" t="str">
            <v>MWF</v>
          </cell>
          <cell r="J638" t="str">
            <v>ADSE</v>
          </cell>
          <cell r="K638" t="str">
            <v>42301-3695714-4</v>
          </cell>
          <cell r="L638">
            <v>923138122897</v>
          </cell>
          <cell r="M638">
            <v>923332581814</v>
          </cell>
          <cell r="N638" t="str">
            <v>bilawalawan212@gmail.com</v>
          </cell>
          <cell r="O638" t="str">
            <v>Mehmoodabad no 03 Near Bank Al - Habib Karachi</v>
          </cell>
        </row>
        <row r="639">
          <cell r="B639" t="str">
            <v>Student1320506</v>
          </cell>
          <cell r="C639" t="str">
            <v>waqar ahmed</v>
          </cell>
          <cell r="D639" t="str">
            <v>Muhammad Ishaq</v>
          </cell>
          <cell r="E639" t="str">
            <v>Sir Shehzad</v>
          </cell>
          <cell r="F639" t="str">
            <v>PR-202108C</v>
          </cell>
          <cell r="G639">
            <v>44419</v>
          </cell>
          <cell r="H639" t="str">
            <v>11 TO 1</v>
          </cell>
          <cell r="I639" t="str">
            <v>MWF</v>
          </cell>
          <cell r="J639" t="str">
            <v>ADSE</v>
          </cell>
          <cell r="K639" t="str">
            <v>14301-4766221-3</v>
          </cell>
          <cell r="L639">
            <v>923484671772</v>
          </cell>
          <cell r="M639">
            <v>923494563164</v>
          </cell>
          <cell r="N639" t="str">
            <v>weekiahmed753@gmail.com</v>
          </cell>
          <cell r="O639" t="str">
            <v>House No A-61 New sindh Muslim Colony P-E-C-H-S Block 6 Karachi</v>
          </cell>
        </row>
        <row r="640">
          <cell r="B640" t="str">
            <v>Student1320646</v>
          </cell>
          <cell r="C640" t="str">
            <v>Wahaj Saeed khan</v>
          </cell>
          <cell r="D640" t="str">
            <v>Badar Saeed khan</v>
          </cell>
          <cell r="E640" t="str">
            <v>Sir Shehzad</v>
          </cell>
          <cell r="F640" t="str">
            <v>PR-202108C</v>
          </cell>
          <cell r="G640">
            <v>44419</v>
          </cell>
          <cell r="H640" t="str">
            <v>11 TO 1</v>
          </cell>
          <cell r="I640" t="str">
            <v>MWF</v>
          </cell>
          <cell r="J640" t="str">
            <v>ADSE</v>
          </cell>
          <cell r="K640" t="str">
            <v>42201-0844937-1</v>
          </cell>
          <cell r="L640">
            <v>923092282906</v>
          </cell>
          <cell r="M640">
            <v>923362022976</v>
          </cell>
          <cell r="N640" t="str">
            <v>wahaj.saeed998@gmail.com</v>
          </cell>
          <cell r="O640" t="str">
            <v>B-26 nishtarabad Model Colony malir</v>
          </cell>
        </row>
        <row r="641">
          <cell r="B641" t="str">
            <v>Student1321325</v>
          </cell>
          <cell r="C641" t="str">
            <v>Muhammad Owais paracha</v>
          </cell>
          <cell r="D641" t="str">
            <v>Muhammad Muzammil</v>
          </cell>
          <cell r="E641" t="str">
            <v>Sir Shehzad</v>
          </cell>
          <cell r="F641" t="str">
            <v>PR-202108C</v>
          </cell>
          <cell r="G641">
            <v>44419</v>
          </cell>
          <cell r="H641" t="str">
            <v>11 TO 1</v>
          </cell>
          <cell r="I641" t="str">
            <v>MWF</v>
          </cell>
          <cell r="J641" t="str">
            <v>CPISM</v>
          </cell>
          <cell r="K641" t="str">
            <v>42201-2649935-9</v>
          </cell>
          <cell r="L641">
            <v>923142724407</v>
          </cell>
          <cell r="M641" t="str">
            <v>-</v>
          </cell>
          <cell r="N641" t="str">
            <v>wsprch@gmail.com</v>
          </cell>
          <cell r="O641" t="str">
            <v>Flat C206 Roozebaish APT Gulistan-e-Jouhar Block 13</v>
          </cell>
        </row>
        <row r="642">
          <cell r="B642" t="str">
            <v>Student1324965</v>
          </cell>
          <cell r="C642" t="str">
            <v>Abdul Ahad Khan</v>
          </cell>
          <cell r="D642" t="str">
            <v>Muneer Ahmed Khan</v>
          </cell>
          <cell r="E642" t="str">
            <v>Sir Shehzad</v>
          </cell>
          <cell r="F642" t="str">
            <v>PR-202108C</v>
          </cell>
          <cell r="G642">
            <v>44419</v>
          </cell>
          <cell r="H642" t="str">
            <v>11 TO 1</v>
          </cell>
          <cell r="I642" t="str">
            <v>MWF</v>
          </cell>
          <cell r="J642" t="str">
            <v>ADSE</v>
          </cell>
          <cell r="K642" t="str">
            <v>-</v>
          </cell>
          <cell r="L642">
            <v>923422709229</v>
          </cell>
          <cell r="M642" t="str">
            <v>-</v>
          </cell>
          <cell r="N642" t="str">
            <v>ahadk792@gmail.com</v>
          </cell>
          <cell r="O642" t="str">
            <v>R-53 Tariq Bin Zayad Society Malir Halt</v>
          </cell>
        </row>
        <row r="643">
          <cell r="B643" t="str">
            <v>Student1328665</v>
          </cell>
          <cell r="C643" t="str">
            <v>Ghulam hassan</v>
          </cell>
          <cell r="D643" t="str">
            <v>Ghulam arif</v>
          </cell>
          <cell r="E643" t="str">
            <v>Sir Shehzad</v>
          </cell>
          <cell r="F643" t="str">
            <v>PR-202108C</v>
          </cell>
          <cell r="G643">
            <v>44419</v>
          </cell>
          <cell r="H643" t="str">
            <v>11 TO 1</v>
          </cell>
          <cell r="I643" t="str">
            <v>MWF</v>
          </cell>
          <cell r="J643" t="str">
            <v>HDSE-SBTE</v>
          </cell>
          <cell r="K643" t="str">
            <v>42000-0470203-5</v>
          </cell>
          <cell r="L643">
            <v>923180782261</v>
          </cell>
          <cell r="M643">
            <v>0</v>
          </cell>
          <cell r="N643">
            <v>0</v>
          </cell>
          <cell r="O643" t="str">
            <v>H#8,ST#12 SECTOR-E MANZOOR COLONY KARACHI</v>
          </cell>
        </row>
        <row r="644">
          <cell r="B644" t="str">
            <v>Student1323847</v>
          </cell>
          <cell r="C644" t="str">
            <v>Hamza Khan</v>
          </cell>
          <cell r="D644" t="str">
            <v>Shafiq Hussain</v>
          </cell>
          <cell r="E644" t="str">
            <v>Sir Shehzad</v>
          </cell>
          <cell r="F644" t="str">
            <v>PR-202108C</v>
          </cell>
          <cell r="G644">
            <v>44419</v>
          </cell>
          <cell r="H644" t="str">
            <v>11 TO 1</v>
          </cell>
          <cell r="I644" t="str">
            <v>MWF</v>
          </cell>
          <cell r="J644" t="str">
            <v>ADSE</v>
          </cell>
          <cell r="K644" t="str">
            <v>42201-1718465-9</v>
          </cell>
          <cell r="L644">
            <v>923130006225</v>
          </cell>
          <cell r="M644" t="str">
            <v>-</v>
          </cell>
          <cell r="N644" t="str">
            <v>hamzashafiq962@gmail.com</v>
          </cell>
          <cell r="O644" t="str">
            <v>PECHS Block 6 Plot 127 Near Aqsa Masjid</v>
          </cell>
        </row>
        <row r="645">
          <cell r="B645" t="str">
            <v>Student1328672</v>
          </cell>
          <cell r="C645" t="str">
            <v>Muhammad Taha</v>
          </cell>
          <cell r="D645" t="str">
            <v>Imran Khursheed</v>
          </cell>
          <cell r="E645" t="str">
            <v>Sir Shehzad</v>
          </cell>
          <cell r="F645" t="str">
            <v>PR-202108C</v>
          </cell>
          <cell r="G645">
            <v>44419</v>
          </cell>
          <cell r="H645" t="str">
            <v>11 TO 1</v>
          </cell>
          <cell r="I645" t="str">
            <v>MWF</v>
          </cell>
          <cell r="J645" t="str">
            <v>HDSE-SBTE</v>
          </cell>
          <cell r="K645" t="str">
            <v>42301-3210234-9</v>
          </cell>
          <cell r="L645">
            <v>923161019989</v>
          </cell>
          <cell r="M645">
            <v>923018237700</v>
          </cell>
          <cell r="N645" t="str">
            <v>mtah298@gmail.com</v>
          </cell>
          <cell r="O645" t="str">
            <v>46-C Block 2 P.E.C.H.S Karachi</v>
          </cell>
        </row>
        <row r="646">
          <cell r="B646" t="str">
            <v>Student1325639</v>
          </cell>
          <cell r="C646" t="str">
            <v>Simran Akmal</v>
          </cell>
          <cell r="D646" t="str">
            <v>Akmal Nawaz</v>
          </cell>
          <cell r="E646" t="str">
            <v>Sir Shehzad</v>
          </cell>
          <cell r="F646" t="str">
            <v>PR-202108C</v>
          </cell>
          <cell r="G646">
            <v>44419</v>
          </cell>
          <cell r="H646" t="str">
            <v>11 TO 1</v>
          </cell>
          <cell r="I646" t="str">
            <v>MWF</v>
          </cell>
          <cell r="J646" t="str">
            <v>HDSE-SBTE</v>
          </cell>
          <cell r="K646" t="str">
            <v>42201-7374979-8</v>
          </cell>
          <cell r="L646">
            <v>923492628866</v>
          </cell>
          <cell r="M646" t="str">
            <v>-</v>
          </cell>
          <cell r="N646" t="str">
            <v>akmalsimran@gmail.com</v>
          </cell>
          <cell r="O646" t="str">
            <v>shah-faisal colony # 1House no A15 Oppo A1 Chapali Kebab</v>
          </cell>
        </row>
        <row r="647">
          <cell r="B647" t="str">
            <v>Student1327621</v>
          </cell>
          <cell r="C647" t="str">
            <v>Muhammad Umar Aijaz</v>
          </cell>
          <cell r="D647" t="str">
            <v>Aijaz Muneer</v>
          </cell>
          <cell r="E647" t="str">
            <v>Sir Shehzad</v>
          </cell>
          <cell r="F647" t="str">
            <v>PR-202108C</v>
          </cell>
          <cell r="G647">
            <v>44419</v>
          </cell>
          <cell r="H647" t="str">
            <v>11 TO 1</v>
          </cell>
          <cell r="I647" t="str">
            <v>MWF</v>
          </cell>
          <cell r="J647" t="str">
            <v>ADSE</v>
          </cell>
          <cell r="K647" t="str">
            <v>42301-0448844-9</v>
          </cell>
          <cell r="L647">
            <v>923032699538</v>
          </cell>
          <cell r="M647" t="str">
            <v>-</v>
          </cell>
          <cell r="N647" t="str">
            <v>umerajazb290@gmail.com</v>
          </cell>
          <cell r="O647" t="str">
            <v>H/nc 829 Mehmoodabad main gate, Karachi</v>
          </cell>
        </row>
        <row r="648">
          <cell r="B648" t="str">
            <v>-</v>
          </cell>
          <cell r="C648" t="str">
            <v>-</v>
          </cell>
          <cell r="D648" t="str">
            <v>-</v>
          </cell>
          <cell r="E648" t="str">
            <v>-</v>
          </cell>
          <cell r="F648" t="str">
            <v>-</v>
          </cell>
          <cell r="G648" t="str">
            <v>-</v>
          </cell>
          <cell r="H648" t="str">
            <v>-</v>
          </cell>
          <cell r="I648" t="str">
            <v>-</v>
          </cell>
          <cell r="J648" t="str">
            <v>-</v>
          </cell>
          <cell r="K648" t="str">
            <v>-</v>
          </cell>
          <cell r="L648" t="str">
            <v>-</v>
          </cell>
          <cell r="M648" t="str">
            <v>-</v>
          </cell>
          <cell r="N648" t="str">
            <v>-</v>
          </cell>
          <cell r="O648" t="str">
            <v>-</v>
          </cell>
        </row>
        <row r="649">
          <cell r="B649" t="str">
            <v>Enrollment</v>
          </cell>
          <cell r="C649" t="str">
            <v>Name</v>
          </cell>
          <cell r="D649" t="str">
            <v>Father Name</v>
          </cell>
          <cell r="E649" t="str">
            <v>Faculty Name</v>
          </cell>
          <cell r="F649" t="str">
            <v>Batch Code</v>
          </cell>
          <cell r="G649" t="str">
            <v>Batch Start Date</v>
          </cell>
          <cell r="H649" t="str">
            <v>Time Slot</v>
          </cell>
          <cell r="I649" t="str">
            <v>Days</v>
          </cell>
          <cell r="J649" t="str">
            <v>Course</v>
          </cell>
          <cell r="K649" t="str">
            <v>NIC Number</v>
          </cell>
          <cell r="L649" t="str">
            <v>PTCL No</v>
          </cell>
          <cell r="M649" t="str">
            <v>Cell No</v>
          </cell>
          <cell r="N649" t="str">
            <v>Email</v>
          </cell>
          <cell r="O649" t="str">
            <v>Address</v>
          </cell>
        </row>
        <row r="650">
          <cell r="B650" t="str">
            <v>Student1331246</v>
          </cell>
          <cell r="C650" t="str">
            <v>Talha Aziz</v>
          </cell>
          <cell r="D650" t="str">
            <v>Late Muhammad Zahid hussain</v>
          </cell>
          <cell r="E650" t="str">
            <v>Miss Sheeba</v>
          </cell>
          <cell r="F650" t="str">
            <v>PR2-202108C1</v>
          </cell>
          <cell r="G650">
            <v>44433</v>
          </cell>
          <cell r="H650" t="str">
            <v>11 TO 1</v>
          </cell>
          <cell r="I650" t="str">
            <v>MWF</v>
          </cell>
          <cell r="J650" t="str">
            <v>ADSE</v>
          </cell>
          <cell r="K650" t="str">
            <v>42201-7475275-3</v>
          </cell>
          <cell r="L650">
            <v>923178927576</v>
          </cell>
          <cell r="M650">
            <v>923312414471</v>
          </cell>
          <cell r="N650" t="str">
            <v>talhaaziz916@gmail.com</v>
          </cell>
          <cell r="O650" t="str">
            <v>A-1937 Metrovell 3rd gubar-e-Hijri Scheme 33</v>
          </cell>
        </row>
        <row r="651">
          <cell r="B651" t="str">
            <v>Student1332837</v>
          </cell>
          <cell r="C651" t="str">
            <v>Ibrahim Amjad</v>
          </cell>
          <cell r="D651" t="str">
            <v>Amjad iqbal</v>
          </cell>
          <cell r="E651" t="str">
            <v>Miss Sheeba</v>
          </cell>
          <cell r="F651" t="str">
            <v>PR2-202108C1</v>
          </cell>
          <cell r="G651">
            <v>44433</v>
          </cell>
          <cell r="H651" t="str">
            <v>11 TO 1</v>
          </cell>
          <cell r="I651" t="str">
            <v>MWF</v>
          </cell>
          <cell r="J651" t="str">
            <v>ADSE</v>
          </cell>
          <cell r="K651" t="str">
            <v>-</v>
          </cell>
          <cell r="L651" t="str">
            <v xml:space="preserve">                                                                                                                                                                                           </v>
          </cell>
          <cell r="M651">
            <v>923442931236</v>
          </cell>
          <cell r="N651" t="str">
            <v>ibrahimamjad443@gmail.com</v>
          </cell>
          <cell r="O651" t="str">
            <v>M.T Khan Road Sultanabad Int Colony Karachi</v>
          </cell>
        </row>
        <row r="652">
          <cell r="B652" t="str">
            <v>Student1331229</v>
          </cell>
          <cell r="C652" t="str">
            <v>Muhammad Irfan</v>
          </cell>
          <cell r="D652" t="str">
            <v>Abdul Rafay</v>
          </cell>
          <cell r="E652" t="str">
            <v>Miss Sheeba</v>
          </cell>
          <cell r="F652" t="str">
            <v>PR2-202108C1</v>
          </cell>
          <cell r="G652">
            <v>44433</v>
          </cell>
          <cell r="H652" t="str">
            <v>11 TO 1</v>
          </cell>
          <cell r="I652" t="str">
            <v>MWF</v>
          </cell>
          <cell r="J652" t="str">
            <v>HDSE</v>
          </cell>
          <cell r="K652" t="str">
            <v>42201-4310825-9</v>
          </cell>
          <cell r="L652">
            <v>923238233417</v>
          </cell>
          <cell r="M652" t="str">
            <v>-</v>
          </cell>
          <cell r="N652" t="str">
            <v>irfankhan1238067@gmail.com</v>
          </cell>
          <cell r="O652" t="str">
            <v>Muhammad Al, Society 1/4b</v>
          </cell>
        </row>
        <row r="653">
          <cell r="B653" t="str">
            <v>Student1331452</v>
          </cell>
          <cell r="C653" t="str">
            <v>Faiz Hafeez Khan</v>
          </cell>
          <cell r="D653" t="str">
            <v>Hafeez Khan</v>
          </cell>
          <cell r="E653" t="str">
            <v>Miss Sheeba</v>
          </cell>
          <cell r="F653" t="str">
            <v>PR2-202108C1</v>
          </cell>
          <cell r="G653">
            <v>44433</v>
          </cell>
          <cell r="H653" t="str">
            <v>11 TO 1</v>
          </cell>
          <cell r="I653" t="str">
            <v>MWF</v>
          </cell>
          <cell r="J653" t="str">
            <v>ADSE</v>
          </cell>
          <cell r="K653" t="str">
            <v>42201-9649536-1</v>
          </cell>
          <cell r="L653">
            <v>923178571707</v>
          </cell>
          <cell r="M653" t="str">
            <v>-</v>
          </cell>
          <cell r="N653" t="str">
            <v>faizkhan20000@gmail.com</v>
          </cell>
          <cell r="O653" t="str">
            <v>CB/A-1 Alfalah Housing Society Karachi</v>
          </cell>
        </row>
        <row r="654">
          <cell r="B654" t="str">
            <v>Student1331444</v>
          </cell>
          <cell r="C654" t="str">
            <v>Bilal Ahmed Bhatti</v>
          </cell>
          <cell r="D654" t="str">
            <v>Aijaz Ahmed Bhatti</v>
          </cell>
          <cell r="E654" t="str">
            <v>Miss Sheeba</v>
          </cell>
          <cell r="F654" t="str">
            <v>PR2-202108C1</v>
          </cell>
          <cell r="G654">
            <v>44433</v>
          </cell>
          <cell r="H654" t="str">
            <v>11 TO 1</v>
          </cell>
          <cell r="I654" t="str">
            <v>MWF</v>
          </cell>
          <cell r="J654" t="str">
            <v>HDSE</v>
          </cell>
          <cell r="K654" t="str">
            <v>42201-8752603-5</v>
          </cell>
          <cell r="L654">
            <v>923312909716</v>
          </cell>
          <cell r="M654">
            <v>923402596881</v>
          </cell>
          <cell r="N654" t="str">
            <v>-</v>
          </cell>
          <cell r="O654" t="str">
            <v>Shah Faisal block No 1 House no 2/52</v>
          </cell>
        </row>
        <row r="655">
          <cell r="B655" t="str">
            <v>Student1334031</v>
          </cell>
          <cell r="C655" t="str">
            <v>Wahaj Zubair</v>
          </cell>
          <cell r="D655" t="str">
            <v>Zubair Saghir</v>
          </cell>
          <cell r="E655" t="str">
            <v>Miss Sheeba</v>
          </cell>
          <cell r="F655" t="str">
            <v>PR2-202108C1</v>
          </cell>
          <cell r="G655">
            <v>44433</v>
          </cell>
          <cell r="H655" t="str">
            <v>11 TO 1</v>
          </cell>
          <cell r="I655" t="str">
            <v>MWF</v>
          </cell>
          <cell r="J655" t="str">
            <v>HDSE</v>
          </cell>
          <cell r="K655" t="str">
            <v>42201-1623229-4</v>
          </cell>
          <cell r="L655">
            <v>923152659930</v>
          </cell>
          <cell r="M655">
            <v>923357594186</v>
          </cell>
          <cell r="N655" t="str">
            <v>-</v>
          </cell>
          <cell r="O655" t="str">
            <v>H-102/2 Nashter Squair Malir Karachi</v>
          </cell>
        </row>
        <row r="656">
          <cell r="B656" t="str">
            <v>Student1333172</v>
          </cell>
          <cell r="C656" t="str">
            <v>Sahil Turk</v>
          </cell>
          <cell r="D656" t="str">
            <v>Jawed Turk</v>
          </cell>
          <cell r="E656" t="str">
            <v>Miss Sheeba</v>
          </cell>
          <cell r="F656" t="str">
            <v>PR2-202108C1</v>
          </cell>
          <cell r="G656">
            <v>44433</v>
          </cell>
          <cell r="H656" t="str">
            <v>11 TO 1</v>
          </cell>
          <cell r="I656" t="str">
            <v>MWF</v>
          </cell>
          <cell r="J656" t="str">
            <v>ADSE</v>
          </cell>
          <cell r="K656" t="str">
            <v>42301-5793986-1</v>
          </cell>
          <cell r="L656">
            <v>923422997798</v>
          </cell>
          <cell r="M656">
            <v>923242881234</v>
          </cell>
          <cell r="N656" t="str">
            <v>sahilturk670@gmail.com</v>
          </cell>
          <cell r="O656" t="str">
            <v>House 30 Block D Bhithai Colony Korangi</v>
          </cell>
        </row>
        <row r="657">
          <cell r="B657" t="str">
            <v>Student1333168</v>
          </cell>
          <cell r="C657" t="str">
            <v>Saad Ahmed</v>
          </cell>
          <cell r="D657" t="str">
            <v>Abdul Ghani</v>
          </cell>
          <cell r="E657" t="str">
            <v>Miss Sheeba</v>
          </cell>
          <cell r="F657" t="str">
            <v>PR2-202108C1</v>
          </cell>
          <cell r="G657">
            <v>44433</v>
          </cell>
          <cell r="H657" t="str">
            <v>11 TO 1</v>
          </cell>
          <cell r="I657" t="str">
            <v>MWF</v>
          </cell>
          <cell r="J657" t="str">
            <v>ADSE</v>
          </cell>
          <cell r="K657" t="str">
            <v>42501-6873408-1</v>
          </cell>
          <cell r="L657">
            <v>923072155452</v>
          </cell>
          <cell r="M657">
            <v>923002046828</v>
          </cell>
          <cell r="N657" t="str">
            <v>saadahmedpk5@gmail.com</v>
          </cell>
          <cell r="O657" t="str">
            <v xml:space="preserve">House 329 Sector Bhittai Colony Korangi Crossing </v>
          </cell>
        </row>
        <row r="658">
          <cell r="B658" t="str">
            <v>Student1331221</v>
          </cell>
          <cell r="C658" t="str">
            <v>Feham Mansoor Ahmed</v>
          </cell>
          <cell r="D658" t="str">
            <v>Mansoor Ahmed</v>
          </cell>
          <cell r="E658" t="str">
            <v>Miss Sheeba</v>
          </cell>
          <cell r="F658" t="str">
            <v>PR2-202108C1</v>
          </cell>
          <cell r="G658">
            <v>44433</v>
          </cell>
          <cell r="H658" t="str">
            <v>11 TO 1</v>
          </cell>
          <cell r="I658" t="str">
            <v>MWF</v>
          </cell>
          <cell r="J658" t="str">
            <v>HDSE</v>
          </cell>
          <cell r="K658" t="str">
            <v>42201-2065864-3</v>
          </cell>
          <cell r="L658">
            <v>923303753406</v>
          </cell>
          <cell r="M658" t="str">
            <v>-</v>
          </cell>
          <cell r="N658" t="str">
            <v>fehammansoor021@gmail.com</v>
          </cell>
          <cell r="O658" t="str">
            <v>H-72, 9th Mile Colony, Karzaz Shahra-e-Faisal</v>
          </cell>
        </row>
        <row r="659">
          <cell r="B659" t="str">
            <v>Student1334052</v>
          </cell>
          <cell r="C659" t="str">
            <v>Muhammad Ahmed</v>
          </cell>
          <cell r="D659" t="str">
            <v>Muhammad Shafiq</v>
          </cell>
          <cell r="E659" t="str">
            <v>Miss Sheeba</v>
          </cell>
          <cell r="F659" t="str">
            <v>PR2-202108C1</v>
          </cell>
          <cell r="G659">
            <v>44433</v>
          </cell>
          <cell r="H659" t="str">
            <v>11 TO 1</v>
          </cell>
          <cell r="I659" t="str">
            <v>MWF</v>
          </cell>
          <cell r="J659" t="str">
            <v>HDSE</v>
          </cell>
          <cell r="K659" t="str">
            <v>-</v>
          </cell>
          <cell r="L659">
            <v>923123506661</v>
          </cell>
          <cell r="M659">
            <v>923012862622</v>
          </cell>
          <cell r="N659" t="str">
            <v>hayazahra1997@gmail.com</v>
          </cell>
          <cell r="O659" t="str">
            <v>House Number B 289 Muhallla Malir Colony karachi</v>
          </cell>
        </row>
        <row r="660">
          <cell r="B660" t="str">
            <v>Student1332936</v>
          </cell>
          <cell r="C660" t="str">
            <v>Usama zafar</v>
          </cell>
          <cell r="D660" t="str">
            <v>Zafar nadeem</v>
          </cell>
          <cell r="E660" t="str">
            <v>Miss Sheeba</v>
          </cell>
          <cell r="F660" t="str">
            <v>PR2-202108C1</v>
          </cell>
          <cell r="G660">
            <v>44433</v>
          </cell>
          <cell r="H660" t="str">
            <v>11 TO 1</v>
          </cell>
          <cell r="I660" t="str">
            <v>MWF</v>
          </cell>
          <cell r="J660" t="str">
            <v>ADSE</v>
          </cell>
          <cell r="K660" t="str">
            <v>42501-1922009-1</v>
          </cell>
          <cell r="L660">
            <v>923488346375</v>
          </cell>
          <cell r="M660">
            <v>923181141756</v>
          </cell>
          <cell r="N660" t="str">
            <v>usamazafar809@gmail.com</v>
          </cell>
          <cell r="O660" t="str">
            <v>R-520 Pak Kausar Town Malir Karachi</v>
          </cell>
        </row>
        <row r="661">
          <cell r="B661" t="str">
            <v>Student1325492</v>
          </cell>
          <cell r="C661" t="str">
            <v>Qaim Ali</v>
          </cell>
          <cell r="D661" t="str">
            <v>M.Jaffar</v>
          </cell>
          <cell r="E661" t="str">
            <v>Miss Sheeba</v>
          </cell>
          <cell r="F661" t="str">
            <v>PR2-202108C1</v>
          </cell>
          <cell r="G661">
            <v>44433</v>
          </cell>
          <cell r="H661" t="str">
            <v>11 TO 1</v>
          </cell>
          <cell r="I661" t="str">
            <v>MWF</v>
          </cell>
          <cell r="J661" t="str">
            <v>HTML Web Des</v>
          </cell>
          <cell r="K661" t="str">
            <v>42301-5455278-9</v>
          </cell>
          <cell r="L661">
            <v>923221306842</v>
          </cell>
          <cell r="M661">
            <v>923152655948</v>
          </cell>
          <cell r="N661" t="str">
            <v>qaimaleel@gmail.com</v>
          </cell>
          <cell r="O661" t="str">
            <v>House No 1702 Street No 31 Mehmoodabad No 6 L.A.L No 2 Karachi</v>
          </cell>
        </row>
        <row r="662">
          <cell r="B662" t="str">
            <v>Student1332901</v>
          </cell>
          <cell r="C662" t="str">
            <v>Qasim Ali</v>
          </cell>
          <cell r="D662" t="str">
            <v>Talib-hussain</v>
          </cell>
          <cell r="E662" t="str">
            <v>Miss Sheeba</v>
          </cell>
          <cell r="F662" t="str">
            <v>PR2-202108C1</v>
          </cell>
          <cell r="G662">
            <v>44433</v>
          </cell>
          <cell r="H662" t="str">
            <v>11 TO 1</v>
          </cell>
          <cell r="I662" t="str">
            <v>MWF</v>
          </cell>
          <cell r="J662" t="str">
            <v>ADSE</v>
          </cell>
          <cell r="K662" t="str">
            <v>33303-6621003-3</v>
          </cell>
          <cell r="L662">
            <v>923151103997</v>
          </cell>
          <cell r="M662">
            <v>923172954375</v>
          </cell>
          <cell r="N662" t="str">
            <v>cheemaq568@gmail.com</v>
          </cell>
          <cell r="O662" t="str">
            <v>PIA Soicty Gate No 2 Street No 5</v>
          </cell>
        </row>
        <row r="663">
          <cell r="B663" t="str">
            <v>Student1332830</v>
          </cell>
          <cell r="C663" t="str">
            <v>Muhammad hunain</v>
          </cell>
          <cell r="D663" t="str">
            <v>Muhammad Aslam</v>
          </cell>
          <cell r="E663" t="str">
            <v>Miss Sheeba</v>
          </cell>
          <cell r="F663" t="str">
            <v>PR2-202108C1</v>
          </cell>
          <cell r="G663">
            <v>44433</v>
          </cell>
          <cell r="H663" t="str">
            <v>11 TO 1</v>
          </cell>
          <cell r="I663" t="str">
            <v>MWF</v>
          </cell>
          <cell r="J663" t="str">
            <v>DISM</v>
          </cell>
          <cell r="K663" t="str">
            <v>42301-3190106-5</v>
          </cell>
          <cell r="L663">
            <v>923352653956</v>
          </cell>
          <cell r="M663" t="str">
            <v>-</v>
          </cell>
          <cell r="N663" t="str">
            <v>hunainaslam00@gmail.com</v>
          </cell>
          <cell r="O663" t="str">
            <v>Ali Heights 3rd floor 301 near m. Qasim Book Stall Kharadar</v>
          </cell>
        </row>
        <row r="664">
          <cell r="B664" t="str">
            <v>Student1333735</v>
          </cell>
          <cell r="C664" t="str">
            <v>Abdullah</v>
          </cell>
          <cell r="D664" t="str">
            <v>Ghulam Shabbir</v>
          </cell>
          <cell r="E664" t="str">
            <v>Miss Sheeba</v>
          </cell>
          <cell r="F664" t="str">
            <v>PR2-202108C1</v>
          </cell>
          <cell r="G664">
            <v>44433</v>
          </cell>
          <cell r="H664" t="str">
            <v>11 TO 1</v>
          </cell>
          <cell r="I664" t="str">
            <v>MWF</v>
          </cell>
          <cell r="J664" t="str">
            <v>ADSE</v>
          </cell>
          <cell r="K664" t="str">
            <v>42501-6730263-5</v>
          </cell>
          <cell r="L664">
            <v>923425393771</v>
          </cell>
          <cell r="M664" t="str">
            <v>-</v>
          </cell>
          <cell r="N664" t="str">
            <v>click4abullahofficail@gmail.com</v>
          </cell>
          <cell r="O664" t="str">
            <v>F-8 Block 1 Extention Alfalah Society malir halt karachi</v>
          </cell>
        </row>
        <row r="665">
          <cell r="B665" t="str">
            <v>Student1331243</v>
          </cell>
          <cell r="C665" t="str">
            <v>Muhammad Qasim</v>
          </cell>
          <cell r="D665" t="str">
            <v>Muhammad Arshad</v>
          </cell>
          <cell r="E665" t="str">
            <v>Miss Sheeba</v>
          </cell>
          <cell r="F665" t="str">
            <v>PR2-202108C1</v>
          </cell>
          <cell r="G665">
            <v>44433</v>
          </cell>
          <cell r="H665" t="str">
            <v>11 TO 1</v>
          </cell>
          <cell r="I665" t="str">
            <v>MWF</v>
          </cell>
          <cell r="J665" t="str">
            <v>ADSE</v>
          </cell>
          <cell r="K665" t="str">
            <v>42201-2754706-9</v>
          </cell>
          <cell r="L665">
            <v>923179651299</v>
          </cell>
          <cell r="M665" t="str">
            <v>-</v>
          </cell>
          <cell r="N665" t="str">
            <v>qasimarshad45@gmail.com</v>
          </cell>
          <cell r="O665" t="str">
            <v>Muhammad Ali Socity 64-B/10</v>
          </cell>
        </row>
        <row r="666">
          <cell r="B666" t="str">
            <v>Student1333758</v>
          </cell>
          <cell r="C666" t="str">
            <v>Naveen Kumar</v>
          </cell>
          <cell r="D666" t="str">
            <v>Tarachand Dawani</v>
          </cell>
          <cell r="E666" t="str">
            <v>Miss Sheeba</v>
          </cell>
          <cell r="F666" t="str">
            <v>PR2-202108C1</v>
          </cell>
          <cell r="G666">
            <v>44433</v>
          </cell>
          <cell r="H666" t="str">
            <v>11 TO 1</v>
          </cell>
          <cell r="I666" t="str">
            <v>MWF</v>
          </cell>
          <cell r="J666" t="str">
            <v>DISM</v>
          </cell>
          <cell r="K666" t="str">
            <v>-</v>
          </cell>
          <cell r="L666">
            <v>923347300773</v>
          </cell>
          <cell r="M666" t="str">
            <v>-</v>
          </cell>
          <cell r="N666" t="str">
            <v>haveendewan17@gmail.com</v>
          </cell>
          <cell r="O666" t="str">
            <v>Flat 101 Block 07 Plot G3 Humttan Court Teen talwar karachi</v>
          </cell>
        </row>
        <row r="667">
          <cell r="B667" t="str">
            <v>Student1332705</v>
          </cell>
          <cell r="C667" t="str">
            <v>Mohit Kumar</v>
          </cell>
          <cell r="D667" t="str">
            <v>Kamal Kumar</v>
          </cell>
          <cell r="E667" t="str">
            <v>Miss Sheeba</v>
          </cell>
          <cell r="F667" t="str">
            <v>PR2-202108C1</v>
          </cell>
          <cell r="G667">
            <v>44433</v>
          </cell>
          <cell r="H667" t="str">
            <v>11 TO 1</v>
          </cell>
          <cell r="I667" t="str">
            <v>MWF</v>
          </cell>
          <cell r="J667" t="str">
            <v>DISM</v>
          </cell>
          <cell r="K667" t="str">
            <v>43103-3241828-1</v>
          </cell>
          <cell r="L667">
            <v>923337313355</v>
          </cell>
          <cell r="M667" t="str">
            <v>-</v>
          </cell>
          <cell r="N667" t="str">
            <v>mohitdawani796@gmail.com</v>
          </cell>
          <cell r="O667" t="str">
            <v>Flath 101 Block G-3 Hamillan Teen talwar Karachi</v>
          </cell>
        </row>
        <row r="668">
          <cell r="B668" t="str">
            <v>Student1334071</v>
          </cell>
          <cell r="C668" t="str">
            <v>Abdullah Nijabat</v>
          </cell>
          <cell r="D668" t="str">
            <v>Nijabat Ali</v>
          </cell>
          <cell r="E668" t="str">
            <v>Miss Sheeba</v>
          </cell>
          <cell r="F668" t="str">
            <v>PR2-202108C1</v>
          </cell>
          <cell r="G668">
            <v>44433</v>
          </cell>
          <cell r="H668" t="str">
            <v>11 TO 1</v>
          </cell>
          <cell r="I668" t="str">
            <v>MWF</v>
          </cell>
          <cell r="J668" t="str">
            <v>HDSE</v>
          </cell>
          <cell r="K668" t="str">
            <v>42501-0988612-9</v>
          </cell>
          <cell r="L668">
            <v>923442929418</v>
          </cell>
          <cell r="M668">
            <v>92482281912</v>
          </cell>
          <cell r="N668" t="str">
            <v>Abdullahnijabat123@gmail.com</v>
          </cell>
          <cell r="O668" t="str">
            <v>Barkate Madina Karachi No 34 Landhi</v>
          </cell>
        </row>
        <row r="669">
          <cell r="B669" t="str">
            <v>-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 t="str">
            <v>-</v>
          </cell>
          <cell r="J669" t="str">
            <v>-</v>
          </cell>
          <cell r="K669" t="str">
            <v>-</v>
          </cell>
          <cell r="L669" t="str">
            <v>-</v>
          </cell>
          <cell r="M669" t="str">
            <v>-</v>
          </cell>
          <cell r="N669" t="str">
            <v>-</v>
          </cell>
          <cell r="O669" t="str">
            <v>-</v>
          </cell>
        </row>
        <row r="670">
          <cell r="B670" t="str">
            <v>Enrollment</v>
          </cell>
          <cell r="C670" t="str">
            <v>Name</v>
          </cell>
          <cell r="D670" t="str">
            <v>Father Name</v>
          </cell>
          <cell r="E670" t="str">
            <v>Faculty Name</v>
          </cell>
          <cell r="F670" t="str">
            <v>Batch Code</v>
          </cell>
          <cell r="G670" t="str">
            <v>Batch Start Date</v>
          </cell>
          <cell r="H670" t="str">
            <v>Time Slot</v>
          </cell>
          <cell r="I670" t="str">
            <v>Days</v>
          </cell>
          <cell r="J670" t="str">
            <v>Course</v>
          </cell>
          <cell r="K670" t="str">
            <v>NIC Number</v>
          </cell>
          <cell r="L670" t="str">
            <v>PTCL No</v>
          </cell>
          <cell r="M670" t="str">
            <v>Cell No</v>
          </cell>
          <cell r="N670" t="str">
            <v>Email</v>
          </cell>
          <cell r="O670" t="str">
            <v>Address</v>
          </cell>
        </row>
        <row r="671">
          <cell r="B671" t="str">
            <v>Student1334275</v>
          </cell>
          <cell r="C671" t="str">
            <v>Safdar Raees</v>
          </cell>
          <cell r="D671" t="str">
            <v>Raees Ahmed</v>
          </cell>
          <cell r="E671" t="str">
            <v>Miss Salina</v>
          </cell>
          <cell r="F671" t="str">
            <v>PR2-202109C</v>
          </cell>
          <cell r="G671">
            <v>44466</v>
          </cell>
          <cell r="H671" t="str">
            <v>11 TO 1</v>
          </cell>
          <cell r="I671" t="str">
            <v>MWF</v>
          </cell>
          <cell r="J671" t="str">
            <v>ADSE</v>
          </cell>
          <cell r="K671" t="str">
            <v>42101-7645769-1</v>
          </cell>
          <cell r="L671">
            <v>923412855451</v>
          </cell>
          <cell r="M671" t="str">
            <v>-</v>
          </cell>
          <cell r="N671" t="str">
            <v>safdarraees55@gmail.com</v>
          </cell>
          <cell r="O671" t="str">
            <v>House No k-461 Korangi 05</v>
          </cell>
        </row>
        <row r="672">
          <cell r="B672" t="str">
            <v>Student1334913</v>
          </cell>
          <cell r="C672" t="str">
            <v>muhammad Ezan Raheem</v>
          </cell>
          <cell r="D672" t="str">
            <v>Abdul raheem</v>
          </cell>
          <cell r="E672" t="str">
            <v>Miss Salina</v>
          </cell>
          <cell r="F672" t="str">
            <v>PR2-202109C</v>
          </cell>
          <cell r="G672">
            <v>44466</v>
          </cell>
          <cell r="H672" t="str">
            <v>11 TO 1</v>
          </cell>
          <cell r="I672" t="str">
            <v>MWF</v>
          </cell>
          <cell r="J672" t="str">
            <v>ADSE</v>
          </cell>
          <cell r="K672" t="str">
            <v>42201-0100863-1</v>
          </cell>
          <cell r="L672">
            <v>923362899378</v>
          </cell>
          <cell r="M672">
            <v>923103547164</v>
          </cell>
          <cell r="N672" t="str">
            <v>exanchaudry918@gmail.com</v>
          </cell>
          <cell r="O672" t="str">
            <v>R-41 Rizwan Society Block 07 Gulistan-e-Johar karachi</v>
          </cell>
        </row>
        <row r="673">
          <cell r="B673" t="str">
            <v>Student1338981</v>
          </cell>
          <cell r="C673" t="str">
            <v>Muhammad Shayan Salman</v>
          </cell>
          <cell r="D673" t="str">
            <v>Salman Saghar</v>
          </cell>
          <cell r="E673" t="str">
            <v>Miss Salina</v>
          </cell>
          <cell r="F673" t="str">
            <v>PR2-202109C</v>
          </cell>
          <cell r="G673">
            <v>44466</v>
          </cell>
          <cell r="H673" t="str">
            <v>11 TO 1</v>
          </cell>
          <cell r="I673" t="str">
            <v>MWF</v>
          </cell>
          <cell r="J673" t="str">
            <v>ADSE</v>
          </cell>
          <cell r="K673" t="str">
            <v>42101-3973497-1</v>
          </cell>
          <cell r="L673">
            <v>923332824381</v>
          </cell>
          <cell r="M673" t="str">
            <v>-</v>
          </cell>
          <cell r="N673" t="str">
            <v>shayansalman38#gmail.com</v>
          </cell>
          <cell r="O673" t="str">
            <v>Flat B-4 KDA Gulshan Tarrace, Block11,Gulshan-e-Iqal karachi</v>
          </cell>
        </row>
        <row r="674">
          <cell r="B674" t="str">
            <v>Student1338270</v>
          </cell>
          <cell r="C674" t="str">
            <v>Ashfaque Ali</v>
          </cell>
          <cell r="D674" t="str">
            <v>Mohbat Ali</v>
          </cell>
          <cell r="E674" t="str">
            <v>Miss Salina</v>
          </cell>
          <cell r="F674" t="str">
            <v>PR2-202109C</v>
          </cell>
          <cell r="G674">
            <v>44466</v>
          </cell>
          <cell r="H674" t="str">
            <v>11 TO 1</v>
          </cell>
          <cell r="I674" t="str">
            <v>MWF</v>
          </cell>
          <cell r="J674" t="str">
            <v>ADSE</v>
          </cell>
          <cell r="K674" t="str">
            <v>44107-9096534-7</v>
          </cell>
          <cell r="L674">
            <v>923464037770</v>
          </cell>
          <cell r="M674">
            <v>923219289786</v>
          </cell>
          <cell r="N674" t="str">
            <v>Ashfaquerajar47@gmail.com</v>
          </cell>
          <cell r="O674" t="str">
            <v>House no A-135 Sadi Town Karachi</v>
          </cell>
        </row>
        <row r="675">
          <cell r="B675" t="str">
            <v>Student1338225</v>
          </cell>
          <cell r="C675" t="str">
            <v>yasir Soomro</v>
          </cell>
          <cell r="D675" t="str">
            <v>Sarfaraz Ahmed Soomro</v>
          </cell>
          <cell r="E675" t="str">
            <v>Miss Salina</v>
          </cell>
          <cell r="F675" t="str">
            <v>PR2-202109C</v>
          </cell>
          <cell r="G675">
            <v>44466</v>
          </cell>
          <cell r="H675" t="str">
            <v>11 TO 1</v>
          </cell>
          <cell r="I675" t="str">
            <v>MWF</v>
          </cell>
          <cell r="J675" t="str">
            <v>ADSE</v>
          </cell>
          <cell r="K675" t="str">
            <v>42501-4048217-9</v>
          </cell>
          <cell r="L675">
            <v>923172816306</v>
          </cell>
          <cell r="M675" t="str">
            <v>-</v>
          </cell>
          <cell r="N675" t="str">
            <v>yasirsoomro070@gmail.com</v>
          </cell>
          <cell r="O675" t="str">
            <v>A-1577 Gulshan-e-Hadeed Bin Qasim Karachi</v>
          </cell>
        </row>
        <row r="676">
          <cell r="B676" t="str">
            <v>Student1338228</v>
          </cell>
          <cell r="C676" t="str">
            <v>Hafiz Abdul Rehman</v>
          </cell>
          <cell r="D676" t="str">
            <v>Mehboob Parekh</v>
          </cell>
          <cell r="E676" t="str">
            <v>Miss Salina</v>
          </cell>
          <cell r="F676" t="str">
            <v>PR2-202109C</v>
          </cell>
          <cell r="G676">
            <v>44466</v>
          </cell>
          <cell r="H676" t="str">
            <v>11 TO 1</v>
          </cell>
          <cell r="I676" t="str">
            <v>MWF</v>
          </cell>
          <cell r="J676" t="str">
            <v>ADSE</v>
          </cell>
          <cell r="K676" t="str">
            <v>42201-4558668-5</v>
          </cell>
          <cell r="L676">
            <v>923357584639</v>
          </cell>
          <cell r="M676" t="str">
            <v>-</v>
          </cell>
          <cell r="N676" t="str">
            <v>ha.rehman1999@gmail.com</v>
          </cell>
          <cell r="O676" t="str">
            <v>Plot No # 320 Block 7/8 Cp Berrar Society Dhoraji Karachi</v>
          </cell>
        </row>
        <row r="677">
          <cell r="B677" t="str">
            <v>Student1338115</v>
          </cell>
          <cell r="C677" t="str">
            <v>Noroz Ahmed</v>
          </cell>
          <cell r="D677" t="str">
            <v>Manzoor Ahmed</v>
          </cell>
          <cell r="E677" t="str">
            <v>Miss Salina</v>
          </cell>
          <cell r="F677" t="str">
            <v>PR2-202109C</v>
          </cell>
          <cell r="G677">
            <v>44466</v>
          </cell>
          <cell r="H677" t="str">
            <v>11 TO 1</v>
          </cell>
          <cell r="I677" t="str">
            <v>MWF</v>
          </cell>
          <cell r="J677" t="str">
            <v>ADSE</v>
          </cell>
          <cell r="K677" t="str">
            <v>-</v>
          </cell>
          <cell r="L677">
            <v>923153213412</v>
          </cell>
          <cell r="M677">
            <v>0</v>
          </cell>
          <cell r="N677" t="str">
            <v>noro2baloch@gmail.com</v>
          </cell>
          <cell r="O677" t="str">
            <v>kalid aziz town malir karachi</v>
          </cell>
        </row>
        <row r="678">
          <cell r="B678" t="str">
            <v>Student1340770</v>
          </cell>
          <cell r="C678" t="str">
            <v>Hassaan Ahmed</v>
          </cell>
          <cell r="D678" t="str">
            <v>Muhammad Arif</v>
          </cell>
          <cell r="E678" t="str">
            <v>Miss Salina</v>
          </cell>
          <cell r="F678" t="str">
            <v>PR2-202109C</v>
          </cell>
          <cell r="G678">
            <v>44466</v>
          </cell>
          <cell r="H678" t="str">
            <v>11 TO 1</v>
          </cell>
          <cell r="I678" t="str">
            <v>MWF</v>
          </cell>
          <cell r="J678" t="str">
            <v>ADSE</v>
          </cell>
          <cell r="K678" t="str">
            <v>42501-2048503-3</v>
          </cell>
          <cell r="L678">
            <v>923342781631</v>
          </cell>
          <cell r="M678" t="str">
            <v>-</v>
          </cell>
          <cell r="N678" t="str">
            <v>hussaanturk01@gmail.com</v>
          </cell>
          <cell r="O678" t="str">
            <v>House # D 30 Korangi Crossing Karachi</v>
          </cell>
        </row>
        <row r="679">
          <cell r="B679" t="str">
            <v>Student1338585</v>
          </cell>
          <cell r="C679" t="str">
            <v>Nadeem Khalid</v>
          </cell>
          <cell r="D679" t="str">
            <v>Khalid Sattar</v>
          </cell>
          <cell r="E679" t="str">
            <v>Miss Salina</v>
          </cell>
          <cell r="F679" t="str">
            <v>PR2-202109C</v>
          </cell>
          <cell r="G679">
            <v>44466</v>
          </cell>
          <cell r="H679" t="str">
            <v>11 TO 1</v>
          </cell>
          <cell r="I679" t="str">
            <v>MWF</v>
          </cell>
          <cell r="J679" t="str">
            <v>HTML Web Des</v>
          </cell>
          <cell r="K679" t="str">
            <v>42201-2452626-5</v>
          </cell>
          <cell r="L679">
            <v>923042335868</v>
          </cell>
          <cell r="M679" t="str">
            <v>-</v>
          </cell>
          <cell r="N679" t="str">
            <v>khalidnadeem637@gmail.com</v>
          </cell>
          <cell r="O679" t="str">
            <v>292-Block 3 P.M.C.H.S Society</v>
          </cell>
        </row>
        <row r="680">
          <cell r="B680" t="str">
            <v>Student1331206</v>
          </cell>
          <cell r="C680" t="str">
            <v>Asad Jamal Shamsi</v>
          </cell>
          <cell r="D680" t="str">
            <v>Asif Jamal Shamsi</v>
          </cell>
          <cell r="E680" t="str">
            <v>Miss Salina</v>
          </cell>
          <cell r="F680" t="str">
            <v>PR2-202109C</v>
          </cell>
          <cell r="G680">
            <v>44466</v>
          </cell>
          <cell r="H680" t="str">
            <v>11 TO 1</v>
          </cell>
          <cell r="I680" t="str">
            <v>MWF</v>
          </cell>
          <cell r="J680" t="str">
            <v>ADSE</v>
          </cell>
          <cell r="K680" t="str">
            <v>42201-4980481-3</v>
          </cell>
          <cell r="L680">
            <v>923352959225</v>
          </cell>
          <cell r="M680" t="str">
            <v>-</v>
          </cell>
          <cell r="N680" t="str">
            <v>asadshamsi99@gmail.com</v>
          </cell>
          <cell r="O680" t="str">
            <v>L-76 Shamsi Society Malir</v>
          </cell>
        </row>
        <row r="681">
          <cell r="B681" t="str">
            <v>Student1347122</v>
          </cell>
          <cell r="C681" t="str">
            <v>Muhammad Hasnain Sabir</v>
          </cell>
          <cell r="D681" t="str">
            <v>Muhammad Sabir</v>
          </cell>
          <cell r="E681" t="str">
            <v>Miss Salina</v>
          </cell>
          <cell r="F681" t="str">
            <v>PR2-202109C</v>
          </cell>
          <cell r="G681">
            <v>44466</v>
          </cell>
          <cell r="H681" t="str">
            <v>11 TO 1</v>
          </cell>
          <cell r="I681" t="str">
            <v>MWF</v>
          </cell>
          <cell r="J681" t="str">
            <v>HTML Web Des</v>
          </cell>
          <cell r="K681" t="str">
            <v>42201-8391325-1</v>
          </cell>
          <cell r="L681">
            <v>923120299027</v>
          </cell>
          <cell r="M681">
            <v>923362592879</v>
          </cell>
          <cell r="N681" t="str">
            <v>-</v>
          </cell>
          <cell r="O681" t="str">
            <v>R-75 Gulistan-e-Malir Near Shamshad Housing Society</v>
          </cell>
        </row>
        <row r="682">
          <cell r="B682" t="str">
            <v>Student1338112</v>
          </cell>
          <cell r="C682" t="str">
            <v>Tasbeel Amjad</v>
          </cell>
          <cell r="D682" t="str">
            <v>Amjad Hussain</v>
          </cell>
          <cell r="E682" t="str">
            <v>Miss Salina</v>
          </cell>
          <cell r="F682" t="str">
            <v>PR2-202109C</v>
          </cell>
          <cell r="G682">
            <v>44466</v>
          </cell>
          <cell r="H682" t="str">
            <v>11 TO 1</v>
          </cell>
          <cell r="I682" t="str">
            <v>MWF</v>
          </cell>
          <cell r="J682" t="str">
            <v>HDSE</v>
          </cell>
          <cell r="K682" t="str">
            <v>42401-5534036-1</v>
          </cell>
          <cell r="L682">
            <v>923457007700</v>
          </cell>
          <cell r="M682" t="str">
            <v>-</v>
          </cell>
          <cell r="N682" t="str">
            <v>amjadhussain8@yahoo.com</v>
          </cell>
          <cell r="O682" t="str">
            <v>House 740 Sector 5-J Saeedabad Baldia, Town Karachi</v>
          </cell>
        </row>
        <row r="683">
          <cell r="B683" t="str">
            <v>Student1338333</v>
          </cell>
          <cell r="C683" t="str">
            <v>Muhammad Umair</v>
          </cell>
          <cell r="D683" t="str">
            <v>Muhammad Fayyaz</v>
          </cell>
          <cell r="E683" t="str">
            <v>Miss Salina</v>
          </cell>
          <cell r="F683" t="str">
            <v>PR2-202109C</v>
          </cell>
          <cell r="G683">
            <v>44466</v>
          </cell>
          <cell r="H683" t="str">
            <v>11 TO 1</v>
          </cell>
          <cell r="I683" t="str">
            <v>MWF</v>
          </cell>
          <cell r="J683" t="str">
            <v>DISM</v>
          </cell>
          <cell r="K683" t="str">
            <v>42501-1721057-3</v>
          </cell>
          <cell r="L683">
            <v>923472780659</v>
          </cell>
          <cell r="M683" t="str">
            <v>-</v>
          </cell>
          <cell r="N683" t="str">
            <v>mohammadumair450@gmail.com</v>
          </cell>
          <cell r="O683" t="str">
            <v>House No 1002 Moinabad No 2 Future Colony Road Landhi Karachi</v>
          </cell>
        </row>
        <row r="684">
          <cell r="B684" t="str">
            <v>Student1338815</v>
          </cell>
          <cell r="C684" t="str">
            <v>Alek Javaid</v>
          </cell>
          <cell r="D684" t="str">
            <v>Javaid Mubarik</v>
          </cell>
          <cell r="E684" t="str">
            <v>Miss Salina</v>
          </cell>
          <cell r="F684" t="str">
            <v>PR2-202109C</v>
          </cell>
          <cell r="G684">
            <v>44466</v>
          </cell>
          <cell r="H684" t="str">
            <v>11 TO 1</v>
          </cell>
          <cell r="I684" t="str">
            <v>MWF</v>
          </cell>
          <cell r="J684" t="str">
            <v>ADSE</v>
          </cell>
          <cell r="K684" t="str">
            <v>42301-9161006-7</v>
          </cell>
          <cell r="L684">
            <v>923243496390</v>
          </cell>
          <cell r="M684" t="str">
            <v>-</v>
          </cell>
          <cell r="N684" t="str">
            <v>alekjohn4@gmail.com</v>
          </cell>
          <cell r="O684" t="str">
            <v>Sector "C" Manzoor Colony Karachi</v>
          </cell>
        </row>
        <row r="685">
          <cell r="B685" t="str">
            <v>Student1340069</v>
          </cell>
          <cell r="C685" t="str">
            <v>Syed Muhammad Umer ali</v>
          </cell>
          <cell r="D685" t="str">
            <v>syed muhammad  ali</v>
          </cell>
          <cell r="E685" t="str">
            <v>Miss Salina</v>
          </cell>
          <cell r="F685" t="str">
            <v>PR2-202109C</v>
          </cell>
          <cell r="G685">
            <v>44466</v>
          </cell>
          <cell r="H685" t="str">
            <v>11 TO 1</v>
          </cell>
          <cell r="I685" t="str">
            <v>MWF</v>
          </cell>
          <cell r="J685" t="str">
            <v>HDSE</v>
          </cell>
          <cell r="K685" t="str">
            <v>42101-8050836-3</v>
          </cell>
          <cell r="L685">
            <v>923341825030</v>
          </cell>
          <cell r="M685" t="str">
            <v>-</v>
          </cell>
          <cell r="N685" t="str">
            <v>SMALI1966@HOTMAIL.COM</v>
          </cell>
          <cell r="O685" t="str">
            <v>H#R-1243 blk-4 fb area karachi</v>
          </cell>
        </row>
        <row r="686">
          <cell r="B686" t="str">
            <v>Student1340068</v>
          </cell>
          <cell r="C686" t="str">
            <v>Abdus sami musani</v>
          </cell>
          <cell r="D686" t="str">
            <v>M asif</v>
          </cell>
          <cell r="E686" t="str">
            <v>Miss Salina</v>
          </cell>
          <cell r="F686" t="str">
            <v>PR2-202109C</v>
          </cell>
          <cell r="G686">
            <v>44466</v>
          </cell>
          <cell r="H686" t="str">
            <v>11 TO 1</v>
          </cell>
          <cell r="I686" t="str">
            <v>MWF</v>
          </cell>
          <cell r="J686" t="str">
            <v>HDSE</v>
          </cell>
          <cell r="K686" t="str">
            <v>42101-1092913-1</v>
          </cell>
          <cell r="L686">
            <v>923302219652</v>
          </cell>
          <cell r="M686" t="str">
            <v>-</v>
          </cell>
          <cell r="N686" t="str">
            <v>skmemon54321@gmail.com</v>
          </cell>
          <cell r="O686" t="str">
            <v>azizabad blk-2 near UBL BANK plot#853/2 karachi</v>
          </cell>
        </row>
        <row r="687">
          <cell r="B687" t="str">
            <v>Student1332867</v>
          </cell>
          <cell r="C687" t="str">
            <v>Muhammad Zarrar Khan</v>
          </cell>
          <cell r="D687" t="str">
            <v>Muhammad Shoaib Khan</v>
          </cell>
          <cell r="E687" t="str">
            <v>Miss Salina</v>
          </cell>
          <cell r="F687" t="str">
            <v>PR2-202109C</v>
          </cell>
          <cell r="G687">
            <v>44466</v>
          </cell>
          <cell r="H687" t="str">
            <v>11 TO 1</v>
          </cell>
          <cell r="I687" t="str">
            <v>MWF</v>
          </cell>
          <cell r="J687" t="str">
            <v>DISM</v>
          </cell>
          <cell r="K687" t="str">
            <v>-</v>
          </cell>
          <cell r="L687">
            <v>923323014310</v>
          </cell>
          <cell r="M687">
            <v>923350224097</v>
          </cell>
          <cell r="N687" t="str">
            <v>lihanamkhan2@gmail.com</v>
          </cell>
          <cell r="O687" t="str">
            <v>3/71-A Shah Faisal Colony Block 3 Karachi</v>
          </cell>
        </row>
        <row r="688">
          <cell r="B688" t="str">
            <v>Student1340768</v>
          </cell>
          <cell r="C688" t="str">
            <v>Zain Hassan</v>
          </cell>
          <cell r="D688" t="str">
            <v>Shaid Hassan</v>
          </cell>
          <cell r="E688" t="str">
            <v>Miss Salina</v>
          </cell>
          <cell r="F688" t="str">
            <v>PR2-202109C</v>
          </cell>
          <cell r="G688">
            <v>44466</v>
          </cell>
          <cell r="H688" t="str">
            <v>11 TO 1</v>
          </cell>
          <cell r="I688" t="str">
            <v>MWF</v>
          </cell>
          <cell r="J688" t="str">
            <v>HDSE</v>
          </cell>
          <cell r="K688" t="str">
            <v>-</v>
          </cell>
          <cell r="L688">
            <v>923222882768</v>
          </cell>
          <cell r="M688" t="str">
            <v>-</v>
          </cell>
          <cell r="N688" t="str">
            <v>zainhassan516@gmail.com</v>
          </cell>
          <cell r="O688" t="str">
            <v>Baldia Town 24 Market Near Summit bank</v>
          </cell>
        </row>
        <row r="689">
          <cell r="B689" t="str">
            <v>Student1340769</v>
          </cell>
          <cell r="C689" t="str">
            <v>Muhammad Arbaz Khan</v>
          </cell>
          <cell r="D689" t="str">
            <v>Sohail rana</v>
          </cell>
          <cell r="E689" t="str">
            <v>Miss Salina</v>
          </cell>
          <cell r="F689" t="str">
            <v>PR2-202109C</v>
          </cell>
          <cell r="G689">
            <v>44466</v>
          </cell>
          <cell r="H689" t="str">
            <v>11 TO 1</v>
          </cell>
          <cell r="I689" t="str">
            <v>MWF</v>
          </cell>
          <cell r="J689" t="str">
            <v>ADSE</v>
          </cell>
          <cell r="K689" t="str">
            <v>42101-7747570-5</v>
          </cell>
          <cell r="L689">
            <v>923152178002</v>
          </cell>
          <cell r="M689" t="str">
            <v>-</v>
          </cell>
          <cell r="N689" t="str">
            <v>arbaz06109@gmail.com</v>
          </cell>
          <cell r="O689" t="str">
            <v>House No 894, Sec 17, Dawood Goth Baldia Town Hubruiver Road Khi</v>
          </cell>
        </row>
        <row r="690">
          <cell r="B690" t="str">
            <v>Student1332875</v>
          </cell>
          <cell r="C690" t="str">
            <v>Muhammad Mahad Khan</v>
          </cell>
          <cell r="D690" t="str">
            <v>Muhammad Shoaib Khan</v>
          </cell>
          <cell r="E690" t="str">
            <v>Miss Salina</v>
          </cell>
          <cell r="F690" t="str">
            <v>PR2-202109C</v>
          </cell>
          <cell r="G690">
            <v>44466</v>
          </cell>
          <cell r="H690" t="str">
            <v>11 TO 1</v>
          </cell>
          <cell r="I690" t="str">
            <v>MWF</v>
          </cell>
          <cell r="J690" t="str">
            <v>DISM</v>
          </cell>
          <cell r="K690" t="str">
            <v>42201-6151649-3</v>
          </cell>
          <cell r="L690">
            <v>923180269574</v>
          </cell>
          <cell r="M690">
            <v>923301034623</v>
          </cell>
          <cell r="N690" t="str">
            <v>MahadK370@gmail.com</v>
          </cell>
          <cell r="O690" t="str">
            <v>3/721 Shah Faisal Colony</v>
          </cell>
        </row>
        <row r="691">
          <cell r="B691" t="str">
            <v>-</v>
          </cell>
          <cell r="C691" t="str">
            <v>-</v>
          </cell>
          <cell r="D691" t="str">
            <v>-</v>
          </cell>
          <cell r="E691" t="str">
            <v>-</v>
          </cell>
          <cell r="F691" t="str">
            <v>-</v>
          </cell>
          <cell r="G691" t="str">
            <v>-</v>
          </cell>
          <cell r="H691" t="str">
            <v>-</v>
          </cell>
          <cell r="I691" t="str">
            <v>-</v>
          </cell>
          <cell r="J691" t="str">
            <v>-</v>
          </cell>
          <cell r="K691" t="str">
            <v>-</v>
          </cell>
          <cell r="L691" t="str">
            <v>-</v>
          </cell>
          <cell r="M691" t="str">
            <v>-</v>
          </cell>
          <cell r="N691" t="str">
            <v>-</v>
          </cell>
          <cell r="O691" t="str">
            <v>-</v>
          </cell>
        </row>
        <row r="692">
          <cell r="B692" t="str">
            <v>Enrollment</v>
          </cell>
          <cell r="C692" t="str">
            <v>Name</v>
          </cell>
          <cell r="D692" t="str">
            <v>Father Name</v>
          </cell>
          <cell r="E692" t="str">
            <v>Faculty Name</v>
          </cell>
          <cell r="F692" t="str">
            <v>Batch Code</v>
          </cell>
          <cell r="G692" t="str">
            <v>Batch Start Date</v>
          </cell>
          <cell r="H692" t="str">
            <v>Time Slot</v>
          </cell>
          <cell r="I692" t="str">
            <v>Days</v>
          </cell>
          <cell r="J692" t="str">
            <v>Course</v>
          </cell>
          <cell r="K692" t="str">
            <v>NIC Number</v>
          </cell>
          <cell r="L692" t="str">
            <v>PTCL No</v>
          </cell>
          <cell r="M692" t="str">
            <v>Cell No</v>
          </cell>
          <cell r="N692" t="str">
            <v>Email</v>
          </cell>
          <cell r="O692" t="str">
            <v>Address</v>
          </cell>
        </row>
        <row r="693">
          <cell r="B693" t="str">
            <v>Student1339368</v>
          </cell>
          <cell r="C693" t="str">
            <v>Sohaib Imran</v>
          </cell>
          <cell r="D693" t="str">
            <v>Imran Yousuf</v>
          </cell>
          <cell r="E693" t="str">
            <v>Sir Sohail</v>
          </cell>
          <cell r="F693" t="str">
            <v>PR2-202110C</v>
          </cell>
          <cell r="G693">
            <v>44483</v>
          </cell>
          <cell r="H693" t="str">
            <v>11 TO 1</v>
          </cell>
          <cell r="I693" t="str">
            <v>TTS</v>
          </cell>
          <cell r="J693" t="str">
            <v>ADSE</v>
          </cell>
          <cell r="K693" t="str">
            <v>42201-6032644-3</v>
          </cell>
          <cell r="L693">
            <v>923168934087</v>
          </cell>
          <cell r="M693" t="str">
            <v>-</v>
          </cell>
          <cell r="N693" t="str">
            <v>sohaibimoon422@gmail.com</v>
          </cell>
          <cell r="O693" t="str">
            <v>Main Shaheed-e-Millat Road Opsst of PIA Booking office Smart Oppt Flat 504 Karachi</v>
          </cell>
        </row>
        <row r="694">
          <cell r="B694" t="str">
            <v>Student1339538</v>
          </cell>
          <cell r="C694" t="str">
            <v>Mohsin Ahmed Khan</v>
          </cell>
          <cell r="D694" t="str">
            <v>Anwar Ahmed Khan</v>
          </cell>
          <cell r="E694" t="str">
            <v>Sir Sohail</v>
          </cell>
          <cell r="F694" t="str">
            <v>PR2-202110C</v>
          </cell>
          <cell r="G694">
            <v>44483</v>
          </cell>
          <cell r="H694" t="str">
            <v>11 TO 1</v>
          </cell>
          <cell r="I694" t="str">
            <v>TTS</v>
          </cell>
          <cell r="J694" t="str">
            <v>ADSE</v>
          </cell>
          <cell r="K694" t="str">
            <v>42201-0901887-1</v>
          </cell>
          <cell r="L694">
            <v>922134572713</v>
          </cell>
          <cell r="M694" t="str">
            <v>-</v>
          </cell>
          <cell r="N694" t="str">
            <v>maaz243419@gmail.com</v>
          </cell>
          <cell r="O694" t="str">
            <v>4/762 Shah Faisal Colony Karachi 75230</v>
          </cell>
        </row>
        <row r="695">
          <cell r="B695" t="str">
            <v>Student1342160</v>
          </cell>
          <cell r="C695" t="str">
            <v>Abdul Ahad Waseem</v>
          </cell>
          <cell r="D695" t="str">
            <v>Muhammad Waseem</v>
          </cell>
          <cell r="E695" t="str">
            <v>Sir Sohail</v>
          </cell>
          <cell r="F695" t="str">
            <v>PR2-202110C</v>
          </cell>
          <cell r="G695">
            <v>44483</v>
          </cell>
          <cell r="H695" t="str">
            <v>11 TO 1</v>
          </cell>
          <cell r="I695" t="str">
            <v>TTS</v>
          </cell>
          <cell r="J695" t="str">
            <v>ADSE</v>
          </cell>
          <cell r="K695" t="str">
            <v>42501-1565065-5</v>
          </cell>
          <cell r="L695">
            <v>923110102514</v>
          </cell>
          <cell r="M695" t="str">
            <v>-</v>
          </cell>
          <cell r="N695" t="str">
            <v>zillaagram@gmail.com</v>
          </cell>
          <cell r="O695" t="str">
            <v>Muslimabad malir City Karachi</v>
          </cell>
        </row>
        <row r="696">
          <cell r="B696" t="str">
            <v>Student1348163</v>
          </cell>
          <cell r="C696" t="str">
            <v>Muhammad Hamza</v>
          </cell>
          <cell r="D696" t="str">
            <v>Mukhtar Hussain</v>
          </cell>
          <cell r="E696" t="str">
            <v>Sir Sohail</v>
          </cell>
          <cell r="F696" t="str">
            <v>PR2-202110C</v>
          </cell>
          <cell r="G696">
            <v>44483</v>
          </cell>
          <cell r="H696" t="str">
            <v>11 TO 1</v>
          </cell>
          <cell r="I696" t="str">
            <v>TTS</v>
          </cell>
          <cell r="J696" t="str">
            <v>ADSE</v>
          </cell>
          <cell r="K696" t="str">
            <v>42201-9956242-1</v>
          </cell>
          <cell r="L696">
            <v>923361307637</v>
          </cell>
          <cell r="M696" t="str">
            <v>-</v>
          </cell>
          <cell r="N696" t="str">
            <v>-</v>
          </cell>
          <cell r="O696" t="str">
            <v>R7-A StreetNo 15 Mujahid Colony Dalmia Karachi</v>
          </cell>
        </row>
        <row r="697">
          <cell r="B697" t="str">
            <v>Student1347956</v>
          </cell>
          <cell r="C697" t="str">
            <v>Saad ul Hassan</v>
          </cell>
          <cell r="D697" t="str">
            <v>Abu Ul Hassan</v>
          </cell>
          <cell r="E697" t="str">
            <v>Sir Sohail</v>
          </cell>
          <cell r="F697" t="str">
            <v>PR2-202110C</v>
          </cell>
          <cell r="G697">
            <v>44483</v>
          </cell>
          <cell r="H697" t="str">
            <v>11 TO 1</v>
          </cell>
          <cell r="I697" t="str">
            <v>TTS</v>
          </cell>
          <cell r="J697" t="str">
            <v>DISM</v>
          </cell>
          <cell r="K697" t="str">
            <v>42401-9508110-1</v>
          </cell>
          <cell r="L697">
            <v>923481188201</v>
          </cell>
          <cell r="M697" t="str">
            <v>-</v>
          </cell>
          <cell r="N697" t="str">
            <v>saad152042@gmail.com</v>
          </cell>
          <cell r="O697" t="str">
            <v>S-27/297 Hanif S-R-E Karsaz Karachi</v>
          </cell>
        </row>
        <row r="698">
          <cell r="B698" t="str">
            <v>Student1342305</v>
          </cell>
          <cell r="C698" t="str">
            <v>Hassan Ejaz</v>
          </cell>
          <cell r="D698" t="str">
            <v>Muhammad Ejaz</v>
          </cell>
          <cell r="E698" t="str">
            <v>Sir Sohail</v>
          </cell>
          <cell r="F698" t="str">
            <v>PR2-202110C</v>
          </cell>
          <cell r="G698">
            <v>44483</v>
          </cell>
          <cell r="H698" t="str">
            <v>11 TO 1</v>
          </cell>
          <cell r="I698" t="str">
            <v>TTS</v>
          </cell>
          <cell r="J698" t="str">
            <v>ADSE</v>
          </cell>
          <cell r="K698" t="str">
            <v>42501-2440529-1</v>
          </cell>
          <cell r="L698">
            <v>923002901012</v>
          </cell>
          <cell r="M698" t="str">
            <v>-</v>
          </cell>
          <cell r="N698" t="str">
            <v>khannhassaali@icloud.com</v>
          </cell>
          <cell r="O698" t="str">
            <v>Quaidabad Gulistan Society H No CB 30</v>
          </cell>
        </row>
        <row r="699">
          <cell r="B699" t="str">
            <v>Student1348381</v>
          </cell>
          <cell r="C699" t="str">
            <v>Rehaam Shariq</v>
          </cell>
          <cell r="D699" t="str">
            <v>Shariq Saeed</v>
          </cell>
          <cell r="E699" t="str">
            <v>Sir Sohail</v>
          </cell>
          <cell r="F699" t="str">
            <v>PR2-202110C</v>
          </cell>
          <cell r="G699">
            <v>44483</v>
          </cell>
          <cell r="H699" t="str">
            <v>11 TO 1</v>
          </cell>
          <cell r="I699" t="str">
            <v>TTS</v>
          </cell>
          <cell r="J699" t="str">
            <v>HDSE</v>
          </cell>
          <cell r="K699" t="str">
            <v>90403-0132898-0</v>
          </cell>
          <cell r="L699">
            <v>923311363810</v>
          </cell>
          <cell r="M699" t="str">
            <v>-</v>
          </cell>
          <cell r="N699" t="str">
            <v>rehaamshariq@hotmail.com</v>
          </cell>
          <cell r="O699" t="str">
            <v>A-403 Block 19 Gulshan-e-Iqbal Karachi</v>
          </cell>
        </row>
        <row r="700">
          <cell r="B700" t="str">
            <v>Student1349218</v>
          </cell>
          <cell r="C700" t="str">
            <v>Fatima Fazal</v>
          </cell>
          <cell r="D700" t="str">
            <v>Fazul-ur-Rehman</v>
          </cell>
          <cell r="E700" t="str">
            <v>Sir Sohail</v>
          </cell>
          <cell r="F700" t="str">
            <v>PR2-202110C</v>
          </cell>
          <cell r="G700">
            <v>44483</v>
          </cell>
          <cell r="H700" t="str">
            <v>11 TO 1</v>
          </cell>
          <cell r="I700" t="str">
            <v>TTS</v>
          </cell>
          <cell r="J700" t="str">
            <v>Smart pro With phyton</v>
          </cell>
          <cell r="K700" t="str">
            <v>42301-8064496-2</v>
          </cell>
          <cell r="L700">
            <v>923215700720</v>
          </cell>
          <cell r="M700">
            <v>923215298069</v>
          </cell>
          <cell r="N700" t="str">
            <v>fatima-fazal@hotmail.com</v>
          </cell>
          <cell r="O700" t="str">
            <v>Flat 'E' Block 7 Askari II Near Cant Station Karachi</v>
          </cell>
        </row>
        <row r="701">
          <cell r="B701" t="str">
            <v>Student1338316</v>
          </cell>
          <cell r="C701" t="str">
            <v>Muhammad ali</v>
          </cell>
          <cell r="D701" t="str">
            <v>Jameel</v>
          </cell>
          <cell r="E701" t="str">
            <v>Sir Sohail</v>
          </cell>
          <cell r="F701" t="str">
            <v>PR2-202110C</v>
          </cell>
          <cell r="G701">
            <v>44483</v>
          </cell>
          <cell r="H701" t="str">
            <v>11 TO 1</v>
          </cell>
          <cell r="I701" t="str">
            <v>TTS</v>
          </cell>
          <cell r="J701" t="str">
            <v>ADSE</v>
          </cell>
          <cell r="K701" t="str">
            <v>-</v>
          </cell>
          <cell r="L701">
            <v>923010020311</v>
          </cell>
          <cell r="M701" t="str">
            <v>-</v>
          </cell>
          <cell r="N701" t="str">
            <v>muhammadalibaloch@gmail.com</v>
          </cell>
          <cell r="O701" t="str">
            <v>Mirpur hawksbey custom colony</v>
          </cell>
        </row>
        <row r="702">
          <cell r="B702" t="str">
            <v>Student1344278</v>
          </cell>
          <cell r="C702" t="str">
            <v>Wali ahmed</v>
          </cell>
          <cell r="D702" t="str">
            <v>Laeeq Ahmed</v>
          </cell>
          <cell r="E702" t="str">
            <v>Sir Sohail</v>
          </cell>
          <cell r="F702" t="str">
            <v>PR2-202110C</v>
          </cell>
          <cell r="G702">
            <v>44483</v>
          </cell>
          <cell r="H702" t="str">
            <v>11 TO 1</v>
          </cell>
          <cell r="I702" t="str">
            <v>TTS</v>
          </cell>
          <cell r="J702" t="str">
            <v>ADSE</v>
          </cell>
          <cell r="K702" t="str">
            <v>-</v>
          </cell>
          <cell r="L702">
            <v>923152217587</v>
          </cell>
          <cell r="M702" t="str">
            <v>-</v>
          </cell>
          <cell r="N702" t="str">
            <v>waliahmed0315@gmail.com</v>
          </cell>
          <cell r="O702" t="str">
            <v>2/652 Shah Faisal colony</v>
          </cell>
        </row>
        <row r="703">
          <cell r="B703" t="str">
            <v>Student1348002</v>
          </cell>
          <cell r="C703" t="str">
            <v>Jahamshar Khan</v>
          </cell>
          <cell r="D703" t="str">
            <v>Syed Muhammad Khan</v>
          </cell>
          <cell r="E703" t="str">
            <v>Sir Sohail</v>
          </cell>
          <cell r="F703" t="str">
            <v>PR2-202110C</v>
          </cell>
          <cell r="G703">
            <v>44483</v>
          </cell>
          <cell r="H703" t="str">
            <v>11 TO 1</v>
          </cell>
          <cell r="I703" t="str">
            <v>TTS</v>
          </cell>
          <cell r="J703" t="str">
            <v>CPISM</v>
          </cell>
          <cell r="K703" t="str">
            <v>42401-1515510-7</v>
          </cell>
          <cell r="L703">
            <v>923152941326</v>
          </cell>
          <cell r="M703" t="str">
            <v>-</v>
          </cell>
          <cell r="N703" t="str">
            <v>khanbabaali76@gmail.com</v>
          </cell>
          <cell r="O703" t="str">
            <v>PAF Base Faisal Camp # 01 House 602/7</v>
          </cell>
        </row>
        <row r="704">
          <cell r="B704" t="str">
            <v>Student1347981</v>
          </cell>
          <cell r="C704" t="str">
            <v>Haris Arshad</v>
          </cell>
          <cell r="D704" t="str">
            <v>Muhammad Arshad</v>
          </cell>
          <cell r="E704" t="str">
            <v>Sir Sohail</v>
          </cell>
          <cell r="F704" t="str">
            <v>PR2-202110C</v>
          </cell>
          <cell r="G704">
            <v>44483</v>
          </cell>
          <cell r="H704" t="str">
            <v>11 TO 1</v>
          </cell>
          <cell r="I704" t="str">
            <v>TTS</v>
          </cell>
          <cell r="J704" t="str">
            <v>ADSE</v>
          </cell>
          <cell r="K704" t="str">
            <v>42201-3485193-3</v>
          </cell>
          <cell r="L704">
            <v>923132140360</v>
          </cell>
          <cell r="M704" t="str">
            <v>-</v>
          </cell>
          <cell r="N704" t="str">
            <v>harisarshad620@gmail.com</v>
          </cell>
          <cell r="O704" t="str">
            <v>National Stadium Road Dalmia Mujahid colony St # 15</v>
          </cell>
        </row>
        <row r="705">
          <cell r="B705" t="str">
            <v>Student1343370</v>
          </cell>
          <cell r="C705" t="str">
            <v>Eisha Nawab</v>
          </cell>
          <cell r="D705" t="str">
            <v>Nawab</v>
          </cell>
          <cell r="E705" t="str">
            <v>Sir Sohail</v>
          </cell>
          <cell r="F705" t="str">
            <v>PR2-202110C</v>
          </cell>
          <cell r="G705">
            <v>44483</v>
          </cell>
          <cell r="H705" t="str">
            <v>11 TO 1</v>
          </cell>
          <cell r="I705" t="str">
            <v>TTS</v>
          </cell>
          <cell r="J705" t="str">
            <v>ADSE</v>
          </cell>
          <cell r="K705" t="str">
            <v>42201-9261377-6</v>
          </cell>
          <cell r="L705">
            <v>923363195270</v>
          </cell>
          <cell r="M705" t="str">
            <v>-</v>
          </cell>
          <cell r="N705" t="str">
            <v>eishanawab5@gmail.com</v>
          </cell>
          <cell r="O705" t="str">
            <v>B9 68/2 Haide town First Floor Big hose Near Airport karachi</v>
          </cell>
        </row>
        <row r="706">
          <cell r="B706" t="str">
            <v>Student1343075</v>
          </cell>
          <cell r="C706" t="str">
            <v>Manam hussain</v>
          </cell>
          <cell r="D706" t="str">
            <v>asif hussain qureshi</v>
          </cell>
          <cell r="E706" t="str">
            <v>Sir Sohail</v>
          </cell>
          <cell r="F706" t="str">
            <v>PR2-202110C</v>
          </cell>
          <cell r="G706">
            <v>44483</v>
          </cell>
          <cell r="H706" t="str">
            <v>11 to 1</v>
          </cell>
          <cell r="I706" t="str">
            <v>TTS</v>
          </cell>
          <cell r="J706" t="str">
            <v>ADSE</v>
          </cell>
          <cell r="K706" t="str">
            <v>42101-7734169-1</v>
          </cell>
          <cell r="L706">
            <v>923330262445</v>
          </cell>
          <cell r="M706" t="str">
            <v>-</v>
          </cell>
          <cell r="N706" t="str">
            <v>manamhussain462@gmail.com</v>
          </cell>
          <cell r="O706" t="str">
            <v>Federal b-Area Block 1 Karimabad ali House no 462/1</v>
          </cell>
        </row>
        <row r="707">
          <cell r="B707" t="str">
            <v>Student1343275</v>
          </cell>
          <cell r="C707" t="str">
            <v>Ansar ali</v>
          </cell>
          <cell r="D707" t="str">
            <v>Safdar ali</v>
          </cell>
          <cell r="E707" t="str">
            <v>Sir Sohail</v>
          </cell>
          <cell r="F707" t="str">
            <v>PR2-202110C</v>
          </cell>
          <cell r="G707">
            <v>44483</v>
          </cell>
          <cell r="H707" t="str">
            <v>11 to 1</v>
          </cell>
          <cell r="I707" t="str">
            <v>TTS</v>
          </cell>
          <cell r="J707" t="str">
            <v>ADSE</v>
          </cell>
          <cell r="K707" t="str">
            <v>61101-6540039-1</v>
          </cell>
          <cell r="L707">
            <v>923482313673</v>
          </cell>
          <cell r="M707" t="str">
            <v>-</v>
          </cell>
          <cell r="N707" t="str">
            <v>Ansarali@gmail.com</v>
          </cell>
          <cell r="O707" t="str">
            <v>M-34 Street 12 Dalmia Mujahid Colony</v>
          </cell>
        </row>
        <row r="708">
          <cell r="B708" t="str">
            <v>Student1343300</v>
          </cell>
          <cell r="C708" t="str">
            <v>Usaamah</v>
          </cell>
          <cell r="D708" t="str">
            <v>Muhammad Azam</v>
          </cell>
          <cell r="E708" t="str">
            <v>Sir Sohail</v>
          </cell>
          <cell r="F708" t="str">
            <v>PR2-202110C</v>
          </cell>
          <cell r="G708">
            <v>44483</v>
          </cell>
          <cell r="H708" t="str">
            <v>11 to 1</v>
          </cell>
          <cell r="I708" t="str">
            <v>TTS</v>
          </cell>
          <cell r="J708" t="str">
            <v>ADSE</v>
          </cell>
          <cell r="K708" t="str">
            <v>42201-2133576-1</v>
          </cell>
          <cell r="L708">
            <v>923343861268</v>
          </cell>
          <cell r="M708" t="str">
            <v>-</v>
          </cell>
          <cell r="N708" t="str">
            <v>-</v>
          </cell>
          <cell r="O708" t="str">
            <v>115/12 Majeed S.R.E Karachi</v>
          </cell>
        </row>
        <row r="709">
          <cell r="B709" t="str">
            <v>Student1343320</v>
          </cell>
          <cell r="C709" t="str">
            <v>Muhammad Samiullah Ali</v>
          </cell>
          <cell r="D709" t="str">
            <v>Sajawal Khan</v>
          </cell>
          <cell r="E709" t="str">
            <v>Sir Sohail</v>
          </cell>
          <cell r="F709" t="str">
            <v>PR2-202110C</v>
          </cell>
          <cell r="G709">
            <v>44483</v>
          </cell>
          <cell r="H709" t="str">
            <v>11 to 1</v>
          </cell>
          <cell r="I709" t="str">
            <v>TTS</v>
          </cell>
          <cell r="J709" t="str">
            <v>ADSE</v>
          </cell>
          <cell r="K709" t="str">
            <v>13101-563002-7</v>
          </cell>
          <cell r="L709">
            <v>923003742210</v>
          </cell>
          <cell r="M709" t="str">
            <v>-</v>
          </cell>
          <cell r="N709" t="str">
            <v>Msamiullahali143@gmail.com</v>
          </cell>
          <cell r="O709" t="str">
            <v>174/14 Majeed Sre Dalmiya Karachi</v>
          </cell>
        </row>
        <row r="710">
          <cell r="B710" t="str">
            <v>Student1343331</v>
          </cell>
          <cell r="C710" t="str">
            <v>Omair Ansar Butt</v>
          </cell>
          <cell r="D710" t="str">
            <v>Ansar iqbal</v>
          </cell>
          <cell r="E710" t="str">
            <v>Sir Sohail</v>
          </cell>
          <cell r="F710" t="str">
            <v>PR2-202110C</v>
          </cell>
          <cell r="G710">
            <v>44483</v>
          </cell>
          <cell r="H710" t="str">
            <v>11 to 1</v>
          </cell>
          <cell r="I710" t="str">
            <v>TTS</v>
          </cell>
          <cell r="J710" t="str">
            <v>ADSE</v>
          </cell>
          <cell r="K710" t="str">
            <v>-</v>
          </cell>
          <cell r="L710">
            <v>923062366983</v>
          </cell>
          <cell r="M710" t="str">
            <v>-</v>
          </cell>
          <cell r="N710" t="str">
            <v>omairbutt@gmail.com</v>
          </cell>
          <cell r="O710" t="str">
            <v>Dalmia Mujahid colony street 14</v>
          </cell>
        </row>
        <row r="711">
          <cell r="B711" t="str">
            <v>Student1339987</v>
          </cell>
          <cell r="C711" t="str">
            <v>Sameel Ahmed</v>
          </cell>
          <cell r="D711" t="str">
            <v>Abdul Aziz</v>
          </cell>
          <cell r="E711" t="str">
            <v>Sir Sohail</v>
          </cell>
          <cell r="F711" t="str">
            <v>PR2-202110C</v>
          </cell>
          <cell r="G711">
            <v>44483</v>
          </cell>
          <cell r="H711" t="str">
            <v>11 to 1</v>
          </cell>
          <cell r="I711" t="str">
            <v>TTS</v>
          </cell>
          <cell r="J711" t="str">
            <v>HDSE</v>
          </cell>
          <cell r="K711" t="str">
            <v>44104-4482905-7</v>
          </cell>
          <cell r="L711">
            <v>923473794153</v>
          </cell>
          <cell r="M711" t="str">
            <v>-</v>
          </cell>
          <cell r="N711" t="str">
            <v>Sameelahmed10@cloud.com</v>
          </cell>
          <cell r="O711" t="str">
            <v>Manzoor Colony Sector B plot No 677 Karachi</v>
          </cell>
        </row>
        <row r="712">
          <cell r="B712" t="str">
            <v>Student1341067</v>
          </cell>
          <cell r="C712" t="str">
            <v>Sami-ur-Rehman</v>
          </cell>
          <cell r="D712" t="str">
            <v>Muhammad Sohail</v>
          </cell>
          <cell r="E712" t="str">
            <v>Sir Sohail</v>
          </cell>
          <cell r="F712" t="str">
            <v>PR2-202110C</v>
          </cell>
          <cell r="G712">
            <v>44483</v>
          </cell>
          <cell r="H712" t="str">
            <v>11 to 1</v>
          </cell>
          <cell r="I712" t="str">
            <v>TTS</v>
          </cell>
          <cell r="J712" t="str">
            <v>ADSE</v>
          </cell>
          <cell r="K712" t="str">
            <v>42301-8660240-1</v>
          </cell>
          <cell r="L712">
            <v>9232727873</v>
          </cell>
          <cell r="M712" t="str">
            <v>-</v>
          </cell>
          <cell r="N712" t="str">
            <v>samiurrehman013@gmail.com</v>
          </cell>
          <cell r="O712" t="str">
            <v>House III Plot 66/1 Al rehman Banglows Chestnt street</v>
          </cell>
        </row>
        <row r="713">
          <cell r="B713" t="str">
            <v>Student1339517</v>
          </cell>
          <cell r="C713" t="str">
            <v>Abdul Majid</v>
          </cell>
          <cell r="D713" t="str">
            <v>M akhter</v>
          </cell>
          <cell r="E713" t="str">
            <v>Sir Sohail</v>
          </cell>
          <cell r="F713" t="str">
            <v>PR2-202110C</v>
          </cell>
          <cell r="G713">
            <v>44483</v>
          </cell>
          <cell r="H713" t="str">
            <v>11 to 1</v>
          </cell>
          <cell r="I713" t="str">
            <v>TTS</v>
          </cell>
          <cell r="J713" t="str">
            <v>ADSE</v>
          </cell>
          <cell r="K713" t="str">
            <v>-</v>
          </cell>
          <cell r="L713">
            <v>923472904399</v>
          </cell>
          <cell r="M713" t="str">
            <v>-</v>
          </cell>
          <cell r="N713" t="str">
            <v>Abdulmajidsardar86@gmail.com</v>
          </cell>
          <cell r="O713" t="str">
            <v>H-M 201 near MD School near gulshan e iqbal karachi</v>
          </cell>
        </row>
        <row r="714">
          <cell r="B714" t="str">
            <v>Student1333937</v>
          </cell>
          <cell r="C714" t="str">
            <v>Ghazan Shahbaz</v>
          </cell>
          <cell r="D714" t="str">
            <v>Nazir Ahmed</v>
          </cell>
          <cell r="E714" t="str">
            <v>Sir Sohail</v>
          </cell>
          <cell r="F714" t="str">
            <v>PR2-202110C</v>
          </cell>
          <cell r="G714">
            <v>44483</v>
          </cell>
          <cell r="H714" t="str">
            <v>11 to 1</v>
          </cell>
          <cell r="I714" t="str">
            <v>TTS</v>
          </cell>
          <cell r="J714" t="str">
            <v>CPISM</v>
          </cell>
          <cell r="K714" t="str">
            <v>36202-4654094-3</v>
          </cell>
          <cell r="L714">
            <v>923002393159</v>
          </cell>
          <cell r="M714">
            <v>923043394566</v>
          </cell>
          <cell r="N714" t="str">
            <v>ghazannazeer@outlook.com</v>
          </cell>
          <cell r="O714" t="str">
            <v>House no 26 Street No 20 B Sector Qayyumabad karachi</v>
          </cell>
        </row>
        <row r="715">
          <cell r="B715" t="str">
            <v>-</v>
          </cell>
          <cell r="C715" t="str">
            <v>-</v>
          </cell>
          <cell r="D715" t="str">
            <v>-</v>
          </cell>
          <cell r="E715" t="str">
            <v>-</v>
          </cell>
          <cell r="F715" t="str">
            <v>-</v>
          </cell>
          <cell r="G715" t="str">
            <v>-</v>
          </cell>
          <cell r="H715" t="str">
            <v>-</v>
          </cell>
          <cell r="I715" t="str">
            <v>-</v>
          </cell>
          <cell r="J715" t="str">
            <v>-</v>
          </cell>
          <cell r="K715" t="str">
            <v>-</v>
          </cell>
          <cell r="L715" t="str">
            <v>-</v>
          </cell>
          <cell r="M715" t="str">
            <v>-</v>
          </cell>
          <cell r="N715" t="str">
            <v>-</v>
          </cell>
          <cell r="O715" t="str">
            <v>-</v>
          </cell>
        </row>
        <row r="716">
          <cell r="B716" t="str">
            <v>Enrollment</v>
          </cell>
          <cell r="C716" t="str">
            <v>Name</v>
          </cell>
          <cell r="D716" t="str">
            <v>Father Name</v>
          </cell>
          <cell r="E716" t="str">
            <v>Faculty Name</v>
          </cell>
          <cell r="F716" t="str">
            <v>Batch Code</v>
          </cell>
          <cell r="G716" t="str">
            <v>Batch Start Date</v>
          </cell>
          <cell r="H716" t="str">
            <v>Time Slot</v>
          </cell>
          <cell r="I716" t="str">
            <v>Days</v>
          </cell>
          <cell r="J716" t="str">
            <v>Course</v>
          </cell>
          <cell r="K716" t="str">
            <v>NIC Number</v>
          </cell>
          <cell r="L716" t="str">
            <v>PTCL No</v>
          </cell>
          <cell r="M716" t="str">
            <v>Cell No</v>
          </cell>
          <cell r="N716" t="str">
            <v>Email</v>
          </cell>
          <cell r="O716" t="str">
            <v>Address</v>
          </cell>
        </row>
        <row r="717">
          <cell r="B717" t="str">
            <v>Student</v>
          </cell>
          <cell r="C717" t="str">
            <v>Syed Muhammad Hasnain Raza Zaidi</v>
          </cell>
          <cell r="D717" t="str">
            <v>Syed Mehdi Raza Zaidi</v>
          </cell>
          <cell r="E717" t="str">
            <v>Sir Umair</v>
          </cell>
          <cell r="F717" t="str">
            <v>PR2-202111C</v>
          </cell>
          <cell r="G717">
            <v>44513</v>
          </cell>
          <cell r="H717" t="str">
            <v>11 to 1</v>
          </cell>
          <cell r="I717" t="str">
            <v>TTS</v>
          </cell>
          <cell r="J717" t="str">
            <v>HDSE</v>
          </cell>
          <cell r="K717" t="str">
            <v>-</v>
          </cell>
          <cell r="L717">
            <v>923332187770</v>
          </cell>
          <cell r="M717">
            <v>923111813919</v>
          </cell>
          <cell r="N717" t="str">
            <v>-</v>
          </cell>
          <cell r="O717" t="str">
            <v>House # A1-282 Capital Housing Soicety Schem 33</v>
          </cell>
        </row>
        <row r="718">
          <cell r="B718" t="str">
            <v>Student</v>
          </cell>
          <cell r="C718" t="str">
            <v>Uzair Chohan</v>
          </cell>
          <cell r="D718" t="str">
            <v>Abdul Baqi</v>
          </cell>
          <cell r="E718" t="str">
            <v>Sir Umair</v>
          </cell>
          <cell r="F718" t="str">
            <v>PR2-202111C</v>
          </cell>
          <cell r="G718">
            <v>44513</v>
          </cell>
          <cell r="H718" t="str">
            <v>11 to 1</v>
          </cell>
          <cell r="I718" t="str">
            <v>TTS</v>
          </cell>
          <cell r="J718" t="str">
            <v>ADSE</v>
          </cell>
          <cell r="K718" t="str">
            <v>-</v>
          </cell>
          <cell r="L718">
            <v>923367179090</v>
          </cell>
          <cell r="M718">
            <v>923219221621</v>
          </cell>
          <cell r="N718" t="str">
            <v>-</v>
          </cell>
          <cell r="O718" t="str">
            <v>House No A-1/160 Block 13 D-2 Gulshan-e-iqbal karachi</v>
          </cell>
        </row>
        <row r="719">
          <cell r="B719" t="str">
            <v>Student1348754</v>
          </cell>
          <cell r="C719" t="str">
            <v>Adeeb Afzal</v>
          </cell>
          <cell r="D719" t="str">
            <v>Afzal</v>
          </cell>
          <cell r="E719" t="str">
            <v>Sir Umair</v>
          </cell>
          <cell r="F719" t="str">
            <v>PR2-202111C</v>
          </cell>
          <cell r="G719">
            <v>44513</v>
          </cell>
          <cell r="H719" t="str">
            <v>11 to 1</v>
          </cell>
          <cell r="I719" t="str">
            <v>TTS</v>
          </cell>
          <cell r="J719" t="str">
            <v>DISM</v>
          </cell>
          <cell r="K719" t="str">
            <v>34602-7691060-7</v>
          </cell>
          <cell r="L719">
            <v>923052001745</v>
          </cell>
          <cell r="M719" t="str">
            <v>-</v>
          </cell>
          <cell r="N719" t="str">
            <v>-</v>
          </cell>
          <cell r="O719" t="str">
            <v>Khalid Sre Maripur Yousabad karachi</v>
          </cell>
        </row>
        <row r="720">
          <cell r="B720" t="str">
            <v>Student1349288</v>
          </cell>
          <cell r="C720" t="str">
            <v>Khizra Syed</v>
          </cell>
          <cell r="D720" t="str">
            <v>Syed Asim Ali</v>
          </cell>
          <cell r="E720" t="str">
            <v>Sir Umair</v>
          </cell>
          <cell r="F720" t="str">
            <v>PR2-202111C</v>
          </cell>
          <cell r="G720">
            <v>44513</v>
          </cell>
          <cell r="H720" t="str">
            <v>11 to 1</v>
          </cell>
          <cell r="I720" t="str">
            <v>TTS</v>
          </cell>
          <cell r="J720" t="str">
            <v>HDSE</v>
          </cell>
          <cell r="K720" t="str">
            <v>42201-2819980-8</v>
          </cell>
          <cell r="L720">
            <v>923212781269</v>
          </cell>
          <cell r="M720" t="str">
            <v>-</v>
          </cell>
          <cell r="N720" t="str">
            <v>syedasimali233@gmail.com</v>
          </cell>
          <cell r="O720" t="str">
            <v>House 909 Ali Basti Gulbahar # 1 Karachi</v>
          </cell>
        </row>
        <row r="721">
          <cell r="B721" t="str">
            <v>Student</v>
          </cell>
          <cell r="C721" t="str">
            <v>Areeb Rashid</v>
          </cell>
          <cell r="D721" t="str">
            <v>Rashid Noor</v>
          </cell>
          <cell r="E721" t="str">
            <v>Sir Umair</v>
          </cell>
          <cell r="F721" t="str">
            <v>PR2-202111C</v>
          </cell>
          <cell r="G721">
            <v>44513</v>
          </cell>
          <cell r="H721" t="str">
            <v>11 to 1</v>
          </cell>
          <cell r="I721" t="str">
            <v>TTS</v>
          </cell>
          <cell r="J721" t="str">
            <v>DISM</v>
          </cell>
          <cell r="K721" t="str">
            <v>42301-6795675-9</v>
          </cell>
          <cell r="L721">
            <v>923341238646</v>
          </cell>
          <cell r="M721" t="str">
            <v>-</v>
          </cell>
          <cell r="N721" t="str">
            <v>areeb8@gmail.com</v>
          </cell>
          <cell r="O721" t="str">
            <v>704 Sabah Plase P.E.C.H.S Block 6 Main Shah-e-Faisal Karachi</v>
          </cell>
        </row>
        <row r="722">
          <cell r="B722" t="str">
            <v>Student</v>
          </cell>
          <cell r="C722" t="str">
            <v>Shifa Amir</v>
          </cell>
          <cell r="D722" t="str">
            <v>Amir Sattar</v>
          </cell>
          <cell r="E722" t="str">
            <v>Sir Umair</v>
          </cell>
          <cell r="F722" t="str">
            <v>PR2-202111C</v>
          </cell>
          <cell r="G722">
            <v>44513</v>
          </cell>
          <cell r="H722" t="str">
            <v>11 to 1</v>
          </cell>
          <cell r="I722" t="str">
            <v>TTS</v>
          </cell>
          <cell r="J722" t="str">
            <v>DISM</v>
          </cell>
          <cell r="K722" t="str">
            <v>-</v>
          </cell>
          <cell r="L722">
            <v>92134530961</v>
          </cell>
          <cell r="M722" t="str">
            <v>-</v>
          </cell>
          <cell r="N722" t="str">
            <v>-</v>
          </cell>
          <cell r="O722" t="str">
            <v>Overseas App.Plot No 113,Block 718 Ameer Khusru Road karachi</v>
          </cell>
        </row>
        <row r="723">
          <cell r="B723" t="str">
            <v>Student</v>
          </cell>
          <cell r="C723" t="str">
            <v>Sharjeel Ejaz</v>
          </cell>
          <cell r="D723" t="str">
            <v>Muhammad Ejaz</v>
          </cell>
          <cell r="E723" t="str">
            <v>Sir Umair</v>
          </cell>
          <cell r="F723" t="str">
            <v>PR2-202111C</v>
          </cell>
          <cell r="G723">
            <v>44513</v>
          </cell>
          <cell r="H723" t="str">
            <v>11 to 1</v>
          </cell>
          <cell r="I723" t="str">
            <v>TTS</v>
          </cell>
          <cell r="J723" t="str">
            <v>HDSE</v>
          </cell>
          <cell r="K723" t="str">
            <v>42201-6741973-5</v>
          </cell>
          <cell r="L723">
            <v>923405661393</v>
          </cell>
          <cell r="M723">
            <v>923132722483</v>
          </cell>
          <cell r="N723" t="str">
            <v>ejazsharjeel3@gmail.com</v>
          </cell>
          <cell r="O723" t="str">
            <v>A-1136 Street No 4 Dalmia Nation Stadium Road Karahci</v>
          </cell>
        </row>
        <row r="724">
          <cell r="B724" t="str">
            <v>Student</v>
          </cell>
          <cell r="C724" t="str">
            <v>Abdullah Shaikh</v>
          </cell>
          <cell r="D724" t="str">
            <v>Abdul Ghani Shaikh</v>
          </cell>
          <cell r="E724" t="str">
            <v>Sir Umair</v>
          </cell>
          <cell r="F724" t="str">
            <v>PR2-202111C</v>
          </cell>
          <cell r="G724">
            <v>44513</v>
          </cell>
          <cell r="H724" t="str">
            <v>11 to 1</v>
          </cell>
          <cell r="I724" t="str">
            <v>TTS</v>
          </cell>
          <cell r="J724" t="str">
            <v>Office Automation</v>
          </cell>
          <cell r="K724" t="str">
            <v>45504-1955329-9</v>
          </cell>
          <cell r="L724">
            <v>923092392899</v>
          </cell>
          <cell r="M724" t="str">
            <v>-</v>
          </cell>
          <cell r="N724" t="str">
            <v>abdullahshaikh444.js@gmail.com</v>
          </cell>
          <cell r="O724" t="str">
            <v>Plot # C-39, Block # 4 Clifton, karachi</v>
          </cell>
        </row>
        <row r="725">
          <cell r="B725" t="str">
            <v>Student</v>
          </cell>
          <cell r="C725" t="str">
            <v>Syed Saif Ali</v>
          </cell>
          <cell r="D725" t="str">
            <v>Amjad</v>
          </cell>
          <cell r="E725" t="str">
            <v>Sir Umair</v>
          </cell>
          <cell r="F725" t="str">
            <v>PR2-202111C</v>
          </cell>
          <cell r="G725">
            <v>44513</v>
          </cell>
          <cell r="H725" t="str">
            <v>11 to 1</v>
          </cell>
          <cell r="I725" t="str">
            <v>TTS</v>
          </cell>
          <cell r="J725" t="str">
            <v>HDSE</v>
          </cell>
          <cell r="K725" t="str">
            <v>42501-7659076-9</v>
          </cell>
          <cell r="L725">
            <v>923493607288</v>
          </cell>
          <cell r="M725">
            <v>923433583152</v>
          </cell>
          <cell r="N725" t="str">
            <v>-</v>
          </cell>
          <cell r="O725" t="str">
            <v>House 107/216 Darakshan Society Karachi</v>
          </cell>
        </row>
        <row r="726">
          <cell r="B726" t="str">
            <v>Student</v>
          </cell>
          <cell r="C726" t="str">
            <v>Ashhad ullah Shareef</v>
          </cell>
          <cell r="D726" t="str">
            <v>Ubaid Ullah</v>
          </cell>
          <cell r="E726" t="str">
            <v>Sir Umair</v>
          </cell>
          <cell r="F726" t="str">
            <v>PR2-202111C</v>
          </cell>
          <cell r="G726">
            <v>44513</v>
          </cell>
          <cell r="H726" t="str">
            <v>11 to 1</v>
          </cell>
          <cell r="I726" t="str">
            <v>TTS</v>
          </cell>
          <cell r="J726" t="str">
            <v>ADSE</v>
          </cell>
          <cell r="K726" t="str">
            <v>42201-0150395-7</v>
          </cell>
          <cell r="L726">
            <v>923302399282</v>
          </cell>
          <cell r="M726" t="str">
            <v>-</v>
          </cell>
          <cell r="N726" t="str">
            <v>ashadshareef48@gmail.com</v>
          </cell>
          <cell r="O726" t="str">
            <v>R-59 , Rufi Rose Petal, Gulzar-e-Hijri, Scheme, 33 Karachi</v>
          </cell>
        </row>
        <row r="727">
          <cell r="B727" t="str">
            <v>Student</v>
          </cell>
          <cell r="C727" t="str">
            <v>Talha</v>
          </cell>
          <cell r="D727" t="str">
            <v>Hazrat Younus</v>
          </cell>
          <cell r="E727" t="str">
            <v>Sir Umair</v>
          </cell>
          <cell r="F727" t="str">
            <v>PR2-202111C</v>
          </cell>
          <cell r="G727">
            <v>44513</v>
          </cell>
          <cell r="H727" t="str">
            <v>11 to 1</v>
          </cell>
          <cell r="I727" t="str">
            <v>TTS</v>
          </cell>
          <cell r="J727" t="str">
            <v>HDSE</v>
          </cell>
          <cell r="K727" t="str">
            <v>15101-7379515-5</v>
          </cell>
          <cell r="L727">
            <v>923463549657</v>
          </cell>
          <cell r="M727">
            <v>923402060961</v>
          </cell>
          <cell r="N727" t="str">
            <v>KK659533@gmail.com</v>
          </cell>
          <cell r="O727" t="str">
            <v>House No 628 Street No 27 Sector 5/J Saeedabad baldia Town Karachi</v>
          </cell>
        </row>
        <row r="728">
          <cell r="B728" t="str">
            <v>Student</v>
          </cell>
          <cell r="C728" t="str">
            <v>Muhammad Junaid Chohan</v>
          </cell>
          <cell r="D728" t="str">
            <v>Altaf Ahmed Chohan</v>
          </cell>
          <cell r="E728" t="str">
            <v>Sir Umair</v>
          </cell>
          <cell r="F728" t="str">
            <v>PR2-202111C</v>
          </cell>
          <cell r="G728">
            <v>44513</v>
          </cell>
          <cell r="H728" t="str">
            <v>11 to 1</v>
          </cell>
          <cell r="I728" t="str">
            <v>TTS</v>
          </cell>
          <cell r="J728" t="str">
            <v>HDSE</v>
          </cell>
          <cell r="K728" t="str">
            <v>42301-0976891-3</v>
          </cell>
          <cell r="L728">
            <v>923453008186</v>
          </cell>
          <cell r="M728" t="str">
            <v>-</v>
          </cell>
          <cell r="N728" t="str">
            <v>-</v>
          </cell>
          <cell r="O728" t="str">
            <v>house no 1288 street no 18 liaquet ashraf colony no 2 karachi</v>
          </cell>
        </row>
        <row r="729">
          <cell r="B729" t="str">
            <v>Student</v>
          </cell>
          <cell r="C729" t="str">
            <v>Arish Amir ali</v>
          </cell>
          <cell r="D729" t="str">
            <v>Amir Ali</v>
          </cell>
          <cell r="E729" t="str">
            <v>Sir Umair</v>
          </cell>
          <cell r="F729" t="str">
            <v>PR2-202111C</v>
          </cell>
          <cell r="G729">
            <v>44513</v>
          </cell>
          <cell r="H729" t="str">
            <v>11 to 1</v>
          </cell>
          <cell r="I729" t="str">
            <v>TTS</v>
          </cell>
          <cell r="J729" t="str">
            <v>DISM</v>
          </cell>
          <cell r="K729" t="str">
            <v>42101-9721446-7</v>
          </cell>
          <cell r="L729">
            <v>923462073406</v>
          </cell>
          <cell r="M729" t="str">
            <v>-</v>
          </cell>
          <cell r="N729" t="str">
            <v>arishali2302@gmail.com</v>
          </cell>
          <cell r="O729" t="str">
            <v>Al-Azhar Garden,Scheme 33, Gulzar-e-Hijri Karachi</v>
          </cell>
        </row>
        <row r="730">
          <cell r="B730" t="str">
            <v>Student1349676</v>
          </cell>
          <cell r="C730" t="str">
            <v>Abdul Subhan</v>
          </cell>
          <cell r="D730" t="str">
            <v>Muhammad Adnan</v>
          </cell>
          <cell r="E730" t="str">
            <v>Sir Umair</v>
          </cell>
          <cell r="F730" t="str">
            <v>PR2-202111C</v>
          </cell>
          <cell r="G730">
            <v>44513</v>
          </cell>
          <cell r="H730" t="str">
            <v>11 to 1</v>
          </cell>
          <cell r="I730" t="str">
            <v>TTS</v>
          </cell>
          <cell r="J730" t="str">
            <v>HDSE</v>
          </cell>
          <cell r="K730" t="str">
            <v>42201-3838729-5</v>
          </cell>
          <cell r="L730">
            <v>923333670253</v>
          </cell>
          <cell r="M730" t="str">
            <v>-</v>
          </cell>
          <cell r="N730" t="str">
            <v>subhanabdul084@gmail.com</v>
          </cell>
          <cell r="O730" t="str">
            <v>Jamshed Road 17/3A Near Total Parco</v>
          </cell>
        </row>
        <row r="731">
          <cell r="B731" t="str">
            <v>Student1349162</v>
          </cell>
          <cell r="C731" t="str">
            <v>Husnain Waseem</v>
          </cell>
          <cell r="D731" t="str">
            <v>Waseem Ahmed</v>
          </cell>
          <cell r="E731" t="str">
            <v>Sir Umair</v>
          </cell>
          <cell r="F731" t="str">
            <v>PR2-202111C</v>
          </cell>
          <cell r="G731">
            <v>44513</v>
          </cell>
          <cell r="H731" t="str">
            <v>11 to 1</v>
          </cell>
          <cell r="I731" t="str">
            <v>TTS</v>
          </cell>
          <cell r="J731" t="str">
            <v>ADSE</v>
          </cell>
          <cell r="K731" t="str">
            <v>42401-4672044-1</v>
          </cell>
          <cell r="L731">
            <v>923338220835</v>
          </cell>
          <cell r="M731" t="str">
            <v>-</v>
          </cell>
          <cell r="N731" t="str">
            <v>Hushainwaseem95@gmail.com</v>
          </cell>
          <cell r="O731" t="str">
            <v>Mariupur Grex</v>
          </cell>
        </row>
        <row r="732">
          <cell r="B732" t="str">
            <v>Student1349677</v>
          </cell>
          <cell r="C732" t="str">
            <v>Muhammad Hussain</v>
          </cell>
          <cell r="D732" t="str">
            <v>Muhammad Adnan</v>
          </cell>
          <cell r="E732" t="str">
            <v>Sir Umair</v>
          </cell>
          <cell r="F732" t="str">
            <v>PR2-202111C</v>
          </cell>
          <cell r="G732">
            <v>44513</v>
          </cell>
          <cell r="H732" t="str">
            <v>11 to 1</v>
          </cell>
          <cell r="I732" t="str">
            <v>TTS</v>
          </cell>
          <cell r="J732" t="str">
            <v>HDSE</v>
          </cell>
          <cell r="K732" t="str">
            <v>42201-6858314-7</v>
          </cell>
          <cell r="L732">
            <v>923313392336</v>
          </cell>
          <cell r="M732" t="str">
            <v>-</v>
          </cell>
          <cell r="N732" t="str">
            <v>onlinehussainsubhan@gmail.com</v>
          </cell>
          <cell r="O732" t="str">
            <v>Jamshed Road 17/3A Near Total Parco</v>
          </cell>
        </row>
        <row r="733">
          <cell r="B733" t="str">
            <v>Student1349161</v>
          </cell>
          <cell r="C733" t="str">
            <v>Adnan Akram</v>
          </cell>
          <cell r="D733" t="str">
            <v>Muhammad AKram</v>
          </cell>
          <cell r="E733" t="str">
            <v>Sir Umair</v>
          </cell>
          <cell r="F733" t="str">
            <v>PR2-202111C</v>
          </cell>
          <cell r="G733">
            <v>44513</v>
          </cell>
          <cell r="H733" t="str">
            <v>11 to 1</v>
          </cell>
          <cell r="I733" t="str">
            <v>TTS</v>
          </cell>
          <cell r="J733" t="str">
            <v>ADSE</v>
          </cell>
          <cell r="K733" t="str">
            <v>32102-1030722-5</v>
          </cell>
          <cell r="L733">
            <v>923448242746</v>
          </cell>
          <cell r="M733" t="str">
            <v>-</v>
          </cell>
          <cell r="N733" t="str">
            <v>-</v>
          </cell>
          <cell r="O733" t="str">
            <v>Mariupur Grex</v>
          </cell>
        </row>
        <row r="734">
          <cell r="B734" t="str">
            <v>Student</v>
          </cell>
          <cell r="C734" t="str">
            <v>Madiha Memon</v>
          </cell>
          <cell r="D734" t="str">
            <v>Muhammad Nadeem</v>
          </cell>
          <cell r="E734" t="str">
            <v>Sir Umair</v>
          </cell>
          <cell r="F734" t="str">
            <v>PR2-202111C</v>
          </cell>
          <cell r="G734">
            <v>44513</v>
          </cell>
          <cell r="H734" t="str">
            <v>11 to 1</v>
          </cell>
          <cell r="I734" t="str">
            <v>TTS</v>
          </cell>
          <cell r="J734" t="str">
            <v>ADSE</v>
          </cell>
          <cell r="K734" t="str">
            <v>42301-7285514-8</v>
          </cell>
          <cell r="L734">
            <v>923470255412</v>
          </cell>
          <cell r="M734" t="str">
            <v>-</v>
          </cell>
          <cell r="N734" t="str">
            <v>Madileattaria456@gmail.com</v>
          </cell>
          <cell r="O734" t="str">
            <v>3rd Floor, Flat no 12, M.A Jinnag Road Shdhbaz Plaza KHI</v>
          </cell>
        </row>
        <row r="735">
          <cell r="B735" t="str">
            <v>Student1348752</v>
          </cell>
          <cell r="C735" t="str">
            <v>Arisha Khan</v>
          </cell>
          <cell r="D735" t="str">
            <v>Arif Mehmood Khan</v>
          </cell>
          <cell r="E735" t="str">
            <v>Sir Umair</v>
          </cell>
          <cell r="F735" t="str">
            <v>PR2-202111C</v>
          </cell>
          <cell r="G735">
            <v>44513</v>
          </cell>
          <cell r="H735" t="str">
            <v>11 to 1</v>
          </cell>
          <cell r="I735" t="str">
            <v>TTS</v>
          </cell>
          <cell r="J735" t="str">
            <v>HDSE</v>
          </cell>
          <cell r="K735" t="str">
            <v>42401-7674180-5</v>
          </cell>
          <cell r="L735">
            <v>923227376941</v>
          </cell>
          <cell r="M735" t="str">
            <v>-</v>
          </cell>
          <cell r="N735" t="str">
            <v>-</v>
          </cell>
          <cell r="O735" t="str">
            <v>Bhutta Village Keamari Karachi Block B11</v>
          </cell>
        </row>
        <row r="736">
          <cell r="B736" t="str">
            <v>Student1348425</v>
          </cell>
          <cell r="C736" t="str">
            <v>Zahab Abbas</v>
          </cell>
          <cell r="D736" t="str">
            <v>Nazar abbas</v>
          </cell>
          <cell r="E736" t="str">
            <v>Sir Umair</v>
          </cell>
          <cell r="F736" t="str">
            <v>PR2-202111C</v>
          </cell>
          <cell r="G736">
            <v>44513</v>
          </cell>
          <cell r="H736" t="str">
            <v>11 to 1</v>
          </cell>
          <cell r="I736" t="str">
            <v>TTS</v>
          </cell>
          <cell r="J736" t="str">
            <v>HDSE</v>
          </cell>
          <cell r="K736" t="str">
            <v>42201-3599355-5</v>
          </cell>
          <cell r="L736">
            <v>923332456189</v>
          </cell>
          <cell r="M736" t="str">
            <v>-</v>
          </cell>
          <cell r="N736" t="str">
            <v>zahababbas04@gmail.com</v>
          </cell>
          <cell r="O736" t="str">
            <v>B-151/A Bhango Gabol Goth Gulistan-e-Johar Karachi</v>
          </cell>
        </row>
        <row r="737">
          <cell r="B737" t="str">
            <v>Student1347345</v>
          </cell>
          <cell r="C737" t="str">
            <v>Muhammad Mujtaba</v>
          </cell>
          <cell r="D737" t="str">
            <v>Farrukh Khanzada</v>
          </cell>
          <cell r="E737" t="str">
            <v>Sir Umair</v>
          </cell>
          <cell r="F737" t="str">
            <v>PR2-202111C</v>
          </cell>
          <cell r="G737">
            <v>44513</v>
          </cell>
          <cell r="H737" t="str">
            <v>11 to 1</v>
          </cell>
          <cell r="I737" t="str">
            <v>TTS</v>
          </cell>
          <cell r="J737" t="str">
            <v>HDSE</v>
          </cell>
          <cell r="K737" t="str">
            <v>-</v>
          </cell>
          <cell r="L737">
            <v>923009295861</v>
          </cell>
          <cell r="M737" t="str">
            <v>-</v>
          </cell>
          <cell r="N737" t="str">
            <v>mujtabalik37@gmail.com</v>
          </cell>
          <cell r="O737" t="str">
            <v>B-321 Sector 10 Area Bagh-e-Korangi</v>
          </cell>
        </row>
        <row r="738">
          <cell r="B738" t="str">
            <v>-</v>
          </cell>
          <cell r="C738" t="str">
            <v>-</v>
          </cell>
          <cell r="D738" t="str">
            <v>-</v>
          </cell>
          <cell r="E738" t="str">
            <v>-</v>
          </cell>
          <cell r="F738" t="str">
            <v>-</v>
          </cell>
          <cell r="G738" t="str">
            <v>-</v>
          </cell>
          <cell r="H738" t="str">
            <v>-</v>
          </cell>
          <cell r="I738" t="str">
            <v>-</v>
          </cell>
          <cell r="J738" t="str">
            <v>-</v>
          </cell>
          <cell r="K738" t="str">
            <v>-</v>
          </cell>
          <cell r="L738" t="str">
            <v>-</v>
          </cell>
          <cell r="M738" t="str">
            <v>-</v>
          </cell>
          <cell r="N738" t="str">
            <v>-</v>
          </cell>
          <cell r="O738" t="str">
            <v>-</v>
          </cell>
        </row>
        <row r="739">
          <cell r="B739" t="str">
            <v>Enrollment</v>
          </cell>
          <cell r="C739" t="str">
            <v>Name</v>
          </cell>
          <cell r="D739" t="str">
            <v>Father Name</v>
          </cell>
          <cell r="E739" t="str">
            <v>Faculty Name</v>
          </cell>
          <cell r="F739" t="str">
            <v>Batch Code</v>
          </cell>
          <cell r="G739" t="str">
            <v>Batch Start Date</v>
          </cell>
          <cell r="H739" t="str">
            <v>Time Slot</v>
          </cell>
          <cell r="I739" t="str">
            <v>Days</v>
          </cell>
          <cell r="J739" t="str">
            <v>Course</v>
          </cell>
          <cell r="K739" t="str">
            <v>NIC Number</v>
          </cell>
          <cell r="L739" t="str">
            <v>PTCL No</v>
          </cell>
          <cell r="M739" t="str">
            <v>Cell No</v>
          </cell>
          <cell r="N739" t="str">
            <v>Email</v>
          </cell>
          <cell r="O739" t="str">
            <v>Address</v>
          </cell>
        </row>
        <row r="740">
          <cell r="B740" t="str">
            <v>Student1155525</v>
          </cell>
          <cell r="C740" t="str">
            <v>Muhammad Naseer Khan</v>
          </cell>
          <cell r="D740" t="str">
            <v>Anwar Khan</v>
          </cell>
          <cell r="E740" t="str">
            <v>Sir Zuhaib</v>
          </cell>
          <cell r="F740" t="str">
            <v xml:space="preserve"> EE-201810E</v>
          </cell>
          <cell r="G740">
            <v>43383</v>
          </cell>
          <cell r="H740" t="str">
            <v>3 TO 5</v>
          </cell>
          <cell r="I740" t="str">
            <v>MWF</v>
          </cell>
          <cell r="J740" t="str">
            <v>ADSE</v>
          </cell>
          <cell r="K740" t="str">
            <v>42401-2074676-9</v>
          </cell>
          <cell r="L740">
            <v>923490252259</v>
          </cell>
          <cell r="M740">
            <v>923337003945</v>
          </cell>
          <cell r="N740" t="str">
            <v>naseerkhan5151@gmail.com</v>
          </cell>
          <cell r="O740" t="str">
            <v>House no 134/135 Street no 5 new gulshan labour colony S T T E Area Karachi</v>
          </cell>
        </row>
        <row r="741">
          <cell r="B741" t="str">
            <v>Student1151834</v>
          </cell>
          <cell r="C741" t="str">
            <v>Syed Fawwad Ali Ajmi</v>
          </cell>
          <cell r="D741" t="str">
            <v>Syed Nawazish Ali</v>
          </cell>
          <cell r="E741" t="str">
            <v>Sir Zuhaib</v>
          </cell>
          <cell r="F741" t="str">
            <v xml:space="preserve"> EE-201810E</v>
          </cell>
          <cell r="G741">
            <v>43383</v>
          </cell>
          <cell r="H741" t="str">
            <v>3 TO 5</v>
          </cell>
          <cell r="I741" t="str">
            <v>MWF</v>
          </cell>
          <cell r="J741" t="str">
            <v>ADSE</v>
          </cell>
          <cell r="K741" t="str">
            <v>42201-9424807-5</v>
          </cell>
          <cell r="L741">
            <v>923332317142</v>
          </cell>
          <cell r="M741">
            <v>923130217334</v>
          </cell>
          <cell r="N741" t="str">
            <v>fawwad.ali15@gmail.com</v>
          </cell>
          <cell r="O741" t="str">
            <v>C - 147 , Saudagran Society malir karachi</v>
          </cell>
        </row>
        <row r="742">
          <cell r="B742" t="str">
            <v>Student1154857</v>
          </cell>
          <cell r="C742" t="str">
            <v>Muhammad Mohtashim Rafi</v>
          </cell>
          <cell r="D742" t="str">
            <v xml:space="preserve">Muhammad Rafi Uddin </v>
          </cell>
          <cell r="E742" t="str">
            <v>Sir Zuhaib</v>
          </cell>
          <cell r="F742" t="str">
            <v xml:space="preserve"> EE-201810E</v>
          </cell>
          <cell r="G742">
            <v>43383</v>
          </cell>
          <cell r="H742" t="str">
            <v>3 TO 5</v>
          </cell>
          <cell r="I742" t="str">
            <v>MWF</v>
          </cell>
          <cell r="J742" t="str">
            <v>ADSE</v>
          </cell>
          <cell r="K742" t="str">
            <v>42000-1389470-9</v>
          </cell>
          <cell r="L742">
            <v>923322483973</v>
          </cell>
          <cell r="M742">
            <v>923002810956</v>
          </cell>
          <cell r="N742" t="str">
            <v>muhammadmohtashim50@gmail.com</v>
          </cell>
          <cell r="O742" t="str">
            <v>Flat No 6/2 First Floor Block CC2 N/C Complex Jacob Line Karachi</v>
          </cell>
        </row>
        <row r="743">
          <cell r="B743" t="str">
            <v>Student1140495</v>
          </cell>
          <cell r="C743" t="str">
            <v>Shehroz Abad</v>
          </cell>
          <cell r="D743" t="str">
            <v>Muhammad Saleem Abad</v>
          </cell>
          <cell r="E743" t="str">
            <v>Sir Zuhaib</v>
          </cell>
          <cell r="F743" t="str">
            <v xml:space="preserve"> EE-201810E</v>
          </cell>
          <cell r="G743">
            <v>43383</v>
          </cell>
          <cell r="H743" t="str">
            <v>3 TO 5</v>
          </cell>
          <cell r="I743" t="str">
            <v>MWF</v>
          </cell>
          <cell r="J743" t="str">
            <v>ADSE</v>
          </cell>
          <cell r="K743" t="str">
            <v>42201-1427039-1</v>
          </cell>
          <cell r="L743">
            <v>923333416863</v>
          </cell>
          <cell r="M743">
            <v>923112919501</v>
          </cell>
          <cell r="N743" t="str">
            <v>shehroz.saleem789@gmail.com</v>
          </cell>
          <cell r="O743" t="str">
            <v>A - 46 - UK APP Gulshan e Iqbal Block 14 Karachi near Askari Ammusement  Park</v>
          </cell>
        </row>
        <row r="744">
          <cell r="B744" t="str">
            <v>-</v>
          </cell>
          <cell r="C744" t="str">
            <v>-</v>
          </cell>
          <cell r="D744" t="str">
            <v>-</v>
          </cell>
          <cell r="E744" t="str">
            <v>-</v>
          </cell>
          <cell r="F744" t="str">
            <v>-</v>
          </cell>
          <cell r="G744" t="str">
            <v>-</v>
          </cell>
          <cell r="H744" t="str">
            <v>-</v>
          </cell>
          <cell r="I744" t="str">
            <v>-</v>
          </cell>
          <cell r="J744" t="str">
            <v>-</v>
          </cell>
          <cell r="K744" t="str">
            <v>-</v>
          </cell>
          <cell r="L744" t="str">
            <v>-</v>
          </cell>
          <cell r="M744" t="str">
            <v>-</v>
          </cell>
          <cell r="N744" t="str">
            <v>-</v>
          </cell>
          <cell r="O744" t="str">
            <v>-</v>
          </cell>
        </row>
        <row r="745">
          <cell r="B745" t="str">
            <v>Enrollment</v>
          </cell>
          <cell r="C745" t="str">
            <v>Name</v>
          </cell>
          <cell r="D745" t="str">
            <v>Father Name</v>
          </cell>
          <cell r="E745" t="str">
            <v>Faculty Name</v>
          </cell>
          <cell r="F745" t="str">
            <v>Batch Code</v>
          </cell>
          <cell r="G745" t="str">
            <v>Batch Start Date</v>
          </cell>
          <cell r="H745" t="str">
            <v>Time Slot</v>
          </cell>
          <cell r="I745" t="str">
            <v>Days</v>
          </cell>
          <cell r="J745" t="str">
            <v>Course</v>
          </cell>
          <cell r="K745" t="str">
            <v>NIC Number</v>
          </cell>
          <cell r="L745" t="str">
            <v>PTCL No</v>
          </cell>
          <cell r="M745" t="str">
            <v>Cell No</v>
          </cell>
          <cell r="N745" t="str">
            <v>Email</v>
          </cell>
          <cell r="O745" t="str">
            <v>Address</v>
          </cell>
        </row>
        <row r="746">
          <cell r="B746" t="str">
            <v>Student1169866</v>
          </cell>
          <cell r="C746" t="str">
            <v>Muhammad Umer Shafiq</v>
          </cell>
          <cell r="D746" t="str">
            <v>Shafiq Ur Rehman</v>
          </cell>
          <cell r="E746" t="str">
            <v>Sir Aqib</v>
          </cell>
          <cell r="F746" t="str">
            <v xml:space="preserve"> PR-201903E +02E+01E</v>
          </cell>
          <cell r="G746">
            <v>43542</v>
          </cell>
          <cell r="H746" t="str">
            <v>3 TO 5</v>
          </cell>
          <cell r="I746" t="str">
            <v>MWF</v>
          </cell>
          <cell r="J746" t="str">
            <v>ADSE</v>
          </cell>
          <cell r="K746" t="str">
            <v>-</v>
          </cell>
          <cell r="L746">
            <v>923332076703</v>
          </cell>
          <cell r="M746">
            <v>923172651091</v>
          </cell>
          <cell r="N746" t="str">
            <v>umerayan@gmail.com</v>
          </cell>
          <cell r="O746" t="str">
            <v>House No 1469, Street No 19 , Mehmoodadabad No 6 Karachi</v>
          </cell>
        </row>
        <row r="747">
          <cell r="B747" t="str">
            <v>Student1169977</v>
          </cell>
          <cell r="C747" t="str">
            <v>Saif Ahmed</v>
          </cell>
          <cell r="D747" t="str">
            <v>Mansoor Ahmed</v>
          </cell>
          <cell r="E747" t="str">
            <v>Sir Aqib</v>
          </cell>
          <cell r="F747" t="str">
            <v xml:space="preserve"> PR-201903E +02E+01E</v>
          </cell>
          <cell r="G747">
            <v>43542</v>
          </cell>
          <cell r="H747" t="str">
            <v>3 TO 5</v>
          </cell>
          <cell r="I747" t="str">
            <v>MWF</v>
          </cell>
          <cell r="J747" t="str">
            <v>ADSE</v>
          </cell>
          <cell r="K747" t="str">
            <v>42201-5460125-7</v>
          </cell>
          <cell r="L747">
            <v>923333129359</v>
          </cell>
          <cell r="M747">
            <v>923332464308</v>
          </cell>
          <cell r="N747" t="str">
            <v xml:space="preserve"> legendarysaif79@gmail.com</v>
          </cell>
          <cell r="O747" t="str">
            <v>L - 5 Al Faisal Town Malir Halt</v>
          </cell>
        </row>
        <row r="748">
          <cell r="B748" t="str">
            <v>Student1176427</v>
          </cell>
          <cell r="C748" t="str">
            <v>Arman Shams</v>
          </cell>
          <cell r="D748" t="str">
            <v>Shams Ul Huda</v>
          </cell>
          <cell r="E748" t="str">
            <v>Sir Aqib</v>
          </cell>
          <cell r="F748" t="str">
            <v xml:space="preserve"> PR-201903E +02E+01E</v>
          </cell>
          <cell r="G748">
            <v>43542</v>
          </cell>
          <cell r="H748" t="str">
            <v>3 TO 5</v>
          </cell>
          <cell r="I748" t="str">
            <v>MWF</v>
          </cell>
          <cell r="J748" t="str">
            <v>ADSE</v>
          </cell>
          <cell r="K748" t="str">
            <v>42201-4098598-1</v>
          </cell>
          <cell r="L748">
            <v>923312132232</v>
          </cell>
          <cell r="M748">
            <v>923172058638</v>
          </cell>
          <cell r="N748" t="str">
            <v>arman1001shams@gmail.com</v>
          </cell>
          <cell r="O748" t="str">
            <v>R- 85 Muhammad Ali Shaheed Society Malir Karachi</v>
          </cell>
        </row>
        <row r="749">
          <cell r="B749" t="str">
            <v>Student1178190</v>
          </cell>
          <cell r="C749" t="str">
            <v>Rohan Saleem</v>
          </cell>
          <cell r="D749" t="str">
            <v>Muhammad Saleem</v>
          </cell>
          <cell r="E749" t="str">
            <v>Sir Aqib</v>
          </cell>
          <cell r="F749" t="str">
            <v xml:space="preserve"> PR-201903E +02E+01E</v>
          </cell>
          <cell r="G749">
            <v>43542</v>
          </cell>
          <cell r="H749" t="str">
            <v>3 TO 5</v>
          </cell>
          <cell r="I749" t="str">
            <v>MWF</v>
          </cell>
          <cell r="J749" t="str">
            <v>ADSE</v>
          </cell>
          <cell r="K749" t="str">
            <v>36104-4135006-7</v>
          </cell>
          <cell r="L749">
            <v>923002089677</v>
          </cell>
          <cell r="M749">
            <v>923052127029</v>
          </cell>
          <cell r="N749">
            <v>0</v>
          </cell>
          <cell r="O749" t="str">
            <v>House No : 142 Railway Reti line karachi</v>
          </cell>
        </row>
        <row r="750">
          <cell r="B750" t="str">
            <v>Student1178361</v>
          </cell>
          <cell r="C750" t="str">
            <v>Paresh</v>
          </cell>
          <cell r="D750" t="str">
            <v>Jawaher Lal</v>
          </cell>
          <cell r="E750" t="str">
            <v>Sir Aqib</v>
          </cell>
          <cell r="F750" t="str">
            <v xml:space="preserve"> PR-201903E +02E+01E</v>
          </cell>
          <cell r="G750">
            <v>43542</v>
          </cell>
          <cell r="H750" t="str">
            <v>3 TO 5</v>
          </cell>
          <cell r="I750" t="str">
            <v>MWF</v>
          </cell>
          <cell r="J750" t="str">
            <v>ADSE</v>
          </cell>
          <cell r="K750" t="str">
            <v>42301-6893774-5</v>
          </cell>
          <cell r="L750">
            <v>923332347870</v>
          </cell>
          <cell r="M750">
            <v>923332539415</v>
          </cell>
          <cell r="N750" t="str">
            <v>pareshkumar635@gmail.com</v>
          </cell>
          <cell r="O750" t="str">
            <v xml:space="preserve">Lasbella Chowk Garden East Karachi Al Manzal appt Flat No 604 6th Floor </v>
          </cell>
        </row>
        <row r="751">
          <cell r="B751" t="str">
            <v>Student1181310</v>
          </cell>
          <cell r="C751" t="str">
            <v>Muhammad Asif Khan</v>
          </cell>
          <cell r="D751" t="str">
            <v>Shafiq Ur Rehman</v>
          </cell>
          <cell r="E751" t="str">
            <v>Sir Aqib</v>
          </cell>
          <cell r="F751" t="str">
            <v xml:space="preserve"> PR-201903E +02E+01E</v>
          </cell>
          <cell r="G751">
            <v>43542</v>
          </cell>
          <cell r="H751" t="str">
            <v>3 TO 5</v>
          </cell>
          <cell r="I751" t="str">
            <v>MWF</v>
          </cell>
          <cell r="J751" t="str">
            <v>ADSE</v>
          </cell>
          <cell r="K751" t="str">
            <v>42101-8948532-5</v>
          </cell>
          <cell r="L751">
            <v>923172722096</v>
          </cell>
          <cell r="M751">
            <v>923413147299</v>
          </cell>
          <cell r="N751">
            <v>0</v>
          </cell>
          <cell r="O751" t="str">
            <v>B-6/32 Sikandarabad Liaquatabad Karachi</v>
          </cell>
        </row>
        <row r="752">
          <cell r="B752" t="str">
            <v>Student1174566</v>
          </cell>
          <cell r="C752" t="str">
            <v xml:space="preserve">Muhammad Osama </v>
          </cell>
          <cell r="D752" t="str">
            <v>Muhammad Imtiaz</v>
          </cell>
          <cell r="E752" t="str">
            <v>Sir Aqib</v>
          </cell>
          <cell r="F752" t="str">
            <v xml:space="preserve"> PR-201903E +02E+01E</v>
          </cell>
          <cell r="G752">
            <v>43542</v>
          </cell>
          <cell r="H752" t="str">
            <v>3 TO 5</v>
          </cell>
          <cell r="I752" t="str">
            <v>MWF</v>
          </cell>
          <cell r="J752" t="str">
            <v>ADSE</v>
          </cell>
          <cell r="K752" t="str">
            <v>42101-9630111-3</v>
          </cell>
          <cell r="L752">
            <v>923052353240</v>
          </cell>
          <cell r="M752">
            <v>923052219084</v>
          </cell>
          <cell r="N752" t="str">
            <v>imtiazusama22GMAIL.COM</v>
          </cell>
          <cell r="O752" t="str">
            <v>Gurumandir Near Edhi Centre (Shahzada Plaza E - 10)</v>
          </cell>
        </row>
        <row r="753">
          <cell r="B753" t="str">
            <v>Student1182362</v>
          </cell>
          <cell r="C753" t="str">
            <v>Umair Nadeem</v>
          </cell>
          <cell r="D753" t="str">
            <v>Nadeem Akhtar</v>
          </cell>
          <cell r="E753" t="str">
            <v>Sir Aqib</v>
          </cell>
          <cell r="F753" t="str">
            <v xml:space="preserve"> PR-201903E +02E+01E</v>
          </cell>
          <cell r="G753">
            <v>43542</v>
          </cell>
          <cell r="H753" t="str">
            <v>3 TO 5</v>
          </cell>
          <cell r="I753" t="str">
            <v>MWF</v>
          </cell>
          <cell r="J753" t="str">
            <v>ADSE</v>
          </cell>
          <cell r="K753" t="str">
            <v>42201-0613723-6</v>
          </cell>
          <cell r="L753">
            <v>923003547545</v>
          </cell>
          <cell r="M753">
            <v>923452183339</v>
          </cell>
          <cell r="N753" t="str">
            <v>ymairnadee@gmail.com</v>
          </cell>
          <cell r="O753" t="str">
            <v>P E C H S Block 6  554 KARACHI</v>
          </cell>
        </row>
        <row r="754">
          <cell r="B754" t="str">
            <v>Student1182191</v>
          </cell>
          <cell r="C754" t="str">
            <v>Abdul Wahab</v>
          </cell>
          <cell r="D754" t="str">
            <v>Muhammad zubair</v>
          </cell>
          <cell r="E754" t="str">
            <v>Sir Aqib</v>
          </cell>
          <cell r="F754" t="str">
            <v xml:space="preserve"> PR-201903E +02E+01E</v>
          </cell>
          <cell r="G754">
            <v>43542</v>
          </cell>
          <cell r="H754" t="str">
            <v>3 TO 5</v>
          </cell>
          <cell r="I754" t="str">
            <v>MWF</v>
          </cell>
          <cell r="J754" t="str">
            <v>ADSE</v>
          </cell>
          <cell r="K754" t="str">
            <v>34603-9746071-1</v>
          </cell>
          <cell r="L754">
            <v>923217123940</v>
          </cell>
          <cell r="M754">
            <v>923006114843</v>
          </cell>
          <cell r="N754" t="str">
            <v>aw212184@gmail.com</v>
          </cell>
          <cell r="O754" t="str">
            <v>Clifton block 1  D 36 Street 5</v>
          </cell>
        </row>
        <row r="755">
          <cell r="B755" t="str">
            <v>-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 t="str">
            <v>-</v>
          </cell>
          <cell r="J755" t="str">
            <v>-</v>
          </cell>
          <cell r="K755" t="str">
            <v>-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</row>
        <row r="756">
          <cell r="B756" t="str">
            <v>Enrollment</v>
          </cell>
          <cell r="C756" t="str">
            <v>Name</v>
          </cell>
          <cell r="D756" t="str">
            <v>Father Name</v>
          </cell>
          <cell r="E756" t="str">
            <v>Faculty Name</v>
          </cell>
          <cell r="F756" t="str">
            <v>Batch Code</v>
          </cell>
          <cell r="G756" t="str">
            <v>Batch Start Date</v>
          </cell>
          <cell r="H756" t="str">
            <v>Time Slot</v>
          </cell>
          <cell r="I756" t="str">
            <v>Days</v>
          </cell>
          <cell r="J756" t="str">
            <v>Course</v>
          </cell>
          <cell r="K756" t="str">
            <v>NIC Number</v>
          </cell>
          <cell r="L756" t="str">
            <v>PTCL No</v>
          </cell>
          <cell r="M756" t="str">
            <v>Cell No</v>
          </cell>
          <cell r="N756" t="str">
            <v>Email</v>
          </cell>
          <cell r="O756" t="str">
            <v>Address</v>
          </cell>
        </row>
        <row r="757">
          <cell r="B757" t="str">
            <v>Student1157425</v>
          </cell>
          <cell r="C757" t="str">
            <v>Ali Zain</v>
          </cell>
          <cell r="D757" t="str">
            <v>Saleem</v>
          </cell>
          <cell r="E757" t="str">
            <v xml:space="preserve">Sir Farhan </v>
          </cell>
          <cell r="F757" t="str">
            <v>PR-201811E</v>
          </cell>
          <cell r="G757">
            <v>43419</v>
          </cell>
          <cell r="H757" t="str">
            <v>3 TO 5</v>
          </cell>
          <cell r="I757" t="str">
            <v>TTS</v>
          </cell>
          <cell r="J757" t="str">
            <v>ADSE</v>
          </cell>
          <cell r="K757" t="str">
            <v>42101-4957997-3</v>
          </cell>
          <cell r="L757">
            <v>923212177468</v>
          </cell>
          <cell r="M757">
            <v>923030257970</v>
          </cell>
          <cell r="N757" t="str">
            <v>alizain.essani1999@gmail.com</v>
          </cell>
          <cell r="O757" t="str">
            <v>Alyabad Colony , 93  . Block 8 , Al Raheem view FB Area khi</v>
          </cell>
        </row>
        <row r="758">
          <cell r="B758" t="str">
            <v>Student1158058</v>
          </cell>
          <cell r="C758" t="str">
            <v>Shahmir Nadir</v>
          </cell>
          <cell r="D758" t="str">
            <v>Nadir Shah</v>
          </cell>
          <cell r="E758" t="str">
            <v xml:space="preserve">Sir Farhan </v>
          </cell>
          <cell r="F758" t="str">
            <v>PR-201811E</v>
          </cell>
          <cell r="G758">
            <v>43419</v>
          </cell>
          <cell r="H758" t="str">
            <v>3 TO 5</v>
          </cell>
          <cell r="I758" t="str">
            <v>TTS</v>
          </cell>
          <cell r="J758" t="str">
            <v>ADSE</v>
          </cell>
          <cell r="K758" t="str">
            <v>52202-4846448-7</v>
          </cell>
          <cell r="L758">
            <v>923232154552</v>
          </cell>
          <cell r="M758">
            <v>923216277360</v>
          </cell>
          <cell r="N758" t="str">
            <v>shahmirnadir56@gmail.com</v>
          </cell>
          <cell r="O758" t="str">
            <v xml:space="preserve">Flat # F - 20 Fahad Garden block 13E Gulshan e Iqbal </v>
          </cell>
        </row>
        <row r="759">
          <cell r="B759" t="str">
            <v>Student1158040</v>
          </cell>
          <cell r="C759" t="str">
            <v>Usama Amir</v>
          </cell>
          <cell r="D759" t="str">
            <v>Amir Nazir</v>
          </cell>
          <cell r="E759" t="str">
            <v xml:space="preserve">Sir Farhan </v>
          </cell>
          <cell r="F759" t="str">
            <v>PR-201811E</v>
          </cell>
          <cell r="G759">
            <v>43419</v>
          </cell>
          <cell r="H759" t="str">
            <v>3 TO 5</v>
          </cell>
          <cell r="I759" t="str">
            <v>TTS</v>
          </cell>
          <cell r="J759" t="str">
            <v>ADSE</v>
          </cell>
          <cell r="K759" t="str">
            <v>42501-8076327-7</v>
          </cell>
          <cell r="L759">
            <v>923442028216</v>
          </cell>
          <cell r="M759">
            <v>923122828122</v>
          </cell>
          <cell r="N759" t="str">
            <v>usamaamirnazir@gmail.com</v>
          </cell>
          <cell r="O759" t="str">
            <v>House No 10  A / 4 Malir Model Colony Karachi</v>
          </cell>
        </row>
        <row r="760">
          <cell r="B760" t="str">
            <v>Student1158036</v>
          </cell>
          <cell r="C760" t="str">
            <v>Muhammad Farhaj Khan</v>
          </cell>
          <cell r="D760" t="str">
            <v>Muhammad Naeem</v>
          </cell>
          <cell r="E760" t="str">
            <v xml:space="preserve">Sir Farhan </v>
          </cell>
          <cell r="F760" t="str">
            <v>PR-201811E</v>
          </cell>
          <cell r="G760">
            <v>43419</v>
          </cell>
          <cell r="H760" t="str">
            <v>3 TO 5</v>
          </cell>
          <cell r="I760" t="str">
            <v>TTS</v>
          </cell>
          <cell r="J760" t="str">
            <v>ADSE</v>
          </cell>
          <cell r="K760" t="str">
            <v>42201-3650589-9</v>
          </cell>
          <cell r="L760">
            <v>923363640033</v>
          </cell>
          <cell r="M760">
            <v>923458680549</v>
          </cell>
          <cell r="N760" t="str">
            <v>farhajkhan88@gmail.com</v>
          </cell>
          <cell r="O760" t="str">
            <v>House No 795 Area 37/D Landhi No 1 karachi</v>
          </cell>
        </row>
        <row r="761">
          <cell r="B761" t="str">
            <v>Student1164943</v>
          </cell>
          <cell r="C761" t="str">
            <v>Syed Ashar Ul Hassan</v>
          </cell>
          <cell r="D761" t="str">
            <v>Syed Mansoor Hassan</v>
          </cell>
          <cell r="E761" t="str">
            <v xml:space="preserve">Sir Farhan </v>
          </cell>
          <cell r="F761" t="str">
            <v>PR-201811E</v>
          </cell>
          <cell r="G761">
            <v>43419</v>
          </cell>
          <cell r="H761" t="str">
            <v>3 TO 5</v>
          </cell>
          <cell r="I761" t="str">
            <v>TTS</v>
          </cell>
          <cell r="J761" t="str">
            <v>ADSE</v>
          </cell>
          <cell r="K761" t="str">
            <v>42201-3280069-3</v>
          </cell>
          <cell r="L761">
            <v>923333218397</v>
          </cell>
          <cell r="M761">
            <v>923158563143</v>
          </cell>
          <cell r="N761" t="str">
            <v>syedashar.46@gmail.com</v>
          </cell>
          <cell r="O761" t="str">
            <v>House No 54 Block # A Musharaf Colony Hub River Road Karachi</v>
          </cell>
        </row>
        <row r="762">
          <cell r="B762" t="str">
            <v>-</v>
          </cell>
          <cell r="C762" t="str">
            <v>-</v>
          </cell>
          <cell r="D762" t="str">
            <v>-</v>
          </cell>
          <cell r="E762" t="str">
            <v>-</v>
          </cell>
          <cell r="F762" t="str">
            <v>-</v>
          </cell>
          <cell r="G762" t="str">
            <v>-</v>
          </cell>
          <cell r="H762" t="str">
            <v>-</v>
          </cell>
          <cell r="I762" t="str">
            <v>-</v>
          </cell>
          <cell r="J762" t="str">
            <v>-</v>
          </cell>
          <cell r="K762" t="str">
            <v>-</v>
          </cell>
          <cell r="L762" t="str">
            <v>-</v>
          </cell>
          <cell r="M762" t="str">
            <v>-</v>
          </cell>
          <cell r="N762" t="str">
            <v>-</v>
          </cell>
          <cell r="O762" t="str">
            <v>-</v>
          </cell>
        </row>
        <row r="763">
          <cell r="B763" t="str">
            <v>Enrollment</v>
          </cell>
          <cell r="C763" t="str">
            <v>Name</v>
          </cell>
          <cell r="D763" t="str">
            <v>Father Name</v>
          </cell>
          <cell r="E763" t="str">
            <v>Faculty Name</v>
          </cell>
          <cell r="F763" t="str">
            <v>Batch Code</v>
          </cell>
          <cell r="G763" t="str">
            <v>Batch Start Date</v>
          </cell>
          <cell r="H763" t="str">
            <v>Time Slot</v>
          </cell>
          <cell r="I763" t="str">
            <v>Days</v>
          </cell>
          <cell r="J763" t="str">
            <v>Course</v>
          </cell>
          <cell r="K763" t="str">
            <v>NIC Number</v>
          </cell>
          <cell r="L763" t="str">
            <v>PTCL No</v>
          </cell>
          <cell r="M763" t="str">
            <v>Cell No</v>
          </cell>
          <cell r="N763" t="str">
            <v>Email</v>
          </cell>
          <cell r="O763" t="str">
            <v>Address</v>
          </cell>
        </row>
        <row r="764">
          <cell r="B764" t="str">
            <v>Student1244712</v>
          </cell>
          <cell r="C764" t="str">
            <v>Talha Mahboob</v>
          </cell>
          <cell r="D764" t="str">
            <v>Muhammad Mahboob Elahi</v>
          </cell>
          <cell r="E764" t="str">
            <v>Miss Zainab</v>
          </cell>
          <cell r="F764" t="str">
            <v>PR-201911E+PR-201912B+PR-201912E</v>
          </cell>
          <cell r="G764">
            <v>43822</v>
          </cell>
          <cell r="H764" t="str">
            <v>3 TO 5</v>
          </cell>
          <cell r="I764" t="str">
            <v>MWF</v>
          </cell>
          <cell r="J764" t="str">
            <v>ADSE</v>
          </cell>
          <cell r="K764" t="str">
            <v>-</v>
          </cell>
          <cell r="L764">
            <v>923342704666</v>
          </cell>
          <cell r="M764" t="str">
            <v>021-35897118</v>
          </cell>
          <cell r="N764" t="str">
            <v>talhamahboob30@gmail.com</v>
          </cell>
          <cell r="O764" t="str">
            <v>House # 1468 Street # 19 Liquat Ashraf Colony # 2 Mehmoodabad</v>
          </cell>
        </row>
        <row r="765">
          <cell r="B765" t="str">
            <v>Student1245421</v>
          </cell>
          <cell r="C765" t="str">
            <v>Abdul Rehman Malik</v>
          </cell>
          <cell r="D765" t="str">
            <v>Abdul Jabbar</v>
          </cell>
          <cell r="E765" t="str">
            <v>Miss Zainab</v>
          </cell>
          <cell r="F765" t="str">
            <v>PR-201911E+PR-201912B+PR-201912E</v>
          </cell>
          <cell r="G765">
            <v>43822</v>
          </cell>
          <cell r="H765" t="str">
            <v>3 TO 5</v>
          </cell>
          <cell r="I765" t="str">
            <v>MWF</v>
          </cell>
          <cell r="J765" t="str">
            <v>ADSE</v>
          </cell>
          <cell r="K765" t="str">
            <v>42000-040978-1</v>
          </cell>
          <cell r="L765">
            <v>923332345203</v>
          </cell>
          <cell r="M765">
            <v>923362299196</v>
          </cell>
          <cell r="N765" t="str">
            <v>adnan_53896@yahoo.com</v>
          </cell>
          <cell r="O765" t="str">
            <v>hAJI hABIB mANZIL GK 6/2/3 Kharadae Karachi</v>
          </cell>
        </row>
        <row r="766">
          <cell r="B766" t="str">
            <v>Student1246131</v>
          </cell>
          <cell r="C766" t="str">
            <v>Syed Muhammad Ashir Arif</v>
          </cell>
          <cell r="D766" t="str">
            <v>Syed Muhammad Arif</v>
          </cell>
          <cell r="E766" t="str">
            <v>Miss Zainab</v>
          </cell>
          <cell r="F766" t="str">
            <v>PR-201911E+PR-201912B+PR-201912E</v>
          </cell>
          <cell r="G766">
            <v>43822</v>
          </cell>
          <cell r="H766" t="str">
            <v>3 TO 5</v>
          </cell>
          <cell r="I766" t="str">
            <v>MWF</v>
          </cell>
          <cell r="J766" t="str">
            <v>ADSE</v>
          </cell>
          <cell r="K766" t="str">
            <v>42301-7094960-9</v>
          </cell>
          <cell r="L766">
            <v>923358259263</v>
          </cell>
          <cell r="M766">
            <v>923352718152</v>
          </cell>
          <cell r="N766">
            <v>0</v>
          </cell>
          <cell r="O766" t="str">
            <v>D-32 BLOCK # 01 KAECHS Karachi</v>
          </cell>
        </row>
        <row r="767">
          <cell r="B767" t="str">
            <v>Student1252394</v>
          </cell>
          <cell r="C767" t="str">
            <v>MUHAMMAD ZUBAIR JAN</v>
          </cell>
          <cell r="D767" t="str">
            <v>MUHAMMAD JAN</v>
          </cell>
          <cell r="E767" t="str">
            <v>Miss Zainab</v>
          </cell>
          <cell r="F767" t="str">
            <v>PR-201911E+PR-201912B+PR-201912E</v>
          </cell>
          <cell r="G767">
            <v>43822</v>
          </cell>
          <cell r="H767" t="str">
            <v>3 TO 5</v>
          </cell>
          <cell r="I767" t="str">
            <v>MWF</v>
          </cell>
          <cell r="J767" t="str">
            <v>ADSE</v>
          </cell>
          <cell r="K767" t="str">
            <v>42201-3451318-1</v>
          </cell>
          <cell r="L767">
            <v>923488819842</v>
          </cell>
          <cell r="M767">
            <v>923404781091</v>
          </cell>
          <cell r="N767">
            <v>0</v>
          </cell>
          <cell r="O767" t="str">
            <v>74/11 MAJEED SRE</v>
          </cell>
        </row>
        <row r="768">
          <cell r="B768" t="str">
            <v>Student1191680</v>
          </cell>
          <cell r="C768" t="str">
            <v>Irfan Haider</v>
          </cell>
          <cell r="D768" t="str">
            <v>Haider Zaman</v>
          </cell>
          <cell r="E768" t="str">
            <v>Miss Zainab</v>
          </cell>
          <cell r="F768" t="str">
            <v>PR-201911E+PR-201912B+PR-201912E</v>
          </cell>
          <cell r="G768">
            <v>43822</v>
          </cell>
          <cell r="H768" t="str">
            <v>3 TO 5</v>
          </cell>
          <cell r="I768" t="str">
            <v>MWF</v>
          </cell>
          <cell r="J768" t="str">
            <v>ADSE</v>
          </cell>
          <cell r="K768" t="str">
            <v>42501-6488662-1</v>
          </cell>
          <cell r="L768">
            <v>923424085625</v>
          </cell>
          <cell r="M768">
            <v>923472991880</v>
          </cell>
          <cell r="N768" t="str">
            <v>irfanhaiderkhan12@yahoo.com</v>
          </cell>
          <cell r="O768" t="str">
            <v>H # 1403/04 F-2 Labour Colony landhi Karachi</v>
          </cell>
        </row>
        <row r="769">
          <cell r="B769" t="str">
            <v>Student1252396</v>
          </cell>
          <cell r="C769" t="str">
            <v>Maryam Mahboob</v>
          </cell>
          <cell r="D769" t="str">
            <v>Muhammah Mahboob Elahi</v>
          </cell>
          <cell r="E769" t="str">
            <v>Miss Zainab</v>
          </cell>
          <cell r="F769" t="str">
            <v>PR-201911E+PR-201912B+PR-201912E</v>
          </cell>
          <cell r="G769">
            <v>43822</v>
          </cell>
          <cell r="H769" t="str">
            <v>3 TO 5</v>
          </cell>
          <cell r="I769" t="str">
            <v>MWF</v>
          </cell>
          <cell r="J769" t="str">
            <v>DISM</v>
          </cell>
          <cell r="K769" t="str">
            <v>-</v>
          </cell>
          <cell r="L769">
            <v>923342704666</v>
          </cell>
          <cell r="M769" t="str">
            <v>021-35897118</v>
          </cell>
          <cell r="N769" t="str">
            <v>talhamah30@gmail.com</v>
          </cell>
          <cell r="O769" t="str">
            <v>House # 1468 Street # 19 Liquat Ashraf Colony # 2 Mehmoodabad</v>
          </cell>
        </row>
        <row r="770">
          <cell r="B770" t="str">
            <v>Student1251001</v>
          </cell>
          <cell r="C770" t="str">
            <v>Muhammad Nazeer Abbasi</v>
          </cell>
          <cell r="D770" t="str">
            <v>Muhammad Bashir</v>
          </cell>
          <cell r="E770" t="str">
            <v>Miss Zainab</v>
          </cell>
          <cell r="F770" t="str">
            <v>PR-201911E+PR-201912B+PR-201912E</v>
          </cell>
          <cell r="G770">
            <v>43822</v>
          </cell>
          <cell r="H770" t="str">
            <v>3 TO 5</v>
          </cell>
          <cell r="I770" t="str">
            <v>MWF</v>
          </cell>
          <cell r="J770" t="str">
            <v>ADSE</v>
          </cell>
          <cell r="K770" t="str">
            <v>-</v>
          </cell>
          <cell r="L770">
            <v>923351275938</v>
          </cell>
          <cell r="M770">
            <v>923343814010</v>
          </cell>
          <cell r="N770" t="str">
            <v>m.nazeerabbasi124@gmail.com</v>
          </cell>
          <cell r="O770" t="str">
            <v>house# B180 old muzzafarabad colony landhi</v>
          </cell>
        </row>
        <row r="771">
          <cell r="B771" t="str">
            <v>Student1252465</v>
          </cell>
          <cell r="C771" t="str">
            <v>Salar Qureshi</v>
          </cell>
          <cell r="D771" t="str">
            <v>Khalid Iqbal Qureshi</v>
          </cell>
          <cell r="E771" t="str">
            <v>Miss Zainab</v>
          </cell>
          <cell r="F771" t="str">
            <v>PR-201911E+PR-201912B+PR-201912E</v>
          </cell>
          <cell r="G771">
            <v>43822</v>
          </cell>
          <cell r="H771" t="str">
            <v>3 TO 5</v>
          </cell>
          <cell r="I771" t="str">
            <v>MWF</v>
          </cell>
          <cell r="J771" t="str">
            <v>ADSE</v>
          </cell>
          <cell r="K771" t="str">
            <v>42101-3526801-3</v>
          </cell>
          <cell r="L771">
            <v>923122777911</v>
          </cell>
          <cell r="M771">
            <v>923228255800</v>
          </cell>
          <cell r="N771" t="str">
            <v>salarqureshi88@gmail.com</v>
          </cell>
          <cell r="O771" t="str">
            <v>R- 115, Street NO 5, Gulshan-e-Areesha, Phase II, Scheme 33</v>
          </cell>
        </row>
        <row r="772">
          <cell r="B772" t="str">
            <v>Student1231919</v>
          </cell>
          <cell r="C772" t="str">
            <v>Syed Abdul Wasif</v>
          </cell>
          <cell r="D772" t="str">
            <v>Jawed Anwer</v>
          </cell>
          <cell r="E772" t="str">
            <v>Miss Zainab</v>
          </cell>
          <cell r="F772" t="str">
            <v>PR-201911E+PR-201912B+PR-201912E</v>
          </cell>
          <cell r="G772">
            <v>43822</v>
          </cell>
          <cell r="H772" t="str">
            <v>3 TO 5</v>
          </cell>
          <cell r="I772" t="str">
            <v>MWF</v>
          </cell>
          <cell r="J772" t="str">
            <v>ADSE</v>
          </cell>
          <cell r="K772" t="str">
            <v>42201-6397701-9</v>
          </cell>
          <cell r="L772">
            <v>923422431726</v>
          </cell>
          <cell r="M772">
            <v>923152279346</v>
          </cell>
          <cell r="N772" t="str">
            <v>syedwasif991@gmail.com</v>
          </cell>
          <cell r="O772" t="str">
            <v>H No 58 Green Belt , B/6 PECHS Karachi</v>
          </cell>
        </row>
        <row r="773">
          <cell r="B773" t="str">
            <v>Student1241850</v>
          </cell>
          <cell r="C773" t="str">
            <v>Sarfaraz</v>
          </cell>
          <cell r="D773" t="str">
            <v>Saeed Ahmed</v>
          </cell>
          <cell r="E773" t="str">
            <v>Miss Zainab</v>
          </cell>
          <cell r="F773" t="str">
            <v>PR-201911E+PR-201912B+PR-201912E</v>
          </cell>
          <cell r="G773">
            <v>43822</v>
          </cell>
          <cell r="H773" t="str">
            <v>3 TO 5</v>
          </cell>
          <cell r="I773" t="str">
            <v>MWF</v>
          </cell>
          <cell r="J773" t="str">
            <v>ADSE</v>
          </cell>
          <cell r="K773" t="str">
            <v>32303-8121591-3</v>
          </cell>
          <cell r="L773">
            <v>923343572363</v>
          </cell>
          <cell r="M773">
            <v>923074085007</v>
          </cell>
          <cell r="N773" t="str">
            <v>sarfarazaa3@gmail.com</v>
          </cell>
          <cell r="O773" t="str">
            <v>House # 17 St # 26 f sec Manzoor Colony Karachi</v>
          </cell>
        </row>
        <row r="774">
          <cell r="B774" t="str">
            <v>Student1217387</v>
          </cell>
          <cell r="C774" t="str">
            <v>John Mathew Gill</v>
          </cell>
          <cell r="D774" t="str">
            <v>Allah Ditta Gill</v>
          </cell>
          <cell r="E774" t="str">
            <v>Miss Zainab</v>
          </cell>
          <cell r="F774" t="str">
            <v>PR-201911E+PR-201912B+PR-201912E</v>
          </cell>
          <cell r="G774">
            <v>43822</v>
          </cell>
          <cell r="H774" t="str">
            <v>3 TO 5</v>
          </cell>
          <cell r="I774" t="str">
            <v>MWF</v>
          </cell>
          <cell r="J774" t="str">
            <v>ADSE</v>
          </cell>
          <cell r="K774" t="str">
            <v>-</v>
          </cell>
          <cell r="L774">
            <v>923152447148</v>
          </cell>
          <cell r="M774">
            <v>9230157052214</v>
          </cell>
          <cell r="N774" t="str">
            <v>johnmathewaptech@gmail.com</v>
          </cell>
          <cell r="O774" t="str">
            <v>Flat No 24 5th Floor , Al - Hussaini Building , Faiz Mohammad Fateh Ali Road Near Pakistan Chowk Karachi</v>
          </cell>
        </row>
        <row r="775">
          <cell r="B775" t="str">
            <v>Student1226963</v>
          </cell>
          <cell r="C775" t="str">
            <v>Haseeb Ullah</v>
          </cell>
          <cell r="D775" t="str">
            <v>Sana Ullah</v>
          </cell>
          <cell r="E775" t="str">
            <v>Miss Zainab</v>
          </cell>
          <cell r="F775" t="str">
            <v>PR-201911E+PR-201912B+PR-201912E</v>
          </cell>
          <cell r="G775">
            <v>43822</v>
          </cell>
          <cell r="H775" t="str">
            <v>3 TO 5</v>
          </cell>
          <cell r="I775" t="str">
            <v>MWF</v>
          </cell>
          <cell r="J775" t="str">
            <v>ADSE</v>
          </cell>
          <cell r="K775" t="str">
            <v>42201-9270369-3</v>
          </cell>
          <cell r="L775">
            <v>923007088200</v>
          </cell>
          <cell r="M775">
            <v>0</v>
          </cell>
          <cell r="N775" t="str">
            <v>sanaullah786@gmail.com</v>
          </cell>
          <cell r="O775" t="str">
            <v>House No 3-H 3rd Floor Block 6 P E C H S Society Nursery Shah re Faisal</v>
          </cell>
        </row>
        <row r="776">
          <cell r="B776" t="str">
            <v>-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 t="str">
            <v>-</v>
          </cell>
          <cell r="J776" t="str">
            <v>-</v>
          </cell>
          <cell r="K776" t="str">
            <v>-</v>
          </cell>
          <cell r="L776" t="str">
            <v>-</v>
          </cell>
          <cell r="M776" t="str">
            <v>-</v>
          </cell>
          <cell r="N776" t="str">
            <v>-</v>
          </cell>
          <cell r="O776" t="str">
            <v>-</v>
          </cell>
        </row>
        <row r="777">
          <cell r="B777" t="str">
            <v>Enrollment</v>
          </cell>
          <cell r="C777" t="str">
            <v>Name</v>
          </cell>
          <cell r="D777" t="str">
            <v>Father Name</v>
          </cell>
          <cell r="E777" t="str">
            <v>Faculty Name</v>
          </cell>
          <cell r="F777" t="str">
            <v>Batch Code</v>
          </cell>
          <cell r="G777" t="str">
            <v>Batch Start Date</v>
          </cell>
          <cell r="H777" t="str">
            <v>Time Slot</v>
          </cell>
          <cell r="I777" t="str">
            <v>Days</v>
          </cell>
          <cell r="J777" t="str">
            <v>Course</v>
          </cell>
          <cell r="K777" t="str">
            <v>NIC Number</v>
          </cell>
          <cell r="L777" t="str">
            <v>PTCL No</v>
          </cell>
          <cell r="M777" t="str">
            <v>Cell No</v>
          </cell>
          <cell r="N777" t="str">
            <v>Email</v>
          </cell>
          <cell r="O777" t="str">
            <v>Address</v>
          </cell>
        </row>
        <row r="778">
          <cell r="B778" t="str">
            <v>Student1262744</v>
          </cell>
          <cell r="C778" t="str">
            <v>JAZIL AFZAL</v>
          </cell>
          <cell r="D778" t="str">
            <v>AFZAL</v>
          </cell>
          <cell r="E778" t="str">
            <v>Sir Faizan Ahmed</v>
          </cell>
          <cell r="F778" t="str">
            <v xml:space="preserve"> PR-202002E</v>
          </cell>
          <cell r="G778">
            <v>44034</v>
          </cell>
          <cell r="H778" t="str">
            <v>3 TO 5</v>
          </cell>
          <cell r="I778" t="str">
            <v>MWF</v>
          </cell>
          <cell r="J778" t="str">
            <v>HDSE</v>
          </cell>
          <cell r="K778" t="str">
            <v>42201-0269879-5</v>
          </cell>
          <cell r="L778">
            <v>923323710758</v>
          </cell>
          <cell r="M778">
            <v>923323790856</v>
          </cell>
          <cell r="N778" t="str">
            <v>JAZILAFZAL9@GMAIL.COM</v>
          </cell>
          <cell r="O778" t="str">
            <v>PIB COLONY KARACHI</v>
          </cell>
        </row>
        <row r="779">
          <cell r="B779" t="str">
            <v>Student1257358</v>
          </cell>
          <cell r="C779" t="str">
            <v>ABDUL MAJID</v>
          </cell>
          <cell r="D779" t="str">
            <v>ABDUL RAZZAQ</v>
          </cell>
          <cell r="E779" t="str">
            <v>Sir Faizan Ahmed</v>
          </cell>
          <cell r="F779" t="str">
            <v xml:space="preserve"> PR-202002E</v>
          </cell>
          <cell r="G779">
            <v>44034</v>
          </cell>
          <cell r="H779" t="str">
            <v>3 TO 5</v>
          </cell>
          <cell r="I779" t="str">
            <v>MWF</v>
          </cell>
          <cell r="J779" t="str">
            <v>ADSE</v>
          </cell>
          <cell r="K779" t="str">
            <v>42501-1891426-7</v>
          </cell>
          <cell r="L779">
            <v>923222682821</v>
          </cell>
          <cell r="M779">
            <v>0</v>
          </cell>
          <cell r="N779" t="str">
            <v>ABDULMAJID22770@GMAIL.COM</v>
          </cell>
          <cell r="O779" t="str">
            <v xml:space="preserve">JAM KANDO GOTH BIN QASIM TOWN MALIR KARACHI </v>
          </cell>
        </row>
        <row r="780">
          <cell r="B780" t="str">
            <v>Student1251076</v>
          </cell>
          <cell r="C780" t="str">
            <v>Muhammad Umair Khan</v>
          </cell>
          <cell r="D780" t="str">
            <v>Ghulam Ahmad</v>
          </cell>
          <cell r="E780" t="str">
            <v>Sir Faizan Ahmed</v>
          </cell>
          <cell r="F780" t="str">
            <v xml:space="preserve"> PR-202002E</v>
          </cell>
          <cell r="G780">
            <v>44034</v>
          </cell>
          <cell r="H780" t="str">
            <v>3 TO 5</v>
          </cell>
          <cell r="I780" t="str">
            <v>MWF</v>
          </cell>
          <cell r="J780" t="str">
            <v>ADSE</v>
          </cell>
          <cell r="K780" t="str">
            <v>-</v>
          </cell>
          <cell r="L780">
            <v>923012282168</v>
          </cell>
          <cell r="M780">
            <v>923152601437</v>
          </cell>
          <cell r="N780" t="str">
            <v>umayr.k.005@gmail.com</v>
          </cell>
          <cell r="O780" t="str">
            <v>house # 4 block # 121, majeed SRE damian, karachi.</v>
          </cell>
        </row>
        <row r="781">
          <cell r="B781" t="str">
            <v>-</v>
          </cell>
          <cell r="C781" t="str">
            <v>-</v>
          </cell>
          <cell r="D781" t="str">
            <v>-</v>
          </cell>
          <cell r="E781" t="str">
            <v>-</v>
          </cell>
          <cell r="F781" t="str">
            <v>-</v>
          </cell>
          <cell r="G781" t="str">
            <v>-</v>
          </cell>
          <cell r="H781" t="str">
            <v>-</v>
          </cell>
          <cell r="I781" t="str">
            <v>-</v>
          </cell>
          <cell r="J781" t="str">
            <v>-</v>
          </cell>
          <cell r="K781" t="str">
            <v>-</v>
          </cell>
          <cell r="L781" t="str">
            <v>-</v>
          </cell>
          <cell r="M781" t="str">
            <v>-</v>
          </cell>
          <cell r="N781" t="str">
            <v>-</v>
          </cell>
          <cell r="O781" t="str">
            <v>-</v>
          </cell>
        </row>
        <row r="782">
          <cell r="B782" t="str">
            <v>Enrollment</v>
          </cell>
          <cell r="C782" t="str">
            <v>Name</v>
          </cell>
          <cell r="D782" t="str">
            <v>Father Name</v>
          </cell>
          <cell r="E782" t="str">
            <v>Faculty Name</v>
          </cell>
          <cell r="F782" t="str">
            <v>Batch Code</v>
          </cell>
          <cell r="G782" t="str">
            <v>Batch Start Date</v>
          </cell>
          <cell r="H782" t="str">
            <v>Time Slot</v>
          </cell>
          <cell r="I782" t="str">
            <v>Days</v>
          </cell>
          <cell r="J782" t="str">
            <v>Course</v>
          </cell>
          <cell r="K782" t="str">
            <v>NIC Number</v>
          </cell>
          <cell r="L782" t="str">
            <v>PTCL No</v>
          </cell>
          <cell r="M782" t="str">
            <v>Cell No</v>
          </cell>
          <cell r="N782" t="str">
            <v>Email</v>
          </cell>
          <cell r="O782" t="str">
            <v>Address</v>
          </cell>
        </row>
        <row r="783">
          <cell r="B783" t="str">
            <v>Student1265744</v>
          </cell>
          <cell r="C783" t="str">
            <v>RAHIB YOSUF</v>
          </cell>
          <cell r="D783" t="str">
            <v>YOSUF GILL</v>
          </cell>
          <cell r="E783" t="str">
            <v>Sir Jawaid</v>
          </cell>
          <cell r="F783" t="str">
            <v>PR-202010E+007E+006E</v>
          </cell>
          <cell r="G783">
            <v>44119</v>
          </cell>
          <cell r="H783" t="str">
            <v>3 TO 5</v>
          </cell>
          <cell r="I783" t="str">
            <v>TTS</v>
          </cell>
          <cell r="J783" t="str">
            <v>DISM</v>
          </cell>
          <cell r="K783" t="str">
            <v>42301-3402903-3</v>
          </cell>
          <cell r="L783">
            <v>923022013807</v>
          </cell>
          <cell r="M783">
            <v>923088294041</v>
          </cell>
          <cell r="N783" t="str">
            <v>RAHIBYOUSUF@ICLOUD.COM</v>
          </cell>
          <cell r="O783" t="str">
            <v>MEHMOODABAD NO 5/2 STREET NO 27C  HOUSE NO 956</v>
          </cell>
        </row>
        <row r="784">
          <cell r="B784" t="str">
            <v>Student1269908</v>
          </cell>
          <cell r="C784" t="str">
            <v>Syed Ahsan Ali</v>
          </cell>
          <cell r="D784" t="str">
            <v>Khursheed Abbas</v>
          </cell>
          <cell r="E784" t="str">
            <v>Sir Jawaid</v>
          </cell>
          <cell r="F784" t="str">
            <v>PR-202010E+007E+006E</v>
          </cell>
          <cell r="G784">
            <v>44119</v>
          </cell>
          <cell r="H784" t="str">
            <v>3 TO 5</v>
          </cell>
          <cell r="I784" t="str">
            <v>TTS</v>
          </cell>
          <cell r="J784" t="str">
            <v>ADSE</v>
          </cell>
          <cell r="K784" t="str">
            <v>42501-6720499-51</v>
          </cell>
          <cell r="L784">
            <v>923132263578</v>
          </cell>
          <cell r="M784">
            <v>923320237760</v>
          </cell>
          <cell r="N784" t="str">
            <v>ahsankhursheed12@gmail.com</v>
          </cell>
          <cell r="O784" t="str">
            <v>54-L BLOCK 6 PECHS KARACHI</v>
          </cell>
        </row>
        <row r="785">
          <cell r="B785" t="str">
            <v>Student1188685</v>
          </cell>
          <cell r="C785" t="str">
            <v>Waqas Munir Qureshi</v>
          </cell>
          <cell r="D785" t="str">
            <v>Naimat Munir Qureshi</v>
          </cell>
          <cell r="E785" t="str">
            <v>Sir Jawaid</v>
          </cell>
          <cell r="F785" t="str">
            <v>PR-202010E+007E+006E</v>
          </cell>
          <cell r="G785">
            <v>44119</v>
          </cell>
          <cell r="H785" t="str">
            <v>3 TO 5</v>
          </cell>
          <cell r="I785" t="str">
            <v>TTS</v>
          </cell>
          <cell r="J785" t="str">
            <v>ADSE</v>
          </cell>
          <cell r="K785" t="str">
            <v>42201-722020-7</v>
          </cell>
          <cell r="L785">
            <v>923212010441</v>
          </cell>
          <cell r="M785">
            <v>923111034731</v>
          </cell>
          <cell r="N785" t="str">
            <v>pearlcomputer@hotmail.com</v>
          </cell>
          <cell r="O785" t="str">
            <v>House No # 312 Sheet No # 5 Model Colony Karachi</v>
          </cell>
        </row>
        <row r="786">
          <cell r="B786" t="str">
            <v>Student1278790</v>
          </cell>
          <cell r="C786" t="str">
            <v>Abdur Rehman</v>
          </cell>
          <cell r="D786" t="str">
            <v>Waseem</v>
          </cell>
          <cell r="E786" t="str">
            <v>Sir Jawaid</v>
          </cell>
          <cell r="F786" t="str">
            <v>PR-202010E+007E+006E</v>
          </cell>
          <cell r="G786">
            <v>44119</v>
          </cell>
          <cell r="H786" t="str">
            <v>3 TO 5</v>
          </cell>
          <cell r="I786" t="str">
            <v>TTS</v>
          </cell>
          <cell r="J786" t="str">
            <v>CPISM-ADSE</v>
          </cell>
          <cell r="K786" t="str">
            <v>42301-2081560-9</v>
          </cell>
          <cell r="L786">
            <v>923330250902</v>
          </cell>
          <cell r="M786">
            <v>923152232053</v>
          </cell>
          <cell r="N786">
            <v>0</v>
          </cell>
          <cell r="O786" t="str">
            <v>Baloch colony r89#9 KEACHS</v>
          </cell>
        </row>
        <row r="787">
          <cell r="B787" t="str">
            <v>Student1283192</v>
          </cell>
          <cell r="C787" t="str">
            <v>Muhammad Bilal Arshad</v>
          </cell>
          <cell r="D787" t="str">
            <v>arshad mehmood</v>
          </cell>
          <cell r="E787" t="str">
            <v>Sir Jawaid</v>
          </cell>
          <cell r="F787" t="str">
            <v>PR-202010E+007E+006E</v>
          </cell>
          <cell r="G787">
            <v>44119</v>
          </cell>
          <cell r="H787" t="str">
            <v>3 TO 5</v>
          </cell>
          <cell r="I787" t="str">
            <v>TTS</v>
          </cell>
          <cell r="J787" t="str">
            <v>ADSE</v>
          </cell>
          <cell r="K787" t="str">
            <v>42201-4404995-3</v>
          </cell>
          <cell r="L787">
            <v>923131187027</v>
          </cell>
          <cell r="M787">
            <v>0</v>
          </cell>
          <cell r="N787">
            <v>0</v>
          </cell>
          <cell r="O787" t="str">
            <v>house no 488 korangi no 3</v>
          </cell>
        </row>
        <row r="788">
          <cell r="B788" t="str">
            <v>Student1265745</v>
          </cell>
          <cell r="C788" t="str">
            <v xml:space="preserve">Muhammad Ahmed Yonus </v>
          </cell>
          <cell r="D788" t="str">
            <v>Muhammad Yonus Mughal</v>
          </cell>
          <cell r="E788" t="str">
            <v>Sir Jawaid</v>
          </cell>
          <cell r="F788" t="str">
            <v>PR-202010E+007E+006E</v>
          </cell>
          <cell r="G788">
            <v>44119</v>
          </cell>
          <cell r="H788" t="str">
            <v>3 TO 5</v>
          </cell>
          <cell r="I788" t="str">
            <v>TTS</v>
          </cell>
          <cell r="J788" t="str">
            <v>ADSE</v>
          </cell>
          <cell r="K788" t="str">
            <v>42301-5018564-7</v>
          </cell>
          <cell r="L788">
            <v>923048636637</v>
          </cell>
          <cell r="M788">
            <v>923340022584</v>
          </cell>
          <cell r="N788" t="str">
            <v>ahmedkhan199808@gmail.com</v>
          </cell>
          <cell r="O788" t="str">
            <v xml:space="preserve">HOUSE NO 819-A STREET NO 27/C MEHMOODABAD </v>
          </cell>
        </row>
        <row r="789">
          <cell r="B789" t="str">
            <v>Student1283109</v>
          </cell>
          <cell r="C789" t="str">
            <v xml:space="preserve">Muhamamd Ruman Akram </v>
          </cell>
          <cell r="D789" t="str">
            <v>Muhammad Akram</v>
          </cell>
          <cell r="E789" t="str">
            <v>Sir Jawaid</v>
          </cell>
          <cell r="F789" t="str">
            <v>PR-202010E+007E+006E</v>
          </cell>
          <cell r="G789">
            <v>44119</v>
          </cell>
          <cell r="H789" t="str">
            <v>3 TO 5</v>
          </cell>
          <cell r="I789" t="str">
            <v>TTS</v>
          </cell>
          <cell r="J789" t="str">
            <v>ADSE</v>
          </cell>
          <cell r="K789" t="str">
            <v>-</v>
          </cell>
          <cell r="L789">
            <v>923102939700</v>
          </cell>
          <cell r="M789">
            <v>0</v>
          </cell>
          <cell r="N789" t="str">
            <v>RUMANAKRAM840@GMAIL.COM</v>
          </cell>
          <cell r="O789" t="str">
            <v>MEHMOODABAD #05 STREET #25C HOUSE #647</v>
          </cell>
        </row>
        <row r="790">
          <cell r="B790" t="str">
            <v>Student1283454</v>
          </cell>
          <cell r="C790" t="str">
            <v>Ali Malik Naveed</v>
          </cell>
          <cell r="D790" t="str">
            <v>Naveed Malik</v>
          </cell>
          <cell r="E790" t="str">
            <v>Sir Jawaid</v>
          </cell>
          <cell r="F790" t="str">
            <v>PR-202010E+007E+006E</v>
          </cell>
          <cell r="G790">
            <v>44119</v>
          </cell>
          <cell r="H790" t="str">
            <v>3 TO 5</v>
          </cell>
          <cell r="I790" t="str">
            <v>TTS</v>
          </cell>
          <cell r="J790" t="str">
            <v>ADSE</v>
          </cell>
          <cell r="K790" t="str">
            <v>-</v>
          </cell>
          <cell r="L790">
            <v>923039129694</v>
          </cell>
          <cell r="M790" t="str">
            <v>-</v>
          </cell>
          <cell r="N790" t="str">
            <v>-</v>
          </cell>
          <cell r="O790" t="str">
            <v>Delhi Colony phot no 2 clifton karachi</v>
          </cell>
        </row>
        <row r="791">
          <cell r="B791" t="str">
            <v>Student1283520</v>
          </cell>
          <cell r="C791" t="str">
            <v>Syed M Yousuf Ali</v>
          </cell>
          <cell r="D791" t="str">
            <v xml:space="preserve">MuhammadAshraf ali </v>
          </cell>
          <cell r="E791" t="str">
            <v>Sir Jawaid</v>
          </cell>
          <cell r="F791" t="str">
            <v>PR-202010E+007E+006E</v>
          </cell>
          <cell r="G791">
            <v>44119</v>
          </cell>
          <cell r="H791" t="str">
            <v>3 TO 5</v>
          </cell>
          <cell r="I791" t="str">
            <v>TTS</v>
          </cell>
          <cell r="J791" t="str">
            <v>ADSE</v>
          </cell>
          <cell r="K791" t="str">
            <v>42501-8156321-9</v>
          </cell>
          <cell r="L791">
            <v>923182992822</v>
          </cell>
          <cell r="M791">
            <v>923162049043</v>
          </cell>
          <cell r="N791" t="str">
            <v>Syedyousufali262@gmail.com</v>
          </cell>
          <cell r="O791" t="str">
            <v>Flat no b-401 FORT SULTAN SHAHRAE FAISAL KARACHI</v>
          </cell>
        </row>
        <row r="792">
          <cell r="B792" t="str">
            <v>Student1283998</v>
          </cell>
          <cell r="C792" t="str">
            <v>Haris Kiyani</v>
          </cell>
          <cell r="D792" t="str">
            <v>Aqeel</v>
          </cell>
          <cell r="E792" t="str">
            <v>Sir Jawaid</v>
          </cell>
          <cell r="F792" t="str">
            <v>PR-202010E+007E+006E</v>
          </cell>
          <cell r="G792">
            <v>44119</v>
          </cell>
          <cell r="H792" t="str">
            <v>3 TO 5</v>
          </cell>
          <cell r="I792" t="str">
            <v>TTS</v>
          </cell>
          <cell r="J792" t="str">
            <v>DISM</v>
          </cell>
          <cell r="K792" t="str">
            <v>42000-1638016-5</v>
          </cell>
          <cell r="L792">
            <v>923342095706</v>
          </cell>
          <cell r="M792">
            <v>0</v>
          </cell>
          <cell r="N792" t="str">
            <v>hariskhanni1573@gmail.com</v>
          </cell>
          <cell r="O792" t="str">
            <v>Bantawa nagar plot 23/24 liauqatbad karachi</v>
          </cell>
        </row>
        <row r="793">
          <cell r="B793" t="str">
            <v>Student1283994</v>
          </cell>
          <cell r="C793" t="str">
            <v>Hamid Wek Rafique</v>
          </cell>
          <cell r="D793" t="str">
            <v>RAFIQUE</v>
          </cell>
          <cell r="E793" t="str">
            <v>Sir Jawaid</v>
          </cell>
          <cell r="F793" t="str">
            <v>PR-202010E+007E+006E</v>
          </cell>
          <cell r="G793">
            <v>44119</v>
          </cell>
          <cell r="H793" t="str">
            <v>3 TO 5</v>
          </cell>
          <cell r="I793" t="str">
            <v>TTS</v>
          </cell>
          <cell r="J793" t="str">
            <v>ADSE</v>
          </cell>
          <cell r="K793" t="str">
            <v>-</v>
          </cell>
          <cell r="L793">
            <v>923463467561</v>
          </cell>
          <cell r="M793">
            <v>0</v>
          </cell>
          <cell r="N793">
            <v>0</v>
          </cell>
          <cell r="O793" t="str">
            <v>DEHLI COLONY GALI NO 19 KARACHI</v>
          </cell>
        </row>
        <row r="794">
          <cell r="B794" t="str">
            <v>-</v>
          </cell>
          <cell r="C794" t="str">
            <v>-</v>
          </cell>
          <cell r="D794" t="str">
            <v>-</v>
          </cell>
          <cell r="E794" t="str">
            <v>-</v>
          </cell>
          <cell r="F794" t="str">
            <v>-</v>
          </cell>
          <cell r="G794" t="str">
            <v>-</v>
          </cell>
          <cell r="H794" t="str">
            <v>-</v>
          </cell>
          <cell r="I794" t="str">
            <v>-</v>
          </cell>
          <cell r="J794" t="str">
            <v>-</v>
          </cell>
          <cell r="K794" t="str">
            <v>-</v>
          </cell>
          <cell r="L794" t="str">
            <v>-</v>
          </cell>
          <cell r="M794" t="str">
            <v>-</v>
          </cell>
          <cell r="N794" t="str">
            <v>-</v>
          </cell>
          <cell r="O794" t="str">
            <v>-</v>
          </cell>
        </row>
        <row r="795">
          <cell r="B795" t="str">
            <v>Enrollment</v>
          </cell>
          <cell r="C795" t="str">
            <v>Name</v>
          </cell>
          <cell r="D795" t="str">
            <v>Father Name</v>
          </cell>
          <cell r="E795" t="str">
            <v>Faculty Name</v>
          </cell>
          <cell r="F795" t="str">
            <v>Batch Code</v>
          </cell>
          <cell r="G795" t="str">
            <v>Batch Start Date</v>
          </cell>
          <cell r="H795" t="str">
            <v>Time Slot</v>
          </cell>
          <cell r="I795" t="str">
            <v>Days</v>
          </cell>
          <cell r="J795" t="str">
            <v>Course</v>
          </cell>
          <cell r="K795" t="str">
            <v>NIC Number</v>
          </cell>
          <cell r="L795" t="str">
            <v>PTCL No</v>
          </cell>
          <cell r="M795" t="str">
            <v>Cell No</v>
          </cell>
          <cell r="N795" t="str">
            <v>Email</v>
          </cell>
          <cell r="O795" t="str">
            <v>Address</v>
          </cell>
        </row>
        <row r="796">
          <cell r="B796" t="str">
            <v>Student1286440</v>
          </cell>
          <cell r="C796" t="str">
            <v>Muhammad Umair Najeeb</v>
          </cell>
          <cell r="D796" t="str">
            <v>Muhammad Najeeb</v>
          </cell>
          <cell r="E796" t="str">
            <v>Sir Jawaid</v>
          </cell>
          <cell r="F796" t="str">
            <v>PR-202009E+PR-202011E1+PR-202012E+PR-202011E</v>
          </cell>
          <cell r="G796">
            <v>44188</v>
          </cell>
          <cell r="H796" t="str">
            <v>3 TO 5</v>
          </cell>
          <cell r="I796" t="str">
            <v>MWF</v>
          </cell>
          <cell r="J796" t="str">
            <v>DISM</v>
          </cell>
          <cell r="K796" t="str">
            <v>-</v>
          </cell>
          <cell r="L796">
            <v>923122416794</v>
          </cell>
          <cell r="M796">
            <v>0</v>
          </cell>
          <cell r="N796" t="str">
            <v>nusrattabira@gmail.com</v>
          </cell>
          <cell r="O796" t="str">
            <v>FF3A1 MEO Nursery Compound POST OFFICE saddar</v>
          </cell>
        </row>
        <row r="797">
          <cell r="B797" t="str">
            <v>Student1284897</v>
          </cell>
          <cell r="C797" t="str">
            <v>AZHAR HAZOOR</v>
          </cell>
          <cell r="D797" t="str">
            <v>HAZOOR BUKSH</v>
          </cell>
          <cell r="E797" t="str">
            <v>Sir Jawaid</v>
          </cell>
          <cell r="F797" t="str">
            <v>PR-202009E+PR-202011E1+PR-202012E+PR-202011E</v>
          </cell>
          <cell r="G797">
            <v>44188</v>
          </cell>
          <cell r="H797" t="str">
            <v>3 TO 5</v>
          </cell>
          <cell r="I797" t="str">
            <v>MWF</v>
          </cell>
          <cell r="J797" t="str">
            <v>ADSE</v>
          </cell>
          <cell r="K797" t="str">
            <v>-</v>
          </cell>
          <cell r="L797">
            <v>923166883267</v>
          </cell>
          <cell r="M797">
            <v>0</v>
          </cell>
          <cell r="N797">
            <v>0</v>
          </cell>
          <cell r="O797" t="str">
            <v>P-21 PUNJAB TOWN</v>
          </cell>
        </row>
        <row r="798">
          <cell r="B798" t="str">
            <v>Student1277669</v>
          </cell>
          <cell r="C798" t="str">
            <v>MUHAMMAD SULEMAN SAKHI</v>
          </cell>
          <cell r="D798" t="str">
            <v>MUHAMMAD SAKHI</v>
          </cell>
          <cell r="E798" t="str">
            <v>Sir Jawaid</v>
          </cell>
          <cell r="F798" t="str">
            <v>PR-202009E+PR-202011E1+PR-202012E+PR-202011E</v>
          </cell>
          <cell r="G798">
            <v>44188</v>
          </cell>
          <cell r="H798" t="str">
            <v>3 TO 5</v>
          </cell>
          <cell r="I798" t="str">
            <v>MWF</v>
          </cell>
          <cell r="J798" t="str">
            <v>HDSE-SBTE</v>
          </cell>
          <cell r="K798" t="str">
            <v>42501-1505797-5</v>
          </cell>
          <cell r="L798">
            <v>923155917580</v>
          </cell>
          <cell r="M798">
            <v>923022633849</v>
          </cell>
          <cell r="N798">
            <v>0</v>
          </cell>
          <cell r="O798" t="str">
            <v xml:space="preserve">43/C CANNT BAZAR MALIR CANNT </v>
          </cell>
        </row>
        <row r="799">
          <cell r="B799" t="str">
            <v>Student1278526</v>
          </cell>
          <cell r="C799" t="str">
            <v>FLORANCE SALEEM</v>
          </cell>
          <cell r="D799" t="str">
            <v>SALEEM NORBERT</v>
          </cell>
          <cell r="E799" t="str">
            <v>Sir Jawaid</v>
          </cell>
          <cell r="F799" t="str">
            <v>PR-202009E+PR-202011E1+PR-202012E+PR-202011E</v>
          </cell>
          <cell r="G799">
            <v>44188</v>
          </cell>
          <cell r="H799" t="str">
            <v>3 TO 5</v>
          </cell>
          <cell r="I799" t="str">
            <v>MWF</v>
          </cell>
          <cell r="J799" t="str">
            <v>ADSE</v>
          </cell>
          <cell r="K799" t="str">
            <v>42501-1484653-7</v>
          </cell>
          <cell r="L799">
            <v>923002323831</v>
          </cell>
          <cell r="M799">
            <v>923444828147</v>
          </cell>
          <cell r="N799" t="str">
            <v>NORBET.S@HOTMAIL.COM</v>
          </cell>
          <cell r="O799" t="str">
            <v>House no 678 street no 5 sec b KASHMIR COLONY</v>
          </cell>
        </row>
        <row r="800">
          <cell r="B800" t="str">
            <v>Student1269269</v>
          </cell>
          <cell r="C800" t="str">
            <v>Mairaj Aslam</v>
          </cell>
          <cell r="D800" t="str">
            <v>Muhammad Aslam</v>
          </cell>
          <cell r="E800" t="str">
            <v>Sir Jawaid</v>
          </cell>
          <cell r="F800" t="str">
            <v>PR-202009E+PR-202011E1+PR-202012E+PR-202011E</v>
          </cell>
          <cell r="G800">
            <v>44188</v>
          </cell>
          <cell r="H800" t="str">
            <v>3 TO 5</v>
          </cell>
          <cell r="I800" t="str">
            <v>MWF</v>
          </cell>
          <cell r="J800" t="str">
            <v>ADSE</v>
          </cell>
          <cell r="K800" t="str">
            <v>52102-2456144-7</v>
          </cell>
          <cell r="L800">
            <v>923102729223</v>
          </cell>
          <cell r="M800">
            <v>923153213412</v>
          </cell>
          <cell r="N800" t="str">
            <v>Mairajaslam422@gmail.com</v>
          </cell>
          <cell r="O800" t="str">
            <v>Malir Cannt Jumma Goat Karachi</v>
          </cell>
        </row>
        <row r="801">
          <cell r="B801" t="str">
            <v>Student1274471</v>
          </cell>
          <cell r="C801" t="str">
            <v>Suman Farooq</v>
          </cell>
          <cell r="D801" t="str">
            <v>Sajid Farooq</v>
          </cell>
          <cell r="E801" t="str">
            <v>Sir Jawaid</v>
          </cell>
          <cell r="F801" t="str">
            <v>PR-202009E+PR-202011E1+PR-202012E+PR-202011E</v>
          </cell>
          <cell r="G801">
            <v>44188</v>
          </cell>
          <cell r="H801" t="str">
            <v>3 TO 5</v>
          </cell>
          <cell r="I801" t="str">
            <v>MWF</v>
          </cell>
          <cell r="J801" t="str">
            <v>ADSE</v>
          </cell>
          <cell r="K801" t="str">
            <v>42201-0404526-7</v>
          </cell>
          <cell r="L801">
            <v>923032710922</v>
          </cell>
          <cell r="M801">
            <v>923463154429</v>
          </cell>
          <cell r="N801" t="str">
            <v>SUMMAN.FAROOQ@GMAIL.COM</v>
          </cell>
          <cell r="O801" t="str">
            <v>Hanif SRE KARSAZ H NO S/6/65</v>
          </cell>
        </row>
        <row r="802">
          <cell r="B802" t="str">
            <v>Student1283185</v>
          </cell>
          <cell r="C802" t="str">
            <v xml:space="preserve">Meraj </v>
          </cell>
          <cell r="D802" t="str">
            <v>Khuda Baksh</v>
          </cell>
          <cell r="E802" t="str">
            <v>Sir Jawaid</v>
          </cell>
          <cell r="F802" t="str">
            <v>PR-202009E+PR-202011E1+PR-202012E+PR-202011E</v>
          </cell>
          <cell r="G802">
            <v>44188</v>
          </cell>
          <cell r="H802" t="str">
            <v>3 TO 5</v>
          </cell>
          <cell r="I802" t="str">
            <v>MWF</v>
          </cell>
          <cell r="J802" t="str">
            <v>ADSE</v>
          </cell>
          <cell r="K802" t="str">
            <v>52102-3343537-5</v>
          </cell>
          <cell r="L802">
            <v>923042841103</v>
          </cell>
          <cell r="M802">
            <v>0</v>
          </cell>
          <cell r="N802">
            <v>0</v>
          </cell>
          <cell r="O802" t="str">
            <v>Gulshan e Iqbal Basheer Village</v>
          </cell>
        </row>
        <row r="803">
          <cell r="B803" t="str">
            <v>Student1286617</v>
          </cell>
          <cell r="C803" t="str">
            <v xml:space="preserve">Muhammad Ahmed </v>
          </cell>
          <cell r="D803" t="str">
            <v>Muhammad Umer</v>
          </cell>
          <cell r="E803" t="str">
            <v>Sir Jawaid</v>
          </cell>
          <cell r="F803" t="str">
            <v>PR-202009E+PR-202011E1+PR-202012E+PR-202011E</v>
          </cell>
          <cell r="G803">
            <v>44188</v>
          </cell>
          <cell r="H803" t="str">
            <v>3 TO 5</v>
          </cell>
          <cell r="I803" t="str">
            <v>MWF</v>
          </cell>
          <cell r="J803" t="str">
            <v>DISM</v>
          </cell>
          <cell r="K803" t="str">
            <v>42201-0347925-1</v>
          </cell>
          <cell r="L803">
            <v>923158243480</v>
          </cell>
          <cell r="M803">
            <v>923009241301</v>
          </cell>
          <cell r="N803" t="str">
            <v>AHMEDUMERE80@GMAIL.COM</v>
          </cell>
          <cell r="O803" t="str">
            <v>PECHS BLOCK 6 F21</v>
          </cell>
        </row>
        <row r="804">
          <cell r="B804" t="str">
            <v>Student1287778</v>
          </cell>
          <cell r="C804" t="str">
            <v>Khizer ali</v>
          </cell>
          <cell r="D804" t="str">
            <v>Muhammad Hanif</v>
          </cell>
          <cell r="E804" t="str">
            <v>Sir Jawaid</v>
          </cell>
          <cell r="F804" t="str">
            <v>PR-202009E+PR-202011E1+PR-202012E+PR-202011E</v>
          </cell>
          <cell r="G804">
            <v>44188</v>
          </cell>
          <cell r="H804" t="str">
            <v>3 TO 5</v>
          </cell>
          <cell r="I804" t="str">
            <v>MWF</v>
          </cell>
          <cell r="J804" t="str">
            <v>ADSE</v>
          </cell>
          <cell r="K804" t="str">
            <v>42301-9850677-9</v>
          </cell>
          <cell r="L804">
            <v>923045226036</v>
          </cell>
          <cell r="M804">
            <v>923471563376</v>
          </cell>
          <cell r="N804">
            <v>0</v>
          </cell>
          <cell r="O804" t="str">
            <v>Mehmoodabad No 5 street no 925 24 sector b</v>
          </cell>
        </row>
        <row r="805">
          <cell r="B805" t="str">
            <v>Student1287215</v>
          </cell>
          <cell r="C805" t="str">
            <v>SAAD SAEED</v>
          </cell>
          <cell r="D805" t="str">
            <v>SAEED JAMAL</v>
          </cell>
          <cell r="E805" t="str">
            <v>Sir Jawaid</v>
          </cell>
          <cell r="F805" t="str">
            <v>PR-202009E+PR-202011E1+PR-202012E+PR-202011E</v>
          </cell>
          <cell r="G805">
            <v>44188</v>
          </cell>
          <cell r="H805" t="str">
            <v>3 TO 5</v>
          </cell>
          <cell r="I805" t="str">
            <v>MWF</v>
          </cell>
          <cell r="J805" t="str">
            <v>ADSE</v>
          </cell>
          <cell r="K805" t="str">
            <v>42501-2260707-9</v>
          </cell>
          <cell r="L805">
            <v>923112271699</v>
          </cell>
          <cell r="M805">
            <v>923212723926</v>
          </cell>
          <cell r="N805" t="str">
            <v>SAUDJAMAL2001@gmail.com</v>
          </cell>
          <cell r="O805" t="str">
            <v>C-81 canntt bazar malir karachi</v>
          </cell>
        </row>
        <row r="806">
          <cell r="B806" t="str">
            <v>Student1286696</v>
          </cell>
          <cell r="C806" t="str">
            <v>MOHSIN ALI</v>
          </cell>
          <cell r="D806" t="str">
            <v>ANWAR ALI</v>
          </cell>
          <cell r="E806" t="str">
            <v>Sir Jawaid</v>
          </cell>
          <cell r="F806" t="str">
            <v>PR-202009E+PR-202011E1+PR-202012E+PR-202011E</v>
          </cell>
          <cell r="G806">
            <v>44188</v>
          </cell>
          <cell r="H806" t="str">
            <v>3 TO 5</v>
          </cell>
          <cell r="I806" t="str">
            <v>MWF</v>
          </cell>
          <cell r="J806" t="str">
            <v>HDSE</v>
          </cell>
          <cell r="K806" t="str">
            <v>43209-9761859-1</v>
          </cell>
          <cell r="L806">
            <v>923022787297</v>
          </cell>
          <cell r="M806">
            <v>0</v>
          </cell>
          <cell r="N806" t="str">
            <v>MOHSINTHEEM92@GMAIL.COM</v>
          </cell>
          <cell r="O806" t="str">
            <v>Baldia town karachi</v>
          </cell>
        </row>
        <row r="807">
          <cell r="B807" t="str">
            <v>Student1294588</v>
          </cell>
          <cell r="C807" t="str">
            <v>Saad Ahmed</v>
          </cell>
          <cell r="D807" t="str">
            <v>M Mumtaz</v>
          </cell>
          <cell r="E807" t="str">
            <v>Sir Jawaid</v>
          </cell>
          <cell r="F807" t="str">
            <v>PR-202009E+PR-202011E1+PR-202012E+PR-202011E</v>
          </cell>
          <cell r="G807">
            <v>44188</v>
          </cell>
          <cell r="H807" t="str">
            <v>3 TO 5</v>
          </cell>
          <cell r="I807" t="str">
            <v>MWF</v>
          </cell>
          <cell r="J807" t="str">
            <v>ADSE</v>
          </cell>
          <cell r="K807" t="str">
            <v>-</v>
          </cell>
          <cell r="L807">
            <v>923465279876</v>
          </cell>
          <cell r="M807">
            <v>923463509531</v>
          </cell>
          <cell r="N807" t="str">
            <v>mumtaz.awan@gmail.com</v>
          </cell>
          <cell r="O807" t="str">
            <v>S 5/52 HANIF SRE Karsaz Karachi</v>
          </cell>
        </row>
        <row r="808">
          <cell r="B808" t="str">
            <v>Student1294208</v>
          </cell>
          <cell r="C808" t="str">
            <v>Hammad Ahmed</v>
          </cell>
          <cell r="D808" t="str">
            <v>M Mumtaz</v>
          </cell>
          <cell r="E808" t="str">
            <v>Sir Jawaid</v>
          </cell>
          <cell r="F808" t="str">
            <v>PR-202009E+PR-202011E1+PR-202012E+PR-202011E</v>
          </cell>
          <cell r="G808">
            <v>44188</v>
          </cell>
          <cell r="H808" t="str">
            <v>3 TO 5</v>
          </cell>
          <cell r="I808" t="str">
            <v>MWF</v>
          </cell>
          <cell r="J808" t="str">
            <v>CPISM-ADSE</v>
          </cell>
          <cell r="K808" t="str">
            <v>61101-5256719-5</v>
          </cell>
          <cell r="L808">
            <v>923465279876</v>
          </cell>
          <cell r="M808">
            <v>923463509531</v>
          </cell>
          <cell r="N808" t="str">
            <v>hammadahmedmalik9@gmail.co</v>
          </cell>
          <cell r="O808" t="str">
            <v>S 5/52 hanif  SRE Karsaz Karachi</v>
          </cell>
        </row>
        <row r="809">
          <cell r="B809" t="str">
            <v>Student1302068</v>
          </cell>
          <cell r="C809" t="str">
            <v>Sabbar Siraj</v>
          </cell>
          <cell r="D809" t="str">
            <v>Siraj</v>
          </cell>
          <cell r="E809" t="str">
            <v>Sir Jawaid</v>
          </cell>
          <cell r="F809" t="str">
            <v>PR-202009E+PR-202011E1+PR-202012E+PR-202011E</v>
          </cell>
          <cell r="G809">
            <v>44188</v>
          </cell>
          <cell r="H809" t="str">
            <v>3 TO 5</v>
          </cell>
          <cell r="I809" t="str">
            <v>MWF</v>
          </cell>
          <cell r="J809" t="str">
            <v>ADSE</v>
          </cell>
          <cell r="K809" t="str">
            <v>42401-2074870-7</v>
          </cell>
          <cell r="L809">
            <v>923432131639</v>
          </cell>
          <cell r="M809">
            <v>0</v>
          </cell>
          <cell r="N809">
            <v>0</v>
          </cell>
          <cell r="O809" t="str">
            <v xml:space="preserve">Block 100 Metrovile Site kArachi </v>
          </cell>
        </row>
        <row r="810">
          <cell r="B810" t="str">
            <v>Student1202235</v>
          </cell>
          <cell r="C810" t="str">
            <v xml:space="preserve">Haseeb </v>
          </cell>
          <cell r="D810" t="str">
            <v>Hyderabad Centre</v>
          </cell>
          <cell r="E810" t="str">
            <v>Sir Jawaid</v>
          </cell>
          <cell r="F810" t="str">
            <v>PR-202009E+PR-202011E1+PR-202012E+PR-202011E</v>
          </cell>
          <cell r="G810">
            <v>44188</v>
          </cell>
          <cell r="H810" t="str">
            <v>3 TO 5</v>
          </cell>
          <cell r="I810" t="str">
            <v>MWF</v>
          </cell>
          <cell r="J810" t="str">
            <v>ADSE</v>
          </cell>
          <cell r="K810" t="str">
            <v>-</v>
          </cell>
          <cell r="L810" t="str">
            <v>-</v>
          </cell>
          <cell r="M810" t="str">
            <v>-</v>
          </cell>
          <cell r="N810" t="str">
            <v>-</v>
          </cell>
          <cell r="O810" t="str">
            <v>-</v>
          </cell>
        </row>
        <row r="811">
          <cell r="B811" t="str">
            <v>Student1278524</v>
          </cell>
          <cell r="C811" t="str">
            <v>Muhammad Anus Raza</v>
          </cell>
          <cell r="D811" t="str">
            <v xml:space="preserve">Muhammad Tariq </v>
          </cell>
          <cell r="E811" t="str">
            <v>Sir Jawaid</v>
          </cell>
          <cell r="F811" t="str">
            <v>PR-202009E+PR-202011E1+PR-202012E+PR-202011E</v>
          </cell>
          <cell r="G811">
            <v>44188</v>
          </cell>
          <cell r="H811" t="str">
            <v>3 TO 5</v>
          </cell>
          <cell r="I811" t="str">
            <v>MWF</v>
          </cell>
          <cell r="J811" t="str">
            <v>ADSE</v>
          </cell>
          <cell r="K811" t="str">
            <v>42301-8522694-3</v>
          </cell>
          <cell r="L811">
            <v>923159227263</v>
          </cell>
          <cell r="M811">
            <v>923169017263</v>
          </cell>
          <cell r="N811" t="str">
            <v>abdulmustafaraza1@gmail.com</v>
          </cell>
          <cell r="O811" t="str">
            <v>6th floor kareem palace abal chowk mithadar karachi</v>
          </cell>
        </row>
        <row r="812">
          <cell r="B812" t="str">
            <v>-</v>
          </cell>
          <cell r="C812" t="str">
            <v>-</v>
          </cell>
          <cell r="D812" t="str">
            <v>-</v>
          </cell>
          <cell r="E812" t="str">
            <v>-</v>
          </cell>
          <cell r="F812" t="str">
            <v>-</v>
          </cell>
          <cell r="G812" t="str">
            <v>-</v>
          </cell>
          <cell r="H812" t="str">
            <v>-</v>
          </cell>
          <cell r="I812" t="str">
            <v>-</v>
          </cell>
          <cell r="J812" t="str">
            <v>-</v>
          </cell>
          <cell r="K812" t="str">
            <v>-</v>
          </cell>
          <cell r="L812" t="str">
            <v>-</v>
          </cell>
          <cell r="M812" t="str">
            <v>-</v>
          </cell>
          <cell r="N812" t="str">
            <v>-</v>
          </cell>
          <cell r="O812" t="str">
            <v>-</v>
          </cell>
        </row>
        <row r="813">
          <cell r="B813" t="str">
            <v>Enrollment</v>
          </cell>
          <cell r="C813" t="str">
            <v>Name</v>
          </cell>
          <cell r="D813" t="str">
            <v>Father Name</v>
          </cell>
          <cell r="E813" t="str">
            <v>Faculty Name</v>
          </cell>
          <cell r="F813" t="str">
            <v>Batch Code</v>
          </cell>
          <cell r="G813" t="str">
            <v>Batch Start Date</v>
          </cell>
          <cell r="H813" t="str">
            <v>Time Slot</v>
          </cell>
          <cell r="I813" t="str">
            <v>Days</v>
          </cell>
          <cell r="J813" t="str">
            <v>Course</v>
          </cell>
          <cell r="K813" t="str">
            <v>NIC Number</v>
          </cell>
          <cell r="L813" t="str">
            <v>PTCL No</v>
          </cell>
          <cell r="M813" t="str">
            <v>Cell No</v>
          </cell>
          <cell r="N813" t="str">
            <v>Email</v>
          </cell>
          <cell r="O813" t="str">
            <v>Address</v>
          </cell>
        </row>
        <row r="814">
          <cell r="B814" t="str">
            <v>Student1302629</v>
          </cell>
          <cell r="C814" t="str">
            <v>Kashmala Shafiq Malik</v>
          </cell>
          <cell r="D814" t="str">
            <v>Muhammad Shafiq Malik</v>
          </cell>
          <cell r="E814" t="str">
            <v>Sir ali ahmed</v>
          </cell>
          <cell r="F814" t="str">
            <v>PR-202103E+02E</v>
          </cell>
          <cell r="G814">
            <v>44242</v>
          </cell>
          <cell r="H814" t="str">
            <v>3 TO 5</v>
          </cell>
          <cell r="I814" t="str">
            <v>MWF</v>
          </cell>
          <cell r="J814" t="str">
            <v>CPISM-ADSE</v>
          </cell>
          <cell r="K814" t="str">
            <v>42201-4416155-6</v>
          </cell>
          <cell r="L814">
            <v>923020326419</v>
          </cell>
          <cell r="M814">
            <v>0</v>
          </cell>
          <cell r="N814" t="str">
            <v>kashmalashafiq2002@gmail.com</v>
          </cell>
          <cell r="O814" t="str">
            <v>House #488 Y Area Korangi #1 karachi</v>
          </cell>
        </row>
        <row r="815">
          <cell r="B815" t="str">
            <v>Student1305630</v>
          </cell>
          <cell r="C815" t="str">
            <v>Fatima Batool</v>
          </cell>
          <cell r="D815" t="str">
            <v>Nazeer Ahmed</v>
          </cell>
          <cell r="E815" t="str">
            <v>Sir ali ahmed</v>
          </cell>
          <cell r="F815" t="str">
            <v>PR-202103E+02E</v>
          </cell>
          <cell r="G815">
            <v>44242</v>
          </cell>
          <cell r="H815" t="str">
            <v>3 TO 5</v>
          </cell>
          <cell r="I815" t="str">
            <v>MWF</v>
          </cell>
          <cell r="J815" t="str">
            <v>ADSE</v>
          </cell>
          <cell r="K815" t="str">
            <v>-</v>
          </cell>
          <cell r="L815">
            <v>923096490620</v>
          </cell>
          <cell r="M815">
            <v>0</v>
          </cell>
          <cell r="N815" t="str">
            <v>fsangra@gmail.com</v>
          </cell>
          <cell r="O815" t="str">
            <v>Hill Town Street no 8 1091</v>
          </cell>
        </row>
        <row r="816">
          <cell r="B816" t="str">
            <v>Student1307493</v>
          </cell>
          <cell r="C816" t="str">
            <v>Muhammad Atif Mustafa Noor</v>
          </cell>
          <cell r="D816" t="str">
            <v>Noor Ali</v>
          </cell>
          <cell r="E816" t="str">
            <v>Sir ali ahmed</v>
          </cell>
          <cell r="F816" t="str">
            <v>PR-202103E+02E</v>
          </cell>
          <cell r="G816">
            <v>44242</v>
          </cell>
          <cell r="H816" t="str">
            <v>3 TO 5</v>
          </cell>
          <cell r="I816" t="str">
            <v>MWF</v>
          </cell>
          <cell r="J816" t="str">
            <v>ADSE</v>
          </cell>
          <cell r="K816" t="str">
            <v>42301-6063015-3</v>
          </cell>
          <cell r="L816">
            <v>923181145695</v>
          </cell>
          <cell r="M816">
            <v>0</v>
          </cell>
          <cell r="N816" t="str">
            <v>Rajpootsaqib83@gmail.com</v>
          </cell>
          <cell r="O816" t="str">
            <v xml:space="preserve">House no 122/7 Majeed SRE Dalmian </v>
          </cell>
        </row>
        <row r="817">
          <cell r="B817" t="str">
            <v>Student1306006</v>
          </cell>
          <cell r="C817" t="str">
            <v>Saad Rizwan</v>
          </cell>
          <cell r="D817" t="str">
            <v>Rizwan</v>
          </cell>
          <cell r="E817" t="str">
            <v>Sir ali ahmed</v>
          </cell>
          <cell r="F817" t="str">
            <v>PR-202103E+02E</v>
          </cell>
          <cell r="G817">
            <v>44242</v>
          </cell>
          <cell r="H817" t="str">
            <v>3 TO 5</v>
          </cell>
          <cell r="I817" t="str">
            <v>MWF</v>
          </cell>
          <cell r="J817" t="str">
            <v>CPISM-ADSE</v>
          </cell>
          <cell r="K817" t="str">
            <v>42201-7657167-5</v>
          </cell>
          <cell r="L817">
            <v>923338775004</v>
          </cell>
          <cell r="M817">
            <v>923012210790</v>
          </cell>
          <cell r="N817" t="str">
            <v>Saadrizwann09@gmail.com</v>
          </cell>
          <cell r="O817" t="str">
            <v>Plot no R4 Block 9 KAECHS</v>
          </cell>
        </row>
        <row r="818">
          <cell r="B818" t="str">
            <v>Student1305638</v>
          </cell>
          <cell r="C818" t="str">
            <v>Muhammad Hassan Nadeem</v>
          </cell>
          <cell r="D818" t="str">
            <v>Nadeem Anwer</v>
          </cell>
          <cell r="E818" t="str">
            <v>Sir ali ahmed</v>
          </cell>
          <cell r="F818" t="str">
            <v>PR-202103E+02E</v>
          </cell>
          <cell r="G818">
            <v>44242</v>
          </cell>
          <cell r="H818" t="str">
            <v>3 TO 5</v>
          </cell>
          <cell r="I818" t="str">
            <v>MWF</v>
          </cell>
          <cell r="J818" t="str">
            <v>CPISM+ADSE</v>
          </cell>
          <cell r="K818" t="str">
            <v>42005207688-1</v>
          </cell>
          <cell r="L818">
            <v>923333471999</v>
          </cell>
          <cell r="M818">
            <v>923218240699</v>
          </cell>
          <cell r="N818">
            <v>0</v>
          </cell>
          <cell r="O818" t="str">
            <v>PECHS BLOCK 6-56u Karachi</v>
          </cell>
        </row>
        <row r="819">
          <cell r="B819" t="str">
            <v>Student1232648</v>
          </cell>
          <cell r="C819" t="str">
            <v>Hafiz Muhammad Salik</v>
          </cell>
          <cell r="D819" t="str">
            <v>Ghulam Nabi</v>
          </cell>
          <cell r="E819" t="str">
            <v>Sir ali ahmed</v>
          </cell>
          <cell r="F819" t="str">
            <v>PR-202103E+02E</v>
          </cell>
          <cell r="G819">
            <v>44242</v>
          </cell>
          <cell r="H819" t="str">
            <v>3 TO 5</v>
          </cell>
          <cell r="I819" t="str">
            <v>MWF</v>
          </cell>
          <cell r="J819" t="str">
            <v>ADSE</v>
          </cell>
          <cell r="K819" t="str">
            <v>42101-3402347-7</v>
          </cell>
          <cell r="L819">
            <v>923132586206</v>
          </cell>
          <cell r="M819">
            <v>0</v>
          </cell>
          <cell r="N819" t="str">
            <v>shaikh_salik@yahoo.;com</v>
          </cell>
          <cell r="O819" t="str">
            <v>Flat # 104 , Iqra Complex Phase II , Gulistan e Johar Karachi</v>
          </cell>
        </row>
        <row r="820">
          <cell r="B820" t="str">
            <v>Student1307509</v>
          </cell>
          <cell r="C820" t="str">
            <v>Syed Qalb e Abbas</v>
          </cell>
          <cell r="D820" t="str">
            <v>M Nayab Naqvi</v>
          </cell>
          <cell r="E820" t="str">
            <v>Sir ali ahmed</v>
          </cell>
          <cell r="F820" t="str">
            <v>PR-202103E+02E</v>
          </cell>
          <cell r="G820">
            <v>44242</v>
          </cell>
          <cell r="H820" t="str">
            <v>3 TO 5</v>
          </cell>
          <cell r="I820" t="str">
            <v>MWF</v>
          </cell>
          <cell r="J820" t="str">
            <v>ADSE</v>
          </cell>
          <cell r="K820" t="str">
            <v>42201-5322932-7</v>
          </cell>
          <cell r="L820">
            <v>923122824906</v>
          </cell>
          <cell r="M820">
            <v>0</v>
          </cell>
          <cell r="N820" t="str">
            <v>abbasqalbe.24@gmail.com</v>
          </cell>
          <cell r="O820" t="str">
            <v xml:space="preserve">House no 22 Street no 595 Malir </v>
          </cell>
        </row>
        <row r="821">
          <cell r="B821" t="str">
            <v>Student1305639</v>
          </cell>
          <cell r="C821" t="str">
            <v>Muhammad Shawaiz</v>
          </cell>
          <cell r="D821" t="str">
            <v>Shoukat Hassan</v>
          </cell>
          <cell r="E821" t="str">
            <v>Sir ali ahmed</v>
          </cell>
          <cell r="F821" t="str">
            <v>PR-202103E+02E</v>
          </cell>
          <cell r="G821">
            <v>44242</v>
          </cell>
          <cell r="H821" t="str">
            <v>3 TO 5</v>
          </cell>
          <cell r="I821" t="str">
            <v>MWF</v>
          </cell>
          <cell r="J821" t="str">
            <v>CPISM+ADSE</v>
          </cell>
          <cell r="K821" t="str">
            <v>42201-5065236-5</v>
          </cell>
          <cell r="L821">
            <v>923022999922</v>
          </cell>
          <cell r="M821">
            <v>923002605803</v>
          </cell>
          <cell r="N821" t="str">
            <v>SHahwaizshoukat2@gmail.com</v>
          </cell>
          <cell r="O821" t="str">
            <v xml:space="preserve">T-53 Block 6 Pechs </v>
          </cell>
        </row>
        <row r="822">
          <cell r="B822" t="str">
            <v>Student1288094</v>
          </cell>
          <cell r="C822" t="str">
            <v>Muhammad Zubair Roy</v>
          </cell>
          <cell r="D822" t="str">
            <v>Muhammad Farooq Roy</v>
          </cell>
          <cell r="E822" t="str">
            <v>Sir ali ahmed</v>
          </cell>
          <cell r="F822" t="str">
            <v>PR-202103E+02E</v>
          </cell>
          <cell r="G822">
            <v>44242</v>
          </cell>
          <cell r="H822" t="str">
            <v>3 TO 5</v>
          </cell>
          <cell r="I822" t="str">
            <v>MWF</v>
          </cell>
          <cell r="J822" t="str">
            <v>CPISM-DISM</v>
          </cell>
          <cell r="K822" t="str">
            <v>42201-7512656-3</v>
          </cell>
          <cell r="L822">
            <v>923060826564</v>
          </cell>
          <cell r="M822">
            <v>923157124134</v>
          </cell>
          <cell r="N822" t="str">
            <v>Zubairroy47@gmail.com</v>
          </cell>
          <cell r="O822" t="str">
            <v>House #941 Sec #8/b bilal Colony Korangi Karachi</v>
          </cell>
        </row>
        <row r="823">
          <cell r="B823" t="str">
            <v>Student1308486</v>
          </cell>
          <cell r="C823" t="str">
            <v>Ahmed Khan Afridi</v>
          </cell>
          <cell r="D823" t="str">
            <v>Shamshad Khan</v>
          </cell>
          <cell r="E823" t="str">
            <v>Sir ali ahmed</v>
          </cell>
          <cell r="F823" t="str">
            <v>PR-202103E+02E</v>
          </cell>
          <cell r="G823">
            <v>44242</v>
          </cell>
          <cell r="H823" t="str">
            <v>3 TO 5</v>
          </cell>
          <cell r="I823" t="str">
            <v>MWF</v>
          </cell>
          <cell r="J823" t="str">
            <v>ADSE</v>
          </cell>
          <cell r="K823" t="str">
            <v>42301-3041508-7</v>
          </cell>
          <cell r="L823">
            <v>923082488714</v>
          </cell>
          <cell r="M823">
            <v>0</v>
          </cell>
          <cell r="N823" t="str">
            <v>khan.khi897@gmail.com</v>
          </cell>
          <cell r="O823" t="str">
            <v>Flat no 5 Plot no 388 Tahira manzil Punjab Colony karachi</v>
          </cell>
        </row>
        <row r="824">
          <cell r="B824" t="str">
            <v>Student1287859</v>
          </cell>
          <cell r="C824" t="str">
            <v xml:space="preserve">Arqum </v>
          </cell>
          <cell r="D824" t="str">
            <v>Khurram Jaan</v>
          </cell>
          <cell r="E824" t="str">
            <v>Sir ali ahmed</v>
          </cell>
          <cell r="F824" t="str">
            <v>PR-202103E+02E</v>
          </cell>
          <cell r="G824">
            <v>44242</v>
          </cell>
          <cell r="H824" t="str">
            <v>3 TO 5</v>
          </cell>
          <cell r="I824" t="str">
            <v>MWF</v>
          </cell>
          <cell r="J824" t="str">
            <v>HDSE-SBTE</v>
          </cell>
          <cell r="K824" t="str">
            <v>42301-781472-7</v>
          </cell>
          <cell r="L824">
            <v>923002272217</v>
          </cell>
          <cell r="M824">
            <v>0</v>
          </cell>
          <cell r="N824" t="str">
            <v>ArqumKhurram123@gmail.com</v>
          </cell>
          <cell r="O824" t="str">
            <v>Soldier Bazar no 2 shah nawaz bhtto road nn manzil karachi</v>
          </cell>
        </row>
        <row r="825">
          <cell r="B825" t="str">
            <v>Student1239607</v>
          </cell>
          <cell r="C825" t="str">
            <v>Faizan Ali</v>
          </cell>
          <cell r="D825" t="str">
            <v>Hassan Ali</v>
          </cell>
          <cell r="E825" t="str">
            <v>Sir ali ahmed</v>
          </cell>
          <cell r="F825" t="str">
            <v>PR-202103E+02E</v>
          </cell>
          <cell r="G825">
            <v>44242</v>
          </cell>
          <cell r="H825" t="str">
            <v>3 TO 5</v>
          </cell>
          <cell r="I825" t="str">
            <v>MWF</v>
          </cell>
          <cell r="J825" t="str">
            <v>ADSE</v>
          </cell>
          <cell r="K825" t="str">
            <v>42301-3676880-3</v>
          </cell>
          <cell r="L825">
            <v>923042685789</v>
          </cell>
          <cell r="M825">
            <v>923042685789</v>
          </cell>
          <cell r="N825" t="str">
            <v>alif44080@gmail.com</v>
          </cell>
          <cell r="O825" t="str">
            <v>Block # 1 House # 117 Korangi</v>
          </cell>
        </row>
        <row r="826">
          <cell r="B826" t="str">
            <v>Student1308428</v>
          </cell>
          <cell r="C826" t="str">
            <v>Abdul Samad</v>
          </cell>
          <cell r="D826" t="str">
            <v>M Shahid</v>
          </cell>
          <cell r="E826" t="str">
            <v>Sir ali ahmed</v>
          </cell>
          <cell r="F826" t="str">
            <v>PR-202103E+02E</v>
          </cell>
          <cell r="G826">
            <v>44242</v>
          </cell>
          <cell r="H826" t="str">
            <v>3 TO 5</v>
          </cell>
          <cell r="I826" t="str">
            <v>TTS</v>
          </cell>
          <cell r="J826" t="str">
            <v>ADSE</v>
          </cell>
          <cell r="K826" t="str">
            <v>42301-0251514-1</v>
          </cell>
          <cell r="L826">
            <v>923361829181</v>
          </cell>
          <cell r="M826" t="str">
            <v>021-37291026</v>
          </cell>
          <cell r="N826" t="str">
            <v>sbdul.samad.05@gmail.com</v>
          </cell>
          <cell r="O826" t="str">
            <v xml:space="preserve">House no 1-601 Street no 5 North Nazimabad </v>
          </cell>
        </row>
        <row r="827">
          <cell r="B827" t="str">
            <v>Student1310841</v>
          </cell>
          <cell r="C827" t="str">
            <v>Muhammad Sahal Mansoor</v>
          </cell>
          <cell r="D827" t="str">
            <v>Mansoor Ahmed</v>
          </cell>
          <cell r="E827" t="str">
            <v>Sir ali ahmed</v>
          </cell>
          <cell r="F827" t="str">
            <v>PR-202103E+02E</v>
          </cell>
          <cell r="G827">
            <v>44242</v>
          </cell>
          <cell r="H827" t="str">
            <v>3 TO 5</v>
          </cell>
          <cell r="I827" t="str">
            <v>TTS</v>
          </cell>
          <cell r="J827" t="str">
            <v>DISM</v>
          </cell>
          <cell r="K827" t="str">
            <v>42201-8940812-7</v>
          </cell>
          <cell r="L827">
            <v>923112425807</v>
          </cell>
          <cell r="M827">
            <v>0</v>
          </cell>
          <cell r="N827" t="str">
            <v>msahal1791@gmail.com</v>
          </cell>
          <cell r="O827" t="str">
            <v>House no sc-22 sector 31/d p&amp;t Soceity</v>
          </cell>
        </row>
        <row r="828">
          <cell r="B828" t="str">
            <v>Student1304002</v>
          </cell>
          <cell r="C828" t="str">
            <v>Laeeba Arshad</v>
          </cell>
          <cell r="D828" t="str">
            <v>Arshad</v>
          </cell>
          <cell r="E828" t="str">
            <v>Sir ali ahmed</v>
          </cell>
          <cell r="F828" t="str">
            <v>PR-202103E+02E</v>
          </cell>
          <cell r="G828">
            <v>44242</v>
          </cell>
          <cell r="H828" t="str">
            <v>3 TO 5</v>
          </cell>
          <cell r="I828" t="str">
            <v>TTS</v>
          </cell>
          <cell r="J828" t="str">
            <v>DISM</v>
          </cell>
          <cell r="K828" t="str">
            <v>-</v>
          </cell>
          <cell r="L828">
            <v>923131230256</v>
          </cell>
          <cell r="M828">
            <v>923151221305</v>
          </cell>
          <cell r="N828" t="str">
            <v>laibamalik2442@gmail.com</v>
          </cell>
          <cell r="O828" t="str">
            <v>Street no 15 Drod bihar colony</v>
          </cell>
        </row>
        <row r="829">
          <cell r="B829" t="str">
            <v>Student1299444</v>
          </cell>
          <cell r="C829" t="str">
            <v>Naima Akhtar</v>
          </cell>
          <cell r="D829" t="str">
            <v>Akhtar Hussain</v>
          </cell>
          <cell r="E829" t="str">
            <v>Sir ali ahmed</v>
          </cell>
          <cell r="F829" t="str">
            <v>PR-202103E+02E</v>
          </cell>
          <cell r="G829">
            <v>44242</v>
          </cell>
          <cell r="H829" t="str">
            <v>3 TO 5</v>
          </cell>
          <cell r="I829" t="str">
            <v>MWF</v>
          </cell>
          <cell r="J829" t="str">
            <v>CPISM</v>
          </cell>
          <cell r="K829" t="str">
            <v>-</v>
          </cell>
          <cell r="L829">
            <v>923101096082</v>
          </cell>
          <cell r="M829">
            <v>0</v>
          </cell>
          <cell r="N829" t="str">
            <v>Naimaakhter2k20@mail.com</v>
          </cell>
          <cell r="O829" t="str">
            <v>Sadat Colony near Imam Bargah Qa2 mam C#17</v>
          </cell>
        </row>
        <row r="830">
          <cell r="B830" t="str">
            <v>-</v>
          </cell>
          <cell r="C830" t="str">
            <v>-</v>
          </cell>
          <cell r="D830" t="str">
            <v>-</v>
          </cell>
          <cell r="E830" t="str">
            <v>-</v>
          </cell>
          <cell r="F830" t="str">
            <v>-</v>
          </cell>
          <cell r="G830" t="str">
            <v>-</v>
          </cell>
          <cell r="H830" t="str">
            <v>-</v>
          </cell>
          <cell r="I830" t="str">
            <v>-</v>
          </cell>
          <cell r="J830" t="str">
            <v>-</v>
          </cell>
          <cell r="K830" t="str">
            <v>-</v>
          </cell>
          <cell r="L830" t="str">
            <v>-</v>
          </cell>
          <cell r="M830" t="str">
            <v>-</v>
          </cell>
          <cell r="N830" t="str">
            <v>-</v>
          </cell>
          <cell r="O830" t="str">
            <v>-</v>
          </cell>
        </row>
        <row r="831">
          <cell r="B831" t="str">
            <v>Enrollment</v>
          </cell>
          <cell r="C831" t="str">
            <v>Name</v>
          </cell>
          <cell r="D831" t="str">
            <v>Father Name</v>
          </cell>
          <cell r="E831" t="str">
            <v>Faculty Name</v>
          </cell>
          <cell r="F831" t="str">
            <v>Batch Code</v>
          </cell>
          <cell r="G831" t="str">
            <v>Batch Start Date</v>
          </cell>
          <cell r="H831" t="str">
            <v>Time Slot</v>
          </cell>
          <cell r="I831" t="str">
            <v>Days</v>
          </cell>
          <cell r="J831" t="str">
            <v>Course</v>
          </cell>
          <cell r="K831" t="str">
            <v>NIC Number</v>
          </cell>
          <cell r="L831" t="str">
            <v>PTCL No</v>
          </cell>
          <cell r="M831" t="str">
            <v>Cell No</v>
          </cell>
          <cell r="N831" t="str">
            <v>Email</v>
          </cell>
          <cell r="O831" t="str">
            <v>Address</v>
          </cell>
        </row>
        <row r="832">
          <cell r="B832" t="str">
            <v>Student1314400</v>
          </cell>
          <cell r="C832" t="str">
            <v>Ayehsa Zahid</v>
          </cell>
          <cell r="D832" t="str">
            <v>Zahid Ali</v>
          </cell>
          <cell r="E832" t="str">
            <v>Sir Tayyab</v>
          </cell>
          <cell r="F832" t="str">
            <v>PR-202104E+3E1</v>
          </cell>
          <cell r="G832">
            <v>44298</v>
          </cell>
          <cell r="H832" t="str">
            <v>3 TO 5</v>
          </cell>
          <cell r="I832" t="str">
            <v>MWF</v>
          </cell>
          <cell r="J832" t="str">
            <v>CPISM</v>
          </cell>
          <cell r="K832" t="str">
            <v>-</v>
          </cell>
          <cell r="L832">
            <v>923082645371</v>
          </cell>
          <cell r="M832">
            <v>0</v>
          </cell>
          <cell r="N832" t="str">
            <v>ZAHIDAYESHA745@GMAIL.COM</v>
          </cell>
          <cell r="O832" t="str">
            <v>PECHS BLOCK 6 HOUSE NO A48</v>
          </cell>
        </row>
        <row r="833">
          <cell r="B833" t="str">
            <v>Student1344300</v>
          </cell>
          <cell r="C833" t="str">
            <v>Muhammad Aurangzaib Khan</v>
          </cell>
          <cell r="D833" t="str">
            <v>Aftab Muhammad Khan</v>
          </cell>
          <cell r="E833" t="str">
            <v>Sir Tayyab</v>
          </cell>
          <cell r="F833" t="str">
            <v>PR-202104E+3E1</v>
          </cell>
          <cell r="G833">
            <v>44298</v>
          </cell>
          <cell r="H833" t="str">
            <v>3 TO 5</v>
          </cell>
          <cell r="I833" t="str">
            <v>MWF</v>
          </cell>
          <cell r="J833" t="str">
            <v>C-Lang</v>
          </cell>
          <cell r="K833" t="str">
            <v>-</v>
          </cell>
          <cell r="L833">
            <v>923360893187</v>
          </cell>
          <cell r="M833" t="str">
            <v>-</v>
          </cell>
          <cell r="N833" t="str">
            <v>aurangzaibmuhammadkhan@gmail.com</v>
          </cell>
          <cell r="O833" t="str">
            <v>Gulistan-e-Johar Block T House Na A-539</v>
          </cell>
        </row>
        <row r="834">
          <cell r="B834" t="str">
            <v>Student</v>
          </cell>
          <cell r="C834" t="str">
            <v>Daniyal Jamil</v>
          </cell>
          <cell r="D834" t="str">
            <v>Jamil Ithlas</v>
          </cell>
          <cell r="E834" t="str">
            <v>Sir Tayyab</v>
          </cell>
          <cell r="F834" t="str">
            <v>PR-202104E+3E1</v>
          </cell>
          <cell r="G834">
            <v>44298</v>
          </cell>
          <cell r="H834" t="str">
            <v>3 TO 5</v>
          </cell>
          <cell r="I834" t="str">
            <v>MWF</v>
          </cell>
          <cell r="J834" t="str">
            <v>C-Lang</v>
          </cell>
          <cell r="K834" t="str">
            <v>-</v>
          </cell>
          <cell r="L834">
            <v>923069049989</v>
          </cell>
          <cell r="M834" t="str">
            <v>-</v>
          </cell>
          <cell r="N834" t="str">
            <v>daniyaljamil1@gmail.com</v>
          </cell>
          <cell r="O834" t="str">
            <v>House No 266, Block 3 DMCHS Alamgit Road</v>
          </cell>
        </row>
        <row r="835">
          <cell r="B835" t="str">
            <v>Student1301733</v>
          </cell>
          <cell r="C835" t="str">
            <v>Darain Mehmood</v>
          </cell>
          <cell r="D835" t="str">
            <v>Khalid</v>
          </cell>
          <cell r="E835" t="str">
            <v>Sir Tayyab</v>
          </cell>
          <cell r="F835" t="str">
            <v>PR-202104E+3E1</v>
          </cell>
          <cell r="G835">
            <v>44298</v>
          </cell>
          <cell r="H835" t="str">
            <v>3 TO 5</v>
          </cell>
          <cell r="I835" t="str">
            <v>MWF</v>
          </cell>
          <cell r="J835" t="str">
            <v>HDSE-SBTE</v>
          </cell>
          <cell r="K835" t="str">
            <v>42501-5193596-3</v>
          </cell>
          <cell r="L835">
            <v>2134597604</v>
          </cell>
          <cell r="M835">
            <v>0</v>
          </cell>
          <cell r="N835" t="str">
            <v>darainmehmood121@gmail.com</v>
          </cell>
          <cell r="O835" t="str">
            <v xml:space="preserve">2ndfloor ibrahim villas phase 1 Jamia millat road karachi </v>
          </cell>
        </row>
        <row r="836">
          <cell r="B836" t="str">
            <v>Student1310486</v>
          </cell>
          <cell r="C836" t="str">
            <v>Hubab Almas</v>
          </cell>
          <cell r="D836" t="str">
            <v>Almas</v>
          </cell>
          <cell r="E836" t="str">
            <v>Sir Tayyab</v>
          </cell>
          <cell r="F836" t="str">
            <v>PR-202104E+3E1</v>
          </cell>
          <cell r="G836">
            <v>44298</v>
          </cell>
          <cell r="H836" t="str">
            <v>3 TO 5</v>
          </cell>
          <cell r="I836" t="str">
            <v>MWF</v>
          </cell>
          <cell r="J836" t="str">
            <v>CPISM</v>
          </cell>
          <cell r="K836" t="str">
            <v>-</v>
          </cell>
          <cell r="L836">
            <v>923092959461</v>
          </cell>
          <cell r="M836">
            <v>923412354609</v>
          </cell>
          <cell r="N836" t="str">
            <v>almashhubab11@yahoo.com</v>
          </cell>
          <cell r="O836" t="str">
            <v>House no 53/R Block 6 PECHS</v>
          </cell>
        </row>
        <row r="837">
          <cell r="B837" t="str">
            <v>Student1303649</v>
          </cell>
          <cell r="C837" t="str">
            <v>Ameer Hamza</v>
          </cell>
          <cell r="D837" t="str">
            <v xml:space="preserve">Haroon M Usman </v>
          </cell>
          <cell r="E837" t="str">
            <v>Sir Tayyab</v>
          </cell>
          <cell r="F837" t="str">
            <v>PR-202104E+3E1</v>
          </cell>
          <cell r="G837">
            <v>44298</v>
          </cell>
          <cell r="H837" t="str">
            <v>3 TO 5</v>
          </cell>
          <cell r="I837" t="str">
            <v>MWF</v>
          </cell>
          <cell r="J837" t="str">
            <v>CPISM</v>
          </cell>
          <cell r="K837" t="str">
            <v>42201-1902880-1</v>
          </cell>
          <cell r="L837">
            <v>923343037804</v>
          </cell>
          <cell r="M837">
            <v>0</v>
          </cell>
          <cell r="N837" t="str">
            <v>Shehnazharoon3456@gmail.com</v>
          </cell>
          <cell r="O837" t="str">
            <v>Flat no 301 Adam Garden Hill Park Karachi</v>
          </cell>
        </row>
        <row r="838">
          <cell r="B838" t="str">
            <v>-</v>
          </cell>
          <cell r="C838" t="str">
            <v>-</v>
          </cell>
          <cell r="D838" t="str">
            <v>-</v>
          </cell>
          <cell r="E838" t="str">
            <v>-</v>
          </cell>
          <cell r="F838" t="str">
            <v>-</v>
          </cell>
          <cell r="G838" t="str">
            <v>-</v>
          </cell>
          <cell r="H838" t="str">
            <v>-</v>
          </cell>
          <cell r="I838" t="str">
            <v>-</v>
          </cell>
          <cell r="J838" t="str">
            <v>-</v>
          </cell>
          <cell r="K838" t="str">
            <v>-</v>
          </cell>
          <cell r="L838" t="str">
            <v>-</v>
          </cell>
          <cell r="M838" t="str">
            <v>-</v>
          </cell>
          <cell r="N838" t="str">
            <v>-</v>
          </cell>
          <cell r="O838" t="str">
            <v>-</v>
          </cell>
        </row>
        <row r="839">
          <cell r="B839" t="str">
            <v>Enrollment</v>
          </cell>
          <cell r="C839" t="str">
            <v>Name</v>
          </cell>
          <cell r="D839" t="str">
            <v>Father Name</v>
          </cell>
          <cell r="E839" t="str">
            <v>Faculty Name</v>
          </cell>
          <cell r="F839" t="str">
            <v>Batch Code</v>
          </cell>
          <cell r="G839" t="str">
            <v>Batch Start Date</v>
          </cell>
          <cell r="H839" t="str">
            <v>Time Slot</v>
          </cell>
          <cell r="I839" t="str">
            <v>Days</v>
          </cell>
          <cell r="J839" t="str">
            <v>Course</v>
          </cell>
          <cell r="K839" t="str">
            <v>NIC Number</v>
          </cell>
          <cell r="L839" t="str">
            <v>PTCL No</v>
          </cell>
          <cell r="M839" t="str">
            <v>Cell No</v>
          </cell>
          <cell r="N839" t="str">
            <v>Email</v>
          </cell>
          <cell r="O839" t="str">
            <v>Address</v>
          </cell>
        </row>
        <row r="840">
          <cell r="B840" t="str">
            <v>Student1320424</v>
          </cell>
          <cell r="C840" t="str">
            <v>Syed Farrukh Raza</v>
          </cell>
          <cell r="D840" t="str">
            <v>Syed Ali</v>
          </cell>
          <cell r="E840" t="str">
            <v>Miss Hunza</v>
          </cell>
          <cell r="F840" t="str">
            <v>PR-202107E</v>
          </cell>
          <cell r="G840">
            <v>44384</v>
          </cell>
          <cell r="H840" t="str">
            <v>3 TO 5</v>
          </cell>
          <cell r="I840" t="str">
            <v>MWF</v>
          </cell>
          <cell r="J840" t="str">
            <v>CPISM</v>
          </cell>
          <cell r="K840" t="str">
            <v>13101-4946639-1</v>
          </cell>
          <cell r="L840">
            <v>923127525881</v>
          </cell>
          <cell r="M840">
            <v>923217992603</v>
          </cell>
          <cell r="N840" t="str">
            <v>farrukhr79@gmail.com</v>
          </cell>
          <cell r="O840" t="str">
            <v>F-6 Darabshan Villas DHA Phase 6 karachi</v>
          </cell>
        </row>
        <row r="841">
          <cell r="B841" t="str">
            <v>Student1320776</v>
          </cell>
          <cell r="C841" t="str">
            <v>Shahzeb</v>
          </cell>
          <cell r="D841" t="str">
            <v>Munawar khan</v>
          </cell>
          <cell r="E841" t="str">
            <v>Miss Hunza</v>
          </cell>
          <cell r="F841" t="str">
            <v>PR-202107E</v>
          </cell>
          <cell r="G841">
            <v>44384</v>
          </cell>
          <cell r="H841" t="str">
            <v>3 TO 5</v>
          </cell>
          <cell r="I841" t="str">
            <v>MWF</v>
          </cell>
          <cell r="J841" t="str">
            <v>ADSE</v>
          </cell>
          <cell r="K841" t="str">
            <v>-</v>
          </cell>
          <cell r="L841">
            <v>923171150841</v>
          </cell>
          <cell r="M841">
            <v>923108247667</v>
          </cell>
          <cell r="N841" t="str">
            <v>1235hazaib123@gmail.com</v>
          </cell>
          <cell r="O841" t="str">
            <v>House no 150,St 2 Masoom Shah Colony Mehmoodabad Karachi</v>
          </cell>
        </row>
        <row r="842">
          <cell r="B842" t="str">
            <v>Student1323438</v>
          </cell>
          <cell r="C842" t="str">
            <v>Awatif Jan</v>
          </cell>
          <cell r="D842" t="str">
            <v>Abdul Hameed Rehmani</v>
          </cell>
          <cell r="E842" t="str">
            <v>Miss Hunza</v>
          </cell>
          <cell r="F842" t="str">
            <v>PR-202107E</v>
          </cell>
          <cell r="G842">
            <v>44384</v>
          </cell>
          <cell r="H842" t="str">
            <v>3 TO 5</v>
          </cell>
          <cell r="I842" t="str">
            <v>MWF</v>
          </cell>
          <cell r="J842" t="str">
            <v>ADSE</v>
          </cell>
          <cell r="K842" t="str">
            <v>35201-9086178-2</v>
          </cell>
          <cell r="L842">
            <v>923162669917</v>
          </cell>
          <cell r="M842" t="str">
            <v>-</v>
          </cell>
          <cell r="N842" t="str">
            <v>awatifjaan@gmail.com</v>
          </cell>
          <cell r="O842" t="str">
            <v>House no R272-B Gulshan-e-Sikandar Korangi Karachi</v>
          </cell>
        </row>
        <row r="843">
          <cell r="B843" t="str">
            <v>Student1324676</v>
          </cell>
          <cell r="C843" t="str">
            <v>Naveed Butt</v>
          </cell>
          <cell r="D843" t="str">
            <v>Naseem Butt</v>
          </cell>
          <cell r="E843" t="str">
            <v>Miss Hunza</v>
          </cell>
          <cell r="F843" t="str">
            <v>PR-202107E</v>
          </cell>
          <cell r="G843">
            <v>44384</v>
          </cell>
          <cell r="H843" t="str">
            <v>3 TO 5</v>
          </cell>
          <cell r="I843" t="str">
            <v>MWF</v>
          </cell>
          <cell r="J843" t="str">
            <v>ADSE</v>
          </cell>
          <cell r="K843" t="str">
            <v>42301-4114051-1</v>
          </cell>
          <cell r="L843">
            <v>923171188326</v>
          </cell>
          <cell r="M843">
            <v>923003570418</v>
          </cell>
          <cell r="N843" t="str">
            <v>butt6041@gmail.com</v>
          </cell>
          <cell r="O843" t="str">
            <v>House no 539 Laiquat Ashraf Colony Mahmoodabad Gate karachi</v>
          </cell>
        </row>
        <row r="844">
          <cell r="B844" t="str">
            <v>Student1324772</v>
          </cell>
          <cell r="C844" t="str">
            <v>Shuban Shaikh</v>
          </cell>
          <cell r="D844" t="str">
            <v>Muhammad Ashraf</v>
          </cell>
          <cell r="E844" t="str">
            <v>Miss Hunza</v>
          </cell>
          <cell r="F844" t="str">
            <v>PR-202107E</v>
          </cell>
          <cell r="G844">
            <v>44384</v>
          </cell>
          <cell r="H844" t="str">
            <v>3 TO 5</v>
          </cell>
          <cell r="I844" t="str">
            <v>MWF</v>
          </cell>
          <cell r="J844" t="str">
            <v>ADSE</v>
          </cell>
          <cell r="K844" t="str">
            <v>42604-0384798-7</v>
          </cell>
          <cell r="L844">
            <v>923111253780</v>
          </cell>
          <cell r="M844" t="str">
            <v>-</v>
          </cell>
          <cell r="N844" t="str">
            <v>Shubanshaikh@gmail.com</v>
          </cell>
          <cell r="O844" t="str">
            <v>House Number L 218 Sector 34/1 Korangi 3</v>
          </cell>
        </row>
        <row r="845">
          <cell r="B845" t="str">
            <v>Student1324786</v>
          </cell>
          <cell r="C845" t="str">
            <v>Muhammad Zain</v>
          </cell>
          <cell r="D845" t="str">
            <v>Muhammad Waqar Azam</v>
          </cell>
          <cell r="E845" t="str">
            <v>Miss Hunza</v>
          </cell>
          <cell r="F845" t="str">
            <v>PR-202107E</v>
          </cell>
          <cell r="G845">
            <v>44384</v>
          </cell>
          <cell r="H845" t="str">
            <v>3 TO 5</v>
          </cell>
          <cell r="I845" t="str">
            <v>MWF</v>
          </cell>
          <cell r="J845" t="str">
            <v>CPISM</v>
          </cell>
          <cell r="K845" t="str">
            <v>42201-3802825-9</v>
          </cell>
          <cell r="L845">
            <v>923122197252</v>
          </cell>
          <cell r="M845">
            <v>923223686363</v>
          </cell>
          <cell r="N845" t="str">
            <v>Muhammadzain112@gmail.com</v>
          </cell>
          <cell r="O845" t="str">
            <v>H # 28/4-3 Street # 24 Model Colony Karachi</v>
          </cell>
        </row>
        <row r="846">
          <cell r="B846" t="str">
            <v>Student1323008</v>
          </cell>
          <cell r="C846" t="str">
            <v>Ashar Maqsood</v>
          </cell>
          <cell r="D846" t="str">
            <v>Maqsood Sultan</v>
          </cell>
          <cell r="E846" t="str">
            <v>Miss Hunza</v>
          </cell>
          <cell r="F846" t="str">
            <v>PR-202107E</v>
          </cell>
          <cell r="G846">
            <v>44384</v>
          </cell>
          <cell r="H846" t="str">
            <v>3 TO 5</v>
          </cell>
          <cell r="I846" t="str">
            <v>MWF</v>
          </cell>
          <cell r="J846" t="str">
            <v>HTML Web Des</v>
          </cell>
          <cell r="K846" t="str">
            <v>42201-4073927-5</v>
          </cell>
          <cell r="L846">
            <v>923432754674</v>
          </cell>
          <cell r="M846">
            <v>923312887602</v>
          </cell>
          <cell r="N846" t="str">
            <v>ashar.maqsood1@gmail.com</v>
          </cell>
          <cell r="O846" t="str">
            <v>House 26/143 Drigh Road Cantt Bazar Karachi</v>
          </cell>
        </row>
        <row r="847">
          <cell r="B847" t="str">
            <v>Student1324775</v>
          </cell>
          <cell r="C847" t="str">
            <v>Sajjad Ahmed</v>
          </cell>
          <cell r="D847" t="str">
            <v>Siraj-ud-din</v>
          </cell>
          <cell r="E847" t="str">
            <v>Miss Hunza</v>
          </cell>
          <cell r="F847" t="str">
            <v>PR-202107E</v>
          </cell>
          <cell r="G847">
            <v>44384</v>
          </cell>
          <cell r="H847" t="str">
            <v>3 TO 5</v>
          </cell>
          <cell r="I847" t="str">
            <v>MWF</v>
          </cell>
          <cell r="J847" t="str">
            <v>ADSE</v>
          </cell>
          <cell r="K847" t="str">
            <v>42201-7401502-5</v>
          </cell>
          <cell r="L847">
            <v>923020326211</v>
          </cell>
          <cell r="M847" t="str">
            <v>-</v>
          </cell>
          <cell r="N847" t="str">
            <v>Sajjadahmed123@gmail.com</v>
          </cell>
          <cell r="O847" t="str">
            <v>Sector 34/1 House no L170</v>
          </cell>
        </row>
        <row r="848">
          <cell r="B848" t="str">
            <v>Student1324687</v>
          </cell>
          <cell r="C848" t="str">
            <v>Zain Sheikh</v>
          </cell>
          <cell r="D848" t="str">
            <v>Mohammad Akbar</v>
          </cell>
          <cell r="E848" t="str">
            <v>Miss Hunza</v>
          </cell>
          <cell r="F848" t="str">
            <v>PR-202107E</v>
          </cell>
          <cell r="G848">
            <v>44384</v>
          </cell>
          <cell r="H848" t="str">
            <v>3 TO 5</v>
          </cell>
          <cell r="I848" t="str">
            <v>MWF</v>
          </cell>
          <cell r="J848" t="str">
            <v>ADSE</v>
          </cell>
          <cell r="K848" t="str">
            <v>42201-8708987-1</v>
          </cell>
          <cell r="L848">
            <v>923082257121</v>
          </cell>
          <cell r="M848">
            <v>0</v>
          </cell>
          <cell r="N848" t="str">
            <v>zainsheikh123@gmail.com</v>
          </cell>
          <cell r="O848" t="str">
            <v>Hazrat Bilal Colony industrail Area H no L 13 Sector 8 B</v>
          </cell>
        </row>
        <row r="849">
          <cell r="B849" t="str">
            <v>Student1303474</v>
          </cell>
          <cell r="C849" t="str">
            <v>Muhammad Abdul Wasay</v>
          </cell>
          <cell r="D849" t="str">
            <v>Ifthikhar Ahmed</v>
          </cell>
          <cell r="E849" t="str">
            <v>Miss Hunza</v>
          </cell>
          <cell r="F849" t="str">
            <v>PR-202107E</v>
          </cell>
          <cell r="G849">
            <v>44384</v>
          </cell>
          <cell r="H849" t="str">
            <v>3 TO 5</v>
          </cell>
          <cell r="I849" t="str">
            <v>MWF</v>
          </cell>
          <cell r="J849" t="str">
            <v>CPISM</v>
          </cell>
          <cell r="K849" t="str">
            <v>42201-3996436-9</v>
          </cell>
          <cell r="L849">
            <v>923362319655</v>
          </cell>
          <cell r="M849">
            <v>0</v>
          </cell>
          <cell r="N849" t="str">
            <v>Abdul.wasay.832000@gmail.com</v>
          </cell>
          <cell r="O849" t="str">
            <v>Gulshan e iqbal Block 2 Flat no e-3 Karroson Complex</v>
          </cell>
        </row>
        <row r="850">
          <cell r="B850" t="str">
            <v>Student1319302</v>
          </cell>
          <cell r="C850" t="str">
            <v>Abrar Ahmed</v>
          </cell>
          <cell r="D850" t="str">
            <v>Muhammad ishaq</v>
          </cell>
          <cell r="E850" t="str">
            <v>Miss Hunza</v>
          </cell>
          <cell r="F850" t="str">
            <v>PR-202107E</v>
          </cell>
          <cell r="G850">
            <v>44384</v>
          </cell>
          <cell r="H850" t="str">
            <v>3 TO 5</v>
          </cell>
          <cell r="I850" t="str">
            <v>MWF</v>
          </cell>
          <cell r="J850" t="str">
            <v>CPISM</v>
          </cell>
          <cell r="K850" t="str">
            <v>14301-4328044-7</v>
          </cell>
          <cell r="L850">
            <v>923402583287</v>
          </cell>
          <cell r="M850" t="str">
            <v>-</v>
          </cell>
          <cell r="N850" t="str">
            <v>abrarafridi331@gmail.com</v>
          </cell>
          <cell r="O850" t="str">
            <v>New Sindh Muslim Colony block 6 PECHS Karachi</v>
          </cell>
        </row>
        <row r="851">
          <cell r="B851" t="str">
            <v>Student1325533</v>
          </cell>
          <cell r="C851" t="str">
            <v>Junaid Ali</v>
          </cell>
          <cell r="D851" t="str">
            <v>Abdul Fattah</v>
          </cell>
          <cell r="E851" t="str">
            <v>Miss Hunza</v>
          </cell>
          <cell r="F851" t="str">
            <v>PR-202107E</v>
          </cell>
          <cell r="G851">
            <v>44384</v>
          </cell>
          <cell r="H851" t="str">
            <v>3 TO 5</v>
          </cell>
          <cell r="I851" t="str">
            <v>MWF</v>
          </cell>
          <cell r="J851" t="str">
            <v>DISM</v>
          </cell>
          <cell r="K851" t="str">
            <v>-</v>
          </cell>
          <cell r="L851">
            <v>923352800434</v>
          </cell>
          <cell r="M851">
            <v>923012841575</v>
          </cell>
          <cell r="N851" t="str">
            <v>junaidali123@gmail.com</v>
          </cell>
          <cell r="O851" t="str">
            <v>H-no G5 Jinnah Hospital Karachi Near Doctor colony</v>
          </cell>
        </row>
        <row r="852">
          <cell r="B852" t="str">
            <v>Student1328676</v>
          </cell>
          <cell r="C852" t="str">
            <v>Sayed Adil Hussain Shah Gillani</v>
          </cell>
          <cell r="D852" t="str">
            <v>G.Shabir Ahmed Shah</v>
          </cell>
          <cell r="E852" t="str">
            <v>Miss Hunza</v>
          </cell>
          <cell r="F852" t="str">
            <v>PR-202107E</v>
          </cell>
          <cell r="G852">
            <v>44384</v>
          </cell>
          <cell r="H852" t="str">
            <v>3 TO 5</v>
          </cell>
          <cell r="I852" t="str">
            <v>MWF</v>
          </cell>
          <cell r="J852" t="str">
            <v>ADSE</v>
          </cell>
          <cell r="K852" t="str">
            <v>42501-5027669-1</v>
          </cell>
          <cell r="L852">
            <v>923362027013</v>
          </cell>
          <cell r="M852">
            <v>923162072670</v>
          </cell>
          <cell r="N852" t="str">
            <v>sahs-001@gmail.com</v>
          </cell>
          <cell r="O852" t="str">
            <v>Gulshan-e-hadeed Ph1 A-1504 bin Qasim Malir Karachi</v>
          </cell>
        </row>
        <row r="853">
          <cell r="B853" t="str">
            <v>Student1323574</v>
          </cell>
          <cell r="C853" t="str">
            <v>Wahaj Shahzad</v>
          </cell>
          <cell r="D853" t="str">
            <v>Moin Uddin</v>
          </cell>
          <cell r="E853" t="str">
            <v>Miss Hunza</v>
          </cell>
          <cell r="F853" t="str">
            <v>PR-202107E</v>
          </cell>
          <cell r="G853">
            <v>44384</v>
          </cell>
          <cell r="H853" t="str">
            <v>3 TO 5</v>
          </cell>
          <cell r="I853" t="str">
            <v>MWF</v>
          </cell>
          <cell r="J853" t="str">
            <v>DISM</v>
          </cell>
          <cell r="K853" t="str">
            <v>42301-1084530-5</v>
          </cell>
          <cell r="L853">
            <v>923062625389</v>
          </cell>
          <cell r="M853" t="str">
            <v>-</v>
          </cell>
          <cell r="N853" t="str">
            <v>Whajshahzad370@gmail.com</v>
          </cell>
          <cell r="O853" t="str">
            <v>House no 203 PIB Coloney Karachi</v>
          </cell>
        </row>
        <row r="854">
          <cell r="B854" t="str">
            <v>-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 t="str">
            <v>-</v>
          </cell>
          <cell r="J854" t="str">
            <v>-</v>
          </cell>
          <cell r="K854" t="str">
            <v>-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</row>
        <row r="855">
          <cell r="B855" t="str">
            <v>Enrollment</v>
          </cell>
          <cell r="C855" t="str">
            <v>Name</v>
          </cell>
          <cell r="D855" t="str">
            <v>Father Name</v>
          </cell>
          <cell r="E855" t="str">
            <v>Faculty Name</v>
          </cell>
          <cell r="F855" t="str">
            <v>Batch Code</v>
          </cell>
          <cell r="G855" t="str">
            <v>Batch Start Date</v>
          </cell>
          <cell r="H855" t="str">
            <v>Time Slot</v>
          </cell>
          <cell r="I855" t="str">
            <v>Days</v>
          </cell>
          <cell r="J855" t="str">
            <v>Course</v>
          </cell>
          <cell r="K855" t="str">
            <v>NIC Number</v>
          </cell>
          <cell r="L855" t="str">
            <v>PTCL No</v>
          </cell>
          <cell r="M855" t="str">
            <v>Cell No</v>
          </cell>
          <cell r="N855" t="str">
            <v>Email</v>
          </cell>
          <cell r="O855" t="str">
            <v>Address</v>
          </cell>
        </row>
        <row r="856">
          <cell r="B856" t="str">
            <v>Student1332858</v>
          </cell>
          <cell r="C856" t="str">
            <v>Ahmed Peerani</v>
          </cell>
          <cell r="D856" t="str">
            <v>Abdul wahid</v>
          </cell>
          <cell r="E856" t="str">
            <v>Miss Hunza</v>
          </cell>
          <cell r="F856" t="str">
            <v>PR2-202109E</v>
          </cell>
          <cell r="G856">
            <v>44453</v>
          </cell>
          <cell r="H856" t="str">
            <v>3 to 5</v>
          </cell>
          <cell r="I856" t="str">
            <v>TTS</v>
          </cell>
          <cell r="J856" t="str">
            <v>ADSE</v>
          </cell>
          <cell r="K856" t="str">
            <v>42101-8358451-3</v>
          </cell>
          <cell r="L856">
            <v>923122767653</v>
          </cell>
          <cell r="M856">
            <v>923182749653</v>
          </cell>
          <cell r="N856" t="str">
            <v>mrahmedpeevani@gmail.com</v>
          </cell>
          <cell r="O856" t="str">
            <v>House 202 Hamza Resdincy Bahadarabad karachi</v>
          </cell>
        </row>
        <row r="857">
          <cell r="B857" t="str">
            <v>Student1339005</v>
          </cell>
          <cell r="C857" t="str">
            <v>Muhammad Ukasha</v>
          </cell>
          <cell r="D857" t="str">
            <v xml:space="preserve">Muhammad Yousuf </v>
          </cell>
          <cell r="E857" t="str">
            <v>Miss Hunza</v>
          </cell>
          <cell r="F857" t="str">
            <v>PR2-202109E</v>
          </cell>
          <cell r="G857">
            <v>44453</v>
          </cell>
          <cell r="H857" t="str">
            <v>3 to 5</v>
          </cell>
          <cell r="I857" t="str">
            <v>TTS</v>
          </cell>
          <cell r="J857" t="str">
            <v>ADSE</v>
          </cell>
          <cell r="K857" t="str">
            <v>42000-6935181-1</v>
          </cell>
          <cell r="L857">
            <v>923002179766</v>
          </cell>
          <cell r="M857">
            <v>923201227906</v>
          </cell>
          <cell r="N857" t="str">
            <v>-</v>
          </cell>
          <cell r="O857" t="str">
            <v>Plot No J 87 PIB Colony</v>
          </cell>
        </row>
        <row r="858">
          <cell r="B858" t="str">
            <v>Student1332526</v>
          </cell>
          <cell r="C858" t="str">
            <v>Muhammad Zayan</v>
          </cell>
          <cell r="D858" t="str">
            <v>Muhammad Arif</v>
          </cell>
          <cell r="E858" t="str">
            <v>Miss Hunza</v>
          </cell>
          <cell r="F858" t="str">
            <v>PR2-202109E</v>
          </cell>
          <cell r="G858">
            <v>44453</v>
          </cell>
          <cell r="H858" t="str">
            <v>3 to 5</v>
          </cell>
          <cell r="I858" t="str">
            <v>TTS</v>
          </cell>
          <cell r="J858" t="str">
            <v>HTML Web Des</v>
          </cell>
          <cell r="K858" t="str">
            <v>42201-0519309-1</v>
          </cell>
          <cell r="L858">
            <v>923332250603</v>
          </cell>
          <cell r="M858" t="str">
            <v>-</v>
          </cell>
          <cell r="N858" t="str">
            <v>Muhammadzayan12@gmail.com</v>
          </cell>
          <cell r="O858" t="str">
            <v>House No D/381 Khuldabad Colony Karachi</v>
          </cell>
        </row>
        <row r="859">
          <cell r="B859" t="str">
            <v>Student1338352</v>
          </cell>
          <cell r="C859" t="str">
            <v>Ameema Khaliq</v>
          </cell>
          <cell r="D859" t="str">
            <v>Muhammad Khaliq</v>
          </cell>
          <cell r="E859" t="str">
            <v>Miss Hunza</v>
          </cell>
          <cell r="F859" t="str">
            <v>PR2-202109E</v>
          </cell>
          <cell r="G859">
            <v>44453</v>
          </cell>
          <cell r="H859" t="str">
            <v>3 to 5</v>
          </cell>
          <cell r="I859" t="str">
            <v>TTS</v>
          </cell>
          <cell r="J859" t="str">
            <v>HDSE</v>
          </cell>
          <cell r="K859" t="str">
            <v>-</v>
          </cell>
          <cell r="L859">
            <v>923352975900</v>
          </cell>
          <cell r="M859" t="str">
            <v>-</v>
          </cell>
          <cell r="N859" t="str">
            <v>anuma1490@gmail.com</v>
          </cell>
          <cell r="O859" t="str">
            <v>H no 19/A Burney Manzil L.A.C Mehmoodabad</v>
          </cell>
        </row>
        <row r="860">
          <cell r="B860" t="str">
            <v>Student1338304</v>
          </cell>
          <cell r="C860" t="str">
            <v>Sajjad hussain Kazmi</v>
          </cell>
          <cell r="D860" t="str">
            <v>S.H.Kazmi</v>
          </cell>
          <cell r="E860" t="str">
            <v>Miss Hunza</v>
          </cell>
          <cell r="F860" t="str">
            <v>PR2-202109E</v>
          </cell>
          <cell r="G860">
            <v>44453</v>
          </cell>
          <cell r="H860" t="str">
            <v>3 to 5</v>
          </cell>
          <cell r="I860" t="str">
            <v>TTS</v>
          </cell>
          <cell r="J860" t="str">
            <v>ADSE</v>
          </cell>
          <cell r="K860" t="str">
            <v>42301-1717815-3</v>
          </cell>
          <cell r="L860">
            <v>923222233397</v>
          </cell>
          <cell r="M860">
            <v>0</v>
          </cell>
          <cell r="N860" t="str">
            <v>-</v>
          </cell>
          <cell r="O860" t="str">
            <v>KPT Flats CC/3 M.T Khan Road Karachi</v>
          </cell>
        </row>
        <row r="861">
          <cell r="B861" t="str">
            <v>Student1339544</v>
          </cell>
          <cell r="C861" t="str">
            <v>Sohail Khan</v>
          </cell>
          <cell r="D861" t="str">
            <v>Zar Mohammad Khan</v>
          </cell>
          <cell r="E861" t="str">
            <v>Miss Hunza</v>
          </cell>
          <cell r="F861" t="str">
            <v>PR2-202109E</v>
          </cell>
          <cell r="G861">
            <v>44453</v>
          </cell>
          <cell r="H861" t="str">
            <v>3 to 5</v>
          </cell>
          <cell r="I861" t="str">
            <v>TTS</v>
          </cell>
          <cell r="J861" t="str">
            <v>ADSE</v>
          </cell>
          <cell r="K861" t="str">
            <v>42401-1376671-9</v>
          </cell>
          <cell r="L861">
            <v>923408728780</v>
          </cell>
          <cell r="M861" t="str">
            <v>-</v>
          </cell>
          <cell r="N861" t="str">
            <v>khansohailkhan1221@gmail.com</v>
          </cell>
          <cell r="O861" t="str">
            <v>Shatil Basti Dakkhanabad Colony Mansehra</v>
          </cell>
        </row>
        <row r="862">
          <cell r="B862" t="str">
            <v>Student1332910</v>
          </cell>
          <cell r="C862" t="str">
            <v>Faryal Naseem</v>
          </cell>
          <cell r="D862" t="str">
            <v>Naseem Uddin</v>
          </cell>
          <cell r="E862" t="str">
            <v>Miss Hunza</v>
          </cell>
          <cell r="F862" t="str">
            <v>PR2-202109E</v>
          </cell>
          <cell r="G862">
            <v>44453</v>
          </cell>
          <cell r="H862" t="str">
            <v>3 to 5</v>
          </cell>
          <cell r="I862" t="str">
            <v>TTS</v>
          </cell>
          <cell r="J862" t="str">
            <v>HTML Web Des</v>
          </cell>
          <cell r="K862" t="str">
            <v>9040-0114450-4</v>
          </cell>
          <cell r="L862">
            <v>923092907505</v>
          </cell>
          <cell r="M862" t="str">
            <v>-</v>
          </cell>
          <cell r="N862" t="str">
            <v>fariyangel@gmail.com</v>
          </cell>
          <cell r="O862" t="str">
            <v>Mehmoodabad No 2 Near Ranger Office</v>
          </cell>
        </row>
        <row r="863">
          <cell r="B863" t="str">
            <v>Student1339827</v>
          </cell>
          <cell r="C863" t="str">
            <v>Muhammad Hassaan Ahmed</v>
          </cell>
          <cell r="D863" t="str">
            <v>Ahmed Hassan</v>
          </cell>
          <cell r="E863" t="str">
            <v>Miss Hunza</v>
          </cell>
          <cell r="F863" t="str">
            <v>PR2-202109E</v>
          </cell>
          <cell r="G863">
            <v>44453</v>
          </cell>
          <cell r="H863" t="str">
            <v>3 to 5</v>
          </cell>
          <cell r="I863" t="str">
            <v>TTS</v>
          </cell>
          <cell r="J863" t="str">
            <v>ADSE</v>
          </cell>
          <cell r="K863" t="str">
            <v>-</v>
          </cell>
          <cell r="L863">
            <v>923332362597</v>
          </cell>
          <cell r="M863" t="str">
            <v>-</v>
          </cell>
          <cell r="N863" t="str">
            <v>-</v>
          </cell>
          <cell r="O863" t="str">
            <v>H No 63 S.T No 1 Sec No 3 HBCHS (Naval Colony) Hubriver Road</v>
          </cell>
        </row>
        <row r="864">
          <cell r="B864" t="str">
            <v>Student1338258</v>
          </cell>
          <cell r="C864" t="str">
            <v>Aqsa Ghulam Hussain</v>
          </cell>
          <cell r="D864" t="str">
            <v>Haji Ghulam Hussain</v>
          </cell>
          <cell r="E864" t="str">
            <v>Miss Hunza</v>
          </cell>
          <cell r="F864" t="str">
            <v>PR2-202109E</v>
          </cell>
          <cell r="G864">
            <v>44453</v>
          </cell>
          <cell r="H864" t="str">
            <v>3 to 5</v>
          </cell>
          <cell r="I864" t="str">
            <v>TTS</v>
          </cell>
          <cell r="J864" t="str">
            <v>CPISM</v>
          </cell>
          <cell r="K864" t="str">
            <v>42201-3913523-6</v>
          </cell>
          <cell r="L864">
            <v>923170325523</v>
          </cell>
          <cell r="M864">
            <v>923145521635</v>
          </cell>
          <cell r="N864" t="str">
            <v>aqsaghulamhussain@gmail.com</v>
          </cell>
          <cell r="O864" t="str">
            <v>Huma Heights 10 th Floor flat 1011 Behind copcinema saddar karachi</v>
          </cell>
        </row>
        <row r="865">
          <cell r="B865" t="str">
            <v>Student1346225</v>
          </cell>
          <cell r="C865" t="str">
            <v>Junaid Ahmed</v>
          </cell>
          <cell r="D865" t="str">
            <v>Malik muhammad Arshaf</v>
          </cell>
          <cell r="E865" t="str">
            <v>Miss Hunza</v>
          </cell>
          <cell r="F865" t="str">
            <v>PR2-202109E</v>
          </cell>
          <cell r="G865">
            <v>44453</v>
          </cell>
          <cell r="H865" t="str">
            <v>3 to 5</v>
          </cell>
          <cell r="I865" t="str">
            <v>TTS</v>
          </cell>
          <cell r="J865" t="str">
            <v>HTML Web Des</v>
          </cell>
          <cell r="K865" t="str">
            <v>42201-9469091-3</v>
          </cell>
          <cell r="L865">
            <v>923148106410</v>
          </cell>
          <cell r="M865" t="str">
            <v>-</v>
          </cell>
          <cell r="N865" t="str">
            <v>-</v>
          </cell>
          <cell r="O865" t="str">
            <v>Akhter Colony Sector D Street 1 House no : 9 Karachi</v>
          </cell>
        </row>
        <row r="866">
          <cell r="B866" t="str">
            <v>Student1336220</v>
          </cell>
          <cell r="C866" t="str">
            <v>Faiz ul Haque Fareed</v>
          </cell>
          <cell r="D866" t="str">
            <v>Fareed Ahmed</v>
          </cell>
          <cell r="E866" t="str">
            <v>Miss Hunza</v>
          </cell>
          <cell r="F866" t="str">
            <v>PR2-202109E</v>
          </cell>
          <cell r="G866">
            <v>44453</v>
          </cell>
          <cell r="H866" t="str">
            <v>3 to 5</v>
          </cell>
          <cell r="I866" t="str">
            <v>TTS</v>
          </cell>
          <cell r="J866" t="str">
            <v>ADSE</v>
          </cell>
          <cell r="K866" t="str">
            <v>-</v>
          </cell>
          <cell r="L866">
            <v>923322448609</v>
          </cell>
          <cell r="M866">
            <v>923222034595</v>
          </cell>
          <cell r="N866" t="str">
            <v>Fahadfareed841@gmail.com</v>
          </cell>
          <cell r="O866" t="str">
            <v>house 218-j Block 2 PECHS Karachi</v>
          </cell>
        </row>
        <row r="867">
          <cell r="B867" t="str">
            <v>Student1336004</v>
          </cell>
          <cell r="C867" t="str">
            <v>Hamza Javed</v>
          </cell>
          <cell r="D867" t="str">
            <v>Javed Hussain</v>
          </cell>
          <cell r="E867" t="str">
            <v>Miss Hunza</v>
          </cell>
          <cell r="F867" t="str">
            <v>PR2-202109E</v>
          </cell>
          <cell r="G867">
            <v>44453</v>
          </cell>
          <cell r="H867" t="str">
            <v>3 to 5</v>
          </cell>
          <cell r="I867" t="str">
            <v>TTS</v>
          </cell>
          <cell r="J867" t="str">
            <v>CPISM</v>
          </cell>
          <cell r="K867" t="str">
            <v>41201-6557267-1</v>
          </cell>
          <cell r="L867">
            <v>923322369526</v>
          </cell>
          <cell r="M867" t="str">
            <v>-</v>
          </cell>
          <cell r="N867" t="str">
            <v>-</v>
          </cell>
          <cell r="O867" t="str">
            <v>Plot - E418 Khudalal Colony Laiqut road Karachi</v>
          </cell>
        </row>
        <row r="868">
          <cell r="B868" t="str">
            <v>Student1335991</v>
          </cell>
          <cell r="C868" t="str">
            <v>Murtaza Zulfiqar</v>
          </cell>
          <cell r="D868" t="str">
            <v>Zulfiqar Ali</v>
          </cell>
          <cell r="E868" t="str">
            <v>Miss Hunza</v>
          </cell>
          <cell r="F868" t="str">
            <v>PR2-202109E</v>
          </cell>
          <cell r="G868">
            <v>44453</v>
          </cell>
          <cell r="H868" t="str">
            <v>3 to 5</v>
          </cell>
          <cell r="I868" t="str">
            <v>TTS</v>
          </cell>
          <cell r="J868" t="str">
            <v>CPISM</v>
          </cell>
          <cell r="K868" t="str">
            <v>42201-9303049-9</v>
          </cell>
          <cell r="L868">
            <v>923322430376</v>
          </cell>
          <cell r="M868" t="str">
            <v>-</v>
          </cell>
          <cell r="N868" t="str">
            <v>-</v>
          </cell>
          <cell r="O868" t="str">
            <v>E418 Khudabad Colony Laiqut Road Karachi</v>
          </cell>
        </row>
        <row r="869">
          <cell r="B869" t="str">
            <v>Student1338332</v>
          </cell>
          <cell r="C869" t="str">
            <v>Fiza Nawab Ahmed Farooqi</v>
          </cell>
          <cell r="D869" t="str">
            <v>Muhammad Ahmed Farooqi</v>
          </cell>
          <cell r="E869" t="str">
            <v>Miss Hunza</v>
          </cell>
          <cell r="F869" t="str">
            <v>PR2-202109E</v>
          </cell>
          <cell r="G869">
            <v>44453</v>
          </cell>
          <cell r="H869" t="str">
            <v>3 to 5</v>
          </cell>
          <cell r="I869" t="str">
            <v>TTS</v>
          </cell>
          <cell r="J869" t="str">
            <v>ADSE</v>
          </cell>
          <cell r="K869" t="str">
            <v>-</v>
          </cell>
          <cell r="L869">
            <v>923170010270</v>
          </cell>
          <cell r="M869">
            <v>923309256125</v>
          </cell>
          <cell r="N869" t="str">
            <v>fizafarooqi8@gmail.com</v>
          </cell>
          <cell r="O869" t="str">
            <v>House # Ls49 Luckhow Society Sector 31 E Korangi karachi</v>
          </cell>
        </row>
        <row r="870">
          <cell r="B870" t="str">
            <v>Student1338996</v>
          </cell>
          <cell r="C870" t="str">
            <v>Fredrick Rock Robin</v>
          </cell>
          <cell r="D870" t="str">
            <v>Robin</v>
          </cell>
          <cell r="E870" t="str">
            <v>Miss Hunza</v>
          </cell>
          <cell r="F870" t="str">
            <v>PR2-202109E</v>
          </cell>
          <cell r="G870">
            <v>44453</v>
          </cell>
          <cell r="H870" t="str">
            <v>3 to 5</v>
          </cell>
          <cell r="I870" t="str">
            <v>TTS</v>
          </cell>
          <cell r="J870" t="str">
            <v>ADSE</v>
          </cell>
          <cell r="K870" t="str">
            <v>-</v>
          </cell>
          <cell r="L870">
            <v>923240298713</v>
          </cell>
          <cell r="M870" t="str">
            <v>-</v>
          </cell>
          <cell r="N870" t="str">
            <v>fredrickrock10@gmail.com</v>
          </cell>
          <cell r="O870" t="str">
            <v xml:space="preserve">House # 762 Street 25C Mehmoodabad # 5 </v>
          </cell>
        </row>
        <row r="871">
          <cell r="B871" t="str">
            <v>Student1335690</v>
          </cell>
          <cell r="C871" t="str">
            <v>Syed Iqbal</v>
          </cell>
          <cell r="D871" t="str">
            <v>S.Nasir Ahmed</v>
          </cell>
          <cell r="E871" t="str">
            <v>Miss Hunza</v>
          </cell>
          <cell r="F871" t="str">
            <v>PR2-202109E</v>
          </cell>
          <cell r="G871">
            <v>44453</v>
          </cell>
          <cell r="H871" t="str">
            <v>3 to 5</v>
          </cell>
          <cell r="I871" t="str">
            <v>TTS</v>
          </cell>
          <cell r="J871" t="str">
            <v>CPISM</v>
          </cell>
          <cell r="K871" t="str">
            <v>42201-9181201-1</v>
          </cell>
          <cell r="L871">
            <v>923132110929</v>
          </cell>
          <cell r="M871" t="str">
            <v>-</v>
          </cell>
          <cell r="N871" t="str">
            <v>-</v>
          </cell>
          <cell r="O871" t="str">
            <v>Khudadad Colony Liaqad Road Khi</v>
          </cell>
        </row>
        <row r="872">
          <cell r="B872" t="str">
            <v>Student1335822</v>
          </cell>
          <cell r="C872" t="str">
            <v>Abdullah Mujahid</v>
          </cell>
          <cell r="D872" t="str">
            <v>Mujahid Ali</v>
          </cell>
          <cell r="E872" t="str">
            <v>Miss Hunza</v>
          </cell>
          <cell r="F872" t="str">
            <v>PR2-202109E</v>
          </cell>
          <cell r="G872">
            <v>44453</v>
          </cell>
          <cell r="H872" t="str">
            <v>3 to 5</v>
          </cell>
          <cell r="I872" t="str">
            <v>TTS</v>
          </cell>
          <cell r="J872" t="str">
            <v>ADSE</v>
          </cell>
          <cell r="K872" t="str">
            <v>42201-2728430-7</v>
          </cell>
          <cell r="L872">
            <v>923120270371</v>
          </cell>
          <cell r="M872">
            <v>923212800142</v>
          </cell>
          <cell r="N872" t="str">
            <v>-</v>
          </cell>
          <cell r="O872" t="str">
            <v>House no 70 / 3A header Ali Road Teacher Society No 2 Bhadrabad Near Gulistan Ania club karachi</v>
          </cell>
        </row>
        <row r="873">
          <cell r="B873" t="str">
            <v>Student1335459</v>
          </cell>
          <cell r="C873" t="str">
            <v>Waseem Abbas</v>
          </cell>
          <cell r="D873" t="str">
            <v>Abdul Majeed</v>
          </cell>
          <cell r="E873" t="str">
            <v>Miss Hunza</v>
          </cell>
          <cell r="F873" t="str">
            <v>PR2-202109E</v>
          </cell>
          <cell r="G873">
            <v>44453</v>
          </cell>
          <cell r="H873" t="str">
            <v>3 to 5</v>
          </cell>
          <cell r="I873" t="str">
            <v>TTS</v>
          </cell>
          <cell r="J873" t="str">
            <v>HDSE</v>
          </cell>
          <cell r="K873" t="str">
            <v>42501-9241828-7</v>
          </cell>
          <cell r="L873">
            <v>923082492373</v>
          </cell>
          <cell r="M873" t="str">
            <v>-</v>
          </cell>
          <cell r="N873" t="str">
            <v>waseemmajeed109@gmail.com</v>
          </cell>
          <cell r="O873" t="str">
            <v>Gizri PNT Colony F/76/A Karachi</v>
          </cell>
        </row>
        <row r="874">
          <cell r="B874" t="str">
            <v>Student1332855</v>
          </cell>
          <cell r="C874" t="str">
            <v>Muhammad Mohisn</v>
          </cell>
          <cell r="D874" t="str">
            <v>Muhammad Masoom-ul-Haque</v>
          </cell>
          <cell r="E874" t="str">
            <v>Miss Hunza</v>
          </cell>
          <cell r="F874" t="str">
            <v>PR2-202109E</v>
          </cell>
          <cell r="G874">
            <v>44453</v>
          </cell>
          <cell r="H874" t="str">
            <v>3 to 5</v>
          </cell>
          <cell r="I874" t="str">
            <v>TTS</v>
          </cell>
          <cell r="J874" t="str">
            <v>CPISM</v>
          </cell>
          <cell r="K874" t="str">
            <v>42201-8742954-7</v>
          </cell>
          <cell r="L874">
            <v>923353307275</v>
          </cell>
          <cell r="M874" t="str">
            <v>-</v>
          </cell>
          <cell r="N874" t="str">
            <v>Mohsinshiekh17@gmail.com</v>
          </cell>
          <cell r="O874" t="str">
            <v>C-10 Suleman Plaza Block - 10 Gulshan-e-Iqbal Karachi</v>
          </cell>
        </row>
        <row r="875">
          <cell r="B875" t="str">
            <v>Student1332182</v>
          </cell>
          <cell r="C875" t="str">
            <v>Muhammad Ziavish Khan</v>
          </cell>
          <cell r="D875" t="str">
            <v>Muhammad Rashid Khan</v>
          </cell>
          <cell r="E875" t="str">
            <v>Miss Hunza</v>
          </cell>
          <cell r="F875" t="str">
            <v>PR2-202109E</v>
          </cell>
          <cell r="G875">
            <v>44453</v>
          </cell>
          <cell r="H875" t="str">
            <v>3 to 5</v>
          </cell>
          <cell r="I875" t="str">
            <v>TTS</v>
          </cell>
          <cell r="J875" t="str">
            <v>DISM</v>
          </cell>
          <cell r="K875" t="str">
            <v>42201-1408057-7</v>
          </cell>
          <cell r="L875">
            <v>923102463086</v>
          </cell>
          <cell r="M875" t="str">
            <v>-</v>
          </cell>
          <cell r="N875" t="str">
            <v>khanzaivish7@gmail.com</v>
          </cell>
          <cell r="O875" t="str">
            <v>Korangi 2/12 Cost Gourd Sec 48B</v>
          </cell>
        </row>
        <row r="876">
          <cell r="B876" t="str">
            <v>Student1331459</v>
          </cell>
          <cell r="C876" t="str">
            <v>Faraz Mefooz Iqbal</v>
          </cell>
          <cell r="D876" t="str">
            <v>Mehfooz Iqbal</v>
          </cell>
          <cell r="E876" t="str">
            <v>Miss Hunza</v>
          </cell>
          <cell r="F876" t="str">
            <v>PR2-202109E</v>
          </cell>
          <cell r="G876">
            <v>44453</v>
          </cell>
          <cell r="H876" t="str">
            <v>3 to 5</v>
          </cell>
          <cell r="I876" t="str">
            <v>TTS</v>
          </cell>
          <cell r="J876" t="str">
            <v>HDSE</v>
          </cell>
          <cell r="K876" t="str">
            <v>42201-0518939-8</v>
          </cell>
          <cell r="L876">
            <v>923008992721</v>
          </cell>
          <cell r="M876">
            <v>923332177885</v>
          </cell>
          <cell r="N876" t="str">
            <v>farazrajput03@gmail.com</v>
          </cell>
          <cell r="O876" t="str">
            <v>House 451 J-Area Korangi No 5 Karachi</v>
          </cell>
        </row>
        <row r="877">
          <cell r="B877" t="str">
            <v>-</v>
          </cell>
          <cell r="C877" t="str">
            <v>-</v>
          </cell>
          <cell r="D877" t="str">
            <v>-</v>
          </cell>
          <cell r="E877" t="str">
            <v>-</v>
          </cell>
          <cell r="F877" t="str">
            <v>-</v>
          </cell>
          <cell r="G877" t="str">
            <v>-</v>
          </cell>
          <cell r="H877" t="str">
            <v>-</v>
          </cell>
          <cell r="I877" t="str">
            <v>-</v>
          </cell>
          <cell r="J877" t="str">
            <v>-</v>
          </cell>
          <cell r="K877" t="str">
            <v>-</v>
          </cell>
          <cell r="L877" t="str">
            <v>-</v>
          </cell>
          <cell r="M877" t="str">
            <v>-</v>
          </cell>
          <cell r="N877" t="str">
            <v>-</v>
          </cell>
          <cell r="O877" t="str">
            <v>-</v>
          </cell>
        </row>
        <row r="878">
          <cell r="B878" t="str">
            <v>Enrollment</v>
          </cell>
          <cell r="C878" t="str">
            <v>Name</v>
          </cell>
          <cell r="D878" t="str">
            <v>Father Name</v>
          </cell>
          <cell r="E878" t="str">
            <v>Faculty Name</v>
          </cell>
          <cell r="F878" t="str">
            <v>Batch Code</v>
          </cell>
          <cell r="G878" t="str">
            <v>Batch Start Date</v>
          </cell>
          <cell r="H878" t="str">
            <v>Time Slot</v>
          </cell>
          <cell r="I878" t="str">
            <v>Days</v>
          </cell>
          <cell r="J878" t="str">
            <v>Course</v>
          </cell>
          <cell r="K878" t="str">
            <v>NIC Number</v>
          </cell>
          <cell r="L878" t="str">
            <v>PTCL No</v>
          </cell>
          <cell r="M878" t="str">
            <v>Cell No</v>
          </cell>
          <cell r="N878" t="str">
            <v>Email</v>
          </cell>
          <cell r="O878" t="str">
            <v>Address</v>
          </cell>
        </row>
        <row r="879">
          <cell r="B879" t="str">
            <v>Student1340430</v>
          </cell>
          <cell r="C879" t="str">
            <v>Mehak Aleena Zaffar</v>
          </cell>
          <cell r="D879" t="str">
            <v>Zaffar iqbal</v>
          </cell>
          <cell r="E879" t="str">
            <v>Sir Umair</v>
          </cell>
          <cell r="F879" t="str">
            <v>PR2-202110E</v>
          </cell>
          <cell r="G879">
            <v>44482</v>
          </cell>
          <cell r="H879" t="str">
            <v>3 to 5</v>
          </cell>
          <cell r="I879" t="str">
            <v>MWF</v>
          </cell>
          <cell r="J879" t="str">
            <v>DISM</v>
          </cell>
          <cell r="K879" t="str">
            <v>42301-0707582-6</v>
          </cell>
          <cell r="L879">
            <v>923322350266</v>
          </cell>
          <cell r="M879">
            <v>923332168472</v>
          </cell>
          <cell r="N879" t="str">
            <v>aleenazafar22@gmail.com</v>
          </cell>
          <cell r="O879" t="str">
            <v>Rex Center, Block-A, Flat-310,(Zaibunisa Street, Near Zainab Market)</v>
          </cell>
        </row>
        <row r="880">
          <cell r="B880" t="str">
            <v>Student1340496</v>
          </cell>
          <cell r="C880" t="str">
            <v>Muhammad Taqi Raza</v>
          </cell>
          <cell r="D880" t="str">
            <v>Habib Raza</v>
          </cell>
          <cell r="E880" t="str">
            <v>Sir Umair</v>
          </cell>
          <cell r="F880" t="str">
            <v>PR2-202110E</v>
          </cell>
          <cell r="G880">
            <v>44482</v>
          </cell>
          <cell r="H880" t="str">
            <v>3 to 5</v>
          </cell>
          <cell r="I880" t="str">
            <v>MWF</v>
          </cell>
          <cell r="J880" t="str">
            <v>CPISM</v>
          </cell>
          <cell r="K880" t="str">
            <v>42201-7183711-8</v>
          </cell>
          <cell r="L880">
            <v>923493930231</v>
          </cell>
          <cell r="M880">
            <v>923083973552</v>
          </cell>
          <cell r="N880" t="str">
            <v>taqimohammad554@gmail.com</v>
          </cell>
          <cell r="O880" t="str">
            <v>Flat # F-5 1st Floor Shirazi Palace Near Pakola Masjid Garden Est Karachi</v>
          </cell>
        </row>
        <row r="881">
          <cell r="B881" t="str">
            <v>Student1342713</v>
          </cell>
          <cell r="C881" t="str">
            <v>Mubashir Jabber</v>
          </cell>
          <cell r="D881" t="str">
            <v>Abdul Jabbar</v>
          </cell>
          <cell r="E881" t="str">
            <v>Sir Umair</v>
          </cell>
          <cell r="F881" t="str">
            <v>PR2-202110E</v>
          </cell>
          <cell r="G881">
            <v>44482</v>
          </cell>
          <cell r="H881" t="str">
            <v>3 to 5</v>
          </cell>
          <cell r="I881" t="str">
            <v>MWF</v>
          </cell>
          <cell r="J881" t="str">
            <v>ADSE</v>
          </cell>
          <cell r="K881" t="str">
            <v>42201-9646950-3</v>
          </cell>
          <cell r="L881">
            <v>923102331380</v>
          </cell>
          <cell r="M881" t="str">
            <v>-</v>
          </cell>
          <cell r="N881" t="str">
            <v>mubashirjabar@gmail.com</v>
          </cell>
          <cell r="O881" t="str">
            <v>House 110 A Streer No 14 Sector C, Manzoor Colony Karachi</v>
          </cell>
        </row>
        <row r="882">
          <cell r="B882" t="str">
            <v>Student1342656</v>
          </cell>
          <cell r="C882" t="str">
            <v>Shepher Abraham Gill</v>
          </cell>
          <cell r="D882" t="str">
            <v>Pervaiz Masih Serwonne</v>
          </cell>
          <cell r="E882" t="str">
            <v>Sir Umair</v>
          </cell>
          <cell r="F882" t="str">
            <v>PR2-202110E</v>
          </cell>
          <cell r="G882">
            <v>44482</v>
          </cell>
          <cell r="H882" t="str">
            <v>3 to 5</v>
          </cell>
          <cell r="I882" t="str">
            <v>MWF</v>
          </cell>
          <cell r="J882" t="str">
            <v>ADSE</v>
          </cell>
          <cell r="K882" t="str">
            <v>34601-9325848-7</v>
          </cell>
          <cell r="L882">
            <v>923158587440</v>
          </cell>
          <cell r="M882" t="str">
            <v>-</v>
          </cell>
          <cell r="N882" t="str">
            <v>abrahamshephv@gmail.com</v>
          </cell>
          <cell r="O882" t="str">
            <v>Gulistan-e-Johar Robin City Block 18</v>
          </cell>
        </row>
        <row r="883">
          <cell r="B883" t="str">
            <v>Student1347390</v>
          </cell>
          <cell r="C883" t="str">
            <v>Muhammad Hassam Faisal</v>
          </cell>
          <cell r="D883" t="str">
            <v>Muhammad Faisal</v>
          </cell>
          <cell r="E883" t="str">
            <v>Sir Umair</v>
          </cell>
          <cell r="F883" t="str">
            <v>PR2-202110E</v>
          </cell>
          <cell r="G883">
            <v>44482</v>
          </cell>
          <cell r="H883" t="str">
            <v>3 to 5</v>
          </cell>
          <cell r="I883" t="str">
            <v>MWF</v>
          </cell>
          <cell r="J883" t="str">
            <v>HDSE</v>
          </cell>
          <cell r="K883" t="str">
            <v>-</v>
          </cell>
          <cell r="L883">
            <v>923002163999</v>
          </cell>
          <cell r="M883" t="str">
            <v>-</v>
          </cell>
          <cell r="N883" t="str">
            <v>hassamfaisal@gmail.com</v>
          </cell>
          <cell r="O883" t="str">
            <v>P&amp;T Housing Society H no D129 Sector 31-D korangi Karachi</v>
          </cell>
        </row>
        <row r="884">
          <cell r="B884" t="str">
            <v>Student1345655</v>
          </cell>
          <cell r="C884" t="str">
            <v>Erum Imam</v>
          </cell>
          <cell r="D884" t="str">
            <v>Imam Bux</v>
          </cell>
          <cell r="E884" t="str">
            <v>Sir Umair</v>
          </cell>
          <cell r="F884" t="str">
            <v>PR2-202110E</v>
          </cell>
          <cell r="G884">
            <v>44482</v>
          </cell>
          <cell r="H884" t="str">
            <v>3 to 5</v>
          </cell>
          <cell r="I884" t="str">
            <v>MWF</v>
          </cell>
          <cell r="J884" t="str">
            <v>ADSE</v>
          </cell>
          <cell r="K884" t="str">
            <v>03320-3475089-7</v>
          </cell>
          <cell r="L884">
            <v>923142202107</v>
          </cell>
          <cell r="M884" t="str">
            <v>-</v>
          </cell>
          <cell r="N884" t="str">
            <v>fimam4136@gmail.com</v>
          </cell>
          <cell r="O884" t="str">
            <v>Hazreet Bilal Colony Korangi Industrail area</v>
          </cell>
        </row>
        <row r="885">
          <cell r="B885" t="str">
            <v>Student1349154</v>
          </cell>
          <cell r="C885" t="str">
            <v>Muhammad Huzaifa Khan</v>
          </cell>
          <cell r="D885" t="str">
            <v>Shahab Saqib Khan</v>
          </cell>
          <cell r="E885" t="str">
            <v>Sir Umair</v>
          </cell>
          <cell r="F885" t="str">
            <v>PR2-202110E</v>
          </cell>
          <cell r="G885">
            <v>44482</v>
          </cell>
          <cell r="H885" t="str">
            <v>3 to 5</v>
          </cell>
          <cell r="I885" t="str">
            <v>MWF</v>
          </cell>
          <cell r="J885" t="str">
            <v>HTML Web Des</v>
          </cell>
          <cell r="K885" t="str">
            <v>-</v>
          </cell>
          <cell r="L885">
            <v>923101006976</v>
          </cell>
          <cell r="M885" t="str">
            <v>-</v>
          </cell>
          <cell r="N885" t="str">
            <v>-</v>
          </cell>
          <cell r="O885" t="str">
            <v>A-58 Millat Garden Block/A Malir Kala Board Karachi</v>
          </cell>
        </row>
        <row r="886">
          <cell r="B886" t="str">
            <v>Student</v>
          </cell>
          <cell r="C886" t="str">
            <v>Mujaba Huzaif</v>
          </cell>
          <cell r="D886" t="str">
            <v>Muhammad Afaq</v>
          </cell>
          <cell r="E886" t="str">
            <v>Sir Umair</v>
          </cell>
          <cell r="F886" t="str">
            <v>PR2-202110E</v>
          </cell>
          <cell r="G886">
            <v>44482</v>
          </cell>
          <cell r="H886" t="str">
            <v>3 to 5</v>
          </cell>
          <cell r="I886" t="str">
            <v>MWF</v>
          </cell>
          <cell r="J886" t="str">
            <v>Smart pro Phyton</v>
          </cell>
          <cell r="K886" t="str">
            <v>-</v>
          </cell>
          <cell r="L886">
            <v>923215485899</v>
          </cell>
          <cell r="M886" t="str">
            <v>-</v>
          </cell>
          <cell r="N886" t="str">
            <v>-</v>
          </cell>
          <cell r="O886" t="str">
            <v>Nazimabad # 1 Chawk Market</v>
          </cell>
        </row>
        <row r="887">
          <cell r="B887" t="str">
            <v>Student1349153</v>
          </cell>
          <cell r="C887" t="str">
            <v>Arslan Khan</v>
          </cell>
          <cell r="D887" t="str">
            <v>Aslam Khan</v>
          </cell>
          <cell r="E887" t="str">
            <v>Sir Umair</v>
          </cell>
          <cell r="F887" t="str">
            <v>PR2-202110E</v>
          </cell>
          <cell r="G887">
            <v>44482</v>
          </cell>
          <cell r="H887" t="str">
            <v>3 to 5</v>
          </cell>
          <cell r="I887" t="str">
            <v>MWF</v>
          </cell>
          <cell r="J887" t="str">
            <v>HTML Web Des</v>
          </cell>
          <cell r="K887" t="str">
            <v>-</v>
          </cell>
          <cell r="L887">
            <v>923012798502</v>
          </cell>
          <cell r="M887" t="str">
            <v>-</v>
          </cell>
          <cell r="N887" t="str">
            <v>Arsalankhanafridi@gmail.com</v>
          </cell>
          <cell r="O887" t="str">
            <v>L-22 Block -A Millat Garden Malir Karachi</v>
          </cell>
        </row>
        <row r="888">
          <cell r="B888" t="str">
            <v>Student</v>
          </cell>
          <cell r="C888" t="str">
            <v>Saif Sultan</v>
          </cell>
          <cell r="D888" t="str">
            <v>Tariq Sultan</v>
          </cell>
          <cell r="E888" t="str">
            <v>Sir Umair</v>
          </cell>
          <cell r="F888" t="str">
            <v>PR2-202110E</v>
          </cell>
          <cell r="G888">
            <v>44482</v>
          </cell>
          <cell r="H888" t="str">
            <v>3 to 5</v>
          </cell>
          <cell r="I888" t="str">
            <v>MWF</v>
          </cell>
          <cell r="J888" t="str">
            <v>Smart pro Phyton</v>
          </cell>
          <cell r="K888" t="str">
            <v>42301-5981617-9</v>
          </cell>
          <cell r="L888">
            <v>923402819047</v>
          </cell>
          <cell r="M888" t="str">
            <v>-</v>
          </cell>
          <cell r="N888" t="str">
            <v>Saifsultan490@gmail.com</v>
          </cell>
          <cell r="O888" t="str">
            <v>Police Head Queeter Garden House Number 591 Block An</v>
          </cell>
        </row>
        <row r="889">
          <cell r="B889" t="str">
            <v>Student</v>
          </cell>
          <cell r="C889" t="str">
            <v>Ali Asif</v>
          </cell>
          <cell r="D889" t="str">
            <v>Muhammad Asif</v>
          </cell>
          <cell r="E889" t="str">
            <v>Sir Umair</v>
          </cell>
          <cell r="F889" t="str">
            <v>PR2-202110E</v>
          </cell>
          <cell r="G889">
            <v>44482</v>
          </cell>
          <cell r="H889" t="str">
            <v>3 to 5</v>
          </cell>
          <cell r="I889" t="str">
            <v>MWF</v>
          </cell>
          <cell r="J889" t="str">
            <v>Smart pro Phyton</v>
          </cell>
          <cell r="K889" t="str">
            <v>42301-5319103-1</v>
          </cell>
          <cell r="L889">
            <v>923362628196</v>
          </cell>
          <cell r="M889" t="str">
            <v>-</v>
          </cell>
          <cell r="N889" t="str">
            <v>-</v>
          </cell>
          <cell r="O889" t="str">
            <v>Mehmoodabad Hill Area House No 109 Street No 5 Karachi</v>
          </cell>
        </row>
        <row r="890">
          <cell r="B890" t="str">
            <v>Student1348383</v>
          </cell>
          <cell r="C890" t="str">
            <v>Muhammad Umar</v>
          </cell>
          <cell r="D890" t="str">
            <v>Muhammad Shakir</v>
          </cell>
          <cell r="E890" t="str">
            <v>Sir Umair</v>
          </cell>
          <cell r="F890" t="str">
            <v>PR2-202110E</v>
          </cell>
          <cell r="G890">
            <v>44482</v>
          </cell>
          <cell r="H890" t="str">
            <v>3 to 5</v>
          </cell>
          <cell r="I890" t="str">
            <v>MWF</v>
          </cell>
          <cell r="J890" t="str">
            <v>HDSE</v>
          </cell>
          <cell r="K890" t="str">
            <v>42101-4900662-7</v>
          </cell>
          <cell r="L890">
            <v>923351297354</v>
          </cell>
          <cell r="M890" t="str">
            <v>-</v>
          </cell>
          <cell r="N890" t="str">
            <v>umarshakir1123@gmail.com</v>
          </cell>
          <cell r="O890" t="str">
            <v>B/3 Sikanrabad Laiquatabad Karachi</v>
          </cell>
        </row>
        <row r="891">
          <cell r="B891" t="str">
            <v>Student1347944</v>
          </cell>
          <cell r="C891" t="str">
            <v>Muhammad Asad Hamza Subhani</v>
          </cell>
          <cell r="D891" t="str">
            <v>Ghulam Mustafa</v>
          </cell>
          <cell r="E891" t="str">
            <v>Sir Umair</v>
          </cell>
          <cell r="F891" t="str">
            <v>PR2-202110E</v>
          </cell>
          <cell r="G891">
            <v>44482</v>
          </cell>
          <cell r="H891" t="str">
            <v>3 to 5</v>
          </cell>
          <cell r="I891" t="str">
            <v>MWF</v>
          </cell>
          <cell r="J891" t="str">
            <v>ADSE</v>
          </cell>
          <cell r="K891" t="str">
            <v>42201-50923992-3</v>
          </cell>
          <cell r="L891">
            <v>923109203866</v>
          </cell>
          <cell r="M891" t="str">
            <v>-</v>
          </cell>
          <cell r="N891" t="str">
            <v>ASADHAMZA10@GMAIL.COM</v>
          </cell>
          <cell r="O891" t="str">
            <v>House J-140 K-Area Korangi 5 Karachi</v>
          </cell>
        </row>
        <row r="892">
          <cell r="B892" t="str">
            <v>Student1346308</v>
          </cell>
          <cell r="C892" t="str">
            <v>Ayesha Shahzad</v>
          </cell>
          <cell r="D892" t="str">
            <v>Muhammad Shahzad</v>
          </cell>
          <cell r="E892" t="str">
            <v>Sir Umair</v>
          </cell>
          <cell r="F892" t="str">
            <v>PR2-202110E</v>
          </cell>
          <cell r="G892">
            <v>44482</v>
          </cell>
          <cell r="H892" t="str">
            <v>3 to 5</v>
          </cell>
          <cell r="I892" t="str">
            <v>MWF</v>
          </cell>
          <cell r="J892" t="str">
            <v>CPISM</v>
          </cell>
          <cell r="K892" t="str">
            <v>-</v>
          </cell>
          <cell r="L892">
            <v>923002240088</v>
          </cell>
          <cell r="M892" t="str">
            <v>-</v>
          </cell>
          <cell r="N892" t="str">
            <v>shahzad@khaleemeta@gmail.com</v>
          </cell>
          <cell r="O892" t="str">
            <v>House no 199 Block V ADAMJEE Nagar</v>
          </cell>
        </row>
        <row r="893">
          <cell r="B893" t="str">
            <v>Student1345657</v>
          </cell>
          <cell r="C893" t="str">
            <v>Iqra Imam</v>
          </cell>
          <cell r="D893" t="str">
            <v>Imam Bux</v>
          </cell>
          <cell r="E893" t="str">
            <v>Sir Umair</v>
          </cell>
          <cell r="F893" t="str">
            <v>PR2-202110E</v>
          </cell>
          <cell r="G893">
            <v>44482</v>
          </cell>
          <cell r="H893" t="str">
            <v>3 to 5</v>
          </cell>
          <cell r="I893" t="str">
            <v>MWF</v>
          </cell>
          <cell r="J893" t="str">
            <v>ADSE</v>
          </cell>
          <cell r="K893" t="str">
            <v>03320-3475089-7</v>
          </cell>
          <cell r="L893">
            <v>923142202107</v>
          </cell>
          <cell r="M893" t="str">
            <v>-</v>
          </cell>
          <cell r="N893" t="str">
            <v>fimam4136@gmail.com</v>
          </cell>
          <cell r="O893" t="str">
            <v>Hazreet Bilal Colony Korangi Industrail area</v>
          </cell>
        </row>
        <row r="894">
          <cell r="B894" t="str">
            <v>Student1342877</v>
          </cell>
          <cell r="C894" t="str">
            <v>Muhammad Ahsan</v>
          </cell>
          <cell r="D894" t="str">
            <v>Riaz Awan</v>
          </cell>
          <cell r="E894" t="str">
            <v>Sir Umair</v>
          </cell>
          <cell r="F894" t="str">
            <v>PR2-202110E</v>
          </cell>
          <cell r="G894">
            <v>44482</v>
          </cell>
          <cell r="H894" t="str">
            <v>3 to 5</v>
          </cell>
          <cell r="I894" t="str">
            <v>MWF</v>
          </cell>
          <cell r="J894" t="str">
            <v>ADSE</v>
          </cell>
          <cell r="K894" t="str">
            <v>-</v>
          </cell>
          <cell r="L894">
            <v>923082402050</v>
          </cell>
          <cell r="M894" t="str">
            <v>-</v>
          </cell>
          <cell r="N894" t="str">
            <v>-</v>
          </cell>
          <cell r="O894" t="str">
            <v>House no 1-14 Cantt Bazar Karachi</v>
          </cell>
        </row>
        <row r="895">
          <cell r="B895" t="str">
            <v>Student1334122</v>
          </cell>
          <cell r="C895" t="str">
            <v>Rahima Haider</v>
          </cell>
          <cell r="D895" t="str">
            <v>Ghulam Haider</v>
          </cell>
          <cell r="E895" t="str">
            <v>Sir Umair</v>
          </cell>
          <cell r="F895" t="str">
            <v>PR2-202110E</v>
          </cell>
          <cell r="G895">
            <v>44482</v>
          </cell>
          <cell r="H895" t="str">
            <v>3 to 5</v>
          </cell>
          <cell r="I895" t="str">
            <v>MWF</v>
          </cell>
          <cell r="J895" t="str">
            <v>ADSE</v>
          </cell>
          <cell r="K895" t="str">
            <v>-</v>
          </cell>
          <cell r="L895">
            <v>923090673932</v>
          </cell>
          <cell r="M895" t="str">
            <v>-</v>
          </cell>
          <cell r="N895" t="str">
            <v>Rahimahaider16@gmail.com</v>
          </cell>
          <cell r="O895" t="str">
            <v>R-108 Malir Bagh-e-Ibrahim Karachi</v>
          </cell>
        </row>
        <row r="896">
          <cell r="B896" t="str">
            <v>Student1347925</v>
          </cell>
          <cell r="C896" t="str">
            <v>Mujeeb ur rehman</v>
          </cell>
          <cell r="D896" t="str">
            <v>Muhammad Rafeeq</v>
          </cell>
          <cell r="E896" t="str">
            <v>Sir Umair</v>
          </cell>
          <cell r="F896" t="str">
            <v>PR2-202110E</v>
          </cell>
          <cell r="G896">
            <v>44482</v>
          </cell>
          <cell r="H896" t="str">
            <v>3 to 5</v>
          </cell>
          <cell r="I896" t="str">
            <v>MWF</v>
          </cell>
          <cell r="J896" t="str">
            <v>DISM</v>
          </cell>
          <cell r="K896" t="str">
            <v>42401-9222524-3</v>
          </cell>
          <cell r="L896">
            <v>923332834247</v>
          </cell>
          <cell r="M896" t="str">
            <v>-</v>
          </cell>
          <cell r="N896" t="str">
            <v>mujeebmalik.4587@gmail.com</v>
          </cell>
          <cell r="O896" t="str">
            <v>Mai Kolachi Road Arjeet Colony Street # 54 House No # 78</v>
          </cell>
        </row>
        <row r="897">
          <cell r="B897" t="str">
            <v>Student1344279</v>
          </cell>
          <cell r="C897" t="str">
            <v>Minam Afaq</v>
          </cell>
          <cell r="D897" t="str">
            <v>Afaq illyas</v>
          </cell>
          <cell r="E897" t="str">
            <v>Sir Umair</v>
          </cell>
          <cell r="F897" t="str">
            <v>PR2-202110E</v>
          </cell>
          <cell r="G897">
            <v>44482</v>
          </cell>
          <cell r="H897" t="str">
            <v>3 to 5</v>
          </cell>
          <cell r="I897" t="str">
            <v>MWF</v>
          </cell>
          <cell r="J897" t="str">
            <v>ADSE</v>
          </cell>
          <cell r="K897" t="str">
            <v>42501-1678412-9</v>
          </cell>
          <cell r="L897">
            <v>923039072329</v>
          </cell>
          <cell r="M897">
            <v>923412239580</v>
          </cell>
          <cell r="N897" t="str">
            <v>-</v>
          </cell>
          <cell r="O897" t="str">
            <v>B-11 Gulshan-e-Rafi Malir City Karachi</v>
          </cell>
        </row>
        <row r="898">
          <cell r="B898" t="str">
            <v>Student1346268</v>
          </cell>
          <cell r="C898" t="str">
            <v>Abdur Rafay Fahim</v>
          </cell>
          <cell r="D898" t="str">
            <v>Fahim Ahmed</v>
          </cell>
          <cell r="E898" t="str">
            <v>Sir Umair</v>
          </cell>
          <cell r="F898" t="str">
            <v>PR2-202110E</v>
          </cell>
          <cell r="G898">
            <v>44482</v>
          </cell>
          <cell r="H898" t="str">
            <v>3 to 5</v>
          </cell>
          <cell r="I898" t="str">
            <v>MWF</v>
          </cell>
          <cell r="J898" t="str">
            <v>ADSE</v>
          </cell>
          <cell r="K898" t="str">
            <v>42301-8263966-9</v>
          </cell>
          <cell r="L898">
            <v>923318800028</v>
          </cell>
          <cell r="M898">
            <v>92337727738</v>
          </cell>
          <cell r="N898" t="str">
            <v>www.anas0044@gmail.com</v>
          </cell>
          <cell r="O898" t="str">
            <v>Karachi Admin Society Block 8 House No A90</v>
          </cell>
        </row>
        <row r="899">
          <cell r="B899" t="str">
            <v>Student1347903</v>
          </cell>
          <cell r="C899" t="str">
            <v>Warad Hussain Qureshi</v>
          </cell>
          <cell r="D899" t="str">
            <v>Shahid Hussain Qureshi</v>
          </cell>
          <cell r="E899" t="str">
            <v>Sir Umair</v>
          </cell>
          <cell r="F899" t="str">
            <v>PR2-202110E</v>
          </cell>
          <cell r="G899">
            <v>44482</v>
          </cell>
          <cell r="H899" t="str">
            <v>3 to 5</v>
          </cell>
          <cell r="I899" t="str">
            <v>MWF</v>
          </cell>
          <cell r="J899" t="str">
            <v>DISM</v>
          </cell>
          <cell r="K899" t="str">
            <v>42201-6604951-9</v>
          </cell>
          <cell r="L899">
            <v>923218995756</v>
          </cell>
          <cell r="M899">
            <v>923142118721</v>
          </cell>
          <cell r="N899" t="str">
            <v>contactwithwarad@gmail.com</v>
          </cell>
          <cell r="O899" t="str">
            <v>House J1225 Jlasea Korangi 5</v>
          </cell>
        </row>
        <row r="900">
          <cell r="B900" t="str">
            <v>-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 t="str">
            <v>-</v>
          </cell>
          <cell r="J900" t="str">
            <v>-</v>
          </cell>
          <cell r="K900" t="str">
            <v>-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</row>
        <row r="901">
          <cell r="B901" t="str">
            <v>Enrollment</v>
          </cell>
          <cell r="C901" t="str">
            <v>Name</v>
          </cell>
          <cell r="D901" t="str">
            <v>Father Name</v>
          </cell>
          <cell r="E901" t="str">
            <v>Faculty Name</v>
          </cell>
          <cell r="F901" t="str">
            <v>Batch Code</v>
          </cell>
          <cell r="G901" t="str">
            <v>Batch Start Date</v>
          </cell>
          <cell r="H901" t="str">
            <v>Time Slot</v>
          </cell>
          <cell r="I901" t="str">
            <v>Days</v>
          </cell>
          <cell r="J901" t="str">
            <v>Course</v>
          </cell>
          <cell r="K901" t="str">
            <v>NIC Number</v>
          </cell>
          <cell r="L901" t="str">
            <v>PTCL No</v>
          </cell>
          <cell r="M901" t="str">
            <v>Cell No</v>
          </cell>
          <cell r="N901" t="str">
            <v>Email</v>
          </cell>
          <cell r="O901" t="str">
            <v>Address</v>
          </cell>
        </row>
        <row r="902">
          <cell r="B902" t="str">
            <v>Student1347388</v>
          </cell>
          <cell r="C902" t="str">
            <v>Abdullah Imran</v>
          </cell>
          <cell r="D902" t="str">
            <v>Muhammad Imran</v>
          </cell>
          <cell r="E902" t="str">
            <v>Miss Rimsha</v>
          </cell>
          <cell r="F902" t="str">
            <v>PR2-202111E</v>
          </cell>
          <cell r="G902">
            <v>44511</v>
          </cell>
          <cell r="H902" t="str">
            <v>3 to 5</v>
          </cell>
          <cell r="I902" t="str">
            <v>TTS</v>
          </cell>
          <cell r="J902" t="str">
            <v>HDSE</v>
          </cell>
          <cell r="K902" t="str">
            <v>4251-4080438-5</v>
          </cell>
          <cell r="L902">
            <v>923220833998</v>
          </cell>
          <cell r="M902" t="str">
            <v>-</v>
          </cell>
          <cell r="N902" t="str">
            <v>abdullah03225036175@gmail.com</v>
          </cell>
          <cell r="O902" t="str">
            <v>Neval Colony Majeed SRE Block 49/2</v>
          </cell>
        </row>
        <row r="903">
          <cell r="B903" t="str">
            <v>Student1348416</v>
          </cell>
          <cell r="C903" t="str">
            <v>Shah Zaman</v>
          </cell>
          <cell r="D903" t="str">
            <v>Ghulam Mustafa Jatoi</v>
          </cell>
          <cell r="E903" t="str">
            <v>Miss Rimsha</v>
          </cell>
          <cell r="F903" t="str">
            <v>PR2-202111E</v>
          </cell>
          <cell r="G903">
            <v>44511</v>
          </cell>
          <cell r="H903" t="str">
            <v>3 to 5</v>
          </cell>
          <cell r="I903" t="str">
            <v>TTS</v>
          </cell>
          <cell r="J903" t="str">
            <v>ADSE</v>
          </cell>
          <cell r="K903" t="str">
            <v>41306-0286688-3</v>
          </cell>
          <cell r="L903">
            <v>923170409055</v>
          </cell>
          <cell r="M903" t="str">
            <v>-</v>
          </cell>
          <cell r="N903" t="str">
            <v>shalzmaajaltai42@gmail.com</v>
          </cell>
          <cell r="O903" t="str">
            <v>house No B/14 Gul-e-latif Phase one</v>
          </cell>
        </row>
        <row r="904">
          <cell r="B904" t="str">
            <v>Student</v>
          </cell>
          <cell r="C904" t="str">
            <v>Muzamil Hussain</v>
          </cell>
          <cell r="D904" t="str">
            <v>Late Dr Sajid Hussain</v>
          </cell>
          <cell r="E904" t="str">
            <v>Miss Rimsha</v>
          </cell>
          <cell r="F904" t="str">
            <v>PR2-202111E</v>
          </cell>
          <cell r="G904">
            <v>44511</v>
          </cell>
          <cell r="H904" t="str">
            <v>3 to 5</v>
          </cell>
          <cell r="I904" t="str">
            <v>TTS</v>
          </cell>
          <cell r="J904" t="str">
            <v>HDSE</v>
          </cell>
          <cell r="K904" t="str">
            <v>42201-5184156-1</v>
          </cell>
          <cell r="L904">
            <v>923313832371</v>
          </cell>
          <cell r="M904">
            <v>923492015756</v>
          </cell>
          <cell r="N904" t="str">
            <v>-</v>
          </cell>
          <cell r="O904" t="str">
            <v>0-5 semorina Appartments Block 13 A Gulshan-e-ibal Karachi</v>
          </cell>
        </row>
        <row r="905">
          <cell r="B905" t="str">
            <v>Student</v>
          </cell>
          <cell r="C905" t="str">
            <v>Hadia</v>
          </cell>
          <cell r="D905" t="str">
            <v>Muhammad Hussain</v>
          </cell>
          <cell r="E905" t="str">
            <v>Miss Rimsha</v>
          </cell>
          <cell r="F905" t="str">
            <v>PR2-202111E</v>
          </cell>
          <cell r="G905">
            <v>44511</v>
          </cell>
          <cell r="H905" t="str">
            <v>3 to 5</v>
          </cell>
          <cell r="I905" t="str">
            <v>TTS</v>
          </cell>
          <cell r="J905" t="str">
            <v>HDSE</v>
          </cell>
          <cell r="K905" t="str">
            <v>42201-0326121-6</v>
          </cell>
          <cell r="L905">
            <v>923145908912</v>
          </cell>
          <cell r="M905" t="str">
            <v>-</v>
          </cell>
          <cell r="N905" t="str">
            <v>hannahzoe624@gmail.com</v>
          </cell>
          <cell r="O905" t="str">
            <v>(RENT) Korangi No 5 J1 Area Karachi (Permenrnt) Plot 74/J.1 Area Korangi 5 kraachi</v>
          </cell>
        </row>
        <row r="906">
          <cell r="B906" t="str">
            <v>Student</v>
          </cell>
          <cell r="C906" t="str">
            <v>Huzaifa Hasim</v>
          </cell>
          <cell r="D906" t="str">
            <v>Hasimuddin Jamil</v>
          </cell>
          <cell r="E906" t="str">
            <v>Miss Rimsha</v>
          </cell>
          <cell r="F906" t="str">
            <v>PR2-202111E</v>
          </cell>
          <cell r="G906">
            <v>44511</v>
          </cell>
          <cell r="H906" t="str">
            <v>3 to 5</v>
          </cell>
          <cell r="I906" t="str">
            <v>TTS</v>
          </cell>
          <cell r="J906" t="str">
            <v>HDSE</v>
          </cell>
          <cell r="K906" t="str">
            <v>-</v>
          </cell>
          <cell r="L906">
            <v>923212395888</v>
          </cell>
          <cell r="M906" t="str">
            <v>-</v>
          </cell>
          <cell r="N906" t="str">
            <v>Hufaifahaseem@gmail.com</v>
          </cell>
          <cell r="O906" t="str">
            <v>Paint house 2 4rth Floor Roshan Apartment A-356/3 Block 9 karachi Admin Society Karachi</v>
          </cell>
        </row>
        <row r="907">
          <cell r="B907" t="str">
            <v>Student</v>
          </cell>
          <cell r="C907" t="str">
            <v>Saman Amjad</v>
          </cell>
          <cell r="D907" t="str">
            <v>Amjad Hussain</v>
          </cell>
          <cell r="E907" t="str">
            <v>Miss Rimsha</v>
          </cell>
          <cell r="F907" t="str">
            <v>PR2-202111E</v>
          </cell>
          <cell r="G907">
            <v>44511</v>
          </cell>
          <cell r="H907" t="str">
            <v>3 to 5</v>
          </cell>
          <cell r="I907" t="str">
            <v>TTS</v>
          </cell>
          <cell r="J907" t="str">
            <v>HDSE</v>
          </cell>
          <cell r="K907" t="str">
            <v>38301-1194300-8</v>
          </cell>
          <cell r="L907">
            <v>923152282956</v>
          </cell>
          <cell r="M907" t="str">
            <v>-</v>
          </cell>
          <cell r="N907" t="str">
            <v>-</v>
          </cell>
          <cell r="O907" t="str">
            <v>Street # 4 Near Al-hilal Masjid azam basti karachi</v>
          </cell>
        </row>
        <row r="908">
          <cell r="B908" t="str">
            <v>Student</v>
          </cell>
          <cell r="C908" t="str">
            <v>Sufyan Ahmed</v>
          </cell>
          <cell r="D908" t="str">
            <v>Muhammad Tufail</v>
          </cell>
          <cell r="E908" t="str">
            <v>Miss Rimsha</v>
          </cell>
          <cell r="F908" t="str">
            <v>PR2-202111E</v>
          </cell>
          <cell r="G908">
            <v>44511</v>
          </cell>
          <cell r="H908" t="str">
            <v>3 to 5</v>
          </cell>
          <cell r="I908" t="str">
            <v>TTS</v>
          </cell>
          <cell r="J908" t="str">
            <v>HDSE</v>
          </cell>
          <cell r="K908" t="str">
            <v>42201-2621669-5</v>
          </cell>
          <cell r="L908">
            <v>923343515940</v>
          </cell>
          <cell r="M908" t="str">
            <v>-</v>
          </cell>
          <cell r="N908" t="str">
            <v>-</v>
          </cell>
          <cell r="O908" t="str">
            <v>House no C/378 Natha Khan Goth Shah Faisal Colony Karachi</v>
          </cell>
        </row>
        <row r="909">
          <cell r="B909" t="str">
            <v>Student</v>
          </cell>
          <cell r="C909" t="str">
            <v>Sheharyar Ali Memon</v>
          </cell>
          <cell r="D909" t="str">
            <v>Mumtaz Ali Memon</v>
          </cell>
          <cell r="E909" t="str">
            <v>Miss Rimsha</v>
          </cell>
          <cell r="F909" t="str">
            <v>PR2-202111E</v>
          </cell>
          <cell r="G909">
            <v>44511</v>
          </cell>
          <cell r="H909" t="str">
            <v>3 to 5</v>
          </cell>
          <cell r="I909" t="str">
            <v>TTS</v>
          </cell>
          <cell r="J909" t="str">
            <v>CPISM</v>
          </cell>
          <cell r="K909" t="str">
            <v>42301-5428298-3</v>
          </cell>
          <cell r="L909">
            <v>923211057903</v>
          </cell>
          <cell r="M909" t="str">
            <v>-</v>
          </cell>
          <cell r="N909" t="str">
            <v>sheryamemon200@gmail.com</v>
          </cell>
          <cell r="O909" t="str">
            <v>Flat No D-35 PTCL Officer Colony Near JPMC Karachi</v>
          </cell>
        </row>
        <row r="910">
          <cell r="B910" t="str">
            <v>Student</v>
          </cell>
          <cell r="C910" t="str">
            <v>Quirat Waheed</v>
          </cell>
          <cell r="D910" t="str">
            <v>Waheed Muhammad Khan</v>
          </cell>
          <cell r="E910" t="str">
            <v>Miss Rimsha</v>
          </cell>
          <cell r="F910" t="str">
            <v>PR2-202111E</v>
          </cell>
          <cell r="G910">
            <v>44511</v>
          </cell>
          <cell r="H910" t="str">
            <v>3 to 5</v>
          </cell>
          <cell r="I910" t="str">
            <v>TTS</v>
          </cell>
          <cell r="J910" t="str">
            <v>Office Automation</v>
          </cell>
          <cell r="K910" t="str">
            <v>-</v>
          </cell>
          <cell r="L910">
            <v>923223386937</v>
          </cell>
          <cell r="M910" t="str">
            <v>-</v>
          </cell>
          <cell r="N910" t="str">
            <v>-</v>
          </cell>
          <cell r="O910" t="str">
            <v>H 1/4 PEACH Block 6</v>
          </cell>
        </row>
        <row r="911">
          <cell r="B911" t="str">
            <v>Student</v>
          </cell>
          <cell r="C911" t="str">
            <v>Haseeb Umar Khan</v>
          </cell>
          <cell r="D911" t="str">
            <v>Umar khan</v>
          </cell>
          <cell r="E911" t="str">
            <v>Miss Rimsha</v>
          </cell>
          <cell r="F911" t="str">
            <v>PR2-202111E</v>
          </cell>
          <cell r="G911">
            <v>44511</v>
          </cell>
          <cell r="H911" t="str">
            <v>3 to 5</v>
          </cell>
          <cell r="I911" t="str">
            <v>TTS</v>
          </cell>
          <cell r="J911" t="str">
            <v>HDSE</v>
          </cell>
          <cell r="K911" t="str">
            <v>-</v>
          </cell>
          <cell r="L911">
            <v>923332335522</v>
          </cell>
          <cell r="M911" t="str">
            <v>-</v>
          </cell>
          <cell r="N911" t="str">
            <v>-</v>
          </cell>
          <cell r="O911" t="str">
            <v>Street No 4 House No 300 Azam Bhati</v>
          </cell>
        </row>
        <row r="912">
          <cell r="B912" t="str">
            <v>Student1341920</v>
          </cell>
          <cell r="C912" t="str">
            <v>Mamoon Rajput</v>
          </cell>
          <cell r="D912" t="str">
            <v>Shaukat Rajput</v>
          </cell>
          <cell r="E912" t="str">
            <v>Miss Rimsha</v>
          </cell>
          <cell r="F912" t="str">
            <v>PR2-202111E</v>
          </cell>
          <cell r="G912">
            <v>44511</v>
          </cell>
          <cell r="H912" t="str">
            <v>3 to 5</v>
          </cell>
          <cell r="I912" t="str">
            <v>TTS</v>
          </cell>
          <cell r="J912" t="str">
            <v>HDSE</v>
          </cell>
          <cell r="K912" t="str">
            <v>-</v>
          </cell>
          <cell r="L912">
            <v>923443082236</v>
          </cell>
          <cell r="M912" t="str">
            <v>-</v>
          </cell>
          <cell r="N912" t="str">
            <v>mamoonrajput123@gmail.com</v>
          </cell>
          <cell r="O912" t="str">
            <v>House F-59 Block 6 P.E.C.H.S Karachi near Ambala</v>
          </cell>
        </row>
        <row r="913">
          <cell r="B913" t="str">
            <v>Student</v>
          </cell>
          <cell r="C913" t="str">
            <v>Areeba Urooj</v>
          </cell>
          <cell r="D913" t="str">
            <v>Abdul Majeed</v>
          </cell>
          <cell r="E913" t="str">
            <v>Miss Rimsha</v>
          </cell>
          <cell r="F913" t="str">
            <v>PR2-202111E</v>
          </cell>
          <cell r="G913">
            <v>44511</v>
          </cell>
          <cell r="H913" t="str">
            <v>3 to 5</v>
          </cell>
          <cell r="I913" t="str">
            <v>TTS</v>
          </cell>
          <cell r="J913" t="str">
            <v>ADSE</v>
          </cell>
          <cell r="K913" t="str">
            <v>42301-9244612-2</v>
          </cell>
          <cell r="L913">
            <v>923363428870</v>
          </cell>
          <cell r="M913" t="str">
            <v>-</v>
          </cell>
          <cell r="N913" t="str">
            <v>areebau63@gmail.com</v>
          </cell>
          <cell r="O913" t="str">
            <v>House No 17/9 Sec 6J1 Manzoor Colony</v>
          </cell>
        </row>
        <row r="914">
          <cell r="B914" t="str">
            <v>Student1349298</v>
          </cell>
          <cell r="C914" t="str">
            <v>Muhammad Ali</v>
          </cell>
          <cell r="D914" t="str">
            <v>Muhammad Nasir</v>
          </cell>
          <cell r="E914" t="str">
            <v>Miss Rimsha</v>
          </cell>
          <cell r="F914" t="str">
            <v>PR2-202111E</v>
          </cell>
          <cell r="G914">
            <v>44511</v>
          </cell>
          <cell r="H914" t="str">
            <v>3 to 5</v>
          </cell>
          <cell r="I914" t="str">
            <v>TTS</v>
          </cell>
          <cell r="J914" t="str">
            <v>HDSE</v>
          </cell>
          <cell r="K914" t="str">
            <v>42201-6370377-3</v>
          </cell>
          <cell r="L914">
            <v>923463493969</v>
          </cell>
          <cell r="M914">
            <v>923002679749</v>
          </cell>
          <cell r="N914" t="str">
            <v>alinasir98@gmail.com</v>
          </cell>
          <cell r="O914" t="str">
            <v>Falcon Complex Street No 08 House No I-H 111 Baloch colony</v>
          </cell>
        </row>
        <row r="915">
          <cell r="B915" t="str">
            <v>Student</v>
          </cell>
          <cell r="C915" t="str">
            <v>Asfia Khan</v>
          </cell>
          <cell r="D915" t="str">
            <v>Arshad-ullah-khan</v>
          </cell>
          <cell r="E915" t="str">
            <v>Miss Rimsha</v>
          </cell>
          <cell r="F915" t="str">
            <v>PR2-202111E</v>
          </cell>
          <cell r="G915">
            <v>44511</v>
          </cell>
          <cell r="H915" t="str">
            <v>3 to 5</v>
          </cell>
          <cell r="I915" t="str">
            <v>TTS</v>
          </cell>
          <cell r="J915" t="str">
            <v>DISM</v>
          </cell>
          <cell r="K915" t="str">
            <v>-</v>
          </cell>
          <cell r="L915">
            <v>923112511934</v>
          </cell>
          <cell r="M915">
            <v>923333243522</v>
          </cell>
          <cell r="N915" t="str">
            <v>khan.asfia01@gmail.com</v>
          </cell>
          <cell r="O915" t="str">
            <v>A-195 Block D New Nazimabad Model Colony Karachi\</v>
          </cell>
        </row>
        <row r="916">
          <cell r="B916" t="str">
            <v>Student1348418</v>
          </cell>
          <cell r="C916" t="str">
            <v>Javeria Saleem Abad</v>
          </cell>
          <cell r="D916" t="str">
            <v>Muhammad Saleem Abad</v>
          </cell>
          <cell r="E916" t="str">
            <v>Miss Rimsha</v>
          </cell>
          <cell r="F916" t="str">
            <v>PR2-202111E</v>
          </cell>
          <cell r="G916">
            <v>44511</v>
          </cell>
          <cell r="H916" t="str">
            <v>3 to 5</v>
          </cell>
          <cell r="I916" t="str">
            <v>TTS</v>
          </cell>
          <cell r="J916" t="str">
            <v>DISM</v>
          </cell>
          <cell r="K916" t="str">
            <v>42201-7555905-7</v>
          </cell>
          <cell r="L916">
            <v>923333416863</v>
          </cell>
          <cell r="M916">
            <v>923120021413</v>
          </cell>
          <cell r="N916" t="str">
            <v>javeriasaleem484@gmail.com</v>
          </cell>
          <cell r="O916" t="str">
            <v>A-46 Uk Appartment Phase 1 block 14, Gulshan-e-iqbal</v>
          </cell>
        </row>
        <row r="917">
          <cell r="B917" t="str">
            <v>Student</v>
          </cell>
          <cell r="C917" t="str">
            <v>Zahran Raffaqat</v>
          </cell>
          <cell r="D917" t="str">
            <v>Raffaqat khan</v>
          </cell>
          <cell r="E917" t="str">
            <v>Miss Rimsha</v>
          </cell>
          <cell r="F917" t="str">
            <v>PR2-202111E</v>
          </cell>
          <cell r="G917">
            <v>44511</v>
          </cell>
          <cell r="H917" t="str">
            <v>3 to 5</v>
          </cell>
          <cell r="I917" t="str">
            <v>TTS</v>
          </cell>
          <cell r="J917" t="str">
            <v>ADSE</v>
          </cell>
          <cell r="K917" t="str">
            <v>82101-0305211-2</v>
          </cell>
          <cell r="L917">
            <v>923101286552</v>
          </cell>
          <cell r="M917" t="str">
            <v>-</v>
          </cell>
          <cell r="N917" t="str">
            <v>-</v>
          </cell>
          <cell r="O917" t="str">
            <v>Majid Colony Landhi Karachi</v>
          </cell>
        </row>
        <row r="918">
          <cell r="B918" t="str">
            <v>Student1349157</v>
          </cell>
          <cell r="C918" t="str">
            <v>Mahad Kashif</v>
          </cell>
          <cell r="D918" t="str">
            <v>Kashif Sultan</v>
          </cell>
          <cell r="E918" t="str">
            <v>Miss Rimsha</v>
          </cell>
          <cell r="F918" t="str">
            <v>PR2-202111E</v>
          </cell>
          <cell r="G918">
            <v>44511</v>
          </cell>
          <cell r="H918" t="str">
            <v>3 to 5</v>
          </cell>
          <cell r="I918" t="str">
            <v>TTS</v>
          </cell>
          <cell r="J918" t="str">
            <v>ADSE</v>
          </cell>
          <cell r="K918" t="str">
            <v>-</v>
          </cell>
          <cell r="L918">
            <v>923300240466</v>
          </cell>
          <cell r="M918">
            <v>923333605820</v>
          </cell>
          <cell r="N918" t="str">
            <v>mahad.kashif124@gmail.com</v>
          </cell>
          <cell r="O918" t="str">
            <v>House No 227 Street # 4 Sector 6-J-1 Junejo Town Karachi</v>
          </cell>
        </row>
        <row r="919">
          <cell r="B919" t="str">
            <v>Student1348185</v>
          </cell>
          <cell r="C919" t="str">
            <v>Anas Naseem Khan</v>
          </cell>
          <cell r="D919" t="str">
            <v>Muhammad Khalid Naseem</v>
          </cell>
          <cell r="E919" t="str">
            <v>Miss Rimsha</v>
          </cell>
          <cell r="F919" t="str">
            <v>PR2-202111E</v>
          </cell>
          <cell r="G919">
            <v>44511</v>
          </cell>
          <cell r="H919" t="str">
            <v>3 to 5</v>
          </cell>
          <cell r="I919" t="str">
            <v>TTS</v>
          </cell>
          <cell r="J919" t="str">
            <v>CPISM</v>
          </cell>
          <cell r="K919" t="str">
            <v>42201-6287908-9</v>
          </cell>
          <cell r="L919">
            <v>923232882739</v>
          </cell>
          <cell r="M919" t="str">
            <v>-</v>
          </cell>
          <cell r="N919" t="str">
            <v>anas.drodo@gmail.com</v>
          </cell>
          <cell r="O919" t="str">
            <v>D-90 Block-4 Gulshan-e-Iqbal Karachi</v>
          </cell>
        </row>
        <row r="920">
          <cell r="B920" t="str">
            <v>Student1349155</v>
          </cell>
          <cell r="C920" t="str">
            <v>Muneeb Zubair</v>
          </cell>
          <cell r="D920" t="str">
            <v>Zubair Khan</v>
          </cell>
          <cell r="E920" t="str">
            <v>Miss Rimsha</v>
          </cell>
          <cell r="F920" t="str">
            <v>PR2-202111E</v>
          </cell>
          <cell r="G920">
            <v>44511</v>
          </cell>
          <cell r="H920" t="str">
            <v>3 to 5</v>
          </cell>
          <cell r="I920" t="str">
            <v>TTS</v>
          </cell>
          <cell r="J920" t="str">
            <v>DISM</v>
          </cell>
          <cell r="K920" t="str">
            <v>-</v>
          </cell>
          <cell r="L920">
            <v>923482324755</v>
          </cell>
          <cell r="M920">
            <v>923413142102</v>
          </cell>
          <cell r="N920" t="str">
            <v>Muneebkhan123466@gmail.com</v>
          </cell>
          <cell r="O920" t="str">
            <v>Gulistan-johar-Block 19 Rufi Fountain Society Karachi</v>
          </cell>
        </row>
        <row r="921">
          <cell r="B921" t="str">
            <v>Student1339003</v>
          </cell>
          <cell r="C921" t="str">
            <v>Sobia Zafar</v>
          </cell>
          <cell r="D921" t="str">
            <v>Zafar Iqbal</v>
          </cell>
          <cell r="E921" t="str">
            <v>Miss Rimsha</v>
          </cell>
          <cell r="F921" t="str">
            <v>PR2-202111E</v>
          </cell>
          <cell r="G921">
            <v>44511</v>
          </cell>
          <cell r="H921" t="str">
            <v>3 to 5</v>
          </cell>
          <cell r="I921" t="str">
            <v>TTS</v>
          </cell>
          <cell r="J921" t="str">
            <v>ADSE</v>
          </cell>
          <cell r="K921" t="str">
            <v>34102-4443718-2</v>
          </cell>
          <cell r="L921">
            <v>923314929991</v>
          </cell>
          <cell r="M921" t="str">
            <v>-</v>
          </cell>
          <cell r="N921" t="str">
            <v>bismaiqbal103@gmail.com</v>
          </cell>
          <cell r="O921" t="str">
            <v>GG-11 Defence View Phase 11 karachi</v>
          </cell>
        </row>
        <row r="922">
          <cell r="B922" t="str">
            <v>-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 t="str">
            <v>-</v>
          </cell>
          <cell r="J922" t="str">
            <v>-</v>
          </cell>
          <cell r="K922" t="str">
            <v>-</v>
          </cell>
          <cell r="L922" t="str">
            <v>-</v>
          </cell>
          <cell r="M922" t="str">
            <v>-</v>
          </cell>
          <cell r="N922" t="str">
            <v>-</v>
          </cell>
          <cell r="O922" t="str">
            <v>-</v>
          </cell>
        </row>
        <row r="923">
          <cell r="B923" t="str">
            <v>Enrollment</v>
          </cell>
          <cell r="C923" t="str">
            <v>Name</v>
          </cell>
          <cell r="D923" t="str">
            <v>Father Name</v>
          </cell>
          <cell r="E923" t="str">
            <v>Faculty Name</v>
          </cell>
          <cell r="F923" t="str">
            <v>Batch Code</v>
          </cell>
          <cell r="G923" t="str">
            <v>Batch Start Date</v>
          </cell>
          <cell r="H923" t="str">
            <v>Time Slot</v>
          </cell>
          <cell r="I923" t="str">
            <v>Days</v>
          </cell>
          <cell r="J923" t="str">
            <v>Course</v>
          </cell>
          <cell r="K923" t="str">
            <v>NIC Number</v>
          </cell>
          <cell r="L923" t="str">
            <v>PTCL No</v>
          </cell>
          <cell r="M923" t="str">
            <v>Cell No</v>
          </cell>
          <cell r="N923" t="str">
            <v>Email</v>
          </cell>
          <cell r="O923" t="str">
            <v>Address</v>
          </cell>
        </row>
        <row r="924">
          <cell r="B924" t="str">
            <v>Student1169360</v>
          </cell>
          <cell r="C924" t="str">
            <v>Mubashir Zafar</v>
          </cell>
          <cell r="D924" t="str">
            <v>Zafar Iqbal</v>
          </cell>
          <cell r="E924" t="str">
            <v>Sir Aqib</v>
          </cell>
          <cell r="F924" t="str">
            <v xml:space="preserve"> PR-201904F+1902F</v>
          </cell>
          <cell r="G924">
            <v>43568</v>
          </cell>
          <cell r="H924" t="str">
            <v>5 TO 7</v>
          </cell>
          <cell r="I924" t="str">
            <v>TTS</v>
          </cell>
          <cell r="J924" t="str">
            <v>ADSE</v>
          </cell>
          <cell r="K924" t="str">
            <v>42201-4889722-3</v>
          </cell>
          <cell r="L924">
            <v>923212175591</v>
          </cell>
          <cell r="M924">
            <v>923360008509</v>
          </cell>
          <cell r="N924" t="str">
            <v>mubashiriqbal188@gmail.com</v>
          </cell>
          <cell r="O924" t="str">
            <v>L - 218 PECHS</v>
          </cell>
        </row>
        <row r="925">
          <cell r="B925" t="str">
            <v>Student1175873</v>
          </cell>
          <cell r="C925" t="str">
            <v>Syed Irtaza Haider</v>
          </cell>
          <cell r="D925" t="str">
            <v>Syed Ghulam Mustafa</v>
          </cell>
          <cell r="E925" t="str">
            <v>Sir Aqib</v>
          </cell>
          <cell r="F925" t="str">
            <v xml:space="preserve"> PR-201904F+1902F</v>
          </cell>
          <cell r="G925">
            <v>43568</v>
          </cell>
          <cell r="H925" t="str">
            <v>5 TO 7</v>
          </cell>
          <cell r="I925" t="str">
            <v>TTS</v>
          </cell>
          <cell r="J925" t="str">
            <v>ADSE</v>
          </cell>
          <cell r="K925" t="str">
            <v>42201-7575287-9</v>
          </cell>
          <cell r="L925">
            <v>923442618780</v>
          </cell>
          <cell r="M925">
            <v>923368920783</v>
          </cell>
          <cell r="N925" t="str">
            <v>haider536@gmail.com</v>
          </cell>
          <cell r="O925" t="str">
            <v>5/779 Shah Faisal Colony , Block # 5 Karachi</v>
          </cell>
        </row>
        <row r="926">
          <cell r="B926" t="str">
            <v>Student1183337</v>
          </cell>
          <cell r="C926" t="str">
            <v>Moiz Majid</v>
          </cell>
          <cell r="D926" t="str">
            <v>Abdul Majid</v>
          </cell>
          <cell r="E926" t="str">
            <v>Sir Aqib</v>
          </cell>
          <cell r="F926" t="str">
            <v xml:space="preserve"> PR-201904F+1902F</v>
          </cell>
          <cell r="G926">
            <v>43568</v>
          </cell>
          <cell r="H926" t="str">
            <v>5 TO 7</v>
          </cell>
          <cell r="I926" t="str">
            <v>TTS</v>
          </cell>
          <cell r="J926" t="str">
            <v>ADSE</v>
          </cell>
          <cell r="K926" t="str">
            <v>4221-3777210-1</v>
          </cell>
          <cell r="L926">
            <v>923208372060</v>
          </cell>
          <cell r="M926">
            <v>923222731442</v>
          </cell>
          <cell r="N926" t="str">
            <v>ABDULMOIZMAJID1996@gmail.com</v>
          </cell>
          <cell r="O926" t="str">
            <v>Sumaira Tower A 204 Near Kamran Chowrangi Gulistan e Jauher Karachi</v>
          </cell>
        </row>
        <row r="927">
          <cell r="B927" t="str">
            <v>Student1185274</v>
          </cell>
          <cell r="C927" t="str">
            <v>Jahangir Shah</v>
          </cell>
          <cell r="D927" t="str">
            <v>Mehtab Ud din</v>
          </cell>
          <cell r="E927" t="str">
            <v>Sir Aqib</v>
          </cell>
          <cell r="F927" t="str">
            <v xml:space="preserve"> PR-201904F+1902F</v>
          </cell>
          <cell r="G927">
            <v>43568</v>
          </cell>
          <cell r="H927" t="str">
            <v>5 TO 7</v>
          </cell>
          <cell r="I927" t="str">
            <v>TTS</v>
          </cell>
          <cell r="J927" t="str">
            <v>ADSE</v>
          </cell>
          <cell r="K927" t="str">
            <v>42301-7644317-5</v>
          </cell>
          <cell r="L927">
            <v>923433481175</v>
          </cell>
          <cell r="M927">
            <v>923422711773</v>
          </cell>
          <cell r="N927" t="str">
            <v>salmanmani256@gmail.com</v>
          </cell>
          <cell r="O927" t="str">
            <v>Flat D108 , Jinnah Complex  , opp Capri Cinema , M A Jinnah Road karachi</v>
          </cell>
        </row>
        <row r="928">
          <cell r="B928" t="str">
            <v>Student1190080</v>
          </cell>
          <cell r="C928" t="str">
            <v>Ali Naeem</v>
          </cell>
          <cell r="D928" t="str">
            <v>Muhammad  Naeem</v>
          </cell>
          <cell r="E928" t="str">
            <v>Sir Aqib</v>
          </cell>
          <cell r="F928" t="str">
            <v xml:space="preserve"> PR-201904F+1902F</v>
          </cell>
          <cell r="G928">
            <v>43568</v>
          </cell>
          <cell r="H928" t="str">
            <v>5 TO 7</v>
          </cell>
          <cell r="I928" t="str">
            <v>TTS</v>
          </cell>
          <cell r="J928" t="str">
            <v>DISM-ADSE</v>
          </cell>
          <cell r="K928" t="str">
            <v>42301-1054089-1</v>
          </cell>
          <cell r="L928">
            <v>923121050084</v>
          </cell>
          <cell r="M928">
            <v>923142995436</v>
          </cell>
          <cell r="N928" t="str">
            <v>alin99070@gmail.com</v>
          </cell>
          <cell r="O928" t="str">
            <v>R-89 Block 9 K A E C H S Karachi</v>
          </cell>
        </row>
        <row r="929">
          <cell r="B929" t="str">
            <v>Student1165087</v>
          </cell>
          <cell r="C929" t="str">
            <v>Muhammad Ehtesham Bahoo</v>
          </cell>
          <cell r="D929" t="str">
            <v>Muhammad Farhan Raza</v>
          </cell>
          <cell r="E929" t="str">
            <v>Sir Aqib</v>
          </cell>
          <cell r="F929" t="str">
            <v xml:space="preserve"> PR-201904F+1902F</v>
          </cell>
          <cell r="G929">
            <v>43568</v>
          </cell>
          <cell r="H929" t="str">
            <v>5 TO 7</v>
          </cell>
          <cell r="I929" t="str">
            <v>TTS</v>
          </cell>
          <cell r="J929" t="str">
            <v>ADSE</v>
          </cell>
          <cell r="K929" t="str">
            <v>36103-5877506-5</v>
          </cell>
          <cell r="L929">
            <v>923022000762</v>
          </cell>
          <cell r="M929">
            <v>923052168411</v>
          </cell>
          <cell r="N929" t="str">
            <v>mebahoo786@gmail.com</v>
          </cell>
          <cell r="O929" t="str">
            <v>Sector # 4 Street # 6 House # 65 Narval Colonyb Hub River Road Karachi</v>
          </cell>
        </row>
        <row r="930">
          <cell r="B930" t="str">
            <v>Student1169684</v>
          </cell>
          <cell r="C930" t="str">
            <v>Ayan Ali</v>
          </cell>
          <cell r="D930" t="str">
            <v>Khursheed Jamal</v>
          </cell>
          <cell r="E930" t="str">
            <v>Sir Aqib</v>
          </cell>
          <cell r="F930" t="str">
            <v xml:space="preserve"> PR-201904F+1902F</v>
          </cell>
          <cell r="G930">
            <v>43568</v>
          </cell>
          <cell r="H930" t="str">
            <v>5 TO 7</v>
          </cell>
          <cell r="I930" t="str">
            <v>TTS</v>
          </cell>
          <cell r="J930" t="str">
            <v>ADSE</v>
          </cell>
          <cell r="K930" t="str">
            <v>42201-6111314-6</v>
          </cell>
          <cell r="L930">
            <v>923322410987</v>
          </cell>
          <cell r="M930">
            <v>923333966535</v>
          </cell>
          <cell r="N930" t="str">
            <v>faraz_akhter@outlook.com</v>
          </cell>
          <cell r="O930" t="str">
            <v>D-10 Sheet 27 Model Colony Near Airport karachi</v>
          </cell>
        </row>
        <row r="931">
          <cell r="B931" t="str">
            <v>Student1160288</v>
          </cell>
          <cell r="C931" t="str">
            <v>Ameer Hamza</v>
          </cell>
          <cell r="D931" t="str">
            <v>Aslam Pervez</v>
          </cell>
          <cell r="E931" t="str">
            <v>Sir Aqib</v>
          </cell>
          <cell r="F931" t="str">
            <v xml:space="preserve"> PR-201904F+1902F</v>
          </cell>
          <cell r="G931">
            <v>43568</v>
          </cell>
          <cell r="H931" t="str">
            <v>5 TO 7</v>
          </cell>
          <cell r="I931" t="str">
            <v>TTS</v>
          </cell>
          <cell r="J931" t="str">
            <v>ADSE</v>
          </cell>
          <cell r="K931" t="str">
            <v>42000-1763874-9</v>
          </cell>
          <cell r="L931">
            <v>923472841006</v>
          </cell>
          <cell r="M931">
            <v>923472841008</v>
          </cell>
          <cell r="N931" t="str">
            <v>ameerkhan1134@gmail.com</v>
          </cell>
          <cell r="O931" t="str">
            <v>Abdullah Goth Bin Qasim Town</v>
          </cell>
        </row>
        <row r="932">
          <cell r="B932" t="str">
            <v>-</v>
          </cell>
          <cell r="C932" t="str">
            <v>-</v>
          </cell>
          <cell r="D932" t="str">
            <v>-</v>
          </cell>
          <cell r="E932" t="str">
            <v>-</v>
          </cell>
          <cell r="F932" t="str">
            <v>-</v>
          </cell>
          <cell r="G932" t="str">
            <v>-</v>
          </cell>
          <cell r="H932" t="str">
            <v>-</v>
          </cell>
          <cell r="I932" t="str">
            <v>-</v>
          </cell>
          <cell r="J932" t="str">
            <v>-</v>
          </cell>
          <cell r="K932" t="str">
            <v>-</v>
          </cell>
          <cell r="L932" t="str">
            <v>-</v>
          </cell>
          <cell r="M932" t="str">
            <v>-</v>
          </cell>
          <cell r="N932" t="str">
            <v>-</v>
          </cell>
          <cell r="O932" t="str">
            <v>-</v>
          </cell>
        </row>
        <row r="933">
          <cell r="B933" t="str">
            <v>Enrollment</v>
          </cell>
          <cell r="C933" t="str">
            <v>Name</v>
          </cell>
          <cell r="D933" t="str">
            <v>Father Name</v>
          </cell>
          <cell r="E933" t="str">
            <v>Faculty Name</v>
          </cell>
          <cell r="F933" t="str">
            <v>Batch Code</v>
          </cell>
          <cell r="G933" t="str">
            <v>Batch Start Date</v>
          </cell>
          <cell r="H933" t="str">
            <v>Time Slot</v>
          </cell>
          <cell r="I933" t="str">
            <v>Days</v>
          </cell>
          <cell r="J933" t="str">
            <v>Course</v>
          </cell>
          <cell r="K933" t="str">
            <v>NIC Number</v>
          </cell>
          <cell r="L933" t="str">
            <v>PTCL No</v>
          </cell>
          <cell r="M933" t="str">
            <v>Cell No</v>
          </cell>
          <cell r="N933" t="str">
            <v>Email</v>
          </cell>
          <cell r="O933" t="str">
            <v>Address</v>
          </cell>
        </row>
        <row r="934">
          <cell r="B934" t="str">
            <v>Student1214024</v>
          </cell>
          <cell r="C934" t="str">
            <v>Adil Abdullah</v>
          </cell>
          <cell r="D934" t="str">
            <v>Muhammad Saleem</v>
          </cell>
          <cell r="E934" t="str">
            <v>Sir Zuhaib</v>
          </cell>
          <cell r="F934" t="str">
            <v>PR-201908F</v>
          </cell>
          <cell r="G934">
            <v>43694</v>
          </cell>
          <cell r="H934" t="str">
            <v>5 TO 7</v>
          </cell>
          <cell r="I934" t="str">
            <v>TTS</v>
          </cell>
          <cell r="J934" t="str">
            <v>ADSE</v>
          </cell>
          <cell r="K934" t="str">
            <v>-</v>
          </cell>
          <cell r="L934">
            <v>923125893780</v>
          </cell>
          <cell r="M934">
            <v>923125893780</v>
          </cell>
          <cell r="N934" t="str">
            <v>adilabdullah54@gmail.com</v>
          </cell>
          <cell r="O934" t="str">
            <v>House no : 76 Street no : 7 Sector : G Manzoor Colony Karachi</v>
          </cell>
        </row>
        <row r="935">
          <cell r="B935" t="str">
            <v>Student1216735</v>
          </cell>
          <cell r="C935" t="str">
            <v>Syed Zain Raza Abidi</v>
          </cell>
          <cell r="D935" t="str">
            <v>Syed Hassan Raza Abidi</v>
          </cell>
          <cell r="E935" t="str">
            <v>Sir Zuhaib</v>
          </cell>
          <cell r="F935" t="str">
            <v>PR-201908F</v>
          </cell>
          <cell r="G935">
            <v>43694</v>
          </cell>
          <cell r="H935" t="str">
            <v>5 TO 7</v>
          </cell>
          <cell r="I935" t="str">
            <v>TTS</v>
          </cell>
          <cell r="J935" t="str">
            <v>ADSE</v>
          </cell>
          <cell r="K935" t="str">
            <v>42101-2441242-9</v>
          </cell>
          <cell r="L935">
            <v>923162864974</v>
          </cell>
          <cell r="M935">
            <v>923162864974</v>
          </cell>
          <cell r="N935" t="str">
            <v>zainr8943@gmail.com</v>
          </cell>
          <cell r="O935" t="str">
            <v>F 204 / 1 Martin Quarters Karachi</v>
          </cell>
        </row>
        <row r="936">
          <cell r="B936" t="str">
            <v>Student1215700</v>
          </cell>
          <cell r="C936" t="str">
            <v>Muhammad Rayyan Sohail</v>
          </cell>
          <cell r="D936" t="str">
            <v>Sohail Munir</v>
          </cell>
          <cell r="E936" t="str">
            <v>Sir Zuhaib</v>
          </cell>
          <cell r="F936" t="str">
            <v>PR-201908F</v>
          </cell>
          <cell r="G936">
            <v>43694</v>
          </cell>
          <cell r="H936" t="str">
            <v>5 TO 7</v>
          </cell>
          <cell r="I936" t="str">
            <v>TTS</v>
          </cell>
          <cell r="J936" t="str">
            <v>ADSE</v>
          </cell>
          <cell r="K936" t="str">
            <v>42201-6835885-7</v>
          </cell>
          <cell r="L936" t="str">
            <v>021-34554059</v>
          </cell>
          <cell r="M936">
            <v>923322577256</v>
          </cell>
          <cell r="N936" t="str">
            <v>rayyansohail10@gmail.com</v>
          </cell>
          <cell r="O936" t="str">
            <v>64-R Block 2 P E C H S Al Falah Road Karachi</v>
          </cell>
        </row>
        <row r="937">
          <cell r="B937" t="str">
            <v>Student1223179</v>
          </cell>
          <cell r="C937" t="str">
            <v>Muhammad Azeem</v>
          </cell>
          <cell r="D937" t="str">
            <v>Vau Muhammad</v>
          </cell>
          <cell r="E937" t="str">
            <v>Sir Zuhaib</v>
          </cell>
          <cell r="F937" t="str">
            <v>PR-201908F</v>
          </cell>
          <cell r="G937">
            <v>43694</v>
          </cell>
          <cell r="H937" t="str">
            <v>5 TO 7</v>
          </cell>
          <cell r="I937" t="str">
            <v>TTS</v>
          </cell>
          <cell r="J937" t="str">
            <v>ADSE</v>
          </cell>
          <cell r="K937" t="str">
            <v>42201-2153891-5</v>
          </cell>
          <cell r="L937">
            <v>923222143009</v>
          </cell>
          <cell r="M937" t="str">
            <v>021-.34947219</v>
          </cell>
          <cell r="N937" t="str">
            <v>hrpro191@gmail.com</v>
          </cell>
          <cell r="O937" t="str">
            <v>Plot # 396 , Block 7/8 CP Berar Sosiety Karachi</v>
          </cell>
        </row>
        <row r="938">
          <cell r="B938" t="str">
            <v>Student1224957</v>
          </cell>
          <cell r="C938" t="str">
            <v>Abdul Rehman Shahzad</v>
          </cell>
          <cell r="D938" t="str">
            <v>Muhammad Shahzad</v>
          </cell>
          <cell r="E938" t="str">
            <v>Sir Zuhaib</v>
          </cell>
          <cell r="F938" t="str">
            <v>PR-201908F</v>
          </cell>
          <cell r="G938">
            <v>43694</v>
          </cell>
          <cell r="H938" t="str">
            <v>5 TO 7</v>
          </cell>
          <cell r="I938" t="str">
            <v>TTS</v>
          </cell>
          <cell r="J938" t="str">
            <v>ADSE-SBTE</v>
          </cell>
          <cell r="K938" t="str">
            <v>42301-02285785-9</v>
          </cell>
          <cell r="L938">
            <v>923051627269</v>
          </cell>
          <cell r="M938">
            <v>0</v>
          </cell>
          <cell r="N938" t="str">
            <v>rehman30912@gmail.com</v>
          </cell>
          <cell r="O938" t="str">
            <v>Mehmoodabad Gate , Allama Iqbal Colony , H # 449 , Street # 3 , Karachi</v>
          </cell>
        </row>
        <row r="939">
          <cell r="B939" t="str">
            <v>Student1225445</v>
          </cell>
          <cell r="C939" t="str">
            <v>Usama Javed</v>
          </cell>
          <cell r="D939" t="str">
            <v>Muhammad Javed Butt</v>
          </cell>
          <cell r="E939" t="str">
            <v>Sir Zuhaib</v>
          </cell>
          <cell r="F939" t="str">
            <v>PR-201908F</v>
          </cell>
          <cell r="G939">
            <v>43694</v>
          </cell>
          <cell r="H939" t="str">
            <v>5 TO 7</v>
          </cell>
          <cell r="I939" t="str">
            <v>TTS</v>
          </cell>
          <cell r="J939" t="str">
            <v>ADSE</v>
          </cell>
          <cell r="K939" t="str">
            <v>42201-3957009-7</v>
          </cell>
          <cell r="L939">
            <v>923308517343</v>
          </cell>
          <cell r="M939">
            <v>923142165080</v>
          </cell>
          <cell r="N939" t="str">
            <v>usamaij7866@gmail.com</v>
          </cell>
          <cell r="O939" t="str">
            <v>H No # 251 Sector 35/B Korangi NO # 4 Karachi</v>
          </cell>
        </row>
        <row r="940">
          <cell r="B940" t="str">
            <v>Student1220147</v>
          </cell>
          <cell r="C940" t="str">
            <v xml:space="preserve">Muhammad Anas </v>
          </cell>
          <cell r="D940" t="str">
            <v xml:space="preserve">Abdul Qayyum </v>
          </cell>
          <cell r="E940" t="str">
            <v>Sir Zuhaib</v>
          </cell>
          <cell r="F940" t="str">
            <v>PR-201908F</v>
          </cell>
          <cell r="G940">
            <v>43694</v>
          </cell>
          <cell r="H940" t="str">
            <v>5 TO 7</v>
          </cell>
          <cell r="I940" t="str">
            <v>TTS</v>
          </cell>
          <cell r="J940" t="str">
            <v>ADSE</v>
          </cell>
          <cell r="K940" t="str">
            <v>42501-7530542-1</v>
          </cell>
          <cell r="L940">
            <v>923164731202</v>
          </cell>
          <cell r="M940">
            <v>0</v>
          </cell>
          <cell r="N940" t="str">
            <v>anusgraphic@gmail.com</v>
          </cell>
          <cell r="O940" t="str">
            <v>Korangi No 4 Sector 50/A'</v>
          </cell>
        </row>
        <row r="941">
          <cell r="B941" t="str">
            <v>Student1167616</v>
          </cell>
          <cell r="C941" t="str">
            <v>Syed Muhammad Mobin Zaidi</v>
          </cell>
          <cell r="D941" t="str">
            <v>Syed Amjad Hunain Zaidi</v>
          </cell>
          <cell r="E941" t="str">
            <v>Sir Zuhaib</v>
          </cell>
          <cell r="F941" t="str">
            <v>PR-201908F</v>
          </cell>
          <cell r="G941">
            <v>43694</v>
          </cell>
          <cell r="H941" t="str">
            <v>5 TO 7</v>
          </cell>
          <cell r="I941" t="str">
            <v>TTS</v>
          </cell>
          <cell r="J941" t="str">
            <v>HDSE</v>
          </cell>
          <cell r="K941" t="str">
            <v>31302-7692365-3</v>
          </cell>
          <cell r="L941">
            <v>923007856837</v>
          </cell>
          <cell r="M941">
            <v>923361887709</v>
          </cell>
          <cell r="N941" t="str">
            <v>mubinzaidi2015@gmail.com</v>
          </cell>
          <cell r="O941" t="str">
            <v>H no 2 Suno 616 , Jaffar e Tayyar Society Malir Khi</v>
          </cell>
        </row>
        <row r="942">
          <cell r="B942" t="str">
            <v>-</v>
          </cell>
          <cell r="C942" t="str">
            <v>-</v>
          </cell>
          <cell r="D942" t="str">
            <v>-</v>
          </cell>
          <cell r="E942" t="str">
            <v>-</v>
          </cell>
          <cell r="F942" t="str">
            <v>-</v>
          </cell>
          <cell r="G942" t="str">
            <v>-</v>
          </cell>
          <cell r="H942" t="str">
            <v>-</v>
          </cell>
          <cell r="I942" t="str">
            <v>-</v>
          </cell>
          <cell r="J942" t="str">
            <v>-</v>
          </cell>
          <cell r="K942" t="str">
            <v>-</v>
          </cell>
          <cell r="L942" t="str">
            <v>-</v>
          </cell>
          <cell r="M942" t="str">
            <v>-</v>
          </cell>
          <cell r="N942" t="str">
            <v>-</v>
          </cell>
          <cell r="O942" t="str">
            <v>-</v>
          </cell>
        </row>
        <row r="943">
          <cell r="B943" t="str">
            <v>Enrollment</v>
          </cell>
          <cell r="C943" t="str">
            <v>Name</v>
          </cell>
          <cell r="D943" t="str">
            <v>Father Name</v>
          </cell>
          <cell r="E943" t="str">
            <v>Faculty Name</v>
          </cell>
          <cell r="F943" t="str">
            <v>Batch Code</v>
          </cell>
          <cell r="G943" t="str">
            <v>Batch Start Date</v>
          </cell>
          <cell r="H943" t="str">
            <v>Time Slot</v>
          </cell>
          <cell r="I943" t="str">
            <v>Days</v>
          </cell>
          <cell r="J943" t="str">
            <v>Course</v>
          </cell>
          <cell r="K943" t="str">
            <v>NIC Number</v>
          </cell>
          <cell r="L943" t="str">
            <v>PTCL No</v>
          </cell>
          <cell r="M943" t="str">
            <v>Cell No</v>
          </cell>
          <cell r="N943" t="str">
            <v>Email</v>
          </cell>
          <cell r="O943" t="str">
            <v>Address</v>
          </cell>
        </row>
        <row r="944">
          <cell r="B944" t="str">
            <v>Student1237381</v>
          </cell>
          <cell r="C944" t="str">
            <v>Muhammad Ahmed</v>
          </cell>
          <cell r="D944" t="str">
            <v>Muhammad Asghar</v>
          </cell>
          <cell r="E944" t="str">
            <v>Sir Zuhaib</v>
          </cell>
          <cell r="F944" t="str">
            <v>PR-201910F+201912F</v>
          </cell>
          <cell r="G944">
            <v>43803</v>
          </cell>
          <cell r="H944" t="str">
            <v>5 TO 7</v>
          </cell>
          <cell r="I944" t="str">
            <v>MWF</v>
          </cell>
          <cell r="J944" t="str">
            <v>ADSE</v>
          </cell>
          <cell r="K944" t="str">
            <v>42301-3236822-3</v>
          </cell>
          <cell r="L944">
            <v>923118028957</v>
          </cell>
          <cell r="M944">
            <v>923212984364</v>
          </cell>
          <cell r="N944" t="str">
            <v>mohammad .ahmedali957@gmail.com</v>
          </cell>
          <cell r="O944" t="str">
            <v>Plot # 18 DHA</v>
          </cell>
        </row>
        <row r="945">
          <cell r="B945" t="str">
            <v>Student1241938</v>
          </cell>
          <cell r="C945" t="str">
            <v>Muhammad Miran</v>
          </cell>
          <cell r="D945" t="str">
            <v>Naeem Iqbal</v>
          </cell>
          <cell r="E945" t="str">
            <v>Sir Zuhaib</v>
          </cell>
          <cell r="F945" t="str">
            <v>PR-201910F+201912F</v>
          </cell>
          <cell r="G945">
            <v>43803</v>
          </cell>
          <cell r="H945" t="str">
            <v>5 TO 7</v>
          </cell>
          <cell r="I945" t="str">
            <v>MWF</v>
          </cell>
          <cell r="J945" t="str">
            <v>ADSE</v>
          </cell>
          <cell r="K945" t="str">
            <v>42301-1389642-5</v>
          </cell>
          <cell r="L945">
            <v>923042585859</v>
          </cell>
          <cell r="M945">
            <v>923208212313</v>
          </cell>
          <cell r="N945" t="str">
            <v>eddy.mastermb@gmail.com</v>
          </cell>
          <cell r="O945" t="str">
            <v>Hiralal Lala Jaswant Roy Road Narsi das buld Flat no 8</v>
          </cell>
        </row>
        <row r="946">
          <cell r="B946" t="str">
            <v>Student1251021</v>
          </cell>
          <cell r="C946" t="str">
            <v>Hafiz Muhammad Ezzan khan</v>
          </cell>
          <cell r="D946" t="str">
            <v>Muhammad Zakir khan</v>
          </cell>
          <cell r="E946" t="str">
            <v>Sir Zuhaib</v>
          </cell>
          <cell r="F946" t="str">
            <v>PR-201910F+201912F</v>
          </cell>
          <cell r="G946">
            <v>43803</v>
          </cell>
          <cell r="H946" t="str">
            <v>5 TO 7</v>
          </cell>
          <cell r="I946" t="str">
            <v>MWF</v>
          </cell>
          <cell r="J946" t="str">
            <v>ADSE</v>
          </cell>
          <cell r="K946" t="str">
            <v>42201-6031583-3</v>
          </cell>
          <cell r="L946">
            <v>923063940086</v>
          </cell>
          <cell r="M946">
            <v>92311371627</v>
          </cell>
          <cell r="N946" t="str">
            <v>ezzankhan261@gmail.com</v>
          </cell>
          <cell r="O946" t="str">
            <v>Akhter Colony Sec A Street 04 H no : 287</v>
          </cell>
        </row>
        <row r="947">
          <cell r="B947" t="str">
            <v>Student1241149</v>
          </cell>
          <cell r="C947" t="str">
            <v>Ahmed Zahid</v>
          </cell>
          <cell r="D947" t="str">
            <v>Zahid Ali</v>
          </cell>
          <cell r="E947" t="str">
            <v>Sir Zuhaib</v>
          </cell>
          <cell r="F947" t="str">
            <v>PR-201910F+201912F</v>
          </cell>
          <cell r="G947">
            <v>43803</v>
          </cell>
          <cell r="H947" t="str">
            <v>5 TO 7</v>
          </cell>
          <cell r="I947" t="str">
            <v>MWF</v>
          </cell>
          <cell r="J947" t="str">
            <v>ADSE</v>
          </cell>
          <cell r="K947" t="str">
            <v>31202-0333132-1</v>
          </cell>
          <cell r="L947">
            <v>923009683734</v>
          </cell>
          <cell r="M947">
            <v>0</v>
          </cell>
          <cell r="N947" t="str">
            <v>ahmad.ali11221517@gmail.com</v>
          </cell>
          <cell r="O947" t="str">
            <v>18-C 1ST Commercial Street Phase VII Ext DHA Karachi</v>
          </cell>
        </row>
        <row r="948">
          <cell r="B948" t="str">
            <v>Student1251365</v>
          </cell>
          <cell r="C948" t="str">
            <v>Saifullah</v>
          </cell>
          <cell r="D948" t="str">
            <v>Muhammad Ansar</v>
          </cell>
          <cell r="E948" t="str">
            <v>Sir Zuhaib</v>
          </cell>
          <cell r="F948" t="str">
            <v>PR-201910F+201912F</v>
          </cell>
          <cell r="G948">
            <v>43803</v>
          </cell>
          <cell r="H948" t="str">
            <v>5 TO 7</v>
          </cell>
          <cell r="I948" t="str">
            <v>MWF</v>
          </cell>
          <cell r="J948" t="str">
            <v>ADSE</v>
          </cell>
          <cell r="K948" t="str">
            <v>4221-9755656-5</v>
          </cell>
          <cell r="L948">
            <v>923452186505</v>
          </cell>
          <cell r="M948" t="str">
            <v>2148501085/923092459211</v>
          </cell>
          <cell r="N948" t="str">
            <v>princesaif123@gmail.com</v>
          </cell>
          <cell r="O948" t="str">
            <v>h no CPO 3/35 hanif sre karsaz Shahrah e Faisal Karachi</v>
          </cell>
        </row>
        <row r="949">
          <cell r="B949" t="str">
            <v>Student1232557</v>
          </cell>
          <cell r="C949" t="str">
            <v>Huzaifa Arshad</v>
          </cell>
          <cell r="D949" t="str">
            <v>Arshad Hameed</v>
          </cell>
          <cell r="E949" t="str">
            <v>Sir Zuhaib</v>
          </cell>
          <cell r="F949" t="str">
            <v>PR-201910F+201912F</v>
          </cell>
          <cell r="G949">
            <v>43803</v>
          </cell>
          <cell r="H949" t="str">
            <v>5 TO 7</v>
          </cell>
          <cell r="I949" t="str">
            <v>MWF</v>
          </cell>
          <cell r="J949" t="str">
            <v>ADSE</v>
          </cell>
          <cell r="K949" t="str">
            <v>42301-4255813-7</v>
          </cell>
          <cell r="L949">
            <v>923442086983</v>
          </cell>
          <cell r="M949">
            <v>923378209593</v>
          </cell>
          <cell r="N949" t="str">
            <v>huzaifaarshad707@gmail.com</v>
          </cell>
          <cell r="O949" t="str">
            <v>House No R - 19  Sec 1/A Zainabia Street Lines Area Karachi</v>
          </cell>
        </row>
        <row r="950">
          <cell r="B950" t="str">
            <v>Student1255233</v>
          </cell>
          <cell r="C950" t="str">
            <v>Zeeshan Nawaz</v>
          </cell>
          <cell r="D950" t="str">
            <v>Shah Nawaz</v>
          </cell>
          <cell r="E950" t="str">
            <v>Sir Zuhaib</v>
          </cell>
          <cell r="F950" t="str">
            <v>PR-201910F+201912F</v>
          </cell>
          <cell r="G950">
            <v>43803</v>
          </cell>
          <cell r="H950" t="str">
            <v>5 TO 7</v>
          </cell>
          <cell r="I950" t="str">
            <v>MWF</v>
          </cell>
          <cell r="J950" t="str">
            <v>ADSE</v>
          </cell>
          <cell r="K950" t="str">
            <v>42000-6739908-1</v>
          </cell>
          <cell r="L950">
            <v>923112370285</v>
          </cell>
          <cell r="M950">
            <v>923464076907</v>
          </cell>
          <cell r="N950" t="str">
            <v>zeeshannawaz@gmail.com</v>
          </cell>
          <cell r="O950" t="str">
            <v>House#644 block 6B mehran town Korangi</v>
          </cell>
        </row>
        <row r="951">
          <cell r="B951" t="str">
            <v>Student1091161</v>
          </cell>
          <cell r="C951" t="str">
            <v>Muhammad Daniyal</v>
          </cell>
          <cell r="D951" t="str">
            <v>Abdul Rasheed</v>
          </cell>
          <cell r="E951" t="str">
            <v>Sir Zuhaib</v>
          </cell>
          <cell r="F951" t="str">
            <v>PR-201910F+201912F</v>
          </cell>
          <cell r="G951">
            <v>43803</v>
          </cell>
          <cell r="H951" t="str">
            <v>5 TO 7</v>
          </cell>
          <cell r="I951" t="str">
            <v>MWF</v>
          </cell>
          <cell r="J951" t="str">
            <v>ADSE</v>
          </cell>
          <cell r="K951" t="str">
            <v>42101-159248-3</v>
          </cell>
          <cell r="L951">
            <v>923112356848</v>
          </cell>
          <cell r="M951">
            <v>923102457495</v>
          </cell>
          <cell r="N951" t="str">
            <v>daniyal_burfat@gmail.com</v>
          </cell>
          <cell r="O951" t="str">
            <v>House # 16/16 Jahangir Road No 1 Chawala Flat</v>
          </cell>
        </row>
        <row r="952">
          <cell r="B952" t="str">
            <v>Student1234223</v>
          </cell>
          <cell r="C952" t="str">
            <v>Hasan Waheed</v>
          </cell>
          <cell r="D952" t="str">
            <v>Abdul Waheed</v>
          </cell>
          <cell r="E952" t="str">
            <v>Sir Zuhaib</v>
          </cell>
          <cell r="F952" t="str">
            <v>PR-201910F+201912F</v>
          </cell>
          <cell r="G952">
            <v>43803</v>
          </cell>
          <cell r="H952" t="str">
            <v>5 TO 7</v>
          </cell>
          <cell r="I952" t="str">
            <v>MWF</v>
          </cell>
          <cell r="J952" t="str">
            <v>ADSE</v>
          </cell>
          <cell r="K952" t="str">
            <v>42201-3088182-3</v>
          </cell>
          <cell r="L952">
            <v>923002897947</v>
          </cell>
          <cell r="M952">
            <v>923152355608</v>
          </cell>
          <cell r="N952" t="str">
            <v>hwaheed9274@icloud.com</v>
          </cell>
          <cell r="O952" t="str">
            <v>Pir Heaven Appartment PIB Colony Flat 104 Karachi</v>
          </cell>
        </row>
        <row r="953">
          <cell r="B953" t="str">
            <v>Student1253778</v>
          </cell>
          <cell r="C953" t="str">
            <v>Muhammad Haseeb Khan</v>
          </cell>
          <cell r="D953" t="str">
            <v>Alam Din</v>
          </cell>
          <cell r="E953" t="str">
            <v>Sir Zuhaib</v>
          </cell>
          <cell r="F953" t="str">
            <v>PR-201910F+201912F</v>
          </cell>
          <cell r="G953">
            <v>43803</v>
          </cell>
          <cell r="H953" t="str">
            <v>5 TO 7</v>
          </cell>
          <cell r="I953" t="str">
            <v>MWF</v>
          </cell>
          <cell r="J953" t="str">
            <v>ADSE</v>
          </cell>
          <cell r="K953" t="str">
            <v>42201-4550823-7</v>
          </cell>
          <cell r="L953">
            <v>923328899616</v>
          </cell>
          <cell r="M953">
            <v>923131198902</v>
          </cell>
          <cell r="N953" t="str">
            <v>ilman1967@gmail.com</v>
          </cell>
          <cell r="O953" t="str">
            <v>Street NO 21, House no 9238, Sec 6 / J 1, Manzoor Colony, Janjua Town , Karachi</v>
          </cell>
        </row>
        <row r="954">
          <cell r="B954" t="str">
            <v>Student1234224</v>
          </cell>
          <cell r="C954" t="str">
            <v>Muhammad Zain Ul Abdeen</v>
          </cell>
          <cell r="D954" t="str">
            <v>Abdul Fareed</v>
          </cell>
          <cell r="E954" t="str">
            <v>Sir Zuhaib</v>
          </cell>
          <cell r="F954" t="str">
            <v>PR-201910F+201912F</v>
          </cell>
          <cell r="G954">
            <v>43803</v>
          </cell>
          <cell r="H954" t="str">
            <v>5 TO 7</v>
          </cell>
          <cell r="I954" t="str">
            <v>MWF</v>
          </cell>
          <cell r="J954" t="str">
            <v>ADSE</v>
          </cell>
          <cell r="K954" t="str">
            <v>42201-3174632-3</v>
          </cell>
          <cell r="L954">
            <v>923100279025</v>
          </cell>
          <cell r="M954">
            <v>923332234577</v>
          </cell>
          <cell r="N954" t="str">
            <v>zain.ul.abdeen2121@yahoo.com</v>
          </cell>
          <cell r="O954" t="str">
            <v>F-159/3 Martin Quarter Tinhatti karachi</v>
          </cell>
        </row>
        <row r="955">
          <cell r="B955" t="str">
            <v>Student1230616</v>
          </cell>
          <cell r="C955" t="str">
            <v>Fahad Ahmed</v>
          </cell>
          <cell r="D955" t="str">
            <v>Manzoor Ahmed</v>
          </cell>
          <cell r="E955" t="str">
            <v>Sir Zuhaib</v>
          </cell>
          <cell r="F955" t="str">
            <v>PR-201910F+201912F</v>
          </cell>
          <cell r="G955">
            <v>43803</v>
          </cell>
          <cell r="H955" t="str">
            <v>5 TO 7</v>
          </cell>
          <cell r="I955" t="str">
            <v>MWF</v>
          </cell>
          <cell r="J955" t="str">
            <v>ADSE</v>
          </cell>
          <cell r="K955" t="str">
            <v>34201-0818278-5</v>
          </cell>
          <cell r="L955">
            <v>923030601107</v>
          </cell>
          <cell r="M955" t="str">
            <v>021-34543526</v>
          </cell>
          <cell r="N955" t="str">
            <v>fahad11101998@gmail.com</v>
          </cell>
          <cell r="O955" t="str">
            <v>764 - 765 , Bano Centre , Tariq Road , Behind Tariq Centre Karachi'</v>
          </cell>
        </row>
        <row r="956">
          <cell r="B956" t="str">
            <v>Student1237093</v>
          </cell>
          <cell r="C956" t="str">
            <v>Zaryab Jahangir</v>
          </cell>
          <cell r="D956" t="str">
            <v>Muhammad Jahangir</v>
          </cell>
          <cell r="E956" t="str">
            <v>Sir Zuhaib</v>
          </cell>
          <cell r="F956" t="str">
            <v>PR-201910F+201912F</v>
          </cell>
          <cell r="G956">
            <v>43803</v>
          </cell>
          <cell r="H956" t="str">
            <v>5 TO 7</v>
          </cell>
          <cell r="I956" t="str">
            <v>MWF</v>
          </cell>
          <cell r="J956" t="str">
            <v>ADSE</v>
          </cell>
          <cell r="K956" t="str">
            <v>-</v>
          </cell>
          <cell r="L956">
            <v>923416224016</v>
          </cell>
          <cell r="M956">
            <v>923002671619</v>
          </cell>
          <cell r="N956" t="str">
            <v>ali.khan00731@yahoo.com</v>
          </cell>
          <cell r="O956" t="str">
            <v>B-224 Sector 35-A Korangi no 4 Karachi</v>
          </cell>
        </row>
        <row r="957">
          <cell r="B957" t="str">
            <v>Student1236867</v>
          </cell>
          <cell r="C957" t="str">
            <v>Mustafa Ahmed Khan</v>
          </cell>
          <cell r="D957" t="str">
            <v>Sarfaraz Ahmed</v>
          </cell>
          <cell r="E957" t="str">
            <v>Sir Zuhaib</v>
          </cell>
          <cell r="F957" t="str">
            <v>PR-201910F+201912F</v>
          </cell>
          <cell r="G957">
            <v>43803</v>
          </cell>
          <cell r="H957" t="str">
            <v>5 TO 7</v>
          </cell>
          <cell r="I957" t="str">
            <v>MWF</v>
          </cell>
          <cell r="J957" t="str">
            <v>ADSE</v>
          </cell>
          <cell r="K957" t="str">
            <v>42301-9862703-3</v>
          </cell>
          <cell r="L957">
            <v>923172036348</v>
          </cell>
          <cell r="M957">
            <v>923353412081</v>
          </cell>
          <cell r="N957" t="str">
            <v>mk2159467@gmail.com</v>
          </cell>
          <cell r="O957" t="str">
            <v>House No 26 U PECHS Block 2 Karachi</v>
          </cell>
        </row>
        <row r="958">
          <cell r="B958" t="str">
            <v>-</v>
          </cell>
          <cell r="C958" t="str">
            <v>-</v>
          </cell>
          <cell r="D958" t="str">
            <v>-</v>
          </cell>
          <cell r="E958" t="str">
            <v>-</v>
          </cell>
          <cell r="F958" t="str">
            <v>-</v>
          </cell>
          <cell r="G958" t="str">
            <v>-</v>
          </cell>
          <cell r="H958" t="str">
            <v>-</v>
          </cell>
          <cell r="I958" t="str">
            <v>-</v>
          </cell>
          <cell r="J958" t="str">
            <v>-</v>
          </cell>
          <cell r="K958" t="str">
            <v>-</v>
          </cell>
          <cell r="L958" t="str">
            <v>-</v>
          </cell>
          <cell r="M958" t="str">
            <v>-</v>
          </cell>
          <cell r="N958" t="str">
            <v>-</v>
          </cell>
          <cell r="O958" t="str">
            <v>-</v>
          </cell>
        </row>
        <row r="959">
          <cell r="B959" t="str">
            <v>Enrollment</v>
          </cell>
          <cell r="C959" t="str">
            <v>Name</v>
          </cell>
          <cell r="D959" t="str">
            <v>Father Name</v>
          </cell>
          <cell r="E959" t="str">
            <v>Faculty Name</v>
          </cell>
          <cell r="F959" t="str">
            <v>Batch Code</v>
          </cell>
          <cell r="G959" t="str">
            <v>Batch Start Date</v>
          </cell>
          <cell r="H959" t="str">
            <v>Time Slot</v>
          </cell>
          <cell r="I959" t="str">
            <v>Days</v>
          </cell>
          <cell r="J959" t="str">
            <v>Course</v>
          </cell>
          <cell r="K959" t="str">
            <v>NIC Number</v>
          </cell>
          <cell r="L959" t="str">
            <v>PTCL No</v>
          </cell>
          <cell r="M959" t="str">
            <v>Cell No</v>
          </cell>
          <cell r="N959" t="str">
            <v>Email</v>
          </cell>
          <cell r="O959" t="str">
            <v>Address</v>
          </cell>
        </row>
        <row r="960">
          <cell r="B960" t="str">
            <v>Student1260673</v>
          </cell>
          <cell r="C960" t="str">
            <v>Muhammad Wamiq bin Gulzar</v>
          </cell>
          <cell r="D960" t="str">
            <v>Gulzar Ahmed</v>
          </cell>
          <cell r="E960" t="str">
            <v>Sir ali ahmed</v>
          </cell>
          <cell r="F960" t="str">
            <v xml:space="preserve"> PR-202002F</v>
          </cell>
          <cell r="G960">
            <v>43878</v>
          </cell>
          <cell r="H960" t="str">
            <v>5 TO 7</v>
          </cell>
          <cell r="I960" t="str">
            <v>MWF</v>
          </cell>
          <cell r="J960" t="str">
            <v>ADSE</v>
          </cell>
          <cell r="K960" t="str">
            <v>42000-5138621-1</v>
          </cell>
          <cell r="L960">
            <v>923343747304</v>
          </cell>
          <cell r="M960">
            <v>0</v>
          </cell>
          <cell r="N960" t="str">
            <v>muhammadwamiq93@gmail.com</v>
          </cell>
          <cell r="O960" t="str">
            <v xml:space="preserve">S-62/174 HANIFRE S.RE. KARSAZ KARACHI </v>
          </cell>
        </row>
        <row r="961">
          <cell r="B961" t="str">
            <v>Student1260025</v>
          </cell>
          <cell r="C961" t="str">
            <v xml:space="preserve">ABDUL BASIT KHAN </v>
          </cell>
          <cell r="D961" t="str">
            <v>sohail akhtar</v>
          </cell>
          <cell r="E961" t="str">
            <v>Sir ali ahmed</v>
          </cell>
          <cell r="F961" t="str">
            <v xml:space="preserve"> PR-202002F</v>
          </cell>
          <cell r="G961">
            <v>43878</v>
          </cell>
          <cell r="H961" t="str">
            <v>5 TO 7</v>
          </cell>
          <cell r="I961" t="str">
            <v>MWF</v>
          </cell>
          <cell r="J961" t="str">
            <v>HDSE</v>
          </cell>
          <cell r="K961" t="str">
            <v>54400-8554345-3</v>
          </cell>
          <cell r="L961">
            <v>923063818225</v>
          </cell>
          <cell r="M961">
            <v>923438239907</v>
          </cell>
          <cell r="N961" t="str">
            <v>ABDULBASIT605@GMAIL.COM</v>
          </cell>
          <cell r="O961" t="str">
            <v xml:space="preserve">C2/133 HAROON  ROYAL CITY GULISTAN E JOHAR BLOCK 17 </v>
          </cell>
        </row>
        <row r="962">
          <cell r="B962" t="str">
            <v>Student1000509</v>
          </cell>
          <cell r="C962" t="str">
            <v>Muhammad Shahzaib</v>
          </cell>
          <cell r="D962" t="str">
            <v>M sajjad</v>
          </cell>
          <cell r="E962" t="str">
            <v>Sir ali ahmed</v>
          </cell>
          <cell r="F962" t="str">
            <v xml:space="preserve"> PR-202002F</v>
          </cell>
          <cell r="G962">
            <v>43878</v>
          </cell>
          <cell r="H962" t="str">
            <v>5 TO 7</v>
          </cell>
          <cell r="I962" t="str">
            <v>MWF</v>
          </cell>
          <cell r="J962" t="str">
            <v>ADSE</v>
          </cell>
          <cell r="K962" t="str">
            <v>42501-2180277-3</v>
          </cell>
          <cell r="L962">
            <v>923069112369</v>
          </cell>
          <cell r="M962">
            <v>923009233498</v>
          </cell>
          <cell r="N962">
            <v>0</v>
          </cell>
          <cell r="O962" t="str">
            <v xml:space="preserve">H # 15/4 survey 94 gu;shan e askari karachi. </v>
          </cell>
        </row>
        <row r="963">
          <cell r="B963" t="str">
            <v>Student1306351</v>
          </cell>
          <cell r="C963" t="str">
            <v>Steve</v>
          </cell>
          <cell r="D963" t="str">
            <v>asher azeem</v>
          </cell>
          <cell r="E963" t="str">
            <v>Sir ali ahmed</v>
          </cell>
          <cell r="F963" t="str">
            <v xml:space="preserve"> PR-202002F</v>
          </cell>
          <cell r="G963">
            <v>43878</v>
          </cell>
          <cell r="H963" t="str">
            <v>5 TO 7</v>
          </cell>
          <cell r="I963" t="str">
            <v>MWF</v>
          </cell>
          <cell r="J963" t="str">
            <v>Smart Professional-Web Application Development with PHP</v>
          </cell>
          <cell r="K963" t="str">
            <v>-</v>
          </cell>
          <cell r="L963">
            <v>923070295997</v>
          </cell>
          <cell r="M963">
            <v>0</v>
          </cell>
          <cell r="N963">
            <v>0</v>
          </cell>
          <cell r="O963" t="str">
            <v>House no 2277 street 21d Mehmoodabad 5</v>
          </cell>
        </row>
        <row r="964">
          <cell r="B964" t="str">
            <v>Student1262034</v>
          </cell>
          <cell r="C964" t="str">
            <v xml:space="preserve">Muhammad Shariq Shaikh </v>
          </cell>
          <cell r="D964" t="str">
            <v>Sajid shaikh</v>
          </cell>
          <cell r="E964" t="str">
            <v>Sir ali ahmed</v>
          </cell>
          <cell r="F964" t="str">
            <v xml:space="preserve"> PR-202002F</v>
          </cell>
          <cell r="G964">
            <v>43878</v>
          </cell>
          <cell r="H964" t="str">
            <v>5 TO 7</v>
          </cell>
          <cell r="I964" t="str">
            <v>MWF</v>
          </cell>
          <cell r="J964" t="str">
            <v>ADSE</v>
          </cell>
          <cell r="K964" t="str">
            <v>41303-5980508-5</v>
          </cell>
          <cell r="L964">
            <v>923003016785</v>
          </cell>
          <cell r="M964">
            <v>923490910985</v>
          </cell>
          <cell r="N964" t="str">
            <v>SHARIQSHAIKH109@GMAIL.COM</v>
          </cell>
          <cell r="O964" t="str">
            <v>SECTOR 5D SURJANI TOWN SIMRA HEAVEN FLAT NO 103</v>
          </cell>
        </row>
        <row r="965">
          <cell r="B965" t="str">
            <v>Student1260343</v>
          </cell>
          <cell r="C965" t="str">
            <v>ROHAIL ALI</v>
          </cell>
          <cell r="D965" t="str">
            <v>REHAN ALI</v>
          </cell>
          <cell r="E965" t="str">
            <v>Sir ali ahmed</v>
          </cell>
          <cell r="F965" t="str">
            <v xml:space="preserve"> PR-202002F</v>
          </cell>
          <cell r="G965">
            <v>43878</v>
          </cell>
          <cell r="H965" t="str">
            <v>5 TO 7</v>
          </cell>
          <cell r="I965" t="str">
            <v>MWF</v>
          </cell>
          <cell r="J965" t="str">
            <v>ADSE</v>
          </cell>
          <cell r="K965" t="str">
            <v>42301-8085722-5</v>
          </cell>
          <cell r="L965">
            <v>923453689959</v>
          </cell>
          <cell r="M965">
            <v>0</v>
          </cell>
          <cell r="N965" t="str">
            <v>ROHAILLEMON@GMAIL.COM</v>
          </cell>
          <cell r="O965" t="str">
            <v xml:space="preserve">MEHMOODABAD NO 2 HOUSE C/213 </v>
          </cell>
        </row>
        <row r="966">
          <cell r="B966" t="str">
            <v>Student1232835</v>
          </cell>
          <cell r="C966" t="str">
            <v>Nadeem Ullah</v>
          </cell>
          <cell r="D966" t="str">
            <v>Riasat Khan</v>
          </cell>
          <cell r="E966" t="str">
            <v>Sir ali ahmed</v>
          </cell>
          <cell r="F966" t="str">
            <v xml:space="preserve"> PR-202002F</v>
          </cell>
          <cell r="G966">
            <v>43878</v>
          </cell>
          <cell r="H966" t="str">
            <v>5 TO 7</v>
          </cell>
          <cell r="I966" t="str">
            <v>MWF</v>
          </cell>
          <cell r="J966" t="str">
            <v>ADSE</v>
          </cell>
          <cell r="K966" t="str">
            <v>15303-6679834-7</v>
          </cell>
          <cell r="L966" t="str">
            <v>923017000472/923045515118</v>
          </cell>
          <cell r="M966">
            <v>923045515118</v>
          </cell>
          <cell r="N966" t="str">
            <v>abidn141471@gmail.com</v>
          </cell>
          <cell r="O966" t="str">
            <v>Baloch Colony Karachi</v>
          </cell>
        </row>
        <row r="967">
          <cell r="B967" t="str">
            <v>-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 t="str">
            <v>-</v>
          </cell>
          <cell r="J967" t="str">
            <v>-</v>
          </cell>
          <cell r="K967" t="str">
            <v>-</v>
          </cell>
          <cell r="L967" t="str">
            <v>-</v>
          </cell>
          <cell r="M967" t="str">
            <v>-</v>
          </cell>
          <cell r="N967" t="str">
            <v>-</v>
          </cell>
          <cell r="O967" t="str">
            <v>-</v>
          </cell>
        </row>
        <row r="968">
          <cell r="B968" t="str">
            <v>Enrollment</v>
          </cell>
          <cell r="C968" t="str">
            <v>Name</v>
          </cell>
          <cell r="D968" t="str">
            <v>Father Name</v>
          </cell>
          <cell r="E968" t="str">
            <v>Faculty Name</v>
          </cell>
          <cell r="F968" t="str">
            <v>Batch Code</v>
          </cell>
          <cell r="G968" t="str">
            <v>Batch Start Date</v>
          </cell>
          <cell r="H968" t="str">
            <v>Time Slot</v>
          </cell>
          <cell r="I968" t="str">
            <v>Days</v>
          </cell>
          <cell r="J968" t="str">
            <v>Course</v>
          </cell>
          <cell r="K968" t="str">
            <v>NIC Number</v>
          </cell>
          <cell r="L968" t="str">
            <v>PTCL No</v>
          </cell>
          <cell r="M968" t="str">
            <v>Cell No</v>
          </cell>
          <cell r="N968" t="str">
            <v>Email</v>
          </cell>
          <cell r="O968" t="str">
            <v>Address</v>
          </cell>
        </row>
        <row r="969">
          <cell r="B969" t="str">
            <v>Student1274472</v>
          </cell>
          <cell r="C969" t="str">
            <v>Ahsan ur Rahman</v>
          </cell>
          <cell r="D969" t="str">
            <v xml:space="preserve">Nisar Ahmed </v>
          </cell>
          <cell r="E969" t="str">
            <v>Sir Shehzad</v>
          </cell>
          <cell r="F969" t="str">
            <v>PR-202011F+09F</v>
          </cell>
          <cell r="G969">
            <v>44149</v>
          </cell>
          <cell r="H969" t="str">
            <v>5 TO 7</v>
          </cell>
          <cell r="I969" t="str">
            <v>TTS</v>
          </cell>
          <cell r="J969" t="str">
            <v>CPISM-ADSE</v>
          </cell>
          <cell r="K969" t="str">
            <v>82404-0342398-3</v>
          </cell>
          <cell r="L969">
            <v>923179231454</v>
          </cell>
          <cell r="M969">
            <v>0</v>
          </cell>
          <cell r="N969" t="str">
            <v>Umarfarooq2220172@gmail.com</v>
          </cell>
          <cell r="O969" t="str">
            <v xml:space="preserve">Home No 166a Adam g Nagar Muhammad Ali Society Karachi </v>
          </cell>
        </row>
        <row r="970">
          <cell r="B970" t="str">
            <v>Student1276678</v>
          </cell>
          <cell r="C970" t="str">
            <v>Abdul Wahab Mughal</v>
          </cell>
          <cell r="D970" t="str">
            <v>Muhammad Amin Mughal</v>
          </cell>
          <cell r="E970" t="str">
            <v>Sir Shehzad</v>
          </cell>
          <cell r="F970" t="str">
            <v>PR-202011F+09F</v>
          </cell>
          <cell r="G970">
            <v>44149</v>
          </cell>
          <cell r="H970" t="str">
            <v>5 TO 7</v>
          </cell>
          <cell r="I970" t="str">
            <v>TTS</v>
          </cell>
          <cell r="J970" t="str">
            <v>ADSE</v>
          </cell>
          <cell r="K970" t="str">
            <v>42301-7874709-7</v>
          </cell>
          <cell r="L970">
            <v>923152659845</v>
          </cell>
          <cell r="M970">
            <v>923042740347</v>
          </cell>
          <cell r="N970" t="str">
            <v>WAHAB9816@GMAIL.COM</v>
          </cell>
          <cell r="O970" t="str">
            <v>House no 385 street 5 Allama iqbal colony Mehmoodabad Gate Karachi</v>
          </cell>
        </row>
        <row r="971">
          <cell r="B971" t="str">
            <v>Student1277559</v>
          </cell>
          <cell r="C971" t="str">
            <v>Noman Sadrak</v>
          </cell>
          <cell r="D971" t="str">
            <v>Sadrak</v>
          </cell>
          <cell r="E971" t="str">
            <v>Sir Shehzad</v>
          </cell>
          <cell r="F971" t="str">
            <v>PR-202011F+09F</v>
          </cell>
          <cell r="G971">
            <v>44149</v>
          </cell>
          <cell r="H971" t="str">
            <v>5 TO 7</v>
          </cell>
          <cell r="I971" t="str">
            <v>TTS</v>
          </cell>
          <cell r="J971" t="str">
            <v>CPISM-ADSE</v>
          </cell>
          <cell r="K971" t="str">
            <v>42301-1108096-5</v>
          </cell>
          <cell r="L971">
            <v>923425650781</v>
          </cell>
          <cell r="M971">
            <v>923212265153</v>
          </cell>
          <cell r="N971" t="str">
            <v>seedriknomi@gmail.com</v>
          </cell>
          <cell r="O971" t="str">
            <v>azam town street no 15</v>
          </cell>
        </row>
        <row r="972">
          <cell r="B972" t="str">
            <v>Student1278506</v>
          </cell>
          <cell r="C972" t="str">
            <v>Falaq Irfan</v>
          </cell>
          <cell r="D972" t="str">
            <v>Irfan Usman Merchant</v>
          </cell>
          <cell r="E972" t="str">
            <v>Sir Shehzad</v>
          </cell>
          <cell r="F972" t="str">
            <v>PR-202011F+09F</v>
          </cell>
          <cell r="G972">
            <v>44149</v>
          </cell>
          <cell r="H972" t="str">
            <v>5 TO 7</v>
          </cell>
          <cell r="I972" t="str">
            <v>TTS</v>
          </cell>
          <cell r="J972" t="str">
            <v>ADSE</v>
          </cell>
          <cell r="K972" t="str">
            <v>-</v>
          </cell>
          <cell r="L972" t="str">
            <v>021-32235474</v>
          </cell>
          <cell r="M972">
            <v>923008237724</v>
          </cell>
          <cell r="N972">
            <v>0</v>
          </cell>
          <cell r="O972" t="str">
            <v>Amna Resisdenmcy plot no 94 flat no 201 abul rehman st lane 2 garden east karachi</v>
          </cell>
        </row>
        <row r="973">
          <cell r="B973" t="str">
            <v>Student1278595</v>
          </cell>
          <cell r="C973" t="str">
            <v>Wahab Alwani</v>
          </cell>
          <cell r="D973" t="str">
            <v>Nizar Alwani</v>
          </cell>
          <cell r="E973" t="str">
            <v>Sir Shehzad</v>
          </cell>
          <cell r="F973" t="str">
            <v>PR-202011F+09F</v>
          </cell>
          <cell r="G973">
            <v>44149</v>
          </cell>
          <cell r="H973" t="str">
            <v>5 TO 7</v>
          </cell>
          <cell r="I973" t="str">
            <v>TTS</v>
          </cell>
          <cell r="J973" t="str">
            <v>ADSE</v>
          </cell>
          <cell r="K973" t="str">
            <v>-</v>
          </cell>
          <cell r="L973">
            <v>923363414227</v>
          </cell>
          <cell r="M973">
            <v>0</v>
          </cell>
          <cell r="N973">
            <v>0</v>
          </cell>
          <cell r="O973" t="str">
            <v>Flat no g-4 Sadaf Palace Abraham Street Garden East karachi</v>
          </cell>
        </row>
        <row r="974">
          <cell r="B974" t="str">
            <v>Student1178197</v>
          </cell>
          <cell r="C974" t="str">
            <v>Arsalan Ahmed</v>
          </cell>
          <cell r="D974" t="str">
            <v>Muhammad Sadiq</v>
          </cell>
          <cell r="E974" t="str">
            <v>Sir Shehzad</v>
          </cell>
          <cell r="F974" t="str">
            <v>PR-202011F+09F</v>
          </cell>
          <cell r="G974">
            <v>44149</v>
          </cell>
          <cell r="H974" t="str">
            <v>5 TO 7</v>
          </cell>
          <cell r="I974" t="str">
            <v>TTS</v>
          </cell>
          <cell r="J974" t="str">
            <v>ADSE</v>
          </cell>
          <cell r="K974" t="str">
            <v>13503-0849014-3</v>
          </cell>
          <cell r="L974">
            <v>923407835503</v>
          </cell>
          <cell r="M974">
            <v>923122331095</v>
          </cell>
          <cell r="N974" t="str">
            <v>faizanpsc@gmail.com</v>
          </cell>
          <cell r="O974" t="str">
            <v>H . No # 980, Sector D/3 Saeedabad Baldia Town Karachi</v>
          </cell>
        </row>
        <row r="975">
          <cell r="B975" t="str">
            <v>Student1266030</v>
          </cell>
          <cell r="C975" t="str">
            <v>Syed Sajjad Ali Shah</v>
          </cell>
          <cell r="D975" t="str">
            <v>Syed Iftikhar Ali Shah</v>
          </cell>
          <cell r="E975" t="str">
            <v>Sir Shehzad</v>
          </cell>
          <cell r="F975" t="str">
            <v>PR-202011F+09F</v>
          </cell>
          <cell r="G975">
            <v>44149</v>
          </cell>
          <cell r="H975" t="str">
            <v>5 TO 7</v>
          </cell>
          <cell r="I975" t="str">
            <v>TTS</v>
          </cell>
          <cell r="J975" t="str">
            <v>ADSE</v>
          </cell>
          <cell r="K975" t="str">
            <v>42201-6982885-7</v>
          </cell>
          <cell r="L975">
            <v>923121290273</v>
          </cell>
          <cell r="M975">
            <v>923363407640</v>
          </cell>
          <cell r="N975">
            <v>0</v>
          </cell>
          <cell r="O975" t="str">
            <v xml:space="preserve">R-1064 SECTOR 19B BIN QASIM TOWN  NATIONAL HIGHWAY </v>
          </cell>
        </row>
        <row r="976">
          <cell r="B976" t="str">
            <v>Student1285346</v>
          </cell>
          <cell r="C976" t="str">
            <v>Ahsan  Rasheed</v>
          </cell>
          <cell r="D976" t="str">
            <v>Abdul Rasheed</v>
          </cell>
          <cell r="E976" t="str">
            <v>Sir Shehzad</v>
          </cell>
          <cell r="F976" t="str">
            <v>PR-202011F+09F</v>
          </cell>
          <cell r="G976">
            <v>44149</v>
          </cell>
          <cell r="H976" t="str">
            <v>5 TO 7</v>
          </cell>
          <cell r="I976" t="str">
            <v>TTS</v>
          </cell>
          <cell r="J976" t="str">
            <v>ADSE</v>
          </cell>
          <cell r="K976" t="str">
            <v>-</v>
          </cell>
          <cell r="L976" t="str">
            <v xml:space="preserve"> </v>
          </cell>
          <cell r="M976">
            <v>923332056921</v>
          </cell>
          <cell r="N976" t="str">
            <v>Ahsan.rasheed31@yahooo.com</v>
          </cell>
          <cell r="O976" t="str">
            <v>DHA Phase 4 KHY bharia House no 59b11</v>
          </cell>
        </row>
        <row r="977">
          <cell r="B977" t="str">
            <v>Student1287860</v>
          </cell>
          <cell r="C977" t="str">
            <v>Masroor</v>
          </cell>
          <cell r="D977" t="str">
            <v>Atiq Ahmed</v>
          </cell>
          <cell r="E977" t="str">
            <v>Sir Shehzad</v>
          </cell>
          <cell r="F977" t="str">
            <v>PR-202011F+09F</v>
          </cell>
          <cell r="G977">
            <v>44149</v>
          </cell>
          <cell r="H977" t="str">
            <v>5 TO 7</v>
          </cell>
          <cell r="I977" t="str">
            <v>TTS</v>
          </cell>
          <cell r="J977" t="str">
            <v>HDSE-SBTE</v>
          </cell>
          <cell r="K977" t="str">
            <v>42200-96191389-1</v>
          </cell>
          <cell r="L977">
            <v>923156599605</v>
          </cell>
          <cell r="M977">
            <v>923063738169</v>
          </cell>
          <cell r="N977" t="str">
            <v>ahmedmansoor556@gmail.com</v>
          </cell>
          <cell r="O977" t="str">
            <v>Jafer Bagh 252/1 Karachi</v>
          </cell>
        </row>
        <row r="978">
          <cell r="B978" t="str">
            <v>Student1288045</v>
          </cell>
          <cell r="C978" t="str">
            <v>Syed Musna Fuzail</v>
          </cell>
          <cell r="D978" t="str">
            <v>Syed Fuzail Ahmed</v>
          </cell>
          <cell r="E978" t="str">
            <v>Sir Shehzad</v>
          </cell>
          <cell r="F978" t="str">
            <v>PR-202011F+09F</v>
          </cell>
          <cell r="G978">
            <v>44149</v>
          </cell>
          <cell r="H978" t="str">
            <v>5 TO 7</v>
          </cell>
          <cell r="I978" t="str">
            <v>TTS</v>
          </cell>
          <cell r="J978" t="str">
            <v>ADSE</v>
          </cell>
          <cell r="K978" t="str">
            <v>42201-4730741-7</v>
          </cell>
          <cell r="L978">
            <v>923202209680</v>
          </cell>
          <cell r="M978">
            <v>0</v>
          </cell>
          <cell r="N978" t="str">
            <v>musnafuzailsyed@gmail.com</v>
          </cell>
          <cell r="O978" t="str">
            <v>House no B-50 Block 11 Gulistan e Johar</v>
          </cell>
        </row>
        <row r="979">
          <cell r="B979" t="str">
            <v>Student1289963</v>
          </cell>
          <cell r="C979" t="str">
            <v>Muhammad Ahmed Javaid</v>
          </cell>
          <cell r="D979" t="str">
            <v>Javaid Tariq</v>
          </cell>
          <cell r="E979" t="str">
            <v>Sir Shehzad</v>
          </cell>
          <cell r="F979" t="str">
            <v>PR-202011F+09F</v>
          </cell>
          <cell r="G979">
            <v>44149</v>
          </cell>
          <cell r="H979" t="str">
            <v>5 TO 7</v>
          </cell>
          <cell r="I979" t="str">
            <v>TTS</v>
          </cell>
          <cell r="J979" t="str">
            <v>ADSE</v>
          </cell>
          <cell r="K979" t="str">
            <v>42201-0882385-1</v>
          </cell>
          <cell r="L979">
            <v>923302822890</v>
          </cell>
          <cell r="M979">
            <v>923242644546</v>
          </cell>
          <cell r="N979" t="str">
            <v>ahmedjavaid0180@gmail.com</v>
          </cell>
          <cell r="O979" t="str">
            <v>18/17 street no 18 model colony karachi</v>
          </cell>
        </row>
        <row r="980">
          <cell r="B980" t="str">
            <v>Student1284898</v>
          </cell>
          <cell r="C980" t="str">
            <v>SAIF ULLAH</v>
          </cell>
          <cell r="D980" t="str">
            <v>AZAMAT ULLAH</v>
          </cell>
          <cell r="E980" t="str">
            <v>Sir Shehzad</v>
          </cell>
          <cell r="F980" t="str">
            <v>PR-202011F+09F</v>
          </cell>
          <cell r="G980">
            <v>44149</v>
          </cell>
          <cell r="H980" t="str">
            <v>5 TO 7</v>
          </cell>
          <cell r="I980" t="str">
            <v>TTS</v>
          </cell>
          <cell r="J980" t="str">
            <v>HDSE-SBTE</v>
          </cell>
          <cell r="K980" t="str">
            <v>42301-2959349-9</v>
          </cell>
          <cell r="L980">
            <v>923138167449</v>
          </cell>
          <cell r="M980">
            <v>0</v>
          </cell>
          <cell r="N980" t="str">
            <v>SAIFY2124@GMAIL.COM</v>
          </cell>
          <cell r="O980" t="str">
            <v>MEHMOODABAD NO 3 HOUSE NO D-107 KARACHI</v>
          </cell>
        </row>
        <row r="981">
          <cell r="B981" t="str">
            <v>Student1290382</v>
          </cell>
          <cell r="C981" t="str">
            <v>Muhammad Moizuddin</v>
          </cell>
          <cell r="D981" t="str">
            <v xml:space="preserve">M Tamizuddin </v>
          </cell>
          <cell r="E981" t="str">
            <v>Sir Shehzad</v>
          </cell>
          <cell r="F981" t="str">
            <v>PR-202011F+09F</v>
          </cell>
          <cell r="G981">
            <v>44149</v>
          </cell>
          <cell r="H981" t="str">
            <v>5 TO 7</v>
          </cell>
          <cell r="I981" t="str">
            <v>TTS</v>
          </cell>
          <cell r="J981" t="str">
            <v>ADSE</v>
          </cell>
          <cell r="K981" t="str">
            <v>42201-2822951-1</v>
          </cell>
          <cell r="L981">
            <v>923212603550</v>
          </cell>
          <cell r="M981">
            <v>0</v>
          </cell>
          <cell r="N981" t="str">
            <v>wt585922@gmail.com</v>
          </cell>
          <cell r="O981" t="str">
            <v>KAECHS block a-130</v>
          </cell>
        </row>
        <row r="982">
          <cell r="B982" t="str">
            <v>Student1279140</v>
          </cell>
          <cell r="C982" t="str">
            <v>AHMED MUJATABA</v>
          </cell>
          <cell r="D982" t="str">
            <v>MUHAMMAD KAMRAN SABIR</v>
          </cell>
          <cell r="E982" t="str">
            <v>Sir Shehzad</v>
          </cell>
          <cell r="F982" t="str">
            <v>PR-202011F+09F</v>
          </cell>
          <cell r="G982">
            <v>44149</v>
          </cell>
          <cell r="H982" t="str">
            <v>5 TO 7</v>
          </cell>
          <cell r="I982" t="str">
            <v>TTS</v>
          </cell>
          <cell r="J982" t="str">
            <v>ADSE</v>
          </cell>
          <cell r="K982" t="str">
            <v>-</v>
          </cell>
          <cell r="L982">
            <v>923323305601</v>
          </cell>
          <cell r="M982">
            <v>0</v>
          </cell>
          <cell r="N982">
            <v>0</v>
          </cell>
          <cell r="O982" t="str">
            <v>H3A212 BLOCK 8 KAECHS SOCIETY</v>
          </cell>
        </row>
        <row r="983">
          <cell r="B983" t="str">
            <v>-</v>
          </cell>
          <cell r="C983" t="str">
            <v>-</v>
          </cell>
          <cell r="D983" t="str">
            <v>-</v>
          </cell>
          <cell r="E983" t="str">
            <v>-</v>
          </cell>
          <cell r="F983" t="str">
            <v>-</v>
          </cell>
          <cell r="G983" t="str">
            <v>-</v>
          </cell>
          <cell r="H983" t="str">
            <v>-</v>
          </cell>
          <cell r="I983" t="str">
            <v>-</v>
          </cell>
          <cell r="J983" t="str">
            <v>-</v>
          </cell>
          <cell r="K983" t="str">
            <v>-</v>
          </cell>
          <cell r="L983" t="str">
            <v>-</v>
          </cell>
          <cell r="M983" t="str">
            <v>-</v>
          </cell>
          <cell r="N983" t="str">
            <v>-</v>
          </cell>
          <cell r="O983" t="str">
            <v>-</v>
          </cell>
        </row>
        <row r="984">
          <cell r="B984" t="str">
            <v>Enrollment</v>
          </cell>
          <cell r="C984" t="str">
            <v>Name</v>
          </cell>
          <cell r="D984" t="str">
            <v>Father Name</v>
          </cell>
          <cell r="E984" t="str">
            <v>Faculty Name</v>
          </cell>
          <cell r="F984" t="str">
            <v>Batch Code</v>
          </cell>
          <cell r="G984" t="str">
            <v>Batch Start Date</v>
          </cell>
          <cell r="H984" t="str">
            <v>Time Slot</v>
          </cell>
          <cell r="I984" t="str">
            <v>Days</v>
          </cell>
          <cell r="J984" t="str">
            <v>Course</v>
          </cell>
          <cell r="K984" t="str">
            <v>NIC Number</v>
          </cell>
          <cell r="L984" t="str">
            <v>PTCL No</v>
          </cell>
          <cell r="M984" t="str">
            <v>Cell No</v>
          </cell>
          <cell r="N984" t="str">
            <v>Email</v>
          </cell>
          <cell r="O984" t="str">
            <v>Address</v>
          </cell>
        </row>
        <row r="985">
          <cell r="B985" t="str">
            <v>Student1283052</v>
          </cell>
          <cell r="C985" t="str">
            <v>Muhamamd Abdullah Ashraf</v>
          </cell>
          <cell r="D985" t="str">
            <v>Muhammad Ashraf</v>
          </cell>
          <cell r="E985" t="str">
            <v>Sir Talha</v>
          </cell>
          <cell r="F985" t="str">
            <v>PR-202010F+PR-200207F</v>
          </cell>
          <cell r="G985">
            <v>44125</v>
          </cell>
          <cell r="H985" t="str">
            <v>5 TO 7</v>
          </cell>
          <cell r="I985" t="str">
            <v>MWF</v>
          </cell>
          <cell r="J985" t="str">
            <v>ADSE</v>
          </cell>
          <cell r="K985" t="str">
            <v>34403-1767612-1</v>
          </cell>
          <cell r="L985">
            <v>923122525298</v>
          </cell>
          <cell r="M985">
            <v>0</v>
          </cell>
          <cell r="N985" t="str">
            <v>abdullahashrafcr07@gmail.com</v>
          </cell>
          <cell r="O985" t="str">
            <v>House no 15 street 11 mujahaid colony dalmia stadium road karachi</v>
          </cell>
        </row>
        <row r="986">
          <cell r="B986" t="str">
            <v>Student1325635</v>
          </cell>
          <cell r="C986" t="str">
            <v>Maham Saad</v>
          </cell>
          <cell r="D986" t="str">
            <v>Sikander Mirza</v>
          </cell>
          <cell r="E986" t="str">
            <v>Sir Talha</v>
          </cell>
          <cell r="F986" t="str">
            <v>PR-202010F+PR-200207F</v>
          </cell>
          <cell r="G986">
            <v>44125</v>
          </cell>
          <cell r="H986" t="str">
            <v>5 TO 7</v>
          </cell>
          <cell r="I986" t="str">
            <v>MWF</v>
          </cell>
          <cell r="J986" t="str">
            <v>Developing MVC Web Applications</v>
          </cell>
          <cell r="K986" t="str">
            <v>42201-5903129-8</v>
          </cell>
          <cell r="L986">
            <v>923311380655</v>
          </cell>
          <cell r="M986" t="str">
            <v>-</v>
          </cell>
          <cell r="N986" t="str">
            <v>mahammirza93@gmail.com</v>
          </cell>
          <cell r="O986" t="str">
            <v>Alamgir Road,The City Tower</v>
          </cell>
        </row>
        <row r="987">
          <cell r="B987" t="str">
            <v>Student1323339</v>
          </cell>
          <cell r="C987" t="str">
            <v>Usama Shahid</v>
          </cell>
          <cell r="D987" t="str">
            <v>Shahid Afzal</v>
          </cell>
          <cell r="E987" t="str">
            <v>Sir Talha</v>
          </cell>
          <cell r="F987" t="str">
            <v>PR-202010F+PR-200207F</v>
          </cell>
          <cell r="G987">
            <v>44125</v>
          </cell>
          <cell r="H987" t="str">
            <v>5 TO 7</v>
          </cell>
          <cell r="I987" t="str">
            <v>MWF</v>
          </cell>
          <cell r="J987" t="str">
            <v>Developing MVC Web Applications</v>
          </cell>
          <cell r="K987" t="str">
            <v>42301-08708903</v>
          </cell>
          <cell r="L987">
            <v>923312464661</v>
          </cell>
          <cell r="M987">
            <v>9233220222278</v>
          </cell>
          <cell r="N987" t="str">
            <v>us853011@gmail.com</v>
          </cell>
          <cell r="O987" t="str">
            <v>House no 2140 St 11 Azam Town</v>
          </cell>
        </row>
        <row r="988">
          <cell r="B988" t="str">
            <v>Student1284851</v>
          </cell>
          <cell r="C988" t="str">
            <v>Sameer Ghalib Abbasi</v>
          </cell>
          <cell r="D988" t="str">
            <v>Nasir Khan</v>
          </cell>
          <cell r="E988" t="str">
            <v>Sir Talha</v>
          </cell>
          <cell r="F988" t="str">
            <v>PR-202010F+PR-200207F</v>
          </cell>
          <cell r="G988">
            <v>44125</v>
          </cell>
          <cell r="H988" t="str">
            <v>5 TO 7</v>
          </cell>
          <cell r="I988" t="str">
            <v>MWF</v>
          </cell>
          <cell r="J988" t="str">
            <v>DISM</v>
          </cell>
          <cell r="K988" t="str">
            <v xml:space="preserve"> 41303-3934263-9</v>
          </cell>
          <cell r="L988">
            <v>923183640041</v>
          </cell>
          <cell r="M988">
            <v>923000806932</v>
          </cell>
          <cell r="N988">
            <v>0</v>
          </cell>
          <cell r="O988" t="str">
            <v>D/129 SHAHFAISAL COLONY KARACHI</v>
          </cell>
        </row>
        <row r="989">
          <cell r="B989" t="str">
            <v>Student1268371</v>
          </cell>
          <cell r="C989" t="str">
            <v>Shaikh Rohaan Saeedi</v>
          </cell>
          <cell r="D989" t="str">
            <v xml:space="preserve">Shaikh Masood </v>
          </cell>
          <cell r="E989" t="str">
            <v>Sir Talha</v>
          </cell>
          <cell r="F989" t="str">
            <v>PR-202010F+PR-200207F</v>
          </cell>
          <cell r="G989">
            <v>44125</v>
          </cell>
          <cell r="H989" t="str">
            <v>5 TO 7</v>
          </cell>
          <cell r="I989" t="str">
            <v>MWF</v>
          </cell>
          <cell r="J989" t="str">
            <v>ADSE</v>
          </cell>
          <cell r="K989" t="str">
            <v>42201-6276690-5</v>
          </cell>
          <cell r="L989">
            <v>923212235709</v>
          </cell>
          <cell r="M989">
            <v>923152602536</v>
          </cell>
          <cell r="N989" t="str">
            <v>shaikhshoaib048@gmail.com</v>
          </cell>
          <cell r="O989" t="str">
            <v>G75/1 CILETAN QUARTERS</v>
          </cell>
        </row>
        <row r="990">
          <cell r="B990" t="str">
            <v>-</v>
          </cell>
          <cell r="C990" t="str">
            <v>-</v>
          </cell>
          <cell r="D990" t="str">
            <v>-</v>
          </cell>
          <cell r="E990" t="str">
            <v>-</v>
          </cell>
          <cell r="F990" t="str">
            <v>-</v>
          </cell>
          <cell r="G990" t="str">
            <v>-</v>
          </cell>
          <cell r="H990" t="str">
            <v>-</v>
          </cell>
          <cell r="I990" t="str">
            <v>-</v>
          </cell>
          <cell r="J990" t="str">
            <v>-</v>
          </cell>
          <cell r="K990" t="str">
            <v>-</v>
          </cell>
          <cell r="L990" t="str">
            <v>-</v>
          </cell>
          <cell r="M990" t="str">
            <v>-</v>
          </cell>
          <cell r="N990" t="str">
            <v>-</v>
          </cell>
          <cell r="O990" t="str">
            <v>-</v>
          </cell>
        </row>
        <row r="991">
          <cell r="B991" t="str">
            <v>Enrollment</v>
          </cell>
          <cell r="C991" t="str">
            <v>Name</v>
          </cell>
          <cell r="D991" t="str">
            <v>Father Name</v>
          </cell>
          <cell r="E991" t="str">
            <v>Faculty Name</v>
          </cell>
          <cell r="F991" t="str">
            <v>Batch Code</v>
          </cell>
          <cell r="G991" t="str">
            <v>Batch Start Date</v>
          </cell>
          <cell r="H991" t="str">
            <v>Time Slot</v>
          </cell>
          <cell r="I991" t="str">
            <v>Days</v>
          </cell>
          <cell r="J991" t="str">
            <v>Course</v>
          </cell>
          <cell r="K991" t="str">
            <v>NIC Number</v>
          </cell>
          <cell r="L991" t="str">
            <v>PTCL No</v>
          </cell>
          <cell r="M991" t="str">
            <v>Cell No</v>
          </cell>
          <cell r="N991" t="str">
            <v>Email</v>
          </cell>
          <cell r="O991" t="str">
            <v>Address</v>
          </cell>
        </row>
        <row r="992">
          <cell r="B992" t="str">
            <v>Student1288265</v>
          </cell>
          <cell r="C992" t="str">
            <v>Abdullah Khalid</v>
          </cell>
          <cell r="D992" t="str">
            <v>Gold Khalid</v>
          </cell>
          <cell r="E992" t="str">
            <v>Sir Shabbir</v>
          </cell>
          <cell r="F992" t="str">
            <v>PR-202101F</v>
          </cell>
          <cell r="G992">
            <v>44204</v>
          </cell>
          <cell r="H992" t="str">
            <v>5 TO 7</v>
          </cell>
          <cell r="I992" t="str">
            <v>MWF</v>
          </cell>
          <cell r="J992" t="str">
            <v>ADSE</v>
          </cell>
          <cell r="K992" t="str">
            <v>-</v>
          </cell>
          <cell r="L992">
            <v>923330003853</v>
          </cell>
          <cell r="M992" t="str">
            <v>923003047665/923330003854</v>
          </cell>
          <cell r="N992">
            <v>0</v>
          </cell>
          <cell r="O992" t="str">
            <v>Saima Arabian Villas</v>
          </cell>
        </row>
        <row r="993">
          <cell r="B993" t="str">
            <v>Student1293781</v>
          </cell>
          <cell r="C993" t="str">
            <v>Areesh Hameed</v>
          </cell>
          <cell r="D993" t="str">
            <v>Abdul Hameed</v>
          </cell>
          <cell r="E993" t="str">
            <v>Sir Shabbir</v>
          </cell>
          <cell r="F993" t="str">
            <v>PR-202101F</v>
          </cell>
          <cell r="G993">
            <v>44204</v>
          </cell>
          <cell r="H993" t="str">
            <v>5 TO 7</v>
          </cell>
          <cell r="I993" t="str">
            <v>MWF</v>
          </cell>
          <cell r="J993" t="str">
            <v>ADSE</v>
          </cell>
          <cell r="K993" t="str">
            <v>42301-5112151-7</v>
          </cell>
          <cell r="L993">
            <v>923003818221</v>
          </cell>
          <cell r="M993">
            <v>0</v>
          </cell>
          <cell r="N993" t="str">
            <v>areeshhameed@gmail.com</v>
          </cell>
          <cell r="O993" t="str">
            <v>54/c 22nd comm street ph ii Ext DHA</v>
          </cell>
        </row>
        <row r="994">
          <cell r="B994" t="str">
            <v>Student1296178</v>
          </cell>
          <cell r="C994" t="str">
            <v>Muhammad Hammad</v>
          </cell>
          <cell r="D994" t="str">
            <v>M Shabbir</v>
          </cell>
          <cell r="E994" t="str">
            <v>Sir Shabbir</v>
          </cell>
          <cell r="F994" t="str">
            <v>PR-202101F</v>
          </cell>
          <cell r="G994">
            <v>44204</v>
          </cell>
          <cell r="H994" t="str">
            <v>5 TO 7</v>
          </cell>
          <cell r="I994" t="str">
            <v>MWF</v>
          </cell>
          <cell r="J994" t="str">
            <v>ADSE</v>
          </cell>
          <cell r="K994" t="str">
            <v>42301-3888430-3</v>
          </cell>
          <cell r="L994">
            <v>923485069729</v>
          </cell>
          <cell r="M994">
            <v>0</v>
          </cell>
          <cell r="N994" t="str">
            <v>m.hammadpk99@gmail.com</v>
          </cell>
          <cell r="O994" t="str">
            <v>Plot no 115 mehmoodabad no 1</v>
          </cell>
        </row>
        <row r="995">
          <cell r="B995" t="str">
            <v>Student1300039</v>
          </cell>
          <cell r="C995" t="str">
            <v>Raj Kumar Teji</v>
          </cell>
          <cell r="D995" t="str">
            <v>Ashok Kumar Teji</v>
          </cell>
          <cell r="E995" t="str">
            <v>Sir Shabbir</v>
          </cell>
          <cell r="F995" t="str">
            <v>PR-202101F</v>
          </cell>
          <cell r="G995">
            <v>44204</v>
          </cell>
          <cell r="H995" t="str">
            <v>5 TO 7</v>
          </cell>
          <cell r="I995" t="str">
            <v>MWF</v>
          </cell>
          <cell r="J995" t="str">
            <v>DISM</v>
          </cell>
          <cell r="K995" t="str">
            <v>42301-1613210-1</v>
          </cell>
          <cell r="L995">
            <v>923431035252</v>
          </cell>
          <cell r="M995">
            <v>0</v>
          </cell>
          <cell r="N995" t="str">
            <v>RAJKUMARTEJI@GMAIL.COM</v>
          </cell>
          <cell r="O995" t="str">
            <v>PLOT A/63/8 B 4TH FLOOR FLAT NI A-6 JAWED MANZIL STREET 0 DELHI COLONY</v>
          </cell>
        </row>
        <row r="996">
          <cell r="B996" t="str">
            <v>Student1300523</v>
          </cell>
          <cell r="C996" t="str">
            <v>Mohammad Hamza Ali</v>
          </cell>
          <cell r="D996" t="str">
            <v>Shaukat Ali</v>
          </cell>
          <cell r="E996" t="str">
            <v>Sir Shabbir</v>
          </cell>
          <cell r="F996" t="str">
            <v>PR-202101F</v>
          </cell>
          <cell r="G996">
            <v>44204</v>
          </cell>
          <cell r="H996" t="str">
            <v>5 TO 7</v>
          </cell>
          <cell r="I996" t="str">
            <v>MWF</v>
          </cell>
          <cell r="J996" t="str">
            <v>CPISM-ADSE</v>
          </cell>
          <cell r="K996" t="str">
            <v>42201-1404274-3</v>
          </cell>
          <cell r="L996">
            <v>923357226609</v>
          </cell>
          <cell r="M996">
            <v>923333675759</v>
          </cell>
          <cell r="N996">
            <v>0</v>
          </cell>
          <cell r="O996" t="str">
            <v>Ahmed Residency Flt No 612 Gulistan e Johar</v>
          </cell>
        </row>
        <row r="997">
          <cell r="B997" t="str">
            <v>Student1300869</v>
          </cell>
          <cell r="C997" t="str">
            <v>Muhammad Muzamil Alam</v>
          </cell>
          <cell r="D997" t="str">
            <v>M Shafi Alam</v>
          </cell>
          <cell r="E997" t="str">
            <v>Sir Shabbir</v>
          </cell>
          <cell r="F997" t="str">
            <v>PR-202101F</v>
          </cell>
          <cell r="G997">
            <v>44204</v>
          </cell>
          <cell r="H997" t="str">
            <v>5 TO 7</v>
          </cell>
          <cell r="I997" t="str">
            <v>MWF</v>
          </cell>
          <cell r="J997" t="str">
            <v>ADSE</v>
          </cell>
          <cell r="K997" t="str">
            <v>42001-9479240-9</v>
          </cell>
          <cell r="L997">
            <v>923323284101</v>
          </cell>
          <cell r="M997">
            <v>0</v>
          </cell>
          <cell r="N997" t="str">
            <v>Muzammilalam807@gmail.com</v>
          </cell>
          <cell r="O997" t="str">
            <v xml:space="preserve">Main University Road  B2/58 Sheraten squire </v>
          </cell>
        </row>
        <row r="998">
          <cell r="B998" t="str">
            <v>Student1302045</v>
          </cell>
          <cell r="C998" t="str">
            <v>Sajid Ali</v>
          </cell>
          <cell r="D998" t="str">
            <v>Yaseen</v>
          </cell>
          <cell r="E998" t="str">
            <v>Sir Shabbir</v>
          </cell>
          <cell r="F998" t="str">
            <v>PR-202101F</v>
          </cell>
          <cell r="G998">
            <v>44204</v>
          </cell>
          <cell r="H998" t="str">
            <v>5 TO 7</v>
          </cell>
          <cell r="I998" t="str">
            <v>MWF</v>
          </cell>
          <cell r="J998" t="str">
            <v>DISM</v>
          </cell>
          <cell r="K998" t="str">
            <v>45403-2605172-5</v>
          </cell>
          <cell r="L998">
            <v>923082297234</v>
          </cell>
          <cell r="M998">
            <v>0</v>
          </cell>
          <cell r="N998" t="str">
            <v>Sajidbhatti.375@gmail.com</v>
          </cell>
          <cell r="O998" t="str">
            <v>Korangi crossing altaf town</v>
          </cell>
        </row>
        <row r="999">
          <cell r="B999" t="str">
            <v>Student1302062</v>
          </cell>
          <cell r="C999" t="str">
            <v>Ghulam Nabi</v>
          </cell>
          <cell r="D999" t="str">
            <v>Ghulam Mustafa</v>
          </cell>
          <cell r="E999" t="str">
            <v>Sir Shabbir</v>
          </cell>
          <cell r="F999" t="str">
            <v>PR-202101F</v>
          </cell>
          <cell r="G999">
            <v>44204</v>
          </cell>
          <cell r="H999" t="str">
            <v>5 TO 7</v>
          </cell>
          <cell r="I999" t="str">
            <v>MWF</v>
          </cell>
          <cell r="J999" t="str">
            <v>DISM</v>
          </cell>
          <cell r="K999" t="str">
            <v>45403-67009972-5</v>
          </cell>
          <cell r="L999">
            <v>923003052735</v>
          </cell>
          <cell r="M999">
            <v>0</v>
          </cell>
          <cell r="N999" t="str">
            <v>GHULAMNABIMALIK294@GMAIL.COM</v>
          </cell>
          <cell r="O999" t="str">
            <v>Korangi crossing altaf town</v>
          </cell>
        </row>
        <row r="1000">
          <cell r="B1000" t="str">
            <v>Student1290618</v>
          </cell>
          <cell r="C1000" t="str">
            <v>Muhammad Affan Katiya</v>
          </cell>
          <cell r="D1000" t="str">
            <v>Abdul Hameed</v>
          </cell>
          <cell r="E1000" t="str">
            <v>Sir Shabbir</v>
          </cell>
          <cell r="F1000" t="str">
            <v>PR-202101F</v>
          </cell>
          <cell r="G1000">
            <v>44204</v>
          </cell>
          <cell r="H1000" t="str">
            <v>5 TO 7</v>
          </cell>
          <cell r="I1000" t="str">
            <v>MWF</v>
          </cell>
          <cell r="J1000" t="str">
            <v>ADSE</v>
          </cell>
          <cell r="K1000" t="str">
            <v>42301-8347605-1</v>
          </cell>
          <cell r="L1000">
            <v>923132927935</v>
          </cell>
          <cell r="M1000">
            <v>923162755581</v>
          </cell>
          <cell r="N1000" t="str">
            <v>ahmedkatiya27@gmail.com</v>
          </cell>
          <cell r="O1000" t="str">
            <v>Flat no 104 1st floor kulsoom mahal opp madina masjid punjab club kharadar</v>
          </cell>
        </row>
        <row r="1001">
          <cell r="B1001" t="str">
            <v>Student1301723</v>
          </cell>
          <cell r="C1001" t="str">
            <v>Aman Shahid</v>
          </cell>
          <cell r="D1001" t="str">
            <v>Shahid</v>
          </cell>
          <cell r="E1001" t="str">
            <v>Sir Shabbir</v>
          </cell>
          <cell r="F1001" t="str">
            <v>PR-202101F</v>
          </cell>
          <cell r="G1001">
            <v>44204</v>
          </cell>
          <cell r="H1001" t="str">
            <v>5 TO 7</v>
          </cell>
          <cell r="I1001" t="str">
            <v>MWF</v>
          </cell>
          <cell r="J1001" t="str">
            <v>DISM</v>
          </cell>
          <cell r="K1001" t="str">
            <v>-</v>
          </cell>
          <cell r="L1001">
            <v>923343025215</v>
          </cell>
          <cell r="M1001">
            <v>0</v>
          </cell>
          <cell r="N1001">
            <v>0</v>
          </cell>
          <cell r="O1001" t="str">
            <v>Manzoor colony I sec street no 9 house no 264</v>
          </cell>
        </row>
        <row r="1002">
          <cell r="B1002" t="str">
            <v>-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 t="str">
            <v>-</v>
          </cell>
          <cell r="J1002" t="str">
            <v>-</v>
          </cell>
          <cell r="K1002" t="str">
            <v>-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</row>
        <row r="1003">
          <cell r="B1003" t="str">
            <v>Enrollment</v>
          </cell>
          <cell r="C1003" t="str">
            <v>Name</v>
          </cell>
          <cell r="D1003" t="str">
            <v>Father Name</v>
          </cell>
          <cell r="E1003" t="str">
            <v>Faculty Name</v>
          </cell>
          <cell r="F1003" t="str">
            <v>Batch Code</v>
          </cell>
          <cell r="G1003" t="str">
            <v>Batch Start Date</v>
          </cell>
          <cell r="H1003" t="str">
            <v>Time Slot</v>
          </cell>
          <cell r="I1003" t="str">
            <v>Days</v>
          </cell>
          <cell r="J1003" t="str">
            <v>Course</v>
          </cell>
          <cell r="K1003" t="str">
            <v>NIC Number</v>
          </cell>
          <cell r="L1003" t="str">
            <v>PTCL No</v>
          </cell>
          <cell r="M1003" t="str">
            <v>Cell No</v>
          </cell>
          <cell r="N1003" t="str">
            <v>Email</v>
          </cell>
          <cell r="O1003" t="str">
            <v>Address</v>
          </cell>
        </row>
        <row r="1004">
          <cell r="B1004" t="str">
            <v>Student1302074</v>
          </cell>
          <cell r="C1004" t="str">
            <v>Syed Yaqoob Shah</v>
          </cell>
          <cell r="D1004" t="str">
            <v>Syed Ali Shah</v>
          </cell>
          <cell r="E1004" t="str">
            <v>Sir Shahid Jamil</v>
          </cell>
          <cell r="F1004" t="str">
            <v>PR-202103F</v>
          </cell>
          <cell r="G1004">
            <v>44264</v>
          </cell>
          <cell r="H1004" t="str">
            <v>5 TO 7</v>
          </cell>
          <cell r="I1004" t="str">
            <v>TTS</v>
          </cell>
          <cell r="J1004" t="str">
            <v>ADSE</v>
          </cell>
          <cell r="K1004" t="str">
            <v>71104-2891709-7</v>
          </cell>
          <cell r="L1004">
            <v>923182597962</v>
          </cell>
          <cell r="M1004">
            <v>0</v>
          </cell>
          <cell r="N1004">
            <v>0</v>
          </cell>
          <cell r="O1004" t="str">
            <v>House no 27 Survay 33 Hassnain Society Malir karachi</v>
          </cell>
        </row>
        <row r="1005">
          <cell r="B1005" t="str">
            <v>Student1305327</v>
          </cell>
          <cell r="C1005" t="str">
            <v>Rahim Dad</v>
          </cell>
          <cell r="D1005" t="str">
            <v>Nazer Ahmed</v>
          </cell>
          <cell r="E1005" t="str">
            <v>Sir Shahid Jamil</v>
          </cell>
          <cell r="F1005" t="str">
            <v>PR-202103F</v>
          </cell>
          <cell r="G1005">
            <v>44264</v>
          </cell>
          <cell r="H1005" t="str">
            <v>5 TO 7</v>
          </cell>
          <cell r="I1005" t="str">
            <v>TTS</v>
          </cell>
          <cell r="J1005" t="str">
            <v>ADSE</v>
          </cell>
          <cell r="K1005" t="str">
            <v>-</v>
          </cell>
          <cell r="L1005">
            <v>923096299224</v>
          </cell>
          <cell r="M1005">
            <v>0</v>
          </cell>
          <cell r="N1005" t="str">
            <v>Rahim baloch 799@gmail.com</v>
          </cell>
          <cell r="O1005" t="str">
            <v>Khudad Goth bin Qasim Town Malir</v>
          </cell>
        </row>
        <row r="1006">
          <cell r="B1006" t="str">
            <v>Student1307272</v>
          </cell>
          <cell r="C1006" t="str">
            <v>ANAS SHAHJEHAN</v>
          </cell>
          <cell r="D1006" t="str">
            <v>SHAHJEHAN</v>
          </cell>
          <cell r="E1006" t="str">
            <v>Sir Shahid Jamil</v>
          </cell>
          <cell r="F1006" t="str">
            <v>PR-202103F</v>
          </cell>
          <cell r="G1006">
            <v>44264</v>
          </cell>
          <cell r="H1006" t="str">
            <v>5 TO 7</v>
          </cell>
          <cell r="I1006" t="str">
            <v>TTS</v>
          </cell>
          <cell r="J1006" t="str">
            <v>ADSE</v>
          </cell>
          <cell r="K1006" t="str">
            <v>42000-2254889-1</v>
          </cell>
          <cell r="L1006">
            <v>923188244993</v>
          </cell>
          <cell r="M1006">
            <v>0</v>
          </cell>
          <cell r="N1006" t="str">
            <v>ANASJUDGAL195@GMAIL.COM</v>
          </cell>
          <cell r="O1006" t="str">
            <v>Malir</v>
          </cell>
        </row>
        <row r="1007">
          <cell r="B1007" t="str">
            <v>Student1307208</v>
          </cell>
          <cell r="C1007" t="str">
            <v>Muhammad Ahmed</v>
          </cell>
          <cell r="D1007" t="str">
            <v>Muhammad Khalid</v>
          </cell>
          <cell r="E1007" t="str">
            <v>Sir Shahid Jamil</v>
          </cell>
          <cell r="F1007" t="str">
            <v>PR-202103F</v>
          </cell>
          <cell r="G1007">
            <v>44264</v>
          </cell>
          <cell r="H1007" t="str">
            <v>5 TO 7</v>
          </cell>
          <cell r="I1007" t="str">
            <v>TTS</v>
          </cell>
          <cell r="J1007" t="str">
            <v>ADSE</v>
          </cell>
          <cell r="K1007" t="str">
            <v>42301-1560874-7</v>
          </cell>
          <cell r="L1007">
            <v>923052026554</v>
          </cell>
          <cell r="M1007">
            <v>0</v>
          </cell>
          <cell r="N1007">
            <v>0</v>
          </cell>
          <cell r="O1007" t="str">
            <v>House no 1 street 12 sector D Manzoor Colony Karachi</v>
          </cell>
        </row>
        <row r="1008">
          <cell r="B1008" t="str">
            <v>Student1283391</v>
          </cell>
          <cell r="C1008" t="str">
            <v>SHAHZEEL HAMEED ANSARI</v>
          </cell>
          <cell r="D1008" t="str">
            <v>ARSHAD AHMED</v>
          </cell>
          <cell r="E1008" t="str">
            <v>Sir Shahid Jamil</v>
          </cell>
          <cell r="F1008" t="str">
            <v>PR-202103F</v>
          </cell>
          <cell r="G1008">
            <v>44264</v>
          </cell>
          <cell r="H1008" t="str">
            <v>5 TO 7</v>
          </cell>
          <cell r="I1008" t="str">
            <v>TTS</v>
          </cell>
          <cell r="J1008" t="str">
            <v>CPISM-DISM</v>
          </cell>
          <cell r="K1008" t="str">
            <v>41304-9343907-8</v>
          </cell>
          <cell r="L1008">
            <v>923212464379</v>
          </cell>
          <cell r="M1008">
            <v>923415701533</v>
          </cell>
          <cell r="N1008" t="str">
            <v>SHAHZEELX@GMAIL.COM</v>
          </cell>
          <cell r="O1008" t="str">
            <v>Flat no 4 Plot no 274/c liberty signal PECHS</v>
          </cell>
        </row>
        <row r="1009">
          <cell r="B1009" t="str">
            <v>Student1309241</v>
          </cell>
          <cell r="C1009" t="str">
            <v>Ibrahim Bhatti</v>
          </cell>
          <cell r="D1009" t="str">
            <v>Abdul Rahim Bhatti</v>
          </cell>
          <cell r="E1009" t="str">
            <v>Sir Shahid Jamil</v>
          </cell>
          <cell r="F1009" t="str">
            <v>PR-202103F</v>
          </cell>
          <cell r="G1009">
            <v>44264</v>
          </cell>
          <cell r="H1009" t="str">
            <v>5 TO 7</v>
          </cell>
          <cell r="I1009" t="str">
            <v>TTS</v>
          </cell>
          <cell r="J1009" t="str">
            <v>CPISM</v>
          </cell>
          <cell r="K1009" t="str">
            <v>82203-0104399-7</v>
          </cell>
          <cell r="L1009">
            <v>923484639755</v>
          </cell>
          <cell r="M1009">
            <v>0</v>
          </cell>
          <cell r="N1009" t="str">
            <v>ibraheembhali98@gmail.com</v>
          </cell>
          <cell r="O1009" t="str">
            <v>Umar colony A#104 Main shahra e  faisal</v>
          </cell>
        </row>
        <row r="1010">
          <cell r="B1010" t="str">
            <v>Student1308368</v>
          </cell>
          <cell r="C1010" t="str">
            <v xml:space="preserve">Arham Khan </v>
          </cell>
          <cell r="D1010" t="str">
            <v xml:space="preserve">Aziz khan </v>
          </cell>
          <cell r="E1010" t="str">
            <v>Sir Shahid Jamil</v>
          </cell>
          <cell r="F1010" t="str">
            <v>PR-202103F</v>
          </cell>
          <cell r="G1010">
            <v>44264</v>
          </cell>
          <cell r="H1010" t="str">
            <v>5 TO 7</v>
          </cell>
          <cell r="I1010" t="str">
            <v>TTS</v>
          </cell>
          <cell r="J1010" t="str">
            <v>CPISM</v>
          </cell>
          <cell r="K1010" t="str">
            <v>42501-6405292-9E968L673E958:K967</v>
          </cell>
          <cell r="L1010">
            <v>923162572179</v>
          </cell>
          <cell r="M1010">
            <v>214504090</v>
          </cell>
          <cell r="N1010" t="str">
            <v>arham6941@gmail.com</v>
          </cell>
          <cell r="O1010" t="str">
            <v>L-62 anwar e ibrahim rafa e am malir karachi</v>
          </cell>
        </row>
        <row r="1011">
          <cell r="B1011" t="str">
            <v>Student1262032</v>
          </cell>
          <cell r="C1011" t="str">
            <v>Ahmed Ali awan</v>
          </cell>
          <cell r="D1011" t="str">
            <v xml:space="preserve">Akhtar ali awan </v>
          </cell>
          <cell r="E1011" t="str">
            <v>Sir Shahid Jamil</v>
          </cell>
          <cell r="F1011" t="str">
            <v>PR-202103F</v>
          </cell>
          <cell r="G1011">
            <v>44264</v>
          </cell>
          <cell r="H1011" t="str">
            <v>5 TO 7</v>
          </cell>
          <cell r="I1011" t="str">
            <v>TTS</v>
          </cell>
          <cell r="J1011" t="str">
            <v>ADSE</v>
          </cell>
          <cell r="K1011" t="str">
            <v>42301-8369024-9</v>
          </cell>
          <cell r="L1011">
            <v>923151216979</v>
          </cell>
          <cell r="M1011">
            <v>923142146134</v>
          </cell>
          <cell r="N1011" t="str">
            <v>awan59935@gmail.com</v>
          </cell>
          <cell r="O1011" t="str">
            <v>House no 1263 street no 20 azam basti mehmoodabad</v>
          </cell>
        </row>
        <row r="1012">
          <cell r="B1012" t="str">
            <v>Student1304133</v>
          </cell>
          <cell r="C1012" t="str">
            <v>Binish Ashraf</v>
          </cell>
          <cell r="D1012" t="str">
            <v>Muhammad Ashraf</v>
          </cell>
          <cell r="E1012" t="str">
            <v>Sir Shahid Jamil</v>
          </cell>
          <cell r="F1012" t="str">
            <v>PR-202103F</v>
          </cell>
          <cell r="G1012">
            <v>44264</v>
          </cell>
          <cell r="H1012" t="str">
            <v>5 TO 7</v>
          </cell>
          <cell r="I1012" t="str">
            <v>TTS</v>
          </cell>
          <cell r="J1012" t="str">
            <v>CPISM</v>
          </cell>
          <cell r="K1012" t="str">
            <v>-</v>
          </cell>
          <cell r="L1012">
            <v>923112454272</v>
          </cell>
          <cell r="M1012">
            <v>0</v>
          </cell>
          <cell r="N1012" t="str">
            <v>Innocentbenish835@gmail.com</v>
          </cell>
          <cell r="O1012" t="str">
            <v>D SEC street 3 manzoor Colony karachi</v>
          </cell>
        </row>
        <row r="1013">
          <cell r="B1013" t="str">
            <v>Student1316058</v>
          </cell>
          <cell r="C1013" t="str">
            <v xml:space="preserve">Muhammad Laman </v>
          </cell>
          <cell r="D1013" t="str">
            <v xml:space="preserve">Muhammad Tariq </v>
          </cell>
          <cell r="E1013" t="str">
            <v>Sir Shahid Jamil</v>
          </cell>
          <cell r="F1013" t="str">
            <v>PR-202103F</v>
          </cell>
          <cell r="G1013">
            <v>44264</v>
          </cell>
          <cell r="H1013" t="str">
            <v>5 TO 7</v>
          </cell>
          <cell r="I1013" t="str">
            <v>TTS</v>
          </cell>
          <cell r="J1013" t="str">
            <v>ADSE</v>
          </cell>
          <cell r="K1013" t="str">
            <v>42101-06210870-5</v>
          </cell>
          <cell r="L1013">
            <v>923162857382</v>
          </cell>
          <cell r="M1013">
            <v>923152019946</v>
          </cell>
          <cell r="N1013" t="str">
            <v>m_laman@outlook.com</v>
          </cell>
          <cell r="O1013" t="str">
            <v xml:space="preserve">Hous eno 20 Block 07 Liaquatabad </v>
          </cell>
        </row>
        <row r="1014">
          <cell r="B1014" t="str">
            <v>Student1296009</v>
          </cell>
          <cell r="C1014" t="str">
            <v xml:space="preserve">Farhan </v>
          </cell>
          <cell r="D1014" t="str">
            <v>Naeem ud din</v>
          </cell>
          <cell r="E1014" t="str">
            <v>Sir Shahid Jamil</v>
          </cell>
          <cell r="F1014" t="str">
            <v>PR-202103F</v>
          </cell>
          <cell r="G1014">
            <v>44264</v>
          </cell>
          <cell r="H1014" t="str">
            <v>5 TO 7</v>
          </cell>
          <cell r="I1014" t="str">
            <v>TTS</v>
          </cell>
          <cell r="J1014" t="str">
            <v>ADSE</v>
          </cell>
          <cell r="K1014" t="str">
            <v>42201-5459861-9</v>
          </cell>
          <cell r="L1014">
            <v>923363548608</v>
          </cell>
          <cell r="M1014">
            <v>923322255395</v>
          </cell>
          <cell r="N1014" t="str">
            <v>FARHANKHAN425@GMAIL.COM</v>
          </cell>
          <cell r="O1014" t="str">
            <v>House no D-5 Rufi Mountain Block 19 Gulistan e jauhar karachi</v>
          </cell>
        </row>
        <row r="1015">
          <cell r="B1015" t="str">
            <v>Student1260321</v>
          </cell>
          <cell r="C1015" t="str">
            <v>AZHAR AFZAL</v>
          </cell>
          <cell r="D1015" t="str">
            <v>AFZAL</v>
          </cell>
          <cell r="E1015" t="str">
            <v>Sir Shahid Jamil</v>
          </cell>
          <cell r="F1015" t="str">
            <v>PR-202103F</v>
          </cell>
          <cell r="G1015">
            <v>44264</v>
          </cell>
          <cell r="H1015" t="str">
            <v>5 TO 7</v>
          </cell>
          <cell r="I1015" t="str">
            <v>TTS</v>
          </cell>
          <cell r="J1015" t="str">
            <v>ADSE</v>
          </cell>
          <cell r="K1015" t="str">
            <v>42301-1221247-5</v>
          </cell>
          <cell r="L1015">
            <v>923032149204</v>
          </cell>
          <cell r="M1015">
            <v>0</v>
          </cell>
          <cell r="N1015" t="str">
            <v>AZHARKHAN790256@GMAIL.COM</v>
          </cell>
          <cell r="O1015" t="str">
            <v>HOUSE NO 1267, STREET NO 20 AZAM BASTI KARACHI</v>
          </cell>
        </row>
        <row r="1016">
          <cell r="B1016" t="str">
            <v>-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 t="str">
            <v>-</v>
          </cell>
          <cell r="J1016" t="str">
            <v>-</v>
          </cell>
          <cell r="K1016" t="str">
            <v>-</v>
          </cell>
          <cell r="L1016" t="str">
            <v>-</v>
          </cell>
          <cell r="M1016" t="str">
            <v>-</v>
          </cell>
          <cell r="N1016" t="str">
            <v>-</v>
          </cell>
          <cell r="O1016" t="str">
            <v>-</v>
          </cell>
        </row>
        <row r="1017">
          <cell r="B1017" t="str">
            <v>Enrollment</v>
          </cell>
          <cell r="C1017" t="str">
            <v>Name</v>
          </cell>
          <cell r="D1017" t="str">
            <v>Father Name</v>
          </cell>
          <cell r="E1017" t="str">
            <v>Faculty Name</v>
          </cell>
          <cell r="F1017" t="str">
            <v>Batch Code</v>
          </cell>
          <cell r="G1017" t="str">
            <v>Batch Start Date</v>
          </cell>
          <cell r="H1017" t="str">
            <v>Time Slot</v>
          </cell>
          <cell r="I1017" t="str">
            <v>Days</v>
          </cell>
          <cell r="J1017" t="str">
            <v>Course</v>
          </cell>
          <cell r="K1017" t="str">
            <v>NIC Number</v>
          </cell>
          <cell r="L1017" t="str">
            <v>PTCL No</v>
          </cell>
          <cell r="M1017" t="str">
            <v>Cell No</v>
          </cell>
          <cell r="N1017" t="str">
            <v>Email</v>
          </cell>
          <cell r="O1017" t="str">
            <v>Address</v>
          </cell>
        </row>
        <row r="1018">
          <cell r="B1018" t="str">
            <v>Student1310490</v>
          </cell>
          <cell r="C1018" t="str">
            <v>Muhammad Hamza Ihsan</v>
          </cell>
          <cell r="D1018" t="str">
            <v>Ihsan Ullah</v>
          </cell>
          <cell r="E1018" t="str">
            <v>Sir Shehzad</v>
          </cell>
          <cell r="F1018" t="str">
            <v>PR-202105F</v>
          </cell>
          <cell r="G1018">
            <v>44340</v>
          </cell>
          <cell r="H1018" t="str">
            <v>5 TO 7</v>
          </cell>
          <cell r="I1018" t="str">
            <v>MWF</v>
          </cell>
          <cell r="J1018" t="str">
            <v>DISM</v>
          </cell>
          <cell r="K1018" t="str">
            <v>42201-6151969-1</v>
          </cell>
          <cell r="L1018">
            <v>923412359020</v>
          </cell>
          <cell r="M1018">
            <v>923132954810</v>
          </cell>
          <cell r="N1018" t="str">
            <v>zaryabkhan4810@gmail.com</v>
          </cell>
          <cell r="O1018" t="str">
            <v>27-8 street 17 model colony</v>
          </cell>
        </row>
        <row r="1019">
          <cell r="B1019" t="str">
            <v>Student1316514</v>
          </cell>
          <cell r="C1019" t="str">
            <v>M,Hasham</v>
          </cell>
          <cell r="D1019" t="str">
            <v>Muhammad Hanif</v>
          </cell>
          <cell r="E1019" t="str">
            <v>Sir Shehzad</v>
          </cell>
          <cell r="F1019" t="str">
            <v>PR-202105F</v>
          </cell>
          <cell r="G1019">
            <v>44340</v>
          </cell>
          <cell r="H1019" t="str">
            <v>5 TO 7</v>
          </cell>
          <cell r="I1019" t="str">
            <v>MWF</v>
          </cell>
          <cell r="J1019" t="str">
            <v>HDSE-SBTE</v>
          </cell>
          <cell r="K1019" t="str">
            <v>42201-2247283-3</v>
          </cell>
          <cell r="L1019">
            <v>923161195090</v>
          </cell>
          <cell r="M1019">
            <v>0</v>
          </cell>
          <cell r="N1019" t="str">
            <v>Hashamm663@gmail.com</v>
          </cell>
          <cell r="O1019" t="str">
            <v>House R-/17 Block C Tp2 Mehmodabad</v>
          </cell>
        </row>
        <row r="1020">
          <cell r="B1020" t="str">
            <v>Student1319426</v>
          </cell>
          <cell r="C1020" t="str">
            <v>Hunaid Ali</v>
          </cell>
          <cell r="D1020" t="str">
            <v>Rehmat Ali</v>
          </cell>
          <cell r="E1020" t="str">
            <v>Sir Shehzad</v>
          </cell>
          <cell r="F1020" t="str">
            <v>PR-202105F</v>
          </cell>
          <cell r="G1020">
            <v>44340</v>
          </cell>
          <cell r="H1020" t="str">
            <v>5 TO 7</v>
          </cell>
          <cell r="I1020" t="str">
            <v>MWF</v>
          </cell>
          <cell r="J1020" t="str">
            <v>CPISM</v>
          </cell>
          <cell r="K1020" t="str">
            <v>42301-8216010-5</v>
          </cell>
          <cell r="L1020">
            <v>923012998951</v>
          </cell>
          <cell r="M1020">
            <v>0</v>
          </cell>
          <cell r="N1020" t="str">
            <v>hunaidali521@gmail.com</v>
          </cell>
          <cell r="O1020" t="str">
            <v>House 07 ST # 03 Sec E Manzoor Colony Karachi</v>
          </cell>
        </row>
        <row r="1021">
          <cell r="B1021" t="str">
            <v>Student1319446</v>
          </cell>
          <cell r="C1021" t="str">
            <v>Ali Naqi Jafri</v>
          </cell>
          <cell r="D1021" t="str">
            <v>zamer ul hasan</v>
          </cell>
          <cell r="E1021" t="str">
            <v>Sir Shehzad</v>
          </cell>
          <cell r="F1021" t="str">
            <v>PR-202105F</v>
          </cell>
          <cell r="G1021">
            <v>44340</v>
          </cell>
          <cell r="H1021" t="str">
            <v>5 TO 7</v>
          </cell>
          <cell r="I1021" t="str">
            <v>MWF</v>
          </cell>
          <cell r="J1021" t="str">
            <v>CPISM</v>
          </cell>
          <cell r="K1021" t="str">
            <v>42301-4378096-3</v>
          </cell>
          <cell r="L1021">
            <v>923132141612</v>
          </cell>
          <cell r="M1021">
            <v>923003504305</v>
          </cell>
          <cell r="N1021" t="str">
            <v>zameerhi972@gmail.com</v>
          </cell>
          <cell r="O1021" t="str">
            <v>mehmoodabad no 5 Steet No 23/B house 1007</v>
          </cell>
        </row>
        <row r="1022">
          <cell r="B1022" t="str">
            <v>Student1319396</v>
          </cell>
          <cell r="C1022" t="str">
            <v>Syed Daniyal Raza</v>
          </cell>
          <cell r="D1022" t="str">
            <v>Syed Muhammad Fasih ud din</v>
          </cell>
          <cell r="E1022" t="str">
            <v>Sir Shehzad</v>
          </cell>
          <cell r="F1022" t="str">
            <v>PR-202105F</v>
          </cell>
          <cell r="G1022">
            <v>44340</v>
          </cell>
          <cell r="H1022" t="str">
            <v>5 TO 7</v>
          </cell>
          <cell r="I1022" t="str">
            <v>MWF</v>
          </cell>
          <cell r="J1022" t="str">
            <v>CPISM</v>
          </cell>
          <cell r="K1022" t="str">
            <v>42301-6144255-9</v>
          </cell>
          <cell r="L1022">
            <v>923062273953</v>
          </cell>
          <cell r="M1022" t="str">
            <v>-</v>
          </cell>
          <cell r="N1022" t="str">
            <v>Fasihu64@gmail.com</v>
          </cell>
          <cell r="O1022" t="str">
            <v>House no 1050 St No 15 Azambasti,Karachi</v>
          </cell>
        </row>
        <row r="1023">
          <cell r="B1023" t="str">
            <v>Student1314869</v>
          </cell>
          <cell r="C1023" t="str">
            <v>Muhammad Zawbar</v>
          </cell>
          <cell r="D1023" t="str">
            <v>Muhammad ibrahim</v>
          </cell>
          <cell r="E1023" t="str">
            <v>Sir Shehzad</v>
          </cell>
          <cell r="F1023" t="str">
            <v>PR-202105F</v>
          </cell>
          <cell r="G1023">
            <v>44340</v>
          </cell>
          <cell r="H1023" t="str">
            <v>5 TO 7</v>
          </cell>
          <cell r="I1023" t="str">
            <v>MWF</v>
          </cell>
          <cell r="J1023" t="str">
            <v>ADSE</v>
          </cell>
          <cell r="K1023" t="str">
            <v>42201-69059636-7</v>
          </cell>
          <cell r="L1023">
            <v>923362070163</v>
          </cell>
          <cell r="M1023">
            <v>923362070163</v>
          </cell>
          <cell r="N1023" t="str">
            <v>m.zawbar@gmail.com</v>
          </cell>
          <cell r="O1023" t="str">
            <v>C-194 shamsi sudgaran soceity near javeria villia college</v>
          </cell>
        </row>
        <row r="1024">
          <cell r="B1024" t="str">
            <v>Student1318940</v>
          </cell>
          <cell r="C1024" t="str">
            <v>Rana Abdul Rafay</v>
          </cell>
          <cell r="D1024" t="str">
            <v>Rana Raziuddin</v>
          </cell>
          <cell r="E1024" t="str">
            <v>Sir Shehzad</v>
          </cell>
          <cell r="F1024" t="str">
            <v>PR-202105F</v>
          </cell>
          <cell r="G1024">
            <v>44340</v>
          </cell>
          <cell r="H1024" t="str">
            <v>5 TO 7</v>
          </cell>
          <cell r="I1024" t="str">
            <v>MWF</v>
          </cell>
          <cell r="J1024" t="str">
            <v>CPISM</v>
          </cell>
          <cell r="K1024" t="str">
            <v>-</v>
          </cell>
          <cell r="L1024">
            <v>923212499381</v>
          </cell>
          <cell r="M1024">
            <v>0</v>
          </cell>
          <cell r="N1024" t="str">
            <v>raffay2003@gmail.com</v>
          </cell>
          <cell r="O1024" t="str">
            <v>house 12 St # 31 Sector B, Manzoor Colony Karachi</v>
          </cell>
        </row>
        <row r="1025">
          <cell r="B1025" t="str">
            <v>Student1318474</v>
          </cell>
          <cell r="C1025" t="str">
            <v>Daniyal Mohsin</v>
          </cell>
          <cell r="D1025" t="str">
            <v>Mohammad mohsin</v>
          </cell>
          <cell r="E1025" t="str">
            <v>Sir Shehzad</v>
          </cell>
          <cell r="F1025" t="str">
            <v>PR-202105F</v>
          </cell>
          <cell r="G1025">
            <v>44340</v>
          </cell>
          <cell r="H1025" t="str">
            <v>5 TO 7</v>
          </cell>
          <cell r="I1025" t="str">
            <v>MWF</v>
          </cell>
          <cell r="J1025" t="str">
            <v>ADSE</v>
          </cell>
          <cell r="K1025" t="str">
            <v>42301-7416055-1</v>
          </cell>
          <cell r="L1025">
            <v>923128973517</v>
          </cell>
          <cell r="M1025">
            <v>923212724659</v>
          </cell>
          <cell r="N1025" t="str">
            <v>daniyalmohsin290@gmail.com</v>
          </cell>
          <cell r="O1025" t="str">
            <v>House f1 1st floor C/171 Block 4 Karachi Admin Society karachi</v>
          </cell>
        </row>
        <row r="1026">
          <cell r="B1026" t="str">
            <v>-</v>
          </cell>
          <cell r="C1026" t="str">
            <v>-</v>
          </cell>
          <cell r="D1026" t="str">
            <v>-</v>
          </cell>
          <cell r="E1026" t="str">
            <v>-</v>
          </cell>
          <cell r="F1026" t="str">
            <v>-</v>
          </cell>
          <cell r="G1026" t="str">
            <v>-</v>
          </cell>
          <cell r="H1026" t="str">
            <v>-</v>
          </cell>
          <cell r="I1026" t="str">
            <v>-</v>
          </cell>
          <cell r="J1026" t="str">
            <v>-</v>
          </cell>
          <cell r="K1026" t="str">
            <v>-</v>
          </cell>
          <cell r="L1026" t="str">
            <v>-</v>
          </cell>
          <cell r="M1026" t="str">
            <v>-</v>
          </cell>
          <cell r="N1026" t="str">
            <v>-</v>
          </cell>
          <cell r="O1026" t="str">
            <v>-</v>
          </cell>
        </row>
        <row r="1027">
          <cell r="B1027" t="str">
            <v>Enrollment</v>
          </cell>
          <cell r="C1027" t="str">
            <v>Name</v>
          </cell>
          <cell r="D1027" t="str">
            <v>Father Name</v>
          </cell>
          <cell r="E1027" t="str">
            <v>Faculty Name</v>
          </cell>
          <cell r="F1027" t="str">
            <v>Batch Code</v>
          </cell>
          <cell r="G1027" t="str">
            <v>Batch Start Date</v>
          </cell>
          <cell r="H1027" t="str">
            <v>Time Slot</v>
          </cell>
          <cell r="I1027" t="str">
            <v>Days</v>
          </cell>
          <cell r="J1027" t="str">
            <v>Course</v>
          </cell>
          <cell r="K1027" t="str">
            <v>NIC Number</v>
          </cell>
          <cell r="L1027" t="str">
            <v>PTCL No</v>
          </cell>
          <cell r="M1027" t="str">
            <v>Cell No</v>
          </cell>
          <cell r="N1027" t="str">
            <v>Email</v>
          </cell>
          <cell r="O1027" t="str">
            <v>Address</v>
          </cell>
        </row>
        <row r="1028">
          <cell r="B1028" t="str">
            <v>Student1320276</v>
          </cell>
          <cell r="C1028" t="str">
            <v>Zaid Ahmed</v>
          </cell>
          <cell r="D1028" t="str">
            <v>Waseem Ahmed</v>
          </cell>
          <cell r="E1028" t="str">
            <v>Sir Tayyab</v>
          </cell>
          <cell r="F1028" t="str">
            <v>PR-202106F</v>
          </cell>
          <cell r="G1028">
            <v>44376</v>
          </cell>
          <cell r="H1028" t="str">
            <v>5 TO 7</v>
          </cell>
          <cell r="I1028" t="str">
            <v>TTS</v>
          </cell>
          <cell r="J1028" t="str">
            <v>ADSE</v>
          </cell>
          <cell r="K1028" t="str">
            <v>42201-6011879-3</v>
          </cell>
          <cell r="L1028">
            <v>923402515717</v>
          </cell>
          <cell r="M1028">
            <v>0</v>
          </cell>
          <cell r="N1028" t="str">
            <v>zaidwaseem0007@gmail.com</v>
          </cell>
          <cell r="O1028" t="str">
            <v>House No D126 Sector 31D korangi karachi PNT Soicty</v>
          </cell>
        </row>
        <row r="1029">
          <cell r="B1029" t="str">
            <v>Student1319868</v>
          </cell>
          <cell r="C1029" t="str">
            <v>Syed Muhammad Musayyab Hussain</v>
          </cell>
          <cell r="D1029" t="str">
            <v>Syed zulfiqar Hussain</v>
          </cell>
          <cell r="E1029" t="str">
            <v>Sir Tayyab</v>
          </cell>
          <cell r="F1029" t="str">
            <v>PR-202106F</v>
          </cell>
          <cell r="G1029">
            <v>44376</v>
          </cell>
          <cell r="H1029" t="str">
            <v>5 TO 7</v>
          </cell>
          <cell r="I1029" t="str">
            <v>TTS</v>
          </cell>
          <cell r="J1029" t="str">
            <v>ADSE</v>
          </cell>
          <cell r="K1029" t="str">
            <v>422010-520475-5</v>
          </cell>
          <cell r="L1029">
            <v>923009295403</v>
          </cell>
          <cell r="M1029">
            <v>923002545758</v>
          </cell>
          <cell r="N1029" t="str">
            <v>musayyab.hussain@gmail.com</v>
          </cell>
          <cell r="O1029" t="str">
            <v>A9 Floor # 151-5, Imam Height PECHS Block 2 karachi</v>
          </cell>
        </row>
        <row r="1030">
          <cell r="B1030" t="str">
            <v>Student1321391</v>
          </cell>
          <cell r="C1030" t="str">
            <v>Muhammad Shahzaib</v>
          </cell>
          <cell r="D1030" t="str">
            <v>Muhammad Shahid Qadri</v>
          </cell>
          <cell r="E1030" t="str">
            <v>Sir Tayyab</v>
          </cell>
          <cell r="F1030" t="str">
            <v>PR-202106F</v>
          </cell>
          <cell r="G1030">
            <v>44376</v>
          </cell>
          <cell r="H1030" t="str">
            <v>5 TO 7</v>
          </cell>
          <cell r="I1030" t="str">
            <v>TTS</v>
          </cell>
          <cell r="J1030" t="str">
            <v>ADSE</v>
          </cell>
          <cell r="K1030" t="str">
            <v>42101-2758057-5</v>
          </cell>
          <cell r="L1030">
            <v>923412347973</v>
          </cell>
          <cell r="M1030">
            <v>923404776835</v>
          </cell>
          <cell r="N1030" t="str">
            <v>shahsmarty321@gmail.com</v>
          </cell>
          <cell r="O1030" t="str">
            <v>house # L 377 5c/1 North karachi</v>
          </cell>
        </row>
        <row r="1031">
          <cell r="B1031" t="str">
            <v>Student1321383</v>
          </cell>
          <cell r="C1031" t="str">
            <v>Khansa Imran</v>
          </cell>
          <cell r="D1031" t="str">
            <v>Imran Younus</v>
          </cell>
          <cell r="E1031" t="str">
            <v>Sir Tayyab</v>
          </cell>
          <cell r="F1031" t="str">
            <v>PR-202106F</v>
          </cell>
          <cell r="G1031">
            <v>44376</v>
          </cell>
          <cell r="H1031" t="str">
            <v>5 TO 7</v>
          </cell>
          <cell r="I1031" t="str">
            <v>TTS</v>
          </cell>
          <cell r="J1031" t="str">
            <v>CPISM</v>
          </cell>
          <cell r="K1031" t="str">
            <v>42201-6195695-8</v>
          </cell>
          <cell r="L1031">
            <v>923327272931</v>
          </cell>
          <cell r="M1031">
            <v>923328205934</v>
          </cell>
          <cell r="N1031" t="str">
            <v>khansa.imran.98@gmail.com</v>
          </cell>
          <cell r="O1031" t="str">
            <v>plot 89 K Flat 103 Ali Bhai Arcade PECHS Block 2 Khalid Bin Waleed Road Karachi</v>
          </cell>
        </row>
        <row r="1032">
          <cell r="B1032" t="str">
            <v>Student1321999</v>
          </cell>
          <cell r="C1032" t="str">
            <v>Fayaz Ali Khan</v>
          </cell>
          <cell r="D1032" t="str">
            <v>Niaz Ali Khan</v>
          </cell>
          <cell r="E1032" t="str">
            <v>Sir Tayyab</v>
          </cell>
          <cell r="F1032" t="str">
            <v>PR-202106F</v>
          </cell>
          <cell r="G1032">
            <v>44376</v>
          </cell>
          <cell r="H1032" t="str">
            <v>5 TO 7</v>
          </cell>
          <cell r="I1032" t="str">
            <v>TTS</v>
          </cell>
          <cell r="J1032" t="str">
            <v>ADSE</v>
          </cell>
          <cell r="K1032" t="str">
            <v>42201-5708325-1</v>
          </cell>
          <cell r="L1032">
            <v>923021593493</v>
          </cell>
          <cell r="M1032">
            <v>923452401794</v>
          </cell>
          <cell r="N1032" t="str">
            <v>fayyazk031886@gmail.com</v>
          </cell>
          <cell r="O1032" t="str">
            <v>House No B /169 Sec 2nd line Area Karachi</v>
          </cell>
        </row>
        <row r="1033">
          <cell r="B1033" t="str">
            <v>Student1321997</v>
          </cell>
          <cell r="C1033" t="str">
            <v>Syed Asad Abdullah</v>
          </cell>
          <cell r="D1033" t="str">
            <v>Syed Zulfiqar Ahmed</v>
          </cell>
          <cell r="E1033" t="str">
            <v>Sir Tayyab</v>
          </cell>
          <cell r="F1033" t="str">
            <v>PR-202106F</v>
          </cell>
          <cell r="G1033">
            <v>44376</v>
          </cell>
          <cell r="H1033" t="str">
            <v>5 TO 7</v>
          </cell>
          <cell r="I1033" t="str">
            <v>TTS</v>
          </cell>
          <cell r="J1033" t="str">
            <v>ADSE</v>
          </cell>
          <cell r="K1033" t="str">
            <v>42201-2375822-5</v>
          </cell>
          <cell r="L1033">
            <v>923333999027</v>
          </cell>
          <cell r="M1033" t="str">
            <v>-</v>
          </cell>
          <cell r="N1033" t="str">
            <v>asad.aliazna94@gmail.com</v>
          </cell>
          <cell r="O1033" t="str">
            <v>Gulshan-e-jhor Block 8A Patel House A13</v>
          </cell>
        </row>
        <row r="1034">
          <cell r="B1034" t="str">
            <v>Student1322163</v>
          </cell>
          <cell r="C1034" t="str">
            <v>latif Dino</v>
          </cell>
          <cell r="D1034" t="str">
            <v>Nizam-u-din</v>
          </cell>
          <cell r="E1034" t="str">
            <v>Sir Tayyab</v>
          </cell>
          <cell r="F1034" t="str">
            <v>PR-202106F</v>
          </cell>
          <cell r="G1034">
            <v>44376</v>
          </cell>
          <cell r="H1034" t="str">
            <v>5 TO 7</v>
          </cell>
          <cell r="I1034" t="str">
            <v>TTS</v>
          </cell>
          <cell r="J1034" t="str">
            <v>ADSE</v>
          </cell>
          <cell r="K1034" t="str">
            <v>-</v>
          </cell>
          <cell r="L1034">
            <v>923043959986</v>
          </cell>
          <cell r="M1034">
            <v>923082595574</v>
          </cell>
          <cell r="N1034" t="str">
            <v>latifdino576@gmail.com</v>
          </cell>
          <cell r="O1034" t="str">
            <v>PNS Karachi PNP Barraks Karraz</v>
          </cell>
        </row>
        <row r="1035">
          <cell r="B1035" t="str">
            <v>Student1323246</v>
          </cell>
          <cell r="C1035" t="str">
            <v>Tabish Zaman</v>
          </cell>
          <cell r="D1035" t="str">
            <v>Mehmood Zaman</v>
          </cell>
          <cell r="E1035" t="str">
            <v>Sir Tayyab</v>
          </cell>
          <cell r="F1035" t="str">
            <v>PR-202106F</v>
          </cell>
          <cell r="G1035">
            <v>44376</v>
          </cell>
          <cell r="H1035" t="str">
            <v>5 TO 7</v>
          </cell>
          <cell r="I1035" t="str">
            <v>TTS</v>
          </cell>
          <cell r="J1035" t="str">
            <v>ADSE</v>
          </cell>
          <cell r="K1035" t="str">
            <v>-</v>
          </cell>
          <cell r="L1035">
            <v>9234536889</v>
          </cell>
          <cell r="M1035" t="str">
            <v>-</v>
          </cell>
          <cell r="N1035" t="str">
            <v>tabishzaman76@gmail.com</v>
          </cell>
          <cell r="O1035" t="str">
            <v>Shaheed-e-millat Road Fatima Square Flat No 3 $ 4 Shabbirabad Plot 28/A karachi</v>
          </cell>
        </row>
        <row r="1036">
          <cell r="B1036" t="str">
            <v>Student1323250</v>
          </cell>
          <cell r="C1036" t="str">
            <v>Danish Zaman Rajput</v>
          </cell>
          <cell r="D1036" t="str">
            <v>Mehmood Zaman</v>
          </cell>
          <cell r="E1036" t="str">
            <v>Sir Tayyab</v>
          </cell>
          <cell r="F1036" t="str">
            <v>PR-202106F</v>
          </cell>
          <cell r="G1036">
            <v>44376</v>
          </cell>
          <cell r="H1036" t="str">
            <v>5 TO 7</v>
          </cell>
          <cell r="I1036" t="str">
            <v>TTS</v>
          </cell>
          <cell r="J1036" t="str">
            <v>DISM</v>
          </cell>
          <cell r="K1036" t="str">
            <v>-</v>
          </cell>
          <cell r="L1036">
            <v>923407348406</v>
          </cell>
          <cell r="M1036" t="str">
            <v>-</v>
          </cell>
          <cell r="N1036" t="str">
            <v>danish-zmm@icloud.com</v>
          </cell>
          <cell r="O1036" t="str">
            <v>Shaheed-e-millat Road Fatima Square Flat No 3 $ 4 Shabbirabad Plot 28/A karachi</v>
          </cell>
        </row>
        <row r="1037">
          <cell r="B1037" t="str">
            <v>Student1321019</v>
          </cell>
          <cell r="C1037" t="str">
            <v>Ameen Bilal</v>
          </cell>
          <cell r="D1037" t="str">
            <v>Muhammad Yameen</v>
          </cell>
          <cell r="E1037" t="str">
            <v>Sir Tayyab</v>
          </cell>
          <cell r="F1037" t="str">
            <v>PR-202106F</v>
          </cell>
          <cell r="G1037">
            <v>44376</v>
          </cell>
          <cell r="H1037" t="str">
            <v>5 TO 7</v>
          </cell>
          <cell r="I1037" t="str">
            <v>TTS</v>
          </cell>
          <cell r="J1037" t="str">
            <v>DISM</v>
          </cell>
          <cell r="K1037" t="str">
            <v>42201-1578343-1</v>
          </cell>
          <cell r="L1037">
            <v>923162278027</v>
          </cell>
          <cell r="M1037">
            <v>923218903134</v>
          </cell>
          <cell r="N1037" t="str">
            <v>ab2147882@gmail.com</v>
          </cell>
          <cell r="O1037" t="str">
            <v>house no 185 Sector 33/c korangi no 02 karachi</v>
          </cell>
        </row>
        <row r="1038">
          <cell r="B1038" t="str">
            <v>Student1290378</v>
          </cell>
          <cell r="C1038" t="str">
            <v>SAMEER UL HAQ PIRZADA</v>
          </cell>
          <cell r="D1038" t="str">
            <v>ABRAR</v>
          </cell>
          <cell r="E1038" t="str">
            <v>Sir Tayyab</v>
          </cell>
          <cell r="F1038" t="str">
            <v>PR-202106F</v>
          </cell>
          <cell r="G1038">
            <v>44376</v>
          </cell>
          <cell r="H1038" t="str">
            <v>5 TO 7</v>
          </cell>
          <cell r="I1038" t="str">
            <v>TTS</v>
          </cell>
          <cell r="J1038" t="str">
            <v>HDSE-SBTE</v>
          </cell>
          <cell r="K1038" t="str">
            <v>42501-9592267-5</v>
          </cell>
          <cell r="L1038">
            <v>923111029809</v>
          </cell>
          <cell r="M1038">
            <v>923452956009</v>
          </cell>
          <cell r="N1038" t="str">
            <v>SAMEERABRAR03@GMAIL.COM</v>
          </cell>
          <cell r="O1038" t="str">
            <v xml:space="preserve">HOUSE NO 66 SURVAY 415 WAZIRABAD MALIR </v>
          </cell>
        </row>
        <row r="1039">
          <cell r="B1039" t="str">
            <v>Student1322169</v>
          </cell>
          <cell r="C1039" t="str">
            <v>Khawar Abbas</v>
          </cell>
          <cell r="D1039" t="str">
            <v>Zafeer Abbas</v>
          </cell>
          <cell r="E1039" t="str">
            <v>Sir Tayyab</v>
          </cell>
          <cell r="F1039" t="str">
            <v>PR-202106F</v>
          </cell>
          <cell r="G1039">
            <v>44376</v>
          </cell>
          <cell r="H1039" t="str">
            <v>5 TO 7</v>
          </cell>
          <cell r="I1039" t="str">
            <v>TTS</v>
          </cell>
          <cell r="J1039" t="str">
            <v>ADSE</v>
          </cell>
          <cell r="K1039" t="str">
            <v>-</v>
          </cell>
          <cell r="L1039">
            <v>923118175188</v>
          </cell>
          <cell r="M1039" t="str">
            <v>-</v>
          </cell>
          <cell r="N1039" t="str">
            <v>haya_sahhal@yahoo.com</v>
          </cell>
          <cell r="O1039" t="str">
            <v>Mehmoodabad</v>
          </cell>
        </row>
        <row r="1040">
          <cell r="B1040" t="str">
            <v>Student1322165</v>
          </cell>
          <cell r="C1040" t="str">
            <v>Khizar Abbas</v>
          </cell>
          <cell r="D1040" t="str">
            <v>Zafeer Abbas</v>
          </cell>
          <cell r="E1040" t="str">
            <v>Sir Tayyab</v>
          </cell>
          <cell r="F1040" t="str">
            <v>PR-202106F</v>
          </cell>
          <cell r="G1040">
            <v>44376</v>
          </cell>
          <cell r="H1040" t="str">
            <v>5 TO 7</v>
          </cell>
          <cell r="I1040" t="str">
            <v>TTS</v>
          </cell>
          <cell r="J1040" t="str">
            <v>ADSE</v>
          </cell>
          <cell r="K1040" t="str">
            <v>-</v>
          </cell>
          <cell r="L1040">
            <v>923118175188</v>
          </cell>
          <cell r="M1040" t="str">
            <v>-</v>
          </cell>
          <cell r="N1040" t="str">
            <v>haya_sahhal@yahoo.com</v>
          </cell>
          <cell r="O1040" t="str">
            <v>Mehmoodabad</v>
          </cell>
        </row>
        <row r="1041">
          <cell r="B1041" t="str">
            <v>Student1315764</v>
          </cell>
          <cell r="C1041" t="str">
            <v>ZAIN ALI</v>
          </cell>
          <cell r="D1041" t="str">
            <v>RAJA KHALID</v>
          </cell>
          <cell r="E1041" t="str">
            <v>Sir Tayyab</v>
          </cell>
          <cell r="F1041" t="str">
            <v>PR-202106F</v>
          </cell>
          <cell r="G1041">
            <v>44376</v>
          </cell>
          <cell r="H1041" t="str">
            <v>5 TO 7</v>
          </cell>
          <cell r="I1041" t="str">
            <v>TTS</v>
          </cell>
          <cell r="J1041" t="str">
            <v>HDSE-SBTE</v>
          </cell>
          <cell r="K1041" t="str">
            <v>42201-6469364-3</v>
          </cell>
          <cell r="L1041">
            <v>923402363179</v>
          </cell>
          <cell r="M1041">
            <v>923462579458</v>
          </cell>
          <cell r="N1041" t="str">
            <v>ZAINZIA55225@GMAIL.COM</v>
          </cell>
          <cell r="O1041" t="str">
            <v>House no 1655 awami Colony Korangi</v>
          </cell>
        </row>
        <row r="1042">
          <cell r="B1042" t="str">
            <v>Student1323463</v>
          </cell>
          <cell r="C1042" t="str">
            <v>Maaz Khuram</v>
          </cell>
          <cell r="D1042" t="str">
            <v>Khurram arif</v>
          </cell>
          <cell r="E1042" t="str">
            <v>Sir Tayyab</v>
          </cell>
          <cell r="F1042" t="str">
            <v>PR-202106F</v>
          </cell>
          <cell r="G1042">
            <v>44376</v>
          </cell>
          <cell r="H1042" t="str">
            <v>5 TO 7</v>
          </cell>
          <cell r="I1042" t="str">
            <v>TTS</v>
          </cell>
          <cell r="J1042" t="str">
            <v>ADSE</v>
          </cell>
          <cell r="K1042" t="str">
            <v>42301-6552279-3</v>
          </cell>
          <cell r="L1042">
            <v>923218704216</v>
          </cell>
          <cell r="M1042">
            <v>92453820220</v>
          </cell>
          <cell r="N1042" t="str">
            <v>maazkhurram34@gmail.com</v>
          </cell>
          <cell r="O1042" t="str">
            <v>House No 275 - A Lane No 10 Delhi Coloney Karachi</v>
          </cell>
        </row>
        <row r="1043">
          <cell r="B1043" t="str">
            <v>Student1302069</v>
          </cell>
          <cell r="C1043" t="str">
            <v>Ali Sohail Edhi</v>
          </cell>
          <cell r="D1043" t="str">
            <v>Sohail</v>
          </cell>
          <cell r="E1043" t="str">
            <v>Sir Tayyab</v>
          </cell>
          <cell r="F1043" t="str">
            <v>PR-202106F</v>
          </cell>
          <cell r="G1043">
            <v>44376</v>
          </cell>
          <cell r="H1043" t="str">
            <v>5 TO 7</v>
          </cell>
          <cell r="I1043" t="str">
            <v>TTS</v>
          </cell>
          <cell r="J1043" t="str">
            <v>HDSE-SBTE</v>
          </cell>
          <cell r="K1043" t="str">
            <v>42201-3268745-9</v>
          </cell>
          <cell r="L1043">
            <v>923482977924</v>
          </cell>
          <cell r="M1043">
            <v>923003372669</v>
          </cell>
          <cell r="N1043" t="str">
            <v>Ali.sohail.70022@gmail.com</v>
          </cell>
          <cell r="O1043" t="str">
            <v>Jamsheed Quarters Metro Palace Karachi</v>
          </cell>
        </row>
        <row r="1044">
          <cell r="B1044" t="str">
            <v>Student1320773</v>
          </cell>
          <cell r="C1044" t="str">
            <v>Muhammad Hassan Tahir</v>
          </cell>
          <cell r="D1044" t="str">
            <v>Muhammad Tahir</v>
          </cell>
          <cell r="E1044" t="str">
            <v>Sir Tayyab</v>
          </cell>
          <cell r="F1044" t="str">
            <v>PR-202106F</v>
          </cell>
          <cell r="G1044">
            <v>44376</v>
          </cell>
          <cell r="H1044" t="str">
            <v>5 TO 7</v>
          </cell>
          <cell r="I1044" t="str">
            <v>TTS</v>
          </cell>
          <cell r="J1044" t="str">
            <v>CPISM</v>
          </cell>
          <cell r="K1044" t="str">
            <v>-</v>
          </cell>
          <cell r="L1044">
            <v>923218926003</v>
          </cell>
          <cell r="M1044" t="str">
            <v>-</v>
          </cell>
          <cell r="N1044" t="str">
            <v>hassan318@gmail.com</v>
          </cell>
          <cell r="O1044" t="str">
            <v>House A-3 Shaheed-e-Millat Society  Malir karachi</v>
          </cell>
        </row>
        <row r="1045">
          <cell r="B1045" t="str">
            <v>Student1318484</v>
          </cell>
          <cell r="C1045" t="str">
            <v>Hunnyail nawaz</v>
          </cell>
          <cell r="D1045" t="str">
            <v>Nawaz Samuel</v>
          </cell>
          <cell r="E1045" t="str">
            <v>Sir Tayyab</v>
          </cell>
          <cell r="F1045" t="str">
            <v>PR-202106F</v>
          </cell>
          <cell r="G1045">
            <v>44376</v>
          </cell>
          <cell r="H1045" t="str">
            <v>5 TO 7</v>
          </cell>
          <cell r="I1045" t="str">
            <v>TTS</v>
          </cell>
          <cell r="J1045" t="str">
            <v>HDSE-SBTE</v>
          </cell>
          <cell r="K1045" t="str">
            <v>42301-6254726-9</v>
          </cell>
          <cell r="L1045">
            <v>923493126165</v>
          </cell>
          <cell r="M1045">
            <v>923404868411</v>
          </cell>
          <cell r="N1045" t="str">
            <v>Hunnyailgill@gmail.com</v>
          </cell>
          <cell r="O1045" t="str">
            <v>House 28 St 01 Sector D Akhtar Colony</v>
          </cell>
        </row>
        <row r="1046">
          <cell r="B1046" t="str">
            <v>Student1324158</v>
          </cell>
          <cell r="C1046" t="str">
            <v>Shahzaib Abdul Rasheed</v>
          </cell>
          <cell r="D1046" t="str">
            <v>Abdul Rasheed</v>
          </cell>
          <cell r="E1046" t="str">
            <v>Sir Tayyab</v>
          </cell>
          <cell r="F1046" t="str">
            <v>PR-202106F</v>
          </cell>
          <cell r="G1046">
            <v>44376</v>
          </cell>
          <cell r="H1046" t="str">
            <v>5 TO 7</v>
          </cell>
          <cell r="I1046" t="str">
            <v>TTS</v>
          </cell>
          <cell r="J1046" t="str">
            <v>ADSE</v>
          </cell>
          <cell r="K1046" t="str">
            <v>-</v>
          </cell>
          <cell r="L1046">
            <v>923211210035</v>
          </cell>
          <cell r="M1046" t="str">
            <v>-</v>
          </cell>
          <cell r="N1046" t="str">
            <v>shahzaibpatni@gmail.com</v>
          </cell>
          <cell r="O1046" t="str">
            <v>Shah wali Ullah Road Nayab Mama Hotel , Laiquet Qalari Street # 3 Bawa Accred Flat # 205 karachi</v>
          </cell>
        </row>
        <row r="1047">
          <cell r="B1047" t="str">
            <v>-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 t="str">
            <v>-</v>
          </cell>
          <cell r="J1047" t="str">
            <v>-</v>
          </cell>
          <cell r="K1047" t="str">
            <v>-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</row>
        <row r="1048">
          <cell r="B1048" t="str">
            <v>Enrollment</v>
          </cell>
          <cell r="C1048" t="str">
            <v>Name</v>
          </cell>
          <cell r="D1048" t="str">
            <v>Father Name</v>
          </cell>
          <cell r="E1048" t="str">
            <v>Faculty Name</v>
          </cell>
          <cell r="F1048" t="str">
            <v>Batch Code</v>
          </cell>
          <cell r="G1048" t="str">
            <v>Batch Start Date</v>
          </cell>
          <cell r="H1048" t="str">
            <v>Time Slot</v>
          </cell>
          <cell r="I1048" t="str">
            <v>Days</v>
          </cell>
          <cell r="J1048" t="str">
            <v>Course</v>
          </cell>
          <cell r="K1048" t="str">
            <v>NIC Number</v>
          </cell>
          <cell r="L1048" t="str">
            <v>PTCL No</v>
          </cell>
          <cell r="M1048" t="str">
            <v>Cell No</v>
          </cell>
          <cell r="N1048" t="str">
            <v>Email</v>
          </cell>
          <cell r="O1048" t="str">
            <v>Address</v>
          </cell>
        </row>
        <row r="1049">
          <cell r="B1049" t="str">
            <v>Student1331203</v>
          </cell>
          <cell r="C1049" t="str">
            <v>Muhammad Hassan Akram</v>
          </cell>
          <cell r="D1049" t="str">
            <v>Muhammad Akram</v>
          </cell>
          <cell r="E1049" t="str">
            <v>Sir ali ahmed</v>
          </cell>
          <cell r="F1049" t="str">
            <v>PR2-202109F</v>
          </cell>
          <cell r="G1049">
            <v>44455</v>
          </cell>
          <cell r="H1049" t="str">
            <v>5 TO 7</v>
          </cell>
          <cell r="I1049" t="str">
            <v>TTS</v>
          </cell>
          <cell r="J1049" t="str">
            <v>CPISM</v>
          </cell>
          <cell r="K1049" t="str">
            <v>42301-9860754-1</v>
          </cell>
          <cell r="L1049">
            <v>923122841361</v>
          </cell>
          <cell r="M1049">
            <v>923122428722</v>
          </cell>
          <cell r="N1049" t="str">
            <v>Muhammadhassan7710@gmail.com</v>
          </cell>
          <cell r="O1049" t="str">
            <v>Chandni Chowk SC-8 Flat No 1 Near New Town Karachi</v>
          </cell>
        </row>
        <row r="1050">
          <cell r="B1050" t="str">
            <v>Student1333721</v>
          </cell>
          <cell r="C1050" t="str">
            <v>Muhammad Haris</v>
          </cell>
          <cell r="D1050" t="str">
            <v>Sajid Mehmood</v>
          </cell>
          <cell r="E1050" t="str">
            <v>Sir ali ahmed</v>
          </cell>
          <cell r="F1050" t="str">
            <v>PR2-202109F</v>
          </cell>
          <cell r="G1050">
            <v>44455</v>
          </cell>
          <cell r="H1050" t="str">
            <v>5 TO 7</v>
          </cell>
          <cell r="I1050" t="str">
            <v>TTS</v>
          </cell>
          <cell r="J1050" t="str">
            <v>ADSE</v>
          </cell>
          <cell r="K1050" t="str">
            <v>-</v>
          </cell>
          <cell r="L1050">
            <v>923120823420</v>
          </cell>
          <cell r="M1050" t="str">
            <v>-</v>
          </cell>
          <cell r="N1050" t="str">
            <v>harisxt50@gmail.com</v>
          </cell>
          <cell r="O1050" t="str">
            <v>Jamshed Road</v>
          </cell>
        </row>
        <row r="1051">
          <cell r="B1051" t="str">
            <v>Student1333462</v>
          </cell>
          <cell r="C1051" t="str">
            <v>Rex Gill</v>
          </cell>
          <cell r="D1051" t="str">
            <v>Robin Emmanuel</v>
          </cell>
          <cell r="E1051" t="str">
            <v>Sir ali ahmed</v>
          </cell>
          <cell r="F1051" t="str">
            <v>PR2-202109F</v>
          </cell>
          <cell r="G1051">
            <v>44455</v>
          </cell>
          <cell r="H1051" t="str">
            <v>5 TO 7</v>
          </cell>
          <cell r="I1051" t="str">
            <v>TTS</v>
          </cell>
          <cell r="J1051" t="str">
            <v>ADSE</v>
          </cell>
          <cell r="K1051" t="str">
            <v>-</v>
          </cell>
          <cell r="L1051">
            <v>923089693979</v>
          </cell>
          <cell r="M1051" t="str">
            <v>-</v>
          </cell>
          <cell r="N1051" t="str">
            <v>rex81005@gmail.com</v>
          </cell>
          <cell r="O1051" t="str">
            <v>House 86 Street 02 Christan Town Korangi</v>
          </cell>
        </row>
        <row r="1052">
          <cell r="B1052" t="str">
            <v>Student1338252</v>
          </cell>
          <cell r="C1052" t="str">
            <v>Abu Huraira</v>
          </cell>
          <cell r="D1052" t="str">
            <v>Abu Khizer</v>
          </cell>
          <cell r="E1052" t="str">
            <v>Sir ali ahmed</v>
          </cell>
          <cell r="F1052" t="str">
            <v>PR2-202109F</v>
          </cell>
          <cell r="G1052">
            <v>44455</v>
          </cell>
          <cell r="H1052" t="str">
            <v>5 TO 7</v>
          </cell>
          <cell r="I1052" t="str">
            <v>TTS</v>
          </cell>
          <cell r="J1052" t="str">
            <v>ADSE</v>
          </cell>
          <cell r="K1052" t="str">
            <v>-</v>
          </cell>
          <cell r="L1052">
            <v>923487817917</v>
          </cell>
          <cell r="M1052" t="str">
            <v>-</v>
          </cell>
          <cell r="N1052" t="str">
            <v>abuhuraira4878@gmail.com</v>
          </cell>
          <cell r="O1052" t="str">
            <v>Main Road Mehmoodabad Gate Karachi</v>
          </cell>
        </row>
        <row r="1053">
          <cell r="B1053" t="str">
            <v>Student1338986</v>
          </cell>
          <cell r="C1053" t="str">
            <v>Muhammad Haysum Waqar Siddiqui</v>
          </cell>
          <cell r="D1053" t="str">
            <v>Muhammad Waqar Hashim Siddiqui</v>
          </cell>
          <cell r="E1053" t="str">
            <v>Sir ali ahmed</v>
          </cell>
          <cell r="F1053" t="str">
            <v>PR2-202109F</v>
          </cell>
          <cell r="G1053">
            <v>44455</v>
          </cell>
          <cell r="H1053" t="str">
            <v>5 TO 7</v>
          </cell>
          <cell r="I1053" t="str">
            <v>TTS</v>
          </cell>
          <cell r="J1053" t="str">
            <v>ADSE</v>
          </cell>
          <cell r="K1053" t="str">
            <v>42201-8930387-9</v>
          </cell>
          <cell r="L1053">
            <v>923130809158</v>
          </cell>
          <cell r="M1053" t="str">
            <v>-</v>
          </cell>
          <cell r="N1053" t="str">
            <v>haysumwaqar@gmail.com</v>
          </cell>
          <cell r="O1053" t="str">
            <v>C7 Block 7 Gulistan-e-johar Karachi</v>
          </cell>
        </row>
        <row r="1054">
          <cell r="B1054" t="str">
            <v>Student1338818</v>
          </cell>
          <cell r="C1054" t="str">
            <v>Syed Muhammad Affan Ali</v>
          </cell>
          <cell r="D1054" t="str">
            <v>Syed Muhammad ALi</v>
          </cell>
          <cell r="E1054" t="str">
            <v>Sir ali ahmed</v>
          </cell>
          <cell r="F1054" t="str">
            <v>PR2-202109F</v>
          </cell>
          <cell r="G1054">
            <v>44455</v>
          </cell>
          <cell r="H1054" t="str">
            <v>5 TO 7</v>
          </cell>
          <cell r="I1054" t="str">
            <v>TTS</v>
          </cell>
          <cell r="J1054" t="str">
            <v>ADSE</v>
          </cell>
          <cell r="K1054" t="str">
            <v>42101-6099280-5</v>
          </cell>
          <cell r="L1054">
            <v>923062466470</v>
          </cell>
          <cell r="M1054" t="str">
            <v>-</v>
          </cell>
          <cell r="N1054" t="str">
            <v>affamali022@gmail.com</v>
          </cell>
          <cell r="O1054" t="str">
            <v>R-1243 Block 14 F.B Area Karachi</v>
          </cell>
        </row>
        <row r="1055">
          <cell r="B1055" t="str">
            <v>Student1287893</v>
          </cell>
          <cell r="C1055" t="str">
            <v>Asad Fazal ur rehman</v>
          </cell>
          <cell r="D1055" t="str">
            <v>Fazal Ur Rehman</v>
          </cell>
          <cell r="E1055" t="str">
            <v>Sir ali ahmed</v>
          </cell>
          <cell r="F1055" t="str">
            <v>PR2-202109F</v>
          </cell>
          <cell r="G1055">
            <v>44455</v>
          </cell>
          <cell r="H1055" t="str">
            <v>5 TO 7</v>
          </cell>
          <cell r="I1055" t="str">
            <v>TTS</v>
          </cell>
          <cell r="J1055" t="str">
            <v>ACCP</v>
          </cell>
          <cell r="K1055" t="str">
            <v>42201-9602500-9</v>
          </cell>
          <cell r="L1055">
            <v>923182877654</v>
          </cell>
          <cell r="M1055">
            <v>923451287769</v>
          </cell>
          <cell r="N1055" t="str">
            <v>asadfazl123@gmail.com</v>
          </cell>
          <cell r="O1055" t="str">
            <v>PECHS block 6 86/c</v>
          </cell>
        </row>
        <row r="1056">
          <cell r="B1056" t="str">
            <v>Student1332539</v>
          </cell>
          <cell r="C1056" t="str">
            <v>Mudassir Faisal</v>
          </cell>
          <cell r="D1056" t="str">
            <v>Muhammad Faisal</v>
          </cell>
          <cell r="E1056" t="str">
            <v>Sir ali ahmed</v>
          </cell>
          <cell r="F1056" t="str">
            <v>PR2-202109F</v>
          </cell>
          <cell r="G1056">
            <v>44455</v>
          </cell>
          <cell r="H1056" t="str">
            <v>5 TO 7</v>
          </cell>
          <cell r="I1056" t="str">
            <v>TTS</v>
          </cell>
          <cell r="J1056" t="str">
            <v>DISM</v>
          </cell>
          <cell r="K1056" t="str">
            <v>42201-9830467-5</v>
          </cell>
          <cell r="L1056">
            <v>923333019985</v>
          </cell>
          <cell r="M1056">
            <v>923218250999</v>
          </cell>
          <cell r="N1056" t="str">
            <v>friend_2000@hotmail.com</v>
          </cell>
          <cell r="O1056" t="str">
            <v>Muhammad Faisal ( Jamshed Road Street 03 Flat 206 Misbah gardan</v>
          </cell>
        </row>
        <row r="1057">
          <cell r="B1057" t="str">
            <v>Student1332844</v>
          </cell>
          <cell r="C1057" t="str">
            <v>Malik Hammad Hafeez</v>
          </cell>
          <cell r="D1057" t="str">
            <v>Malik Hafeez-ur-Rehman</v>
          </cell>
          <cell r="E1057" t="str">
            <v>Sir ali ahmed</v>
          </cell>
          <cell r="F1057" t="str">
            <v>PR2-202109F</v>
          </cell>
          <cell r="G1057">
            <v>44455</v>
          </cell>
          <cell r="H1057" t="str">
            <v>5 TO 7</v>
          </cell>
          <cell r="I1057" t="str">
            <v>TTS</v>
          </cell>
          <cell r="J1057" t="str">
            <v>ADSE</v>
          </cell>
          <cell r="K1057" t="str">
            <v>42201-6252105-9</v>
          </cell>
          <cell r="L1057">
            <v>923122043634</v>
          </cell>
          <cell r="M1057">
            <v>923332382770</v>
          </cell>
          <cell r="N1057" t="str">
            <v>Hafeezhammad34@gmail.com</v>
          </cell>
          <cell r="O1057" t="str">
            <v>House No 159 Survey 206/332 Millat Town Shah Faisal KHI</v>
          </cell>
        </row>
        <row r="1058">
          <cell r="B1058" t="str">
            <v>Student1342665</v>
          </cell>
          <cell r="C1058" t="str">
            <v>Abdullah Sami Qureshi</v>
          </cell>
          <cell r="D1058" t="str">
            <v>Sami-udden Qureshi</v>
          </cell>
          <cell r="E1058" t="str">
            <v>Sir ali ahmed</v>
          </cell>
          <cell r="F1058" t="str">
            <v>PR2-202109F</v>
          </cell>
          <cell r="G1058">
            <v>44455</v>
          </cell>
          <cell r="H1058" t="str">
            <v>5 TO 7</v>
          </cell>
          <cell r="I1058" t="str">
            <v>TTS</v>
          </cell>
          <cell r="J1058" t="str">
            <v>ADSE</v>
          </cell>
          <cell r="K1058" t="str">
            <v>42501-2566153-1</v>
          </cell>
          <cell r="L1058">
            <v>923189006948</v>
          </cell>
          <cell r="M1058" t="str">
            <v>-</v>
          </cell>
          <cell r="N1058" t="str">
            <v>Qureshiabdullah764@gmail.com</v>
          </cell>
          <cell r="O1058" t="str">
            <v>B-24/Block-B Kazimabad Model Colony karachi</v>
          </cell>
        </row>
        <row r="1059">
          <cell r="B1059" t="str">
            <v>Student1338991</v>
          </cell>
          <cell r="C1059" t="str">
            <v>Muhammad Malhan</v>
          </cell>
          <cell r="D1059" t="str">
            <v>Muhammad Shakir</v>
          </cell>
          <cell r="E1059" t="str">
            <v>Sir ali ahmed</v>
          </cell>
          <cell r="F1059" t="str">
            <v>PR2-202109F</v>
          </cell>
          <cell r="G1059">
            <v>44455</v>
          </cell>
          <cell r="H1059" t="str">
            <v>5 TO 7</v>
          </cell>
          <cell r="I1059" t="str">
            <v>TTS</v>
          </cell>
          <cell r="J1059" t="str">
            <v>ADSE</v>
          </cell>
          <cell r="K1059" t="str">
            <v>42201-4691073-7</v>
          </cell>
          <cell r="L1059">
            <v>923170142131</v>
          </cell>
          <cell r="M1059" t="str">
            <v>-</v>
          </cell>
          <cell r="N1059" t="str">
            <v>malhanshakr124@gmail.com</v>
          </cell>
          <cell r="O1059" t="str">
            <v>R-225 Decent House Block 7 Gulistan-e-johar Karachi</v>
          </cell>
        </row>
        <row r="1060">
          <cell r="B1060" t="str">
            <v>Student1338814</v>
          </cell>
          <cell r="C1060" t="str">
            <v>Osama Rafiq khan</v>
          </cell>
          <cell r="D1060" t="str">
            <v>Syed Rafiq khan</v>
          </cell>
          <cell r="E1060" t="str">
            <v>Sir ali ahmed</v>
          </cell>
          <cell r="F1060" t="str">
            <v>PR2-202109F</v>
          </cell>
          <cell r="G1060">
            <v>44455</v>
          </cell>
          <cell r="H1060" t="str">
            <v>5 TO 7</v>
          </cell>
          <cell r="I1060" t="str">
            <v>TTS</v>
          </cell>
          <cell r="J1060" t="str">
            <v>HDSE-SBTE</v>
          </cell>
          <cell r="K1060" t="str">
            <v>42201-7243894-7</v>
          </cell>
          <cell r="L1060">
            <v>923493536610</v>
          </cell>
          <cell r="M1060" t="str">
            <v>-</v>
          </cell>
          <cell r="N1060" t="str">
            <v>Usamakhan12h@gmail.com</v>
          </cell>
          <cell r="O1060" t="str">
            <v>Gurumandir Bussiness Recorder Road Garden East Karachi</v>
          </cell>
        </row>
        <row r="1061">
          <cell r="B1061" t="str">
            <v>Student1335814</v>
          </cell>
          <cell r="C1061" t="str">
            <v>Abdul karim</v>
          </cell>
          <cell r="D1061" t="str">
            <v>Muhammad Ashfaq</v>
          </cell>
          <cell r="E1061" t="str">
            <v>Sir ali ahmed</v>
          </cell>
          <cell r="F1061" t="str">
            <v>PR2-202109F</v>
          </cell>
          <cell r="G1061">
            <v>44455</v>
          </cell>
          <cell r="H1061" t="str">
            <v>5 TO 7</v>
          </cell>
          <cell r="I1061" t="str">
            <v>TTS</v>
          </cell>
          <cell r="J1061" t="str">
            <v>DISM</v>
          </cell>
          <cell r="K1061" t="str">
            <v>42201-6708353-9</v>
          </cell>
          <cell r="L1061">
            <v>923353389166</v>
          </cell>
          <cell r="M1061" t="str">
            <v>-</v>
          </cell>
          <cell r="N1061" t="str">
            <v>abdulkareem89166@gmail.com</v>
          </cell>
          <cell r="O1061" t="str">
            <v>Flat No 202/B-6Block 13-B Johar Homes Gulshan-e-Iqbal Karachi</v>
          </cell>
        </row>
        <row r="1062">
          <cell r="B1062" t="str">
            <v>Student1333344</v>
          </cell>
          <cell r="C1062" t="str">
            <v>Lavi Shamoon</v>
          </cell>
          <cell r="D1062" t="str">
            <v>Shamoon Mustaq</v>
          </cell>
          <cell r="E1062" t="str">
            <v>Sir ali ahmed</v>
          </cell>
          <cell r="F1062" t="str">
            <v>PR2-202109F</v>
          </cell>
          <cell r="G1062">
            <v>44455</v>
          </cell>
          <cell r="H1062" t="str">
            <v>5 TO 7</v>
          </cell>
          <cell r="I1062" t="str">
            <v>TTS</v>
          </cell>
          <cell r="J1062" t="str">
            <v>ADSE</v>
          </cell>
          <cell r="K1062" t="str">
            <v>42301-4822384-1</v>
          </cell>
          <cell r="L1062">
            <v>923491850586</v>
          </cell>
          <cell r="M1062" t="str">
            <v>-</v>
          </cell>
          <cell r="N1062" t="str">
            <v>lavighousill@gmail.com</v>
          </cell>
          <cell r="O1062" t="str">
            <v>House 84 Street 02 Christain Town Korangi road karachi</v>
          </cell>
        </row>
        <row r="1063">
          <cell r="B1063" t="str">
            <v>Student1332863</v>
          </cell>
          <cell r="C1063" t="str">
            <v>Asad Ali</v>
          </cell>
          <cell r="D1063" t="str">
            <v>Mirza Ashraf Ali</v>
          </cell>
          <cell r="E1063" t="str">
            <v>Sir ali ahmed</v>
          </cell>
          <cell r="F1063" t="str">
            <v>PR2-202109F</v>
          </cell>
          <cell r="G1063">
            <v>44455</v>
          </cell>
          <cell r="H1063" t="str">
            <v>5 TO 7</v>
          </cell>
          <cell r="I1063" t="str">
            <v>TTS</v>
          </cell>
          <cell r="J1063" t="str">
            <v>ADSE</v>
          </cell>
          <cell r="K1063" t="str">
            <v>42301-4672675-7</v>
          </cell>
          <cell r="L1063">
            <v>923128447758</v>
          </cell>
          <cell r="M1063">
            <v>923002692159</v>
          </cell>
          <cell r="N1063" t="str">
            <v>asadally35@gmail.com</v>
          </cell>
          <cell r="O1063" t="str">
            <v>House No 1171 Street No 04 Mehmoodabad Karachi</v>
          </cell>
        </row>
        <row r="1064">
          <cell r="B1064" t="str">
            <v>Student1332533</v>
          </cell>
          <cell r="C1064" t="str">
            <v>Abu Sufyan</v>
          </cell>
          <cell r="D1064" t="str">
            <v>Abudl waris</v>
          </cell>
          <cell r="E1064" t="str">
            <v>Sir ali ahmed</v>
          </cell>
          <cell r="F1064" t="str">
            <v>PR2-202109F</v>
          </cell>
          <cell r="G1064">
            <v>44455</v>
          </cell>
          <cell r="H1064" t="str">
            <v>5 TO 7</v>
          </cell>
          <cell r="I1064" t="str">
            <v>TTS</v>
          </cell>
          <cell r="J1064" t="str">
            <v>CPISM</v>
          </cell>
          <cell r="K1064" t="str">
            <v>42301-6502346-3</v>
          </cell>
          <cell r="L1064">
            <v>923322187668</v>
          </cell>
          <cell r="M1064" t="str">
            <v>-</v>
          </cell>
          <cell r="N1064" t="str">
            <v>abusufyan4544@gmail.com</v>
          </cell>
          <cell r="O1064" t="str">
            <v>Saheen Airforce Colony Flat 90 11 Karachi</v>
          </cell>
        </row>
        <row r="1065">
          <cell r="B1065" t="str">
            <v>Student1329404</v>
          </cell>
          <cell r="C1065" t="str">
            <v>Muhammad Asghar</v>
          </cell>
          <cell r="D1065" t="str">
            <v>Ghulam Hussain</v>
          </cell>
          <cell r="E1065" t="str">
            <v>Sir ali ahmed</v>
          </cell>
          <cell r="F1065" t="str">
            <v>PR2-202109F</v>
          </cell>
          <cell r="G1065">
            <v>44455</v>
          </cell>
          <cell r="H1065" t="str">
            <v>5 TO 7</v>
          </cell>
          <cell r="I1065" t="str">
            <v>TTS</v>
          </cell>
          <cell r="J1065" t="str">
            <v>ADSE</v>
          </cell>
          <cell r="K1065" t="str">
            <v>42501-2989800-9</v>
          </cell>
          <cell r="L1065">
            <v>923019343093</v>
          </cell>
          <cell r="M1065">
            <v>923150274731</v>
          </cell>
          <cell r="N1065" t="str">
            <v>mail8asghar@gmail.com</v>
          </cell>
          <cell r="O1065" t="str">
            <v>House no R1/28 3rd Jahngar Town Cooprative Housing Socity Main university Road Karachi</v>
          </cell>
        </row>
        <row r="1066">
          <cell r="B1066" t="str">
            <v>Student1329409</v>
          </cell>
          <cell r="C1066" t="str">
            <v>Muhammad Rafique</v>
          </cell>
          <cell r="D1066" t="str">
            <v>Ghulam Rasool</v>
          </cell>
          <cell r="E1066" t="str">
            <v>Sir ali ahmed</v>
          </cell>
          <cell r="F1066" t="str">
            <v>PR2-202109F</v>
          </cell>
          <cell r="G1066">
            <v>44455</v>
          </cell>
          <cell r="H1066" t="str">
            <v>5 TO 7</v>
          </cell>
          <cell r="I1066" t="str">
            <v>TTS</v>
          </cell>
          <cell r="J1066" t="str">
            <v>HDSE-SBTE</v>
          </cell>
          <cell r="K1066" t="str">
            <v>42201-6930981-9</v>
          </cell>
          <cell r="L1066">
            <v>923022252689</v>
          </cell>
          <cell r="M1066">
            <v>923012499263</v>
          </cell>
          <cell r="N1066" t="str">
            <v>rafiqahmed650@gmail.com</v>
          </cell>
          <cell r="O1066" t="str">
            <v>House no 217 Street No 9 Block 9 Gulistan-e-johar Khi</v>
          </cell>
        </row>
        <row r="1067">
          <cell r="B1067" t="str">
            <v>-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 t="str">
            <v>-</v>
          </cell>
          <cell r="J1067" t="str">
            <v>-</v>
          </cell>
          <cell r="K1067" t="str">
            <v>-</v>
          </cell>
          <cell r="L1067" t="str">
            <v>-</v>
          </cell>
          <cell r="M1067" t="str">
            <v>-</v>
          </cell>
          <cell r="N1067" t="str">
            <v>-</v>
          </cell>
          <cell r="O1067" t="str">
            <v>-</v>
          </cell>
        </row>
        <row r="1068">
          <cell r="B1068" t="str">
            <v>Enrollment</v>
          </cell>
          <cell r="C1068" t="str">
            <v>Name</v>
          </cell>
          <cell r="D1068" t="str">
            <v>Father Name</v>
          </cell>
          <cell r="E1068" t="str">
            <v>Faculty Name</v>
          </cell>
          <cell r="F1068" t="str">
            <v>Batch Code</v>
          </cell>
          <cell r="G1068" t="str">
            <v>Batch Start Date</v>
          </cell>
          <cell r="H1068" t="str">
            <v>Time Slot</v>
          </cell>
          <cell r="I1068" t="str">
            <v>Days</v>
          </cell>
          <cell r="J1068" t="str">
            <v>Course</v>
          </cell>
          <cell r="K1068" t="str">
            <v>NIC Number</v>
          </cell>
          <cell r="L1068" t="str">
            <v>PTCL No</v>
          </cell>
          <cell r="M1068" t="str">
            <v>Cell No</v>
          </cell>
          <cell r="N1068" t="str">
            <v>Email</v>
          </cell>
          <cell r="O1068" t="str">
            <v>Address</v>
          </cell>
        </row>
        <row r="1069">
          <cell r="B1069" t="str">
            <v>Student1339995</v>
          </cell>
          <cell r="C1069" t="str">
            <v>Sohaib Rafiq</v>
          </cell>
          <cell r="D1069" t="str">
            <v>Muhammad Rafiq</v>
          </cell>
          <cell r="E1069" t="str">
            <v>Miss Nusrat</v>
          </cell>
          <cell r="F1069" t="str">
            <v>PR2-202110F</v>
          </cell>
          <cell r="G1069">
            <v>44489</v>
          </cell>
          <cell r="H1069" t="str">
            <v>5 to 7</v>
          </cell>
          <cell r="I1069" t="str">
            <v>MWF</v>
          </cell>
          <cell r="J1069" t="str">
            <v>CPISM</v>
          </cell>
          <cell r="K1069" t="str">
            <v>-</v>
          </cell>
          <cell r="L1069">
            <v>923142103444</v>
          </cell>
          <cell r="M1069" t="str">
            <v>-</v>
          </cell>
          <cell r="N1069" t="str">
            <v>sohaib123@gmail.com</v>
          </cell>
          <cell r="O1069" t="str">
            <v xml:space="preserve">Nawalance Mehrab khan ESSA Khan Road Street 04 </v>
          </cell>
        </row>
        <row r="1070">
          <cell r="B1070" t="str">
            <v>Student1348102</v>
          </cell>
          <cell r="C1070" t="str">
            <v>Rayyan</v>
          </cell>
          <cell r="D1070" t="str">
            <v>Ishaq</v>
          </cell>
          <cell r="E1070" t="str">
            <v>Miss Nusrat</v>
          </cell>
          <cell r="F1070" t="str">
            <v>PR2-202110F</v>
          </cell>
          <cell r="G1070">
            <v>44489</v>
          </cell>
          <cell r="H1070" t="str">
            <v>5 to 7</v>
          </cell>
          <cell r="I1070" t="str">
            <v>MWF</v>
          </cell>
          <cell r="J1070" t="str">
            <v>ADSE</v>
          </cell>
          <cell r="K1070" t="str">
            <v>-</v>
          </cell>
          <cell r="L1070">
            <v>923052809903</v>
          </cell>
          <cell r="M1070" t="str">
            <v>-</v>
          </cell>
          <cell r="N1070" t="str">
            <v>-</v>
          </cell>
          <cell r="O1070" t="str">
            <v>Bismallah Manzil 1st Floor Dehli colony</v>
          </cell>
        </row>
        <row r="1071">
          <cell r="B1071" t="str">
            <v>Student1347984</v>
          </cell>
          <cell r="C1071" t="str">
            <v>Rana Toseef Nigah</v>
          </cell>
          <cell r="D1071" t="str">
            <v>Nigah Muhammad</v>
          </cell>
          <cell r="E1071" t="str">
            <v>Miss Nusrat</v>
          </cell>
          <cell r="F1071" t="str">
            <v>PR2-202110F</v>
          </cell>
          <cell r="G1071">
            <v>44489</v>
          </cell>
          <cell r="H1071" t="str">
            <v>5 to 7</v>
          </cell>
          <cell r="I1071" t="str">
            <v>MWF</v>
          </cell>
          <cell r="J1071" t="str">
            <v>ADSE</v>
          </cell>
          <cell r="K1071" t="str">
            <v>-</v>
          </cell>
          <cell r="L1071">
            <v>923242667717</v>
          </cell>
          <cell r="M1071">
            <v>923453092135</v>
          </cell>
          <cell r="N1071" t="str">
            <v>ranatoseefnigah@gmail.com</v>
          </cell>
          <cell r="O1071" t="str">
            <v>S-31/342 hanif S.R.E karsaz</v>
          </cell>
        </row>
        <row r="1072">
          <cell r="B1072" t="str">
            <v>Student1347100</v>
          </cell>
          <cell r="C1072" t="str">
            <v>Ahmed Jahangir</v>
          </cell>
          <cell r="D1072" t="str">
            <v>Jahangir Jawad Khurram</v>
          </cell>
          <cell r="E1072" t="str">
            <v>Miss Nusrat</v>
          </cell>
          <cell r="F1072" t="str">
            <v>PR2-202110F</v>
          </cell>
          <cell r="G1072">
            <v>44489</v>
          </cell>
          <cell r="H1072" t="str">
            <v>5 to 7</v>
          </cell>
          <cell r="I1072" t="str">
            <v>MWF</v>
          </cell>
          <cell r="J1072" t="str">
            <v>CPISM</v>
          </cell>
          <cell r="K1072" t="str">
            <v>-</v>
          </cell>
          <cell r="L1072">
            <v>923323729893</v>
          </cell>
          <cell r="M1072" t="str">
            <v>-</v>
          </cell>
          <cell r="N1072" t="str">
            <v>ahmedjahangir1600@gmail.com</v>
          </cell>
          <cell r="O1072" t="str">
            <v>R-405 Gulzar-e-hijri Malik Socity Scheme 33</v>
          </cell>
        </row>
        <row r="1073">
          <cell r="B1073" t="str">
            <v>Student1344385</v>
          </cell>
          <cell r="C1073" t="str">
            <v>Muhammad Hammad Shah</v>
          </cell>
          <cell r="D1073" t="str">
            <v>Rahim Shah</v>
          </cell>
          <cell r="E1073" t="str">
            <v>Miss Nusrat</v>
          </cell>
          <cell r="F1073" t="str">
            <v>PR2-202110F</v>
          </cell>
          <cell r="G1073">
            <v>44489</v>
          </cell>
          <cell r="H1073" t="str">
            <v>5 to 7</v>
          </cell>
          <cell r="I1073" t="str">
            <v>MWF</v>
          </cell>
          <cell r="J1073" t="str">
            <v>ADSE</v>
          </cell>
          <cell r="K1073" t="str">
            <v>-</v>
          </cell>
          <cell r="L1073">
            <v>923157359989</v>
          </cell>
          <cell r="M1073">
            <v>923332304078</v>
          </cell>
          <cell r="N1073" t="str">
            <v>hammadshah@gmail.com</v>
          </cell>
          <cell r="O1073" t="str">
            <v>Korangi Industrail Area Awami Colony</v>
          </cell>
        </row>
        <row r="1074">
          <cell r="B1074" t="str">
            <v>Student1346235</v>
          </cell>
          <cell r="C1074" t="str">
            <v>Isha Nasir</v>
          </cell>
          <cell r="D1074" t="str">
            <v>Jamal Abdul Nasir</v>
          </cell>
          <cell r="E1074" t="str">
            <v>Miss Nusrat</v>
          </cell>
          <cell r="F1074" t="str">
            <v>PR2-202110F</v>
          </cell>
          <cell r="G1074">
            <v>44489</v>
          </cell>
          <cell r="H1074" t="str">
            <v>5 to 7</v>
          </cell>
          <cell r="I1074" t="str">
            <v>MWF</v>
          </cell>
          <cell r="J1074" t="str">
            <v>Office Automation</v>
          </cell>
          <cell r="K1074" t="str">
            <v>-</v>
          </cell>
          <cell r="L1074">
            <v>923362535129</v>
          </cell>
          <cell r="M1074" t="str">
            <v>-</v>
          </cell>
          <cell r="N1074" t="str">
            <v>-</v>
          </cell>
          <cell r="O1074" t="str">
            <v>R-2392 8/F Saddar Karachi</v>
          </cell>
        </row>
        <row r="1075">
          <cell r="B1075" t="str">
            <v>Student1347645</v>
          </cell>
          <cell r="C1075" t="str">
            <v>Muhammad Ahmed Raza</v>
          </cell>
          <cell r="D1075" t="str">
            <v>Nadeem Ahmed</v>
          </cell>
          <cell r="E1075" t="str">
            <v>Miss Nusrat</v>
          </cell>
          <cell r="F1075" t="str">
            <v>PR2-202110F</v>
          </cell>
          <cell r="G1075">
            <v>44489</v>
          </cell>
          <cell r="H1075" t="str">
            <v>5 to 7</v>
          </cell>
          <cell r="I1075" t="str">
            <v>MWF</v>
          </cell>
          <cell r="J1075" t="str">
            <v>ADSE</v>
          </cell>
          <cell r="K1075" t="str">
            <v>-</v>
          </cell>
          <cell r="L1075">
            <v>923422742603</v>
          </cell>
          <cell r="M1075" t="str">
            <v>-</v>
          </cell>
          <cell r="N1075" t="str">
            <v>ahmedsheikh733@gmail.com</v>
          </cell>
          <cell r="O1075" t="str">
            <v>C-66/14 Malir Township Karachi</v>
          </cell>
        </row>
        <row r="1076">
          <cell r="B1076" t="str">
            <v>Student1347675</v>
          </cell>
          <cell r="C1076" t="str">
            <v>Bazil</v>
          </cell>
          <cell r="D1076" t="str">
            <v>Babar</v>
          </cell>
          <cell r="E1076" t="str">
            <v>Miss Nusrat</v>
          </cell>
          <cell r="F1076" t="str">
            <v>PR2-202110F</v>
          </cell>
          <cell r="G1076">
            <v>44489</v>
          </cell>
          <cell r="H1076" t="str">
            <v>5 to 7</v>
          </cell>
          <cell r="I1076" t="str">
            <v>MWF</v>
          </cell>
          <cell r="J1076" t="str">
            <v>CPISM</v>
          </cell>
          <cell r="K1076" t="str">
            <v>-</v>
          </cell>
          <cell r="L1076">
            <v>923003368784</v>
          </cell>
          <cell r="M1076" t="str">
            <v>-</v>
          </cell>
          <cell r="N1076" t="str">
            <v>-</v>
          </cell>
          <cell r="O1076" t="str">
            <v>184-Knain-ji-Street Soldier Bazar # 2 Opp HBL Bank Karachi</v>
          </cell>
        </row>
        <row r="1077">
          <cell r="B1077" t="str">
            <v>Student1347478</v>
          </cell>
          <cell r="C1077" t="str">
            <v>Syed Salman Ahmed</v>
          </cell>
          <cell r="D1077" t="str">
            <v>Syed Saeed Ahmed</v>
          </cell>
          <cell r="E1077" t="str">
            <v>Miss Nusrat</v>
          </cell>
          <cell r="F1077" t="str">
            <v>PR2-202110F</v>
          </cell>
          <cell r="G1077">
            <v>44489</v>
          </cell>
          <cell r="H1077" t="str">
            <v>5 to 7</v>
          </cell>
          <cell r="I1077" t="str">
            <v>MWF</v>
          </cell>
          <cell r="J1077" t="str">
            <v>ADSE</v>
          </cell>
          <cell r="K1077" t="str">
            <v>-</v>
          </cell>
          <cell r="L1077">
            <v>923368231128</v>
          </cell>
          <cell r="M1077" t="str">
            <v>-</v>
          </cell>
          <cell r="N1077" t="str">
            <v>syedsalmanahmed2016@gmail.com</v>
          </cell>
          <cell r="O1077" t="str">
            <v>A-416 North Nazimabad Block C Street No 11</v>
          </cell>
        </row>
        <row r="1078">
          <cell r="B1078" t="str">
            <v>Student1348422</v>
          </cell>
          <cell r="C1078" t="str">
            <v>Ali Raza</v>
          </cell>
          <cell r="D1078" t="str">
            <v>Muhammad Afzal</v>
          </cell>
          <cell r="E1078" t="str">
            <v>Miss Nusrat</v>
          </cell>
          <cell r="F1078" t="str">
            <v>PR2-202110F</v>
          </cell>
          <cell r="G1078">
            <v>44489</v>
          </cell>
          <cell r="H1078" t="str">
            <v>5 to 7</v>
          </cell>
          <cell r="I1078" t="str">
            <v>MWF</v>
          </cell>
          <cell r="J1078" t="str">
            <v>CPISM</v>
          </cell>
          <cell r="K1078" t="str">
            <v>42201-1145691-1</v>
          </cell>
          <cell r="L1078">
            <v>923073990070</v>
          </cell>
          <cell r="M1078" t="str">
            <v>-</v>
          </cell>
          <cell r="N1078" t="str">
            <v>-</v>
          </cell>
          <cell r="O1078" t="str">
            <v>Main Sharafaisal Road Awami Markz</v>
          </cell>
        </row>
        <row r="1079">
          <cell r="B1079" t="str">
            <v>Student1348358</v>
          </cell>
          <cell r="C1079" t="str">
            <v>Anus Parvez</v>
          </cell>
          <cell r="D1079" t="str">
            <v>Parvez Burney</v>
          </cell>
          <cell r="E1079" t="str">
            <v>Miss Nusrat</v>
          </cell>
          <cell r="F1079" t="str">
            <v>PR2-202110F</v>
          </cell>
          <cell r="G1079">
            <v>44489</v>
          </cell>
          <cell r="H1079" t="str">
            <v>5 to 7</v>
          </cell>
          <cell r="I1079" t="str">
            <v>MWF</v>
          </cell>
          <cell r="J1079" t="str">
            <v>CPISM</v>
          </cell>
          <cell r="K1079">
            <v>0</v>
          </cell>
          <cell r="L1079">
            <v>923332999189</v>
          </cell>
          <cell r="M1079" t="str">
            <v>-</v>
          </cell>
          <cell r="N1079" t="str">
            <v>-</v>
          </cell>
          <cell r="O1079" t="str">
            <v>House # 646 Block 6 mehmoodabad P.E.C.H.S</v>
          </cell>
        </row>
        <row r="1080">
          <cell r="B1080" t="str">
            <v>Student1345972</v>
          </cell>
          <cell r="C1080" t="str">
            <v>Muhammad Ahmed Abdullah</v>
          </cell>
          <cell r="D1080" t="str">
            <v>Abdullah Sajid</v>
          </cell>
          <cell r="E1080" t="str">
            <v>Miss Nusrat</v>
          </cell>
          <cell r="F1080" t="str">
            <v>PR2-202110F</v>
          </cell>
          <cell r="G1080">
            <v>44489</v>
          </cell>
          <cell r="H1080" t="str">
            <v>5 to 7</v>
          </cell>
          <cell r="I1080" t="str">
            <v>MWF</v>
          </cell>
          <cell r="J1080" t="str">
            <v>DISM</v>
          </cell>
          <cell r="K1080" t="str">
            <v>-</v>
          </cell>
          <cell r="L1080">
            <v>923423307760</v>
          </cell>
          <cell r="M1080" t="str">
            <v>-</v>
          </cell>
          <cell r="N1080" t="str">
            <v>dfighter428@gmail.com</v>
          </cell>
          <cell r="O1080" t="str">
            <v>459-A Street No 21 Umer Colony Shah-re-Faisal Karachi</v>
          </cell>
        </row>
        <row r="1081">
          <cell r="B1081" t="str">
            <v>Student1347342</v>
          </cell>
          <cell r="C1081" t="str">
            <v>Labeeb Sultan</v>
          </cell>
          <cell r="D1081" t="str">
            <v>Muhammad Yaqoob</v>
          </cell>
          <cell r="E1081" t="str">
            <v>Miss Nusrat</v>
          </cell>
          <cell r="F1081" t="str">
            <v>PR2-202110F</v>
          </cell>
          <cell r="G1081">
            <v>44489</v>
          </cell>
          <cell r="H1081" t="str">
            <v>5 to 7</v>
          </cell>
          <cell r="I1081" t="str">
            <v>MWF</v>
          </cell>
          <cell r="J1081" t="str">
            <v>HDSE</v>
          </cell>
          <cell r="K1081" t="str">
            <v>42201-9003942-9</v>
          </cell>
          <cell r="L1081">
            <v>923213846498</v>
          </cell>
          <cell r="M1081" t="str">
            <v>-</v>
          </cell>
          <cell r="N1081" t="str">
            <v>-</v>
          </cell>
          <cell r="O1081" t="str">
            <v>6 Floor Sea Breeze plaza main Shahrah-e-Faisal</v>
          </cell>
        </row>
        <row r="1082">
          <cell r="B1082" t="str">
            <v>Student1346249</v>
          </cell>
          <cell r="C1082" t="str">
            <v>Nimra Nasir</v>
          </cell>
          <cell r="D1082" t="str">
            <v>Jamal Abdul Nasir</v>
          </cell>
          <cell r="E1082" t="str">
            <v>Miss Nusrat</v>
          </cell>
          <cell r="F1082" t="str">
            <v>PR2-202110F</v>
          </cell>
          <cell r="G1082">
            <v>44489</v>
          </cell>
          <cell r="H1082" t="str">
            <v>5 to 7</v>
          </cell>
          <cell r="I1082" t="str">
            <v>MWF</v>
          </cell>
          <cell r="J1082" t="str">
            <v>Office Automation</v>
          </cell>
          <cell r="K1082" t="str">
            <v>-</v>
          </cell>
          <cell r="L1082">
            <v>923362535129</v>
          </cell>
          <cell r="M1082" t="str">
            <v>-</v>
          </cell>
          <cell r="N1082" t="str">
            <v>-</v>
          </cell>
          <cell r="O1082" t="str">
            <v>H no /2392 Rsector 8/F Abisiny Line near Makro</v>
          </cell>
        </row>
        <row r="1083">
          <cell r="B1083" t="str">
            <v>Student1345933</v>
          </cell>
          <cell r="C1083" t="str">
            <v>Syed Kumail Abbass</v>
          </cell>
          <cell r="D1083" t="str">
            <v>Syed Mustafa</v>
          </cell>
          <cell r="E1083" t="str">
            <v>Miss Nusrat</v>
          </cell>
          <cell r="F1083" t="str">
            <v>PR2-202110F</v>
          </cell>
          <cell r="G1083">
            <v>44489</v>
          </cell>
          <cell r="H1083" t="str">
            <v>5 to 7</v>
          </cell>
          <cell r="I1083" t="str">
            <v>MWF</v>
          </cell>
          <cell r="J1083" t="str">
            <v>ADSE</v>
          </cell>
          <cell r="K1083" t="str">
            <v>-</v>
          </cell>
          <cell r="L1083">
            <v>923453102588</v>
          </cell>
          <cell r="M1083" t="str">
            <v>-</v>
          </cell>
          <cell r="N1083" t="str">
            <v>aghajan714096@gmail.com</v>
          </cell>
          <cell r="O1083" t="str">
            <v>awami colony korangi industril area karachi</v>
          </cell>
        </row>
        <row r="1084">
          <cell r="B1084" t="str">
            <v>Student1347930</v>
          </cell>
          <cell r="C1084" t="str">
            <v>Mahnoor</v>
          </cell>
          <cell r="D1084" t="str">
            <v>Nigah Muhammad</v>
          </cell>
          <cell r="E1084" t="str">
            <v>Miss Nusrat</v>
          </cell>
          <cell r="F1084" t="str">
            <v>PR2-202110F</v>
          </cell>
          <cell r="G1084">
            <v>44489</v>
          </cell>
          <cell r="H1084" t="str">
            <v>5 to 7</v>
          </cell>
          <cell r="I1084" t="str">
            <v>MWF</v>
          </cell>
          <cell r="J1084" t="str">
            <v>ADSE</v>
          </cell>
          <cell r="K1084" t="str">
            <v>-</v>
          </cell>
          <cell r="L1084">
            <v>923453092135</v>
          </cell>
          <cell r="M1084">
            <v>923242667717</v>
          </cell>
          <cell r="N1084" t="str">
            <v>nigah200@gmail.com</v>
          </cell>
          <cell r="O1084" t="str">
            <v>S-31/342 hanif S.R.E karsaz</v>
          </cell>
        </row>
        <row r="1085">
          <cell r="B1085" t="str">
            <v>Student1346255</v>
          </cell>
          <cell r="C1085" t="str">
            <v>Sami Ullah</v>
          </cell>
          <cell r="D1085" t="str">
            <v>Abdul Bari</v>
          </cell>
          <cell r="E1085" t="str">
            <v>Miss Nusrat</v>
          </cell>
          <cell r="F1085" t="str">
            <v>PR2-202110F</v>
          </cell>
          <cell r="G1085">
            <v>44489</v>
          </cell>
          <cell r="H1085" t="str">
            <v>5 to 7</v>
          </cell>
          <cell r="I1085" t="str">
            <v>MWF</v>
          </cell>
          <cell r="J1085" t="str">
            <v>Office Automation</v>
          </cell>
          <cell r="K1085" t="str">
            <v>54303-7831197-3</v>
          </cell>
          <cell r="L1085">
            <v>923130034338</v>
          </cell>
          <cell r="M1085" t="str">
            <v>-</v>
          </cell>
          <cell r="N1085" t="str">
            <v>-</v>
          </cell>
          <cell r="O1085" t="str">
            <v>umer colony</v>
          </cell>
        </row>
        <row r="1086">
          <cell r="B1086" t="str">
            <v>Student1343399</v>
          </cell>
          <cell r="C1086" t="str">
            <v>Muhammad Ahmed</v>
          </cell>
          <cell r="D1086" t="str">
            <v>Naeem Iqbal</v>
          </cell>
          <cell r="E1086" t="str">
            <v>Miss Nusrat</v>
          </cell>
          <cell r="F1086" t="str">
            <v>PR2-202110F</v>
          </cell>
          <cell r="G1086">
            <v>44489</v>
          </cell>
          <cell r="H1086" t="str">
            <v>5 to 7</v>
          </cell>
          <cell r="I1086" t="str">
            <v>MWF</v>
          </cell>
          <cell r="J1086" t="str">
            <v>ADSE</v>
          </cell>
          <cell r="K1086" t="str">
            <v>-</v>
          </cell>
          <cell r="L1086">
            <v>923362019614</v>
          </cell>
          <cell r="M1086" t="str">
            <v>-</v>
          </cell>
          <cell r="N1086" t="str">
            <v>sialahmed11@gmail.com</v>
          </cell>
          <cell r="O1086" t="str">
            <v>A-10 Azad Jamhuria Town  S.M.C.H.S karachi</v>
          </cell>
        </row>
        <row r="1087">
          <cell r="B1087" t="str">
            <v>Student1339850</v>
          </cell>
          <cell r="C1087" t="str">
            <v>Maisa Anwar Ali</v>
          </cell>
          <cell r="D1087" t="str">
            <v>Anwer Ali</v>
          </cell>
          <cell r="E1087" t="str">
            <v>Miss Nusrat</v>
          </cell>
          <cell r="F1087" t="str">
            <v>PR2-202110F</v>
          </cell>
          <cell r="G1087">
            <v>44489</v>
          </cell>
          <cell r="H1087" t="str">
            <v>5 to 7</v>
          </cell>
          <cell r="I1087" t="str">
            <v>MWF</v>
          </cell>
          <cell r="J1087" t="str">
            <v>CPISM</v>
          </cell>
          <cell r="K1087" t="str">
            <v>42301-1715589-8</v>
          </cell>
          <cell r="L1087">
            <v>923331260127</v>
          </cell>
          <cell r="M1087" t="str">
            <v>-</v>
          </cell>
          <cell r="N1087" t="str">
            <v>shahanb940@gmail.com</v>
          </cell>
          <cell r="O1087" t="str">
            <v>Ghareeb Shah Mewah Road Sadar barlane Street 5</v>
          </cell>
        </row>
        <row r="1088">
          <cell r="B1088" t="str">
            <v>-</v>
          </cell>
          <cell r="C1088" t="str">
            <v>-</v>
          </cell>
          <cell r="D1088" t="str">
            <v>-</v>
          </cell>
          <cell r="E1088" t="str">
            <v>-</v>
          </cell>
          <cell r="F1088" t="str">
            <v>-</v>
          </cell>
          <cell r="G1088" t="str">
            <v>-</v>
          </cell>
          <cell r="H1088" t="str">
            <v>-</v>
          </cell>
          <cell r="I1088" t="str">
            <v>-</v>
          </cell>
          <cell r="J1088" t="str">
            <v>-</v>
          </cell>
          <cell r="K1088" t="str">
            <v>-</v>
          </cell>
          <cell r="L1088" t="str">
            <v>-</v>
          </cell>
          <cell r="M1088" t="str">
            <v>-</v>
          </cell>
          <cell r="N1088" t="str">
            <v>-</v>
          </cell>
          <cell r="O1088" t="str">
            <v>-</v>
          </cell>
        </row>
        <row r="1089">
          <cell r="B1089" t="str">
            <v>Enrollment</v>
          </cell>
          <cell r="C1089" t="str">
            <v>Name</v>
          </cell>
          <cell r="D1089" t="str">
            <v>Father Name</v>
          </cell>
          <cell r="E1089" t="str">
            <v>Faculty Name</v>
          </cell>
          <cell r="F1089" t="str">
            <v>Batch Code</v>
          </cell>
          <cell r="G1089" t="str">
            <v>Batch Start Date</v>
          </cell>
          <cell r="H1089" t="str">
            <v>Time Slot</v>
          </cell>
          <cell r="I1089" t="str">
            <v>Days</v>
          </cell>
          <cell r="J1089" t="str">
            <v>Course</v>
          </cell>
          <cell r="K1089" t="str">
            <v>NIC Number</v>
          </cell>
          <cell r="L1089" t="str">
            <v>PTCL No</v>
          </cell>
          <cell r="M1089" t="str">
            <v>Cell No</v>
          </cell>
          <cell r="N1089" t="str">
            <v>Email</v>
          </cell>
          <cell r="O1089" t="str">
            <v>Address</v>
          </cell>
        </row>
        <row r="1090">
          <cell r="B1090" t="str">
            <v>Student1165099</v>
          </cell>
          <cell r="C1090" t="str">
            <v>MALIK AHMED ALI AWAN</v>
          </cell>
          <cell r="D1090" t="str">
            <v>Abdul Haq Awan</v>
          </cell>
          <cell r="E1090" t="str">
            <v>Sir Tayyab</v>
          </cell>
          <cell r="F1090" t="str">
            <v xml:space="preserve">PR-201901G </v>
          </cell>
          <cell r="G1090">
            <v>43469</v>
          </cell>
          <cell r="H1090" t="str">
            <v>7 to 09</v>
          </cell>
          <cell r="I1090" t="str">
            <v>MWF</v>
          </cell>
          <cell r="J1090" t="str">
            <v>ADSE</v>
          </cell>
          <cell r="K1090" t="str">
            <v>61101-83842297-9</v>
          </cell>
          <cell r="L1090">
            <v>923358159090</v>
          </cell>
          <cell r="M1090">
            <v>923358159090</v>
          </cell>
          <cell r="N1090" t="str">
            <v>malikahmedaliawan@outlook.com</v>
          </cell>
          <cell r="O1090">
            <v>0</v>
          </cell>
        </row>
        <row r="1091">
          <cell r="B1091" t="str">
            <v>Student1167114</v>
          </cell>
          <cell r="C1091" t="str">
            <v>Rehan Gul</v>
          </cell>
          <cell r="D1091" t="str">
            <v>Umer Gul</v>
          </cell>
          <cell r="E1091" t="str">
            <v>Sir Tayyab</v>
          </cell>
          <cell r="F1091" t="str">
            <v xml:space="preserve">PR-201901G </v>
          </cell>
          <cell r="G1091">
            <v>43469</v>
          </cell>
          <cell r="H1091" t="str">
            <v>7 to 09</v>
          </cell>
          <cell r="I1091" t="str">
            <v>MWF</v>
          </cell>
          <cell r="J1091" t="str">
            <v>ADSE</v>
          </cell>
          <cell r="K1091" t="str">
            <v>42401-6706142-1</v>
          </cell>
          <cell r="L1091">
            <v>923442467685</v>
          </cell>
          <cell r="M1091">
            <v>923002703761</v>
          </cell>
          <cell r="N1091" t="str">
            <v>dbestkhan@gmail.com</v>
          </cell>
          <cell r="O1091" t="str">
            <v>Haji Varoor Turst Building jaffer Road near Allah Rakha Park, Shop # 1415 Kharadar Karachi.</v>
          </cell>
        </row>
        <row r="1092">
          <cell r="B1092" t="str">
            <v>Student1169885</v>
          </cell>
          <cell r="C1092" t="str">
            <v>Kashan Ahmed</v>
          </cell>
          <cell r="D1092" t="str">
            <v>Rasheed Ahmed</v>
          </cell>
          <cell r="E1092" t="str">
            <v>Sir Tayyab</v>
          </cell>
          <cell r="F1092" t="str">
            <v xml:space="preserve">PR-201901G </v>
          </cell>
          <cell r="G1092">
            <v>43469</v>
          </cell>
          <cell r="H1092" t="str">
            <v>7 to 09</v>
          </cell>
          <cell r="I1092" t="str">
            <v>MWF</v>
          </cell>
          <cell r="J1092" t="str">
            <v>ADSE</v>
          </cell>
          <cell r="K1092" t="str">
            <v>42501-1684288-5</v>
          </cell>
          <cell r="L1092">
            <v>923212535204</v>
          </cell>
          <cell r="M1092">
            <v>923122607911</v>
          </cell>
          <cell r="N1092" t="str">
            <v>kashanking123456@gmail.com</v>
          </cell>
          <cell r="O1092" t="str">
            <v>Z-C, 2A Nafees Banglows, near jinnah square malir karachi.</v>
          </cell>
        </row>
        <row r="1093">
          <cell r="B1093" t="str">
            <v>Student1168915</v>
          </cell>
          <cell r="C1093" t="str">
            <v>Arsalan Raza</v>
          </cell>
          <cell r="D1093" t="str">
            <v>Muhammad Ramzan Raza</v>
          </cell>
          <cell r="E1093" t="str">
            <v>Sir Tayyab</v>
          </cell>
          <cell r="F1093" t="str">
            <v xml:space="preserve">PR-201901G </v>
          </cell>
          <cell r="G1093">
            <v>43469</v>
          </cell>
          <cell r="H1093" t="str">
            <v>7 to 09</v>
          </cell>
          <cell r="I1093" t="str">
            <v>MWF</v>
          </cell>
          <cell r="J1093" t="str">
            <v>ADSE</v>
          </cell>
          <cell r="K1093" t="str">
            <v>42201-8178645-1</v>
          </cell>
          <cell r="L1093">
            <v>923212888092</v>
          </cell>
          <cell r="M1093">
            <v>923462786884</v>
          </cell>
          <cell r="N1093" t="str">
            <v>arsalansial2@gmail.com</v>
          </cell>
          <cell r="O1093" t="str">
            <v>H No L -  52 Gulshan e Muneer Malir City Karachi</v>
          </cell>
        </row>
        <row r="1094">
          <cell r="B1094" t="str">
            <v>Student1170336</v>
          </cell>
          <cell r="C1094" t="str">
            <v>Arbaz</v>
          </cell>
          <cell r="D1094" t="str">
            <v>Noor Ul Hassan</v>
          </cell>
          <cell r="E1094" t="str">
            <v>Sir Tayyab</v>
          </cell>
          <cell r="F1094" t="str">
            <v xml:space="preserve">PR-201901G </v>
          </cell>
          <cell r="G1094">
            <v>43469</v>
          </cell>
          <cell r="H1094" t="str">
            <v>7 to 09</v>
          </cell>
          <cell r="I1094" t="str">
            <v>MWF</v>
          </cell>
          <cell r="J1094" t="str">
            <v>ADSE</v>
          </cell>
          <cell r="K1094" t="str">
            <v>42201-4957718-1</v>
          </cell>
          <cell r="L1094">
            <v>923008972063</v>
          </cell>
          <cell r="M1094">
            <v>923080238113</v>
          </cell>
          <cell r="N1094" t="str">
            <v>aa6315222@gmail.com</v>
          </cell>
          <cell r="O1094" t="str">
            <v>Akhter Colony Sec B House No 305</v>
          </cell>
        </row>
        <row r="1095">
          <cell r="B1095" t="str">
            <v>-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 t="str">
            <v>-</v>
          </cell>
          <cell r="J1095" t="str">
            <v>-</v>
          </cell>
          <cell r="K1095" t="str">
            <v>-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</row>
        <row r="1096">
          <cell r="B1096" t="str">
            <v>Enrollment</v>
          </cell>
          <cell r="C1096" t="str">
            <v>Name</v>
          </cell>
          <cell r="D1096" t="str">
            <v>Father Name</v>
          </cell>
          <cell r="E1096" t="str">
            <v>Faculty Name</v>
          </cell>
          <cell r="F1096" t="str">
            <v>Batch Code</v>
          </cell>
          <cell r="G1096" t="str">
            <v>Batch Start Date</v>
          </cell>
          <cell r="H1096" t="str">
            <v>Time Slot</v>
          </cell>
          <cell r="I1096" t="str">
            <v>Days</v>
          </cell>
          <cell r="J1096" t="str">
            <v>Course</v>
          </cell>
          <cell r="K1096" t="str">
            <v>NIC Number</v>
          </cell>
          <cell r="L1096" t="str">
            <v>PTCL No</v>
          </cell>
          <cell r="M1096" t="str">
            <v>Cell No</v>
          </cell>
          <cell r="N1096" t="str">
            <v>Email</v>
          </cell>
          <cell r="O1096" t="str">
            <v>Address</v>
          </cell>
        </row>
        <row r="1097">
          <cell r="B1097" t="str">
            <v>Student1190385</v>
          </cell>
          <cell r="C1097" t="str">
            <v>Zohair Shah</v>
          </cell>
          <cell r="D1097" t="str">
            <v>Muhammad Saleem Shah</v>
          </cell>
          <cell r="E1097" t="str">
            <v>SIR ZUHAIB</v>
          </cell>
          <cell r="F1097" t="str">
            <v>PR-201812G+10F+PR-201906G+06G</v>
          </cell>
          <cell r="G1097">
            <v>43643</v>
          </cell>
          <cell r="H1097" t="str">
            <v>7 to 09</v>
          </cell>
          <cell r="I1097" t="str">
            <v>TTS</v>
          </cell>
          <cell r="J1097" t="str">
            <v>ADSE</v>
          </cell>
          <cell r="K1097" t="str">
            <v>42201-1084421-7</v>
          </cell>
          <cell r="L1097">
            <v>9233637042</v>
          </cell>
          <cell r="M1097">
            <v>923341316745</v>
          </cell>
          <cell r="N1097" t="str">
            <v>zuhairsaleem99@gmail.com</v>
          </cell>
          <cell r="O1097" t="str">
            <v>H.No 117 Sector E - 33 , Korangi2 1/2 Karachi East Pakistan</v>
          </cell>
        </row>
        <row r="1098">
          <cell r="B1098" t="str">
            <v>Student1191678</v>
          </cell>
          <cell r="C1098" t="str">
            <v>Shariq Shah</v>
          </cell>
          <cell r="D1098" t="str">
            <v>Muhammad Hanif Shah</v>
          </cell>
          <cell r="E1098" t="str">
            <v>SIR ZUHAIB</v>
          </cell>
          <cell r="F1098" t="str">
            <v>PR-201812G+10F+PR-201906G+06G</v>
          </cell>
          <cell r="G1098">
            <v>43643</v>
          </cell>
          <cell r="H1098" t="str">
            <v>7 to 09</v>
          </cell>
          <cell r="I1098" t="str">
            <v>TTS</v>
          </cell>
          <cell r="J1098" t="str">
            <v>ADSE</v>
          </cell>
          <cell r="K1098" t="str">
            <v>42201-6276268-3</v>
          </cell>
          <cell r="L1098">
            <v>923312521910</v>
          </cell>
          <cell r="M1098">
            <v>923327349269</v>
          </cell>
          <cell r="N1098" t="str">
            <v>shariqshah1197@gmail.com</v>
          </cell>
          <cell r="O1098" t="str">
            <v>House No 284 , Sector E 33 , Korangi 2 1/2 Karachi East Pakistan</v>
          </cell>
        </row>
        <row r="1099">
          <cell r="B1099" t="str">
            <v>Student1159398</v>
          </cell>
          <cell r="C1099" t="str">
            <v>Mazhar Ul Islam</v>
          </cell>
          <cell r="D1099" t="str">
            <v>Muhammad Imran</v>
          </cell>
          <cell r="E1099" t="str">
            <v>SIR ZUHAIB</v>
          </cell>
          <cell r="F1099" t="str">
            <v>PR-201812G+10F+PR-201906G+06G</v>
          </cell>
          <cell r="G1099">
            <v>43643</v>
          </cell>
          <cell r="H1099" t="str">
            <v>7 to 09</v>
          </cell>
          <cell r="I1099" t="str">
            <v>TTS</v>
          </cell>
          <cell r="J1099" t="str">
            <v>ADSE</v>
          </cell>
          <cell r="K1099" t="str">
            <v>42101-0863513-5</v>
          </cell>
          <cell r="L1099">
            <v>923211350949</v>
          </cell>
          <cell r="M1099">
            <v>923142759941</v>
          </cell>
          <cell r="N1099" t="str">
            <v>mazharulislam126@outlook.com</v>
          </cell>
          <cell r="O1099" t="str">
            <v>372/9 Mohalla islam gunj Garden west karachi</v>
          </cell>
        </row>
        <row r="1100">
          <cell r="B1100" t="str">
            <v>Student1160445</v>
          </cell>
          <cell r="C1100" t="str">
            <v>Samaria Fatima</v>
          </cell>
          <cell r="D1100" t="str">
            <v>Tahir Khaliq</v>
          </cell>
          <cell r="E1100" t="str">
            <v>SIR ZUHAIB</v>
          </cell>
          <cell r="F1100" t="str">
            <v>PR-201812G+10F+PR-201906G+06G</v>
          </cell>
          <cell r="G1100">
            <v>43643</v>
          </cell>
          <cell r="H1100" t="str">
            <v>7 to 09</v>
          </cell>
          <cell r="I1100" t="str">
            <v>TTS</v>
          </cell>
          <cell r="J1100" t="str">
            <v>ADSE</v>
          </cell>
          <cell r="K1100" t="str">
            <v>42000-8976044-0</v>
          </cell>
          <cell r="L1100">
            <v>923214182208</v>
          </cell>
          <cell r="M1100">
            <v>923096998810</v>
          </cell>
          <cell r="N1100" t="str">
            <v>samariafatima01@gmail.com</v>
          </cell>
          <cell r="O1100" t="str">
            <v xml:space="preserve">MC - 444 Green Town Shah e Faisal Colony </v>
          </cell>
        </row>
        <row r="1101">
          <cell r="B1101" t="str">
            <v>Student1161409</v>
          </cell>
          <cell r="C1101" t="str">
            <v>Ahmed Ashfaq</v>
          </cell>
          <cell r="D1101" t="str">
            <v>Muhammad Ashfaq</v>
          </cell>
          <cell r="E1101" t="str">
            <v>SIR ZUHAIB</v>
          </cell>
          <cell r="F1101" t="str">
            <v>PR-201812G+10F+PR-201906G+06G</v>
          </cell>
          <cell r="G1101">
            <v>43643</v>
          </cell>
          <cell r="H1101" t="str">
            <v>7 to 09</v>
          </cell>
          <cell r="I1101" t="str">
            <v>TTS</v>
          </cell>
          <cell r="J1101" t="str">
            <v>ADSE</v>
          </cell>
          <cell r="K1101" t="str">
            <v>33105-2940784-5</v>
          </cell>
          <cell r="L1101">
            <v>923150293386</v>
          </cell>
          <cell r="M1101">
            <v>923326061183</v>
          </cell>
          <cell r="N1101" t="str">
            <v>ahmedalicoludiamond@gmail.com</v>
          </cell>
          <cell r="O1101" t="str">
            <v>Plot No 3/7  Sector No 25 K P A Karachi</v>
          </cell>
        </row>
        <row r="1102">
          <cell r="B1102" t="str">
            <v>Student1162756</v>
          </cell>
          <cell r="C1102" t="str">
            <v xml:space="preserve">Noman </v>
          </cell>
          <cell r="D1102" t="str">
            <v xml:space="preserve">Muhammad Saleem </v>
          </cell>
          <cell r="E1102" t="str">
            <v>SIR ZUHAIB</v>
          </cell>
          <cell r="F1102" t="str">
            <v>PR-201812G+10F+PR-201906G+06G</v>
          </cell>
          <cell r="G1102">
            <v>43643</v>
          </cell>
          <cell r="H1102" t="str">
            <v>7 to 09</v>
          </cell>
          <cell r="I1102" t="str">
            <v>TTS</v>
          </cell>
          <cell r="J1102" t="str">
            <v>ADSE</v>
          </cell>
          <cell r="K1102" t="str">
            <v>42501-5980363-3</v>
          </cell>
          <cell r="L1102">
            <v>923243295226</v>
          </cell>
          <cell r="M1102">
            <v>923248086450</v>
          </cell>
          <cell r="N1102" t="str">
            <v>nbalochone@gmail.com</v>
          </cell>
          <cell r="O1102" t="str">
            <v>Old Thana Village Gadap Town Malir Karachi</v>
          </cell>
        </row>
        <row r="1103">
          <cell r="B1103" t="str">
            <v>Student1165315</v>
          </cell>
          <cell r="C1103" t="str">
            <v>Mudassir Maqbool</v>
          </cell>
          <cell r="D1103" t="str">
            <v>Maqbool Ahmed</v>
          </cell>
          <cell r="E1103" t="str">
            <v>SIR ZUHAIB</v>
          </cell>
          <cell r="F1103" t="str">
            <v>PR-201812G+10F+PR-201906G+06G</v>
          </cell>
          <cell r="G1103">
            <v>43643</v>
          </cell>
          <cell r="H1103" t="str">
            <v>7 to 09</v>
          </cell>
          <cell r="I1103" t="str">
            <v>TTS</v>
          </cell>
          <cell r="J1103" t="str">
            <v>ADSE</v>
          </cell>
          <cell r="K1103" t="str">
            <v>42301-9044602-1</v>
          </cell>
          <cell r="L1103" t="str">
            <v>923041296584/923009215691</v>
          </cell>
          <cell r="M1103">
            <v>923084089147</v>
          </cell>
          <cell r="N1103" t="str">
            <v>mdsrmqbl@gmail.com</v>
          </cell>
          <cell r="O1103" t="str">
            <v>House No 522 Street 49 Sector C Manzoor Colony Karachi</v>
          </cell>
        </row>
        <row r="1104">
          <cell r="B1104" t="str">
            <v>Student1165955</v>
          </cell>
          <cell r="C1104" t="str">
            <v>Muhammad Din</v>
          </cell>
          <cell r="D1104" t="str">
            <v>Malik Ashdar</v>
          </cell>
          <cell r="E1104" t="str">
            <v>SIR ZUHAIB</v>
          </cell>
          <cell r="F1104" t="str">
            <v>PR-201812G+10F+PR-201906G+06G</v>
          </cell>
          <cell r="G1104">
            <v>43643</v>
          </cell>
          <cell r="H1104" t="str">
            <v>7 to 09</v>
          </cell>
          <cell r="I1104" t="str">
            <v>TTS</v>
          </cell>
          <cell r="J1104" t="str">
            <v>ADSE</v>
          </cell>
          <cell r="K1104" t="str">
            <v>71503-7912664-7</v>
          </cell>
          <cell r="L1104">
            <v>923110219284</v>
          </cell>
          <cell r="M1104">
            <v>923161135231</v>
          </cell>
          <cell r="N1104" t="str">
            <v>mdinnagri@gmail.com</v>
          </cell>
          <cell r="O1104" t="str">
            <v>ABY SENYA LINE House No B /10</v>
          </cell>
        </row>
        <row r="1105">
          <cell r="B1105" t="str">
            <v>Student1156380</v>
          </cell>
          <cell r="C1105" t="str">
            <v>Shah Zaib</v>
          </cell>
          <cell r="D1105" t="str">
            <v>Imtiaz Ali</v>
          </cell>
          <cell r="E1105" t="str">
            <v>SIR ZUHAIB</v>
          </cell>
          <cell r="F1105" t="str">
            <v>PR-201812G+10F+PR-201906G+06G</v>
          </cell>
          <cell r="G1105">
            <v>43643</v>
          </cell>
          <cell r="H1105" t="str">
            <v>7 to 09</v>
          </cell>
          <cell r="I1105" t="str">
            <v>TTS</v>
          </cell>
          <cell r="J1105" t="str">
            <v>ADSE</v>
          </cell>
          <cell r="K1105" t="str">
            <v>42401-5138393-3</v>
          </cell>
          <cell r="L1105">
            <v>923072020992</v>
          </cell>
          <cell r="M1105">
            <v>0</v>
          </cell>
          <cell r="N1105" t="str">
            <v>shahzaibimtiaz60@gmail.com</v>
          </cell>
          <cell r="O1105" t="str">
            <v>Flat # 106 , First Floor , Arif Centre Buiding , Husain Buksh Road , Keamari , Karachi</v>
          </cell>
        </row>
        <row r="1106">
          <cell r="B1106" t="str">
            <v>Student1191598</v>
          </cell>
          <cell r="C1106" t="str">
            <v>Adnan Khan</v>
          </cell>
          <cell r="D1106" t="str">
            <v>Abdul Wahid</v>
          </cell>
          <cell r="E1106" t="str">
            <v>SIR ZUHAIB</v>
          </cell>
          <cell r="F1106" t="str">
            <v>PR-201812G+10F+PR-201906G+06G</v>
          </cell>
          <cell r="G1106">
            <v>43643</v>
          </cell>
          <cell r="H1106" t="str">
            <v>7 to 09</v>
          </cell>
          <cell r="I1106" t="str">
            <v>TTS</v>
          </cell>
          <cell r="J1106" t="str">
            <v>ADSE</v>
          </cell>
          <cell r="K1106" t="str">
            <v>42501-1382465-9</v>
          </cell>
          <cell r="L1106">
            <v>923451621077</v>
          </cell>
          <cell r="M1106">
            <v>923172813921</v>
          </cell>
          <cell r="N1106" t="str">
            <v>adnanwahid@gmail.com</v>
          </cell>
          <cell r="O1106" t="str">
            <v>House NO 511/12 , Street No 15 , Area Labour Colony Landhi Karachi</v>
          </cell>
        </row>
        <row r="1107">
          <cell r="B1107" t="str">
            <v>Student1198506</v>
          </cell>
          <cell r="C1107" t="str">
            <v>Hammad Ahmed</v>
          </cell>
          <cell r="D1107" t="str">
            <v>Nisar Ahmed</v>
          </cell>
          <cell r="E1107" t="str">
            <v>SIR ZUHAIB</v>
          </cell>
          <cell r="F1107" t="str">
            <v>PR-201812G+10F+PR-201906G+06G</v>
          </cell>
          <cell r="G1107">
            <v>43643</v>
          </cell>
          <cell r="H1107" t="str">
            <v>7 to 09</v>
          </cell>
          <cell r="I1107" t="str">
            <v>TTS</v>
          </cell>
          <cell r="J1107" t="str">
            <v>ADSE</v>
          </cell>
          <cell r="K1107" t="str">
            <v>42201-6343387-1</v>
          </cell>
          <cell r="L1107">
            <v>923012035540</v>
          </cell>
          <cell r="M1107">
            <v>923012500507</v>
          </cell>
          <cell r="N1107" t="str">
            <v>webdesignerhammad@gmail.com</v>
          </cell>
          <cell r="O1107" t="str">
            <v>Plot No C/243 Sec 31/D P T Society Korangi</v>
          </cell>
        </row>
        <row r="1108">
          <cell r="B1108" t="str">
            <v>Student1196497</v>
          </cell>
          <cell r="C1108" t="str">
            <v>Uzair Ahmed</v>
          </cell>
          <cell r="D1108" t="str">
            <v>Muhammad Gulab</v>
          </cell>
          <cell r="E1108" t="str">
            <v>SIR ZUHAIB</v>
          </cell>
          <cell r="F1108" t="str">
            <v>PR-201812G+10F+PR-201906G+06G</v>
          </cell>
          <cell r="G1108">
            <v>43643</v>
          </cell>
          <cell r="H1108" t="str">
            <v>7 to 09</v>
          </cell>
          <cell r="I1108" t="str">
            <v>TTS</v>
          </cell>
          <cell r="J1108" t="str">
            <v>ADSE</v>
          </cell>
          <cell r="K1108" t="str">
            <v>42301-0805428-7</v>
          </cell>
          <cell r="L1108">
            <v>92334829239</v>
          </cell>
          <cell r="M1108">
            <v>923212021643</v>
          </cell>
          <cell r="N1108" t="str">
            <v>uzii.ahmed1643@gmail.com</v>
          </cell>
          <cell r="O1108" t="str">
            <v>House no # 31 M A C # 1 Karachi</v>
          </cell>
        </row>
        <row r="1109">
          <cell r="B1109" t="str">
            <v>Student1200762</v>
          </cell>
          <cell r="C1109" t="str">
            <v>Sheeza Francis</v>
          </cell>
          <cell r="D1109" t="str">
            <v>Francis Samuel</v>
          </cell>
          <cell r="E1109" t="str">
            <v>SIR ZUHAIB</v>
          </cell>
          <cell r="F1109" t="str">
            <v>PR-201812G+10F+PR-201906G+06G</v>
          </cell>
          <cell r="G1109">
            <v>43643</v>
          </cell>
          <cell r="H1109" t="str">
            <v>7 to 09</v>
          </cell>
          <cell r="I1109" t="str">
            <v>TTS</v>
          </cell>
          <cell r="J1109" t="str">
            <v>ADSE</v>
          </cell>
          <cell r="K1109" t="str">
            <v>43015-5539333-3</v>
          </cell>
          <cell r="L1109">
            <v>923161102146</v>
          </cell>
          <cell r="M1109">
            <v>923112481517</v>
          </cell>
          <cell r="N1109" t="str">
            <v>francissheeza@yahoo.com</v>
          </cell>
          <cell r="O1109" t="str">
            <v>H No 3513 Tp-02 Mehmoodabad</v>
          </cell>
        </row>
        <row r="1110">
          <cell r="B1110" t="str">
            <v>Student1204024</v>
          </cell>
          <cell r="C1110" t="str">
            <v>Saad Ghani Khan</v>
          </cell>
          <cell r="D1110" t="str">
            <v>Abdul Ghani</v>
          </cell>
          <cell r="E1110" t="str">
            <v>SIR ZUHAIB</v>
          </cell>
          <cell r="F1110" t="str">
            <v>PR-201812G+10F+PR-201906G+06G</v>
          </cell>
          <cell r="G1110">
            <v>43643</v>
          </cell>
          <cell r="H1110" t="str">
            <v>7 to 09</v>
          </cell>
          <cell r="I1110" t="str">
            <v>TTS</v>
          </cell>
          <cell r="J1110" t="str">
            <v>ADSE</v>
          </cell>
          <cell r="K1110" t="str">
            <v>42301-2251670-5</v>
          </cell>
          <cell r="L1110">
            <v>923063454524</v>
          </cell>
          <cell r="M1110">
            <v>923480209603</v>
          </cell>
          <cell r="N1110" t="str">
            <v>saadghanikhan1998@gmail.com</v>
          </cell>
          <cell r="O1110" t="str">
            <v>House No H - T 203 , Manzoor Colony , Hill town , Mehmoodabad</v>
          </cell>
        </row>
        <row r="1111">
          <cell r="B1111" t="str">
            <v>Student1205113</v>
          </cell>
          <cell r="C1111" t="str">
            <v>Muhammad Osama Hanif</v>
          </cell>
          <cell r="D1111" t="str">
            <v>Muhammad Hanif</v>
          </cell>
          <cell r="E1111" t="str">
            <v>SIR ZUHAIB</v>
          </cell>
          <cell r="F1111" t="str">
            <v>PR-201812G+10F+PR-201906G+06G</v>
          </cell>
          <cell r="G1111">
            <v>43643</v>
          </cell>
          <cell r="H1111" t="str">
            <v>7 to 09</v>
          </cell>
          <cell r="I1111" t="str">
            <v>TTS</v>
          </cell>
          <cell r="J1111" t="str">
            <v>ADSE</v>
          </cell>
          <cell r="K1111" t="str">
            <v>42101-2140187-3</v>
          </cell>
          <cell r="L1111">
            <v>923312581851</v>
          </cell>
          <cell r="M1111">
            <v>923413314753</v>
          </cell>
          <cell r="N1111" t="str">
            <v>usama96hanif@gmail.com</v>
          </cell>
          <cell r="O1111" t="str">
            <v>Flat No B - 310 Kiran Arcade , Bufferzone Sector # 15-a-2 Karachi</v>
          </cell>
        </row>
        <row r="1112">
          <cell r="B1112" t="str">
            <v>-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 t="str">
            <v>-</v>
          </cell>
          <cell r="J1112" t="str">
            <v>-</v>
          </cell>
          <cell r="K1112" t="str">
            <v>-</v>
          </cell>
          <cell r="L1112" t="str">
            <v>-</v>
          </cell>
          <cell r="M1112" t="str">
            <v>-</v>
          </cell>
          <cell r="N1112" t="str">
            <v>-</v>
          </cell>
          <cell r="O1112" t="str">
            <v>-</v>
          </cell>
        </row>
        <row r="1113">
          <cell r="B1113" t="str">
            <v>Enrollment</v>
          </cell>
          <cell r="C1113" t="str">
            <v>Name</v>
          </cell>
          <cell r="D1113" t="str">
            <v>Father Name</v>
          </cell>
          <cell r="E1113" t="str">
            <v>Faculty Name</v>
          </cell>
          <cell r="F1113" t="str">
            <v>Batch Code</v>
          </cell>
          <cell r="G1113" t="str">
            <v>Batch Start Date</v>
          </cell>
          <cell r="H1113" t="str">
            <v>Time Slot</v>
          </cell>
          <cell r="I1113" t="str">
            <v>Days</v>
          </cell>
          <cell r="J1113" t="str">
            <v>Course</v>
          </cell>
          <cell r="K1113" t="str">
            <v>NIC Number</v>
          </cell>
          <cell r="L1113" t="str">
            <v>PTCL No</v>
          </cell>
          <cell r="M1113" t="str">
            <v>Cell No</v>
          </cell>
          <cell r="N1113" t="str">
            <v>Email</v>
          </cell>
          <cell r="O1113" t="str">
            <v>Address</v>
          </cell>
        </row>
        <row r="1114">
          <cell r="B1114" t="str">
            <v>Student1178218</v>
          </cell>
          <cell r="C1114" t="str">
            <v>Muhammad Talha Faisal</v>
          </cell>
          <cell r="D1114" t="str">
            <v>Muhammad Faisal</v>
          </cell>
          <cell r="E1114" t="str">
            <v>Sir Aqib</v>
          </cell>
          <cell r="F1114" t="str">
            <v>PR-201903G1+03G+1811G</v>
          </cell>
          <cell r="G1114">
            <v>43537</v>
          </cell>
          <cell r="H1114" t="str">
            <v>7 to 09</v>
          </cell>
          <cell r="I1114" t="str">
            <v>MWF</v>
          </cell>
          <cell r="J1114" t="str">
            <v>ADSE</v>
          </cell>
          <cell r="K1114" t="str">
            <v>42201-5421408-9</v>
          </cell>
          <cell r="L1114">
            <v>923361122026</v>
          </cell>
          <cell r="M1114">
            <v>92332144431</v>
          </cell>
          <cell r="N1114" t="str">
            <v>talhavimawala@gmail.com</v>
          </cell>
          <cell r="O1114" t="str">
            <v>Plot 246. Street 13, Bahdurabad Karachi</v>
          </cell>
        </row>
        <row r="1115">
          <cell r="B1115" t="str">
            <v>Student1181305</v>
          </cell>
          <cell r="C1115" t="str">
            <v>Ismail Amin</v>
          </cell>
          <cell r="D1115" t="str">
            <v>Amin Yousuf</v>
          </cell>
          <cell r="E1115" t="str">
            <v>Sir Aqib</v>
          </cell>
          <cell r="F1115" t="str">
            <v>PR-201903G1+03G+1811G</v>
          </cell>
          <cell r="G1115">
            <v>43537</v>
          </cell>
          <cell r="H1115" t="str">
            <v>7 to 09</v>
          </cell>
          <cell r="I1115" t="str">
            <v>MWF</v>
          </cell>
          <cell r="J1115" t="str">
            <v>ADSE</v>
          </cell>
          <cell r="K1115" t="str">
            <v>42201-5584114-3</v>
          </cell>
          <cell r="L1115">
            <v>923219226140</v>
          </cell>
          <cell r="M1115">
            <v>923131142797</v>
          </cell>
          <cell r="N1115" t="str">
            <v>ismailbusy24@gmail.com</v>
          </cell>
          <cell r="O1115" t="str">
            <v>House # 501, Nobel Heights Chandni Chowk Karachi</v>
          </cell>
        </row>
        <row r="1116">
          <cell r="B1116" t="str">
            <v>Student1183482</v>
          </cell>
          <cell r="C1116" t="str">
            <v>Aizaz Ahsan Ali</v>
          </cell>
          <cell r="D1116" t="str">
            <v>Farman Ali</v>
          </cell>
          <cell r="E1116" t="str">
            <v>Sir Aqib</v>
          </cell>
          <cell r="F1116" t="str">
            <v>PR-201903G1+03G+1811G</v>
          </cell>
          <cell r="G1116">
            <v>43537</v>
          </cell>
          <cell r="H1116" t="str">
            <v>7 to 09</v>
          </cell>
          <cell r="I1116" t="str">
            <v>MWF</v>
          </cell>
          <cell r="J1116" t="str">
            <v>ADSE</v>
          </cell>
          <cell r="K1116" t="str">
            <v>42000-6906221-9</v>
          </cell>
          <cell r="L1116">
            <v>923463271224</v>
          </cell>
          <cell r="M1116">
            <v>923162335474</v>
          </cell>
          <cell r="N1116">
            <v>0</v>
          </cell>
          <cell r="O1116" t="str">
            <v>Majeed SRE Navel Colony</v>
          </cell>
        </row>
        <row r="1117">
          <cell r="B1117" t="str">
            <v>Student1183046</v>
          </cell>
          <cell r="C1117" t="str">
            <v>Muhammad Amin Hussaini</v>
          </cell>
          <cell r="D1117" t="str">
            <v>Syed Asghar Hussaini</v>
          </cell>
          <cell r="E1117" t="str">
            <v>Sir Aqib</v>
          </cell>
          <cell r="F1117" t="str">
            <v>PR-201903G1+03G+1811G</v>
          </cell>
          <cell r="G1117">
            <v>43537</v>
          </cell>
          <cell r="H1117" t="str">
            <v>7 to 09</v>
          </cell>
          <cell r="I1117" t="str">
            <v>MWF</v>
          </cell>
          <cell r="J1117" t="str">
            <v>ADSE</v>
          </cell>
          <cell r="K1117" t="str">
            <v>42201-5797791-7</v>
          </cell>
          <cell r="L1117">
            <v>923101242608</v>
          </cell>
          <cell r="M1117">
            <v>923401196308</v>
          </cell>
          <cell r="N1117" t="str">
            <v>aminasghar125@gmail.com</v>
          </cell>
          <cell r="O1117" t="str">
            <v>H n : 17 Street no : 8 Mujahid colony Dalmia Karachi</v>
          </cell>
        </row>
        <row r="1118">
          <cell r="B1118" t="str">
            <v>Student1160447</v>
          </cell>
          <cell r="C1118" t="str">
            <v>Hamza Haider</v>
          </cell>
          <cell r="D1118" t="str">
            <v>Zahoor Ahmed</v>
          </cell>
          <cell r="E1118" t="str">
            <v>Sir Aqib</v>
          </cell>
          <cell r="F1118" t="str">
            <v>PR-201903G1+03G+1811G</v>
          </cell>
          <cell r="G1118">
            <v>43537</v>
          </cell>
          <cell r="H1118" t="str">
            <v>7 to 09</v>
          </cell>
          <cell r="I1118" t="str">
            <v>MWF</v>
          </cell>
          <cell r="J1118" t="str">
            <v>ADSE</v>
          </cell>
          <cell r="K1118" t="str">
            <v>45401-2215158-9</v>
          </cell>
          <cell r="L1118">
            <v>923404756388</v>
          </cell>
          <cell r="M1118">
            <v>923172729018</v>
          </cell>
          <cell r="N1118" t="str">
            <v>hamzahaider994@gmail.com</v>
          </cell>
          <cell r="O1118" t="str">
            <v>H NO 16 C/4 Intellegence Colony M T khan Road Karachi</v>
          </cell>
        </row>
        <row r="1119">
          <cell r="B1119" t="str">
            <v>Student1157462</v>
          </cell>
          <cell r="C1119" t="str">
            <v xml:space="preserve">Salman </v>
          </cell>
          <cell r="D1119" t="str">
            <v>Abdul Majeed</v>
          </cell>
          <cell r="E1119" t="str">
            <v>Sir Aqib</v>
          </cell>
          <cell r="F1119" t="str">
            <v>PR-201903G1+03G+1811G</v>
          </cell>
          <cell r="G1119">
            <v>43537</v>
          </cell>
          <cell r="H1119" t="str">
            <v>7 to 09</v>
          </cell>
          <cell r="I1119" t="str">
            <v>MWF</v>
          </cell>
          <cell r="J1119" t="str">
            <v>ADSE</v>
          </cell>
          <cell r="K1119" t="str">
            <v>42301-114894-3</v>
          </cell>
          <cell r="L1119">
            <v>923160110215</v>
          </cell>
          <cell r="M1119">
            <v>92323780035</v>
          </cell>
          <cell r="N1119" t="str">
            <v>salman.majeedr.pk@gmail.com</v>
          </cell>
          <cell r="O1119" t="str">
            <v>Flat No 308 , 3 floor milli centre Ranchor line karachi</v>
          </cell>
        </row>
        <row r="1120">
          <cell r="B1120" t="str">
            <v>Student1157443</v>
          </cell>
          <cell r="C1120" t="str">
            <v>Tahir Ali</v>
          </cell>
          <cell r="D1120" t="str">
            <v>Tariq Ali</v>
          </cell>
          <cell r="E1120" t="str">
            <v>Sir Aqib</v>
          </cell>
          <cell r="F1120" t="str">
            <v>PR-201903G1+03G+1811G</v>
          </cell>
          <cell r="G1120">
            <v>43537</v>
          </cell>
          <cell r="H1120" t="str">
            <v>7 to 09</v>
          </cell>
          <cell r="I1120" t="str">
            <v>MWF</v>
          </cell>
          <cell r="J1120" t="str">
            <v>ADSE, HDSE-DIRECT-FROM-SEM 5</v>
          </cell>
          <cell r="K1120" t="str">
            <v>42201-6531360-5</v>
          </cell>
          <cell r="L1120">
            <v>923147614425</v>
          </cell>
          <cell r="M1120">
            <v>923312610396</v>
          </cell>
          <cell r="N1120" t="str">
            <v>tariqaptech9@gmail.com</v>
          </cell>
          <cell r="O1120" t="str">
            <v>St No l . 65 Pak MEHRAN Town Malir Karachi</v>
          </cell>
        </row>
        <row r="1121">
          <cell r="B1121" t="str">
            <v>-</v>
          </cell>
          <cell r="C1121" t="str">
            <v>-</v>
          </cell>
          <cell r="D1121" t="str">
            <v>-</v>
          </cell>
          <cell r="E1121" t="str">
            <v>-</v>
          </cell>
          <cell r="F1121" t="str">
            <v>-</v>
          </cell>
          <cell r="G1121" t="str">
            <v>-</v>
          </cell>
          <cell r="H1121" t="str">
            <v>-</v>
          </cell>
          <cell r="I1121" t="str">
            <v>-</v>
          </cell>
          <cell r="J1121" t="str">
            <v>-</v>
          </cell>
          <cell r="K1121" t="str">
            <v>-</v>
          </cell>
          <cell r="L1121" t="str">
            <v>-</v>
          </cell>
          <cell r="M1121" t="str">
            <v>-</v>
          </cell>
          <cell r="N1121" t="str">
            <v>-</v>
          </cell>
          <cell r="O1121" t="str">
            <v>-</v>
          </cell>
        </row>
        <row r="1122">
          <cell r="B1122" t="str">
            <v>Enrollment</v>
          </cell>
          <cell r="C1122" t="str">
            <v>Name</v>
          </cell>
          <cell r="D1122" t="str">
            <v>Father Name</v>
          </cell>
          <cell r="E1122" t="str">
            <v>Faculty Name</v>
          </cell>
          <cell r="F1122" t="str">
            <v>Batch Code</v>
          </cell>
          <cell r="G1122" t="str">
            <v>Batch Start Date</v>
          </cell>
          <cell r="H1122" t="str">
            <v>Time Slot</v>
          </cell>
          <cell r="I1122" t="str">
            <v>Days</v>
          </cell>
          <cell r="J1122" t="str">
            <v>Course</v>
          </cell>
          <cell r="K1122" t="str">
            <v>NIC Number</v>
          </cell>
          <cell r="L1122" t="str">
            <v>PTCL No</v>
          </cell>
          <cell r="M1122" t="str">
            <v>Cell No</v>
          </cell>
          <cell r="N1122" t="str">
            <v>Email</v>
          </cell>
          <cell r="O1122" t="str">
            <v>Address</v>
          </cell>
        </row>
        <row r="1123">
          <cell r="B1123" t="str">
            <v>Student1213193</v>
          </cell>
          <cell r="C1123" t="str">
            <v>Muhammad Abtaha Khan</v>
          </cell>
          <cell r="D1123" t="str">
            <v>Muhammad Sajid Khan</v>
          </cell>
          <cell r="E1123" t="str">
            <v>Sir Murtaza</v>
          </cell>
          <cell r="F1123" t="str">
            <v>PR-201907G+PR-201909G+PR-201911G+PR-201906G1</v>
          </cell>
          <cell r="G1123">
            <v>43773</v>
          </cell>
          <cell r="H1123" t="str">
            <v>7 to 09</v>
          </cell>
          <cell r="I1123" t="str">
            <v>MWF</v>
          </cell>
          <cell r="J1123" t="str">
            <v>ADSE</v>
          </cell>
          <cell r="K1123" t="str">
            <v>42201-2667565-9</v>
          </cell>
          <cell r="L1123">
            <v>923490251219</v>
          </cell>
          <cell r="M1123">
            <v>923007041542</v>
          </cell>
          <cell r="N1123" t="str">
            <v>mabtahakhan@gmail.com</v>
          </cell>
          <cell r="O1123" t="str">
            <v>House No 770 Sec 31/B Allah Wala Town Korangi Crossing</v>
          </cell>
        </row>
        <row r="1124">
          <cell r="B1124" t="str">
            <v>Student1226122</v>
          </cell>
          <cell r="C1124" t="str">
            <v>Faraz Habib</v>
          </cell>
          <cell r="D1124" t="str">
            <v>Habib Ahmad</v>
          </cell>
          <cell r="E1124" t="str">
            <v>Sir Murtaza</v>
          </cell>
          <cell r="F1124" t="str">
            <v>PR-201907G+PR-201909G+PR-201911G+PR-201906G1</v>
          </cell>
          <cell r="G1124">
            <v>43773</v>
          </cell>
          <cell r="H1124" t="str">
            <v>7 to 09</v>
          </cell>
          <cell r="I1124" t="str">
            <v>MWF</v>
          </cell>
          <cell r="J1124" t="str">
            <v>ADSE</v>
          </cell>
          <cell r="K1124" t="str">
            <v>42301-7863333-9</v>
          </cell>
          <cell r="L1124">
            <v>923101125593</v>
          </cell>
          <cell r="M1124">
            <v>923003594004</v>
          </cell>
          <cell r="N1124" t="str">
            <v>faraz.habib18@gmail.com</v>
          </cell>
          <cell r="O1124" t="str">
            <v>D9/3 , Clifton Block 5 , Karachi Pakistan'</v>
          </cell>
        </row>
        <row r="1125">
          <cell r="B1125" t="str">
            <v>Student1242021</v>
          </cell>
          <cell r="C1125" t="str">
            <v>Syed Asfandyar Khan</v>
          </cell>
          <cell r="D1125" t="str">
            <v>Syed Mohsin Gilani</v>
          </cell>
          <cell r="E1125" t="str">
            <v>Sir Murtaza</v>
          </cell>
          <cell r="F1125" t="str">
            <v>PR-201907G+PR-201909G+PR-201911G+PR-201906G1</v>
          </cell>
          <cell r="G1125">
            <v>43773</v>
          </cell>
          <cell r="H1125" t="str">
            <v>7 to 09</v>
          </cell>
          <cell r="I1125" t="str">
            <v>MWF</v>
          </cell>
          <cell r="J1125" t="str">
            <v>ADSE</v>
          </cell>
          <cell r="K1125" t="str">
            <v>42101-5346927-5</v>
          </cell>
          <cell r="L1125">
            <v>923015888321</v>
          </cell>
          <cell r="M1125">
            <v>0</v>
          </cell>
          <cell r="N1125" t="str">
            <v>asfandshah1999@gmail.com</v>
          </cell>
          <cell r="O1125" t="str">
            <v>E-33 Block A Gulshan e Jamal Karachi</v>
          </cell>
        </row>
        <row r="1126">
          <cell r="B1126" t="str">
            <v>Student1232823</v>
          </cell>
          <cell r="C1126" t="str">
            <v>Waseem Ahmad</v>
          </cell>
          <cell r="D1126" t="str">
            <v>Muhammad Yaqoob</v>
          </cell>
          <cell r="E1126" t="str">
            <v>Sir Murtaza</v>
          </cell>
          <cell r="F1126" t="str">
            <v>PR-201907G+PR-201909G+PR-201911G+PR-201906G1</v>
          </cell>
          <cell r="G1126">
            <v>43773</v>
          </cell>
          <cell r="H1126" t="str">
            <v>7 to 09</v>
          </cell>
          <cell r="I1126" t="str">
            <v>MWF</v>
          </cell>
          <cell r="J1126" t="str">
            <v>ADSE</v>
          </cell>
          <cell r="K1126" t="str">
            <v>42000-9252047-9</v>
          </cell>
          <cell r="L1126">
            <v>923412041305</v>
          </cell>
          <cell r="M1126">
            <v>923462024851</v>
          </cell>
          <cell r="N1126" t="str">
            <v>ktkwaseem@gmail.com</v>
          </cell>
          <cell r="O1126" t="str">
            <v>House K - 30 Near Nomania Masjid Sultanabad Karachi</v>
          </cell>
        </row>
        <row r="1127">
          <cell r="B1127" t="str">
            <v>Student1222094</v>
          </cell>
          <cell r="C1127" t="str">
            <v>Hareer  Shakeel</v>
          </cell>
          <cell r="D1127" t="str">
            <v>Shakeel Ahmed</v>
          </cell>
          <cell r="E1127" t="str">
            <v>Sir Murtaza</v>
          </cell>
          <cell r="F1127" t="str">
            <v>PR-201907G+PR-201909G+PR-201911G+PR-201906G1</v>
          </cell>
          <cell r="G1127">
            <v>43773</v>
          </cell>
          <cell r="H1127" t="str">
            <v>7 to 09</v>
          </cell>
          <cell r="I1127" t="str">
            <v>MWF</v>
          </cell>
          <cell r="J1127" t="str">
            <v>ADSE</v>
          </cell>
          <cell r="K1127" t="str">
            <v>42301-9361508-4</v>
          </cell>
          <cell r="L1127">
            <v>923120213927</v>
          </cell>
          <cell r="M1127">
            <v>0</v>
          </cell>
          <cell r="N1127" t="str">
            <v>hareershakeel74@gmail.com</v>
          </cell>
          <cell r="O1127" t="str">
            <v>57/A Mehmoodabad Karachi</v>
          </cell>
        </row>
        <row r="1128">
          <cell r="B1128" t="str">
            <v>Student1235569</v>
          </cell>
          <cell r="C1128" t="str">
            <v>Umair Sarfaraz</v>
          </cell>
          <cell r="D1128" t="str">
            <v>Muhammad Sarfaraz</v>
          </cell>
          <cell r="E1128" t="str">
            <v>Sir Murtaza</v>
          </cell>
          <cell r="F1128" t="str">
            <v>PR-201907G+PR-201909G+PR-201911G+PR-201906G1</v>
          </cell>
          <cell r="G1128">
            <v>43773</v>
          </cell>
          <cell r="H1128" t="str">
            <v>7 to 09</v>
          </cell>
          <cell r="I1128" t="str">
            <v>MWF</v>
          </cell>
          <cell r="J1128" t="str">
            <v>ADSE</v>
          </cell>
          <cell r="K1128" t="str">
            <v>13503-7186763-9</v>
          </cell>
          <cell r="L1128">
            <v>923469257905</v>
          </cell>
          <cell r="M1128">
            <v>923413343240</v>
          </cell>
          <cell r="N1128" t="str">
            <v>umair.sarfaraz@gmail.com</v>
          </cell>
          <cell r="O1128" t="str">
            <v>Khyber Metrovill</v>
          </cell>
        </row>
        <row r="1129">
          <cell r="B1129" t="str">
            <v>Student1231801</v>
          </cell>
          <cell r="C1129" t="str">
            <v>Irshad Ahmed Shaikh</v>
          </cell>
          <cell r="D1129" t="str">
            <v>Iqbal Ahmed Shaikh</v>
          </cell>
          <cell r="E1129" t="str">
            <v>Sir Murtaza</v>
          </cell>
          <cell r="F1129" t="str">
            <v>PR-201907G+PR-201909G+PR-201911G+PR-201906G1</v>
          </cell>
          <cell r="G1129">
            <v>43773</v>
          </cell>
          <cell r="H1129" t="str">
            <v>7 to 09</v>
          </cell>
          <cell r="I1129" t="str">
            <v>MWF</v>
          </cell>
          <cell r="J1129" t="str">
            <v>ADSE</v>
          </cell>
          <cell r="K1129" t="str">
            <v>43102-2479092-5</v>
          </cell>
          <cell r="L1129">
            <v>923313848618</v>
          </cell>
          <cell r="M1129" t="str">
            <v>021-32783119</v>
          </cell>
          <cell r="N1129" t="str">
            <v>a.irshad2004@gmail.com</v>
          </cell>
          <cell r="O1129" t="str">
            <v>Shara e Faisal opposite Aisha bawany School Sea Breeze Plaza  1403-b Karachi</v>
          </cell>
        </row>
        <row r="1130">
          <cell r="B1130" t="str">
            <v>Student1249904</v>
          </cell>
          <cell r="C1130" t="str">
            <v>Arsalan Arshad</v>
          </cell>
          <cell r="D1130" t="str">
            <v>Muhammad Arshad</v>
          </cell>
          <cell r="E1130" t="str">
            <v>Sir Murtaza</v>
          </cell>
          <cell r="F1130" t="str">
            <v>PR-201907G+PR-201909G+PR-201911G+PR-201906G1</v>
          </cell>
          <cell r="G1130">
            <v>43773</v>
          </cell>
          <cell r="H1130" t="str">
            <v>7 to 09</v>
          </cell>
          <cell r="I1130" t="str">
            <v>MWF</v>
          </cell>
          <cell r="J1130" t="str">
            <v>ADSE</v>
          </cell>
          <cell r="K1130" t="str">
            <v>42301-7144732-1</v>
          </cell>
          <cell r="L1130">
            <v>923052356410</v>
          </cell>
          <cell r="M1130">
            <v>923002195329</v>
          </cell>
          <cell r="N1130" t="str">
            <v>arsalaninbox1998@gmail.com</v>
          </cell>
          <cell r="O1130" t="str">
            <v>House # 1220 , Street # 06 , Liaquat Ashraf Colony # 02 , Mehmoodabad # 06  Karachi</v>
          </cell>
        </row>
        <row r="1131">
          <cell r="B1131" t="str">
            <v>Student1239200</v>
          </cell>
          <cell r="C1131" t="str">
            <v>Muhammad Owais Siddiqui</v>
          </cell>
          <cell r="D1131" t="str">
            <v>Muhammad Shoukat Siddiqui</v>
          </cell>
          <cell r="E1131" t="str">
            <v>Sir Murtaza</v>
          </cell>
          <cell r="F1131" t="str">
            <v>PR-201907G+PR-201909G+PR-201911G+PR-201906G1</v>
          </cell>
          <cell r="G1131">
            <v>43773</v>
          </cell>
          <cell r="H1131" t="str">
            <v>7 to 09</v>
          </cell>
          <cell r="I1131" t="str">
            <v>MWF</v>
          </cell>
          <cell r="J1131" t="str">
            <v>ADSE</v>
          </cell>
          <cell r="K1131" t="str">
            <v>42501-4419075-9</v>
          </cell>
          <cell r="L1131">
            <v>923042504639</v>
          </cell>
          <cell r="M1131">
            <v>923232161379</v>
          </cell>
          <cell r="N1131" t="str">
            <v>0s355614@gmail.com</v>
          </cell>
          <cell r="O1131" t="str">
            <v>B-390 Steel town bin Qasim Karachi</v>
          </cell>
        </row>
        <row r="1132">
          <cell r="B1132" t="str">
            <v>Student1236535</v>
          </cell>
          <cell r="C1132" t="str">
            <v>Anas Abid</v>
          </cell>
          <cell r="D1132" t="str">
            <v>Muhammad Abid</v>
          </cell>
          <cell r="E1132" t="str">
            <v>Sir Murtaza</v>
          </cell>
          <cell r="F1132" t="str">
            <v>PR-201907G+PR-201909G+PR-201911G+PR-201906G1</v>
          </cell>
          <cell r="G1132">
            <v>43773</v>
          </cell>
          <cell r="H1132" t="str">
            <v>7 to 09</v>
          </cell>
          <cell r="I1132" t="str">
            <v>MWF</v>
          </cell>
          <cell r="J1132" t="str">
            <v>ADSE</v>
          </cell>
          <cell r="K1132" t="str">
            <v>42201-7885556-7</v>
          </cell>
          <cell r="L1132">
            <v>923120802984</v>
          </cell>
          <cell r="M1132">
            <v>923002519194</v>
          </cell>
          <cell r="N1132" t="str">
            <v>anasabid800@gmail.com</v>
          </cell>
          <cell r="O1132" t="str">
            <v>67/S Block # 6   PECHS Karachi</v>
          </cell>
        </row>
        <row r="1133">
          <cell r="B1133" t="str">
            <v>Student1170746</v>
          </cell>
          <cell r="C1133" t="str">
            <v>Saddam Khan</v>
          </cell>
          <cell r="D1133" t="str">
            <v>Hashim Ali Khan</v>
          </cell>
          <cell r="E1133" t="str">
            <v>Sir Murtaza</v>
          </cell>
          <cell r="F1133" t="str">
            <v>PR-201907G+PR-201909G+PR-201911G+PR-201906G1</v>
          </cell>
          <cell r="G1133">
            <v>43773</v>
          </cell>
          <cell r="H1133" t="str">
            <v>7 to 09</v>
          </cell>
          <cell r="I1133" t="str">
            <v>MWF</v>
          </cell>
          <cell r="J1133" t="str">
            <v>ADSE</v>
          </cell>
          <cell r="K1133" t="str">
            <v>42401-2154116-3</v>
          </cell>
          <cell r="L1133">
            <v>923452509007</v>
          </cell>
          <cell r="M1133">
            <v>923072843281</v>
          </cell>
          <cell r="N1133" t="str">
            <v>atomprogamer11@gmail.com</v>
          </cell>
          <cell r="O1133" t="str">
            <v>House No E-25/2 Officers Merr PAF Base  Shah re Faisal Karachi</v>
          </cell>
        </row>
        <row r="1134">
          <cell r="B1134" t="str">
            <v>Student1346312</v>
          </cell>
          <cell r="C1134" t="str">
            <v>Muhammad Haider</v>
          </cell>
          <cell r="D1134" t="str">
            <v>Muhammad rafiq</v>
          </cell>
          <cell r="E1134" t="str">
            <v>Sir Murtaza</v>
          </cell>
          <cell r="F1134" t="str">
            <v>PR-201907G+PR-201909G+PR-201911G+PR-201906G1</v>
          </cell>
          <cell r="G1134">
            <v>43773</v>
          </cell>
          <cell r="H1134" t="str">
            <v>7 to 09</v>
          </cell>
          <cell r="I1134" t="str">
            <v>MWF</v>
          </cell>
          <cell r="J1134" t="str">
            <v>Smart Pro Android</v>
          </cell>
          <cell r="K1134" t="str">
            <v>-</v>
          </cell>
          <cell r="L1134">
            <v>923422994597</v>
          </cell>
          <cell r="M1134" t="str">
            <v>-</v>
          </cell>
          <cell r="N1134" t="str">
            <v>-</v>
          </cell>
          <cell r="O1134" t="str">
            <v>House L-702, Sector 48/C Korangi 2/12 Karachi</v>
          </cell>
        </row>
        <row r="1135">
          <cell r="B1135" t="str">
            <v>Student1296056</v>
          </cell>
          <cell r="C1135" t="str">
            <v xml:space="preserve">Muhammad Usama </v>
          </cell>
          <cell r="D1135" t="str">
            <v>Muhammad Usman Ghani</v>
          </cell>
          <cell r="E1135" t="str">
            <v>Sir Murtaza</v>
          </cell>
          <cell r="F1135" t="str">
            <v>PR-201907G+PR-201909G+PR-201911G+PR-201906G1</v>
          </cell>
          <cell r="G1135">
            <v>43773</v>
          </cell>
          <cell r="H1135" t="str">
            <v>7 to 09</v>
          </cell>
          <cell r="I1135" t="str">
            <v>MWF</v>
          </cell>
          <cell r="J1135" t="str">
            <v>Smart Pro Android</v>
          </cell>
          <cell r="K1135" t="str">
            <v>42201-2736826-5</v>
          </cell>
          <cell r="L1135">
            <v>923172005902</v>
          </cell>
          <cell r="M1135" t="str">
            <v>-</v>
          </cell>
          <cell r="N1135" t="str">
            <v>uu02344@gmail.com</v>
          </cell>
          <cell r="O1135" t="str">
            <v>Sector 48/c house no 401 korangi 2/.5 karachi</v>
          </cell>
        </row>
        <row r="1136">
          <cell r="B1136" t="str">
            <v>Student1340904</v>
          </cell>
          <cell r="C1136" t="str">
            <v>Muhammad Usama Warsi</v>
          </cell>
          <cell r="D1136" t="str">
            <v>Muhammad Agha Warsi</v>
          </cell>
          <cell r="E1136" t="str">
            <v>Sir Murtaza</v>
          </cell>
          <cell r="F1136" t="str">
            <v>PR-201907G+PR-201909G+PR-201911G+PR-201906G1</v>
          </cell>
          <cell r="G1136">
            <v>43773</v>
          </cell>
          <cell r="H1136" t="str">
            <v>7 to 09</v>
          </cell>
          <cell r="I1136" t="str">
            <v>MWF</v>
          </cell>
          <cell r="J1136" t="str">
            <v>Andriod Smart</v>
          </cell>
          <cell r="K1136" t="str">
            <v>42201-6446673-7</v>
          </cell>
          <cell r="L1136">
            <v>923172060919</v>
          </cell>
          <cell r="M1136" t="str">
            <v>-</v>
          </cell>
          <cell r="N1136" t="str">
            <v>usamawarsi777@gmail.com</v>
          </cell>
          <cell r="O1136" t="str">
            <v>House 119 Sector 33/C Korangi No 2 Karachi</v>
          </cell>
        </row>
        <row r="1137">
          <cell r="B1137" t="str">
            <v>Student1336020</v>
          </cell>
          <cell r="C1137" t="str">
            <v>Muhammad Owais Saleem</v>
          </cell>
          <cell r="D1137" t="str">
            <v>Muhammad Saleem</v>
          </cell>
          <cell r="E1137" t="str">
            <v>Sir Murtaza</v>
          </cell>
          <cell r="F1137" t="str">
            <v>PR-201907G+PR-201909G+PR-201911G+PR-201906G1</v>
          </cell>
          <cell r="G1137">
            <v>43773</v>
          </cell>
          <cell r="H1137" t="str">
            <v>7 to 09</v>
          </cell>
          <cell r="I1137" t="str">
            <v>MWF</v>
          </cell>
          <cell r="J1137" t="str">
            <v>Andriod Smart</v>
          </cell>
          <cell r="K1137" t="str">
            <v>-</v>
          </cell>
          <cell r="L1137">
            <v>923363951543</v>
          </cell>
          <cell r="M1137" t="str">
            <v>-</v>
          </cell>
          <cell r="N1137" t="str">
            <v>owaiskasmani543@gmail.com</v>
          </cell>
          <cell r="O1137" t="str">
            <v>Kharadar Square 2nd floor flat 204 near Al rehman Biryani kharadar karachi</v>
          </cell>
        </row>
        <row r="1138">
          <cell r="B1138" t="str">
            <v>Student1237952</v>
          </cell>
          <cell r="C1138" t="str">
            <v>Muhammad Furqan Qadri</v>
          </cell>
          <cell r="D1138" t="str">
            <v>Muhammad Buksh</v>
          </cell>
          <cell r="E1138" t="str">
            <v>Sir Murtaza</v>
          </cell>
          <cell r="F1138" t="str">
            <v>PR-201907G+PR-201909G+PR-201911G+PR-201906G1</v>
          </cell>
          <cell r="G1138">
            <v>43773</v>
          </cell>
          <cell r="H1138" t="str">
            <v>7 to 09</v>
          </cell>
          <cell r="I1138" t="str">
            <v>MWF</v>
          </cell>
          <cell r="J1138" t="str">
            <v>ADSE</v>
          </cell>
          <cell r="K1138" t="str">
            <v>42101-3265930-3</v>
          </cell>
          <cell r="L1138">
            <v>923101129393</v>
          </cell>
          <cell r="M1138">
            <v>923007032948</v>
          </cell>
          <cell r="N1138" t="str">
            <v>furqannasim03@gmail.com</v>
          </cell>
          <cell r="O1138" t="str">
            <v>3/87Liaquatabad Karachi</v>
          </cell>
        </row>
        <row r="1139">
          <cell r="B1139" t="str">
            <v>Student1138666</v>
          </cell>
          <cell r="C1139" t="str">
            <v>Sheikh Usama Hussain</v>
          </cell>
          <cell r="D1139" t="str">
            <v>Sheikh Zahid Hussain</v>
          </cell>
          <cell r="E1139" t="str">
            <v>Sir Murtaza</v>
          </cell>
          <cell r="F1139" t="str">
            <v>PR-201907G+PR-201909G+PR-201911G+PR-201906G1</v>
          </cell>
          <cell r="G1139">
            <v>43773</v>
          </cell>
          <cell r="H1139" t="str">
            <v>7 to 09</v>
          </cell>
          <cell r="I1139" t="str">
            <v>MWF</v>
          </cell>
          <cell r="J1139" t="str">
            <v>ADSE</v>
          </cell>
          <cell r="K1139" t="str">
            <v>42201-6992914-3</v>
          </cell>
          <cell r="L1139">
            <v>923170111528</v>
          </cell>
          <cell r="M1139">
            <v>0</v>
          </cell>
          <cell r="N1139" t="str">
            <v>usamaopeal768@gmail.com</v>
          </cell>
          <cell r="O1139" t="str">
            <v>House No : 44/8 Neighbour Hood Area 4 - B Landhi 5 1/2</v>
          </cell>
        </row>
        <row r="1140">
          <cell r="B1140" t="str">
            <v>Student1236639</v>
          </cell>
          <cell r="C1140" t="str">
            <v>Muhammad Ashhad Bin Ejaz</v>
          </cell>
          <cell r="D1140" t="str">
            <v>Ejaz Ahmed</v>
          </cell>
          <cell r="E1140" t="str">
            <v>Sir Murtaza</v>
          </cell>
          <cell r="F1140" t="str">
            <v>PR-201907G+PR-201909G+PR-201911G+PR-201906G1</v>
          </cell>
          <cell r="G1140">
            <v>43773</v>
          </cell>
          <cell r="H1140" t="str">
            <v>7 to 09</v>
          </cell>
          <cell r="I1140" t="str">
            <v>MWF</v>
          </cell>
          <cell r="J1140" t="str">
            <v>ADSE</v>
          </cell>
          <cell r="K1140" t="str">
            <v>-</v>
          </cell>
          <cell r="L1140">
            <v>923343037347</v>
          </cell>
          <cell r="M1140">
            <v>923212052847</v>
          </cell>
          <cell r="N1140" t="str">
            <v>muhammadashhad32@gmail.com</v>
          </cell>
          <cell r="O1140" t="str">
            <v>Model Colony Malir Karachi 12/7</v>
          </cell>
        </row>
        <row r="1141">
          <cell r="B1141" t="str">
            <v>Student1340433</v>
          </cell>
          <cell r="C1141" t="str">
            <v>M.Ahmed Ali Khan</v>
          </cell>
          <cell r="D1141" t="str">
            <v>M.akber Khan</v>
          </cell>
          <cell r="E1141" t="str">
            <v>Sir Murtaza</v>
          </cell>
          <cell r="F1141" t="str">
            <v>PR-201907G+PR-201909G+PR-201911G+PR-201906G1</v>
          </cell>
          <cell r="G1141">
            <v>43773</v>
          </cell>
          <cell r="H1141" t="str">
            <v>7 to 09</v>
          </cell>
          <cell r="I1141" t="str">
            <v>MWF</v>
          </cell>
          <cell r="J1141" t="str">
            <v>Andriod Smart</v>
          </cell>
          <cell r="K1141" t="str">
            <v>42101-7717543-3</v>
          </cell>
          <cell r="L1141">
            <v>923132282180</v>
          </cell>
          <cell r="M1141" t="str">
            <v>-</v>
          </cell>
          <cell r="N1141" t="str">
            <v>-</v>
          </cell>
          <cell r="O1141" t="str">
            <v>House no 3127/28 TP 11 Mehmoodabad No 2 karachi</v>
          </cell>
        </row>
        <row r="1142">
          <cell r="B1142" t="str">
            <v>Student1237373</v>
          </cell>
          <cell r="C1142" t="str">
            <v>Abdullah Rizwan</v>
          </cell>
          <cell r="D1142" t="str">
            <v>Rizwan Ahmed</v>
          </cell>
          <cell r="E1142" t="str">
            <v>Sir Murtaza</v>
          </cell>
          <cell r="F1142" t="str">
            <v>PR-201907G+PR-201909G+PR-201911G+PR-201906G1</v>
          </cell>
          <cell r="G1142">
            <v>43773</v>
          </cell>
          <cell r="H1142" t="str">
            <v>7 to 09</v>
          </cell>
          <cell r="I1142" t="str">
            <v>MWF</v>
          </cell>
          <cell r="J1142" t="str">
            <v>ADSE</v>
          </cell>
          <cell r="K1142" t="str">
            <v>42301-3284450-9</v>
          </cell>
          <cell r="L1142">
            <v>923123561001</v>
          </cell>
          <cell r="M1142">
            <v>0</v>
          </cell>
          <cell r="N1142" t="str">
            <v>rizabdullah32@gmail.com</v>
          </cell>
          <cell r="O1142" t="str">
            <v>House no B 297 Block B ST# 5 ,Manzoor Colony Karachi</v>
          </cell>
        </row>
        <row r="1143">
          <cell r="B1143" t="str">
            <v>Student1182639</v>
          </cell>
          <cell r="C1143" t="str">
            <v>Muhammad Yousuf Shakir</v>
          </cell>
          <cell r="D1143" t="str">
            <v>Abdul Shakir</v>
          </cell>
          <cell r="E1143" t="str">
            <v>Sir Murtaza</v>
          </cell>
          <cell r="F1143" t="str">
            <v>PR-201907G+PR-201909G+PR-201911G+PR-201906G1</v>
          </cell>
          <cell r="G1143">
            <v>43773</v>
          </cell>
          <cell r="H1143" t="str">
            <v>7 to 09</v>
          </cell>
          <cell r="I1143" t="str">
            <v>MWF</v>
          </cell>
          <cell r="J1143" t="str">
            <v>ADSE</v>
          </cell>
          <cell r="K1143" t="str">
            <v>42101-5400948-1</v>
          </cell>
          <cell r="L1143">
            <v>923202506324</v>
          </cell>
          <cell r="M1143">
            <v>923202309924</v>
          </cell>
          <cell r="N1143" t="str">
            <v>yousufsheikh16@gmail.com</v>
          </cell>
          <cell r="O1143" t="str">
            <v>Delhi Colony , Clifton Near Jamiat Hospital</v>
          </cell>
        </row>
        <row r="1144">
          <cell r="B1144" t="str">
            <v>Student1205107</v>
          </cell>
          <cell r="C1144" t="str">
            <v>Muhammad Owais Junaid</v>
          </cell>
          <cell r="D1144" t="str">
            <v>Junaid Shafiq</v>
          </cell>
          <cell r="E1144" t="str">
            <v>Sir Murtaza</v>
          </cell>
          <cell r="F1144" t="str">
            <v>PR-201907G+PR-201909G+PR-201911G+PR-201906G1</v>
          </cell>
          <cell r="G1144">
            <v>43773</v>
          </cell>
          <cell r="H1144" t="str">
            <v>7 to 09</v>
          </cell>
          <cell r="I1144" t="str">
            <v>MWF</v>
          </cell>
          <cell r="J1144" t="str">
            <v>ADSE</v>
          </cell>
          <cell r="K1144" t="str">
            <v>42201-3474044-7</v>
          </cell>
          <cell r="L1144">
            <v>923323449355</v>
          </cell>
          <cell r="M1144">
            <v>0</v>
          </cell>
          <cell r="N1144" t="str">
            <v>owaisjunaid222@gmail.com</v>
          </cell>
          <cell r="O1144" t="str">
            <v>A-297 Block - 7 K A E C H S</v>
          </cell>
        </row>
        <row r="1145">
          <cell r="B1145" t="str">
            <v>Student1131182</v>
          </cell>
          <cell r="C1145" t="str">
            <v>Sheriyar Bhatti</v>
          </cell>
          <cell r="D1145" t="str">
            <v>Taj Muhammad Bhatti</v>
          </cell>
          <cell r="E1145" t="str">
            <v>Sir Murtaza</v>
          </cell>
          <cell r="F1145" t="str">
            <v>PR-201907G+PR-201909G+PR-201911G+PR-201906G1</v>
          </cell>
          <cell r="G1145">
            <v>43773</v>
          </cell>
          <cell r="H1145" t="str">
            <v>7 to 09</v>
          </cell>
          <cell r="I1145" t="str">
            <v>MWF</v>
          </cell>
          <cell r="J1145" t="str">
            <v>ADSE</v>
          </cell>
          <cell r="K1145" t="str">
            <v>42201-3661569</v>
          </cell>
          <cell r="L1145" t="str">
            <v>923 412602826</v>
          </cell>
          <cell r="M1145">
            <v>92131092654</v>
          </cell>
          <cell r="N1145" t="str">
            <v>sheriyarbhattiaptech24@gmail.com</v>
          </cell>
          <cell r="O1145" t="str">
            <v>C/285/2 Khudadad Colony karachi</v>
          </cell>
        </row>
        <row r="1146">
          <cell r="B1146" t="str">
            <v>Student1138669</v>
          </cell>
          <cell r="C1146" t="str">
            <v>Muhammad Uzair</v>
          </cell>
          <cell r="D1146" t="str">
            <v>Zahid Hussain</v>
          </cell>
          <cell r="E1146" t="str">
            <v>Sir Murtaza</v>
          </cell>
          <cell r="F1146" t="str">
            <v>PR-201907G+PR-201909G+PR-201911G+PR-201906G1</v>
          </cell>
          <cell r="G1146">
            <v>43773</v>
          </cell>
          <cell r="H1146" t="str">
            <v>7 to 09</v>
          </cell>
          <cell r="I1146" t="str">
            <v>MWF</v>
          </cell>
          <cell r="J1146" t="str">
            <v>ADSE</v>
          </cell>
          <cell r="K1146" t="str">
            <v>42201-6041024-9</v>
          </cell>
          <cell r="L1146">
            <v>923103482820</v>
          </cell>
          <cell r="M1146" t="str">
            <v>-</v>
          </cell>
          <cell r="N1146" t="str">
            <v>muhammaduzairkhan825@gmail.com</v>
          </cell>
          <cell r="O1146" t="str">
            <v>House No 57/1 Area 4/B Landhi  No 6</v>
          </cell>
        </row>
        <row r="1147">
          <cell r="B1147" t="str">
            <v>Student1138581</v>
          </cell>
          <cell r="C1147" t="str">
            <v>Hafiz Abdul Rehman</v>
          </cell>
          <cell r="D1147" t="str">
            <v>Sheikh Zahid Hussain</v>
          </cell>
          <cell r="E1147" t="str">
            <v>Sir Murtaza</v>
          </cell>
          <cell r="F1147" t="str">
            <v>PR-201907G+PR-201909G+PR-201911G+PR-201906G1</v>
          </cell>
          <cell r="G1147">
            <v>43773</v>
          </cell>
          <cell r="H1147" t="str">
            <v>7 to 09</v>
          </cell>
          <cell r="I1147" t="str">
            <v>MWF</v>
          </cell>
          <cell r="J1147" t="str">
            <v>ADSE</v>
          </cell>
          <cell r="K1147" t="str">
            <v>42201-5369743-9</v>
          </cell>
          <cell r="L1147">
            <v>923327996731</v>
          </cell>
          <cell r="M1147" t="str">
            <v>-</v>
          </cell>
          <cell r="N1147" t="str">
            <v>xtylishrehman76@gmail.com</v>
          </cell>
          <cell r="O1147" t="str">
            <v xml:space="preserve">House No : 44/8 Area 4-B Landhi 5 1/2 </v>
          </cell>
        </row>
        <row r="1148">
          <cell r="B1148" t="str">
            <v>Student1241020</v>
          </cell>
          <cell r="C1148" t="str">
            <v>Muhammad Owais</v>
          </cell>
          <cell r="D1148" t="str">
            <v>Muhammad Shahid</v>
          </cell>
          <cell r="E1148" t="str">
            <v>Sir Murtaza</v>
          </cell>
          <cell r="F1148" t="str">
            <v>PR-201907G+PR-201909G+PR-201911G+PR-201906G1</v>
          </cell>
          <cell r="G1148">
            <v>43773</v>
          </cell>
          <cell r="H1148" t="str">
            <v>7 to 09</v>
          </cell>
          <cell r="I1148" t="str">
            <v>MWF</v>
          </cell>
          <cell r="J1148" t="str">
            <v>ADSE</v>
          </cell>
          <cell r="K1148" t="str">
            <v>42201-1933756-1</v>
          </cell>
          <cell r="L1148">
            <v>923142519045</v>
          </cell>
          <cell r="M1148">
            <v>923453023745</v>
          </cell>
          <cell r="N1148" t="str">
            <v>muhammadowais0340@gmail.com</v>
          </cell>
          <cell r="O1148" t="str">
            <v>House # B - 432 Sector 50/A Korangi Karachi</v>
          </cell>
        </row>
        <row r="1149">
          <cell r="B1149" t="str">
            <v>-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 t="str">
            <v>-</v>
          </cell>
          <cell r="J1149" t="str">
            <v>-</v>
          </cell>
          <cell r="K1149" t="str">
            <v>-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</row>
        <row r="1150">
          <cell r="B1150" t="str">
            <v>Enrollment</v>
          </cell>
          <cell r="C1150" t="str">
            <v>Name</v>
          </cell>
          <cell r="D1150" t="str">
            <v>Father Name</v>
          </cell>
          <cell r="E1150" t="str">
            <v>Faculty Name</v>
          </cell>
          <cell r="F1150" t="str">
            <v>Batch Code</v>
          </cell>
          <cell r="G1150" t="str">
            <v>Batch Start Date</v>
          </cell>
          <cell r="H1150" t="str">
            <v>Time Slot</v>
          </cell>
          <cell r="I1150" t="str">
            <v>Days</v>
          </cell>
          <cell r="J1150" t="str">
            <v>Course</v>
          </cell>
          <cell r="K1150" t="str">
            <v>NIC Number</v>
          </cell>
          <cell r="L1150" t="str">
            <v>PTCL No</v>
          </cell>
          <cell r="M1150" t="str">
            <v>Cell No</v>
          </cell>
          <cell r="N1150" t="str">
            <v>Email</v>
          </cell>
          <cell r="O1150" t="str">
            <v>Address</v>
          </cell>
        </row>
        <row r="1151">
          <cell r="B1151" t="str">
            <v>Student1243050</v>
          </cell>
          <cell r="C1151" t="str">
            <v>Fardeen Khan</v>
          </cell>
          <cell r="D1151" t="str">
            <v>Aqeel Khan</v>
          </cell>
          <cell r="E1151" t="str">
            <v>Sir Aqib</v>
          </cell>
          <cell r="F1151" t="str">
            <v>PR-201912G</v>
          </cell>
          <cell r="G1151">
            <v>43806</v>
          </cell>
          <cell r="H1151" t="str">
            <v>7 to 09</v>
          </cell>
          <cell r="I1151" t="str">
            <v>TTS</v>
          </cell>
          <cell r="J1151" t="str">
            <v>ADSE</v>
          </cell>
          <cell r="K1151" t="str">
            <v>42201-4886488-9</v>
          </cell>
          <cell r="L1151">
            <v>923407385279</v>
          </cell>
          <cell r="M1151">
            <v>0</v>
          </cell>
          <cell r="N1151" t="str">
            <v>faideenk288@gmail.com</v>
          </cell>
          <cell r="O1151" t="str">
            <v>N - 4128 Metro Vill III Gulshan e Iqbal Block 1 Karachi</v>
          </cell>
        </row>
        <row r="1152">
          <cell r="B1152" t="str">
            <v>Student1251017</v>
          </cell>
          <cell r="C1152" t="str">
            <v>Usman Akbar</v>
          </cell>
          <cell r="D1152" t="str">
            <v>Muhammad Akbar</v>
          </cell>
          <cell r="E1152" t="str">
            <v>Sir Aqib</v>
          </cell>
          <cell r="F1152" t="str">
            <v>PR-201912G</v>
          </cell>
          <cell r="G1152">
            <v>43806</v>
          </cell>
          <cell r="H1152" t="str">
            <v>7 to 09</v>
          </cell>
          <cell r="I1152" t="str">
            <v>TTS</v>
          </cell>
          <cell r="J1152" t="str">
            <v>HDSE</v>
          </cell>
          <cell r="K1152" t="str">
            <v>42301-2902518-9</v>
          </cell>
          <cell r="L1152">
            <v>923132081743</v>
          </cell>
          <cell r="M1152">
            <v>923118365337</v>
          </cell>
          <cell r="N1152" t="str">
            <v>um49770@gmail.com</v>
          </cell>
          <cell r="O1152" t="str">
            <v xml:space="preserve">mehmoodabad karachi </v>
          </cell>
        </row>
        <row r="1153">
          <cell r="B1153" t="str">
            <v>Student1257362</v>
          </cell>
          <cell r="C1153" t="str">
            <v>TALHA UR REHMAN</v>
          </cell>
          <cell r="D1153" t="str">
            <v>HABIB UR REHMAN</v>
          </cell>
          <cell r="E1153" t="str">
            <v>Sir Aqib</v>
          </cell>
          <cell r="F1153" t="str">
            <v>PR-201912G</v>
          </cell>
          <cell r="G1153">
            <v>43806</v>
          </cell>
          <cell r="H1153" t="str">
            <v>7 to 09</v>
          </cell>
          <cell r="I1153" t="str">
            <v>TTS</v>
          </cell>
          <cell r="J1153" t="str">
            <v>ADSE</v>
          </cell>
          <cell r="K1153" t="str">
            <v>42201-7924293-9</v>
          </cell>
          <cell r="L1153">
            <v>923142237774</v>
          </cell>
          <cell r="M1153">
            <v>923408687823</v>
          </cell>
          <cell r="N1153" t="str">
            <v>TREHMAN566@GMAIL.COM</v>
          </cell>
          <cell r="O1153" t="str">
            <v xml:space="preserve">HOUSE NO 205 AREA C-1 LANDHI NO 1 </v>
          </cell>
        </row>
        <row r="1154">
          <cell r="B1154" t="str">
            <v>Student1310494</v>
          </cell>
          <cell r="C1154" t="str">
            <v>Muhammad Mehdi</v>
          </cell>
          <cell r="D1154" t="str">
            <v>Syed Wajid Hussain Rizvi</v>
          </cell>
          <cell r="E1154" t="str">
            <v>Sir Aqib</v>
          </cell>
          <cell r="F1154" t="str">
            <v>PR-201912G</v>
          </cell>
          <cell r="G1154">
            <v>43806</v>
          </cell>
          <cell r="H1154" t="str">
            <v>7 to 09</v>
          </cell>
          <cell r="I1154" t="str">
            <v>TTS</v>
          </cell>
          <cell r="J1154" t="str">
            <v>Smart Professional-Android Application Development</v>
          </cell>
          <cell r="K1154" t="str">
            <v>42201-2047020-5</v>
          </cell>
          <cell r="L1154">
            <v>923162861683</v>
          </cell>
          <cell r="M1154">
            <v>923110011853</v>
          </cell>
          <cell r="N1154" t="str">
            <v>simpleman838@gmail.com</v>
          </cell>
          <cell r="O1154" t="str">
            <v>G-2/11 Malir Extention Colony</v>
          </cell>
        </row>
        <row r="1155">
          <cell r="B1155" t="str">
            <v>Student1331583</v>
          </cell>
          <cell r="C1155" t="str">
            <v>HITESH KUMAR</v>
          </cell>
          <cell r="D1155" t="str">
            <v>Ashok kumar</v>
          </cell>
          <cell r="E1155" t="str">
            <v>Sir Aqib</v>
          </cell>
          <cell r="F1155" t="str">
            <v>PR-201912G</v>
          </cell>
          <cell r="G1155">
            <v>43806</v>
          </cell>
          <cell r="H1155" t="str">
            <v>7 to 09</v>
          </cell>
          <cell r="I1155" t="str">
            <v>TTS</v>
          </cell>
          <cell r="J1155" t="str">
            <v>Java Programming</v>
          </cell>
          <cell r="K1155" t="str">
            <v>45402-5920116-5</v>
          </cell>
          <cell r="L1155">
            <v>923353567289</v>
          </cell>
          <cell r="M1155" t="str">
            <v>-</v>
          </cell>
          <cell r="N1155" t="str">
            <v>harikantkumar21@gmail.com</v>
          </cell>
          <cell r="O1155" t="str">
            <v>Dattari Villas, Villa No 12 , Frams Rose Road Balk Tsland Clifton Karachi</v>
          </cell>
        </row>
        <row r="1156">
          <cell r="B1156" t="str">
            <v>Student1232367</v>
          </cell>
          <cell r="C1156" t="str">
            <v>Muhammad Abrar Alam Khan Jamali</v>
          </cell>
          <cell r="D1156" t="str">
            <v>Athar Alam Khan Jamali</v>
          </cell>
          <cell r="E1156" t="str">
            <v>Sir Aqib</v>
          </cell>
          <cell r="F1156" t="str">
            <v>PR-201912G</v>
          </cell>
          <cell r="G1156">
            <v>43806</v>
          </cell>
          <cell r="H1156" t="str">
            <v>7 to 09</v>
          </cell>
          <cell r="I1156" t="str">
            <v>TTS</v>
          </cell>
          <cell r="J1156" t="str">
            <v>CPISM-ADSE</v>
          </cell>
          <cell r="K1156" t="str">
            <v>42301-2936905-7</v>
          </cell>
          <cell r="L1156">
            <v>923092100466</v>
          </cell>
          <cell r="M1156">
            <v>923028267022</v>
          </cell>
          <cell r="N1156" t="str">
            <v>engr.jafarjamali@gmail.com</v>
          </cell>
          <cell r="O1156" t="str">
            <v>House No 827 , Street 27 , C Mehmoodabad 6 karachi</v>
          </cell>
        </row>
        <row r="1157">
          <cell r="B1157" t="str">
            <v>Student1050220</v>
          </cell>
          <cell r="C1157" t="str">
            <v>Syed Osama Kazmi</v>
          </cell>
          <cell r="D1157" t="str">
            <v>S.H Kazmi</v>
          </cell>
          <cell r="E1157" t="str">
            <v>Sir Aqib</v>
          </cell>
          <cell r="F1157" t="str">
            <v>PR-201912G</v>
          </cell>
          <cell r="G1157">
            <v>43806</v>
          </cell>
          <cell r="H1157" t="str">
            <v>7 to 09</v>
          </cell>
          <cell r="I1157" t="str">
            <v>TTS</v>
          </cell>
          <cell r="J1157" t="str">
            <v>ADSE</v>
          </cell>
          <cell r="K1157" t="str">
            <v>42201-0673399-9</v>
          </cell>
          <cell r="L1157">
            <v>923158414932</v>
          </cell>
          <cell r="M1157">
            <v>0</v>
          </cell>
          <cell r="N1157" t="str">
            <v xml:space="preserve">  </v>
          </cell>
          <cell r="O1157" t="str">
            <v>F 2 - 1/12 Malir Extention Colony Khokr Par No 1</v>
          </cell>
        </row>
        <row r="1158">
          <cell r="B1158" t="str">
            <v>Student1174550</v>
          </cell>
          <cell r="C1158" t="str">
            <v>Umais Ahmed</v>
          </cell>
          <cell r="D1158" t="str">
            <v>Muhammad Zafar Ahmed</v>
          </cell>
          <cell r="E1158" t="str">
            <v>Sir Aqib</v>
          </cell>
          <cell r="F1158" t="str">
            <v>PR-201912G</v>
          </cell>
          <cell r="G1158">
            <v>43806</v>
          </cell>
          <cell r="H1158" t="str">
            <v>7 to 09</v>
          </cell>
          <cell r="I1158" t="str">
            <v>TTS</v>
          </cell>
          <cell r="J1158" t="str">
            <v>ADSE</v>
          </cell>
          <cell r="K1158" t="str">
            <v>42201-8549267-7</v>
          </cell>
          <cell r="L1158">
            <v>923161061313</v>
          </cell>
          <cell r="M1158">
            <v>923158143193</v>
          </cell>
          <cell r="N1158" t="str">
            <v>umaisahmed05@gmail.com</v>
          </cell>
          <cell r="O1158" t="str">
            <v>Landhi no 1 House 29/3 1D karachi</v>
          </cell>
        </row>
        <row r="1159">
          <cell r="B1159" t="str">
            <v>Student1208113</v>
          </cell>
          <cell r="C1159" t="str">
            <v>Ali Aitbar Qadri</v>
          </cell>
          <cell r="D1159" t="str">
            <v>Ali Raza</v>
          </cell>
          <cell r="E1159" t="str">
            <v>Sir Aqib</v>
          </cell>
          <cell r="F1159" t="str">
            <v>PR-201912G</v>
          </cell>
          <cell r="G1159">
            <v>43806</v>
          </cell>
          <cell r="H1159" t="str">
            <v>7 to 09</v>
          </cell>
          <cell r="I1159" t="str">
            <v>TTS</v>
          </cell>
          <cell r="J1159" t="str">
            <v>ADSE</v>
          </cell>
          <cell r="K1159" t="str">
            <v>43202-6489783-3</v>
          </cell>
          <cell r="L1159">
            <v>923172106556</v>
          </cell>
          <cell r="M1159" t="str">
            <v>021-34491659</v>
          </cell>
          <cell r="N1159" t="str">
            <v>alikadri.drive@gmail.com</v>
          </cell>
          <cell r="O1159" t="str">
            <v>SD-379 ,  Street - 03 , Askari - V , Malir Cantt</v>
          </cell>
        </row>
        <row r="1160">
          <cell r="B1160" t="str">
            <v>-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 t="str">
            <v>-</v>
          </cell>
          <cell r="J1160" t="str">
            <v>-</v>
          </cell>
          <cell r="K1160" t="str">
            <v>-</v>
          </cell>
          <cell r="L1160" t="str">
            <v>-</v>
          </cell>
          <cell r="M1160" t="str">
            <v>-</v>
          </cell>
          <cell r="N1160" t="str">
            <v>-</v>
          </cell>
          <cell r="O1160" t="str">
            <v>-</v>
          </cell>
        </row>
        <row r="1161">
          <cell r="B1161" t="str">
            <v>Enrollment</v>
          </cell>
          <cell r="C1161" t="str">
            <v>Name</v>
          </cell>
          <cell r="D1161" t="str">
            <v>Father Name</v>
          </cell>
          <cell r="E1161" t="str">
            <v>Faculty Name</v>
          </cell>
          <cell r="F1161" t="str">
            <v>Batch Code</v>
          </cell>
          <cell r="G1161" t="str">
            <v>Batch Start Date</v>
          </cell>
          <cell r="H1161" t="str">
            <v>Time Slot</v>
          </cell>
          <cell r="I1161" t="str">
            <v>Days</v>
          </cell>
          <cell r="J1161" t="str">
            <v>Course</v>
          </cell>
          <cell r="K1161" t="str">
            <v>NIC Number</v>
          </cell>
          <cell r="L1161" t="str">
            <v>PTCL No</v>
          </cell>
          <cell r="M1161" t="str">
            <v>Cell No</v>
          </cell>
          <cell r="N1161" t="str">
            <v>Email</v>
          </cell>
          <cell r="O1161" t="str">
            <v>Address</v>
          </cell>
        </row>
        <row r="1162">
          <cell r="B1162" t="str">
            <v>Student1255512</v>
          </cell>
          <cell r="C1162" t="str">
            <v xml:space="preserve">Shahjahan </v>
          </cell>
          <cell r="D1162" t="str">
            <v>Javeed Iqbal</v>
          </cell>
          <cell r="E1162" t="str">
            <v>Sir Zuhaib</v>
          </cell>
          <cell r="F1162" t="str">
            <v xml:space="preserve">PR-202006G+PR-202001G </v>
          </cell>
          <cell r="G1162">
            <v>43999</v>
          </cell>
          <cell r="H1162" t="str">
            <v>7 to 09</v>
          </cell>
          <cell r="I1162" t="str">
            <v>MWF</v>
          </cell>
          <cell r="J1162" t="str">
            <v>ADSE</v>
          </cell>
          <cell r="K1162" t="str">
            <v>42201-5827250-5</v>
          </cell>
          <cell r="L1162">
            <v>923445535076</v>
          </cell>
          <cell r="M1162">
            <v>923348494611</v>
          </cell>
          <cell r="N1162" t="str">
            <v>sjshahjahan321@gmail.com</v>
          </cell>
          <cell r="O1162" t="str">
            <v xml:space="preserve">MC-505 A green town karachi </v>
          </cell>
        </row>
        <row r="1163">
          <cell r="B1163" t="str">
            <v>Student1256025</v>
          </cell>
          <cell r="C1163" t="str">
            <v>JAVED ANWER</v>
          </cell>
          <cell r="D1163" t="str">
            <v>MUHAMAMD ANWER</v>
          </cell>
          <cell r="E1163" t="str">
            <v>Sir Zuhaib</v>
          </cell>
          <cell r="F1163" t="str">
            <v xml:space="preserve">PR-202006G+PR-202001G </v>
          </cell>
          <cell r="G1163">
            <v>43999</v>
          </cell>
          <cell r="H1163" t="str">
            <v>7 to 09</v>
          </cell>
          <cell r="I1163" t="str">
            <v>MWF</v>
          </cell>
          <cell r="J1163" t="str">
            <v>ADSE</v>
          </cell>
          <cell r="K1163" t="str">
            <v>42201-4100240-3</v>
          </cell>
          <cell r="L1163">
            <v>923152461611</v>
          </cell>
          <cell r="M1163">
            <v>923110849039</v>
          </cell>
          <cell r="N1163" t="str">
            <v>J.ANWER999@GMAIL.COM</v>
          </cell>
          <cell r="O1163" t="str">
            <v xml:space="preserve">AREA36/C KORANGI 5 KARACHI HOUSE NO 194 </v>
          </cell>
        </row>
        <row r="1164">
          <cell r="B1164" t="str">
            <v>Student1256356</v>
          </cell>
          <cell r="C1164" t="str">
            <v>Abdul Nafay Siddiqui</v>
          </cell>
          <cell r="D1164" t="str">
            <v>Zahid saleem</v>
          </cell>
          <cell r="E1164" t="str">
            <v>Sir Zuhaib</v>
          </cell>
          <cell r="F1164" t="str">
            <v xml:space="preserve">PR-202006G+PR-202001G </v>
          </cell>
          <cell r="G1164">
            <v>43999</v>
          </cell>
          <cell r="H1164" t="str">
            <v>7 to 09</v>
          </cell>
          <cell r="I1164" t="str">
            <v>MWF</v>
          </cell>
          <cell r="J1164" t="str">
            <v>DISM-ADSE</v>
          </cell>
          <cell r="K1164" t="str">
            <v>35202-0509135-5</v>
          </cell>
          <cell r="L1164" t="str">
            <v>923132481195/03132481195</v>
          </cell>
          <cell r="M1164">
            <v>923122895696</v>
          </cell>
          <cell r="N1164" t="str">
            <v>NEHALSHEIKH293@GMAIL.COM</v>
          </cell>
          <cell r="O1164" t="str">
            <v>House # 251 Sector 35/C Korangi No 3</v>
          </cell>
        </row>
        <row r="1165">
          <cell r="B1165" t="str">
            <v>Student1232538</v>
          </cell>
          <cell r="C1165" t="str">
            <v>Abdul Rehman</v>
          </cell>
          <cell r="D1165" t="str">
            <v>Muhammad Javed</v>
          </cell>
          <cell r="E1165" t="str">
            <v>Sir Zuhaib</v>
          </cell>
          <cell r="F1165" t="str">
            <v xml:space="preserve">PR-202006G+PR-202001G </v>
          </cell>
          <cell r="G1165">
            <v>43999</v>
          </cell>
          <cell r="H1165" t="str">
            <v>7 to 09</v>
          </cell>
          <cell r="I1165" t="str">
            <v>MWF</v>
          </cell>
          <cell r="J1165" t="str">
            <v>ADSE</v>
          </cell>
          <cell r="K1165" t="str">
            <v>42201-7614431-4</v>
          </cell>
          <cell r="L1165" t="str">
            <v>923462536683/923179709339</v>
          </cell>
          <cell r="M1165">
            <v>923131128028</v>
          </cell>
          <cell r="N1165" t="str">
            <v>abdul.rehman031311@gmail.com</v>
          </cell>
          <cell r="O1165" t="str">
            <v>House no : A - 63 Al Falah Society Shah Faisal Colony Karachi</v>
          </cell>
        </row>
        <row r="1166">
          <cell r="B1166" t="str">
            <v>Student1257364</v>
          </cell>
          <cell r="C1166" t="str">
            <v>SYED AFZAAL SHAH</v>
          </cell>
          <cell r="D1166" t="str">
            <v>SYED SAMMANDAR SHAH</v>
          </cell>
          <cell r="E1166" t="str">
            <v>Sir Zuhaib</v>
          </cell>
          <cell r="F1166" t="str">
            <v xml:space="preserve">PR-202006G+PR-202001G </v>
          </cell>
          <cell r="G1166">
            <v>43999</v>
          </cell>
          <cell r="H1166" t="str">
            <v>7 to 09</v>
          </cell>
          <cell r="I1166" t="str">
            <v>MWF</v>
          </cell>
          <cell r="J1166" t="str">
            <v>ACCP</v>
          </cell>
          <cell r="K1166" t="str">
            <v>-</v>
          </cell>
          <cell r="L1166">
            <v>923138660641</v>
          </cell>
          <cell r="M1166">
            <v>923322073918</v>
          </cell>
          <cell r="N1166" t="str">
            <v>SHERRYBUTT31@GMAIL.COM</v>
          </cell>
          <cell r="O1166" t="str">
            <v xml:space="preserve">H.NO 124 N.S.M.C BLOCK 5 PECHS KARACHI </v>
          </cell>
        </row>
        <row r="1167">
          <cell r="B1167" t="str">
            <v>Student1254206</v>
          </cell>
          <cell r="C1167" t="str">
            <v>Bilal Ameer Khan</v>
          </cell>
          <cell r="D1167" t="str">
            <v>Ameer Ali Khan</v>
          </cell>
          <cell r="E1167" t="str">
            <v>Sir Zuhaib</v>
          </cell>
          <cell r="F1167" t="str">
            <v xml:space="preserve">PR-202006G+PR-202001G </v>
          </cell>
          <cell r="G1167">
            <v>43999</v>
          </cell>
          <cell r="H1167" t="str">
            <v>7 to 09</v>
          </cell>
          <cell r="I1167" t="str">
            <v>MWF</v>
          </cell>
          <cell r="J1167" t="str">
            <v>ADSE</v>
          </cell>
          <cell r="K1167" t="str">
            <v>42301-9686968-7</v>
          </cell>
          <cell r="L1167">
            <v>923110241647</v>
          </cell>
          <cell r="M1167">
            <v>2135383499</v>
          </cell>
          <cell r="N1167" t="str">
            <v>bilalameer420@gmail.com</v>
          </cell>
          <cell r="O1167" t="str">
            <v>House NO. 274/ 136, Liaqat Ashraf Colony, mahmoodabad, Karachi</v>
          </cell>
        </row>
        <row r="1168">
          <cell r="B1168" t="str">
            <v>Student1263421</v>
          </cell>
          <cell r="C1168" t="str">
            <v>Muhammad Rizwan nazar</v>
          </cell>
          <cell r="D1168" t="str">
            <v>nazar hussain</v>
          </cell>
          <cell r="E1168" t="str">
            <v>Sir Zuhaib</v>
          </cell>
          <cell r="F1168" t="str">
            <v xml:space="preserve">PR-202006G+PR-202001G </v>
          </cell>
          <cell r="G1168">
            <v>43999</v>
          </cell>
          <cell r="H1168" t="str">
            <v>7 to 09</v>
          </cell>
          <cell r="I1168" t="str">
            <v>MWF</v>
          </cell>
          <cell r="J1168" t="str">
            <v>ADSE</v>
          </cell>
          <cell r="K1168" t="str">
            <v>42501-5136256-7</v>
          </cell>
          <cell r="L1168">
            <v>923022349502</v>
          </cell>
          <cell r="M1168">
            <v>0</v>
          </cell>
          <cell r="N1168" t="str">
            <v>RIZWANNAZAR91@GMAIL.COM</v>
          </cell>
          <cell r="O1168" t="str">
            <v>HOUSE # A-108 BLOCK B MODEL COLONEY MALIR KARACHI</v>
          </cell>
        </row>
        <row r="1169">
          <cell r="B1169" t="str">
            <v>Student1269385</v>
          </cell>
          <cell r="C1169" t="str">
            <v>Syed Kumail Raza Zaidi</v>
          </cell>
          <cell r="D1169" t="str">
            <v>Syed Raza Haider</v>
          </cell>
          <cell r="E1169" t="str">
            <v>Sir Zuhaib</v>
          </cell>
          <cell r="F1169" t="str">
            <v xml:space="preserve">PR-202006G+PR-202001G </v>
          </cell>
          <cell r="G1169">
            <v>43999</v>
          </cell>
          <cell r="H1169" t="str">
            <v>7 to 09</v>
          </cell>
          <cell r="I1169" t="str">
            <v>MWF</v>
          </cell>
          <cell r="J1169" t="str">
            <v>ADSE</v>
          </cell>
          <cell r="K1169" t="str">
            <v>42401-3345153-7</v>
          </cell>
          <cell r="L1169">
            <v>923321201709</v>
          </cell>
          <cell r="M1169">
            <v>923152338944</v>
          </cell>
          <cell r="N1169" t="str">
            <v>RIZVIKUMAIL11099@GMAIL.COM</v>
          </cell>
          <cell r="O1169" t="str">
            <v>D-105 NAFEESABAD TEENHATHI KARACHI</v>
          </cell>
        </row>
        <row r="1170">
          <cell r="B1170" t="str">
            <v>-</v>
          </cell>
          <cell r="C1170" t="str">
            <v>-</v>
          </cell>
          <cell r="D1170" t="str">
            <v>-</v>
          </cell>
          <cell r="E1170" t="str">
            <v>-</v>
          </cell>
          <cell r="F1170" t="str">
            <v>-</v>
          </cell>
          <cell r="G1170" t="str">
            <v>-</v>
          </cell>
          <cell r="H1170" t="str">
            <v>-</v>
          </cell>
          <cell r="I1170" t="str">
            <v>-</v>
          </cell>
          <cell r="J1170" t="str">
            <v>-</v>
          </cell>
          <cell r="K1170" t="str">
            <v>-</v>
          </cell>
          <cell r="L1170" t="str">
            <v>-</v>
          </cell>
          <cell r="M1170" t="str">
            <v>-</v>
          </cell>
          <cell r="N1170" t="str">
            <v>-</v>
          </cell>
          <cell r="O1170" t="str">
            <v>-</v>
          </cell>
        </row>
        <row r="1171">
          <cell r="B1171" t="str">
            <v>Enrollment</v>
          </cell>
          <cell r="C1171" t="str">
            <v>Name</v>
          </cell>
          <cell r="D1171" t="str">
            <v>Father Name</v>
          </cell>
          <cell r="E1171" t="str">
            <v>Faculty Name</v>
          </cell>
          <cell r="F1171" t="str">
            <v>Batch Code</v>
          </cell>
          <cell r="G1171" t="str">
            <v>Batch Start Date</v>
          </cell>
          <cell r="H1171" t="str">
            <v>Time Slot</v>
          </cell>
          <cell r="I1171" t="str">
            <v>Days</v>
          </cell>
          <cell r="J1171" t="str">
            <v>Course</v>
          </cell>
          <cell r="K1171" t="str">
            <v>NIC Number</v>
          </cell>
          <cell r="L1171" t="str">
            <v>PTCL No</v>
          </cell>
          <cell r="M1171" t="str">
            <v>Cell No</v>
          </cell>
          <cell r="N1171" t="str">
            <v>Email</v>
          </cell>
          <cell r="O1171" t="str">
            <v>Address</v>
          </cell>
        </row>
        <row r="1172">
          <cell r="B1172" t="str">
            <v>Student1283441</v>
          </cell>
          <cell r="C1172" t="str">
            <v xml:space="preserve">Mohamamd Ahmed </v>
          </cell>
          <cell r="D1172" t="str">
            <v>Habib ur rehman</v>
          </cell>
          <cell r="E1172" t="str">
            <v>Sir Jawid</v>
          </cell>
          <cell r="F1172" t="str">
            <v>PR-202010G</v>
          </cell>
          <cell r="G1172">
            <v>44482</v>
          </cell>
          <cell r="H1172" t="str">
            <v>7 to 09</v>
          </cell>
          <cell r="I1172" t="str">
            <v>TTS</v>
          </cell>
          <cell r="J1172" t="str">
            <v>ADSE</v>
          </cell>
          <cell r="K1172" t="str">
            <v>-</v>
          </cell>
          <cell r="L1172">
            <v>923002826343</v>
          </cell>
          <cell r="M1172">
            <v>0</v>
          </cell>
          <cell r="N1172">
            <v>0</v>
          </cell>
          <cell r="O1172" t="str">
            <v>Delhi Colony phot no 2 clifton karachi</v>
          </cell>
        </row>
        <row r="1173">
          <cell r="B1173" t="str">
            <v>Student1282957</v>
          </cell>
          <cell r="C1173" t="str">
            <v>Dawood Hussain Chandio</v>
          </cell>
          <cell r="D1173" t="str">
            <v>Hussain</v>
          </cell>
          <cell r="E1173" t="str">
            <v>Sir Jawid</v>
          </cell>
          <cell r="F1173" t="str">
            <v>PR-202010G</v>
          </cell>
          <cell r="G1173">
            <v>44482</v>
          </cell>
          <cell r="H1173" t="str">
            <v>7 to 09</v>
          </cell>
          <cell r="I1173" t="str">
            <v>TTS</v>
          </cell>
          <cell r="J1173" t="str">
            <v>CPISM-ADSE</v>
          </cell>
          <cell r="K1173" t="str">
            <v>42301-8552044-9</v>
          </cell>
          <cell r="L1173">
            <v>923052379983</v>
          </cell>
          <cell r="M1173">
            <v>0</v>
          </cell>
          <cell r="N1173" t="str">
            <v>Dhussain189@gmail.com</v>
          </cell>
          <cell r="O1173" t="str">
            <v>154-R PECHS BLOCK 6 KARACHI</v>
          </cell>
        </row>
        <row r="1174">
          <cell r="B1174" t="str">
            <v>Student1282880</v>
          </cell>
          <cell r="C1174" t="str">
            <v>Muhammad AbuBakar</v>
          </cell>
          <cell r="D1174" t="str">
            <v>Muhammad Sharif</v>
          </cell>
          <cell r="E1174" t="str">
            <v>Sir Jawid</v>
          </cell>
          <cell r="F1174" t="str">
            <v>PR-202010G</v>
          </cell>
          <cell r="G1174">
            <v>44482</v>
          </cell>
          <cell r="H1174" t="str">
            <v>7 to 09</v>
          </cell>
          <cell r="I1174" t="str">
            <v>TTS</v>
          </cell>
          <cell r="J1174" t="str">
            <v>HDSE-SBTE</v>
          </cell>
          <cell r="K1174" t="str">
            <v>31201-1770137-5</v>
          </cell>
          <cell r="L1174">
            <v>923089695117</v>
          </cell>
          <cell r="M1174">
            <v>923162202201</v>
          </cell>
          <cell r="N1174" t="str">
            <v>sagar6w6144@gmail.com</v>
          </cell>
          <cell r="O1174" t="str">
            <v xml:space="preserve">Mehran Town Sector 6/b Street no 4 (p_ #219 </v>
          </cell>
        </row>
        <row r="1175">
          <cell r="B1175" t="str">
            <v>Student1284666</v>
          </cell>
          <cell r="C1175" t="str">
            <v>Syed Hilal Abbas</v>
          </cell>
          <cell r="D1175" t="str">
            <v>Syed Kousar Abbas</v>
          </cell>
          <cell r="E1175" t="str">
            <v>Sir Jawid</v>
          </cell>
          <cell r="F1175" t="str">
            <v>PR-202010G</v>
          </cell>
          <cell r="G1175">
            <v>44482</v>
          </cell>
          <cell r="H1175" t="str">
            <v>7 to 09</v>
          </cell>
          <cell r="I1175" t="str">
            <v>TTS</v>
          </cell>
          <cell r="J1175" t="str">
            <v>ADSE</v>
          </cell>
          <cell r="K1175" t="str">
            <v>42501-8274001-9</v>
          </cell>
          <cell r="L1175">
            <v>923172028019</v>
          </cell>
          <cell r="M1175">
            <v>0</v>
          </cell>
          <cell r="N1175">
            <v>0</v>
          </cell>
          <cell r="O1175" t="str">
            <v>House no 5 S.no 331 Malir</v>
          </cell>
        </row>
        <row r="1176">
          <cell r="B1176" t="str">
            <v>-</v>
          </cell>
          <cell r="C1176" t="str">
            <v>-</v>
          </cell>
          <cell r="D1176" t="str">
            <v>-</v>
          </cell>
          <cell r="E1176" t="str">
            <v>-</v>
          </cell>
          <cell r="F1176" t="str">
            <v>-</v>
          </cell>
          <cell r="G1176" t="str">
            <v>-</v>
          </cell>
          <cell r="H1176" t="str">
            <v>-</v>
          </cell>
          <cell r="I1176" t="str">
            <v>-</v>
          </cell>
          <cell r="J1176" t="str">
            <v>-</v>
          </cell>
          <cell r="K1176" t="str">
            <v>-</v>
          </cell>
          <cell r="L1176" t="str">
            <v>-</v>
          </cell>
          <cell r="M1176" t="str">
            <v>-</v>
          </cell>
          <cell r="N1176" t="str">
            <v>-</v>
          </cell>
          <cell r="O1176" t="str">
            <v>-</v>
          </cell>
        </row>
        <row r="1177">
          <cell r="B1177" t="str">
            <v>Enrollment</v>
          </cell>
          <cell r="C1177" t="str">
            <v>Name</v>
          </cell>
          <cell r="D1177" t="str">
            <v>Father Name</v>
          </cell>
          <cell r="E1177" t="str">
            <v>Faculty Name</v>
          </cell>
          <cell r="F1177" t="str">
            <v>Batch Code</v>
          </cell>
          <cell r="G1177" t="str">
            <v>Batch Start Date</v>
          </cell>
          <cell r="H1177" t="str">
            <v>Time Slot</v>
          </cell>
          <cell r="I1177" t="str">
            <v>Days</v>
          </cell>
          <cell r="J1177" t="str">
            <v>Course</v>
          </cell>
          <cell r="K1177" t="str">
            <v>NIC Number</v>
          </cell>
          <cell r="L1177" t="str">
            <v>PTCL No</v>
          </cell>
          <cell r="M1177" t="str">
            <v>Cell No</v>
          </cell>
          <cell r="N1177" t="str">
            <v>Email</v>
          </cell>
          <cell r="O1177" t="str">
            <v>Address</v>
          </cell>
        </row>
        <row r="1178">
          <cell r="B1178" t="str">
            <v>Student1281578</v>
          </cell>
          <cell r="C1178" t="str">
            <v>Junaid Hussain Siddiqui</v>
          </cell>
          <cell r="D1178" t="str">
            <v>Siddiqui</v>
          </cell>
          <cell r="E1178" t="str">
            <v>Sir Shehzad</v>
          </cell>
          <cell r="F1178" t="str">
            <v>PR-202011G+202101G</v>
          </cell>
          <cell r="G1178">
            <v>44204</v>
          </cell>
          <cell r="H1178" t="str">
            <v>7 to 09</v>
          </cell>
          <cell r="I1178" t="str">
            <v>MWF</v>
          </cell>
          <cell r="J1178" t="str">
            <v>HDSE-SBTE</v>
          </cell>
          <cell r="K1178" t="str">
            <v>42101-8141791-1</v>
          </cell>
          <cell r="L1178">
            <v>923302444197</v>
          </cell>
          <cell r="M1178">
            <v>0</v>
          </cell>
          <cell r="N1178">
            <v>0</v>
          </cell>
          <cell r="O1178" t="str">
            <v>HOUSE O 489 GUL BAHAR KARACHI</v>
          </cell>
        </row>
        <row r="1179">
          <cell r="B1179" t="str">
            <v>Student1281573</v>
          </cell>
          <cell r="C1179" t="str">
            <v xml:space="preserve"> MUHAMMAD RAMEEZ SIDDIQUI</v>
          </cell>
          <cell r="D1179" t="str">
            <v>SIDDIQUI</v>
          </cell>
          <cell r="E1179" t="str">
            <v>Sir Shehzad</v>
          </cell>
          <cell r="F1179" t="str">
            <v>PR-202011G+202101G</v>
          </cell>
          <cell r="G1179">
            <v>44204</v>
          </cell>
          <cell r="H1179" t="str">
            <v>7 to 09</v>
          </cell>
          <cell r="I1179" t="str">
            <v>MWF</v>
          </cell>
          <cell r="J1179" t="str">
            <v>HDSE-SBTE</v>
          </cell>
          <cell r="K1179" t="str">
            <v>-</v>
          </cell>
          <cell r="L1179">
            <v>923142930633</v>
          </cell>
          <cell r="M1179">
            <v>0</v>
          </cell>
          <cell r="N1179">
            <v>0</v>
          </cell>
          <cell r="O1179" t="str">
            <v>HOUSE O H-C-78 HUMAINA COLONY GOLIMAR</v>
          </cell>
        </row>
        <row r="1180">
          <cell r="B1180" t="str">
            <v>Student1281570</v>
          </cell>
          <cell r="C1180" t="str">
            <v>MUHAMMAD NABEEL SIDDIQUI</v>
          </cell>
          <cell r="D1180" t="str">
            <v>MUHAMMAD GOHAR</v>
          </cell>
          <cell r="E1180" t="str">
            <v>Sir Shehzad</v>
          </cell>
          <cell r="F1180" t="str">
            <v>PR-202011G+202101G</v>
          </cell>
          <cell r="G1180">
            <v>44204</v>
          </cell>
          <cell r="H1180" t="str">
            <v>7 to 09</v>
          </cell>
          <cell r="I1180" t="str">
            <v>MWF</v>
          </cell>
          <cell r="J1180" t="str">
            <v>HDSE-SBTE</v>
          </cell>
          <cell r="K1180" t="str">
            <v>42101-2424596-3</v>
          </cell>
          <cell r="L1180">
            <v>923362566423</v>
          </cell>
          <cell r="M1180">
            <v>0</v>
          </cell>
          <cell r="N1180" t="str">
            <v>NABEELSIDDUI121@GMAIL.COM</v>
          </cell>
          <cell r="O1180" t="str">
            <v xml:space="preserve">HOUSE NO H-C-78 HOMAION COLONY GOLIMAR </v>
          </cell>
        </row>
        <row r="1181">
          <cell r="B1181" t="str">
            <v>Student1288100</v>
          </cell>
          <cell r="C1181" t="str">
            <v>Abdul Basit</v>
          </cell>
          <cell r="D1181" t="str">
            <v>Muhammad Nawaz</v>
          </cell>
          <cell r="E1181" t="str">
            <v>Sir Shehzad</v>
          </cell>
          <cell r="F1181" t="str">
            <v>PR-202011G+202101G</v>
          </cell>
          <cell r="G1181">
            <v>44204</v>
          </cell>
          <cell r="H1181" t="str">
            <v>7 to 09</v>
          </cell>
          <cell r="I1181" t="str">
            <v>MWF</v>
          </cell>
          <cell r="J1181" t="str">
            <v>ADSE</v>
          </cell>
          <cell r="K1181" t="str">
            <v>42501-1249454-5</v>
          </cell>
          <cell r="L1181">
            <v>923172575433</v>
          </cell>
          <cell r="M1181">
            <v>923462405194</v>
          </cell>
          <cell r="N1181" t="str">
            <v>ab3135008@gmail.com</v>
          </cell>
          <cell r="O1181" t="str">
            <v>House No #A247 Future Colony Landhi Karachi</v>
          </cell>
        </row>
        <row r="1182">
          <cell r="B1182" t="str">
            <v>Student1340896</v>
          </cell>
          <cell r="C1182" t="str">
            <v>Naeem Shahzab</v>
          </cell>
          <cell r="D1182" t="str">
            <v>Shabbir ahmed</v>
          </cell>
          <cell r="E1182" t="str">
            <v>Sir Shehzad</v>
          </cell>
          <cell r="F1182" t="str">
            <v>PR-202011G+202101G</v>
          </cell>
          <cell r="G1182">
            <v>44204</v>
          </cell>
          <cell r="H1182" t="str">
            <v>7 to 09</v>
          </cell>
          <cell r="I1182" t="str">
            <v>MWF</v>
          </cell>
          <cell r="J1182" t="str">
            <v>STC SQL Server</v>
          </cell>
          <cell r="K1182" t="str">
            <v>42101-1690912-1</v>
          </cell>
          <cell r="L1182">
            <v>923312222484</v>
          </cell>
          <cell r="M1182">
            <v>923002339213</v>
          </cell>
          <cell r="N1182" t="str">
            <v>naeem.shahzad@gmail.com</v>
          </cell>
          <cell r="O1182" t="str">
            <v>R-321, Sector 14-B Shadman Town north Karachi</v>
          </cell>
        </row>
        <row r="1183">
          <cell r="B1183" t="str">
            <v>Student1338238</v>
          </cell>
          <cell r="C1183" t="str">
            <v>Junaid Altaf</v>
          </cell>
          <cell r="D1183" t="str">
            <v>Altaf hussain Siddiqui</v>
          </cell>
          <cell r="E1183" t="str">
            <v>Sir Shehzad</v>
          </cell>
          <cell r="F1183" t="str">
            <v>PR-202011G+202101G</v>
          </cell>
          <cell r="G1183">
            <v>44204</v>
          </cell>
          <cell r="H1183" t="str">
            <v>7 to 09</v>
          </cell>
          <cell r="I1183" t="str">
            <v>MWF</v>
          </cell>
          <cell r="J1183" t="str">
            <v>STC SQL Server</v>
          </cell>
          <cell r="K1183" t="str">
            <v>45504-6320910-1</v>
          </cell>
          <cell r="L1183">
            <v>923163624435</v>
          </cell>
          <cell r="M1183" t="str">
            <v>-</v>
          </cell>
          <cell r="N1183" t="str">
            <v>junaidahaf552@gmail.com</v>
          </cell>
          <cell r="O1183" t="str">
            <v>nadeem blessing near ashfaque hospital block 13-C gulshan-e-iqbal karachi</v>
          </cell>
        </row>
        <row r="1184">
          <cell r="B1184" t="str">
            <v>Student1290607</v>
          </cell>
          <cell r="C1184" t="str">
            <v>Rustom Ali Shah</v>
          </cell>
          <cell r="D1184" t="str">
            <v>Ahmed Shah</v>
          </cell>
          <cell r="E1184" t="str">
            <v>Sir Shehzad</v>
          </cell>
          <cell r="F1184" t="str">
            <v>PR-202011G+202101G</v>
          </cell>
          <cell r="G1184">
            <v>44204</v>
          </cell>
          <cell r="H1184" t="str">
            <v>11 to 1</v>
          </cell>
          <cell r="I1184" t="str">
            <v>MWF</v>
          </cell>
          <cell r="J1184" t="str">
            <v>HDSE-SBTE</v>
          </cell>
          <cell r="K1184" t="str">
            <v>42501-2733372-5</v>
          </cell>
          <cell r="L1184">
            <v>923368112648</v>
          </cell>
          <cell r="M1184">
            <v>923121256892</v>
          </cell>
          <cell r="N1184" t="str">
            <v>03122124828@gmail.com</v>
          </cell>
          <cell r="O1184" t="str">
            <v>B776 steel town bin qasim town karachi</v>
          </cell>
        </row>
        <row r="1185">
          <cell r="B1185" t="str">
            <v>Student1339504</v>
          </cell>
          <cell r="C1185" t="str">
            <v>Malik Shoaib</v>
          </cell>
          <cell r="D1185" t="str">
            <v>Lal Ahmed</v>
          </cell>
          <cell r="E1185" t="str">
            <v>Sir Shehzad</v>
          </cell>
          <cell r="F1185" t="str">
            <v>PR-202011G+202101G</v>
          </cell>
          <cell r="G1185">
            <v>44204</v>
          </cell>
          <cell r="H1185" t="str">
            <v>7 to 09</v>
          </cell>
          <cell r="I1185" t="str">
            <v>MWF</v>
          </cell>
          <cell r="J1185" t="str">
            <v>DISM-ADSE</v>
          </cell>
          <cell r="K1185" t="str">
            <v>42301-0458384-3</v>
          </cell>
          <cell r="L1185">
            <v>923021986165</v>
          </cell>
          <cell r="M1185" t="str">
            <v>-</v>
          </cell>
          <cell r="N1185" t="str">
            <v>shoaibmalik.khi@gmail.com</v>
          </cell>
          <cell r="O1185" t="str">
            <v>House No 49/1 khayan-e-ghazi Phase 5 DHA Karachi</v>
          </cell>
        </row>
        <row r="1186">
          <cell r="B1186" t="str">
            <v>Student1290374</v>
          </cell>
          <cell r="C1186" t="str">
            <v>Muhammad Bilal</v>
          </cell>
          <cell r="D1186" t="str">
            <v>Ahtisham Ul Haq</v>
          </cell>
          <cell r="E1186" t="str">
            <v>Sir Shehzad</v>
          </cell>
          <cell r="F1186" t="str">
            <v>PR-202011G+202101G</v>
          </cell>
          <cell r="G1186">
            <v>44204</v>
          </cell>
          <cell r="H1186" t="str">
            <v>7 to 09</v>
          </cell>
          <cell r="I1186" t="str">
            <v>MWF</v>
          </cell>
          <cell r="J1186" t="str">
            <v>ADSE</v>
          </cell>
          <cell r="K1186" t="str">
            <v>42301-6504740-5</v>
          </cell>
          <cell r="L1186">
            <v>923082698805</v>
          </cell>
          <cell r="M1186">
            <v>0</v>
          </cell>
          <cell r="N1186" t="str">
            <v>abdulbasit92@gmail.com</v>
          </cell>
          <cell r="O1186" t="str">
            <v>Flat no C-4/219 civic view appartment gulshan e iqbal</v>
          </cell>
        </row>
        <row r="1187">
          <cell r="B1187" t="str">
            <v>Student1302067</v>
          </cell>
          <cell r="C1187" t="str">
            <v>Osama</v>
          </cell>
          <cell r="D1187" t="str">
            <v>Ali Mohammad</v>
          </cell>
          <cell r="E1187" t="str">
            <v>Sir Shehzad</v>
          </cell>
          <cell r="F1187" t="str">
            <v>PR-202011G+202101G</v>
          </cell>
          <cell r="G1187">
            <v>44204</v>
          </cell>
          <cell r="H1187" t="str">
            <v>7 to 09</v>
          </cell>
          <cell r="I1187" t="str">
            <v>MWF</v>
          </cell>
          <cell r="J1187" t="str">
            <v>ADSE</v>
          </cell>
          <cell r="K1187" t="str">
            <v>-</v>
          </cell>
          <cell r="L1187">
            <v>923472737876</v>
          </cell>
          <cell r="M1187">
            <v>0</v>
          </cell>
          <cell r="N1187">
            <v>0</v>
          </cell>
          <cell r="O1187" t="str">
            <v>Street no 02 Yousuf Haroon road lee market</v>
          </cell>
        </row>
        <row r="1188">
          <cell r="B1188" t="str">
            <v>Student1290015</v>
          </cell>
          <cell r="C1188" t="str">
            <v>Muhammad Noman</v>
          </cell>
          <cell r="D1188" t="str">
            <v>Iftikhar Ahmed</v>
          </cell>
          <cell r="E1188" t="str">
            <v>Sir Shehzad</v>
          </cell>
          <cell r="F1188" t="str">
            <v>PR-202011G+202101G</v>
          </cell>
          <cell r="G1188">
            <v>44204</v>
          </cell>
          <cell r="H1188" t="str">
            <v>7 to 09</v>
          </cell>
          <cell r="I1188" t="str">
            <v>MWF</v>
          </cell>
          <cell r="J1188" t="str">
            <v>ADSE</v>
          </cell>
          <cell r="K1188" t="str">
            <v>42201-9270832-3</v>
          </cell>
          <cell r="L1188">
            <v>923032267208</v>
          </cell>
          <cell r="M1188">
            <v>0</v>
          </cell>
          <cell r="N1188" t="str">
            <v>ifthikharahmedPAF@gmail.com</v>
          </cell>
          <cell r="O1188" t="str">
            <v>House no 602/22 Camp mo 1 PAF base fAisal</v>
          </cell>
        </row>
        <row r="1189">
          <cell r="B1189" t="str">
            <v>Student1285169</v>
          </cell>
          <cell r="C1189" t="str">
            <v>Abdul sami</v>
          </cell>
          <cell r="D1189" t="str">
            <v>Imran Hamid</v>
          </cell>
          <cell r="E1189" t="str">
            <v>Sir Shehzad</v>
          </cell>
          <cell r="F1189" t="str">
            <v>PR-202011G+202101G</v>
          </cell>
          <cell r="G1189">
            <v>44204</v>
          </cell>
          <cell r="H1189" t="str">
            <v>7 to 09</v>
          </cell>
          <cell r="I1189" t="str">
            <v>MWF</v>
          </cell>
          <cell r="J1189" t="str">
            <v>DISM</v>
          </cell>
          <cell r="K1189" t="str">
            <v>44206-8478594-7</v>
          </cell>
          <cell r="L1189">
            <v>923042278725</v>
          </cell>
          <cell r="M1189">
            <v>923468955965</v>
          </cell>
          <cell r="N1189" t="str">
            <v>miansami85@gmail.com</v>
          </cell>
          <cell r="O1189" t="str">
            <v>Askari 5 house no 83/2a malir cannt</v>
          </cell>
        </row>
        <row r="1190">
          <cell r="B1190" t="str">
            <v>Student1288822</v>
          </cell>
          <cell r="C1190" t="str">
            <v>Hayyan Rafique</v>
          </cell>
          <cell r="D1190" t="str">
            <v>R.M.Rafique</v>
          </cell>
          <cell r="E1190" t="str">
            <v>Sir Shehzad</v>
          </cell>
          <cell r="F1190" t="str">
            <v>PR-202011G+202101G</v>
          </cell>
          <cell r="G1190">
            <v>44204</v>
          </cell>
          <cell r="H1190" t="str">
            <v>7 to 09</v>
          </cell>
          <cell r="I1190" t="str">
            <v>MWF</v>
          </cell>
          <cell r="J1190" t="str">
            <v>ADSE</v>
          </cell>
          <cell r="K1190" t="str">
            <v>42201-8943814-7</v>
          </cell>
          <cell r="L1190">
            <v>923242438379</v>
          </cell>
          <cell r="M1190" t="str">
            <v>923112182535/923212725048</v>
          </cell>
          <cell r="N1190" t="str">
            <v>hayyanhammad595@gmail.com</v>
          </cell>
          <cell r="O1190" t="str">
            <v>Korangi crossing , Allah wala town, Sector 31-B</v>
          </cell>
        </row>
        <row r="1191">
          <cell r="B1191" t="str">
            <v>Student1300939</v>
          </cell>
          <cell r="C1191" t="str">
            <v xml:space="preserve">Muhammad Haris </v>
          </cell>
          <cell r="D1191" t="str">
            <v>M Altaf</v>
          </cell>
          <cell r="E1191" t="str">
            <v>Sir Shehzad</v>
          </cell>
          <cell r="F1191" t="str">
            <v>PR-202011G+202101G</v>
          </cell>
          <cell r="G1191">
            <v>44204</v>
          </cell>
          <cell r="H1191" t="str">
            <v>7 to 09</v>
          </cell>
          <cell r="I1191" t="str">
            <v>MWF</v>
          </cell>
          <cell r="J1191" t="str">
            <v>ADSE</v>
          </cell>
          <cell r="K1191" t="str">
            <v>42501-6614745-1</v>
          </cell>
          <cell r="L1191">
            <v>923058996800</v>
          </cell>
          <cell r="M1191">
            <v>0</v>
          </cell>
          <cell r="N1191" t="str">
            <v>HarrisMalik9009@gmail.com</v>
          </cell>
          <cell r="O1191" t="str">
            <v xml:space="preserve">house no 139 st 04 water pump Ibrahim hydri </v>
          </cell>
        </row>
        <row r="1192">
          <cell r="B1192" t="str">
            <v>Student1280824</v>
          </cell>
          <cell r="C1192" t="str">
            <v>Muhammad Sufiyan</v>
          </cell>
          <cell r="D1192" t="str">
            <v>muhammad rizwan</v>
          </cell>
          <cell r="E1192" t="str">
            <v>Sir Shehzad</v>
          </cell>
          <cell r="F1192" t="str">
            <v>PR-202011G+202101G</v>
          </cell>
          <cell r="G1192">
            <v>44204</v>
          </cell>
          <cell r="H1192" t="str">
            <v>7 to 09</v>
          </cell>
          <cell r="I1192" t="str">
            <v>MWF</v>
          </cell>
          <cell r="J1192" t="str">
            <v>ADSE</v>
          </cell>
          <cell r="K1192" t="str">
            <v>-</v>
          </cell>
          <cell r="L1192">
            <v>923060297561</v>
          </cell>
          <cell r="M1192">
            <v>0</v>
          </cell>
          <cell r="N1192" t="str">
            <v>sbraker080@gmail.com</v>
          </cell>
          <cell r="O1192" t="str">
            <v>Mehmoodabad no 6 sector c</v>
          </cell>
        </row>
        <row r="1193">
          <cell r="B1193" t="str">
            <v>-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 t="str">
            <v>-</v>
          </cell>
          <cell r="J1193" t="str">
            <v>-</v>
          </cell>
          <cell r="K1193" t="str">
            <v>-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</row>
        <row r="1194">
          <cell r="B1194" t="str">
            <v>Enrollment</v>
          </cell>
          <cell r="C1194" t="str">
            <v>Name</v>
          </cell>
          <cell r="D1194" t="str">
            <v>Father Name</v>
          </cell>
          <cell r="E1194" t="str">
            <v>Faculty Name</v>
          </cell>
          <cell r="F1194" t="str">
            <v>Batch Code</v>
          </cell>
          <cell r="G1194" t="str">
            <v>Batch Start Date</v>
          </cell>
          <cell r="H1194" t="str">
            <v>Time Slot</v>
          </cell>
          <cell r="I1194" t="str">
            <v>Days</v>
          </cell>
          <cell r="J1194" t="str">
            <v>Course</v>
          </cell>
          <cell r="K1194" t="str">
            <v>NIC Number</v>
          </cell>
          <cell r="L1194" t="str">
            <v>PTCL No</v>
          </cell>
          <cell r="M1194" t="str">
            <v>Cell No</v>
          </cell>
          <cell r="N1194" t="str">
            <v>Email</v>
          </cell>
          <cell r="O1194" t="str">
            <v>Address</v>
          </cell>
        </row>
        <row r="1195">
          <cell r="B1195" t="str">
            <v>Student1303467</v>
          </cell>
          <cell r="C1195" t="str">
            <v>Muhammad Junaid Iqbal</v>
          </cell>
          <cell r="D1195" t="str">
            <v>Muhammad Iqbal</v>
          </cell>
          <cell r="E1195" t="str">
            <v>Sir Shehzad</v>
          </cell>
          <cell r="F1195" t="str">
            <v>PR-202102G</v>
          </cell>
          <cell r="G1195">
            <v>44238</v>
          </cell>
          <cell r="H1195" t="str">
            <v>7 to 09</v>
          </cell>
          <cell r="I1195" t="str">
            <v>TTS</v>
          </cell>
          <cell r="J1195" t="str">
            <v>ADSE</v>
          </cell>
          <cell r="K1195" t="str">
            <v>42201-3674156-9</v>
          </cell>
          <cell r="L1195">
            <v>923312262705</v>
          </cell>
          <cell r="M1195">
            <v>0</v>
          </cell>
          <cell r="N1195" t="str">
            <v>junaidjemiqbal@yahoo.com</v>
          </cell>
          <cell r="O1195" t="str">
            <v>House no Y-96 Korangi 1/1/3 karachi</v>
          </cell>
        </row>
        <row r="1196">
          <cell r="B1196" t="str">
            <v>Student1304300</v>
          </cell>
          <cell r="C1196" t="str">
            <v>MALAIK SHAHWAAN ALI</v>
          </cell>
          <cell r="D1196" t="str">
            <v>Maraj Ali</v>
          </cell>
          <cell r="E1196" t="str">
            <v>Sir Shehzad</v>
          </cell>
          <cell r="F1196" t="str">
            <v>PR-202102G</v>
          </cell>
          <cell r="G1196">
            <v>44238</v>
          </cell>
          <cell r="H1196" t="str">
            <v>7 to 09</v>
          </cell>
          <cell r="I1196" t="str">
            <v>TTS</v>
          </cell>
          <cell r="J1196" t="str">
            <v>ADSE</v>
          </cell>
          <cell r="K1196" t="str">
            <v>42201-6069825-5</v>
          </cell>
          <cell r="L1196">
            <v>923171033091</v>
          </cell>
          <cell r="M1196">
            <v>923432418988</v>
          </cell>
          <cell r="N1196">
            <v>0</v>
          </cell>
          <cell r="O1196" t="str">
            <v>36g/ Sharif Coloney Near nabina School korangi</v>
          </cell>
        </row>
        <row r="1197">
          <cell r="B1197" t="str">
            <v>Student1303676</v>
          </cell>
          <cell r="C1197" t="str">
            <v>Daniyal Akram</v>
          </cell>
          <cell r="D1197" t="str">
            <v>Muhammad Akram</v>
          </cell>
          <cell r="E1197" t="str">
            <v>Sir Shehzad</v>
          </cell>
          <cell r="F1197" t="str">
            <v>PR-202102G</v>
          </cell>
          <cell r="G1197">
            <v>44238</v>
          </cell>
          <cell r="H1197" t="str">
            <v>7 to 09</v>
          </cell>
          <cell r="I1197" t="str">
            <v>TTS</v>
          </cell>
          <cell r="J1197" t="str">
            <v>ADSE</v>
          </cell>
          <cell r="K1197" t="str">
            <v>42301-1368345-1</v>
          </cell>
          <cell r="L1197">
            <v>923047687330</v>
          </cell>
          <cell r="M1197">
            <v>923218937740</v>
          </cell>
          <cell r="N1197" t="str">
            <v>daniyal99akram@gmail.com</v>
          </cell>
          <cell r="O1197" t="str">
            <v>House no X24 Street no 2 Azam Basti Karachi</v>
          </cell>
        </row>
        <row r="1198">
          <cell r="B1198" t="str">
            <v>Student1305197</v>
          </cell>
          <cell r="C1198" t="str">
            <v xml:space="preserve">Rabnawaz Ahmed Qureshi </v>
          </cell>
          <cell r="D1198" t="str">
            <v>Nisar AHmed</v>
          </cell>
          <cell r="E1198" t="str">
            <v>Sir Shehzad</v>
          </cell>
          <cell r="F1198" t="str">
            <v>PR-202102G</v>
          </cell>
          <cell r="G1198">
            <v>44238</v>
          </cell>
          <cell r="H1198" t="str">
            <v>7 to 09</v>
          </cell>
          <cell r="I1198" t="str">
            <v>TTS</v>
          </cell>
          <cell r="J1198" t="str">
            <v>ADSE</v>
          </cell>
          <cell r="K1198" t="str">
            <v>42301-2539643-3</v>
          </cell>
          <cell r="L1198">
            <v>923142316443</v>
          </cell>
          <cell r="M1198">
            <v>923162943802</v>
          </cell>
          <cell r="N1198" t="str">
            <v>rah0779@gmail.com</v>
          </cell>
          <cell r="O1198" t="str">
            <v xml:space="preserve">House no 41 Sec c Street no 6 </v>
          </cell>
        </row>
        <row r="1199">
          <cell r="B1199" t="str">
            <v>Student1343457</v>
          </cell>
          <cell r="C1199" t="str">
            <v>Muhammad Ali</v>
          </cell>
          <cell r="D1199" t="str">
            <v>Muhammad Ashfaque</v>
          </cell>
          <cell r="E1199" t="str">
            <v>Sir Shehzad</v>
          </cell>
          <cell r="F1199" t="str">
            <v>PR-202102G</v>
          </cell>
          <cell r="G1199">
            <v>44238</v>
          </cell>
          <cell r="H1199" t="str">
            <v>7 to 09</v>
          </cell>
          <cell r="I1199" t="str">
            <v>TTS</v>
          </cell>
          <cell r="J1199" t="str">
            <v>.Net Smart Pro</v>
          </cell>
          <cell r="K1199" t="str">
            <v>41701-0622392-1</v>
          </cell>
          <cell r="L1199">
            <v>923013253866</v>
          </cell>
          <cell r="M1199" t="str">
            <v>-</v>
          </cell>
          <cell r="N1199" t="str">
            <v>mali3068933@gmail.com</v>
          </cell>
          <cell r="O1199" t="str">
            <v>Noman avenue Main Rashid Minhasroad Karachi</v>
          </cell>
        </row>
        <row r="1200">
          <cell r="B1200" t="str">
            <v>Student1347324</v>
          </cell>
          <cell r="C1200" t="str">
            <v>Muhammad Faisal Moin</v>
          </cell>
          <cell r="D1200" t="str">
            <v>Moin-ud-Din</v>
          </cell>
          <cell r="E1200" t="str">
            <v>Sir Shehzad</v>
          </cell>
          <cell r="F1200" t="str">
            <v>PR-202102G</v>
          </cell>
          <cell r="G1200">
            <v>44238</v>
          </cell>
          <cell r="H1200" t="str">
            <v>7 to 09</v>
          </cell>
          <cell r="I1200" t="str">
            <v>TTS</v>
          </cell>
          <cell r="J1200" t="str">
            <v>.Net Smart Pro</v>
          </cell>
          <cell r="K1200" t="str">
            <v>42301-5237720-7</v>
          </cell>
          <cell r="L1200">
            <v>923008255866</v>
          </cell>
          <cell r="M1200" t="str">
            <v>-</v>
          </cell>
          <cell r="N1200" t="str">
            <v>mfaisalmoin2021@gmail.com</v>
          </cell>
          <cell r="O1200" t="str">
            <v>House 102/1 Street 24 Phase 6 Main Khayaban-e-Muhafuz DHA Karachi</v>
          </cell>
        </row>
        <row r="1201">
          <cell r="B1201" t="str">
            <v>Student1276661</v>
          </cell>
          <cell r="C1201" t="str">
            <v>Muhammad Usman Amin Mughal</v>
          </cell>
          <cell r="D1201" t="str">
            <v>Muhammad Amin Mughal</v>
          </cell>
          <cell r="E1201" t="str">
            <v>Sir Shehzad</v>
          </cell>
          <cell r="F1201" t="str">
            <v>PR-202102G</v>
          </cell>
          <cell r="G1201">
            <v>44238</v>
          </cell>
          <cell r="H1201" t="str">
            <v>7 to 09</v>
          </cell>
          <cell r="I1201" t="str">
            <v>TTS</v>
          </cell>
          <cell r="J1201" t="str">
            <v>ADSE</v>
          </cell>
          <cell r="K1201" t="str">
            <v>42301-9104906-3</v>
          </cell>
          <cell r="L1201">
            <v>923200242021</v>
          </cell>
          <cell r="M1201">
            <v>923020256729</v>
          </cell>
          <cell r="N1201" t="str">
            <v>usmanmughalk234@gmail.com</v>
          </cell>
          <cell r="O1201" t="str">
            <v>House no 385 street 5 Allama iqbal colony Mehmoodabad Gate Karachi</v>
          </cell>
        </row>
        <row r="1202">
          <cell r="B1202" t="str">
            <v>Student1348817</v>
          </cell>
          <cell r="C1202" t="str">
            <v>Muhammad Talha</v>
          </cell>
          <cell r="D1202" t="str">
            <v>Muhammad Nasir</v>
          </cell>
          <cell r="E1202" t="str">
            <v>Sir Shehzad</v>
          </cell>
          <cell r="F1202" t="str">
            <v>PR-202102G</v>
          </cell>
          <cell r="G1202">
            <v>44238</v>
          </cell>
          <cell r="H1202" t="str">
            <v>7 to 09</v>
          </cell>
          <cell r="I1202" t="str">
            <v>TTS</v>
          </cell>
          <cell r="J1202" t="str">
            <v>.Net Smart Pro</v>
          </cell>
          <cell r="K1202" t="str">
            <v>42201-7208593-5</v>
          </cell>
          <cell r="L1202">
            <v>92135151175</v>
          </cell>
          <cell r="M1202" t="str">
            <v>-</v>
          </cell>
          <cell r="N1202" t="str">
            <v>talhanasir.tn@gmail.com</v>
          </cell>
          <cell r="O1202" t="str">
            <v>R/198 Block B Gulghan-e-Millat Karachi</v>
          </cell>
        </row>
        <row r="1203">
          <cell r="B1203" t="str">
            <v>Student1348545</v>
          </cell>
          <cell r="C1203" t="str">
            <v>Mohammad Saad Naeem</v>
          </cell>
          <cell r="D1203" t="str">
            <v>Naeem Ahmed</v>
          </cell>
          <cell r="E1203" t="str">
            <v>Sir Shehzad</v>
          </cell>
          <cell r="F1203" t="str">
            <v>PR-202102G</v>
          </cell>
          <cell r="G1203">
            <v>44238</v>
          </cell>
          <cell r="H1203" t="str">
            <v>7 to 09</v>
          </cell>
          <cell r="I1203" t="str">
            <v>TTS</v>
          </cell>
          <cell r="J1203" t="str">
            <v>.Net Smart Pro</v>
          </cell>
          <cell r="K1203" t="str">
            <v>-</v>
          </cell>
          <cell r="L1203">
            <v>923002658405</v>
          </cell>
          <cell r="M1203" t="str">
            <v>-</v>
          </cell>
          <cell r="N1203" t="str">
            <v>saad.naeemj81@gmail.com</v>
          </cell>
          <cell r="O1203" t="str">
            <v>A-250 Block 8First Floor K.A.E.C.H.S</v>
          </cell>
        </row>
        <row r="1204">
          <cell r="B1204" t="str">
            <v>Student1347015</v>
          </cell>
          <cell r="C1204" t="str">
            <v>Muhammad Hassan Siddiqui</v>
          </cell>
          <cell r="D1204" t="str">
            <v>Zafar-ud-Din</v>
          </cell>
          <cell r="E1204" t="str">
            <v>Sir Shehzad</v>
          </cell>
          <cell r="F1204" t="str">
            <v>PR-202102G</v>
          </cell>
          <cell r="G1204">
            <v>44238</v>
          </cell>
          <cell r="H1204" t="str">
            <v>7 to 09</v>
          </cell>
          <cell r="I1204" t="str">
            <v>TTS</v>
          </cell>
          <cell r="J1204" t="str">
            <v>.Net Smart Pro</v>
          </cell>
          <cell r="K1204" t="str">
            <v>42101-6814929-9</v>
          </cell>
          <cell r="L1204">
            <v>923172167207</v>
          </cell>
          <cell r="M1204" t="str">
            <v>-</v>
          </cell>
          <cell r="N1204" t="str">
            <v>hsiddiqui834@gmail.com</v>
          </cell>
          <cell r="O1204" t="str">
            <v>House no 7/17 A-Area Liaquatabad karachi</v>
          </cell>
        </row>
        <row r="1205">
          <cell r="B1205" t="str">
            <v>Student1342591</v>
          </cell>
          <cell r="C1205" t="str">
            <v>Syed Qaim Ali Shah</v>
          </cell>
          <cell r="D1205" t="str">
            <v>Ali Shah Rizvi</v>
          </cell>
          <cell r="E1205" t="str">
            <v>Sir Shehzad</v>
          </cell>
          <cell r="F1205" t="str">
            <v>PR-202102G</v>
          </cell>
          <cell r="G1205">
            <v>44238</v>
          </cell>
          <cell r="H1205" t="str">
            <v>7 to 09</v>
          </cell>
          <cell r="I1205" t="str">
            <v>TTS</v>
          </cell>
          <cell r="J1205" t="str">
            <v>.Net Smart Pro</v>
          </cell>
          <cell r="K1205" t="str">
            <v>42501-3717791-7</v>
          </cell>
          <cell r="L1205">
            <v>923363364283</v>
          </cell>
          <cell r="M1205" t="str">
            <v>-</v>
          </cell>
          <cell r="N1205" t="str">
            <v>qaimali@gmail.com</v>
          </cell>
          <cell r="O1205" t="str">
            <v>B-30 Survey No 552 Jaffer-e-tayyar Society</v>
          </cell>
        </row>
        <row r="1206">
          <cell r="B1206" t="str">
            <v>Student1305201</v>
          </cell>
          <cell r="C1206" t="str">
            <v>Muneeb Ur Rehman</v>
          </cell>
          <cell r="D1206" t="str">
            <v>M HASHIM</v>
          </cell>
          <cell r="E1206" t="str">
            <v>Sir Shehzad</v>
          </cell>
          <cell r="F1206" t="str">
            <v>PR-202102G</v>
          </cell>
          <cell r="G1206">
            <v>44238</v>
          </cell>
          <cell r="H1206" t="str">
            <v>7 to 09</v>
          </cell>
          <cell r="I1206" t="str">
            <v>TTS</v>
          </cell>
          <cell r="J1206" t="str">
            <v>ADSE</v>
          </cell>
          <cell r="K1206" t="str">
            <v>42301-2787416-9</v>
          </cell>
          <cell r="L1206">
            <v>923428503679</v>
          </cell>
          <cell r="M1206">
            <v>0</v>
          </cell>
          <cell r="N1206">
            <v>0</v>
          </cell>
          <cell r="O1206" t="str">
            <v xml:space="preserve">House no 492 Street no 4 Sector G Manzoor Colony </v>
          </cell>
        </row>
        <row r="1207">
          <cell r="B1207" t="str">
            <v>Student1260083</v>
          </cell>
          <cell r="C1207" t="str">
            <v>muhammad ashad malik</v>
          </cell>
          <cell r="D1207" t="str">
            <v>muhammad yosuf</v>
          </cell>
          <cell r="E1207" t="str">
            <v>Sir Shehzad</v>
          </cell>
          <cell r="F1207" t="str">
            <v>PR-202102G</v>
          </cell>
          <cell r="G1207">
            <v>44238</v>
          </cell>
          <cell r="H1207" t="str">
            <v>7 to 09</v>
          </cell>
          <cell r="I1207" t="str">
            <v>TTS</v>
          </cell>
          <cell r="J1207" t="str">
            <v>ADSE</v>
          </cell>
          <cell r="K1207" t="str">
            <v>42201-5984875-5</v>
          </cell>
          <cell r="L1207">
            <v>923333594336</v>
          </cell>
          <cell r="M1207">
            <v>923410258825</v>
          </cell>
          <cell r="N1207" t="str">
            <v>MALIKARSHAD9294@YAHOO.COM</v>
          </cell>
          <cell r="O1207" t="str">
            <v xml:space="preserve">FAYSAL BANK 16-A ABDULLAH HAROON ROAD KARACHI NEAR MARRIOT HOTEL KARACHI </v>
          </cell>
        </row>
        <row r="1208">
          <cell r="B1208" t="str">
            <v>Student1302042</v>
          </cell>
          <cell r="C1208" t="str">
            <v>Umair Zaidi</v>
          </cell>
          <cell r="D1208" t="str">
            <v>Zaidi Feroz</v>
          </cell>
          <cell r="E1208" t="str">
            <v>Sir Shehzad</v>
          </cell>
          <cell r="F1208" t="str">
            <v>PR-202102G</v>
          </cell>
          <cell r="G1208">
            <v>44238</v>
          </cell>
          <cell r="H1208" t="str">
            <v>7 to 09</v>
          </cell>
          <cell r="I1208" t="str">
            <v>TTS</v>
          </cell>
          <cell r="J1208" t="str">
            <v>CPISM-ADSE</v>
          </cell>
          <cell r="K1208" t="str">
            <v>42501-8746753-1</v>
          </cell>
          <cell r="L1208">
            <v>923212669850</v>
          </cell>
          <cell r="M1208">
            <v>923032444223</v>
          </cell>
          <cell r="N1208">
            <v>0</v>
          </cell>
          <cell r="O1208" t="str">
            <v>House no l/19 st-21 sector-30/a Altaf korangi</v>
          </cell>
        </row>
        <row r="1209">
          <cell r="B1209" t="str">
            <v>Student1308400</v>
          </cell>
          <cell r="C1209" t="str">
            <v>Muzamil ali Rao</v>
          </cell>
          <cell r="D1209" t="str">
            <v>Tabassum ali rao</v>
          </cell>
          <cell r="E1209" t="str">
            <v>Sir Shehzad</v>
          </cell>
          <cell r="F1209" t="str">
            <v>PR-202102G</v>
          </cell>
          <cell r="G1209">
            <v>44238</v>
          </cell>
          <cell r="H1209" t="str">
            <v>7 to 09</v>
          </cell>
          <cell r="I1209" t="str">
            <v>TTS</v>
          </cell>
          <cell r="J1209" t="str">
            <v>ADSE</v>
          </cell>
          <cell r="K1209" t="str">
            <v>42201-3974451-5</v>
          </cell>
          <cell r="L1209">
            <v>923352158275</v>
          </cell>
          <cell r="M1209">
            <v>923242140834</v>
          </cell>
          <cell r="N1209" t="str">
            <v>muzammilalirao580@gmail.com</v>
          </cell>
          <cell r="O1209" t="str">
            <v xml:space="preserve">House no 54 Bostan e raza model colony </v>
          </cell>
        </row>
        <row r="1210">
          <cell r="B1210" t="str">
            <v>-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 t="str">
            <v>-</v>
          </cell>
          <cell r="J1210" t="str">
            <v>-</v>
          </cell>
          <cell r="K1210" t="str">
            <v>-</v>
          </cell>
          <cell r="L1210" t="str">
            <v>-</v>
          </cell>
          <cell r="M1210" t="str">
            <v>-</v>
          </cell>
          <cell r="N1210" t="str">
            <v>-</v>
          </cell>
          <cell r="O1210" t="str">
            <v>-</v>
          </cell>
        </row>
        <row r="1211">
          <cell r="B1211" t="str">
            <v>Enrollment</v>
          </cell>
          <cell r="C1211" t="str">
            <v>Name</v>
          </cell>
          <cell r="D1211" t="str">
            <v>Father Name</v>
          </cell>
          <cell r="E1211" t="str">
            <v>Faculty Name</v>
          </cell>
          <cell r="F1211" t="str">
            <v>Batch Code</v>
          </cell>
          <cell r="G1211" t="str">
            <v>Batch Start Date</v>
          </cell>
          <cell r="H1211" t="str">
            <v>Time Slot</v>
          </cell>
          <cell r="I1211" t="str">
            <v>Days</v>
          </cell>
          <cell r="J1211" t="str">
            <v>Course</v>
          </cell>
          <cell r="K1211" t="str">
            <v>NIC Number</v>
          </cell>
          <cell r="L1211" t="str">
            <v>PTCL No</v>
          </cell>
          <cell r="M1211" t="str">
            <v>Cell No</v>
          </cell>
          <cell r="N1211" t="str">
            <v>Email</v>
          </cell>
          <cell r="O1211" t="str">
            <v>Address</v>
          </cell>
        </row>
        <row r="1212">
          <cell r="B1212" t="str">
            <v>Student1312317</v>
          </cell>
          <cell r="C1212" t="str">
            <v>Shahrukh qadeer</v>
          </cell>
          <cell r="D1212" t="str">
            <v>qadeer uddin</v>
          </cell>
          <cell r="E1212" t="str">
            <v>Sir Shabbir</v>
          </cell>
          <cell r="F1212" t="str">
            <v>PR-202104G</v>
          </cell>
          <cell r="G1212">
            <v>44307</v>
          </cell>
          <cell r="H1212" t="str">
            <v>7 to 09</v>
          </cell>
          <cell r="I1212" t="str">
            <v>MWF</v>
          </cell>
          <cell r="J1212" t="str">
            <v>ADSE</v>
          </cell>
          <cell r="K1212" t="str">
            <v>42201-6056621-7</v>
          </cell>
          <cell r="L1212">
            <v>923101108653</v>
          </cell>
          <cell r="M1212">
            <v>923209265271</v>
          </cell>
          <cell r="N1212" t="str">
            <v>shahrukhshiekh368@gmail.com</v>
          </cell>
          <cell r="O1212" t="str">
            <v xml:space="preserve">z/42 block 7/8 hillpark ideal bakery </v>
          </cell>
        </row>
        <row r="1213">
          <cell r="B1213" t="str">
            <v>Student1313674</v>
          </cell>
          <cell r="C1213" t="str">
            <v>YASHWA GILL</v>
          </cell>
          <cell r="D1213" t="str">
            <v xml:space="preserve">JOHN VICTOR </v>
          </cell>
          <cell r="E1213" t="str">
            <v>Sir Shabbir</v>
          </cell>
          <cell r="F1213" t="str">
            <v>PR-202104G</v>
          </cell>
          <cell r="G1213">
            <v>44307</v>
          </cell>
          <cell r="H1213" t="str">
            <v>7 to 09</v>
          </cell>
          <cell r="I1213" t="str">
            <v>MWF</v>
          </cell>
          <cell r="J1213" t="str">
            <v>DISM</v>
          </cell>
          <cell r="K1213" t="str">
            <v>33301-8584968-1</v>
          </cell>
          <cell r="L1213">
            <v>923462337040</v>
          </cell>
          <cell r="M1213">
            <v>0</v>
          </cell>
          <cell r="N1213">
            <v>0</v>
          </cell>
          <cell r="O1213" t="str">
            <v>MIR KARAM ALI TALPUR ROAD BAKHTIYAR CENTRE 3RD FLOOR SADDAR</v>
          </cell>
        </row>
        <row r="1214">
          <cell r="B1214" t="str">
            <v>Student1313623</v>
          </cell>
          <cell r="C1214" t="str">
            <v>AMJAD ABRAR</v>
          </cell>
          <cell r="D1214" t="str">
            <v>GHULAM ABRAR</v>
          </cell>
          <cell r="E1214" t="str">
            <v>Sir Shabbir</v>
          </cell>
          <cell r="F1214" t="str">
            <v>PR-202104G</v>
          </cell>
          <cell r="G1214">
            <v>44307</v>
          </cell>
          <cell r="H1214" t="str">
            <v>7 to 09</v>
          </cell>
          <cell r="I1214" t="str">
            <v>MWF</v>
          </cell>
          <cell r="J1214" t="str">
            <v>DISM</v>
          </cell>
          <cell r="K1214" t="str">
            <v>42301-8288146-7</v>
          </cell>
          <cell r="L1214">
            <v>92311022714</v>
          </cell>
          <cell r="M1214">
            <v>0</v>
          </cell>
          <cell r="N1214" t="str">
            <v>parshant.95@hotmail.com</v>
          </cell>
          <cell r="O1214" t="str">
            <v>96-Depot line sddar</v>
          </cell>
        </row>
        <row r="1215">
          <cell r="B1215" t="str">
            <v>Student1315709</v>
          </cell>
          <cell r="C1215" t="str">
            <v>Parshant Maheshwari</v>
          </cell>
          <cell r="D1215" t="str">
            <v>Ashok Kumar</v>
          </cell>
          <cell r="E1215" t="str">
            <v>Sir Shabbir</v>
          </cell>
          <cell r="F1215" t="str">
            <v>PR-202104G</v>
          </cell>
          <cell r="G1215">
            <v>44307</v>
          </cell>
          <cell r="H1215" t="str">
            <v>7 to 09</v>
          </cell>
          <cell r="I1215" t="str">
            <v>MWF</v>
          </cell>
          <cell r="J1215" t="str">
            <v>DISM</v>
          </cell>
          <cell r="K1215" t="str">
            <v>44303-8527025-1</v>
          </cell>
          <cell r="L1215">
            <v>923333215297</v>
          </cell>
          <cell r="M1215">
            <v>923009216740</v>
          </cell>
          <cell r="N1215" t="str">
            <v>nomanalibt@gmail.com</v>
          </cell>
          <cell r="O1215" t="str">
            <v>Mehmoodabad no 5 Near Masj e aqsa</v>
          </cell>
        </row>
        <row r="1216">
          <cell r="B1216" t="str">
            <v>Student1315985</v>
          </cell>
          <cell r="C1216" t="str">
            <v xml:space="preserve">Noman Ali </v>
          </cell>
          <cell r="D1216" t="str">
            <v>Zahoor Hussain</v>
          </cell>
          <cell r="E1216" t="str">
            <v>Sir Shabbir</v>
          </cell>
          <cell r="F1216" t="str">
            <v>PR-202104G</v>
          </cell>
          <cell r="G1216">
            <v>44307</v>
          </cell>
          <cell r="H1216" t="str">
            <v>7 to 09</v>
          </cell>
          <cell r="I1216" t="str">
            <v>MWF</v>
          </cell>
          <cell r="J1216" t="str">
            <v>CPISM</v>
          </cell>
          <cell r="K1216" t="str">
            <v>42301-3509857-7</v>
          </cell>
          <cell r="L1216">
            <v>923402315595</v>
          </cell>
          <cell r="M1216">
            <v>0</v>
          </cell>
          <cell r="N1216" t="str">
            <v>daimwaheed0001@gmail.com</v>
          </cell>
          <cell r="O1216" t="str">
            <v>mahmoodabad kda house no 33/86</v>
          </cell>
        </row>
        <row r="1217">
          <cell r="B1217" t="str">
            <v>Student1313345</v>
          </cell>
          <cell r="C1217" t="str">
            <v>Muhammad Daim Waheed</v>
          </cell>
          <cell r="D1217" t="str">
            <v>waheed</v>
          </cell>
          <cell r="E1217" t="str">
            <v>Sir Shabbir</v>
          </cell>
          <cell r="F1217" t="str">
            <v>PR-202104G</v>
          </cell>
          <cell r="G1217">
            <v>44307</v>
          </cell>
          <cell r="H1217" t="str">
            <v>7 to 09</v>
          </cell>
          <cell r="I1217" t="str">
            <v>MWF</v>
          </cell>
          <cell r="J1217" t="str">
            <v>CPISM</v>
          </cell>
          <cell r="K1217" t="str">
            <v>42501-4474599-9</v>
          </cell>
          <cell r="L1217">
            <v>923348597494</v>
          </cell>
          <cell r="M1217">
            <v>0</v>
          </cell>
          <cell r="N1217">
            <v>0</v>
          </cell>
          <cell r="O1217" t="str">
            <v xml:space="preserve">House no h-2 street 08 mujahid colony </v>
          </cell>
        </row>
        <row r="1218">
          <cell r="B1218" t="str">
            <v>Student1306511</v>
          </cell>
          <cell r="C1218" t="str">
            <v>Usman Arif</v>
          </cell>
          <cell r="D1218" t="str">
            <v>Arif Atiq</v>
          </cell>
          <cell r="E1218" t="str">
            <v>Sir Shabbir</v>
          </cell>
          <cell r="F1218" t="str">
            <v>PR-202104G</v>
          </cell>
          <cell r="G1218">
            <v>44307</v>
          </cell>
          <cell r="H1218" t="str">
            <v>7 to 09</v>
          </cell>
          <cell r="I1218" t="str">
            <v>MWF</v>
          </cell>
          <cell r="J1218" t="str">
            <v>ADSE</v>
          </cell>
          <cell r="K1218" t="str">
            <v>42201-0707377-7</v>
          </cell>
          <cell r="L1218">
            <v>923131830413</v>
          </cell>
          <cell r="M1218">
            <v>0</v>
          </cell>
          <cell r="N1218" t="str">
            <v>uarif646@gmail.com</v>
          </cell>
          <cell r="O1218" t="str">
            <v>Flat no 111 Block 5 Laraib Garden Block 1 Gulshan e Iqbal</v>
          </cell>
        </row>
        <row r="1219">
          <cell r="B1219" t="str">
            <v>Student1313631</v>
          </cell>
          <cell r="C1219" t="str">
            <v>Umer Ali</v>
          </cell>
          <cell r="D1219" t="str">
            <v>Syed Muhammad Ali</v>
          </cell>
          <cell r="E1219" t="str">
            <v>Sir Shabbir</v>
          </cell>
          <cell r="F1219" t="str">
            <v>PR-202104G</v>
          </cell>
          <cell r="G1219">
            <v>44307</v>
          </cell>
          <cell r="H1219" t="str">
            <v>7 to 09</v>
          </cell>
          <cell r="I1219" t="str">
            <v>MWF</v>
          </cell>
          <cell r="J1219" t="str">
            <v>ADSE</v>
          </cell>
          <cell r="K1219" t="str">
            <v>42201-1206715-3</v>
          </cell>
          <cell r="L1219">
            <v>923131299055</v>
          </cell>
          <cell r="M1219">
            <v>923132954810</v>
          </cell>
          <cell r="N1219" t="str">
            <v>arbabklhan1312881@gmail.com</v>
          </cell>
          <cell r="O1219" t="str">
            <v>House no B-164 Bagh E korangi Sec 10 korangi Sec 10 Korangi Karacho</v>
          </cell>
        </row>
        <row r="1220">
          <cell r="B1220" t="str">
            <v>Student1317131</v>
          </cell>
          <cell r="C1220" t="str">
            <v xml:space="preserve">Haris Khalid </v>
          </cell>
          <cell r="D1220" t="str">
            <v>Khalid  mehmood</v>
          </cell>
          <cell r="E1220" t="str">
            <v>Sir Shabbir</v>
          </cell>
          <cell r="F1220" t="str">
            <v>PR-202104G</v>
          </cell>
          <cell r="G1220">
            <v>44307</v>
          </cell>
          <cell r="H1220" t="str">
            <v>7 to 09</v>
          </cell>
          <cell r="I1220" t="str">
            <v>MWF</v>
          </cell>
          <cell r="J1220" t="str">
            <v>ADSE</v>
          </cell>
          <cell r="K1220" t="str">
            <v>42301-5994425-7</v>
          </cell>
          <cell r="L1220">
            <v>923123618793</v>
          </cell>
          <cell r="M1220">
            <v>923336747574</v>
          </cell>
          <cell r="N1220" t="str">
            <v>hariskhalid366@gmail.com</v>
          </cell>
          <cell r="O1220" t="str">
            <v>sector H street Number 6 House 256 Manzoor colony</v>
          </cell>
        </row>
        <row r="1221">
          <cell r="B1221" t="str">
            <v>Student1316519</v>
          </cell>
          <cell r="C1221" t="str">
            <v>Muhammad Mohisn Hanan</v>
          </cell>
          <cell r="D1221" t="str">
            <v>Abdul hameed</v>
          </cell>
          <cell r="E1221" t="str">
            <v>Sir Shabbir</v>
          </cell>
          <cell r="F1221" t="str">
            <v>PR-202104G</v>
          </cell>
          <cell r="G1221">
            <v>44307</v>
          </cell>
          <cell r="H1221" t="str">
            <v>7 to 09</v>
          </cell>
          <cell r="I1221" t="str">
            <v>MWF</v>
          </cell>
          <cell r="J1221" t="str">
            <v>DISM</v>
          </cell>
          <cell r="K1221" t="str">
            <v>44203-2272977-1</v>
          </cell>
          <cell r="L1221" t="str">
            <v>0333-2919171</v>
          </cell>
          <cell r="M1221" t="str">
            <v>0333-2900442</v>
          </cell>
          <cell r="N1221" t="str">
            <v>mohsinhanan02@gmail.com</v>
          </cell>
          <cell r="O1221" t="str">
            <v>Flat B-17 Zahid Squre Fb Area Block 16th karachi</v>
          </cell>
        </row>
        <row r="1222">
          <cell r="B1222" t="str">
            <v>Student1314887</v>
          </cell>
          <cell r="C1222" t="str">
            <v>Ahmed raza</v>
          </cell>
          <cell r="D1222" t="str">
            <v>M arshad</v>
          </cell>
          <cell r="E1222" t="str">
            <v>Sir Shabbir</v>
          </cell>
          <cell r="F1222" t="str">
            <v>PR-202104G</v>
          </cell>
          <cell r="G1222">
            <v>44307</v>
          </cell>
          <cell r="H1222" t="str">
            <v>7 to 09</v>
          </cell>
          <cell r="I1222" t="str">
            <v>MWF</v>
          </cell>
          <cell r="J1222" t="str">
            <v>CPISM</v>
          </cell>
          <cell r="K1222" t="str">
            <v>42201-1883468-9</v>
          </cell>
          <cell r="L1222">
            <v>923112535272</v>
          </cell>
          <cell r="M1222">
            <v>0</v>
          </cell>
          <cell r="N1222" t="str">
            <v>iqbaarshad241@gmail.com</v>
          </cell>
          <cell r="O1222" t="str">
            <v>367/A LAJ PAT RAI ROAD JAMSHAID ROAD</v>
          </cell>
        </row>
        <row r="1223">
          <cell r="B1223" t="str">
            <v>Student1315989</v>
          </cell>
          <cell r="C1223" t="str">
            <v>Ozaif Zain ul abideen</v>
          </cell>
          <cell r="D1223" t="str">
            <v>Zain ul abiden</v>
          </cell>
          <cell r="E1223" t="str">
            <v>Sir Shabbir</v>
          </cell>
          <cell r="F1223" t="str">
            <v>PR-202104G</v>
          </cell>
          <cell r="G1223">
            <v>44307</v>
          </cell>
          <cell r="H1223" t="str">
            <v>7 to 09</v>
          </cell>
          <cell r="I1223" t="str">
            <v>MWF</v>
          </cell>
          <cell r="J1223" t="str">
            <v>ADSE</v>
          </cell>
          <cell r="K1223" t="str">
            <v>42401-9650649-5</v>
          </cell>
          <cell r="L1223">
            <v>92312811029</v>
          </cell>
          <cell r="M1223">
            <v>923121005840</v>
          </cell>
          <cell r="N1223" t="str">
            <v>oseyd427@gmial.com</v>
          </cell>
          <cell r="O1223" t="str">
            <v xml:space="preserve">House no 135 Street no 7 sector a/3 Saeedabad Baldia Town </v>
          </cell>
        </row>
        <row r="1224">
          <cell r="B1224" t="str">
            <v>Student1314861</v>
          </cell>
          <cell r="C1224" t="str">
            <v>Abdullah Amir</v>
          </cell>
          <cell r="D1224" t="str">
            <v>M AMIR</v>
          </cell>
          <cell r="E1224" t="str">
            <v>Sir Shabbir</v>
          </cell>
          <cell r="F1224" t="str">
            <v>PR-202104G</v>
          </cell>
          <cell r="G1224">
            <v>44307</v>
          </cell>
          <cell r="H1224" t="str">
            <v>7 to 09</v>
          </cell>
          <cell r="I1224" t="str">
            <v>MWF</v>
          </cell>
          <cell r="J1224" t="str">
            <v>ADSE</v>
          </cell>
          <cell r="K1224" t="str">
            <v>42101-5390292-7</v>
          </cell>
          <cell r="L1224">
            <v>923121005840</v>
          </cell>
          <cell r="M1224">
            <v>0</v>
          </cell>
          <cell r="N1224">
            <v>0</v>
          </cell>
          <cell r="O1224" t="str">
            <v xml:space="preserve">saeedabad baldia town karachi house no 145 street 7 </v>
          </cell>
        </row>
        <row r="1225">
          <cell r="B1225" t="str">
            <v>Student1315012</v>
          </cell>
          <cell r="C1225" t="str">
            <v>SYED MUHAMMAD SAQIB</v>
          </cell>
          <cell r="D1225" t="str">
            <v>SYED SHABBIR HUSSAIN</v>
          </cell>
          <cell r="E1225" t="str">
            <v>Sir Shabbir</v>
          </cell>
          <cell r="F1225" t="str">
            <v>PR-202104G</v>
          </cell>
          <cell r="G1225">
            <v>44307</v>
          </cell>
          <cell r="H1225" t="str">
            <v>7 to 09</v>
          </cell>
          <cell r="I1225" t="str">
            <v>MWF</v>
          </cell>
          <cell r="J1225" t="str">
            <v>ADSE</v>
          </cell>
          <cell r="K1225" t="str">
            <v xml:space="preserve"> 42401-8298827-0</v>
          </cell>
          <cell r="L1225">
            <v>923142295820</v>
          </cell>
          <cell r="M1225">
            <v>0</v>
          </cell>
          <cell r="N1225" t="str">
            <v>SS8966142@GMAIL.COM</v>
          </cell>
          <cell r="O1225" t="str">
            <v xml:space="preserve">SAEEDABAD BALDIA TOWN KARACHI HOUSE NO 138 STREET NO 07 NEAR AFAF MASJID </v>
          </cell>
        </row>
        <row r="1226">
          <cell r="B1226" t="str">
            <v>Student1316414</v>
          </cell>
          <cell r="C1226" t="str">
            <v>MOHSIN KHAN AFRIDI</v>
          </cell>
          <cell r="D1226" t="str">
            <v>NOOR MUAHMMMAD</v>
          </cell>
          <cell r="E1226" t="str">
            <v>Sir Shabbir</v>
          </cell>
          <cell r="F1226" t="str">
            <v>PR-202104G</v>
          </cell>
          <cell r="G1226">
            <v>44307</v>
          </cell>
          <cell r="H1226" t="str">
            <v>7 to 09</v>
          </cell>
          <cell r="I1226" t="str">
            <v>MWF</v>
          </cell>
          <cell r="J1226" t="str">
            <v>ADSE</v>
          </cell>
          <cell r="K1226" t="str">
            <v>42201-8351435-7</v>
          </cell>
          <cell r="L1226">
            <v>923363296527</v>
          </cell>
          <cell r="M1226">
            <v>923362337279</v>
          </cell>
          <cell r="N1226" t="str">
            <v>mk8979444@gmail.com</v>
          </cell>
          <cell r="O1226" t="str">
            <v xml:space="preserve">A/56 ALLAH WALI Colony PECHS BLOCK 6 </v>
          </cell>
        </row>
        <row r="1227">
          <cell r="B1227" t="str">
            <v>Student1317214</v>
          </cell>
          <cell r="C1227" t="str">
            <v xml:space="preserve">SHAHZAIB  </v>
          </cell>
          <cell r="D1227" t="str">
            <v>zahid mehmood</v>
          </cell>
          <cell r="E1227" t="str">
            <v>Sir Shabbir</v>
          </cell>
          <cell r="F1227" t="str">
            <v>PR-202104G</v>
          </cell>
          <cell r="G1227">
            <v>44307</v>
          </cell>
          <cell r="H1227" t="str">
            <v>7 to 09</v>
          </cell>
          <cell r="I1227" t="str">
            <v>MWF</v>
          </cell>
          <cell r="J1227" t="str">
            <v>ADSE</v>
          </cell>
          <cell r="K1227" t="str">
            <v>42201-7958971-9</v>
          </cell>
          <cell r="L1227">
            <v>923480276224</v>
          </cell>
          <cell r="M1227">
            <v>923013046734</v>
          </cell>
          <cell r="N1227" t="str">
            <v>shahzaibafridi3377@gmail.com</v>
          </cell>
          <cell r="O1227" t="str">
            <v xml:space="preserve">A/56 ALLAH WALI Colony PECHS BLOCK 6 </v>
          </cell>
        </row>
        <row r="1228">
          <cell r="B1228" t="str">
            <v>-</v>
          </cell>
          <cell r="C1228" t="str">
            <v>-</v>
          </cell>
          <cell r="D1228" t="str">
            <v>-</v>
          </cell>
          <cell r="E1228" t="str">
            <v>-</v>
          </cell>
          <cell r="F1228" t="str">
            <v>-</v>
          </cell>
          <cell r="G1228" t="str">
            <v>-</v>
          </cell>
          <cell r="H1228" t="str">
            <v>-</v>
          </cell>
          <cell r="I1228" t="str">
            <v>-</v>
          </cell>
          <cell r="J1228" t="str">
            <v>-</v>
          </cell>
          <cell r="K1228" t="str">
            <v>-</v>
          </cell>
          <cell r="L1228" t="str">
            <v>-</v>
          </cell>
          <cell r="M1228" t="str">
            <v>-</v>
          </cell>
          <cell r="N1228" t="str">
            <v>-</v>
          </cell>
          <cell r="O1228" t="str">
            <v>-</v>
          </cell>
        </row>
        <row r="1229">
          <cell r="B1229" t="str">
            <v>Enrollment</v>
          </cell>
          <cell r="C1229" t="str">
            <v>Name</v>
          </cell>
          <cell r="D1229" t="str">
            <v>Father Name</v>
          </cell>
          <cell r="E1229" t="str">
            <v>Faculty Name</v>
          </cell>
          <cell r="F1229" t="str">
            <v>Batch Code</v>
          </cell>
          <cell r="G1229" t="str">
            <v>Batch Start Date</v>
          </cell>
          <cell r="H1229" t="str">
            <v>Time Slot</v>
          </cell>
          <cell r="I1229" t="str">
            <v>Days</v>
          </cell>
          <cell r="J1229" t="str">
            <v>Course</v>
          </cell>
          <cell r="K1229" t="str">
            <v>NIC Number</v>
          </cell>
          <cell r="L1229" t="str">
            <v>PTCL No</v>
          </cell>
          <cell r="M1229" t="str">
            <v>Cell No</v>
          </cell>
          <cell r="N1229" t="str">
            <v>Email</v>
          </cell>
          <cell r="O1229" t="str">
            <v>Address</v>
          </cell>
        </row>
        <row r="1230">
          <cell r="B1230" t="str">
            <v>Student1318451</v>
          </cell>
          <cell r="C1230" t="str">
            <v>Hafiz Muhammad Fahad Asghar</v>
          </cell>
          <cell r="D1230" t="str">
            <v>Muhammad Asghar</v>
          </cell>
          <cell r="E1230" t="str">
            <v>Sir Shahid Jamil</v>
          </cell>
          <cell r="F1230" t="str">
            <v>PR-202106G+3G</v>
          </cell>
          <cell r="G1230">
            <v>44362</v>
          </cell>
          <cell r="H1230" t="str">
            <v>7 to 09</v>
          </cell>
          <cell r="I1230" t="str">
            <v>TTS</v>
          </cell>
          <cell r="J1230" t="str">
            <v>CPISM</v>
          </cell>
          <cell r="K1230" t="str">
            <v>42201-6286890-9</v>
          </cell>
          <cell r="L1230">
            <v>923029253280</v>
          </cell>
          <cell r="M1230">
            <v>923013306061</v>
          </cell>
          <cell r="N1230" t="str">
            <v>fahadasghar980@gmail.com</v>
          </cell>
          <cell r="O1230" t="str">
            <v>House 944 Sector 8/A Street 05 Hazrat Bilal colony korangi karachi</v>
          </cell>
        </row>
        <row r="1231">
          <cell r="B1231" t="str">
            <v>Student1319869</v>
          </cell>
          <cell r="C1231" t="str">
            <v>Muhammad umair</v>
          </cell>
          <cell r="D1231" t="str">
            <v>Abdul hameed</v>
          </cell>
          <cell r="E1231" t="str">
            <v>Sir Shahid Jamil</v>
          </cell>
          <cell r="F1231" t="str">
            <v>PR-202106G+3G</v>
          </cell>
          <cell r="G1231">
            <v>44362</v>
          </cell>
          <cell r="H1231" t="str">
            <v>7 to 09</v>
          </cell>
          <cell r="I1231" t="str">
            <v>TTS</v>
          </cell>
          <cell r="J1231" t="str">
            <v>ADSE</v>
          </cell>
          <cell r="K1231" t="str">
            <v>42301-7914430-9</v>
          </cell>
          <cell r="L1231">
            <v>923360308789</v>
          </cell>
          <cell r="M1231">
            <v>923482506505</v>
          </cell>
          <cell r="N1231" t="str">
            <v>umairmugha0308@gmail.com</v>
          </cell>
          <cell r="O1231" t="str">
            <v>House No 638 Street No 15A Sector F manzoor Colony Karachi</v>
          </cell>
        </row>
        <row r="1232">
          <cell r="B1232" t="str">
            <v>Student1320278</v>
          </cell>
          <cell r="C1232" t="str">
            <v>Muhammad Owais</v>
          </cell>
          <cell r="D1232" t="str">
            <v>Qari Abdul Ghafoor</v>
          </cell>
          <cell r="E1232" t="str">
            <v>Sir Shahid Jamil</v>
          </cell>
          <cell r="F1232" t="str">
            <v>PR-202106G+3G</v>
          </cell>
          <cell r="G1232">
            <v>44362</v>
          </cell>
          <cell r="H1232" t="str">
            <v>7 to 09</v>
          </cell>
          <cell r="I1232" t="str">
            <v>TTS</v>
          </cell>
          <cell r="J1232" t="str">
            <v>ADSE</v>
          </cell>
          <cell r="K1232" t="str">
            <v>42301-2190496-5</v>
          </cell>
          <cell r="L1232">
            <v>923073999594</v>
          </cell>
          <cell r="M1232">
            <v>923003786758</v>
          </cell>
          <cell r="N1232" t="str">
            <v>haxanali@hotmail.com</v>
          </cell>
          <cell r="O1232" t="str">
            <v>821-822/A Mehmoodabad Karachi</v>
          </cell>
        </row>
        <row r="1233">
          <cell r="B1233" t="str">
            <v>Student1320423</v>
          </cell>
          <cell r="C1233" t="str">
            <v>Abbas Qasim</v>
          </cell>
          <cell r="D1233" t="str">
            <v>Muhammad Qasim</v>
          </cell>
          <cell r="E1233" t="str">
            <v>Sir Shahid Jamil</v>
          </cell>
          <cell r="F1233" t="str">
            <v>PR-202106G+3G</v>
          </cell>
          <cell r="G1233">
            <v>44362</v>
          </cell>
          <cell r="H1233" t="str">
            <v>7 to 09</v>
          </cell>
          <cell r="I1233" t="str">
            <v>TTS</v>
          </cell>
          <cell r="J1233" t="str">
            <v>ADSE</v>
          </cell>
          <cell r="K1233" t="str">
            <v>-</v>
          </cell>
          <cell r="L1233">
            <v>923362272579</v>
          </cell>
          <cell r="M1233">
            <v>923332123844</v>
          </cell>
          <cell r="N1233" t="str">
            <v>Abbasqasim@gmail.com</v>
          </cell>
          <cell r="O1233" t="str">
            <v>Naik Mohammad Goth Sharafi industrail Area Korangi</v>
          </cell>
        </row>
        <row r="1234">
          <cell r="B1234" t="str">
            <v>Student1320425</v>
          </cell>
          <cell r="C1234" t="str">
            <v>Raheem Bukhsh</v>
          </cell>
          <cell r="D1234" t="str">
            <v>Khuda Bukhsh</v>
          </cell>
          <cell r="E1234" t="str">
            <v>Sir Shahid Jamil</v>
          </cell>
          <cell r="F1234" t="str">
            <v>PR-202106G+3G</v>
          </cell>
          <cell r="G1234">
            <v>44362</v>
          </cell>
          <cell r="H1234" t="str">
            <v>7 to 09</v>
          </cell>
          <cell r="I1234" t="str">
            <v>TTS</v>
          </cell>
          <cell r="J1234" t="str">
            <v>ADSE</v>
          </cell>
          <cell r="K1234" t="str">
            <v>-</v>
          </cell>
          <cell r="L1234">
            <v>923122436891</v>
          </cell>
          <cell r="M1234">
            <v>923203550651</v>
          </cell>
          <cell r="N1234" t="str">
            <v>Raheembaloch0900@gmail.com</v>
          </cell>
          <cell r="O1234" t="str">
            <v>Malir Shahrafi Goth</v>
          </cell>
        </row>
        <row r="1235">
          <cell r="B1235" t="str">
            <v>Student1321035</v>
          </cell>
          <cell r="C1235" t="str">
            <v>Junaid Ahmed</v>
          </cell>
          <cell r="D1235" t="str">
            <v>Shakeel Ahmed</v>
          </cell>
          <cell r="E1235" t="str">
            <v>Sir Shahid Jamil</v>
          </cell>
          <cell r="F1235" t="str">
            <v>PR-202106G+3G</v>
          </cell>
          <cell r="G1235">
            <v>44362</v>
          </cell>
          <cell r="H1235" t="str">
            <v>7 to 09</v>
          </cell>
          <cell r="I1235" t="str">
            <v>TTS</v>
          </cell>
          <cell r="J1235" t="str">
            <v>ADSE</v>
          </cell>
          <cell r="K1235" t="str">
            <v>42301-2385103-5</v>
          </cell>
          <cell r="L1235">
            <v>923048857641</v>
          </cell>
          <cell r="M1235">
            <v>923333419919</v>
          </cell>
          <cell r="N1235" t="str">
            <v>junaiddj49@gmail.com</v>
          </cell>
          <cell r="O1235" t="str">
            <v>House No 12, Street no 43, Sector B, Manzoor Colony Karachi</v>
          </cell>
        </row>
        <row r="1236">
          <cell r="B1236" t="str">
            <v>Student1320950</v>
          </cell>
          <cell r="C1236" t="str">
            <v>Muhammad Shoaib</v>
          </cell>
          <cell r="D1236" t="str">
            <v>Ghulam Hussain</v>
          </cell>
          <cell r="E1236" t="str">
            <v>Sir Shahid Jamil</v>
          </cell>
          <cell r="F1236" t="str">
            <v>PR-202106G+3G</v>
          </cell>
          <cell r="G1236">
            <v>44362</v>
          </cell>
          <cell r="H1236" t="str">
            <v>7 to 09</v>
          </cell>
          <cell r="I1236" t="str">
            <v>TTS</v>
          </cell>
          <cell r="J1236" t="str">
            <v>ADSE</v>
          </cell>
          <cell r="K1236" t="str">
            <v>42301-7457601-5</v>
          </cell>
          <cell r="L1236" t="str">
            <v>92321-2741605</v>
          </cell>
          <cell r="M1236">
            <v>923452434436</v>
          </cell>
          <cell r="N1236" t="str">
            <v>muhammadshoaib02123@gmail.com</v>
          </cell>
          <cell r="O1236" t="str">
            <v>N-1756 Street# 04 Sector 6/j/1 manzoor Colony karachi</v>
          </cell>
        </row>
        <row r="1237">
          <cell r="B1237" t="str">
            <v>Student1322072</v>
          </cell>
          <cell r="C1237" t="str">
            <v xml:space="preserve">Muhammad Arqam </v>
          </cell>
          <cell r="D1237" t="str">
            <v xml:space="preserve">Muhammad Yousuf </v>
          </cell>
          <cell r="E1237" t="str">
            <v>Sir Shahid Jamil</v>
          </cell>
          <cell r="F1237" t="str">
            <v>PR-202106G+3G</v>
          </cell>
          <cell r="G1237">
            <v>44362</v>
          </cell>
          <cell r="H1237" t="str">
            <v>7 to 09</v>
          </cell>
          <cell r="I1237" t="str">
            <v>TTS</v>
          </cell>
          <cell r="J1237" t="str">
            <v>CPISM</v>
          </cell>
          <cell r="K1237" t="str">
            <v>42000-3214667-7</v>
          </cell>
          <cell r="L1237">
            <v>923212132819</v>
          </cell>
          <cell r="M1237">
            <v>923002179766</v>
          </cell>
          <cell r="N1237" t="str">
            <v>Arqamayan@gmail.com</v>
          </cell>
          <cell r="O1237" t="str">
            <v>Plot J87 2nd Floor PIB Colony</v>
          </cell>
        </row>
        <row r="1238">
          <cell r="B1238" t="str">
            <v>Student1327175</v>
          </cell>
          <cell r="C1238" t="str">
            <v>Mohammad Kumail</v>
          </cell>
          <cell r="D1238" t="str">
            <v>Sadagat Hussain</v>
          </cell>
          <cell r="E1238" t="str">
            <v>Sir Shahid Jamil</v>
          </cell>
          <cell r="F1238" t="str">
            <v>PR-202106G+3G</v>
          </cell>
          <cell r="G1238">
            <v>44362</v>
          </cell>
          <cell r="H1238" t="str">
            <v>7 to 09</v>
          </cell>
          <cell r="I1238" t="str">
            <v>TTS</v>
          </cell>
          <cell r="J1238" t="str">
            <v>HDSE-SBTE</v>
          </cell>
          <cell r="K1238" t="str">
            <v>-</v>
          </cell>
          <cell r="L1238">
            <v>923203741409</v>
          </cell>
          <cell r="M1238" t="str">
            <v>-</v>
          </cell>
          <cell r="N1238" t="str">
            <v>mohammadkumail123@gmail.com</v>
          </cell>
          <cell r="O1238" t="str">
            <v>Manzoor Colony Sector (E)  Street (13) House (28) Karachi</v>
          </cell>
        </row>
        <row r="1239">
          <cell r="B1239" t="str">
            <v>Student1322068</v>
          </cell>
          <cell r="C1239" t="str">
            <v>Zain Ali</v>
          </cell>
          <cell r="D1239" t="str">
            <v>Nasir Ali</v>
          </cell>
          <cell r="E1239" t="str">
            <v>Sir Shahid Jamil</v>
          </cell>
          <cell r="F1239" t="str">
            <v>PR-202106G+3G</v>
          </cell>
          <cell r="G1239">
            <v>44362</v>
          </cell>
          <cell r="H1239" t="str">
            <v>7 to 09</v>
          </cell>
          <cell r="I1239" t="str">
            <v>TTS</v>
          </cell>
          <cell r="J1239" t="str">
            <v>ADSE</v>
          </cell>
          <cell r="K1239" t="str">
            <v>42101-5428319-9</v>
          </cell>
          <cell r="L1239">
            <v>923353890758</v>
          </cell>
          <cell r="M1239">
            <v>923363171146</v>
          </cell>
          <cell r="N1239" t="str">
            <v>za7966098@gmail.com</v>
          </cell>
          <cell r="O1239" t="str">
            <v>H-402 Supreme Gtte Block-19 Gulistan-e-jouhar Karachi</v>
          </cell>
        </row>
        <row r="1240">
          <cell r="B1240" t="str">
            <v>Student1320773</v>
          </cell>
          <cell r="C1240" t="str">
            <v>Muhammad Hassan Tahir</v>
          </cell>
          <cell r="D1240" t="str">
            <v>Muhammad Tahir</v>
          </cell>
          <cell r="E1240" t="str">
            <v>Sir Shahid Jamil</v>
          </cell>
          <cell r="F1240" t="str">
            <v>PR-202106G+3G</v>
          </cell>
          <cell r="G1240">
            <v>44362</v>
          </cell>
          <cell r="H1240" t="str">
            <v>7 to 09</v>
          </cell>
          <cell r="I1240" t="str">
            <v>TTS</v>
          </cell>
          <cell r="J1240" t="str">
            <v>CPISM</v>
          </cell>
          <cell r="K1240">
            <v>0</v>
          </cell>
          <cell r="L1240">
            <v>923218926003</v>
          </cell>
          <cell r="M1240" t="str">
            <v>-</v>
          </cell>
          <cell r="N1240" t="str">
            <v>hassan318@gmail.com</v>
          </cell>
          <cell r="O1240" t="str">
            <v>House A-3 Shaheed-e-Millat Society  Malir karachi</v>
          </cell>
        </row>
        <row r="1241">
          <cell r="B1241" t="str">
            <v>Student1321788</v>
          </cell>
          <cell r="C1241" t="str">
            <v>Muhammad Hassan Motiwala</v>
          </cell>
          <cell r="D1241" t="str">
            <v>Muhammad Iqbal Moti wala</v>
          </cell>
          <cell r="E1241" t="str">
            <v>Sir Shahid Jamil</v>
          </cell>
          <cell r="F1241" t="str">
            <v>PR-202106G+3G</v>
          </cell>
          <cell r="G1241">
            <v>44362</v>
          </cell>
          <cell r="H1241" t="str">
            <v>7 to 09</v>
          </cell>
          <cell r="I1241" t="str">
            <v>TTS</v>
          </cell>
          <cell r="J1241" t="str">
            <v>CPISM</v>
          </cell>
          <cell r="K1241" t="str">
            <v>44103-6651941-9</v>
          </cell>
          <cell r="L1241">
            <v>923343410212</v>
          </cell>
          <cell r="M1241">
            <v>923343410212</v>
          </cell>
          <cell r="N1241" t="str">
            <v>Muhammad.hassanmotiwala@gmail.com</v>
          </cell>
          <cell r="O1241" t="str">
            <v>Dhoraji</v>
          </cell>
        </row>
        <row r="1242">
          <cell r="B1242" t="str">
            <v>Student1322394</v>
          </cell>
          <cell r="C1242" t="str">
            <v>Kumail hassan</v>
          </cell>
          <cell r="D1242" t="str">
            <v>Mehdi hassan</v>
          </cell>
          <cell r="E1242" t="str">
            <v>Sir Shahid Jamil</v>
          </cell>
          <cell r="F1242" t="str">
            <v>PR-202106G+3G</v>
          </cell>
          <cell r="G1242">
            <v>44362</v>
          </cell>
          <cell r="H1242" t="str">
            <v>7 to 09</v>
          </cell>
          <cell r="I1242" t="str">
            <v>TTS</v>
          </cell>
          <cell r="J1242" t="str">
            <v>ADSE</v>
          </cell>
          <cell r="K1242" t="str">
            <v>42201-5899173-3</v>
          </cell>
          <cell r="L1242">
            <v>923362088699</v>
          </cell>
          <cell r="M1242">
            <v>2138908484</v>
          </cell>
          <cell r="N1242" t="str">
            <v>kumailhassan26@gmail.com</v>
          </cell>
          <cell r="O1242" t="str">
            <v>Flat no :- B-14 Shumail View Phase I Gulzar-e-hijri Karachi</v>
          </cell>
        </row>
        <row r="1243">
          <cell r="B1243" t="str">
            <v>Student1318449</v>
          </cell>
          <cell r="C1243" t="str">
            <v>Syeda Umm-e-farwa</v>
          </cell>
          <cell r="D1243" t="str">
            <v>Shahid pervaiz</v>
          </cell>
          <cell r="E1243" t="str">
            <v>Sir Shahid Jamil</v>
          </cell>
          <cell r="F1243" t="str">
            <v>PR-202106G+3G</v>
          </cell>
          <cell r="G1243">
            <v>44362</v>
          </cell>
          <cell r="H1243" t="str">
            <v>7 to 09</v>
          </cell>
          <cell r="I1243" t="str">
            <v>TTS</v>
          </cell>
          <cell r="J1243" t="str">
            <v>ADSE</v>
          </cell>
          <cell r="K1243" t="str">
            <v>42201-2814248-9</v>
          </cell>
          <cell r="L1243" t="str">
            <v>-</v>
          </cell>
          <cell r="M1243">
            <v>923410202197</v>
          </cell>
          <cell r="N1243" t="str">
            <v>syedumm-e-farwa@gmail.com</v>
          </cell>
          <cell r="O1243" t="str">
            <v>4 Block 1002 Shah Faisal Colony Karachi</v>
          </cell>
        </row>
        <row r="1244">
          <cell r="B1244" t="str">
            <v>Student1318756</v>
          </cell>
          <cell r="C1244" t="str">
            <v>Sarim Ahmed</v>
          </cell>
          <cell r="D1244" t="str">
            <v>Muhammad Nadeem</v>
          </cell>
          <cell r="E1244" t="str">
            <v>Sir Shahid Jamil</v>
          </cell>
          <cell r="F1244" t="str">
            <v>PR-202106G+3G</v>
          </cell>
          <cell r="G1244">
            <v>44362</v>
          </cell>
          <cell r="H1244" t="str">
            <v>7 to 09</v>
          </cell>
          <cell r="I1244" t="str">
            <v>TTS</v>
          </cell>
          <cell r="J1244" t="str">
            <v>ADSE</v>
          </cell>
          <cell r="K1244" t="str">
            <v>42201-5875389-1</v>
          </cell>
          <cell r="L1244">
            <v>923321300840</v>
          </cell>
          <cell r="M1244">
            <v>923323063039</v>
          </cell>
          <cell r="N1244" t="str">
            <v>ahmedsarim2002@gmail.com</v>
          </cell>
          <cell r="O1244" t="str">
            <v>House A-378 Korangi 6 Karachi</v>
          </cell>
        </row>
        <row r="1245">
          <cell r="B1245" t="str">
            <v>Student1307206</v>
          </cell>
          <cell r="C1245" t="str">
            <v xml:space="preserve">Daniyal Faran </v>
          </cell>
          <cell r="D1245" t="str">
            <v>Faran Ahmed</v>
          </cell>
          <cell r="E1245" t="str">
            <v>Sir Shahid Jamil</v>
          </cell>
          <cell r="F1245" t="str">
            <v>PR-202106G+3G</v>
          </cell>
          <cell r="G1245">
            <v>44362</v>
          </cell>
          <cell r="H1245" t="str">
            <v>7 to 09</v>
          </cell>
          <cell r="I1245" t="str">
            <v>TTS</v>
          </cell>
          <cell r="J1245" t="str">
            <v>CPISM</v>
          </cell>
          <cell r="K1245" t="str">
            <v>42301-5806528-1</v>
          </cell>
          <cell r="L1245">
            <v>923063811024</v>
          </cell>
          <cell r="M1245">
            <v>0</v>
          </cell>
          <cell r="N1245" t="str">
            <v>DANIYALLEVIS@GMAIL.COM</v>
          </cell>
          <cell r="O1245" t="str">
            <v xml:space="preserve">House no 787 Street 4.a Mehmoodabad 3/1/2 </v>
          </cell>
        </row>
        <row r="1246">
          <cell r="B1246" t="str">
            <v>Student1307736</v>
          </cell>
          <cell r="C1246" t="str">
            <v>Muhammad Usama Khalid</v>
          </cell>
          <cell r="D1246" t="str">
            <v>Khalid Mehmood</v>
          </cell>
          <cell r="E1246" t="str">
            <v>Sir Shahid Jamil</v>
          </cell>
          <cell r="F1246" t="str">
            <v>PR-202106G+3G</v>
          </cell>
          <cell r="G1246">
            <v>44362</v>
          </cell>
          <cell r="H1246" t="str">
            <v>7 to 09</v>
          </cell>
          <cell r="I1246" t="str">
            <v>TTS</v>
          </cell>
          <cell r="J1246" t="str">
            <v>CPISM</v>
          </cell>
          <cell r="K1246" t="str">
            <v>42301-6407985-9</v>
          </cell>
          <cell r="L1246">
            <v>923363698875</v>
          </cell>
          <cell r="M1246">
            <v>923122266374</v>
          </cell>
          <cell r="N1246" t="str">
            <v>usamakhalid1002@gmail.com</v>
          </cell>
          <cell r="O1246" t="str">
            <v>Korangi #6 Area 44/c street 2</v>
          </cell>
        </row>
        <row r="1247">
          <cell r="B1247" t="str">
            <v>Student1309211</v>
          </cell>
          <cell r="C1247" t="str">
            <v>Shaikh Rizwan</v>
          </cell>
          <cell r="D1247" t="str">
            <v>Shaikh Ayub</v>
          </cell>
          <cell r="E1247" t="str">
            <v>Sir Shahid Jamil</v>
          </cell>
          <cell r="F1247" t="str">
            <v>PR-202106G+3G</v>
          </cell>
          <cell r="G1247">
            <v>44362</v>
          </cell>
          <cell r="H1247" t="str">
            <v>7 to 09</v>
          </cell>
          <cell r="I1247" t="str">
            <v>TTS</v>
          </cell>
          <cell r="J1247" t="str">
            <v>CPISM</v>
          </cell>
          <cell r="K1247" t="str">
            <v>42201-8211708-9</v>
          </cell>
          <cell r="L1247">
            <v>923428601572</v>
          </cell>
          <cell r="M1247">
            <v>0</v>
          </cell>
          <cell r="N1247">
            <v>0</v>
          </cell>
          <cell r="O1247" t="str">
            <v>h/a63 sector 51/b korangi 6 sectir</v>
          </cell>
        </row>
        <row r="1248">
          <cell r="B1248" t="str">
            <v>Student1310035</v>
          </cell>
          <cell r="C1248" t="str">
            <v>Muhammad Sheroz</v>
          </cell>
          <cell r="D1248" t="str">
            <v xml:space="preserve">Muhammad Yousuf </v>
          </cell>
          <cell r="E1248" t="str">
            <v>Sir Shahid Jamil</v>
          </cell>
          <cell r="F1248" t="str">
            <v>PR-202106G+3G</v>
          </cell>
          <cell r="G1248">
            <v>44362</v>
          </cell>
          <cell r="H1248" t="str">
            <v>7 to 09</v>
          </cell>
          <cell r="I1248" t="str">
            <v>TTS</v>
          </cell>
          <cell r="J1248" t="str">
            <v>ADSE</v>
          </cell>
          <cell r="K1248" t="str">
            <v>42401-0844809-5</v>
          </cell>
          <cell r="L1248">
            <v>923363255307</v>
          </cell>
          <cell r="M1248">
            <v>0</v>
          </cell>
          <cell r="N1248" t="str">
            <v>Sherizshahzada0@gmail.com</v>
          </cell>
          <cell r="O1248" t="str">
            <v>Flat no B-52 NOMAN AVENUE RASHID MINHAS ROAD BLOCK 20</v>
          </cell>
        </row>
        <row r="1249">
          <cell r="B1249" t="str">
            <v>Student1318238</v>
          </cell>
          <cell r="C1249" t="str">
            <v>Aliya</v>
          </cell>
          <cell r="D1249" t="str">
            <v>Muhammad yunus</v>
          </cell>
          <cell r="E1249" t="str">
            <v>Sir Shahid Jamil</v>
          </cell>
          <cell r="F1249" t="str">
            <v>PR-202106G+3G</v>
          </cell>
          <cell r="G1249">
            <v>44362</v>
          </cell>
          <cell r="H1249" t="str">
            <v>7 to 09</v>
          </cell>
          <cell r="I1249" t="str">
            <v>TTS</v>
          </cell>
          <cell r="J1249" t="str">
            <v>ADSE</v>
          </cell>
          <cell r="K1249" t="str">
            <v>42201-3698456-8</v>
          </cell>
          <cell r="L1249">
            <v>923012022829</v>
          </cell>
          <cell r="M1249">
            <v>0</v>
          </cell>
          <cell r="N1249" t="str">
            <v>aliyayounus6@hotmail.com</v>
          </cell>
          <cell r="O1249" t="str">
            <v>Crescent Square B:30 4th Floor Gulshan-iqbal Bc 11 karachi</v>
          </cell>
        </row>
        <row r="1250">
          <cell r="B1250" t="str">
            <v>Student1320967</v>
          </cell>
          <cell r="C1250" t="str">
            <v>Huzaifa Ahmed</v>
          </cell>
          <cell r="D1250" t="str">
            <v>Fahim Ahmed</v>
          </cell>
          <cell r="E1250" t="str">
            <v>Sir Shahid Jamil</v>
          </cell>
          <cell r="F1250" t="str">
            <v>PR-202106G+3G</v>
          </cell>
          <cell r="G1250">
            <v>44362</v>
          </cell>
          <cell r="H1250" t="str">
            <v>7 to 09</v>
          </cell>
          <cell r="I1250" t="str">
            <v>TTS</v>
          </cell>
          <cell r="J1250" t="str">
            <v>ADSE</v>
          </cell>
          <cell r="K1250" t="str">
            <v>-</v>
          </cell>
          <cell r="L1250">
            <v>923051988524</v>
          </cell>
          <cell r="M1250" t="str">
            <v>-</v>
          </cell>
          <cell r="N1250" t="str">
            <v>-</v>
          </cell>
          <cell r="O1250" t="str">
            <v>C-228 p&amp;T Co-opration Housing Society korangi Karachi</v>
          </cell>
        </row>
        <row r="1251">
          <cell r="B1251" t="str">
            <v>Student1310481</v>
          </cell>
          <cell r="C1251" t="str">
            <v>Syed kamil Hassan Shah</v>
          </cell>
          <cell r="D1251" t="str">
            <v>Syed Hassan Mukhtar</v>
          </cell>
          <cell r="E1251" t="str">
            <v>Sir Shahid Jamil</v>
          </cell>
          <cell r="F1251" t="str">
            <v>PR-202106G+3G</v>
          </cell>
          <cell r="G1251">
            <v>44362</v>
          </cell>
          <cell r="H1251" t="str">
            <v>7 to 09</v>
          </cell>
          <cell r="I1251" t="str">
            <v>TTS</v>
          </cell>
          <cell r="J1251" t="str">
            <v>CPISM</v>
          </cell>
          <cell r="K1251" t="str">
            <v>42301-3054842-5</v>
          </cell>
          <cell r="L1251">
            <v>923002887219</v>
          </cell>
          <cell r="M1251">
            <v>0</v>
          </cell>
          <cell r="N1251" t="str">
            <v>Kamilhassanshah62@gmail.com</v>
          </cell>
          <cell r="O1251" t="str">
            <v>Tower 1 flat 7/7 Naval Housing Scheme Phase IV</v>
          </cell>
        </row>
        <row r="1252">
          <cell r="B1252" t="str">
            <v>-</v>
          </cell>
          <cell r="C1252" t="str">
            <v>-</v>
          </cell>
          <cell r="D1252" t="str">
            <v>-</v>
          </cell>
          <cell r="E1252" t="str">
            <v>-</v>
          </cell>
          <cell r="F1252" t="str">
            <v>-</v>
          </cell>
          <cell r="G1252" t="str">
            <v>-</v>
          </cell>
          <cell r="H1252" t="str">
            <v>-</v>
          </cell>
          <cell r="I1252" t="str">
            <v>-</v>
          </cell>
          <cell r="J1252" t="str">
            <v>-</v>
          </cell>
          <cell r="K1252" t="str">
            <v>-</v>
          </cell>
          <cell r="L1252" t="str">
            <v>-</v>
          </cell>
          <cell r="M1252" t="str">
            <v>-</v>
          </cell>
          <cell r="N1252" t="str">
            <v>-</v>
          </cell>
          <cell r="O1252" t="str">
            <v>-</v>
          </cell>
        </row>
        <row r="1253">
          <cell r="B1253" t="str">
            <v>Enrollment</v>
          </cell>
          <cell r="C1253" t="str">
            <v>Name</v>
          </cell>
          <cell r="D1253" t="str">
            <v>Father Name</v>
          </cell>
          <cell r="E1253" t="str">
            <v>Faculty Name</v>
          </cell>
          <cell r="F1253" t="str">
            <v>Batch Code</v>
          </cell>
          <cell r="G1253" t="str">
            <v>Batch Start Date</v>
          </cell>
          <cell r="H1253" t="str">
            <v>Time Slot</v>
          </cell>
          <cell r="I1253" t="str">
            <v>Days</v>
          </cell>
          <cell r="J1253" t="str">
            <v>Course</v>
          </cell>
          <cell r="K1253" t="str">
            <v>NIC Number</v>
          </cell>
          <cell r="L1253" t="str">
            <v>PTCL No</v>
          </cell>
          <cell r="M1253" t="str">
            <v>Cell No</v>
          </cell>
          <cell r="N1253" t="str">
            <v>Email</v>
          </cell>
          <cell r="O1253" t="str">
            <v>Address</v>
          </cell>
        </row>
        <row r="1254">
          <cell r="B1254" t="str">
            <v>Student1323595</v>
          </cell>
          <cell r="C1254" t="str">
            <v>Gul Nawaz</v>
          </cell>
          <cell r="D1254" t="str">
            <v>khalil jan</v>
          </cell>
          <cell r="E1254" t="str">
            <v>Sir ali ahmed</v>
          </cell>
          <cell r="F1254" t="str">
            <v>PR-202107G</v>
          </cell>
          <cell r="G1254">
            <v>44405</v>
          </cell>
          <cell r="H1254" t="str">
            <v>7 to 09</v>
          </cell>
          <cell r="I1254" t="str">
            <v>MWF</v>
          </cell>
          <cell r="J1254" t="str">
            <v>ADSE</v>
          </cell>
          <cell r="K1254" t="str">
            <v>42301-6597033-5</v>
          </cell>
          <cell r="L1254">
            <v>923022255223</v>
          </cell>
          <cell r="M1254" t="str">
            <v>-</v>
          </cell>
          <cell r="N1254" t="str">
            <v>gul.nawaz@pidc.pk</v>
          </cell>
          <cell r="O1254" t="str">
            <v>house no 2 miskeen street Talpur road near mehes sons estate karachi</v>
          </cell>
        </row>
        <row r="1255">
          <cell r="B1255" t="str">
            <v>Student1323475</v>
          </cell>
          <cell r="C1255" t="str">
            <v>Umair Khan</v>
          </cell>
          <cell r="D1255" t="str">
            <v>sher wali Khan</v>
          </cell>
          <cell r="E1255" t="str">
            <v>Sir ali ahmed</v>
          </cell>
          <cell r="F1255" t="str">
            <v>PR-202107G</v>
          </cell>
          <cell r="G1255">
            <v>44405</v>
          </cell>
          <cell r="H1255" t="str">
            <v>7 to 09</v>
          </cell>
          <cell r="I1255" t="str">
            <v>MWF</v>
          </cell>
          <cell r="J1255" t="str">
            <v>ADSE</v>
          </cell>
          <cell r="K1255" t="str">
            <v>-</v>
          </cell>
          <cell r="L1255">
            <v>923402206476</v>
          </cell>
          <cell r="M1255">
            <v>923420507861</v>
          </cell>
          <cell r="N1255" t="str">
            <v>lik047@gmail.com</v>
          </cell>
          <cell r="O1255" t="str">
            <v>house no midker Street Talpur Road Building karal.</v>
          </cell>
        </row>
        <row r="1256">
          <cell r="B1256" t="str">
            <v>Student1324495</v>
          </cell>
          <cell r="C1256" t="str">
            <v>Usman Ali</v>
          </cell>
          <cell r="D1256" t="str">
            <v>Talib Hussain</v>
          </cell>
          <cell r="E1256" t="str">
            <v>Sir ali ahmed</v>
          </cell>
          <cell r="F1256" t="str">
            <v>PR-202107G</v>
          </cell>
          <cell r="G1256">
            <v>44405</v>
          </cell>
          <cell r="H1256" t="str">
            <v>7 to 09</v>
          </cell>
          <cell r="I1256" t="str">
            <v>MWF</v>
          </cell>
          <cell r="J1256" t="str">
            <v>ADSE</v>
          </cell>
          <cell r="K1256" t="str">
            <v>444047786769-7</v>
          </cell>
          <cell r="L1256">
            <v>923010106161</v>
          </cell>
          <cell r="M1256">
            <v>923337032993</v>
          </cell>
          <cell r="N1256" t="str">
            <v>usman.idm@outlook.com</v>
          </cell>
          <cell r="O1256" t="str">
            <v>Plot 3-7 Sector 25 Korangi Karachi</v>
          </cell>
        </row>
        <row r="1257">
          <cell r="B1257" t="str">
            <v>Student1324496</v>
          </cell>
          <cell r="C1257" t="str">
            <v>Arman Ali</v>
          </cell>
          <cell r="D1257" t="str">
            <v>Muhammad Tayyab</v>
          </cell>
          <cell r="E1257" t="str">
            <v>Sir ali ahmed</v>
          </cell>
          <cell r="F1257" t="str">
            <v>PR-202107G</v>
          </cell>
          <cell r="G1257">
            <v>44405</v>
          </cell>
          <cell r="H1257" t="str">
            <v>7 to 09</v>
          </cell>
          <cell r="I1257" t="str">
            <v>MWF</v>
          </cell>
          <cell r="J1257" t="str">
            <v>ADSE</v>
          </cell>
          <cell r="K1257" t="str">
            <v>42401-0294485-7</v>
          </cell>
          <cell r="L1257">
            <v>923092951003</v>
          </cell>
          <cell r="M1257">
            <v>92312638583</v>
          </cell>
          <cell r="N1257" t="str">
            <v>Armanali12@gmail.com</v>
          </cell>
          <cell r="O1257" t="str">
            <v>Plot 3-7 Sector 25 Korangi Karachi</v>
          </cell>
        </row>
        <row r="1258">
          <cell r="B1258" t="str">
            <v>Student1324677</v>
          </cell>
          <cell r="C1258" t="str">
            <v>Muhammad Arslan</v>
          </cell>
          <cell r="D1258" t="str">
            <v>Talib Hussain</v>
          </cell>
          <cell r="E1258" t="str">
            <v>Sir ali ahmed</v>
          </cell>
          <cell r="F1258" t="str">
            <v>PR-202107G</v>
          </cell>
          <cell r="G1258">
            <v>44405</v>
          </cell>
          <cell r="H1258" t="str">
            <v>7 to 09</v>
          </cell>
          <cell r="I1258" t="str">
            <v>MWF</v>
          </cell>
          <cell r="J1258" t="str">
            <v>ADSE</v>
          </cell>
          <cell r="K1258" t="str">
            <v>4440-421066062-7</v>
          </cell>
          <cell r="L1258">
            <v>923010106161</v>
          </cell>
          <cell r="M1258">
            <v>0</v>
          </cell>
          <cell r="N1258" t="str">
            <v>Muhammadarslan123@gmail.com</v>
          </cell>
          <cell r="O1258" t="str">
            <v>Plot 3-7 Sector 25 Korangi Industrail Area Karachi</v>
          </cell>
        </row>
        <row r="1259">
          <cell r="B1259" t="str">
            <v>Student1324785</v>
          </cell>
          <cell r="C1259" t="str">
            <v>Muhammad Umar</v>
          </cell>
          <cell r="D1259" t="str">
            <v>Muhammad Hassan</v>
          </cell>
          <cell r="E1259" t="str">
            <v>Sir ali ahmed</v>
          </cell>
          <cell r="F1259" t="str">
            <v>PR-202107G</v>
          </cell>
          <cell r="G1259">
            <v>44405</v>
          </cell>
          <cell r="H1259" t="str">
            <v>7 to 09</v>
          </cell>
          <cell r="I1259" t="str">
            <v>MWF</v>
          </cell>
          <cell r="J1259" t="str">
            <v>CPISM</v>
          </cell>
          <cell r="K1259" t="str">
            <v>71303-0346068-9</v>
          </cell>
          <cell r="L1259">
            <v>923175751581</v>
          </cell>
          <cell r="M1259" t="str">
            <v>-</v>
          </cell>
          <cell r="N1259" t="str">
            <v>abbasiumar205@gmail.com</v>
          </cell>
          <cell r="O1259" t="str">
            <v>House no 1627 Street 28 Mehmoodabad Block 6 Karachi</v>
          </cell>
        </row>
        <row r="1260">
          <cell r="B1260" t="str">
            <v>Student1325600</v>
          </cell>
          <cell r="C1260" t="str">
            <v>Syed Farhad Rafaie</v>
          </cell>
          <cell r="D1260" t="str">
            <v>Syed Riazudo in Rafaie</v>
          </cell>
          <cell r="E1260" t="str">
            <v>Sir ali ahmed</v>
          </cell>
          <cell r="F1260" t="str">
            <v>PR-202107G</v>
          </cell>
          <cell r="G1260">
            <v>44405</v>
          </cell>
          <cell r="H1260" t="str">
            <v>7 to 09</v>
          </cell>
          <cell r="I1260" t="str">
            <v>MWF</v>
          </cell>
          <cell r="J1260" t="str">
            <v>ADSE</v>
          </cell>
          <cell r="K1260" t="str">
            <v>42201-0860035-1</v>
          </cell>
          <cell r="L1260">
            <v>923242700818</v>
          </cell>
          <cell r="M1260" t="str">
            <v>-</v>
          </cell>
          <cell r="N1260" t="str">
            <v>farhadrefaie194@gmail.com</v>
          </cell>
          <cell r="O1260" t="str">
            <v xml:space="preserve">128-Faran housing society </v>
          </cell>
        </row>
        <row r="1261">
          <cell r="B1261" t="str">
            <v>Student1315029</v>
          </cell>
          <cell r="C1261" t="str">
            <v>Muhammad Zubair</v>
          </cell>
          <cell r="D1261" t="str">
            <v>Jaffar Hussain</v>
          </cell>
          <cell r="E1261" t="str">
            <v>Sir ali ahmed</v>
          </cell>
          <cell r="F1261" t="str">
            <v>PR-202107G</v>
          </cell>
          <cell r="G1261">
            <v>44405</v>
          </cell>
          <cell r="H1261" t="str">
            <v>7 to 09</v>
          </cell>
          <cell r="I1261" t="str">
            <v>MWF</v>
          </cell>
          <cell r="J1261" t="str">
            <v>CPISM</v>
          </cell>
          <cell r="K1261" t="str">
            <v>42101-8252522-3</v>
          </cell>
          <cell r="L1261">
            <v>923128035167</v>
          </cell>
          <cell r="M1261">
            <v>923124039505</v>
          </cell>
          <cell r="N1261" t="str">
            <v>zubairalyy@gmail.com</v>
          </cell>
          <cell r="O1261" t="str">
            <v>D-17 Government officers colony garder</v>
          </cell>
        </row>
        <row r="1262">
          <cell r="B1262" t="str">
            <v>Student1325661</v>
          </cell>
          <cell r="C1262" t="str">
            <v>Maisum yousuf</v>
          </cell>
          <cell r="D1262" t="str">
            <v>Yousuf hussain</v>
          </cell>
          <cell r="E1262" t="str">
            <v>Sir ali ahmed</v>
          </cell>
          <cell r="F1262" t="str">
            <v>PR-202107G</v>
          </cell>
          <cell r="G1262">
            <v>44405</v>
          </cell>
          <cell r="H1262" t="str">
            <v>7 to 09</v>
          </cell>
          <cell r="I1262" t="str">
            <v>MWF</v>
          </cell>
          <cell r="J1262" t="str">
            <v>HDSE-SBTE</v>
          </cell>
          <cell r="K1262" t="str">
            <v>42201-7279934-7</v>
          </cell>
          <cell r="L1262">
            <v>923112754971</v>
          </cell>
          <cell r="M1262">
            <v>923482786414</v>
          </cell>
          <cell r="N1262" t="str">
            <v>mabchampiun110@gmail.com</v>
          </cell>
          <cell r="O1262" t="str">
            <v>Abiya line zariya baltistani Muhalla karachi</v>
          </cell>
        </row>
        <row r="1263">
          <cell r="B1263" t="str">
            <v>Student1286642</v>
          </cell>
          <cell r="C1263" t="str">
            <v xml:space="preserve">ABDUL QAYYUM </v>
          </cell>
          <cell r="D1263" t="str">
            <v>MUHAMMAD ASLAM</v>
          </cell>
          <cell r="E1263" t="str">
            <v>Sir ali ahmed</v>
          </cell>
          <cell r="F1263" t="str">
            <v>PR-202107G</v>
          </cell>
          <cell r="G1263">
            <v>44405</v>
          </cell>
          <cell r="H1263" t="str">
            <v>7 to 09</v>
          </cell>
          <cell r="I1263" t="str">
            <v>MWF</v>
          </cell>
          <cell r="J1263" t="str">
            <v>ADSE</v>
          </cell>
          <cell r="K1263" t="str">
            <v>42201-83805453</v>
          </cell>
          <cell r="L1263">
            <v>923002801072</v>
          </cell>
          <cell r="M1263">
            <v>923035020898</v>
          </cell>
          <cell r="N1263" t="str">
            <v>ABDULQAYYUMASLAM1072@GMAIL.COM</v>
          </cell>
          <cell r="O1263" t="str">
            <v xml:space="preserve">PECHS BLOCK 6 HOUSE NO F21 NEAR LAL KOTI BUS STOP </v>
          </cell>
        </row>
        <row r="1264">
          <cell r="B1264" t="str">
            <v>Student1318450</v>
          </cell>
          <cell r="C1264" t="str">
            <v>Waqar Ahmed Siddiqui</v>
          </cell>
          <cell r="D1264" t="str">
            <v>Shamim Ahmed</v>
          </cell>
          <cell r="E1264" t="str">
            <v>Sir ali ahmed</v>
          </cell>
          <cell r="F1264" t="str">
            <v>PR-202107G</v>
          </cell>
          <cell r="G1264">
            <v>44405</v>
          </cell>
          <cell r="H1264" t="str">
            <v>7 to 09</v>
          </cell>
          <cell r="I1264" t="str">
            <v>MWF</v>
          </cell>
          <cell r="J1264" t="str">
            <v>CPISM</v>
          </cell>
          <cell r="K1264" t="str">
            <v>42501-3870859-3</v>
          </cell>
          <cell r="L1264">
            <v>923322133783</v>
          </cell>
          <cell r="M1264">
            <v>923161615927</v>
          </cell>
          <cell r="N1264" t="str">
            <v>Waqqar@gmail.com</v>
          </cell>
          <cell r="O1264" t="str">
            <v>G-36 Al Naseer Square sharifabad F.B Area Karachi</v>
          </cell>
        </row>
        <row r="1265">
          <cell r="B1265" t="str">
            <v>Student1325534</v>
          </cell>
          <cell r="C1265" t="str">
            <v>Muhammad Abyan</v>
          </cell>
          <cell r="D1265" t="str">
            <v>Muhammad Ali</v>
          </cell>
          <cell r="E1265" t="str">
            <v>Sir ali ahmed</v>
          </cell>
          <cell r="F1265" t="str">
            <v>PR-202107G</v>
          </cell>
          <cell r="G1265">
            <v>44405</v>
          </cell>
          <cell r="H1265" t="str">
            <v>7 to 09</v>
          </cell>
          <cell r="I1265" t="str">
            <v>MWF</v>
          </cell>
          <cell r="J1265" t="str">
            <v>DISM</v>
          </cell>
          <cell r="K1265" t="str">
            <v>42401-7747017-5</v>
          </cell>
          <cell r="L1265">
            <v>923310294545</v>
          </cell>
          <cell r="M1265">
            <v>923232100617</v>
          </cell>
          <cell r="N1265" t="str">
            <v>abyamali02@gmail.com</v>
          </cell>
          <cell r="O1265" t="str">
            <v>K.B.R Buffer Zone 16/A House No L77/3 North Karachi</v>
          </cell>
        </row>
        <row r="1266">
          <cell r="B1266" t="str">
            <v>Student1326786</v>
          </cell>
          <cell r="C1266" t="str">
            <v>Mohib Irfan</v>
          </cell>
          <cell r="D1266" t="str">
            <v>Muhammad Irfan</v>
          </cell>
          <cell r="E1266" t="str">
            <v>Sir ali ahmed</v>
          </cell>
          <cell r="F1266" t="str">
            <v>PR-202107G</v>
          </cell>
          <cell r="G1266">
            <v>44405</v>
          </cell>
          <cell r="H1266" t="str">
            <v>7 to 09</v>
          </cell>
          <cell r="I1266" t="str">
            <v>MWF</v>
          </cell>
          <cell r="J1266" t="str">
            <v>ADSE</v>
          </cell>
          <cell r="K1266" t="str">
            <v>42301-8869690-9</v>
          </cell>
          <cell r="L1266">
            <v>923152514357</v>
          </cell>
          <cell r="M1266" t="str">
            <v>-</v>
          </cell>
          <cell r="N1266" t="str">
            <v>ranamohib75@gmail.com</v>
          </cell>
          <cell r="O1266" t="str">
            <v>Army workshop 602 Near Makro Karachi</v>
          </cell>
        </row>
        <row r="1267">
          <cell r="B1267" t="str">
            <v>Student1327625</v>
          </cell>
          <cell r="C1267" t="str">
            <v>Muhammad Noman Asghar</v>
          </cell>
          <cell r="D1267" t="str">
            <v>Muhammad Asghar</v>
          </cell>
          <cell r="E1267" t="str">
            <v>Sir ali ahmed</v>
          </cell>
          <cell r="F1267" t="str">
            <v>PR-202107G</v>
          </cell>
          <cell r="G1267">
            <v>44405</v>
          </cell>
          <cell r="H1267" t="str">
            <v>7 to 09</v>
          </cell>
          <cell r="I1267" t="str">
            <v>MWF</v>
          </cell>
          <cell r="J1267" t="str">
            <v>CPISM</v>
          </cell>
          <cell r="K1267" t="str">
            <v>42301-8713696-1</v>
          </cell>
          <cell r="L1267">
            <v>923130266134</v>
          </cell>
          <cell r="M1267">
            <v>923362864510</v>
          </cell>
          <cell r="N1267" t="str">
            <v>Muhammadnoman222000@gmail.com</v>
          </cell>
          <cell r="O1267" t="str">
            <v>House No 1083 2nd Floor Lac 2 Mehmoodabad Manzoor Colony Karachi</v>
          </cell>
        </row>
        <row r="1268">
          <cell r="B1268" t="str">
            <v>Student1285349</v>
          </cell>
          <cell r="C1268" t="str">
            <v>Shahbaz Ali</v>
          </cell>
          <cell r="D1268" t="str">
            <v xml:space="preserve"> Aijaz ali</v>
          </cell>
          <cell r="E1268" t="str">
            <v>Sir ali ahmed</v>
          </cell>
          <cell r="F1268" t="str">
            <v>PR-202107G</v>
          </cell>
          <cell r="G1268">
            <v>44405</v>
          </cell>
          <cell r="H1268" t="str">
            <v>7 to 09</v>
          </cell>
          <cell r="I1268" t="str">
            <v>MWF</v>
          </cell>
          <cell r="J1268" t="str">
            <v>ADSE</v>
          </cell>
          <cell r="K1268" t="str">
            <v>42301-9784982-5</v>
          </cell>
          <cell r="L1268">
            <v>923153494527</v>
          </cell>
          <cell r="M1268">
            <v>923322178211</v>
          </cell>
          <cell r="N1268" t="str">
            <v>mirshahbaz1122@gmail.com</v>
          </cell>
          <cell r="O1268" t="str">
            <v>5th floor subahhanullah manzil haji ismail road karachi</v>
          </cell>
        </row>
        <row r="1269">
          <cell r="B1269" t="str">
            <v>Student1331181</v>
          </cell>
          <cell r="C1269" t="str">
            <v>Muhammad Ali</v>
          </cell>
          <cell r="D1269" t="str">
            <v>Iqbal hussain</v>
          </cell>
          <cell r="E1269" t="str">
            <v>Sir ali ahmed</v>
          </cell>
          <cell r="F1269" t="str">
            <v>PR-202107G</v>
          </cell>
          <cell r="G1269">
            <v>44405</v>
          </cell>
          <cell r="H1269" t="str">
            <v>7 to 09</v>
          </cell>
          <cell r="I1269" t="str">
            <v>MWF</v>
          </cell>
          <cell r="J1269" t="str">
            <v>ADSE</v>
          </cell>
          <cell r="K1269" t="str">
            <v>42201-1465849-3</v>
          </cell>
          <cell r="L1269">
            <v>923431125658</v>
          </cell>
          <cell r="M1269" t="str">
            <v>-</v>
          </cell>
          <cell r="N1269" t="str">
            <v>mali:h8c04@gmail.com</v>
          </cell>
          <cell r="O1269" t="str">
            <v>House No B-21 Allah wali Colony PECHS Block 6 Karachi</v>
          </cell>
        </row>
        <row r="1270">
          <cell r="B1270" t="str">
            <v>Student1331182</v>
          </cell>
          <cell r="C1270" t="str">
            <v>Gulfaraz Arshad</v>
          </cell>
          <cell r="D1270" t="str">
            <v>Arshad Mehmood</v>
          </cell>
          <cell r="E1270" t="str">
            <v>Sir ali ahmed</v>
          </cell>
          <cell r="F1270" t="str">
            <v>PR-202107G</v>
          </cell>
          <cell r="G1270">
            <v>44405</v>
          </cell>
          <cell r="H1270" t="str">
            <v>7 to 09</v>
          </cell>
          <cell r="I1270" t="str">
            <v>MWF</v>
          </cell>
          <cell r="J1270" t="str">
            <v>ADSE</v>
          </cell>
          <cell r="K1270" t="str">
            <v>42201-8356243-3</v>
          </cell>
          <cell r="L1270">
            <v>923155967325</v>
          </cell>
          <cell r="M1270">
            <v>923122077500</v>
          </cell>
          <cell r="N1270" t="str">
            <v>farazgul446@gmail.com</v>
          </cell>
          <cell r="O1270" t="str">
            <v>12/8-1 Model Colony karachi</v>
          </cell>
        </row>
        <row r="1271">
          <cell r="B1271" t="str">
            <v>Student1328622</v>
          </cell>
          <cell r="C1271" t="str">
            <v>Bilal Baig</v>
          </cell>
          <cell r="D1271" t="str">
            <v>Mirza Abulais Chugtai</v>
          </cell>
          <cell r="E1271" t="str">
            <v>Sir ali ahmed</v>
          </cell>
          <cell r="F1271" t="str">
            <v>PR-202107G</v>
          </cell>
          <cell r="G1271">
            <v>44405</v>
          </cell>
          <cell r="H1271" t="str">
            <v>7 to 09</v>
          </cell>
          <cell r="I1271" t="str">
            <v>MWF</v>
          </cell>
          <cell r="J1271" t="str">
            <v>ADSE</v>
          </cell>
          <cell r="K1271" t="str">
            <v>41304-9802525-7</v>
          </cell>
          <cell r="L1271">
            <v>923150313542</v>
          </cell>
          <cell r="M1271" t="str">
            <v>-</v>
          </cell>
          <cell r="N1271" t="str">
            <v>abullaisbaig@gmail.com</v>
          </cell>
          <cell r="O1271" t="str">
            <v>R-76- Block-20 F.B Area Al-noor Socity Karachi</v>
          </cell>
        </row>
        <row r="1272">
          <cell r="B1272" t="str">
            <v>Student1328933</v>
          </cell>
          <cell r="C1272" t="str">
            <v>M Danish Rehman</v>
          </cell>
          <cell r="D1272" t="str">
            <v>Naveed khaliq</v>
          </cell>
          <cell r="E1272" t="str">
            <v>Sir ali ahmed</v>
          </cell>
          <cell r="F1272" t="str">
            <v>PR-202107G</v>
          </cell>
          <cell r="G1272">
            <v>44405</v>
          </cell>
          <cell r="H1272" t="str">
            <v>7 to 09</v>
          </cell>
          <cell r="I1272" t="str">
            <v>MWF</v>
          </cell>
          <cell r="J1272" t="str">
            <v>CPISM</v>
          </cell>
          <cell r="K1272" t="str">
            <v>37201-3427143-9</v>
          </cell>
          <cell r="L1272">
            <v>923310304722</v>
          </cell>
          <cell r="M1272" t="str">
            <v>-</v>
          </cell>
          <cell r="N1272" t="str">
            <v>danirehman351@gmail.com</v>
          </cell>
          <cell r="O1272" t="str">
            <v>PNS KARSAZ KARACHI</v>
          </cell>
        </row>
        <row r="1273">
          <cell r="B1273" t="str">
            <v>Student1328627</v>
          </cell>
          <cell r="C1273" t="str">
            <v>Ali Naeem</v>
          </cell>
          <cell r="D1273" t="str">
            <v>Naeem Ahmed</v>
          </cell>
          <cell r="E1273" t="str">
            <v>Sir ali ahmed</v>
          </cell>
          <cell r="F1273" t="str">
            <v>PR-202107G</v>
          </cell>
          <cell r="G1273">
            <v>44405</v>
          </cell>
          <cell r="H1273" t="str">
            <v>7 to 09</v>
          </cell>
          <cell r="I1273" t="str">
            <v>MWF</v>
          </cell>
          <cell r="J1273" t="str">
            <v>ADSE</v>
          </cell>
          <cell r="K1273" t="str">
            <v>42401-9585821-5</v>
          </cell>
          <cell r="L1273">
            <v>923092157124</v>
          </cell>
          <cell r="M1273" t="str">
            <v>-</v>
          </cell>
          <cell r="N1273" t="str">
            <v>Alinaeem123@gmail.com</v>
          </cell>
          <cell r="O1273" t="str">
            <v>Plot # 1609 Street No 28 Mehmoodabad Karachi</v>
          </cell>
        </row>
        <row r="1274">
          <cell r="B1274" t="str">
            <v>-</v>
          </cell>
          <cell r="C1274" t="str">
            <v>-</v>
          </cell>
          <cell r="D1274" t="str">
            <v>-</v>
          </cell>
          <cell r="E1274" t="str">
            <v>-</v>
          </cell>
          <cell r="F1274" t="str">
            <v>-</v>
          </cell>
          <cell r="G1274" t="str">
            <v>-</v>
          </cell>
          <cell r="H1274" t="str">
            <v>-</v>
          </cell>
          <cell r="I1274" t="str">
            <v>-</v>
          </cell>
          <cell r="J1274" t="str">
            <v>-</v>
          </cell>
          <cell r="K1274" t="str">
            <v>-</v>
          </cell>
          <cell r="L1274" t="str">
            <v>-</v>
          </cell>
          <cell r="M1274" t="str">
            <v>-</v>
          </cell>
          <cell r="N1274" t="str">
            <v>-</v>
          </cell>
          <cell r="O1274" t="str">
            <v>-</v>
          </cell>
        </row>
        <row r="1275">
          <cell r="B1275" t="str">
            <v>Enrollment</v>
          </cell>
          <cell r="C1275" t="str">
            <v>Name</v>
          </cell>
          <cell r="D1275" t="str">
            <v>Father Name</v>
          </cell>
          <cell r="E1275" t="str">
            <v>Faculty Name</v>
          </cell>
          <cell r="F1275" t="str">
            <v>Batch Code</v>
          </cell>
          <cell r="G1275" t="str">
            <v>Batch Start Date</v>
          </cell>
          <cell r="H1275" t="str">
            <v>Time Slot</v>
          </cell>
          <cell r="I1275" t="str">
            <v>Days</v>
          </cell>
          <cell r="J1275" t="str">
            <v>Course</v>
          </cell>
          <cell r="K1275" t="str">
            <v>NIC Number</v>
          </cell>
          <cell r="L1275" t="str">
            <v>PTCL No</v>
          </cell>
          <cell r="M1275" t="str">
            <v>Cell No</v>
          </cell>
          <cell r="N1275" t="str">
            <v>Email</v>
          </cell>
          <cell r="O1275" t="str">
            <v>Address</v>
          </cell>
        </row>
        <row r="1276">
          <cell r="B1276" t="str">
            <v>Student1335826</v>
          </cell>
          <cell r="C1276" t="str">
            <v>Samuel</v>
          </cell>
          <cell r="D1276" t="str">
            <v>Yaqoob Masih</v>
          </cell>
          <cell r="E1276" t="str">
            <v>Sir Shahid Jamil</v>
          </cell>
          <cell r="F1276" t="str">
            <v>PR2-202109G</v>
          </cell>
          <cell r="G1276">
            <v>44463</v>
          </cell>
          <cell r="H1276" t="str">
            <v>7 to 9</v>
          </cell>
          <cell r="I1276" t="str">
            <v>MWF</v>
          </cell>
          <cell r="J1276" t="str">
            <v>ADSE</v>
          </cell>
          <cell r="K1276" t="str">
            <v>33301-4753390-9</v>
          </cell>
          <cell r="L1276">
            <v>923075941955</v>
          </cell>
          <cell r="M1276" t="str">
            <v>-</v>
          </cell>
          <cell r="N1276" t="str">
            <v>-</v>
          </cell>
          <cell r="O1276" t="str">
            <v>Chack # 424 JB Mount Gunriwala tehsil Gojra Disstt TT Singh</v>
          </cell>
        </row>
        <row r="1277">
          <cell r="B1277" t="str">
            <v>Student1334266</v>
          </cell>
          <cell r="C1277" t="str">
            <v>Muhammad minaam Haider</v>
          </cell>
          <cell r="D1277" t="str">
            <v>Habibullah Ullah Kotai</v>
          </cell>
          <cell r="E1277" t="str">
            <v>Sir Shahid Jamil</v>
          </cell>
          <cell r="F1277" t="str">
            <v>PR2-202109G</v>
          </cell>
          <cell r="G1277">
            <v>44463</v>
          </cell>
          <cell r="H1277" t="str">
            <v>7 to 9</v>
          </cell>
          <cell r="I1277" t="str">
            <v>MWF</v>
          </cell>
          <cell r="J1277" t="str">
            <v>ADSE</v>
          </cell>
          <cell r="K1277" t="str">
            <v>42201-7492845-9</v>
          </cell>
          <cell r="L1277">
            <v>923171253731</v>
          </cell>
          <cell r="M1277">
            <v>923162009181</v>
          </cell>
          <cell r="N1277">
            <v>0</v>
          </cell>
          <cell r="O1277" t="str">
            <v>B/507 near baraf khana main kala board karachi</v>
          </cell>
        </row>
        <row r="1278">
          <cell r="B1278" t="str">
            <v>Student1338110</v>
          </cell>
          <cell r="C1278" t="str">
            <v>Hudaish Almad</v>
          </cell>
          <cell r="D1278" t="str">
            <v>Abdil Ali</v>
          </cell>
          <cell r="E1278" t="str">
            <v>Sir Shahid Jamil</v>
          </cell>
          <cell r="F1278" t="str">
            <v>PR2-202109G</v>
          </cell>
          <cell r="G1278">
            <v>44463</v>
          </cell>
          <cell r="H1278" t="str">
            <v>7 to 9</v>
          </cell>
          <cell r="I1278" t="str">
            <v>MWF</v>
          </cell>
          <cell r="J1278" t="str">
            <v>ADSE</v>
          </cell>
          <cell r="K1278" t="str">
            <v>41302-3997878-3</v>
          </cell>
          <cell r="L1278">
            <v>923437904981</v>
          </cell>
          <cell r="M1278" t="str">
            <v>-</v>
          </cell>
          <cell r="N1278" t="str">
            <v>hubaishabid0@gmail.com</v>
          </cell>
          <cell r="O1278" t="str">
            <v>177-v Block 2 P.E.C.H.S Karachi</v>
          </cell>
        </row>
        <row r="1279">
          <cell r="B1279" t="str">
            <v>-</v>
          </cell>
          <cell r="C1279" t="str">
            <v>Zainnoor Shah</v>
          </cell>
          <cell r="D1279" t="str">
            <v>Asmat Ali Shah</v>
          </cell>
          <cell r="E1279" t="str">
            <v>Sir Shahid Jamil</v>
          </cell>
          <cell r="F1279" t="str">
            <v>PR2-202109G</v>
          </cell>
          <cell r="G1279">
            <v>44463</v>
          </cell>
          <cell r="H1279" t="str">
            <v>7 to 9</v>
          </cell>
          <cell r="I1279" t="str">
            <v>MWF</v>
          </cell>
          <cell r="J1279" t="str">
            <v>ADSE</v>
          </cell>
          <cell r="K1279" t="str">
            <v>-</v>
          </cell>
          <cell r="L1279">
            <v>923218265468</v>
          </cell>
          <cell r="M1279">
            <v>923481328990</v>
          </cell>
          <cell r="N1279" t="str">
            <v>zainkhattak499@gmail.com</v>
          </cell>
          <cell r="O1279" t="str">
            <v>Baloch Colony</v>
          </cell>
        </row>
        <row r="1280">
          <cell r="B1280" t="str">
            <v>Student1338816</v>
          </cell>
          <cell r="C1280" t="str">
            <v>Imran Khowaja</v>
          </cell>
          <cell r="D1280" t="str">
            <v>Ashgar Ali</v>
          </cell>
          <cell r="E1280" t="str">
            <v>Sir Shahid Jamil</v>
          </cell>
          <cell r="F1280" t="str">
            <v>PR2-202109G</v>
          </cell>
          <cell r="G1280">
            <v>44463</v>
          </cell>
          <cell r="H1280" t="str">
            <v>7 to 9</v>
          </cell>
          <cell r="I1280" t="str">
            <v>MWF</v>
          </cell>
          <cell r="J1280" t="str">
            <v>DISM</v>
          </cell>
          <cell r="K1280" t="str">
            <v>41406-3700628-5</v>
          </cell>
          <cell r="L1280">
            <v>923313797944</v>
          </cell>
          <cell r="M1280" t="str">
            <v>-</v>
          </cell>
          <cell r="N1280" t="str">
            <v>imrankhowaja@hotmail.com</v>
          </cell>
          <cell r="O1280" t="str">
            <v>J-664 Sulfanabad Colony near Gulbhar Police Station</v>
          </cell>
        </row>
        <row r="1281">
          <cell r="B1281" t="str">
            <v>Student1338400</v>
          </cell>
          <cell r="C1281" t="str">
            <v>Muhammad Ayyan</v>
          </cell>
          <cell r="D1281" t="str">
            <v>Abdul Hammed</v>
          </cell>
          <cell r="E1281" t="str">
            <v>Sir Shahid Jamil</v>
          </cell>
          <cell r="F1281" t="str">
            <v>PR2-202109G</v>
          </cell>
          <cell r="G1281">
            <v>44463</v>
          </cell>
          <cell r="H1281" t="str">
            <v>7 to 9</v>
          </cell>
          <cell r="I1281" t="str">
            <v>MWF</v>
          </cell>
          <cell r="J1281" t="str">
            <v>ADSE</v>
          </cell>
          <cell r="K1281" t="str">
            <v>-</v>
          </cell>
          <cell r="L1281">
            <v>923152679671</v>
          </cell>
          <cell r="M1281" t="str">
            <v>-</v>
          </cell>
          <cell r="N1281" t="str">
            <v>ayyanjat@gmail.com</v>
          </cell>
          <cell r="O1281" t="str">
            <v>K-160 Haji Zakaria Goth Near Toll Plaza Khi</v>
          </cell>
        </row>
        <row r="1282">
          <cell r="B1282" t="str">
            <v>Student1339533</v>
          </cell>
          <cell r="C1282" t="str">
            <v>Hammad Ali</v>
          </cell>
          <cell r="D1282" t="str">
            <v>Rehmat ali</v>
          </cell>
          <cell r="E1282" t="str">
            <v>Sir Shahid Jamil</v>
          </cell>
          <cell r="F1282" t="str">
            <v>PR2-202109G</v>
          </cell>
          <cell r="G1282">
            <v>44463</v>
          </cell>
          <cell r="H1282" t="str">
            <v>7 to 9</v>
          </cell>
          <cell r="I1282" t="str">
            <v>MWF</v>
          </cell>
          <cell r="J1282" t="str">
            <v>CPISM</v>
          </cell>
          <cell r="K1282" t="str">
            <v>42301-3376417-5</v>
          </cell>
          <cell r="L1282">
            <v>923102795636</v>
          </cell>
          <cell r="M1282" t="str">
            <v>-</v>
          </cell>
          <cell r="N1282" t="str">
            <v>-</v>
          </cell>
          <cell r="O1282" t="str">
            <v>H# 1534 Street # 22 LAC house 2 Mehmooda 06 Karachi</v>
          </cell>
        </row>
        <row r="1283">
          <cell r="B1283" t="str">
            <v>Student1333082</v>
          </cell>
          <cell r="C1283" t="str">
            <v>Laiba Khalil</v>
          </cell>
          <cell r="D1283" t="str">
            <v>Muhammad Khalil Khan</v>
          </cell>
          <cell r="E1283" t="str">
            <v>Sir Shahid Jamil</v>
          </cell>
          <cell r="F1283" t="str">
            <v>PR2-202109G</v>
          </cell>
          <cell r="G1283">
            <v>44463</v>
          </cell>
          <cell r="H1283" t="str">
            <v>7 to 9</v>
          </cell>
          <cell r="I1283" t="str">
            <v>MWF</v>
          </cell>
          <cell r="J1283" t="str">
            <v>HTML Web Des</v>
          </cell>
          <cell r="K1283" t="str">
            <v>42201-2260266-8</v>
          </cell>
          <cell r="L1283">
            <v>923343048381</v>
          </cell>
          <cell r="M1283" t="str">
            <v>-</v>
          </cell>
          <cell r="N1283" t="str">
            <v>laibakhalil43@gmail.com</v>
          </cell>
          <cell r="O1283" t="str">
            <v>Sonia Apartment B-10 Jamshed Road # 3 near Aqsa Masid Opposite Amin Home karachi</v>
          </cell>
        </row>
        <row r="1284">
          <cell r="B1284" t="str">
            <v>Student1339395</v>
          </cell>
          <cell r="C1284" t="str">
            <v>Ahmer Ali Jutt</v>
          </cell>
          <cell r="D1284" t="str">
            <v>Muhammad Afzal</v>
          </cell>
          <cell r="E1284" t="str">
            <v>Sir Shahid Jamil</v>
          </cell>
          <cell r="F1284" t="str">
            <v>PR2-202109G</v>
          </cell>
          <cell r="G1284">
            <v>44463</v>
          </cell>
          <cell r="H1284" t="str">
            <v>7 to 9</v>
          </cell>
          <cell r="I1284" t="str">
            <v>MWF</v>
          </cell>
          <cell r="J1284" t="str">
            <v>ADSE</v>
          </cell>
          <cell r="K1284" t="str">
            <v>44107-9286358-5</v>
          </cell>
          <cell r="L1284">
            <v>923409736543</v>
          </cell>
          <cell r="M1284">
            <v>923313461129</v>
          </cell>
          <cell r="N1284" t="str">
            <v>44107Ahmerali@gmail.com</v>
          </cell>
          <cell r="O1284" t="str">
            <v>H # R661 Sector 16/A Shah Abdul latif Town</v>
          </cell>
        </row>
        <row r="1285">
          <cell r="B1285" t="str">
            <v>Student1333719</v>
          </cell>
          <cell r="C1285" t="str">
            <v>Muhammad Haseeb</v>
          </cell>
          <cell r="D1285" t="str">
            <v>Muhammad zahid</v>
          </cell>
          <cell r="E1285" t="str">
            <v>Sir Shahid Jamil</v>
          </cell>
          <cell r="F1285" t="str">
            <v>PR2-202109G</v>
          </cell>
          <cell r="G1285">
            <v>44463</v>
          </cell>
          <cell r="H1285" t="str">
            <v>7 to 9</v>
          </cell>
          <cell r="I1285" t="str">
            <v>MWF</v>
          </cell>
          <cell r="J1285" t="str">
            <v>DISM</v>
          </cell>
          <cell r="K1285" t="str">
            <v>42201-6528215-7</v>
          </cell>
          <cell r="L1285">
            <v>923032328397</v>
          </cell>
          <cell r="M1285">
            <v>923021592256</v>
          </cell>
          <cell r="N1285" t="str">
            <v>-</v>
          </cell>
          <cell r="O1285" t="str">
            <v>House No 2184 PIB Colony karachi</v>
          </cell>
        </row>
        <row r="1286">
          <cell r="B1286" t="str">
            <v>Student1340645</v>
          </cell>
          <cell r="C1286" t="str">
            <v>Jahangir Hussain Panwar</v>
          </cell>
          <cell r="D1286" t="str">
            <v>Muhammad Siddique</v>
          </cell>
          <cell r="E1286" t="str">
            <v>Sir Shahid Jamil</v>
          </cell>
          <cell r="F1286" t="str">
            <v>PR2-202109G</v>
          </cell>
          <cell r="G1286">
            <v>44463</v>
          </cell>
          <cell r="H1286" t="str">
            <v>7 to 9</v>
          </cell>
          <cell r="I1286" t="str">
            <v>MWF</v>
          </cell>
          <cell r="J1286" t="str">
            <v>DISM</v>
          </cell>
          <cell r="K1286" t="str">
            <v>44202-8150597-5</v>
          </cell>
          <cell r="L1286">
            <v>923496526757</v>
          </cell>
          <cell r="M1286" t="str">
            <v>-</v>
          </cell>
          <cell r="N1286" t="str">
            <v>jahangirhussain533@gmail.com</v>
          </cell>
          <cell r="O1286" t="str">
            <v>Azad Jhamoria Colony Sindhi Muslam Co-Operative Housing Society Karachi</v>
          </cell>
        </row>
        <row r="1287">
          <cell r="B1287" t="str">
            <v>Student1340771</v>
          </cell>
          <cell r="C1287" t="str">
            <v>Muhammad ahad</v>
          </cell>
          <cell r="D1287" t="str">
            <v>Riaz Ahmed</v>
          </cell>
          <cell r="E1287" t="str">
            <v>Sir Shahid Jamil</v>
          </cell>
          <cell r="F1287" t="str">
            <v>PR2-202109G</v>
          </cell>
          <cell r="G1287">
            <v>44463</v>
          </cell>
          <cell r="H1287" t="str">
            <v>7 to 9</v>
          </cell>
          <cell r="I1287" t="str">
            <v>MWF</v>
          </cell>
          <cell r="J1287" t="str">
            <v>DISM</v>
          </cell>
          <cell r="K1287" t="str">
            <v>42101-3703962-7</v>
          </cell>
          <cell r="L1287">
            <v>923082514772</v>
          </cell>
          <cell r="M1287" t="str">
            <v>-</v>
          </cell>
          <cell r="N1287" t="str">
            <v>abdul24ahad25@gmail.com</v>
          </cell>
          <cell r="O1287" t="str">
            <v>KESC # 2207/B National Stadium road karachi</v>
          </cell>
        </row>
        <row r="1288">
          <cell r="B1288" t="str">
            <v>Student1338307</v>
          </cell>
          <cell r="C1288" t="str">
            <v>Ismail Irfan</v>
          </cell>
          <cell r="D1288" t="str">
            <v>Irfan-ul-haq</v>
          </cell>
          <cell r="E1288" t="str">
            <v>Sir Shahid Jamil</v>
          </cell>
          <cell r="F1288" t="str">
            <v>PR2-202109G</v>
          </cell>
          <cell r="G1288">
            <v>44463</v>
          </cell>
          <cell r="H1288" t="str">
            <v>7 to 9</v>
          </cell>
          <cell r="I1288" t="str">
            <v>MWF</v>
          </cell>
          <cell r="J1288" t="str">
            <v>ADSE</v>
          </cell>
          <cell r="K1288" t="str">
            <v>42301-5494144-7</v>
          </cell>
          <cell r="L1288">
            <v>923188353385</v>
          </cell>
          <cell r="M1288" t="str">
            <v>-</v>
          </cell>
          <cell r="N1288" t="str">
            <v>-</v>
          </cell>
          <cell r="O1288" t="str">
            <v>B-26 Block 5 K.A.E.C.H.S Karachi</v>
          </cell>
        </row>
        <row r="1289">
          <cell r="B1289" t="str">
            <v>Student1340172</v>
          </cell>
          <cell r="C1289" t="str">
            <v>Muhammad Saad Ahmed</v>
          </cell>
          <cell r="D1289" t="str">
            <v>Saleem-ud-din</v>
          </cell>
          <cell r="E1289" t="str">
            <v>Sir Shahid Jamil</v>
          </cell>
          <cell r="F1289" t="str">
            <v>PR2-202109G</v>
          </cell>
          <cell r="G1289">
            <v>44463</v>
          </cell>
          <cell r="H1289" t="str">
            <v>7 to 9</v>
          </cell>
          <cell r="I1289" t="str">
            <v>MWF</v>
          </cell>
          <cell r="J1289" t="str">
            <v>CPISM</v>
          </cell>
          <cell r="K1289" t="str">
            <v>42301-8303741-1</v>
          </cell>
          <cell r="L1289">
            <v>923452860645</v>
          </cell>
          <cell r="M1289" t="str">
            <v>-</v>
          </cell>
          <cell r="N1289" t="str">
            <v>-</v>
          </cell>
          <cell r="O1289" t="str">
            <v>R-174 Sector 2-B Jacob Line Karachi</v>
          </cell>
        </row>
        <row r="1290">
          <cell r="B1290" t="str">
            <v>Student1338255</v>
          </cell>
          <cell r="C1290" t="str">
            <v>Muhammad Dawood</v>
          </cell>
          <cell r="D1290" t="str">
            <v>Jhanzaib</v>
          </cell>
          <cell r="E1290" t="str">
            <v>Sir Shahid Jamil</v>
          </cell>
          <cell r="F1290" t="str">
            <v>PR2-202109G</v>
          </cell>
          <cell r="G1290">
            <v>44463</v>
          </cell>
          <cell r="H1290" t="str">
            <v>7 to 9</v>
          </cell>
          <cell r="I1290" t="str">
            <v>MWF</v>
          </cell>
          <cell r="J1290" t="str">
            <v>ADSE</v>
          </cell>
          <cell r="K1290" t="str">
            <v>17301-1599164-7</v>
          </cell>
          <cell r="L1290">
            <v>923474770958</v>
          </cell>
          <cell r="M1290" t="str">
            <v>-</v>
          </cell>
          <cell r="N1290">
            <v>0</v>
          </cell>
          <cell r="O1290" t="str">
            <v>R-41 Block 9 Balocg Colony</v>
          </cell>
        </row>
        <row r="1291">
          <cell r="B1291" t="str">
            <v>Student1334422</v>
          </cell>
          <cell r="C1291" t="str">
            <v>Muhammad Muslim Bheewani</v>
          </cell>
          <cell r="D1291" t="str">
            <v>Rizwan haider Bheewani</v>
          </cell>
          <cell r="E1291" t="str">
            <v>Sir Shahid Jamil</v>
          </cell>
          <cell r="F1291" t="str">
            <v>PR2-202109G</v>
          </cell>
          <cell r="G1291">
            <v>44463</v>
          </cell>
          <cell r="H1291" t="str">
            <v>7 to 9</v>
          </cell>
          <cell r="I1291" t="str">
            <v>MWF</v>
          </cell>
          <cell r="J1291" t="str">
            <v>ADSE</v>
          </cell>
          <cell r="K1291" t="str">
            <v>42201-1000728-5</v>
          </cell>
          <cell r="L1291">
            <v>923343211120</v>
          </cell>
          <cell r="M1291">
            <v>2134314629</v>
          </cell>
          <cell r="N1291" t="str">
            <v>-</v>
          </cell>
          <cell r="O1291" t="str">
            <v>A-7 Kahmir Couf PECHS Block 3 Karachi</v>
          </cell>
        </row>
        <row r="1292">
          <cell r="B1292" t="str">
            <v>Student1334429</v>
          </cell>
          <cell r="C1292" t="str">
            <v>Abdul Qadir</v>
          </cell>
          <cell r="D1292" t="str">
            <v>Muhammad Arif</v>
          </cell>
          <cell r="E1292" t="str">
            <v>Sir Shahid Jamil</v>
          </cell>
          <cell r="F1292" t="str">
            <v>PR2-202109G</v>
          </cell>
          <cell r="G1292">
            <v>44463</v>
          </cell>
          <cell r="H1292" t="str">
            <v>7 to 9</v>
          </cell>
          <cell r="I1292" t="str">
            <v>MWF</v>
          </cell>
          <cell r="J1292" t="str">
            <v>ADSE</v>
          </cell>
          <cell r="K1292" t="str">
            <v>42301-2490702-5</v>
          </cell>
          <cell r="L1292">
            <v>923318328098</v>
          </cell>
          <cell r="M1292">
            <v>923402831301</v>
          </cell>
          <cell r="N1292" t="str">
            <v>abqadir.104@gmail.com</v>
          </cell>
          <cell r="O1292" t="str">
            <v>Mehnti Heights Building Street # 4 Moosa Lane Lyari Karachi</v>
          </cell>
        </row>
        <row r="1293">
          <cell r="B1293" t="str">
            <v>Student1332842</v>
          </cell>
          <cell r="C1293" t="str">
            <v>Furqan Abdul Rahim</v>
          </cell>
          <cell r="D1293" t="str">
            <v>Abdul Rahim</v>
          </cell>
          <cell r="E1293" t="str">
            <v>Sir Shahid Jamil</v>
          </cell>
          <cell r="F1293" t="str">
            <v>PR2-202109G</v>
          </cell>
          <cell r="G1293">
            <v>44463</v>
          </cell>
          <cell r="H1293" t="str">
            <v>7 to 9</v>
          </cell>
          <cell r="I1293" t="str">
            <v>MWF</v>
          </cell>
          <cell r="J1293" t="str">
            <v>ADSE</v>
          </cell>
          <cell r="K1293" t="str">
            <v>42501-1402291-3</v>
          </cell>
          <cell r="L1293">
            <v>923203037075</v>
          </cell>
          <cell r="M1293">
            <v>923172415684</v>
          </cell>
          <cell r="N1293" t="str">
            <v>furqan.rahim124@gmail.com</v>
          </cell>
          <cell r="O1293" t="str">
            <v>Flat # 602 maryam Heights, Gulshan-e-Iqbal Block 13-C karachi</v>
          </cell>
        </row>
        <row r="1294">
          <cell r="B1294" t="str">
            <v>Student1331208</v>
          </cell>
          <cell r="C1294" t="str">
            <v>Bilal Mehmood</v>
          </cell>
          <cell r="D1294" t="str">
            <v>Mehmood Hussain</v>
          </cell>
          <cell r="E1294" t="str">
            <v>Sir Shahid Jamil</v>
          </cell>
          <cell r="F1294" t="str">
            <v>PR2-202109G</v>
          </cell>
          <cell r="G1294">
            <v>44463</v>
          </cell>
          <cell r="H1294" t="str">
            <v>7 to 9</v>
          </cell>
          <cell r="I1294" t="str">
            <v>MWF</v>
          </cell>
          <cell r="J1294" t="str">
            <v>ADSE</v>
          </cell>
          <cell r="K1294" t="str">
            <v>82303-0950490-2</v>
          </cell>
          <cell r="L1294">
            <v>923115065377</v>
          </cell>
          <cell r="M1294" t="str">
            <v>-</v>
          </cell>
          <cell r="N1294" t="str">
            <v>bilal123@gmail.com</v>
          </cell>
          <cell r="O1294" t="str">
            <v>fine house umer Colony Shah-e-faisal Karachi</v>
          </cell>
        </row>
        <row r="1295">
          <cell r="B1295" t="str">
            <v>Student1333464</v>
          </cell>
          <cell r="C1295" t="str">
            <v>Daniyal Naveed</v>
          </cell>
          <cell r="D1295" t="str">
            <v>Naveed Naseem</v>
          </cell>
          <cell r="E1295" t="str">
            <v>Sir Shahid Jamil</v>
          </cell>
          <cell r="F1295" t="str">
            <v>PR2-202109G</v>
          </cell>
          <cell r="G1295">
            <v>44463</v>
          </cell>
          <cell r="H1295" t="str">
            <v>7 to 9</v>
          </cell>
          <cell r="I1295" t="str">
            <v>MWF</v>
          </cell>
          <cell r="J1295" t="str">
            <v>ADSE</v>
          </cell>
          <cell r="K1295" t="str">
            <v>42201-6383665-2</v>
          </cell>
          <cell r="L1295">
            <v>923472509236</v>
          </cell>
          <cell r="M1295">
            <v>923212241255</v>
          </cell>
          <cell r="N1295" t="str">
            <v>daniyalnaveed057@gmail.com</v>
          </cell>
          <cell r="O1295" t="str">
            <v>56/1, Block7/8 N.K.C.H.S Society justice Inamullah Road</v>
          </cell>
        </row>
        <row r="1296">
          <cell r="B1296" t="str">
            <v>Student1338314</v>
          </cell>
          <cell r="C1296" t="str">
            <v>Muhammad Kashif</v>
          </cell>
          <cell r="D1296" t="str">
            <v>Ghazi Khan</v>
          </cell>
          <cell r="E1296" t="str">
            <v>Sir Shahid Jamil</v>
          </cell>
          <cell r="F1296" t="str">
            <v>PR2-202109G</v>
          </cell>
          <cell r="G1296">
            <v>44463</v>
          </cell>
          <cell r="H1296" t="str">
            <v>7 to 9</v>
          </cell>
          <cell r="I1296" t="str">
            <v>MWF</v>
          </cell>
          <cell r="J1296" t="str">
            <v>ADSE</v>
          </cell>
          <cell r="K1296" t="str">
            <v>42301-4153890-3</v>
          </cell>
          <cell r="L1296">
            <v>923342594938</v>
          </cell>
          <cell r="M1296" t="str">
            <v>-</v>
          </cell>
          <cell r="N1296" t="str">
            <v>kk760124@gmail.com</v>
          </cell>
          <cell r="O1296" t="str">
            <v>House no 566/B Sec1 Mazoor Colony karachi</v>
          </cell>
        </row>
        <row r="1297">
          <cell r="B1297" t="str">
            <v>-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 t="str">
            <v>-</v>
          </cell>
          <cell r="J1297" t="str">
            <v>-</v>
          </cell>
          <cell r="K1297" t="str">
            <v>-</v>
          </cell>
          <cell r="L1297" t="str">
            <v>-</v>
          </cell>
          <cell r="M1297" t="str">
            <v>-</v>
          </cell>
          <cell r="N1297" t="str">
            <v>-</v>
          </cell>
          <cell r="O1297" t="str">
            <v>-</v>
          </cell>
        </row>
        <row r="1298">
          <cell r="B1298" t="str">
            <v>Enrollment</v>
          </cell>
          <cell r="C1298" t="str">
            <v>Name</v>
          </cell>
          <cell r="D1298" t="str">
            <v>Father Name</v>
          </cell>
          <cell r="E1298" t="str">
            <v>Faculty Name</v>
          </cell>
          <cell r="F1298" t="str">
            <v>Batch Code</v>
          </cell>
          <cell r="G1298" t="str">
            <v>Batch Start Date</v>
          </cell>
          <cell r="H1298" t="str">
            <v>Time Slot</v>
          </cell>
          <cell r="I1298" t="str">
            <v>Days</v>
          </cell>
          <cell r="J1298" t="str">
            <v>Course</v>
          </cell>
          <cell r="K1298" t="str">
            <v>NIC Number</v>
          </cell>
          <cell r="L1298" t="str">
            <v>PTCL No</v>
          </cell>
          <cell r="M1298" t="str">
            <v>Cell No</v>
          </cell>
          <cell r="N1298" t="str">
            <v>Email</v>
          </cell>
          <cell r="O1298" t="str">
            <v>Address</v>
          </cell>
        </row>
        <row r="1299">
          <cell r="B1299" t="str">
            <v>Student1343264</v>
          </cell>
          <cell r="C1299" t="str">
            <v>Muhammad Sagheer</v>
          </cell>
          <cell r="D1299" t="str">
            <v>Muhammad Bashir</v>
          </cell>
          <cell r="E1299" t="str">
            <v>Sir Faiz</v>
          </cell>
          <cell r="F1299" t="str">
            <v>PR2-202110G</v>
          </cell>
          <cell r="G1299">
            <v>44489</v>
          </cell>
          <cell r="H1299" t="str">
            <v>7 to 9</v>
          </cell>
          <cell r="I1299" t="str">
            <v>MWF</v>
          </cell>
          <cell r="J1299" t="str">
            <v>ADSE</v>
          </cell>
          <cell r="K1299" t="str">
            <v>-</v>
          </cell>
          <cell r="L1299">
            <v>923130100978</v>
          </cell>
          <cell r="M1299" t="str">
            <v>-</v>
          </cell>
          <cell r="N1299" t="str">
            <v>babasagheer2003@gmail.com</v>
          </cell>
          <cell r="O1299" t="str">
            <v>Baloch Colony</v>
          </cell>
        </row>
        <row r="1300">
          <cell r="B1300" t="str">
            <v>Student1340352</v>
          </cell>
          <cell r="C1300" t="str">
            <v>Moiz Ali Naqvi</v>
          </cell>
          <cell r="D1300" t="str">
            <v>Syed Zaigham Ali naqvi</v>
          </cell>
          <cell r="E1300" t="str">
            <v>Sir Faiz</v>
          </cell>
          <cell r="F1300" t="str">
            <v>PR2-202110G</v>
          </cell>
          <cell r="G1300">
            <v>44489</v>
          </cell>
          <cell r="H1300" t="str">
            <v>7 to 9</v>
          </cell>
          <cell r="I1300" t="str">
            <v>MWF</v>
          </cell>
          <cell r="J1300" t="str">
            <v>ADSE</v>
          </cell>
          <cell r="K1300" t="str">
            <v>42101-5745276-3</v>
          </cell>
          <cell r="L1300">
            <v>923431804159</v>
          </cell>
          <cell r="M1300" t="str">
            <v>-</v>
          </cell>
          <cell r="N1300" t="str">
            <v>moiz.naqvi98@gmail.com</v>
          </cell>
          <cell r="O1300" t="str">
            <v>House R-1042 B/9 Dastagir Housing Society F.B Area Khi</v>
          </cell>
        </row>
        <row r="1301">
          <cell r="B1301" t="str">
            <v>Student1343348</v>
          </cell>
          <cell r="C1301" t="str">
            <v>Syed Altamash Uddin</v>
          </cell>
          <cell r="D1301" t="str">
            <v>Syed Naseer</v>
          </cell>
          <cell r="E1301" t="str">
            <v>Sir Faiz</v>
          </cell>
          <cell r="F1301" t="str">
            <v>PR2-202110G</v>
          </cell>
          <cell r="G1301">
            <v>44489</v>
          </cell>
          <cell r="H1301" t="str">
            <v>7 to 9</v>
          </cell>
          <cell r="I1301" t="str">
            <v>MWF</v>
          </cell>
          <cell r="J1301" t="str">
            <v>DISM</v>
          </cell>
          <cell r="K1301" t="str">
            <v>42501-6655155-9</v>
          </cell>
          <cell r="L1301">
            <v>923464472735</v>
          </cell>
          <cell r="M1301" t="str">
            <v>-</v>
          </cell>
          <cell r="N1301" t="str">
            <v>sn6230458@gmail.com</v>
          </cell>
          <cell r="O1301" t="str">
            <v>M122 Movlaram Compound Malir City Karachi</v>
          </cell>
        </row>
        <row r="1302">
          <cell r="B1302" t="str">
            <v>Student1344299</v>
          </cell>
          <cell r="C1302" t="str">
            <v>Syed Arbaz uddin</v>
          </cell>
          <cell r="D1302" t="str">
            <v>Syed Naseer uddin</v>
          </cell>
          <cell r="E1302" t="str">
            <v>Sir Faiz</v>
          </cell>
          <cell r="F1302" t="str">
            <v>PR2-202110G</v>
          </cell>
          <cell r="G1302">
            <v>44489</v>
          </cell>
          <cell r="H1302" t="str">
            <v>7 to 9</v>
          </cell>
          <cell r="I1302" t="str">
            <v>MWF</v>
          </cell>
          <cell r="J1302" t="str">
            <v>DISM</v>
          </cell>
          <cell r="K1302" t="str">
            <v>42501-8520451-7</v>
          </cell>
          <cell r="L1302">
            <v>923432664539</v>
          </cell>
          <cell r="M1302" t="str">
            <v>-</v>
          </cell>
          <cell r="N1302" t="str">
            <v>syedarbazuddin47@gmail.com</v>
          </cell>
          <cell r="O1302" t="str">
            <v>M-122 Molaran Compound Malir City Karachi</v>
          </cell>
        </row>
        <row r="1303">
          <cell r="B1303" t="str">
            <v>Student1347940</v>
          </cell>
          <cell r="C1303" t="str">
            <v>Muhammad Izghan</v>
          </cell>
          <cell r="D1303" t="str">
            <v>Shahid Hussain</v>
          </cell>
          <cell r="E1303" t="str">
            <v>Sir Faiz</v>
          </cell>
          <cell r="F1303" t="str">
            <v>PR2-202110G</v>
          </cell>
          <cell r="G1303">
            <v>44489</v>
          </cell>
          <cell r="H1303" t="str">
            <v>7 to 9</v>
          </cell>
          <cell r="I1303" t="str">
            <v>MWF</v>
          </cell>
          <cell r="J1303" t="str">
            <v>DISM</v>
          </cell>
          <cell r="K1303" t="str">
            <v>42201-0525802-7</v>
          </cell>
          <cell r="L1303">
            <v>923340380834</v>
          </cell>
          <cell r="M1303" t="str">
            <v>-</v>
          </cell>
          <cell r="N1303" t="str">
            <v>muhammadizghan4@gmail.com</v>
          </cell>
          <cell r="O1303" t="str">
            <v>B-449 Manzoor Colony Karachi</v>
          </cell>
        </row>
        <row r="1304">
          <cell r="B1304" t="str">
            <v>Student1344392</v>
          </cell>
          <cell r="C1304" t="str">
            <v>Muhammad Kareem</v>
          </cell>
          <cell r="D1304" t="str">
            <v>Abdul bashir</v>
          </cell>
          <cell r="E1304" t="str">
            <v>Sir Faiz</v>
          </cell>
          <cell r="F1304" t="str">
            <v>PR2-202110G</v>
          </cell>
          <cell r="G1304">
            <v>44489</v>
          </cell>
          <cell r="H1304" t="str">
            <v>7 to 9</v>
          </cell>
          <cell r="I1304" t="str">
            <v>MWF</v>
          </cell>
          <cell r="J1304" t="str">
            <v>ADSE</v>
          </cell>
          <cell r="K1304" t="str">
            <v>42301-9917381-7</v>
          </cell>
          <cell r="L1304">
            <v>923419105336</v>
          </cell>
          <cell r="M1304" t="str">
            <v>-</v>
          </cell>
          <cell r="N1304" t="str">
            <v>-</v>
          </cell>
          <cell r="O1304" t="str">
            <v>33 Green belt P.E.C.H.S Karachi Block 6</v>
          </cell>
        </row>
        <row r="1305">
          <cell r="B1305" t="str">
            <v>Student1348073</v>
          </cell>
          <cell r="C1305" t="str">
            <v>Muhammad Aneeque Khatri</v>
          </cell>
          <cell r="D1305" t="str">
            <v>Abdul Samad</v>
          </cell>
          <cell r="E1305" t="str">
            <v>Sir Faiz</v>
          </cell>
          <cell r="F1305" t="str">
            <v>PR2-202110G</v>
          </cell>
          <cell r="G1305">
            <v>44489</v>
          </cell>
          <cell r="H1305" t="str">
            <v>7 to 9</v>
          </cell>
          <cell r="I1305" t="str">
            <v>MWF</v>
          </cell>
          <cell r="J1305" t="str">
            <v>ADSE</v>
          </cell>
          <cell r="K1305" t="str">
            <v>42301-8011115-1</v>
          </cell>
          <cell r="L1305">
            <v>923322669768</v>
          </cell>
          <cell r="M1305" t="str">
            <v>-</v>
          </cell>
          <cell r="N1305" t="str">
            <v>-</v>
          </cell>
          <cell r="O1305" t="str">
            <v>A 46 Khatri Colony Usmanabad Lyari Karachi</v>
          </cell>
        </row>
        <row r="1306">
          <cell r="B1306" t="str">
            <v>Student1348198</v>
          </cell>
          <cell r="C1306" t="str">
            <v>Muhammad Areeb</v>
          </cell>
          <cell r="D1306" t="str">
            <v>Shahid Qasim</v>
          </cell>
          <cell r="E1306" t="str">
            <v>Sir Faiz</v>
          </cell>
          <cell r="F1306" t="str">
            <v>PR2-202110G</v>
          </cell>
          <cell r="G1306">
            <v>44489</v>
          </cell>
          <cell r="H1306" t="str">
            <v>7 to 9</v>
          </cell>
          <cell r="I1306" t="str">
            <v>MWF</v>
          </cell>
          <cell r="J1306" t="str">
            <v>ADSE</v>
          </cell>
          <cell r="K1306" t="str">
            <v>-</v>
          </cell>
          <cell r="L1306">
            <v>923182281417</v>
          </cell>
          <cell r="M1306">
            <v>923142468153</v>
          </cell>
          <cell r="N1306" t="str">
            <v>qasimshahid137@gmail.com</v>
          </cell>
          <cell r="O1306" t="str">
            <v>36 Block 2 Hussainabad F.B Area Karachi</v>
          </cell>
        </row>
        <row r="1307">
          <cell r="B1307" t="str">
            <v>Student1349290</v>
          </cell>
          <cell r="C1307" t="str">
            <v>Muhammad Huzaif</v>
          </cell>
          <cell r="D1307" t="str">
            <v>Haseeb Mian</v>
          </cell>
          <cell r="E1307" t="str">
            <v>Sir Faiz</v>
          </cell>
          <cell r="F1307" t="str">
            <v>PR2-202110G</v>
          </cell>
          <cell r="G1307">
            <v>44489</v>
          </cell>
          <cell r="H1307" t="str">
            <v>7 to 9</v>
          </cell>
          <cell r="I1307" t="str">
            <v>MWF</v>
          </cell>
          <cell r="J1307" t="str">
            <v>CPISM</v>
          </cell>
          <cell r="K1307" t="str">
            <v>42201-4998252-3</v>
          </cell>
          <cell r="L1307">
            <v>923482372855</v>
          </cell>
          <cell r="M1307" t="str">
            <v>-</v>
          </cell>
          <cell r="N1307" t="str">
            <v>-</v>
          </cell>
          <cell r="O1307" t="str">
            <v>C-99-5 Malir Colony Karachi</v>
          </cell>
        </row>
        <row r="1308">
          <cell r="B1308" t="str">
            <v>Student1348540</v>
          </cell>
          <cell r="C1308" t="str">
            <v>Hassaan Saghir Qureshi</v>
          </cell>
          <cell r="D1308" t="str">
            <v>Saghir Ahmed Qureshi</v>
          </cell>
          <cell r="E1308" t="str">
            <v>Sir Faiz</v>
          </cell>
          <cell r="F1308" t="str">
            <v>PR2-202110G</v>
          </cell>
          <cell r="G1308">
            <v>44489</v>
          </cell>
          <cell r="H1308" t="str">
            <v>7 to 9</v>
          </cell>
          <cell r="I1308" t="str">
            <v>MWF</v>
          </cell>
          <cell r="J1308" t="str">
            <v>HDSE</v>
          </cell>
          <cell r="K1308" t="str">
            <v>42201-1598719-1</v>
          </cell>
          <cell r="L1308">
            <v>923043544355</v>
          </cell>
          <cell r="M1308" t="str">
            <v>-</v>
          </cell>
          <cell r="N1308" t="str">
            <v>Sagheer.hassan54@gmail.com</v>
          </cell>
          <cell r="O1308" t="str">
            <v>82 House Near F.T.C Building Sindhi Muslim</v>
          </cell>
        </row>
        <row r="1309">
          <cell r="B1309" t="str">
            <v>Student1348171</v>
          </cell>
          <cell r="C1309" t="str">
            <v>Waqar Ali</v>
          </cell>
          <cell r="D1309" t="str">
            <v>Dildar Khan</v>
          </cell>
          <cell r="E1309" t="str">
            <v>Sir Faiz</v>
          </cell>
          <cell r="F1309" t="str">
            <v>PR2-202110G</v>
          </cell>
          <cell r="G1309">
            <v>44489</v>
          </cell>
          <cell r="H1309" t="str">
            <v>7 to 9</v>
          </cell>
          <cell r="I1309" t="str">
            <v>MWF</v>
          </cell>
          <cell r="J1309" t="str">
            <v>ADSE</v>
          </cell>
          <cell r="K1309" t="str">
            <v>42401-3025276-9</v>
          </cell>
          <cell r="L1309">
            <v>923442528451</v>
          </cell>
          <cell r="M1309" t="str">
            <v>-</v>
          </cell>
          <cell r="N1309" t="str">
            <v>-</v>
          </cell>
          <cell r="O1309" t="str">
            <v>Sector 4/h House 128 New Saudbad Baldia Town</v>
          </cell>
        </row>
        <row r="1310">
          <cell r="B1310" t="str">
            <v>Student1314394</v>
          </cell>
          <cell r="C1310" t="str">
            <v>Tanya Dcruza</v>
          </cell>
          <cell r="D1310" t="str">
            <v>Sheldon Dcruza</v>
          </cell>
          <cell r="E1310" t="str">
            <v>Sir Faiz</v>
          </cell>
          <cell r="F1310" t="str">
            <v>PR2-202110G</v>
          </cell>
          <cell r="G1310">
            <v>44489</v>
          </cell>
          <cell r="H1310" t="str">
            <v>7 to 9</v>
          </cell>
          <cell r="I1310" t="str">
            <v>MWF</v>
          </cell>
          <cell r="J1310" t="str">
            <v>ADSE</v>
          </cell>
          <cell r="K1310" t="str">
            <v>42101-5968524-0</v>
          </cell>
          <cell r="L1310">
            <v>923333834975</v>
          </cell>
          <cell r="M1310" t="str">
            <v>-</v>
          </cell>
          <cell r="N1310" t="str">
            <v>-</v>
          </cell>
          <cell r="O1310" t="str">
            <v>House # C-5 Ground Floor Misquta Garden</v>
          </cell>
        </row>
        <row r="1311">
          <cell r="B1311" t="str">
            <v>Student1343534</v>
          </cell>
          <cell r="C1311" t="str">
            <v>Zohaib Akhtar</v>
          </cell>
          <cell r="D1311" t="str">
            <v>Akhtar ali</v>
          </cell>
          <cell r="E1311" t="str">
            <v>Sir Faiz</v>
          </cell>
          <cell r="F1311" t="str">
            <v>PR2-202110G</v>
          </cell>
          <cell r="G1311">
            <v>44489</v>
          </cell>
          <cell r="H1311" t="str">
            <v>7 to 9</v>
          </cell>
          <cell r="I1311" t="str">
            <v>MWF</v>
          </cell>
          <cell r="J1311" t="str">
            <v>ADSE</v>
          </cell>
          <cell r="K1311" t="str">
            <v>42401-1894136-3</v>
          </cell>
          <cell r="L1311">
            <v>923156113665</v>
          </cell>
          <cell r="M1311" t="str">
            <v>-</v>
          </cell>
          <cell r="N1311" t="str">
            <v>za809475@Wgmail.com</v>
          </cell>
          <cell r="O1311" t="str">
            <v>Panjri Pash Subhan Allah Masjid Road Kemari</v>
          </cell>
        </row>
        <row r="1312">
          <cell r="B1312" t="str">
            <v>Student1343544</v>
          </cell>
          <cell r="C1312" t="str">
            <v>Syed Irtaza Hussain rizvi</v>
          </cell>
          <cell r="D1312" t="str">
            <v>Syed Arshad hussain Rizvi</v>
          </cell>
          <cell r="E1312" t="str">
            <v>Sir Faiz</v>
          </cell>
          <cell r="F1312" t="str">
            <v>PR2-202110G</v>
          </cell>
          <cell r="G1312">
            <v>44489</v>
          </cell>
          <cell r="H1312" t="str">
            <v>7 to 9</v>
          </cell>
          <cell r="I1312" t="str">
            <v>MWF</v>
          </cell>
          <cell r="J1312" t="str">
            <v>ADSE</v>
          </cell>
          <cell r="K1312" t="str">
            <v>-</v>
          </cell>
          <cell r="L1312">
            <v>923348223072</v>
          </cell>
          <cell r="M1312" t="str">
            <v>-</v>
          </cell>
          <cell r="N1312" t="str">
            <v>syedirtaza1999@gmail.com</v>
          </cell>
          <cell r="O1312" t="str">
            <v>Sadat-e Amraha Society Secotr # House No R/04</v>
          </cell>
        </row>
        <row r="1313">
          <cell r="B1313" t="str">
            <v>Student1348412</v>
          </cell>
          <cell r="C1313" t="str">
            <v>Muhammad Tayyab</v>
          </cell>
          <cell r="D1313" t="str">
            <v>Imtaiz Aziz</v>
          </cell>
          <cell r="E1313" t="str">
            <v>Sir Faiz</v>
          </cell>
          <cell r="F1313" t="str">
            <v>PR2-202110G</v>
          </cell>
          <cell r="G1313">
            <v>44489</v>
          </cell>
          <cell r="H1313" t="str">
            <v>7 to 9</v>
          </cell>
          <cell r="I1313" t="str">
            <v>MWF</v>
          </cell>
          <cell r="J1313" t="str">
            <v>CPISM</v>
          </cell>
          <cell r="K1313" t="str">
            <v>42201-4314471-5</v>
          </cell>
          <cell r="L1313">
            <v>923121271356</v>
          </cell>
          <cell r="M1313" t="str">
            <v>-</v>
          </cell>
          <cell r="N1313" t="str">
            <v>jarraltayyab69@gmail.com</v>
          </cell>
          <cell r="O1313" t="str">
            <v>R-192 Sector-C mehmoodabad Tp-11</v>
          </cell>
        </row>
        <row r="1314">
          <cell r="B1314" t="str">
            <v>Student1332421</v>
          </cell>
          <cell r="C1314" t="str">
            <v>Muhammad Hassan Khan</v>
          </cell>
          <cell r="D1314" t="str">
            <v>Muhammad Jahangir Khan</v>
          </cell>
          <cell r="E1314" t="str">
            <v>Sir Faiz</v>
          </cell>
          <cell r="F1314" t="str">
            <v>PR2-202110G</v>
          </cell>
          <cell r="G1314">
            <v>44489</v>
          </cell>
          <cell r="H1314" t="str">
            <v>7 to 9</v>
          </cell>
          <cell r="I1314" t="str">
            <v>MWF</v>
          </cell>
          <cell r="J1314" t="str">
            <v>HDSE</v>
          </cell>
          <cell r="K1314" t="str">
            <v>42101-8035466-9</v>
          </cell>
          <cell r="L1314">
            <v>923072784108</v>
          </cell>
          <cell r="M1314">
            <v>923072784108</v>
          </cell>
          <cell r="N1314" t="str">
            <v>MHKA694@gmail.com</v>
          </cell>
          <cell r="O1314" t="str">
            <v>K-861 Kholidabad Firdos Colony Nazimabad karachi</v>
          </cell>
        </row>
        <row r="1315">
          <cell r="B1315" t="str">
            <v>Student1340653</v>
          </cell>
          <cell r="C1315" t="str">
            <v>Muhammad Maaz Nazeer</v>
          </cell>
          <cell r="D1315" t="str">
            <v>Nazeer Hussain</v>
          </cell>
          <cell r="E1315" t="str">
            <v>Sir Faiz</v>
          </cell>
          <cell r="F1315" t="str">
            <v>PR2-202110G</v>
          </cell>
          <cell r="G1315">
            <v>44489</v>
          </cell>
          <cell r="H1315" t="str">
            <v>7 to 9</v>
          </cell>
          <cell r="I1315" t="str">
            <v>MWF</v>
          </cell>
          <cell r="J1315" t="str">
            <v>ADSE</v>
          </cell>
          <cell r="K1315" t="str">
            <v>42301-0418776-5</v>
          </cell>
          <cell r="L1315">
            <v>923238281001</v>
          </cell>
          <cell r="M1315" t="str">
            <v>-</v>
          </cell>
          <cell r="N1315" t="str">
            <v>maaznazeer098@gmail.com</v>
          </cell>
          <cell r="O1315" t="str">
            <v>House 345 Street 5 Sector A Akter Colony</v>
          </cell>
        </row>
        <row r="1316">
          <cell r="B1316" t="str">
            <v>Student1340359</v>
          </cell>
          <cell r="C1316" t="str">
            <v>Muhammad Taha Siddiqui</v>
          </cell>
          <cell r="D1316" t="str">
            <v>Ahmed Muzaffar ali Siddiqui</v>
          </cell>
          <cell r="E1316" t="str">
            <v>Sir Faiz</v>
          </cell>
          <cell r="F1316" t="str">
            <v>PR2-202110G</v>
          </cell>
          <cell r="G1316">
            <v>44489</v>
          </cell>
          <cell r="H1316" t="str">
            <v>7 to 9</v>
          </cell>
          <cell r="I1316" t="str">
            <v>MWF</v>
          </cell>
          <cell r="J1316" t="str">
            <v>ADSE</v>
          </cell>
          <cell r="K1316" t="str">
            <v>42201-3894591-3</v>
          </cell>
          <cell r="L1316">
            <v>923131088537</v>
          </cell>
          <cell r="M1316" t="str">
            <v>-</v>
          </cell>
          <cell r="N1316" t="str">
            <v>mtahas766@gmail.com</v>
          </cell>
          <cell r="O1316" t="str">
            <v>R,9 Row, 5 Block 10 (A) N.C.H.S Gulshan-e-iqbal</v>
          </cell>
        </row>
        <row r="1317">
          <cell r="B1317" t="str">
            <v>Student1339823</v>
          </cell>
          <cell r="C1317" t="str">
            <v>Muhammad Hamza</v>
          </cell>
          <cell r="D1317" t="str">
            <v>Muhammad Saleem</v>
          </cell>
          <cell r="E1317" t="str">
            <v>Sir Faiz</v>
          </cell>
          <cell r="F1317" t="str">
            <v>PR2-202110G</v>
          </cell>
          <cell r="G1317">
            <v>44489</v>
          </cell>
          <cell r="H1317" t="str">
            <v>7 to 9</v>
          </cell>
          <cell r="I1317" t="str">
            <v>MWF</v>
          </cell>
          <cell r="J1317" t="str">
            <v>CPISM</v>
          </cell>
          <cell r="K1317" t="str">
            <v>42301-9892174-7</v>
          </cell>
          <cell r="L1317">
            <v>447555695856</v>
          </cell>
          <cell r="M1317">
            <v>0</v>
          </cell>
          <cell r="N1317" t="str">
            <v>hamza gadit1@gmail.com</v>
          </cell>
          <cell r="O1317" t="str">
            <v>301, Sakhi Castle Gulshan-e-Iqbal Block 3  Khi</v>
          </cell>
        </row>
        <row r="1318">
          <cell r="B1318" t="str">
            <v>-</v>
          </cell>
          <cell r="C1318" t="str">
            <v>-</v>
          </cell>
          <cell r="D1318" t="str">
            <v>-</v>
          </cell>
          <cell r="E1318" t="str">
            <v>-</v>
          </cell>
          <cell r="F1318" t="str">
            <v>-</v>
          </cell>
          <cell r="G1318" t="str">
            <v>-</v>
          </cell>
          <cell r="H1318" t="str">
            <v>-</v>
          </cell>
          <cell r="I1318" t="str">
            <v>-</v>
          </cell>
          <cell r="J1318" t="str">
            <v>-</v>
          </cell>
          <cell r="K1318" t="str">
            <v>-</v>
          </cell>
          <cell r="L1318" t="str">
            <v>-</v>
          </cell>
          <cell r="M1318" t="str">
            <v>-</v>
          </cell>
          <cell r="N1318" t="str">
            <v>-</v>
          </cell>
          <cell r="O1318" t="str">
            <v>-</v>
          </cell>
        </row>
        <row r="1319">
          <cell r="B1319" t="str">
            <v>Enrollment</v>
          </cell>
          <cell r="C1319" t="str">
            <v>Name</v>
          </cell>
          <cell r="D1319" t="str">
            <v>Father Name</v>
          </cell>
          <cell r="E1319" t="str">
            <v>Faculty Name</v>
          </cell>
          <cell r="F1319" t="str">
            <v>Batch Code</v>
          </cell>
          <cell r="G1319" t="str">
            <v>Batch Start Date</v>
          </cell>
          <cell r="H1319" t="str">
            <v>Time Slot</v>
          </cell>
          <cell r="I1319" t="str">
            <v>Days</v>
          </cell>
          <cell r="J1319" t="str">
            <v>Course</v>
          </cell>
          <cell r="K1319" t="str">
            <v>NIC Number</v>
          </cell>
          <cell r="L1319" t="str">
            <v>PTCL No</v>
          </cell>
          <cell r="M1319" t="str">
            <v>Cell No</v>
          </cell>
          <cell r="N1319" t="str">
            <v>Email</v>
          </cell>
          <cell r="O1319" t="str">
            <v>Address</v>
          </cell>
        </row>
        <row r="1320">
          <cell r="B1320" t="str">
            <v>Student1341077</v>
          </cell>
          <cell r="C1320" t="str">
            <v>Arsalan Bin Hakim</v>
          </cell>
          <cell r="D1320" t="str">
            <v>Hakim Ali</v>
          </cell>
          <cell r="E1320" t="str">
            <v>new</v>
          </cell>
          <cell r="F1320" t="str">
            <v>-</v>
          </cell>
          <cell r="G1320" t="str">
            <v>-</v>
          </cell>
          <cell r="H1320" t="str">
            <v>7 to 9</v>
          </cell>
          <cell r="I1320" t="str">
            <v>TTS</v>
          </cell>
          <cell r="J1320" t="str">
            <v>DISM</v>
          </cell>
          <cell r="K1320" t="str">
            <v>42501-7588670-9</v>
          </cell>
          <cell r="L1320">
            <v>923082192803</v>
          </cell>
          <cell r="M1320" t="str">
            <v>-</v>
          </cell>
          <cell r="N1320" t="str">
            <v>Iamarsalanmemon@gmail.com</v>
          </cell>
          <cell r="O1320" t="str">
            <v>A-747 Phase 2 Gulshan Hadeed Bin Qasim Karachi</v>
          </cell>
        </row>
        <row r="1321">
          <cell r="B1321" t="str">
            <v>Student1349358</v>
          </cell>
          <cell r="C1321" t="str">
            <v>Moiz Hussain</v>
          </cell>
          <cell r="D1321" t="str">
            <v>Maqsood</v>
          </cell>
          <cell r="E1321" t="str">
            <v>new</v>
          </cell>
          <cell r="F1321" t="str">
            <v>-</v>
          </cell>
          <cell r="G1321" t="str">
            <v>-</v>
          </cell>
          <cell r="H1321" t="str">
            <v>7 to 9</v>
          </cell>
          <cell r="I1321" t="str">
            <v>TTS</v>
          </cell>
          <cell r="J1321" t="str">
            <v>HDSE</v>
          </cell>
          <cell r="K1321" t="str">
            <v>42201-6148516-3</v>
          </cell>
          <cell r="L1321">
            <v>923313026706</v>
          </cell>
          <cell r="M1321" t="str">
            <v>-</v>
          </cell>
          <cell r="N1321" t="str">
            <v>-</v>
          </cell>
          <cell r="O1321" t="str">
            <v>House No 69 Area 'D' Korangi 5/1/2 Karachi</v>
          </cell>
        </row>
        <row r="1322">
          <cell r="B1322" t="str">
            <v>Student</v>
          </cell>
          <cell r="C1322" t="str">
            <v>Muhammad Liaqat</v>
          </cell>
          <cell r="D1322" t="str">
            <v>Munshi wali jan</v>
          </cell>
          <cell r="E1322" t="str">
            <v>new</v>
          </cell>
          <cell r="F1322" t="str">
            <v>-</v>
          </cell>
          <cell r="G1322" t="str">
            <v>-</v>
          </cell>
          <cell r="H1322" t="str">
            <v>7 to 9</v>
          </cell>
          <cell r="I1322" t="str">
            <v>TTS</v>
          </cell>
          <cell r="J1322" t="str">
            <v>ADSE</v>
          </cell>
          <cell r="K1322" t="str">
            <v>13501-3092669-9</v>
          </cell>
          <cell r="L1322">
            <v>923499307270</v>
          </cell>
          <cell r="M1322" t="str">
            <v>-</v>
          </cell>
          <cell r="N1322" t="str">
            <v>mliqat78900@gmail.com</v>
          </cell>
          <cell r="O1322" t="str">
            <v>Akhtar Colony</v>
          </cell>
        </row>
        <row r="1323">
          <cell r="B1323" t="str">
            <v>Student1349294</v>
          </cell>
          <cell r="C1323" t="str">
            <v>Muhammad Taha Hussain</v>
          </cell>
          <cell r="D1323" t="str">
            <v>Majid Hussain</v>
          </cell>
          <cell r="E1323" t="str">
            <v>new</v>
          </cell>
          <cell r="F1323" t="str">
            <v>-</v>
          </cell>
          <cell r="G1323" t="str">
            <v>-</v>
          </cell>
          <cell r="H1323" t="str">
            <v>7 to 9</v>
          </cell>
          <cell r="I1323" t="str">
            <v>TTS</v>
          </cell>
          <cell r="J1323" t="str">
            <v>CPISM</v>
          </cell>
          <cell r="K1323" t="str">
            <v>42201-4691619-1</v>
          </cell>
          <cell r="L1323">
            <v>923112712305</v>
          </cell>
          <cell r="M1323" t="str">
            <v>-</v>
          </cell>
          <cell r="N1323" t="str">
            <v>Areenmultimediapak789@gmail.com</v>
          </cell>
          <cell r="O1323" t="str">
            <v>House 96/6 Shed # 02 Malir Colony Karachi</v>
          </cell>
        </row>
        <row r="1324">
          <cell r="B1324" t="str">
            <v>Student</v>
          </cell>
          <cell r="C1324" t="str">
            <v>Jahanzaib</v>
          </cell>
          <cell r="D1324" t="str">
            <v>Muhammad junaid</v>
          </cell>
          <cell r="E1324" t="str">
            <v>new</v>
          </cell>
          <cell r="F1324" t="str">
            <v>-</v>
          </cell>
          <cell r="G1324" t="str">
            <v>-</v>
          </cell>
          <cell r="H1324" t="str">
            <v>7 to 9</v>
          </cell>
          <cell r="I1324" t="str">
            <v>TTS</v>
          </cell>
          <cell r="J1324" t="str">
            <v>ADSE</v>
          </cell>
          <cell r="K1324" t="str">
            <v>42301-8815287-1</v>
          </cell>
          <cell r="L1324">
            <v>923128891555</v>
          </cell>
          <cell r="M1324" t="str">
            <v>-</v>
          </cell>
          <cell r="N1324" t="str">
            <v>jahanzaibjunaid15@gmail.com</v>
          </cell>
          <cell r="O1324" t="str">
            <v>Flat C2, Plot 2e 7/16 Nazimabad No 2, karachi</v>
          </cell>
        </row>
        <row r="1325">
          <cell r="B1325" t="str">
            <v>Student</v>
          </cell>
          <cell r="C1325" t="str">
            <v>Muhammad Saad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</row>
        <row r="1326">
          <cell r="B1326" t="str">
            <v>Student</v>
          </cell>
          <cell r="C1326" t="str">
            <v>Haris Baba</v>
          </cell>
          <cell r="D1326" t="str">
            <v>Rizwan Ali</v>
          </cell>
          <cell r="E1326" t="str">
            <v>new</v>
          </cell>
          <cell r="F1326" t="str">
            <v>-</v>
          </cell>
          <cell r="G1326" t="str">
            <v>-</v>
          </cell>
          <cell r="H1326" t="str">
            <v>7 to 9</v>
          </cell>
          <cell r="I1326" t="str">
            <v>TTS</v>
          </cell>
          <cell r="J1326">
            <v>0</v>
          </cell>
          <cell r="K1326">
            <v>0</v>
          </cell>
          <cell r="L1326">
            <v>923132837817</v>
          </cell>
          <cell r="M1326">
            <v>923351233484</v>
          </cell>
          <cell r="N1326" t="str">
            <v>harisrizwan01@gmail.com</v>
          </cell>
          <cell r="O1326" t="str">
            <v>Azam Town Street No 13 Farooqia Masjid Karachi</v>
          </cell>
        </row>
        <row r="1327">
          <cell r="B1327" t="str">
            <v>Student</v>
          </cell>
          <cell r="C1327" t="str">
            <v>Turab Ali Kalhoro</v>
          </cell>
          <cell r="D1327" t="str">
            <v>Nadeem Ali</v>
          </cell>
          <cell r="E1327" t="str">
            <v>new</v>
          </cell>
          <cell r="F1327" t="str">
            <v>-</v>
          </cell>
          <cell r="G1327" t="str">
            <v>-</v>
          </cell>
          <cell r="H1327" t="str">
            <v>7 to 9</v>
          </cell>
          <cell r="I1327" t="str">
            <v>TTS</v>
          </cell>
          <cell r="J1327" t="str">
            <v>CPISM</v>
          </cell>
          <cell r="K1327" t="str">
            <v>-</v>
          </cell>
          <cell r="L1327">
            <v>923481204578</v>
          </cell>
          <cell r="M1327">
            <v>923333331242</v>
          </cell>
          <cell r="N1327" t="str">
            <v>turabali2005@gmail.com</v>
          </cell>
          <cell r="O1327" t="str">
            <v>DHA Phase 8 karachi</v>
          </cell>
        </row>
        <row r="1328">
          <cell r="B1328" t="str">
            <v>Student</v>
          </cell>
          <cell r="C1328" t="str">
            <v>Asghar Shahzad</v>
          </cell>
          <cell r="D1328" t="str">
            <v>Muhammad Shahzad</v>
          </cell>
          <cell r="E1328" t="str">
            <v>new</v>
          </cell>
          <cell r="F1328" t="str">
            <v>-</v>
          </cell>
          <cell r="G1328" t="str">
            <v>-</v>
          </cell>
          <cell r="H1328" t="str">
            <v>7 to 9</v>
          </cell>
          <cell r="I1328" t="str">
            <v>TTS</v>
          </cell>
          <cell r="J1328" t="str">
            <v>DISM</v>
          </cell>
          <cell r="K1328" t="str">
            <v>-</v>
          </cell>
          <cell r="L1328">
            <v>923452341529</v>
          </cell>
          <cell r="M1328">
            <v>923302643968</v>
          </cell>
          <cell r="N1328" t="str">
            <v>aliasghar7878@icloud.com</v>
          </cell>
          <cell r="O1328" t="str">
            <v>Mahmoodabad Lucky Afridi Road H/40 Karachi</v>
          </cell>
        </row>
        <row r="1329">
          <cell r="B1329" t="str">
            <v>Student1349359</v>
          </cell>
          <cell r="C1329" t="str">
            <v>Muhammad Hamza</v>
          </cell>
          <cell r="D1329" t="str">
            <v>Mazhar</v>
          </cell>
          <cell r="E1329" t="str">
            <v>new</v>
          </cell>
          <cell r="F1329" t="str">
            <v>-</v>
          </cell>
          <cell r="G1329" t="str">
            <v>-</v>
          </cell>
          <cell r="H1329" t="str">
            <v>7 to 9</v>
          </cell>
          <cell r="I1329" t="str">
            <v>TTS</v>
          </cell>
          <cell r="J1329" t="str">
            <v>ADSE</v>
          </cell>
          <cell r="K1329" t="str">
            <v>42201-2391850-1</v>
          </cell>
          <cell r="L1329">
            <v>923162559275</v>
          </cell>
          <cell r="M1329" t="str">
            <v>-</v>
          </cell>
          <cell r="N1329" t="str">
            <v>hamzasheikh449@gmail.com</v>
          </cell>
          <cell r="O1329" t="str">
            <v>Lacknow Socity Korangi</v>
          </cell>
        </row>
        <row r="1330">
          <cell r="B1330" t="str">
            <v>Student</v>
          </cell>
          <cell r="C1330" t="str">
            <v>Nouman Ejaz</v>
          </cell>
          <cell r="D1330" t="str">
            <v>Nadeem Ejaz</v>
          </cell>
          <cell r="E1330" t="str">
            <v>new</v>
          </cell>
          <cell r="F1330" t="str">
            <v>-</v>
          </cell>
          <cell r="G1330" t="str">
            <v>-</v>
          </cell>
          <cell r="H1330" t="str">
            <v>7 to 9</v>
          </cell>
          <cell r="I1330" t="str">
            <v>TTS</v>
          </cell>
          <cell r="J1330" t="str">
            <v>ADSE</v>
          </cell>
          <cell r="K1330" t="str">
            <v>42301-9756226-7</v>
          </cell>
          <cell r="L1330">
            <v>923040887268</v>
          </cell>
          <cell r="M1330" t="str">
            <v>-</v>
          </cell>
          <cell r="N1330" t="str">
            <v>-</v>
          </cell>
          <cell r="O1330" t="str">
            <v>Street No 23 House No 8 Sector C Eid Gha Chowk Manzoor Colony Karachi</v>
          </cell>
        </row>
        <row r="1331">
          <cell r="B1331" t="str">
            <v>Student</v>
          </cell>
          <cell r="C1331" t="str">
            <v>Faizan Ali</v>
          </cell>
          <cell r="D1331" t="str">
            <v>Ali shar</v>
          </cell>
          <cell r="E1331" t="str">
            <v>new</v>
          </cell>
          <cell r="F1331" t="str">
            <v>-</v>
          </cell>
          <cell r="G1331" t="str">
            <v>-</v>
          </cell>
          <cell r="H1331" t="str">
            <v>7 to 9</v>
          </cell>
          <cell r="I1331" t="str">
            <v>TTS</v>
          </cell>
          <cell r="J1331" t="str">
            <v>CPISM</v>
          </cell>
          <cell r="K1331" t="str">
            <v>42301-6318957-5</v>
          </cell>
          <cell r="L1331">
            <v>923182265963</v>
          </cell>
          <cell r="M1331" t="str">
            <v>-</v>
          </cell>
          <cell r="N1331" t="str">
            <v>-</v>
          </cell>
          <cell r="O1331" t="str">
            <v>Mehmoodabad</v>
          </cell>
        </row>
        <row r="1332">
          <cell r="B1332" t="str">
            <v>Student1348506</v>
          </cell>
          <cell r="C1332" t="str">
            <v>Muhammad Hassan</v>
          </cell>
          <cell r="D1332" t="str">
            <v>Ayaz Khan</v>
          </cell>
          <cell r="E1332" t="str">
            <v>new</v>
          </cell>
          <cell r="F1332" t="str">
            <v>-</v>
          </cell>
          <cell r="G1332" t="str">
            <v>-</v>
          </cell>
          <cell r="H1332" t="str">
            <v>7 to 9</v>
          </cell>
          <cell r="I1332" t="str">
            <v>TTS</v>
          </cell>
          <cell r="J1332" t="str">
            <v>ADSE</v>
          </cell>
          <cell r="K1332" t="str">
            <v>42401-3242212-3</v>
          </cell>
          <cell r="L1332">
            <v>923132790405</v>
          </cell>
          <cell r="M1332" t="str">
            <v>-</v>
          </cell>
          <cell r="N1332" t="str">
            <v>aedkhan56@gmail.com</v>
          </cell>
          <cell r="O1332" t="str">
            <v>House No A-40 Masroor Colony Mauribur Hawksbay Road karachi</v>
          </cell>
        </row>
        <row r="1333">
          <cell r="B1333" t="str">
            <v>Student1349278</v>
          </cell>
          <cell r="C1333" t="str">
            <v>Abdullah Akram</v>
          </cell>
          <cell r="D1333" t="str">
            <v>Muhammad Akram Khan</v>
          </cell>
          <cell r="E1333" t="str">
            <v>new</v>
          </cell>
          <cell r="F1333" t="str">
            <v>-</v>
          </cell>
          <cell r="G1333" t="str">
            <v>-</v>
          </cell>
          <cell r="H1333" t="str">
            <v>7 to 9</v>
          </cell>
          <cell r="I1333" t="str">
            <v>TTS</v>
          </cell>
          <cell r="J1333" t="str">
            <v>HDSE</v>
          </cell>
          <cell r="K1333" t="str">
            <v>42401-3961860-5</v>
          </cell>
          <cell r="L1333">
            <v>923003375063</v>
          </cell>
          <cell r="M1333" t="str">
            <v>-</v>
          </cell>
          <cell r="N1333" t="str">
            <v>Abdullahakram436@gmail.com</v>
          </cell>
          <cell r="O1333" t="str">
            <v>Sheet 3 House # 3548 Area Tp2 Mehmoodabad # 2 karachi</v>
          </cell>
        </row>
        <row r="1334">
          <cell r="B1334" t="str">
            <v>-</v>
          </cell>
          <cell r="C1334" t="str">
            <v>-</v>
          </cell>
          <cell r="D1334" t="str">
            <v>-</v>
          </cell>
          <cell r="E1334" t="str">
            <v>-</v>
          </cell>
          <cell r="F1334" t="str">
            <v>-</v>
          </cell>
          <cell r="G1334" t="str">
            <v>-</v>
          </cell>
          <cell r="H1334" t="str">
            <v>-</v>
          </cell>
          <cell r="I1334" t="str">
            <v>-</v>
          </cell>
          <cell r="J1334" t="str">
            <v>-</v>
          </cell>
          <cell r="K1334" t="str">
            <v>-</v>
          </cell>
          <cell r="L1334" t="str">
            <v>-</v>
          </cell>
          <cell r="M1334" t="str">
            <v>-</v>
          </cell>
          <cell r="N1334" t="str">
            <v>-</v>
          </cell>
          <cell r="O1334" t="str">
            <v>-</v>
          </cell>
        </row>
        <row r="1335">
          <cell r="B1335" t="str">
            <v>Enrollment</v>
          </cell>
          <cell r="C1335" t="str">
            <v>Name</v>
          </cell>
          <cell r="D1335" t="str">
            <v>Father Name</v>
          </cell>
          <cell r="E1335" t="str">
            <v>Faculty Name</v>
          </cell>
          <cell r="F1335" t="str">
            <v>Batch Code</v>
          </cell>
          <cell r="G1335" t="str">
            <v>Batch Start Date</v>
          </cell>
          <cell r="H1335" t="str">
            <v>Time Slot</v>
          </cell>
          <cell r="I1335" t="str">
            <v>Days</v>
          </cell>
          <cell r="J1335" t="str">
            <v>Course</v>
          </cell>
          <cell r="K1335" t="str">
            <v>NIC Number</v>
          </cell>
          <cell r="L1335" t="str">
            <v>PTCL No</v>
          </cell>
          <cell r="M1335" t="str">
            <v>Cell No</v>
          </cell>
          <cell r="N1335" t="str">
            <v>Email</v>
          </cell>
          <cell r="O1335" t="str">
            <v>Address</v>
          </cell>
        </row>
        <row r="1336">
          <cell r="B1336" t="str">
            <v>Student1343428</v>
          </cell>
          <cell r="C1336" t="str">
            <v>Bushra siddiqa</v>
          </cell>
          <cell r="D1336" t="str">
            <v>Naeem Iqbal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5 to 7</v>
          </cell>
          <cell r="I1336" t="str">
            <v>TTS</v>
          </cell>
          <cell r="J1336" t="str">
            <v>Office Automation</v>
          </cell>
          <cell r="K1336" t="str">
            <v>-</v>
          </cell>
          <cell r="L1336" t="str">
            <v>-</v>
          </cell>
          <cell r="M1336" t="str">
            <v>-</v>
          </cell>
          <cell r="N1336" t="str">
            <v>siddiqaena@gmail.com</v>
          </cell>
          <cell r="O1336" t="str">
            <v>A-10 Azad Jamhuria Town  S.M.C.H.S karachi</v>
          </cell>
        </row>
        <row r="1337">
          <cell r="B1337" t="str">
            <v>Student</v>
          </cell>
          <cell r="C1337" t="str">
            <v>Shahwaiz Rafique</v>
          </cell>
          <cell r="D1337" t="str">
            <v>Muhammad Rafique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5 to 7</v>
          </cell>
          <cell r="I1337" t="str">
            <v>TTS</v>
          </cell>
          <cell r="J1337" t="str">
            <v>ADSE</v>
          </cell>
          <cell r="K1337" t="str">
            <v>42301-3382718-3</v>
          </cell>
          <cell r="L1337">
            <v>923162645128</v>
          </cell>
          <cell r="M1337" t="str">
            <v>-</v>
          </cell>
          <cell r="N1337" t="str">
            <v>-</v>
          </cell>
          <cell r="O1337" t="str">
            <v>A/138 Qzafi Town area Aqsa Masjid</v>
          </cell>
        </row>
        <row r="1338">
          <cell r="B1338" t="str">
            <v>Student</v>
          </cell>
          <cell r="C1338" t="str">
            <v>Maria Areej</v>
          </cell>
          <cell r="D1338" t="str">
            <v>Mumtaz Hussain Awan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5 to 7</v>
          </cell>
          <cell r="I1338" t="str">
            <v>TTS</v>
          </cell>
          <cell r="J1338" t="str">
            <v>CPISM</v>
          </cell>
          <cell r="K1338" t="str">
            <v>4200-5837079-4</v>
          </cell>
          <cell r="L1338">
            <v>923402667371</v>
          </cell>
          <cell r="M1338">
            <v>923451915162</v>
          </cell>
          <cell r="N1338" t="str">
            <v>-</v>
          </cell>
          <cell r="O1338" t="str">
            <v>Plot 19/11 Majeed SRE Dalmia National Stadium Road Karachi</v>
          </cell>
        </row>
        <row r="1339">
          <cell r="B1339" t="str">
            <v>Student</v>
          </cell>
          <cell r="C1339" t="str">
            <v>Al Hassan Ejaz</v>
          </cell>
          <cell r="D1339" t="str">
            <v>Ejaz Ahmed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5 to 7</v>
          </cell>
          <cell r="I1339" t="str">
            <v>TTS</v>
          </cell>
          <cell r="J1339" t="str">
            <v>ADSE</v>
          </cell>
          <cell r="K1339" t="str">
            <v>42201-4672066-5</v>
          </cell>
          <cell r="L1339">
            <v>923120002488</v>
          </cell>
          <cell r="M1339" t="str">
            <v>-</v>
          </cell>
          <cell r="N1339" t="str">
            <v>Hassanejaz0312@gmail.com</v>
          </cell>
          <cell r="O1339" t="str">
            <v>Mc-876 Green Town Shah Faisal Colony</v>
          </cell>
        </row>
        <row r="1340">
          <cell r="B1340" t="str">
            <v>Student1348758</v>
          </cell>
          <cell r="C1340" t="str">
            <v>Muhammad Sarim</v>
          </cell>
          <cell r="D1340" t="str">
            <v>Muhammad Shabbir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5 to 7</v>
          </cell>
          <cell r="I1340" t="str">
            <v>TTS</v>
          </cell>
          <cell r="J1340" t="str">
            <v>ADSE</v>
          </cell>
          <cell r="K1340" t="str">
            <v>-</v>
          </cell>
          <cell r="L1340">
            <v>923102834491</v>
          </cell>
          <cell r="M1340" t="str">
            <v>-</v>
          </cell>
          <cell r="N1340" t="str">
            <v>sarimshabbir811@gmail.com</v>
          </cell>
          <cell r="O1340" t="str">
            <v>Flat No B-32 Shujaulin Center Nishter road Garden East Karachi</v>
          </cell>
        </row>
        <row r="1341">
          <cell r="B1341" t="str">
            <v>-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 t="str">
            <v>-</v>
          </cell>
          <cell r="J1341" t="str">
            <v>-</v>
          </cell>
          <cell r="K1341" t="str">
            <v>-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</row>
        <row r="1342">
          <cell r="B1342">
            <v>0</v>
          </cell>
          <cell r="C1342" t="str">
            <v>Name</v>
          </cell>
          <cell r="D1342" t="str">
            <v>Father Name</v>
          </cell>
          <cell r="E1342" t="str">
            <v>Faculty Name</v>
          </cell>
          <cell r="F1342" t="str">
            <v>Batch Code</v>
          </cell>
          <cell r="G1342" t="str">
            <v>Batch Start Date</v>
          </cell>
          <cell r="H1342" t="str">
            <v>Time Slot</v>
          </cell>
          <cell r="I1342" t="str">
            <v>Days</v>
          </cell>
          <cell r="J1342" t="str">
            <v>Course</v>
          </cell>
          <cell r="K1342" t="str">
            <v>NIC Number</v>
          </cell>
          <cell r="L1342" t="str">
            <v>PTCL No</v>
          </cell>
          <cell r="M1342" t="str">
            <v>Cell No</v>
          </cell>
          <cell r="N1342" t="str">
            <v>Email</v>
          </cell>
          <cell r="O1342" t="str">
            <v>Address</v>
          </cell>
        </row>
        <row r="1343">
          <cell r="B1343" t="str">
            <v>Student</v>
          </cell>
          <cell r="C1343" t="str">
            <v>Arbaz Khan</v>
          </cell>
          <cell r="D1343" t="str">
            <v>Shahid Khan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11 to 1</v>
          </cell>
          <cell r="I1343" t="str">
            <v>MWF</v>
          </cell>
          <cell r="J1343" t="str">
            <v>HDSE</v>
          </cell>
          <cell r="K1343" t="str">
            <v>42201-3186984-7</v>
          </cell>
          <cell r="L1343">
            <v>923170334533</v>
          </cell>
          <cell r="M1343" t="str">
            <v>-</v>
          </cell>
          <cell r="N1343" t="str">
            <v>itsarnazhese@gmail.com</v>
          </cell>
          <cell r="O1343" t="str">
            <v>House Number D-19 Dhoraji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e Faculty"/>
      <sheetName val="Data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/>
      <sheetData sheetId="1">
        <row r="3">
          <cell r="H3" t="str">
            <v>P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ctive Faculty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ctive Faculty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>
        <row r="3">
          <cell r="D3" t="str">
            <v>MWF</v>
          </cell>
        </row>
      </sheetData>
      <sheetData sheetId="1"/>
      <sheetData sheetId="2">
        <row r="3">
          <cell r="D3" t="str">
            <v>Student1178860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ctive Faculty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bbir" refreshedDate="44432.635509490741" createdVersion="5" refreshedVersion="6" minRefreshableVersion="3" recordCount="3519">
  <cacheSource type="worksheet">
    <worksheetSource name="Attd_Sheet"/>
  </cacheSource>
  <cacheFields count="47">
    <cacheField name="Std Count in Sheet" numFmtId="0">
      <sharedItems containsSemiMixedTypes="0" containsString="0" containsNumber="1" containsInteger="1" minValue="0" maxValue="4"/>
    </cacheField>
    <cacheField name="Status" numFmtId="0">
      <sharedItems containsBlank="1"/>
    </cacheField>
    <cacheField name="Coordinator" numFmtId="0">
      <sharedItems containsBlank="1"/>
    </cacheField>
    <cacheField name="Student ID" numFmtId="0">
      <sharedItems containsBlank="1"/>
    </cacheField>
    <cacheField name="Student Name" numFmtId="0">
      <sharedItems containsBlank="1"/>
    </cacheField>
    <cacheField name="Career/STC" numFmtId="0">
      <sharedItems containsBlank="1"/>
    </cacheField>
    <cacheField name="Batch" numFmtId="0">
      <sharedItems containsBlank="1" count="259">
        <s v="EE-201808B+EE-201809B"/>
        <s v="PR-201903B+PR-201811B+1901B1"/>
        <s v="PR-201903G1+03G+1811G"/>
        <s v="PR-201901B"/>
        <s v="PR-201906B+1905B"/>
        <s v="PR-202001B+PR-201907B+PR-201909C"/>
        <s v="PR-201908B+PR-201909B+PR-201908E"/>
        <s v="PR-201910B2+10B1+10B+10C+03C"/>
        <s v="PR-201910B3"/>
        <s v="PR-202006B+02B"/>
        <s v="PR-202007B"/>
        <s v="PR-202008B"/>
        <s v="PR-202009B"/>
        <s v="PR-202010B"/>
        <s v="PR-202010B1"/>
        <s v="PR-202010B2"/>
        <s v="PR-202011B"/>
        <s v="PR-202011B1"/>
        <s v="PR-202011B2"/>
        <s v="PR-202012B "/>
        <s v="PR-202101B1+PR-202101B"/>
        <s v="PR-202102B "/>
        <s v="PR-202103B"/>
        <s v="PR-202104B"/>
        <s v="PR-202106B"/>
        <s v="PR-202107B"/>
        <s v=" EE-201808C+EE-201809C+1807C2+ EE-201810B+1807B1"/>
        <s v="EE-201810C+EE-201809C1 "/>
        <s v="PR-201810C1+PR-201812C"/>
        <s v=" PR-201906C+PR-201901C+1901C1+PR-201902B +04B+ PR-201904C"/>
        <s v="  PR-201908C+PR-201911C"/>
        <s v="PR-202001C+PR-201912C+PR-201907C"/>
        <s v="PR-202001C1"/>
        <s v="PR-202008C+PR-202007C+PR-202006C"/>
        <s v="PR-202010C"/>
        <s v="PR-202011C"/>
        <s v="PR-202011C1+202009C"/>
        <s v="PR-202011C2"/>
        <s v="PR-202012C"/>
        <s v="PR-202101C"/>
        <s v="PR-202102C"/>
        <s v="PR-202103C"/>
        <s v="PR-202105C"/>
        <s v="PR-202106C"/>
        <s v="PR-202106G+3G"/>
        <s v="  EE-201807E+1805E+EE-201804E+EE-201808E"/>
        <s v=" EE-201810E"/>
        <s v=" PR-201901E +02E+03E"/>
        <s v="PR-201811E"/>
        <s v="PR-201911E+PR-201912B+PR-201912E"/>
        <s v=" PR-202002E"/>
        <s v="PR-202006E+ PR-202007E"/>
        <s v="PR-202006E+ PR-202007E+202010E"/>
        <s v="PR-202009E+PR-202011E1+PR-202012E+PR-202011E"/>
        <s v="PR-202102E"/>
        <s v="PR-202104E+3E1"/>
        <s v="PR-202103E"/>
        <s v="PR-202107E"/>
        <s v="EE-201810F1+EE-201808F1+06F"/>
        <s v=" PR-201904F+1902F"/>
        <s v="PR-201908F"/>
        <s v="PR-201910F+201912F"/>
        <s v=" PR-202002F"/>
        <s v="PR-202011F+09F"/>
        <s v="PR-202010F+PR-200207F"/>
        <s v="PR-202101F"/>
        <s v="PR-202103F"/>
        <s v="PR-202105F"/>
        <s v="PR-202106F"/>
        <s v="PR-201906G+06F+201812F+10F"/>
        <s v="PR-201901G "/>
        <s v="PR-201907G+PR-201909G+PR-201911G+PR-201906G1"/>
        <s v="PR-201912G"/>
        <s v="PR-202006G+PR-202001G "/>
        <m/>
        <s v="PR-202010G"/>
        <s v="PR-202011G+0202101G"/>
        <s v="PR-202102G"/>
        <s v="PR-202104G"/>
        <s v="PR-202107G"/>
        <s v="AUTOCAD-202106F "/>
        <s v="MS-202107C"/>
        <s v="SP.JAVA-202101D"/>
        <s v="DM-202103F"/>
        <s v="SP-php-202101E"/>
        <s v="SP.PHP-202103D"/>
        <s v=" SP.NET-202104E"/>
        <s v="DM-202106F"/>
        <s v="Sp.Android-202107D"/>
        <s v="ENG-202106E"/>
        <s v="AHNA-202106G"/>
        <s v="AHNA-202011G+AHNA-202107G+AHNA-202006F+EH-202005F+08F"/>
        <s v="AHNA-202106F"/>
        <s v="AHNA-202107F"/>
        <s v="PR-202108C"/>
        <s v="SBTE-202101F"/>
        <s v="PR-202002E"/>
        <s v="PR-202007G"/>
        <s v="MS-202108C"/>
        <s v="HTML-202108G"/>
        <s v="EE-201709C+1802C" u="1"/>
        <s v="EE-201810C" u="1"/>
        <s v="SP.Net-202104E" u="1"/>
        <s v="PR-201906B+05B" u="1"/>
        <s v="PR-202012B+11B2" u="1"/>
        <s v="ipro-201604G+1512G+1502G" u="1"/>
        <s v="201608E" u="1"/>
        <s v="EE-201805C+1804c1+1803c" u="1"/>
        <s v="EE201807E+1805E" u="1"/>
        <s v="EE-201804B+03F" u="1"/>
        <s v="PR-201903E+02E+01E" u="1"/>
        <s v="IPRO-201607B1+06b+09b1" u="1"/>
        <s v="PR201811E" u="1"/>
        <s v="EE-201809G" u="1"/>
        <s v="EE-201809B+201808B+07B+06B" u="1"/>
        <s v="EE-201809B" u="1"/>
        <s v="PR-202102B" u="1"/>
        <s v="PR-201812F+10F" u="1"/>
        <s v="EE-201808G" u="1"/>
        <s v="EE-201710B1+201801B" u="1"/>
        <s v="EE-201808B" u="1"/>
        <s v="PR-202101G" u="1"/>
        <s v="IPRO-201604F" u="1"/>
        <s v=" EE-201810B" u="1"/>
        <s v=" PR-201903C" u="1"/>
        <s v="IPRO-201602D+1607E" u="1"/>
        <s v="201705E" u="1"/>
        <s v="SP.PHP-202101E" u="1"/>
        <s v="EE-201610G+11G1" u="1"/>
        <s v="IPRO-201608C" u="1"/>
        <s v="PR-201903G " u="1"/>
        <s v="PR-202009E" u="1"/>
        <s v="EE-201708B1" u="1"/>
        <s v="IPRO-201606F" u="1"/>
        <s v="PR-202012E+PR-202011E1" u="1"/>
        <s v="EE-201611F" u="1"/>
        <s v="AHNA-201811C" u="1"/>
        <s v="PR-202007E+06E" u="1"/>
        <s v="PR-201902B " u="1"/>
        <s v="PR-201906G+06F" u="1"/>
        <s v="EE-201610B+10B1" u="1"/>
        <s v="EE-201810C+EE-201809C1" u="1"/>
        <s v="PR-201906C+PR-201904C+PR-201901C+PR-201901C1+PR-201902B+PR-201904B" u="1"/>
        <s v="PR-202008C+PR-202007C+202006C" u="1"/>
        <s v="PR-201812C" u="1"/>
        <s v="EE-201808E+EE-201807E+1805E+EE-201804E" u="1"/>
        <s v="EE-201801G" u="1"/>
        <s v="EE-201703B1" u="1"/>
        <s v="EE-201810F1" u="1"/>
        <s v="EE-201801B1" u="1"/>
        <s v="EE-201708E" u="1"/>
        <s v="PR-201912F+PR-201910F+201909F" u="1"/>
        <s v="PR-201810C1" u="1"/>
        <s v="EE-201808E" u="1"/>
        <s v="EE-201707G1+07G+06G" u="1"/>
        <s v="  EE-201807B+06b" u="1"/>
        <s v="EE-201708G+8G1+9G+11G" u="1"/>
        <s v="PR-201812C+PR-201810C1+PR-201811B1" u="1"/>
        <s v="PR-201911C+PR-201908C" u="1"/>
        <s v=" EE-201807C2+1805b" u="1"/>
        <s v=" EE-201808C" u="1"/>
        <s v="EE-201712D" u="1"/>
        <s v="EE-201804E" u="1"/>
        <s v="IPRO-201610C+C1" u="1"/>
        <s v="EE-201703E" u="1"/>
        <s v="PR-201812F" u="1"/>
        <s v="C # 201904G" u="1"/>
        <s v="EE-201709F+8F" u="1"/>
        <s v="IPRO-201607B" u="1"/>
        <s v="PR-201904B" u="1"/>
        <s v="PR-202011G" u="1"/>
        <s v="EE-201612B+201701b1" u="1"/>
        <s v="PR-201810F" u="1"/>
        <s v="PR-202104E+03E1" u="1"/>
        <s v="IPRO-201608B" u="1"/>
        <s v="PR-201903G" u="1"/>
        <s v="PR-201903B" u="1"/>
        <s v="EE-201808F1+201806F" u="1"/>
        <s v="PR-202011C1+PR-202009C" u="1"/>
        <s v="EE-201810F1+EE-201808F1 + EE-201806F" u="1"/>
        <s v="EE-201702E+1611E" u="1"/>
        <s v="EE-201809C" u="1"/>
        <s v="PR-201901G" u="1"/>
        <s v="  EE-201810B" u="1"/>
        <s v="PR-201903G1" u="1"/>
        <s v="AHNA 201712D" u="1"/>
        <s v=" PR-201904C" u="1"/>
        <s v="PR-202011F+PR-202009F" u="1"/>
        <s v="IPRO-201608C1+09C" u="1"/>
        <s v="EE-201809C1" u="1"/>
        <s v="EE-201705C" u="1"/>
        <s v="EE-201712B" u="1"/>
        <s v="AHNA-201904G" u="1"/>
        <s v=" EE-201807B1" u="1"/>
        <s v="PHP-201904G" u="1"/>
        <s v=" PR-201811B1" u="1"/>
        <s v=" PR-201904F" u="1"/>
        <s v="EE-201710B" u="1"/>
        <s v="EE-201810B" u="1"/>
        <s v="EE-201702C" u="1"/>
        <s v="MS-202106G" u="1"/>
        <s v="EE-201801C" u="1"/>
        <s v="PR-202011E" u="1"/>
        <s v=" EE-201712F" u="1"/>
        <s v="PR-201903E" u="1"/>
        <s v="PR-202010E" u="1"/>
        <s v="EE-201609F" u="1"/>
        <s v="PR-201902E" u="1"/>
        <s v="PR-202002F" u="1"/>
        <s v="AHNA-201809G" u="1"/>
        <s v="PR-202001B + PR-201909C+201907B" u="1"/>
        <s v="PR-201901E" u="1"/>
        <s v="PR-202106G+03G" u="1"/>
        <s v="EE-201706E+1704e" u="1"/>
        <s v="EE-201611C1+1701c" u="1"/>
        <s v="PR-201911G+PR-201907G+PR-201909G+PR-201906G1" u="1"/>
        <s v="EE-201808F" u="1"/>
        <s v="EE-201707F" u="1"/>
        <s v="IPRO-201607C+5c" u="1"/>
        <s v=" PR-201901B1 " u="1"/>
        <s v="ACNS-201710G" u="1"/>
        <s v=" EE-201809C" u="1"/>
        <s v="EE-201708C+1710C" u="1"/>
        <s v="EE-201705F" u="1"/>
        <s v="PR-201909B+PR-201908E+PR-201908B" u="1"/>
        <s v="EE-201805F" u="1"/>
        <s v="PR-202006G+01G" u="1"/>
        <s v="EE-201802B1+02B" u="1"/>
        <s v="EE-201810B+EE-201807B1+EE-201809C+7C+EE-201808C+EE-201807C2+EE-201805B" u="1"/>
        <s v=" PR-201902F" u="1"/>
        <s v="EE201612E+1609E" u="1"/>
        <s v="PR-202010F+07F" u="1"/>
        <s v="EE-201810E" u="1"/>
        <s v="ipro-201605G+07G" u="1"/>
        <s v="EE201710D" u="1"/>
        <s v="AutoCad-201902G" u="1"/>
        <s v="EE-201701F" u="1"/>
        <s v="PR-201811G" u="1"/>
        <s v="EE-201705B+03b" u="1"/>
        <s v="EE-201707C+04D+05D" u="1"/>
        <s v="asdi" u="1"/>
        <s v="PR-201912E+PR-201912B+PR-201911E" u="1"/>
        <s v="AHNA-201803F" u="1"/>
        <s v="PR-201903B+PR-201811B+PR-201901B1" u="1"/>
        <s v="ipro-201608G" u="1"/>
        <s v="EE-201702G+03G" u="1"/>
        <s v="PR-201901C" u="1"/>
        <s v="EE-201803G+4G+7G" u="1"/>
        <s v="EE-201707E+1709E" u="1"/>
        <s v="PR-202001C+201912C+201907C" u="1"/>
        <s v=" PR-201811B" u="1"/>
        <s v="EE-201701B+201611D" u="1"/>
        <s v=" EE-201807C" u="1"/>
        <s v="EE 201605E+201608E 1" u="1"/>
        <s v="EE-201611C" u="1"/>
        <s v="PR-201904F+02F" u="1"/>
        <s v="EE-201703C+1612c" u="1"/>
        <s v="EE-201710E+1710E1+1801E" u="1"/>
        <s v="EE-201611G+12G" u="1"/>
      </sharedItems>
    </cacheField>
    <cacheField name="Column2" numFmtId="0">
      <sharedItems containsBlank="1"/>
    </cacheField>
    <cacheField name="Time slot" numFmtId="0">
      <sharedItems containsBlank="1"/>
    </cacheField>
    <cacheField name="Faculty" numFmtId="0">
      <sharedItems containsBlank="1" count="65">
        <s v="Miss Nusrat "/>
        <s v="Miss Sheeba"/>
        <s v="Sir Aqib"/>
        <s v="Sir Farhan karim"/>
        <s v="Miss Zainab"/>
        <s v="Miss Tahseen"/>
        <s v="Miss Tahira"/>
        <s v="Sir Sohail"/>
        <s v="Miss Ulya"/>
        <s v="Sir Talha"/>
        <s v="Sir Sheikh Faizan "/>
        <s v="Sir Ubaid"/>
        <s v="Miss Hunza"/>
        <s v="Sir Shabbir Ahmed"/>
        <s v="Sir Faizan Ahmed"/>
        <s v="Sir Ali Ahmed"/>
        <s v="Sir Shahzad"/>
        <s v="Sir tayyab"/>
        <s v="Sir Zuhaib"/>
        <s v="Sir Jawaid Iqbal"/>
        <s v="Sir Shahid Jameel"/>
        <m/>
        <s v="Sir Shan (AutoCad)"/>
        <s v="Sir Umair (TA)"/>
        <s v="Sir Abdullah (DM)"/>
        <s v="Sir Sharjeel"/>
        <s v="Sir Umair (Eng)"/>
        <s v="Sir Qasim (AHNA)"/>
        <s v="Sir Altaf / Sir Umer"/>
        <s v="Sir Faiz (TA)"/>
        <s v="Sir Haris" u="1"/>
        <s v="Sir Saad" u="1"/>
        <s v="Ms Yumna" u="1"/>
        <s v="Sir Musharib" u="1"/>
        <s v="Sir Sajjad" u="1"/>
        <s v="Sir Fouzan" u="1"/>
        <s v="Sir Salman" u="1"/>
        <s v="Sir Mazher" u="1"/>
        <s v="ahmed" u="1"/>
        <s v="Sir Obaid" u="1"/>
        <s v="Ms Farida" u="1"/>
        <s v="Sir Saud" u="1"/>
        <s v="Ms Hira" u="1"/>
        <s v="Sir Ashar" u="1"/>
        <s v="Sir Zohaib" u="1"/>
        <s v="Ms Hubba" u="1"/>
        <s v="asif" u="1"/>
        <s v="ali" u="1"/>
        <s v="shujaat" u="1"/>
        <s v="Sir Qasim" u="1"/>
        <s v="Sir Junaid" u="1"/>
        <s v="Sir osama" u="1"/>
        <s v="anwar" u="1"/>
        <s v="Sir Asif" u="1"/>
        <s v="Sir Rameez" u="1"/>
        <s v="Sir Uzair" u="1"/>
        <s v="Sir Jawed Awan" u="1"/>
        <s v="Sir ALTAF" u="1"/>
        <s v="Sir Saif" u="1"/>
        <s v="Sir Ismail" u="1"/>
        <s v="Sir Raja Asad" u="1"/>
        <s v="Ms Nusrat" u="1"/>
        <s v="Sir Murtaza" u="1"/>
        <s v="Sir Shahnawaz" u="1"/>
        <s v="Sir Shabbir" u="1"/>
      </sharedItems>
    </cacheField>
    <cacheField name="1" numFmtId="0">
      <sharedItems containsNonDate="0" containsString="0" containsBlank="1"/>
    </cacheField>
    <cacheField name="110" numFmtId="0">
      <sharedItems containsBlank="1"/>
    </cacheField>
    <cacheField name="3" numFmtId="0">
      <sharedItems containsBlank="1"/>
    </cacheField>
    <cacheField name="4" numFmtId="0">
      <sharedItems containsBlank="1"/>
    </cacheField>
    <cacheField name="5" numFmtId="0">
      <sharedItems containsBlank="1"/>
    </cacheField>
    <cacheField name="6" numFmtId="0">
      <sharedItems containsBlank="1"/>
    </cacheField>
    <cacheField name="7" numFmtId="0">
      <sharedItems containsBlank="1"/>
    </cacheField>
    <cacheField name="8" numFmtId="0">
      <sharedItems containsNonDate="0" containsString="0" containsBlank="1"/>
    </cacheField>
    <cacheField name="9" numFmtId="0">
      <sharedItems containsBlank="1"/>
    </cacheField>
    <cacheField name="10" numFmtId="0">
      <sharedItems containsBlank="1"/>
    </cacheField>
    <cacheField name="11" numFmtId="0">
      <sharedItems containsBlank="1"/>
    </cacheField>
    <cacheField name="12" numFmtId="0">
      <sharedItems containsBlank="1"/>
    </cacheField>
    <cacheField name="13" numFmtId="0">
      <sharedItems containsBlank="1"/>
    </cacheField>
    <cacheField name="14" numFmtId="0">
      <sharedItems containsNonDate="0" containsString="0" containsBlank="1"/>
    </cacheField>
    <cacheField name="15" numFmtId="0">
      <sharedItems containsNonDate="0" containsString="0" containsBlank="1"/>
    </cacheField>
    <cacheField name="16" numFmtId="0">
      <sharedItems containsBlank="1"/>
    </cacheField>
    <cacheField name="17" numFmtId="0">
      <sharedItems containsBlank="1"/>
    </cacheField>
    <cacheField name="18" numFmtId="0">
      <sharedItems containsNonDate="0" containsString="0" containsBlank="1"/>
    </cacheField>
    <cacheField name="19" numFmtId="0">
      <sharedItems containsNonDate="0" containsString="0" containsBlank="1"/>
    </cacheField>
    <cacheField name="20" numFmtId="0">
      <sharedItems containsBlank="1"/>
    </cacheField>
    <cacheField name="21" numFmtId="0">
      <sharedItems containsBlank="1"/>
    </cacheField>
    <cacheField name="22" numFmtId="0">
      <sharedItems containsNonDate="0" containsString="0" containsBlank="1"/>
    </cacheField>
    <cacheField name="23" numFmtId="0">
      <sharedItems containsBlank="1"/>
    </cacheField>
    <cacheField name="24" numFmtId="0">
      <sharedItems containsBlank="1"/>
    </cacheField>
    <cacheField name="25" numFmtId="0">
      <sharedItems containsNonDate="0" containsString="0" containsBlank="1"/>
    </cacheField>
    <cacheField name="26" numFmtId="0">
      <sharedItems containsNonDate="0" containsString="0" containsBlank="1"/>
    </cacheField>
    <cacheField name="27" numFmtId="0">
      <sharedItems containsNonDate="0" containsString="0" containsBlank="1"/>
    </cacheField>
    <cacheField name="28" numFmtId="0">
      <sharedItems containsNonDate="0" containsString="0" containsBlank="1"/>
    </cacheField>
    <cacheField name="29" numFmtId="0">
      <sharedItems containsNonDate="0" containsString="0" containsBlank="1"/>
    </cacheField>
    <cacheField name="30" numFmtId="0">
      <sharedItems containsNonDate="0" containsString="0" containsBlank="1"/>
    </cacheField>
    <cacheField name="31" numFmtId="0">
      <sharedItems containsNonDate="0" containsString="0" containsBlank="1"/>
    </cacheField>
    <cacheField name="Column1" numFmtId="0">
      <sharedItems containsSemiMixedTypes="0" containsString="0" containsNumber="1" containsInteger="1" minValue="0" maxValue="13"/>
    </cacheField>
    <cacheField name="Classes Attended" numFmtId="0">
      <sharedItems containsSemiMixedTypes="0" containsString="0" containsNumber="1" containsInteger="1" minValue="0" maxValue="11"/>
    </cacheField>
    <cacheField name="Absents" numFmtId="0">
      <sharedItems containsSemiMixedTypes="0" containsString="0" containsNumber="1" containsInteger="1" minValue="0" maxValue="13"/>
    </cacheField>
    <cacheField name="Leave" numFmtId="0">
      <sharedItems containsSemiMixedTypes="0" containsString="0" containsNumber="1" containsInteger="1" minValue="0" maxValue="6"/>
    </cacheField>
    <cacheField name="Attd %" numFmtId="9">
      <sharedItems containsMixedTypes="1" containsNumber="1" minValue="0" maxValue="1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19">
  <r>
    <n v="1"/>
    <m/>
    <s v="Ammara"/>
    <s v="Student1142872"/>
    <s v="Zohaib Rana"/>
    <s v="Sem6"/>
    <x v="0"/>
    <s v="MWF"/>
    <s v="B (9 to 11)"/>
    <x v="0"/>
    <m/>
    <s v="P"/>
    <m/>
    <s v="P"/>
    <m/>
    <s v="P"/>
    <m/>
    <m/>
    <s v="P"/>
    <m/>
    <s v="A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41197"/>
    <s v="Muhammad Ali Khan"/>
    <s v="Sem6"/>
    <x v="0"/>
    <s v="MWF"/>
    <s v="B (9 to 11)"/>
    <x v="0"/>
    <m/>
    <s v="A"/>
    <m/>
    <s v="A"/>
    <m/>
    <s v="A"/>
    <m/>
    <m/>
    <s v="A"/>
    <m/>
    <s v="A"/>
    <m/>
    <s v="A"/>
    <m/>
    <m/>
    <s v="P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142849"/>
    <s v="Usama Raza"/>
    <s v="Sem6"/>
    <x v="0"/>
    <s v="MWF"/>
    <s v="B (9 to 11)"/>
    <x v="0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141161"/>
    <s v="Maheen Sheikh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147935"/>
    <s v="Muhammad Zeeshan"/>
    <s v="Sem6"/>
    <x v="0"/>
    <s v="MWF"/>
    <s v="B (9 to 11)"/>
    <x v="0"/>
    <m/>
    <s v="P"/>
    <m/>
    <s v="P"/>
    <m/>
    <s v="P"/>
    <m/>
    <m/>
    <s v="P"/>
    <m/>
    <s v="A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148808"/>
    <s v="Muhammad Aniq Khalid"/>
    <s v="Sem6"/>
    <x v="0"/>
    <s v="MWF"/>
    <s v="B (9 to 11)"/>
    <x v="0"/>
    <m/>
    <s v="A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2"/>
    <m/>
    <s v="Ammara"/>
    <s v="Student1150396"/>
    <s v="Shaikh Tahir"/>
    <s v="Sem6"/>
    <x v="0"/>
    <s v="MWF"/>
    <s v="B (9 to 11)"/>
    <x v="0"/>
    <m/>
    <s v="A"/>
    <m/>
    <s v="A"/>
    <m/>
    <s v="A"/>
    <m/>
    <m/>
    <s v="A"/>
    <m/>
    <s v="A"/>
    <m/>
    <s v="P"/>
    <m/>
    <m/>
    <s v="A"/>
    <m/>
    <m/>
    <m/>
    <s v="P"/>
    <m/>
    <m/>
    <s v="P"/>
    <m/>
    <m/>
    <m/>
    <m/>
    <m/>
    <m/>
    <m/>
    <m/>
    <n v="9"/>
    <n v="3"/>
    <n v="6"/>
    <n v="0"/>
    <n v="0.33333333333333331"/>
    <m/>
  </r>
  <r>
    <n v="1"/>
    <m/>
    <s v="Ammara"/>
    <s v="Student1145465"/>
    <s v="Muhammad  Osama"/>
    <s v="Sem6"/>
    <x v="0"/>
    <s v="MWF"/>
    <s v="B (9 to 1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45454"/>
    <s v="Saqlain Khalil"/>
    <s v="Sem6"/>
    <x v="0"/>
    <s v="MWF"/>
    <s v="B (9 to 11)"/>
    <x v="0"/>
    <m/>
    <s v="P"/>
    <m/>
    <s v="P"/>
    <m/>
    <s v="A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36707"/>
    <s v="Abdul Ahad Chapra"/>
    <s v="Sem6"/>
    <x v="0"/>
    <s v="MWF"/>
    <s v="B (9 to 11)"/>
    <x v="0"/>
    <m/>
    <s v="A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132303"/>
    <s v="Muhammad Ali"/>
    <s v="Sem6"/>
    <x v="0"/>
    <s v="MWF"/>
    <s v="B (9 to 11)"/>
    <x v="0"/>
    <m/>
    <s v="P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062631"/>
    <s v="Muhammad Hamza 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074332"/>
    <s v="Muhammad Shahbaz Khan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071752"/>
    <s v="Usama Ali Hashmi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2"/>
    <m/>
    <s v="Ammara"/>
    <s v="Student1031326"/>
    <s v="Hasnain Ahmed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146673"/>
    <s v="Syed Junaid Hussain Jaffari"/>
    <s v="Sem6"/>
    <x v="0"/>
    <s v="MWF"/>
    <s v="B (9 to 11)"/>
    <x v="0"/>
    <m/>
    <s v="A"/>
    <m/>
    <s v="P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129281"/>
    <s v="Niaz Muhammad Khan"/>
    <s v="Sem6"/>
    <x v="0"/>
    <s v="MWF"/>
    <s v="B (9 to 11)"/>
    <x v="0"/>
    <m/>
    <s v="A"/>
    <m/>
    <s v="A"/>
    <m/>
    <s v="A"/>
    <m/>
    <m/>
    <s v="A"/>
    <m/>
    <s v="P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178860"/>
    <s v="Saad Manzar  "/>
    <s v="Sem5"/>
    <x v="1"/>
    <s v="MWF"/>
    <s v="B (9 to 11)"/>
    <x v="1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181202"/>
    <s v="Muhammad Farhan"/>
    <s v="Sem5"/>
    <x v="1"/>
    <s v="MWF"/>
    <s v="B (9 to 11)"/>
    <x v="1"/>
    <m/>
    <s v="A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78207"/>
    <s v="Abdul Qadir Salman"/>
    <s v="Sem5"/>
    <x v="1"/>
    <s v="MWF"/>
    <s v="B (9 to 11)"/>
    <x v="1"/>
    <m/>
    <s v="P"/>
    <m/>
    <s v="P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2"/>
    <m/>
    <s v="Shakil"/>
    <s v="Student1157443"/>
    <s v="Tahir Ali"/>
    <s v="Sem6"/>
    <x v="2"/>
    <s v="MWF"/>
    <s v="G (7 to 9)"/>
    <x v="2"/>
    <m/>
    <s v="P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Ammara"/>
    <s v="Student1295029"/>
    <s v="Shayan Ahmed"/>
    <s v="SMART PRO"/>
    <x v="1"/>
    <s v="MWF"/>
    <s v="B (9 to 11)"/>
    <x v="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61559"/>
    <s v="Fayaz Ali"/>
    <s v="Sem5"/>
    <x v="1"/>
    <s v="MWF"/>
    <s v="B (9 to 11)"/>
    <x v="1"/>
    <m/>
    <s v="A"/>
    <m/>
    <s v="L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2"/>
    <n v="1"/>
    <n v="0.66666666666666663"/>
    <m/>
  </r>
  <r>
    <n v="1"/>
    <m/>
    <s v="Ammara"/>
    <s v="Student1166848"/>
    <s v="Muhammad Ahsan "/>
    <m/>
    <x v="3"/>
    <s v="TTS"/>
    <s v="B (9 to 11)"/>
    <x v="3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66839"/>
    <s v="Ali Naqi Raza"/>
    <m/>
    <x v="3"/>
    <s v="TTS"/>
    <s v="B (9 to 11)"/>
    <x v="3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168862"/>
    <s v="Mouzam Mahmood"/>
    <m/>
    <x v="3"/>
    <s v="TTS"/>
    <s v="B (9 to 11)"/>
    <x v="3"/>
    <m/>
    <m/>
    <s v="P"/>
    <m/>
    <s v="P"/>
    <m/>
    <s v="P"/>
    <m/>
    <m/>
    <s v="A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170017"/>
    <s v="Ghulam Murtaza"/>
    <m/>
    <x v="3"/>
    <s v="TTS"/>
    <s v="B (9 to 11)"/>
    <x v="3"/>
    <m/>
    <m/>
    <s v="A"/>
    <m/>
    <s v="P"/>
    <m/>
    <s v="A"/>
    <m/>
    <m/>
    <s v="A"/>
    <m/>
    <s v="P"/>
    <m/>
    <m/>
    <m/>
    <m/>
    <s v="P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172283"/>
    <s v="Muhammad Unaib"/>
    <m/>
    <x v="3"/>
    <s v="TTS"/>
    <s v="B (9 to 11)"/>
    <x v="3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156290"/>
    <s v="Muhammad Ali Horani"/>
    <m/>
    <x v="3"/>
    <s v="TTS"/>
    <s v="B (9 to 11)"/>
    <x v="3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194778"/>
    <s v="Saad Ahmed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86968"/>
    <s v="Muhammad Sufiyan Yousuf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96094"/>
    <s v="Mohammad Wasif Dilawar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96478"/>
    <s v="Muhammad Hassan Ahmed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00923"/>
    <s v="Suleman Sadruddin Haji"/>
    <s v="Sem4"/>
    <x v="4"/>
    <s v="MWF"/>
    <s v="B (9 to 11)"/>
    <x v="4"/>
    <m/>
    <s v="P"/>
    <m/>
    <s v="P"/>
    <m/>
    <s v="P"/>
    <m/>
    <m/>
    <s v="A"/>
    <m/>
    <s v="P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04802"/>
    <s v="Safdar Rehman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72335"/>
    <s v="Muhammad Farhan Raza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11524"/>
    <s v="Muhammad Talha Asghar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60452"/>
    <s v="Farooq"/>
    <s v="Sem4"/>
    <x v="4"/>
    <s v="MWF"/>
    <s v="B (9 to 11)"/>
    <x v="4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171391"/>
    <s v="Fayaz Khan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13361"/>
    <s v="Noman 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05105"/>
    <s v="Basheer Ahmed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99985"/>
    <s v="Muhammad Waseem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13369"/>
    <s v="Abdullah Aziz"/>
    <m/>
    <x v="5"/>
    <s v="TTS"/>
    <s v="B (9 to 11)"/>
    <x v="0"/>
    <m/>
    <m/>
    <s v="P"/>
    <m/>
    <s v="P"/>
    <m/>
    <s v="A"/>
    <m/>
    <m/>
    <s v="A"/>
    <m/>
    <s v="P"/>
    <m/>
    <m/>
    <m/>
    <m/>
    <s v="P"/>
    <m/>
    <m/>
    <m/>
    <s v="A"/>
    <m/>
    <m/>
    <s v="A"/>
    <m/>
    <m/>
    <m/>
    <m/>
    <m/>
    <m/>
    <m/>
    <n v="8"/>
    <n v="4"/>
    <n v="4"/>
    <n v="0"/>
    <n v="0.5"/>
    <m/>
  </r>
  <r>
    <n v="1"/>
    <m/>
    <s v="Ammara"/>
    <s v="Student1213196"/>
    <s v="Muhammad Minam Shaikh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15222"/>
    <s v="Muhammad Ashir"/>
    <m/>
    <x v="5"/>
    <s v="TTS"/>
    <s v="B (9 to 11)"/>
    <x v="0"/>
    <m/>
    <m/>
    <s v="P"/>
    <m/>
    <s v="P"/>
    <m/>
    <s v="P"/>
    <m/>
    <m/>
    <s v="P"/>
    <m/>
    <s v="P"/>
    <m/>
    <m/>
    <m/>
    <m/>
    <s v="A"/>
    <m/>
    <m/>
    <m/>
    <s v="A"/>
    <m/>
    <m/>
    <s v="A"/>
    <m/>
    <m/>
    <m/>
    <m/>
    <m/>
    <m/>
    <m/>
    <n v="8"/>
    <n v="5"/>
    <n v="3"/>
    <n v="0"/>
    <n v="0.625"/>
    <m/>
  </r>
  <r>
    <n v="1"/>
    <m/>
    <s v="Ammara"/>
    <s v="Student1232253"/>
    <s v="Muhammad Wali Ilyas"/>
    <m/>
    <x v="5"/>
    <s v="TTS"/>
    <s v="B (9 to 11)"/>
    <x v="0"/>
    <m/>
    <m/>
    <s v="A"/>
    <m/>
    <s v="A"/>
    <m/>
    <s v="A"/>
    <m/>
    <m/>
    <s v="A"/>
    <m/>
    <s v="P"/>
    <m/>
    <m/>
    <m/>
    <m/>
    <s v="A"/>
    <m/>
    <m/>
    <m/>
    <s v="P"/>
    <m/>
    <m/>
    <s v="P"/>
    <m/>
    <m/>
    <m/>
    <m/>
    <m/>
    <m/>
    <m/>
    <n v="8"/>
    <n v="3"/>
    <n v="5"/>
    <n v="0"/>
    <n v="0.375"/>
    <m/>
  </r>
  <r>
    <n v="1"/>
    <m/>
    <s v="Ammara"/>
    <s v="Student1245308"/>
    <s v="Syed Nabeel Abbas Zaidi"/>
    <m/>
    <x v="5"/>
    <s v="TTS"/>
    <s v="B (9 to 11)"/>
    <x v="0"/>
    <m/>
    <m/>
    <s v="A"/>
    <m/>
    <s v="A"/>
    <m/>
    <s v="P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54285"/>
    <s v="Kumail Asif"/>
    <m/>
    <x v="5"/>
    <s v="TTS"/>
    <s v="B (9 to 11)"/>
    <x v="0"/>
    <m/>
    <m/>
    <s v="A"/>
    <m/>
    <s v="P"/>
    <m/>
    <s v="A"/>
    <m/>
    <m/>
    <s v="P"/>
    <m/>
    <s v="P"/>
    <m/>
    <m/>
    <m/>
    <m/>
    <s v="A"/>
    <m/>
    <m/>
    <m/>
    <s v="A"/>
    <m/>
    <m/>
    <s v="A"/>
    <m/>
    <m/>
    <m/>
    <m/>
    <m/>
    <m/>
    <m/>
    <n v="8"/>
    <n v="3"/>
    <n v="5"/>
    <n v="0"/>
    <n v="0.375"/>
    <m/>
  </r>
  <r>
    <n v="1"/>
    <m/>
    <s v="Ammara"/>
    <s v="Student1254195"/>
    <s v="Syed Muhammad Amin"/>
    <m/>
    <x v="5"/>
    <s v="TTS"/>
    <s v="B (9 to 11)"/>
    <x v="0"/>
    <m/>
    <m/>
    <s v="P"/>
    <m/>
    <s v="A"/>
    <m/>
    <s v="P"/>
    <m/>
    <m/>
    <s v="P"/>
    <m/>
    <s v="P"/>
    <m/>
    <m/>
    <m/>
    <m/>
    <s v="A"/>
    <m/>
    <m/>
    <m/>
    <s v="A"/>
    <m/>
    <m/>
    <s v="A"/>
    <m/>
    <m/>
    <m/>
    <m/>
    <m/>
    <m/>
    <m/>
    <n v="8"/>
    <n v="4"/>
    <n v="4"/>
    <n v="0"/>
    <n v="0.5"/>
    <m/>
  </r>
  <r>
    <n v="1"/>
    <m/>
    <s v="Ammara"/>
    <s v="Student1255066"/>
    <s v="Feham Afzal farooqui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52221"/>
    <s v="Shahzad Ahmad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55935"/>
    <s v="Tooba Asadullah Khan"/>
    <m/>
    <x v="5"/>
    <s v="TTS"/>
    <s v="B (9 to 11)"/>
    <x v="0"/>
    <m/>
    <m/>
    <s v="A"/>
    <m/>
    <s v="A"/>
    <m/>
    <s v="A"/>
    <m/>
    <m/>
    <s v="A"/>
    <m/>
    <s v="P"/>
    <m/>
    <m/>
    <m/>
    <m/>
    <s v="P"/>
    <m/>
    <m/>
    <m/>
    <s v="A"/>
    <m/>
    <m/>
    <s v="P"/>
    <m/>
    <m/>
    <m/>
    <m/>
    <m/>
    <m/>
    <m/>
    <n v="8"/>
    <n v="3"/>
    <n v="5"/>
    <n v="0"/>
    <n v="0.375"/>
    <m/>
  </r>
  <r>
    <n v="1"/>
    <m/>
    <s v="Ammara"/>
    <s v="Student1225140"/>
    <s v="Wajiha Mehfooz"/>
    <m/>
    <x v="5"/>
    <s v="TTS"/>
    <s v="B (9 to 11)"/>
    <x v="0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56071"/>
    <s v="Muhammad Zain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56365"/>
    <s v="M Usman Noorain"/>
    <m/>
    <x v="5"/>
    <s v="TTS"/>
    <s v="B (9 to 11)"/>
    <x v="0"/>
    <m/>
    <m/>
    <s v="A"/>
    <m/>
    <s v="P"/>
    <m/>
    <s v="P"/>
    <m/>
    <m/>
    <s v="P"/>
    <m/>
    <s v="P"/>
    <m/>
    <m/>
    <m/>
    <m/>
    <s v="A"/>
    <m/>
    <m/>
    <m/>
    <s v="A"/>
    <m/>
    <m/>
    <s v="P"/>
    <m/>
    <m/>
    <m/>
    <m/>
    <m/>
    <m/>
    <m/>
    <n v="8"/>
    <n v="5"/>
    <n v="3"/>
    <n v="0"/>
    <n v="0.625"/>
    <m/>
  </r>
  <r>
    <n v="1"/>
    <m/>
    <s v="Ammara"/>
    <s v="Student1243047"/>
    <s v="Hasnain Abbas"/>
    <m/>
    <x v="5"/>
    <s v="TTS"/>
    <s v="B (9 to 11)"/>
    <x v="0"/>
    <m/>
    <m/>
    <s v="A"/>
    <m/>
    <s v="A"/>
    <m/>
    <s v="P"/>
    <m/>
    <m/>
    <s v="P"/>
    <m/>
    <s v="A"/>
    <m/>
    <m/>
    <m/>
    <m/>
    <s v="A"/>
    <m/>
    <m/>
    <m/>
    <s v="A"/>
    <m/>
    <m/>
    <s v="A"/>
    <m/>
    <m/>
    <m/>
    <m/>
    <m/>
    <m/>
    <m/>
    <n v="8"/>
    <n v="2"/>
    <n v="6"/>
    <n v="0"/>
    <n v="0.25"/>
    <m/>
  </r>
  <r>
    <n v="1"/>
    <m/>
    <s v="Ammara"/>
    <s v="Student1127421"/>
    <s v="Hammad Hussain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250992"/>
    <s v="Syed Hamza Shahzad"/>
    <m/>
    <x v="5"/>
    <s v="TTS"/>
    <s v="B (9 to 11)"/>
    <x v="0"/>
    <m/>
    <m/>
    <s v="A"/>
    <m/>
    <s v="P"/>
    <m/>
    <s v="A"/>
    <m/>
    <m/>
    <s v="A"/>
    <m/>
    <s v="P"/>
    <m/>
    <m/>
    <m/>
    <m/>
    <s v="A"/>
    <m/>
    <m/>
    <m/>
    <s v="A"/>
    <m/>
    <m/>
    <s v="A"/>
    <m/>
    <m/>
    <m/>
    <m/>
    <m/>
    <m/>
    <m/>
    <n v="8"/>
    <n v="2"/>
    <n v="6"/>
    <n v="0"/>
    <n v="0.25"/>
    <m/>
  </r>
  <r>
    <n v="1"/>
    <m/>
    <s v="Ammara"/>
    <s v="Student1221995"/>
    <s v="Muhammad Sufiyan Malik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22666"/>
    <s v="Yashua David"/>
    <m/>
    <x v="6"/>
    <s v="TTS"/>
    <s v="B (9 to 11)"/>
    <x v="4"/>
    <m/>
    <m/>
    <s v="P"/>
    <m/>
    <s v="P"/>
    <m/>
    <s v="P"/>
    <m/>
    <m/>
    <s v="P"/>
    <m/>
    <s v="A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29736"/>
    <s v="Zeeshan Khan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0867"/>
    <s v="Muhammad Arham Abid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402"/>
    <s v="Muhammad Muzammil Umer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916"/>
    <s v="Muhammad Nibras Siddiqui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734"/>
    <s v="Awais Asghar Ali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20068"/>
    <s v="Muhammad Nouman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20861"/>
    <s v="Muhammad Umer Ansar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96482"/>
    <s v="Syed Muhammad Ertiza"/>
    <m/>
    <x v="6"/>
    <s v="TTS"/>
    <s v="B (9 to 11)"/>
    <x v="4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169328"/>
    <s v="Abdul Wasay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43667"/>
    <s v="Ronica Nicol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96485"/>
    <s v="Muhammad Shayan Saleem Lakhani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801"/>
    <s v="Irshad Ahmed Shaikh"/>
    <s v="Sem4"/>
    <x v="7"/>
    <s v="MWF"/>
    <s v="B (9 to 11)"/>
    <x v="5"/>
    <m/>
    <s v="A"/>
    <m/>
    <s v="A"/>
    <m/>
    <s v="A"/>
    <m/>
    <m/>
    <s v="A"/>
    <m/>
    <s v="A"/>
    <m/>
    <s v="A"/>
    <m/>
    <m/>
    <s v="P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33760"/>
    <s v="Hamza Ahmed"/>
    <s v="Sem4"/>
    <x v="7"/>
    <s v="MWF"/>
    <s v="B (9 to 11)"/>
    <x v="5"/>
    <m/>
    <s v="P"/>
    <m/>
    <s v="P"/>
    <m/>
    <s v="A"/>
    <m/>
    <m/>
    <s v="A"/>
    <m/>
    <s v="A"/>
    <m/>
    <s v="A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37952"/>
    <s v="Muhammad Furqan Qadri"/>
    <s v="Sem4"/>
    <x v="7"/>
    <s v="MWF"/>
    <s v="B (9 to 11)"/>
    <x v="5"/>
    <m/>
    <s v="A"/>
    <m/>
    <s v="A"/>
    <m/>
    <s v="A"/>
    <m/>
    <m/>
    <s v="A"/>
    <m/>
    <s v="P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39063"/>
    <s v="Hamza Malik"/>
    <s v="Sem4"/>
    <x v="7"/>
    <s v="MWF"/>
    <s v="B (9 to 11)"/>
    <x v="5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34477"/>
    <s v="Hasnain Ahmed"/>
    <s v="Sem4"/>
    <x v="7"/>
    <s v="MWF"/>
    <s v="B (9 to 11)"/>
    <x v="5"/>
    <m/>
    <s v="P"/>
    <m/>
    <s v="A"/>
    <m/>
    <s v="A"/>
    <m/>
    <m/>
    <s v="A"/>
    <m/>
    <s v="P"/>
    <m/>
    <s v="P"/>
    <m/>
    <m/>
    <s v="A"/>
    <m/>
    <m/>
    <m/>
    <s v="P"/>
    <m/>
    <m/>
    <s v="A"/>
    <m/>
    <m/>
    <m/>
    <m/>
    <m/>
    <m/>
    <m/>
    <m/>
    <n v="9"/>
    <n v="4"/>
    <n v="5"/>
    <n v="0"/>
    <n v="0.44444444444444442"/>
    <m/>
  </r>
  <r>
    <n v="1"/>
    <m/>
    <s v="Ammara"/>
    <s v="Student1235721"/>
    <s v="Muhammad Suleman"/>
    <s v="Sem4"/>
    <x v="7"/>
    <s v="MWF"/>
    <s v="B (9 to 11)"/>
    <x v="5"/>
    <m/>
    <s v="A"/>
    <m/>
    <s v="P"/>
    <m/>
    <s v="P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322077"/>
    <s v="Azeem Zahid"/>
    <s v="STC"/>
    <x v="7"/>
    <s v="MWF"/>
    <s v="B (9 to 11)"/>
    <x v="5"/>
    <m/>
    <s v="P"/>
    <m/>
    <s v="A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36097"/>
    <s v="Usman Ahmed"/>
    <s v="Sem4"/>
    <x v="7"/>
    <s v="MWF"/>
    <s v="B (9 to 11)"/>
    <x v="5"/>
    <m/>
    <s v="A"/>
    <m/>
    <s v="A"/>
    <m/>
    <s v="P"/>
    <m/>
    <m/>
    <s v="A"/>
    <m/>
    <s v="P"/>
    <m/>
    <s v="P"/>
    <m/>
    <m/>
    <s v="A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34471"/>
    <s v="Rabia Shaikh"/>
    <s v="Sem4"/>
    <x v="7"/>
    <s v="MWF"/>
    <s v="B (9 to 11)"/>
    <x v="5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41945"/>
    <s v="Muhmmad Abid"/>
    <s v="Sem4"/>
    <x v="7"/>
    <s v="MWF"/>
    <s v="B (9 to 11)"/>
    <x v="5"/>
    <m/>
    <s v="P"/>
    <m/>
    <s v="P"/>
    <m/>
    <s v="P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318367"/>
    <s v="Arsalan arif"/>
    <s v="STC"/>
    <x v="7"/>
    <s v="MWF"/>
    <s v="B (9 to 11)"/>
    <x v="5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40969"/>
    <s v="Sheikh Abdul Haseeb"/>
    <s v="Sem4"/>
    <x v="7"/>
    <s v="MWF"/>
    <s v="B (9 to 11)"/>
    <x v="5"/>
    <m/>
    <s v="A"/>
    <m/>
    <s v="P"/>
    <m/>
    <s v="P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37370"/>
    <s v="Faizan Khan"/>
    <s v="Sem4"/>
    <x v="7"/>
    <s v="MWF"/>
    <s v="B (9 to 11)"/>
    <x v="5"/>
    <m/>
    <s v="A"/>
    <m/>
    <s v="A"/>
    <m/>
    <s v="A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161245"/>
    <s v="Abdul Raheem"/>
    <s v="Sem4"/>
    <x v="7"/>
    <s v="MWF"/>
    <s v="B (9 to 11)"/>
    <x v="5"/>
    <m/>
    <s v="P"/>
    <m/>
    <s v="A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317562"/>
    <s v="Minahj Qureshi"/>
    <s v="STC"/>
    <x v="7"/>
    <s v="MWF"/>
    <s v="B (9 to 11)"/>
    <x v="5"/>
    <m/>
    <s v="A"/>
    <m/>
    <s v="A"/>
    <m/>
    <s v="A"/>
    <m/>
    <m/>
    <s v="A"/>
    <m/>
    <s v="P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318833"/>
    <s v="M.Sameer"/>
    <s v="STC"/>
    <x v="7"/>
    <s v="MWF"/>
    <s v="B (9 to 11)"/>
    <x v="5"/>
    <m/>
    <s v="A"/>
    <m/>
    <s v="A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5"/>
    <n v="4"/>
    <n v="0"/>
    <n v="0.55555555555555558"/>
    <m/>
  </r>
  <r>
    <n v="1"/>
    <m/>
    <s v="Ammara"/>
    <s v="Student1244965"/>
    <s v="Muhammad Ali Khan"/>
    <s v="Sem4"/>
    <x v="7"/>
    <s v="MWF"/>
    <s v="B (9 to 11)"/>
    <x v="5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37378"/>
    <s v="Muhammad Ali Butt"/>
    <m/>
    <x v="8"/>
    <s v="TTS"/>
    <s v="B (9 to 11)"/>
    <x v="6"/>
    <m/>
    <m/>
    <s v="P"/>
    <m/>
    <s v="A"/>
    <m/>
    <s v="A"/>
    <m/>
    <m/>
    <s v="A"/>
    <m/>
    <s v="P"/>
    <m/>
    <m/>
    <m/>
    <m/>
    <s v="A"/>
    <m/>
    <m/>
    <m/>
    <s v="P"/>
    <m/>
    <m/>
    <s v="A"/>
    <m/>
    <m/>
    <m/>
    <m/>
    <m/>
    <m/>
    <m/>
    <n v="8"/>
    <n v="3"/>
    <n v="5"/>
    <n v="0"/>
    <n v="0.375"/>
    <m/>
  </r>
  <r>
    <n v="1"/>
    <m/>
    <s v="Ammara"/>
    <s v="Student1238692"/>
    <s v="Arham Ahmed Ansari"/>
    <m/>
    <x v="8"/>
    <s v="TTS"/>
    <s v="B (9 to 11)"/>
    <x v="6"/>
    <m/>
    <m/>
    <s v="A"/>
    <m/>
    <s v="A"/>
    <m/>
    <s v="A"/>
    <m/>
    <m/>
    <s v="A"/>
    <m/>
    <s v="P"/>
    <m/>
    <m/>
    <m/>
    <m/>
    <s v="A"/>
    <m/>
    <m/>
    <m/>
    <s v="P"/>
    <m/>
    <m/>
    <s v="P"/>
    <m/>
    <m/>
    <m/>
    <m/>
    <m/>
    <m/>
    <m/>
    <n v="8"/>
    <n v="3"/>
    <n v="5"/>
    <n v="0"/>
    <n v="0.375"/>
    <m/>
  </r>
  <r>
    <n v="1"/>
    <m/>
    <s v="Ammara"/>
    <s v="Student1241149"/>
    <s v="Ahmed Zahid"/>
    <m/>
    <x v="8"/>
    <s v="TTS"/>
    <s v="B (9 to 11)"/>
    <x v="6"/>
    <m/>
    <m/>
    <s v="A"/>
    <m/>
    <s v="A"/>
    <m/>
    <s v="A"/>
    <m/>
    <m/>
    <s v="P"/>
    <m/>
    <s v="A"/>
    <m/>
    <m/>
    <m/>
    <m/>
    <s v="A"/>
    <m/>
    <m/>
    <m/>
    <s v="P"/>
    <m/>
    <m/>
    <s v="A"/>
    <m/>
    <m/>
    <m/>
    <m/>
    <m/>
    <m/>
    <m/>
    <n v="8"/>
    <n v="2"/>
    <n v="6"/>
    <n v="0"/>
    <n v="0.25"/>
    <m/>
  </r>
  <r>
    <n v="1"/>
    <m/>
    <s v="Ammara"/>
    <s v="Student1237642"/>
    <s v="Moiz Ahmed"/>
    <m/>
    <x v="8"/>
    <s v="TTS"/>
    <s v="B (9 to 11)"/>
    <x v="6"/>
    <m/>
    <m/>
    <s v="A"/>
    <m/>
    <s v="P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44574"/>
    <s v="Muhammad Faizan Saleem"/>
    <m/>
    <x v="8"/>
    <s v="TTS"/>
    <s v="B (9 to 11)"/>
    <x v="6"/>
    <m/>
    <m/>
    <s v="P"/>
    <m/>
    <s v="A"/>
    <m/>
    <s v="A"/>
    <m/>
    <m/>
    <s v="A"/>
    <m/>
    <s v="A"/>
    <m/>
    <m/>
    <m/>
    <m/>
    <s v="P"/>
    <m/>
    <m/>
    <m/>
    <s v="P"/>
    <m/>
    <m/>
    <s v="P"/>
    <m/>
    <m/>
    <m/>
    <m/>
    <m/>
    <m/>
    <m/>
    <n v="8"/>
    <n v="4"/>
    <n v="4"/>
    <n v="0"/>
    <n v="0.5"/>
    <m/>
  </r>
  <r>
    <n v="1"/>
    <m/>
    <s v="Ammara"/>
    <s v="Student1233737"/>
    <s v="Noman Afzal"/>
    <m/>
    <x v="8"/>
    <s v="TTS"/>
    <s v="B (9 to 11)"/>
    <x v="6"/>
    <m/>
    <m/>
    <s v="A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6"/>
    <n v="2"/>
    <n v="0"/>
    <n v="0.75"/>
    <m/>
  </r>
  <r>
    <n v="1"/>
    <m/>
    <s v="Ammara"/>
    <s v="Student1238943"/>
    <s v="MuHAMMAD Junaid Ilyas"/>
    <m/>
    <x v="8"/>
    <s v="TTS"/>
    <s v="B (9 to 11)"/>
    <x v="6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2528"/>
    <s v="Usman Paracha"/>
    <m/>
    <x v="8"/>
    <s v="TTS"/>
    <s v="B (9 to 11)"/>
    <x v="6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198494"/>
    <s v="Muhammad Meeran Ali Siddiqui"/>
    <m/>
    <x v="8"/>
    <s v="TTS"/>
    <s v="B (9 to 11)"/>
    <x v="6"/>
    <m/>
    <m/>
    <s v="P"/>
    <m/>
    <s v="P"/>
    <m/>
    <s v="P"/>
    <m/>
    <m/>
    <s v="A"/>
    <m/>
    <s v="A"/>
    <m/>
    <m/>
    <m/>
    <m/>
    <s v="A"/>
    <m/>
    <m/>
    <m/>
    <s v="A"/>
    <m/>
    <m/>
    <s v="A"/>
    <m/>
    <m/>
    <m/>
    <m/>
    <m/>
    <m/>
    <m/>
    <n v="8"/>
    <n v="3"/>
    <n v="5"/>
    <n v="0"/>
    <n v="0.375"/>
    <m/>
  </r>
  <r>
    <n v="1"/>
    <m/>
    <s v="Ammara"/>
    <s v="Student1217243"/>
    <s v="Arsalan Khan"/>
    <m/>
    <x v="8"/>
    <s v="TTS"/>
    <s v="B (9 to 11)"/>
    <x v="6"/>
    <m/>
    <m/>
    <s v="P"/>
    <m/>
    <s v="P"/>
    <m/>
    <s v="A"/>
    <m/>
    <m/>
    <s v="A"/>
    <m/>
    <s v="P"/>
    <m/>
    <m/>
    <m/>
    <m/>
    <s v="P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237376"/>
    <s v="Vishal Malhi"/>
    <m/>
    <x v="8"/>
    <s v="TTS"/>
    <s v="B (9 to 11)"/>
    <x v="6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62176"/>
    <s v=" FARAZ mushtaq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2820"/>
    <s v="Khuzaima Ahmed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9498"/>
    <s v="MUHAMMAD MUDABBIR WALAM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9602"/>
    <s v="MOHAMMAD ALI RAZA "/>
    <s v="Sem3"/>
    <x v="9"/>
    <s v="MWF"/>
    <s v="B (9 to 11)"/>
    <x v="7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9936"/>
    <s v="Simon Pervaiz"/>
    <s v="Sem3"/>
    <x v="9"/>
    <s v="MWF"/>
    <s v="B (9 to 11)"/>
    <x v="7"/>
    <m/>
    <s v="P"/>
    <m/>
    <s v="P"/>
    <m/>
    <s v="P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4"/>
    <n v="5"/>
    <n v="0"/>
    <n v="0.44444444444444442"/>
    <m/>
  </r>
  <r>
    <n v="1"/>
    <m/>
    <s v="Ammara"/>
    <s v="Student1258300"/>
    <s v="MUHAMMAD USMAN KHAN 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0504"/>
    <s v="MUHAMMAD RASIKH SAJID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0505"/>
    <s v="MUHAMMAD AMSAL GHUR"/>
    <s v="Sem3"/>
    <x v="9"/>
    <s v="MWF"/>
    <s v="B (9 to 11)"/>
    <x v="7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0309"/>
    <s v="ABDUL REHMAN ARBI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60791"/>
    <s v="Muhammad Saad Kath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197306"/>
    <s v="Adnan Ahmed Baqai"/>
    <s v="Sem3"/>
    <x v="9"/>
    <s v="MWF"/>
    <s v="B (9 to 11)"/>
    <x v="7"/>
    <m/>
    <s v="P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82637"/>
    <s v="Shwan Micheal"/>
    <s v="Sem3"/>
    <x v="9"/>
    <s v="MWF"/>
    <s v="B (9 to 11)"/>
    <x v="7"/>
    <m/>
    <s v="A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70207"/>
    <s v="Muhammad Mehdi Bhojani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72319"/>
    <s v="Muhammad Omer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270350"/>
    <s v="Husnain Murad"/>
    <m/>
    <x v="10"/>
    <s v="TTS"/>
    <s v="B (9 to 11)"/>
    <x v="8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58024"/>
    <s v=" HAMZA ALI SIDDIQIUI"/>
    <m/>
    <x v="10"/>
    <s v="TTS"/>
    <s v="B (9 to 11)"/>
    <x v="8"/>
    <m/>
    <m/>
    <s v="A"/>
    <m/>
    <s v="A"/>
    <m/>
    <s v="A"/>
    <m/>
    <m/>
    <s v="P"/>
    <m/>
    <s v="P"/>
    <m/>
    <m/>
    <m/>
    <m/>
    <s v="A"/>
    <m/>
    <m/>
    <m/>
    <s v="A"/>
    <m/>
    <m/>
    <s v="A"/>
    <m/>
    <m/>
    <m/>
    <m/>
    <m/>
    <m/>
    <m/>
    <n v="8"/>
    <n v="2"/>
    <n v="6"/>
    <n v="0"/>
    <n v="0.25"/>
    <m/>
  </r>
  <r>
    <n v="1"/>
    <m/>
    <s v="Ammara"/>
    <s v="Student1272335"/>
    <s v="M.Shoaib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70514"/>
    <s v="MUHAMMAD BILAL RAZA ATTARI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0517"/>
    <s v="Ataullah Qureshi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1986"/>
    <s v="Ayesha Tahir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13715"/>
    <s v="Hamza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P"/>
    <m/>
    <m/>
    <m/>
    <m/>
    <m/>
    <m/>
    <m/>
    <n v="8"/>
    <n v="1"/>
    <n v="7"/>
    <n v="0"/>
    <n v="0.125"/>
    <m/>
  </r>
  <r>
    <n v="1"/>
    <m/>
    <s v="Ammara"/>
    <s v="Student1234321"/>
    <s v="Shahmeer Hussain"/>
    <m/>
    <x v="10"/>
    <s v="TTS"/>
    <s v="B (9 to 11)"/>
    <x v="8"/>
    <m/>
    <m/>
    <s v="P"/>
    <m/>
    <s v="P"/>
    <m/>
    <s v="P"/>
    <m/>
    <m/>
    <s v="P"/>
    <m/>
    <s v="A"/>
    <m/>
    <m/>
    <m/>
    <m/>
    <s v="A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170014"/>
    <s v="Huzaifa Ali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71985"/>
    <s v="Muhammad Faizan "/>
    <m/>
    <x v="10"/>
    <s v="TTS"/>
    <s v="B (9 to 11)"/>
    <x v="8"/>
    <m/>
    <m/>
    <s v="P"/>
    <m/>
    <s v="P"/>
    <m/>
    <s v="P"/>
    <m/>
    <m/>
    <s v="P"/>
    <m/>
    <s v="P"/>
    <m/>
    <m/>
    <m/>
    <m/>
    <s v="A"/>
    <m/>
    <m/>
    <m/>
    <s v="A"/>
    <m/>
    <m/>
    <s v="A"/>
    <m/>
    <m/>
    <m/>
    <m/>
    <m/>
    <m/>
    <m/>
    <n v="8"/>
    <n v="5"/>
    <n v="3"/>
    <n v="0"/>
    <n v="0.625"/>
    <m/>
  </r>
  <r>
    <n v="1"/>
    <m/>
    <s v="Ammara"/>
    <s v="Student1272393"/>
    <s v="Abdullah Khalid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2394"/>
    <s v="Muhammad Hamza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0516"/>
    <s v="Muhammad Rabi"/>
    <m/>
    <x v="11"/>
    <s v="TTS"/>
    <s v="B (9 to 11)"/>
    <x v="9"/>
    <m/>
    <m/>
    <s v="P"/>
    <m/>
    <s v="P"/>
    <m/>
    <s v="P"/>
    <m/>
    <m/>
    <s v="A"/>
    <m/>
    <s v="P"/>
    <m/>
    <m/>
    <m/>
    <m/>
    <s v="A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265741"/>
    <s v="MUHAMMAD ZAID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74062"/>
    <s v="MANAAL HAROON"/>
    <m/>
    <x v="11"/>
    <s v="TTS"/>
    <s v="B (9 to 11)"/>
    <x v="9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69273"/>
    <s v="Muhammad Hussain"/>
    <m/>
    <x v="11"/>
    <s v="TTS"/>
    <s v="B (9 to 11)"/>
    <x v="9"/>
    <m/>
    <m/>
    <s v="A"/>
    <m/>
    <s v="A"/>
    <m/>
    <s v="A"/>
    <m/>
    <m/>
    <s v="A"/>
    <m/>
    <s v="A"/>
    <m/>
    <m/>
    <m/>
    <m/>
    <s v="A"/>
    <m/>
    <m/>
    <m/>
    <s v="P"/>
    <m/>
    <m/>
    <s v="P"/>
    <m/>
    <m/>
    <m/>
    <m/>
    <m/>
    <m/>
    <m/>
    <n v="8"/>
    <n v="2"/>
    <n v="6"/>
    <n v="0"/>
    <n v="0.25"/>
    <m/>
  </r>
  <r>
    <n v="1"/>
    <m/>
    <s v="Ammara"/>
    <s v="Student1274228"/>
    <s v="Umer Farooq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0082"/>
    <s v="Sameer Khan"/>
    <m/>
    <x v="11"/>
    <s v="TTS"/>
    <s v="B (9 to 11)"/>
    <x v="9"/>
    <m/>
    <m/>
    <s v="P"/>
    <m/>
    <s v="P"/>
    <m/>
    <s v="P"/>
    <m/>
    <m/>
    <s v="A"/>
    <m/>
    <s v="A"/>
    <m/>
    <m/>
    <m/>
    <m/>
    <s v="A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197137"/>
    <s v="Muhammad Abid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67582"/>
    <s v="SUMMAIYA NAZIM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74170"/>
    <s v="Muhammad Saad"/>
    <m/>
    <x v="11"/>
    <s v="TTS"/>
    <s v="B (9 to 11)"/>
    <x v="9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79122"/>
    <s v="Fasih Ahmed raza"/>
    <s v="Sem3"/>
    <x v="12"/>
    <s v="MWF"/>
    <s v="B (9 to 11)"/>
    <x v="9"/>
    <m/>
    <s v="P"/>
    <m/>
    <s v="P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3"/>
    <n v="6"/>
    <n v="0"/>
    <n v="0.33333333333333331"/>
    <m/>
  </r>
  <r>
    <n v="1"/>
    <m/>
    <s v="Ammara"/>
    <s v="Student1276244"/>
    <s v="Wasiq Siddiqui"/>
    <s v="Sem3"/>
    <x v="12"/>
    <s v="MWF"/>
    <s v="B (9 to 11)"/>
    <x v="9"/>
    <m/>
    <s v="P"/>
    <m/>
    <s v="P"/>
    <m/>
    <s v="P"/>
    <m/>
    <m/>
    <s v="P"/>
    <m/>
    <s v="P"/>
    <m/>
    <s v="P"/>
    <m/>
    <m/>
    <s v="L"/>
    <m/>
    <m/>
    <m/>
    <s v="P"/>
    <m/>
    <m/>
    <s v="P"/>
    <m/>
    <m/>
    <m/>
    <m/>
    <m/>
    <m/>
    <m/>
    <m/>
    <n v="9"/>
    <n v="8"/>
    <n v="0"/>
    <n v="1"/>
    <n v="0.88888888888888884"/>
    <m/>
  </r>
  <r>
    <n v="1"/>
    <m/>
    <s v="Ammara"/>
    <s v="Student1278406"/>
    <s v="Syed Wasiq Amjad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79125"/>
    <s v="Muhammad Ahmed"/>
    <s v="Sem3"/>
    <x v="12"/>
    <s v="MWF"/>
    <s v="B (9 to 11)"/>
    <x v="9"/>
    <m/>
    <s v="P"/>
    <m/>
    <s v="P"/>
    <m/>
    <s v="P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278382"/>
    <s v="Saba Noor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278380"/>
    <s v="Rabia Noor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278426"/>
    <s v="Tayyaba Imtiaz"/>
    <s v="Sem3"/>
    <x v="12"/>
    <s v="MWF"/>
    <s v="B (9 to 11)"/>
    <x v="9"/>
    <m/>
    <s v="A"/>
    <m/>
    <s v="A"/>
    <m/>
    <s v="A"/>
    <m/>
    <m/>
    <s v="A"/>
    <m/>
    <s v="A"/>
    <m/>
    <s v="A"/>
    <m/>
    <m/>
    <s v="P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78422"/>
    <s v="Fatima Zehra 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278531"/>
    <s v="ASMA ARIF"/>
    <s v="Sem3"/>
    <x v="12"/>
    <s v="MWF"/>
    <s v="B (9 to 11)"/>
    <x v="9"/>
    <m/>
    <s v="P"/>
    <m/>
    <s v="P"/>
    <m/>
    <s v="P"/>
    <m/>
    <m/>
    <s v="P"/>
    <m/>
    <s v="L"/>
    <m/>
    <s v="P"/>
    <m/>
    <m/>
    <s v="L"/>
    <m/>
    <m/>
    <m/>
    <s v="P"/>
    <m/>
    <m/>
    <s v="A"/>
    <m/>
    <m/>
    <m/>
    <m/>
    <m/>
    <m/>
    <m/>
    <m/>
    <n v="9"/>
    <n v="6"/>
    <n v="1"/>
    <n v="2"/>
    <n v="0.66666666666666663"/>
    <m/>
  </r>
  <r>
    <n v="1"/>
    <m/>
    <s v="Ammara"/>
    <s v="Student1276249"/>
    <s v="Muskan Siddiqui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78507"/>
    <s v="Yahya Zulfiqar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279147"/>
    <s v="Sumera Jamali"/>
    <s v="Sem3"/>
    <x v="12"/>
    <s v="MWF"/>
    <s v="B (9 to 11)"/>
    <x v="9"/>
    <m/>
    <s v="P"/>
    <m/>
    <s v="P"/>
    <m/>
    <s v="P"/>
    <m/>
    <m/>
    <s v="P"/>
    <m/>
    <s v="A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78874"/>
    <s v="Nabil Ghazi"/>
    <s v="Sem2"/>
    <x v="13"/>
    <s v="MWF"/>
    <s v="B (9 to 11)"/>
    <x v="8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79636"/>
    <s v="Zain ul abideen"/>
    <s v="Sem2"/>
    <x v="13"/>
    <s v="MWF"/>
    <s v="B (9 to 11)"/>
    <x v="8"/>
    <m/>
    <s v="P"/>
    <m/>
    <s v="P"/>
    <m/>
    <s v="A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79645"/>
    <s v="Muhammad Sohail"/>
    <s v="Sem2"/>
    <x v="13"/>
    <s v="MWF"/>
    <s v="B (9 to 11)"/>
    <x v="8"/>
    <m/>
    <s v="P"/>
    <m/>
    <s v="P"/>
    <m/>
    <s v="A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83348"/>
    <s v="Saif ul Islam"/>
    <s v="Sem2"/>
    <x v="13"/>
    <s v="MWF"/>
    <s v="B (9 to 11)"/>
    <x v="8"/>
    <m/>
    <s v="P"/>
    <m/>
    <s v="P"/>
    <m/>
    <s v="A"/>
    <m/>
    <m/>
    <s v="P"/>
    <m/>
    <s v="P"/>
    <m/>
    <s v="A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Ammara"/>
    <s v="Student1282871"/>
    <s v="Abdullah Bin Zahid"/>
    <s v="Sem2"/>
    <x v="13"/>
    <s v="MWF"/>
    <s v="B (9 to 11)"/>
    <x v="8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279971"/>
    <s v="Muhammad Hammad"/>
    <s v="Sem2"/>
    <x v="13"/>
    <s v="MWF"/>
    <s v="B (9 to 11)"/>
    <x v="8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83118"/>
    <s v="LAIBA ASIF"/>
    <s v="Sem2"/>
    <x v="13"/>
    <s v="MWF"/>
    <s v="B (9 to 11)"/>
    <x v="8"/>
    <m/>
    <s v="P"/>
    <m/>
    <s v="P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1283"/>
    <s v="Moula Bukash"/>
    <s v="Sem2"/>
    <x v="13"/>
    <s v="MWF"/>
    <s v="B (9 to 11)"/>
    <x v="8"/>
    <m/>
    <s v="P"/>
    <m/>
    <s v="P"/>
    <m/>
    <s v="A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82070"/>
    <s v="Ismail Ahmed"/>
    <s v="Sem2"/>
    <x v="13"/>
    <s v="MWF"/>
    <s v="B (9 to 11)"/>
    <x v="8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80607"/>
    <s v="Syed Mehdi Hassan Najafi"/>
    <s v="Sem2"/>
    <x v="13"/>
    <s v="MWF"/>
    <s v="B (9 to 11)"/>
    <x v="8"/>
    <m/>
    <s v="A"/>
    <m/>
    <s v="P"/>
    <m/>
    <s v="A"/>
    <m/>
    <m/>
    <s v="A"/>
    <m/>
    <s v="P"/>
    <m/>
    <s v="A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80608"/>
    <s v="Maryam Fatima"/>
    <s v="Sem2"/>
    <x v="13"/>
    <s v="MWF"/>
    <s v="B (9 to 11)"/>
    <x v="8"/>
    <m/>
    <s v="A"/>
    <m/>
    <s v="P"/>
    <m/>
    <s v="A"/>
    <m/>
    <m/>
    <s v="A"/>
    <m/>
    <s v="P"/>
    <m/>
    <s v="A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79635"/>
    <s v="Muhammad Aaish Ali Qadri"/>
    <s v="Sem2"/>
    <x v="13"/>
    <s v="MWF"/>
    <s v="B (9 to 11)"/>
    <x v="8"/>
    <m/>
    <s v="A"/>
    <m/>
    <s v="A"/>
    <m/>
    <s v="A"/>
    <m/>
    <m/>
    <s v="A"/>
    <m/>
    <s v="P"/>
    <m/>
    <s v="P"/>
    <m/>
    <m/>
    <s v="P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Ammara"/>
    <s v="Student1278377"/>
    <s v="Muhammad Shahzaib Kiyani"/>
    <s v="Sem2"/>
    <x v="13"/>
    <s v="MWF"/>
    <s v="B (9 to 11)"/>
    <x v="8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84610"/>
    <s v="BILAL NAEEM KHAN"/>
    <s v="Sem2"/>
    <x v="13"/>
    <s v="MWF"/>
    <s v="B (9 to 11)"/>
    <x v="8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3114"/>
    <s v="ALI MEHAR "/>
    <s v="Sem2"/>
    <x v="13"/>
    <s v="MWF"/>
    <s v="B (9 to 11)"/>
    <x v="8"/>
    <m/>
    <s v="A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80601"/>
    <s v="Hassan Rizwan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0739"/>
    <s v="Syed Faizan "/>
    <m/>
    <x v="14"/>
    <s v="TTS"/>
    <s v="B (9 to 11)"/>
    <x v="7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80237"/>
    <s v="Noman Shahbaz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7833"/>
    <s v="Muhammad Asmaar Ali"/>
    <m/>
    <x v="14"/>
    <s v="TTS"/>
    <s v="B (9 to 11)"/>
    <x v="7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83376"/>
    <s v="Uzair Murtaza Shaikh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1810"/>
    <s v="MUHAMMAD AFZAAL MALIK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8444"/>
    <s v="Rana Abdul Samad"/>
    <m/>
    <x v="14"/>
    <s v="TTS"/>
    <s v="B (9 to 11)"/>
    <x v="7"/>
    <m/>
    <m/>
    <s v="A"/>
    <m/>
    <s v="P"/>
    <m/>
    <s v="P"/>
    <m/>
    <m/>
    <s v="A"/>
    <m/>
    <s v="A"/>
    <m/>
    <m/>
    <m/>
    <m/>
    <s v="P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276257"/>
    <s v="Muhammad Hamza Khan"/>
    <m/>
    <x v="14"/>
    <s v="TTS"/>
    <s v="B (9 to 11)"/>
    <x v="7"/>
    <m/>
    <m/>
    <s v="P"/>
    <m/>
    <s v="P"/>
    <m/>
    <s v="A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69911"/>
    <s v="Shazil Ahmed Khan"/>
    <m/>
    <x v="14"/>
    <s v="TTS"/>
    <s v="B (9 to 11)"/>
    <x v="7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78497"/>
    <s v="Asiya Manzoor Brohi"/>
    <m/>
    <x v="14"/>
    <s v="TTS"/>
    <s v="B (9 to 11)"/>
    <x v="7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83183"/>
    <s v="Rimsha Ali Khan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389"/>
    <s v="Shoul Nadeem 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79594"/>
    <s v="Muhammad Zamad Rehmani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5554"/>
    <s v="Javeria Abdul Rahim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0587"/>
    <s v="Salman Ahmed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5480"/>
    <s v="Mohd Naveed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716"/>
    <s v="Elisha Jonathan"/>
    <s v="Sem3"/>
    <x v="15"/>
    <s v="MWF"/>
    <s v="B (9 to 11)"/>
    <x v="6"/>
    <m/>
    <s v="P"/>
    <m/>
    <s v="A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3198"/>
    <s v="IQRA MUKHTAR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79834"/>
    <s v=" Idress Safdar"/>
    <s v="Sem3"/>
    <x v="15"/>
    <s v="MWF"/>
    <s v="B (9 to 11)"/>
    <x v="6"/>
    <m/>
    <s v="P"/>
    <m/>
    <s v="P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3358"/>
    <s v="Ghazal Siddiqui 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0591"/>
    <s v="Muhammad Mubashir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2253"/>
    <s v="Zoya Khan"/>
    <s v="Sem3"/>
    <x v="15"/>
    <s v="MWF"/>
    <s v="B (9 to 11)"/>
    <x v="6"/>
    <m/>
    <s v="P"/>
    <m/>
    <s v="P"/>
    <m/>
    <s v="P"/>
    <m/>
    <m/>
    <s v="A"/>
    <m/>
    <s v="P"/>
    <m/>
    <s v="A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23708"/>
    <s v="Abdul Samad"/>
    <s v="Sem3"/>
    <x v="15"/>
    <s v="MWF"/>
    <s v="B (9 to 11)"/>
    <x v="6"/>
    <m/>
    <s v="A"/>
    <m/>
    <s v="A"/>
    <m/>
    <s v="A"/>
    <m/>
    <m/>
    <s v="A"/>
    <m/>
    <s v="A"/>
    <m/>
    <s v="P"/>
    <m/>
    <m/>
    <s v="P"/>
    <m/>
    <m/>
    <m/>
    <s v="A"/>
    <m/>
    <m/>
    <s v="P"/>
    <m/>
    <m/>
    <m/>
    <m/>
    <m/>
    <m/>
    <m/>
    <m/>
    <n v="9"/>
    <n v="3"/>
    <n v="6"/>
    <n v="0"/>
    <n v="0.33333333333333331"/>
    <m/>
  </r>
  <r>
    <n v="1"/>
    <m/>
    <s v="Ammara"/>
    <s v="Student1283354"/>
    <s v="Muhammad Faraz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4637"/>
    <s v="Syed Musab Ahmad Rizvi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801"/>
    <s v="Naveed Ahmed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4005"/>
    <s v="Abdul Farzam Sheikh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7434"/>
    <s v="SHEREEN FAROOQUI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6465"/>
    <s v="Muhammad Wahaj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802"/>
    <s v="Noman Ahmed 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6472"/>
    <s v="Faiqa Ali khan"/>
    <s v="Sem3"/>
    <x v="16"/>
    <s v="MWF"/>
    <s v="B (9 to 11)"/>
    <x v="10"/>
    <m/>
    <s v="A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8095"/>
    <s v="Rayyan Mahmood Mianoor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7779"/>
    <s v="MUHAMMAD AMMAR MEER"/>
    <s v="Sem3"/>
    <x v="16"/>
    <s v="MWF"/>
    <s v="B (9 to 11)"/>
    <x v="10"/>
    <m/>
    <s v="A"/>
    <m/>
    <s v="A"/>
    <m/>
    <s v="A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85349"/>
    <s v="Shahbaz Ali"/>
    <s v="Sem3"/>
    <x v="16"/>
    <s v="MWF"/>
    <s v="B (9 to 11)"/>
    <x v="1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287646"/>
    <s v="Umair Farooq"/>
    <s v="Sem3"/>
    <x v="16"/>
    <s v="MWF"/>
    <s v="B (9 to 11)"/>
    <x v="10"/>
    <m/>
    <s v="P"/>
    <m/>
    <s v="P"/>
    <m/>
    <s v="P"/>
    <m/>
    <m/>
    <s v="A"/>
    <m/>
    <s v="P"/>
    <m/>
    <s v="A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78589"/>
    <s v="Muhammad Ibrahim Naseer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4028"/>
    <s v="Muhammad Bilal kola 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4646"/>
    <s v="MUHAMMAD HUZAIFA KHAN"/>
    <m/>
    <x v="17"/>
    <s v="TTS"/>
    <s v="B (9 to 11)"/>
    <x v="10"/>
    <m/>
    <m/>
    <s v="A"/>
    <m/>
    <s v="P"/>
    <m/>
    <s v="P"/>
    <m/>
    <m/>
    <s v="A"/>
    <m/>
    <s v="P"/>
    <m/>
    <m/>
    <m/>
    <m/>
    <s v="A"/>
    <m/>
    <m/>
    <m/>
    <s v="P"/>
    <m/>
    <m/>
    <s v="A"/>
    <m/>
    <m/>
    <m/>
    <m/>
    <m/>
    <m/>
    <m/>
    <n v="8"/>
    <n v="4"/>
    <n v="4"/>
    <n v="0"/>
    <n v="0.5"/>
    <m/>
  </r>
  <r>
    <n v="1"/>
    <m/>
    <s v="Ammara"/>
    <s v="Student1283993"/>
    <s v="Ali Raza 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6654"/>
    <s v="Anwar Shah"/>
    <m/>
    <x v="17"/>
    <s v="TTS"/>
    <s v="B (9 to 11)"/>
    <x v="10"/>
    <m/>
    <m/>
    <s v="A"/>
    <m/>
    <s v="P"/>
    <m/>
    <s v="A"/>
    <m/>
    <m/>
    <s v="A"/>
    <m/>
    <s v="A"/>
    <m/>
    <m/>
    <m/>
    <m/>
    <s v="A"/>
    <m/>
    <m/>
    <m/>
    <s v="P"/>
    <m/>
    <m/>
    <s v="A"/>
    <m/>
    <m/>
    <m/>
    <m/>
    <m/>
    <m/>
    <m/>
    <n v="8"/>
    <n v="2"/>
    <n v="6"/>
    <n v="0"/>
    <n v="0.25"/>
    <m/>
  </r>
  <r>
    <n v="1"/>
    <m/>
    <s v="Ammara"/>
    <s v="Student1286546"/>
    <s v="MUHAMMAD AHMED KHAN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6671"/>
    <s v="Muhammad Asad Basheer "/>
    <m/>
    <x v="17"/>
    <s v="TTS"/>
    <s v="B (9 to 11)"/>
    <x v="10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85803"/>
    <s v="Khurram Shahzad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8890"/>
    <s v="Lubna Qureshi"/>
    <m/>
    <x v="18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288823"/>
    <s v="Shahzaib Samuel Victor "/>
    <m/>
    <x v="18"/>
    <s v="TTS"/>
    <s v="B (9 to 11)"/>
    <x v="1"/>
    <m/>
    <m/>
    <s v="A"/>
    <m/>
    <s v="P"/>
    <m/>
    <s v="P"/>
    <m/>
    <m/>
    <s v="P"/>
    <m/>
    <s v="A"/>
    <m/>
    <m/>
    <m/>
    <m/>
    <s v="A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290014"/>
    <s v="Arham Imran"/>
    <m/>
    <x v="18"/>
    <s v="TTS"/>
    <s v="B (9 to 11)"/>
    <x v="1"/>
    <m/>
    <m/>
    <s v="P"/>
    <m/>
    <s v="P"/>
    <m/>
    <s v="A"/>
    <m/>
    <m/>
    <s v="P"/>
    <m/>
    <s v="A"/>
    <m/>
    <m/>
    <m/>
    <m/>
    <s v="A"/>
    <m/>
    <m/>
    <m/>
    <s v="A"/>
    <m/>
    <m/>
    <s v="P"/>
    <m/>
    <m/>
    <m/>
    <m/>
    <m/>
    <m/>
    <m/>
    <n v="8"/>
    <n v="4"/>
    <n v="4"/>
    <n v="0"/>
    <n v="0.5"/>
    <m/>
  </r>
  <r>
    <n v="1"/>
    <m/>
    <s v="Ammara"/>
    <s v="Student1284759"/>
    <s v="HASNAIN MUHAMMAD SHAFI"/>
    <m/>
    <x v="18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94576"/>
    <s v="Muhamamd Abbas "/>
    <m/>
    <x v="18"/>
    <s v="TTS"/>
    <s v="B (9 to 11)"/>
    <x v="1"/>
    <m/>
    <m/>
    <s v="P"/>
    <m/>
    <s v="P"/>
    <m/>
    <s v="A"/>
    <m/>
    <m/>
    <s v="P"/>
    <m/>
    <s v="P"/>
    <m/>
    <m/>
    <m/>
    <m/>
    <s v="A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288821"/>
    <s v="MUHAMMAD DANISH "/>
    <m/>
    <x v="18"/>
    <s v="TTS"/>
    <s v="B (9 to 11)"/>
    <x v="1"/>
    <m/>
    <m/>
    <s v="P"/>
    <m/>
    <s v="P"/>
    <m/>
    <s v="A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87257"/>
    <s v="Syed Abdul Muqeet"/>
    <m/>
    <x v="18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90015"/>
    <s v="Muhammad Noman"/>
    <m/>
    <x v="19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92394"/>
    <s v="Muhammad Ibrahim"/>
    <m/>
    <x v="19"/>
    <s v="TTS"/>
    <s v="B (9 to 11)"/>
    <x v="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92660"/>
    <s v="Umar Khan"/>
    <m/>
    <x v="19"/>
    <s v="TTS"/>
    <s v="B (9 to 11)"/>
    <x v="1"/>
    <m/>
    <m/>
    <s v="P"/>
    <m/>
    <s v="P"/>
    <m/>
    <s v="P"/>
    <m/>
    <m/>
    <s v="A"/>
    <m/>
    <s v="A"/>
    <m/>
    <m/>
    <m/>
    <m/>
    <s v="A"/>
    <m/>
    <m/>
    <m/>
    <s v="A"/>
    <m/>
    <m/>
    <s v="P"/>
    <m/>
    <m/>
    <m/>
    <m/>
    <m/>
    <m/>
    <m/>
    <n v="8"/>
    <n v="4"/>
    <n v="4"/>
    <n v="0"/>
    <n v="0.5"/>
    <m/>
  </r>
  <r>
    <n v="1"/>
    <m/>
    <s v="Ammara"/>
    <s v="Student1294580"/>
    <s v="Aftab Ahmed"/>
    <m/>
    <x v="19"/>
    <s v="TTS"/>
    <s v="B (9 to 11)"/>
    <x v="1"/>
    <m/>
    <m/>
    <s v="A"/>
    <m/>
    <s v="P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95003"/>
    <s v="Shamsa Baloch"/>
    <m/>
    <x v="19"/>
    <s v="TTS"/>
    <s v="B (9 to 11)"/>
    <x v="1"/>
    <m/>
    <m/>
    <s v="P"/>
    <m/>
    <s v="A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95529"/>
    <s v="Asad Hussain"/>
    <m/>
    <x v="19"/>
    <s v="TTS"/>
    <s v="B (9 to 11)"/>
    <x v="1"/>
    <m/>
    <m/>
    <s v="P"/>
    <m/>
    <s v="P"/>
    <m/>
    <s v="A"/>
    <m/>
    <m/>
    <s v="P"/>
    <m/>
    <s v="A"/>
    <m/>
    <m/>
    <m/>
    <m/>
    <s v="P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296182"/>
    <s v="M Nameer"/>
    <m/>
    <x v="19"/>
    <s v="TTS"/>
    <s v="B (9 to 11)"/>
    <x v="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96628"/>
    <s v="Zahid Hussain"/>
    <m/>
    <x v="19"/>
    <s v="TTS"/>
    <s v="B (9 to 11)"/>
    <x v="1"/>
    <m/>
    <m/>
    <s v="A"/>
    <m/>
    <s v="P"/>
    <m/>
    <s v="P"/>
    <m/>
    <m/>
    <s v="P"/>
    <m/>
    <s v="P"/>
    <m/>
    <m/>
    <m/>
    <m/>
    <s v="P"/>
    <m/>
    <m/>
    <m/>
    <s v="A"/>
    <m/>
    <m/>
    <s v="A"/>
    <m/>
    <m/>
    <m/>
    <m/>
    <m/>
    <m/>
    <m/>
    <n v="8"/>
    <n v="5"/>
    <n v="3"/>
    <n v="0"/>
    <n v="0.625"/>
    <m/>
  </r>
  <r>
    <n v="1"/>
    <m/>
    <s v="Ammara"/>
    <s v="Student1297020"/>
    <s v="Aman kishor"/>
    <m/>
    <x v="19"/>
    <s v="TTS"/>
    <s v="B (9 to 11)"/>
    <x v="1"/>
    <m/>
    <m/>
    <s v="A"/>
    <m/>
    <s v="P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97034"/>
    <s v="Huzefa Khuzema Handle Wala"/>
    <m/>
    <x v="19"/>
    <s v="TTS"/>
    <s v="B (9 to 11)"/>
    <x v="1"/>
    <m/>
    <m/>
    <s v="P"/>
    <m/>
    <s v="P"/>
    <m/>
    <s v="P"/>
    <m/>
    <m/>
    <s v="L"/>
    <m/>
    <s v="L"/>
    <m/>
    <m/>
    <m/>
    <m/>
    <s v="L"/>
    <m/>
    <m/>
    <m/>
    <s v="P"/>
    <m/>
    <m/>
    <s v="P"/>
    <m/>
    <m/>
    <m/>
    <m/>
    <m/>
    <m/>
    <m/>
    <n v="8"/>
    <n v="5"/>
    <n v="0"/>
    <n v="3"/>
    <n v="0.625"/>
    <m/>
  </r>
  <r>
    <n v="1"/>
    <m/>
    <s v="Ammara"/>
    <s v="Student1294579"/>
    <s v="Syed Qasim "/>
    <m/>
    <x v="19"/>
    <s v="TTS"/>
    <s v="B (9 to 11)"/>
    <x v="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s v="batch Student previous batch (PR-202012B+11B2)"/>
  </r>
  <r>
    <n v="1"/>
    <m/>
    <s v="Ammara"/>
    <s v="Student1296041"/>
    <s v="RIZWAN LAEEQ"/>
    <m/>
    <x v="19"/>
    <s v="TTS"/>
    <s v="B (9 to 11)"/>
    <x v="1"/>
    <m/>
    <m/>
    <s v="P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99014"/>
    <s v="Hrum Bin Tahir"/>
    <s v="Sem1"/>
    <x v="20"/>
    <s v="MWF"/>
    <s v="B (9 to 11)"/>
    <x v="11"/>
    <m/>
    <s v="P"/>
    <m/>
    <s v="A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99377"/>
    <s v="Muhammad Fayyaz"/>
    <s v="Sem1"/>
    <x v="20"/>
    <s v="MWF"/>
    <s v="B (9 to 11)"/>
    <x v="11"/>
    <m/>
    <s v="A"/>
    <m/>
    <s v="P"/>
    <m/>
    <s v="P"/>
    <m/>
    <m/>
    <s v="A"/>
    <m/>
    <s v="P"/>
    <m/>
    <s v="P"/>
    <m/>
    <m/>
    <s v="A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99361"/>
    <s v="Salman Azeem"/>
    <s v="Sem1"/>
    <x v="20"/>
    <s v="MWF"/>
    <s v="B (9 to 11)"/>
    <x v="11"/>
    <m/>
    <s v="P"/>
    <m/>
    <s v="P"/>
    <m/>
    <s v="P"/>
    <m/>
    <m/>
    <s v="A"/>
    <m/>
    <s v="A"/>
    <m/>
    <s v="A"/>
    <m/>
    <m/>
    <s v="A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99074"/>
    <s v="Sheikh Ahad Ahmed"/>
    <s v="Sem1"/>
    <x v="20"/>
    <s v="MWF"/>
    <s v="B (9 to 11)"/>
    <x v="11"/>
    <m/>
    <s v="A"/>
    <m/>
    <s v="A"/>
    <m/>
    <s v="P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99053"/>
    <s v="Muhamamd Hamza Amjad"/>
    <s v="Sem1"/>
    <x v="20"/>
    <s v="MWF"/>
    <s v="B (9 to 11)"/>
    <x v="11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99047"/>
    <s v="Sheikh Saim Nisar"/>
    <s v="Sem1"/>
    <x v="20"/>
    <s v="MWF"/>
    <s v="B (9 to 11)"/>
    <x v="11"/>
    <m/>
    <s v="A"/>
    <m/>
    <s v="A"/>
    <m/>
    <s v="A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99409"/>
    <s v="Shahzaib Zulfiqar"/>
    <s v="Sem1"/>
    <x v="20"/>
    <s v="MWF"/>
    <s v="B (9 to 11)"/>
    <x v="11"/>
    <m/>
    <s v="P"/>
    <m/>
    <s v="P"/>
    <m/>
    <s v="P"/>
    <m/>
    <m/>
    <s v="P"/>
    <m/>
    <s v="P"/>
    <m/>
    <s v="A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300939"/>
    <s v="Muhammad Haris "/>
    <s v="Sem1"/>
    <x v="20"/>
    <s v="MWF"/>
    <s v="B (9 to 11)"/>
    <x v="11"/>
    <m/>
    <s v="A"/>
    <m/>
    <s v="P"/>
    <m/>
    <s v="P"/>
    <m/>
    <m/>
    <s v="P"/>
    <m/>
    <s v="A"/>
    <m/>
    <s v="P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Ammara"/>
    <s v="Student1300877"/>
    <s v="Muhammad Waqas"/>
    <s v="Sem1"/>
    <x v="20"/>
    <s v="MWF"/>
    <s v="B (9 to 11)"/>
    <x v="11"/>
    <m/>
    <s v="P"/>
    <m/>
    <s v="P"/>
    <m/>
    <s v="P"/>
    <m/>
    <m/>
    <s v="L"/>
    <m/>
    <s v="L"/>
    <m/>
    <s v="P"/>
    <m/>
    <m/>
    <s v="P"/>
    <m/>
    <m/>
    <m/>
    <s v="P"/>
    <m/>
    <m/>
    <s v="P"/>
    <m/>
    <m/>
    <m/>
    <m/>
    <m/>
    <m/>
    <m/>
    <m/>
    <n v="9"/>
    <n v="7"/>
    <n v="0"/>
    <n v="2"/>
    <n v="0.77777777777777779"/>
    <m/>
  </r>
  <r>
    <n v="1"/>
    <m/>
    <s v="Ammara"/>
    <s v="Student1300870"/>
    <s v="Saad Raza"/>
    <s v="Sem1"/>
    <x v="20"/>
    <s v="MWF"/>
    <s v="B (9 to 1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300880"/>
    <s v="Muhammad Danish Shahid Ahmed"/>
    <s v="Sem1"/>
    <x v="20"/>
    <s v="MWF"/>
    <s v="B (9 to 11)"/>
    <x v="11"/>
    <m/>
    <s v="A"/>
    <m/>
    <s v="P"/>
    <m/>
    <s v="P"/>
    <m/>
    <m/>
    <s v="P"/>
    <m/>
    <s v="L"/>
    <m/>
    <s v="P"/>
    <m/>
    <m/>
    <s v="P"/>
    <m/>
    <m/>
    <m/>
    <s v="P"/>
    <m/>
    <m/>
    <s v="P"/>
    <m/>
    <m/>
    <m/>
    <m/>
    <m/>
    <m/>
    <m/>
    <m/>
    <n v="9"/>
    <n v="7"/>
    <n v="1"/>
    <n v="1"/>
    <n v="0.77777777777777779"/>
    <m/>
  </r>
  <r>
    <n v="1"/>
    <m/>
    <s v="Ammara"/>
    <s v="Student1285472"/>
    <s v="Austin Arnold"/>
    <s v="Sem1"/>
    <x v="20"/>
    <s v="MWF"/>
    <s v="B (9 to 11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4316"/>
    <s v="ABDUL REHMAN Okhai Memon"/>
    <s v="Sem1"/>
    <x v="20"/>
    <s v="MWF"/>
    <s v="B (9 to 11)"/>
    <x v="11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04000"/>
    <s v="ABDUL HASEEB"/>
    <s v="Sem1"/>
    <x v="20"/>
    <s v="MWF"/>
    <s v="B (9 to 11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0996"/>
    <s v="Noreen Hameed 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02124"/>
    <s v="Uzair Malik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03632"/>
    <s v="Sadia Zafar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303684"/>
    <s v="Muhammad Munaf 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A"/>
    <m/>
    <m/>
    <s v="A"/>
    <m/>
    <m/>
    <m/>
    <m/>
    <m/>
    <m/>
    <m/>
    <n v="8"/>
    <n v="6"/>
    <n v="2"/>
    <n v="0"/>
    <n v="0.75"/>
    <m/>
  </r>
  <r>
    <n v="1"/>
    <m/>
    <s v="Ammara"/>
    <s v="Student1303620"/>
    <s v="Muhammad Sheroz Khan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05203"/>
    <s v="Hina Hameed"/>
    <m/>
    <x v="21"/>
    <s v="TTS"/>
    <s v="B (9 to 11)"/>
    <x v="11"/>
    <m/>
    <m/>
    <s v="P"/>
    <m/>
    <s v="P"/>
    <m/>
    <s v="P"/>
    <m/>
    <m/>
    <s v="A"/>
    <m/>
    <s v="P"/>
    <m/>
    <m/>
    <m/>
    <m/>
    <s v="A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301734"/>
    <s v="Komal Mustafa"/>
    <m/>
    <x v="21"/>
    <s v="TTS"/>
    <s v="B (9 to 11)"/>
    <x v="11"/>
    <m/>
    <m/>
    <s v="P"/>
    <m/>
    <s v="P"/>
    <m/>
    <s v="A"/>
    <m/>
    <m/>
    <s v="P"/>
    <m/>
    <s v="A"/>
    <m/>
    <m/>
    <m/>
    <m/>
    <s v="P"/>
    <m/>
    <m/>
    <m/>
    <s v="A"/>
    <m/>
    <m/>
    <s v="P"/>
    <m/>
    <m/>
    <m/>
    <m/>
    <m/>
    <m/>
    <m/>
    <n v="8"/>
    <n v="5"/>
    <n v="3"/>
    <n v="0"/>
    <n v="0.625"/>
    <m/>
  </r>
  <r>
    <n v="1"/>
    <m/>
    <s v="Ammara"/>
    <s v="Student1307722"/>
    <s v="Mateen Mughal"/>
    <m/>
    <x v="21"/>
    <s v="TTS"/>
    <s v="B (9 to 11)"/>
    <x v="11"/>
    <m/>
    <m/>
    <s v="P"/>
    <m/>
    <s v="P"/>
    <m/>
    <s v="P"/>
    <m/>
    <m/>
    <s v="A"/>
    <m/>
    <s v="P"/>
    <m/>
    <m/>
    <m/>
    <m/>
    <s v="A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284896"/>
    <s v="MUHAMMAD HASEEB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88132"/>
    <s v="Hashim Khan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4605"/>
    <s v="Muhammad Saqib"/>
    <m/>
    <x v="21"/>
    <s v="TTS"/>
    <s v="B (9 to 11)"/>
    <x v="11"/>
    <m/>
    <m/>
    <s v="A"/>
    <m/>
    <s v="A"/>
    <m/>
    <s v="A"/>
    <m/>
    <m/>
    <s v="A"/>
    <m/>
    <s v="A"/>
    <m/>
    <m/>
    <m/>
    <m/>
    <s v="P"/>
    <m/>
    <m/>
    <m/>
    <s v="A"/>
    <m/>
    <m/>
    <s v="P"/>
    <m/>
    <m/>
    <m/>
    <m/>
    <m/>
    <m/>
    <m/>
    <n v="8"/>
    <n v="2"/>
    <n v="6"/>
    <n v="0"/>
    <n v="0.25"/>
    <m/>
  </r>
  <r>
    <n v="1"/>
    <m/>
    <s v="Ammara"/>
    <s v="Student1302071"/>
    <s v="Muhammad Faizan Rao"/>
    <m/>
    <x v="21"/>
    <s v="TTS"/>
    <s v="B (9 to 11)"/>
    <x v="1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306511"/>
    <s v="Usman Arif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7717"/>
    <s v="Muhammad Faraz Kasmani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8404"/>
    <s v="Faizan Alam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9670"/>
    <s v="FAEZ SOHAIL"/>
    <s v="Sem1"/>
    <x v="22"/>
    <s v="MWF"/>
    <s v="B (9 to 11)"/>
    <x v="12"/>
    <m/>
    <s v="P"/>
    <m/>
    <s v="A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309061"/>
    <s v="Taha Malik"/>
    <s v="Sem1"/>
    <x v="22"/>
    <s v="MWF"/>
    <s v="B (9 to 11)"/>
    <x v="12"/>
    <m/>
    <s v="A"/>
    <m/>
    <s v="A"/>
    <m/>
    <s v="A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Ammara"/>
    <s v="Student1309379"/>
    <s v="Sharoon Tariq 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583"/>
    <s v="Danial Ali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586"/>
    <s v="Hassan Ahmed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589"/>
    <s v="Muhammad Anus "/>
    <s v="Sem1"/>
    <x v="22"/>
    <s v="MWF"/>
    <s v="B (9 to 11)"/>
    <x v="12"/>
    <m/>
    <s v="P"/>
    <m/>
    <s v="P"/>
    <m/>
    <s v="A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310832"/>
    <s v="Basit Abbas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0834"/>
    <s v="Muhammad Yaseen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837"/>
    <s v="Daniyal Aftab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843"/>
    <s v="Virginia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484"/>
    <s v="Syed Irtiza hasnain Naqvi"/>
    <s v="Sem1"/>
    <x v="22"/>
    <s v="MWF"/>
    <s v="B (9 to 11)"/>
    <x v="12"/>
    <m/>
    <s v="A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310488"/>
    <s v="Moiz Hassan 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99934"/>
    <s v="Muhammad Ahsan "/>
    <s v="Sem1"/>
    <x v="22"/>
    <s v="MWF"/>
    <s v="B (9 to 11)"/>
    <x v="12"/>
    <m/>
    <s v="P"/>
    <m/>
    <s v="P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312605"/>
    <s v="Numair Nadeem"/>
    <s v="Sem1"/>
    <x v="22"/>
    <s v="MWF"/>
    <s v="B (9 to 11)"/>
    <x v="12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312284"/>
    <s v="Shuja Ahmed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2792"/>
    <s v="Syed Turab Ali"/>
    <s v="Sem1"/>
    <x v="23"/>
    <s v="MWF"/>
    <s v="B (9 to 11)"/>
    <x v="13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3141"/>
    <s v="Muhammad Sheroz"/>
    <s v="Sem1"/>
    <x v="23"/>
    <s v="MWF"/>
    <s v="B (9 to 11)"/>
    <x v="13"/>
    <m/>
    <s v="P"/>
    <m/>
    <s v="P"/>
    <m/>
    <s v="A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312307"/>
    <s v="Hanzala Chauhan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5015"/>
    <s v="Muhammad Hasnain Raza"/>
    <s v="Sem1"/>
    <x v="23"/>
    <s v="MWF"/>
    <s v="B (9 to 11)"/>
    <x v="13"/>
    <m/>
    <s v="P"/>
    <m/>
    <s v="P"/>
    <m/>
    <s v="A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316052"/>
    <s v="Jeanete Ruba Bhatti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6059"/>
    <s v="Muhammad Rafay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3629"/>
    <s v="Zaryab Bashir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2881"/>
    <s v="Arbab Bashir"/>
    <s v="Sem1"/>
    <x v="23"/>
    <s v="MWF"/>
    <s v="B (9 to 11)"/>
    <x v="13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6057"/>
    <s v="Sooraj Malhi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6063"/>
    <s v="Ifthikar Naeem"/>
    <s v="Sem1"/>
    <x v="23"/>
    <s v="MWF"/>
    <s v="B (9 to 11)"/>
    <x v="13"/>
    <m/>
    <s v="P"/>
    <m/>
    <s v="P"/>
    <m/>
    <s v="P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5769"/>
    <s v="Areeba Arzoo"/>
    <s v="Sem1"/>
    <x v="23"/>
    <s v="MWF"/>
    <s v="B (9 to 11)"/>
    <x v="13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316304"/>
    <s v="Waheed Arshad"/>
    <s v="Sem1"/>
    <x v="23"/>
    <s v="MWF"/>
    <s v="B (9 to 11)"/>
    <x v="13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7131"/>
    <s v="Haris Khalid 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95455"/>
    <s v="M huzaifa"/>
    <s v="Sem1"/>
    <x v="23"/>
    <s v="MWF"/>
    <s v="B (9 to 11)"/>
    <x v="13"/>
    <m/>
    <s v="A"/>
    <m/>
    <s v="P"/>
    <m/>
    <s v="A"/>
    <m/>
    <m/>
    <s v="A"/>
    <m/>
    <s v="P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84895"/>
    <s v="AISHA MEHBOOB ALI"/>
    <s v="Sem1"/>
    <x v="23"/>
    <s v="MWF"/>
    <s v="B (9 to 11)"/>
    <x v="13"/>
    <m/>
    <s v="A"/>
    <m/>
    <s v="P"/>
    <m/>
    <s v="P"/>
    <m/>
    <m/>
    <s v="A"/>
    <m/>
    <s v="A"/>
    <m/>
    <s v="P"/>
    <m/>
    <m/>
    <s v="A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Ammara"/>
    <s v="Student1318728"/>
    <s v="Momna Ramzan Mehmood"/>
    <m/>
    <x v="24"/>
    <s v="TTS"/>
    <s v="B (9 to 11)"/>
    <x v="12"/>
    <m/>
    <m/>
    <s v="P"/>
    <m/>
    <s v="P"/>
    <m/>
    <s v="A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0627"/>
    <s v="Muhammad huraira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0994"/>
    <s v="Sheikh Muhammad Ibrahim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s v="STC Student (Course Completed)"/>
  </r>
  <r>
    <n v="1"/>
    <m/>
    <s v="Ammara"/>
    <s v="Student1321668"/>
    <s v="Hassan jamil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1996"/>
    <s v="Ahmer Waryas Khan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1995"/>
    <s v="Umair jamil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2083"/>
    <s v="Umar Alam"/>
    <m/>
    <x v="24"/>
    <s v="TTS"/>
    <s v="B (9 to 11)"/>
    <x v="12"/>
    <m/>
    <m/>
    <s v="A"/>
    <m/>
    <s v="A"/>
    <m/>
    <s v="A"/>
    <m/>
    <m/>
    <s v="A"/>
    <m/>
    <s v="A"/>
    <m/>
    <m/>
    <m/>
    <m/>
    <s v="P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322098"/>
    <s v="Zunaira Majid Khan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2071"/>
    <s v="Syed Ansharah Shoaib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19506"/>
    <s v="Muhammad fahad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2823"/>
    <s v="Misbah Ur Rehman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3424"/>
    <s v="Mary Jalal"/>
    <m/>
    <x v="25"/>
    <s v="TTS"/>
    <s v="B (9 to 11)"/>
    <x v="5"/>
    <m/>
    <m/>
    <s v="P"/>
    <m/>
    <s v="P"/>
    <m/>
    <s v="P"/>
    <m/>
    <m/>
    <s v="A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3451"/>
    <s v="Abdullah Bakth Sher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3264"/>
    <s v="Daniyal Zaman"/>
    <m/>
    <x v="25"/>
    <s v="TTS"/>
    <s v="B (9 to 11)"/>
    <x v="5"/>
    <m/>
    <m/>
    <s v="A"/>
    <m/>
    <s v="P"/>
    <m/>
    <s v="A"/>
    <m/>
    <m/>
    <s v="P"/>
    <m/>
    <s v="P"/>
    <m/>
    <m/>
    <m/>
    <m/>
    <s v="P"/>
    <m/>
    <m/>
    <m/>
    <s v="A"/>
    <m/>
    <m/>
    <s v="P"/>
    <m/>
    <m/>
    <m/>
    <m/>
    <m/>
    <m/>
    <m/>
    <n v="8"/>
    <n v="5"/>
    <n v="3"/>
    <n v="0"/>
    <n v="0.625"/>
    <m/>
  </r>
  <r>
    <n v="1"/>
    <m/>
    <s v="Ammara"/>
    <s v="Student1323987"/>
    <s v="Abdul Basti"/>
    <m/>
    <x v="25"/>
    <s v="TTS"/>
    <s v="B (9 to 11)"/>
    <x v="5"/>
    <m/>
    <m/>
    <s v="P"/>
    <m/>
    <s v="P"/>
    <m/>
    <s v="P"/>
    <m/>
    <m/>
    <s v="A"/>
    <m/>
    <s v="A"/>
    <m/>
    <m/>
    <m/>
    <m/>
    <s v="P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324782"/>
    <s v="Elisha Khursheed"/>
    <m/>
    <x v="25"/>
    <s v="TTS"/>
    <s v="B (9 to 11)"/>
    <x v="5"/>
    <m/>
    <m/>
    <s v="P"/>
    <m/>
    <s v="A"/>
    <m/>
    <s v="P"/>
    <m/>
    <m/>
    <s v="P"/>
    <m/>
    <s v="A"/>
    <m/>
    <m/>
    <m/>
    <m/>
    <s v="P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323250"/>
    <s v="Danish Zaman Rajput"/>
    <m/>
    <x v="25"/>
    <s v="TTS"/>
    <s v="B (9 to 11)"/>
    <x v="5"/>
    <m/>
    <m/>
    <s v="A"/>
    <m/>
    <s v="P"/>
    <m/>
    <s v="A"/>
    <m/>
    <m/>
    <s v="A"/>
    <m/>
    <s v="A"/>
    <m/>
    <m/>
    <m/>
    <m/>
    <s v="P"/>
    <m/>
    <m/>
    <m/>
    <s v="P"/>
    <m/>
    <m/>
    <s v="P"/>
    <m/>
    <m/>
    <m/>
    <m/>
    <m/>
    <m/>
    <m/>
    <n v="8"/>
    <n v="4"/>
    <n v="4"/>
    <n v="0"/>
    <n v="0.5"/>
    <m/>
  </r>
  <r>
    <n v="1"/>
    <m/>
    <s v="Ammara"/>
    <s v="Student1326791"/>
    <s v="Moin Uddin G.M Khan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4969"/>
    <s v="Muhammad Huzaifa Abdullah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5599"/>
    <s v="Hakam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7219"/>
    <s v="Muhammad Aqil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6785"/>
    <s v="Shakir Mehmmood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327623"/>
    <s v="Taimoor Ahsan"/>
    <s v="STC"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7624"/>
    <s v="Rehan Khan"/>
    <s v="STC"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327175"/>
    <s v="Mohammad Kumail"/>
    <m/>
    <x v="25"/>
    <s v="TTS"/>
    <s v="B (9 to 11)"/>
    <x v="5"/>
    <m/>
    <m/>
    <s v="A"/>
    <m/>
    <s v="A"/>
    <m/>
    <s v="A"/>
    <m/>
    <m/>
    <s v="P"/>
    <m/>
    <s v="P"/>
    <m/>
    <m/>
    <m/>
    <m/>
    <s v="P"/>
    <m/>
    <m/>
    <m/>
    <s v="A"/>
    <m/>
    <m/>
    <s v="P"/>
    <m/>
    <m/>
    <m/>
    <m/>
    <m/>
    <m/>
    <m/>
    <n v="8"/>
    <n v="4"/>
    <n v="4"/>
    <n v="0"/>
    <n v="0.5"/>
    <m/>
  </r>
  <r>
    <n v="1"/>
    <m/>
    <s v="Ammara"/>
    <s v="Student1325536"/>
    <s v="Mubashir Dawood"/>
    <m/>
    <x v="25"/>
    <s v="TTS"/>
    <s v="B (9 to 11)"/>
    <x v="5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325535"/>
    <s v="MUHAMMAD USMAN KHAN 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325532"/>
    <s v="Muhammad Ali"/>
    <m/>
    <x v="25"/>
    <s v="TTS"/>
    <s v="B (9 to 11)"/>
    <x v="5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2385"/>
    <s v="Sahil Raza"/>
    <m/>
    <x v="24"/>
    <s v="TTS"/>
    <s v="B (9 to 11)"/>
    <x v="5"/>
    <m/>
    <m/>
    <s v="A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5667"/>
    <s v="Maimoona Muhammad Saleem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shafiq"/>
    <s v="Student1132504"/>
    <s v="Uzair Ahmed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42855"/>
    <s v="Muhammad Hamza Kha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45573"/>
    <s v="Muhammad Areeb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45853"/>
    <s v="Osama Ghulam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060410"/>
    <s v="Shiza Sohail"/>
    <s v="Sem6"/>
    <x v="26"/>
    <s v="TTS"/>
    <s v="C (11 to 1)"/>
    <x v="4"/>
    <m/>
    <m/>
    <s v="P"/>
    <m/>
    <s v="P"/>
    <m/>
    <s v="P"/>
    <m/>
    <m/>
    <s v="A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24560"/>
    <s v="Muhammad Irzem Siddiqui"/>
    <s v="Sem6"/>
    <x v="26"/>
    <s v="TTS"/>
    <s v="C (11 to 1)"/>
    <x v="4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25992"/>
    <s v="Hammad Nasir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32311"/>
    <s v="Zain Ul Abdi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32321"/>
    <s v="Muhammad Shaheer Ansar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053601"/>
    <s v="Ameer-Ul-Hassa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07857"/>
    <s v="Mairaj Al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1307"/>
    <s v="Noor Ahmed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1385"/>
    <s v="Muhammad Fasih Tariq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4871"/>
    <s v="Ahtesham Khalid Muft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7700"/>
    <s v="Muhammad Bilal Hassa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55042"/>
    <s v="Daniyal Al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30160"/>
    <s v="Farhan Al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13819"/>
    <s v="Alvin Richard Yousuf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18558"/>
    <s v="Muhammad Muslim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075461"/>
    <s v="Farhan Iftikhar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1235"/>
    <s v="Sunny Subash "/>
    <s v="SMART PRO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13034"/>
    <s v="Iffat Iqbal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51388"/>
    <s v="Abdul Azeem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4820"/>
    <s v="Shaikh Muhammad Suleman Ahmed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4986"/>
    <s v="Bisma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5505"/>
    <s v="Muhammad Sameer 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26004"/>
    <s v="Syed Ali Haider Kazmi"/>
    <s v="Sem6"/>
    <x v="27"/>
    <s v="MWF"/>
    <s v="C (11 to 1)"/>
    <x v="6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142862"/>
    <s v="Rehan Farooq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040"/>
    <s v="Azhar Ahmed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041"/>
    <s v="Rachel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042"/>
    <s v="Semia Domininc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922"/>
    <s v="Muhammad Awais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1007"/>
    <s v="Talha Gulzar Khan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9611"/>
    <s v="Ali Hamza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6377"/>
    <s v="Kamil Hussain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30154"/>
    <s v="Muhammad Hamza Ali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06221"/>
    <s v="Shaikh Fahad Usman"/>
    <s v="Sem6"/>
    <x v="27"/>
    <s v="MWF"/>
    <s v="C (11 to 1)"/>
    <x v="6"/>
    <m/>
    <s v="P"/>
    <m/>
    <s v="P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142864"/>
    <s v="Jaleel Ahmed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6771"/>
    <s v="Gul Muhammad "/>
    <s v="Sem5"/>
    <x v="28"/>
    <s v="TTS"/>
    <s v="C (11 to 1)"/>
    <x v="3"/>
    <m/>
    <m/>
    <s v="P"/>
    <m/>
    <s v="P"/>
    <m/>
    <s v="P"/>
    <m/>
    <m/>
    <s v="P"/>
    <m/>
    <s v="A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56760"/>
    <s v="Zohaib Fahim Gaba"/>
    <s v="Sem5"/>
    <x v="28"/>
    <s v="TTS"/>
    <s v="C (11 to 1)"/>
    <x v="3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6288"/>
    <s v="Attaullah"/>
    <s v="Sem5"/>
    <x v="28"/>
    <s v="TTS"/>
    <s v="C (11 to 1)"/>
    <x v="3"/>
    <m/>
    <m/>
    <s v="A"/>
    <m/>
    <s v="A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156448"/>
    <s v="Ali Turk"/>
    <s v="Sem5"/>
    <x v="28"/>
    <s v="TTS"/>
    <s v="C (11 to 1)"/>
    <x v="3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1254"/>
    <s v="Sami Shahid"/>
    <s v="Sem5"/>
    <x v="28"/>
    <s v="TTS"/>
    <s v="C (11 to 1)"/>
    <x v="3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1512"/>
    <s v="Muhammad Khalid"/>
    <s v="Sem5"/>
    <x v="28"/>
    <s v="TTS"/>
    <s v="C (11 to 1)"/>
    <x v="3"/>
    <m/>
    <m/>
    <s v="A"/>
    <m/>
    <s v="P"/>
    <m/>
    <s v="P"/>
    <m/>
    <m/>
    <s v="P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61515"/>
    <s v="Shujaat Hussain"/>
    <s v="Sem5"/>
    <x v="28"/>
    <s v="TTS"/>
    <s v="C (11 to 1)"/>
    <x v="3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4556"/>
    <s v="Maria Shaikh"/>
    <s v="Sem5"/>
    <x v="28"/>
    <s v="TTS"/>
    <s v="C (11 to 1)"/>
    <x v="3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64866"/>
    <s v="Shaharyar Imran Khan"/>
    <s v="Sem5"/>
    <x v="28"/>
    <s v="TTS"/>
    <s v="C (11 to 1)"/>
    <x v="3"/>
    <m/>
    <m/>
    <s v="A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57399"/>
    <s v="Saif Ullah Yasir"/>
    <s v="Sem5"/>
    <x v="28"/>
    <s v="TTS"/>
    <s v="C (11 to 1)"/>
    <x v="3"/>
    <m/>
    <m/>
    <s v="A"/>
    <m/>
    <s v="P"/>
    <m/>
    <s v="P"/>
    <m/>
    <m/>
    <s v="A"/>
    <m/>
    <s v="P"/>
    <m/>
    <m/>
    <m/>
    <m/>
    <s v="P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91793"/>
    <s v="Nazish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4770"/>
    <s v="Philemon Peter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4774"/>
    <s v="Fazal Rabi"/>
    <s v="Sem5"/>
    <x v="29"/>
    <s v="TTS"/>
    <s v="C (11 to 1)"/>
    <x v="0"/>
    <m/>
    <m/>
    <s v="P"/>
    <m/>
    <s v="P"/>
    <m/>
    <s v="P"/>
    <m/>
    <m/>
    <s v="A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94788"/>
    <s v="Maaz"/>
    <s v="Sem5"/>
    <x v="29"/>
    <s v="TTS"/>
    <s v="C (11 to 1)"/>
    <x v="0"/>
    <m/>
    <m/>
    <s v="P"/>
    <m/>
    <s v="A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94784"/>
    <s v="Masham Ellahi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6491"/>
    <s v="Noor Alam"/>
    <s v="Sem5"/>
    <x v="29"/>
    <s v="TTS"/>
    <s v="C (11 to 1)"/>
    <x v="0"/>
    <m/>
    <m/>
    <s v="A"/>
    <m/>
    <s v="A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197141"/>
    <s v="Syed Muhammad Umer Sohail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98491"/>
    <s v="Syeda Tooba Yaseen"/>
    <s v="Sem5"/>
    <x v="29"/>
    <s v="TTS"/>
    <s v="C (11 to 1)"/>
    <x v="0"/>
    <m/>
    <m/>
    <s v="P"/>
    <m/>
    <s v="A"/>
    <m/>
    <s v="A"/>
    <m/>
    <m/>
    <s v="A"/>
    <m/>
    <s v="A"/>
    <m/>
    <m/>
    <m/>
    <m/>
    <s v="P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00662"/>
    <s v="Shafaat Ali"/>
    <s v="Sem5"/>
    <x v="29"/>
    <s v="TTS"/>
    <s v="C (11 to 1)"/>
    <x v="0"/>
    <m/>
    <m/>
    <s v="A"/>
    <m/>
    <s v="A"/>
    <m/>
    <s v="A"/>
    <m/>
    <m/>
    <s v="A"/>
    <m/>
    <s v="A"/>
    <m/>
    <m/>
    <m/>
    <m/>
    <s v="P"/>
    <m/>
    <m/>
    <s v="P"/>
    <m/>
    <m/>
    <m/>
    <m/>
    <m/>
    <m/>
    <m/>
    <m/>
    <m/>
    <m/>
    <m/>
    <n v="7"/>
    <n v="2"/>
    <n v="5"/>
    <n v="0"/>
    <n v="0.2857142857142857"/>
    <m/>
  </r>
  <r>
    <n v="1"/>
    <m/>
    <s v="shafiq"/>
    <s v="Student1203545"/>
    <s v="Syed Muhammad Owais"/>
    <s v="Sem5"/>
    <x v="29"/>
    <s v="TTS"/>
    <s v="C (11 to 1)"/>
    <x v="0"/>
    <m/>
    <m/>
    <s v="A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67622"/>
    <s v="Syed Junaid Hussain"/>
    <s v="Sem5"/>
    <x v="29"/>
    <s v="TTS"/>
    <s v="C (11 to 1)"/>
    <x v="0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6841"/>
    <s v="Syed Talha Zahid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80900"/>
    <s v="Simran"/>
    <s v="Sem5"/>
    <x v="29"/>
    <s v="TTS"/>
    <s v="C (11 to 1)"/>
    <x v="0"/>
    <m/>
    <m/>
    <s v="P"/>
    <m/>
    <s v="P"/>
    <m/>
    <s v="A"/>
    <m/>
    <m/>
    <s v="A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66312"/>
    <s v="Ghulam Nabi Memon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68626"/>
    <s v="Tariq Ahmed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83047"/>
    <s v="Muhammad Saad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84315"/>
    <s v="Javeria Behdi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0376"/>
    <s v="Muhammad Zamraan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0384"/>
    <s v="Adin Ahmed Asif"/>
    <s v="Sem5"/>
    <x v="29"/>
    <s v="TTS"/>
    <s v="C (11 to 1)"/>
    <x v="0"/>
    <m/>
    <m/>
    <s v="A"/>
    <m/>
    <s v="A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90454"/>
    <s v="Jansher Kaka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91648"/>
    <s v="Yasir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08185"/>
    <s v="Shara Haseeb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4546"/>
    <s v="Zain Ali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78406"/>
    <s v="Paryshah"/>
    <s v="Sem5"/>
    <x v="29"/>
    <s v="TTS"/>
    <s v="C (11 to 1)"/>
    <x v="0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24193"/>
    <s v="Syed Muhammad Hanzala Ali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17311"/>
    <s v="Khurram Parvez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7364"/>
    <s v="Syed Zain Ahmed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0531"/>
    <s v="Jawahir Mustafa"/>
    <s v="Sem4"/>
    <x v="30"/>
    <s v="MWF"/>
    <s v="C (11 to 1)"/>
    <x v="4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40977"/>
    <s v="Mubassir Kha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25528"/>
    <s v="Shahryar Kha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96502"/>
    <s v="Ibad Ur Raheem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20978"/>
    <s v="Syed Ebad Ali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6754"/>
    <s v="Muhammad Hamza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1145"/>
    <s v="Salman Ahmed Kha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14801"/>
    <s v="Hammad Ahmed Qureshi"/>
    <s v="Sem4"/>
    <x v="30"/>
    <s v="MWF"/>
    <s v="C (11 to 1)"/>
    <x v="4"/>
    <m/>
    <s v="P"/>
    <m/>
    <s v="P"/>
    <m/>
    <s v="P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171622"/>
    <s v="Muhammad Aamir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61242"/>
    <s v="Anus Moi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5424"/>
    <s v="Faisal Imam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6603"/>
    <s v="Syed Rabeet Kazmi"/>
    <s v="Sem4"/>
    <x v="31"/>
    <s v="TTS"/>
    <s v="C (11 to 1)"/>
    <x v="14"/>
    <m/>
    <m/>
    <s v="P"/>
    <m/>
    <s v="P"/>
    <m/>
    <s v="A"/>
    <m/>
    <m/>
    <s v="A"/>
    <m/>
    <s v="P"/>
    <m/>
    <m/>
    <m/>
    <m/>
    <s v="A"/>
    <m/>
    <m/>
    <s v="A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48405"/>
    <s v="Asad Mohiuddin"/>
    <s v="Sem4"/>
    <x v="31"/>
    <s v="TTS"/>
    <s v="C (11 to 1)"/>
    <x v="14"/>
    <m/>
    <m/>
    <s v="P"/>
    <m/>
    <s v="P"/>
    <m/>
    <s v="P"/>
    <m/>
    <m/>
    <s v="A"/>
    <m/>
    <s v="A"/>
    <m/>
    <m/>
    <m/>
    <m/>
    <s v="A"/>
    <m/>
    <m/>
    <s v="A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51074"/>
    <s v="Abdul Latif"/>
    <s v="Sem4"/>
    <x v="31"/>
    <s v="TTS"/>
    <s v="C (11 to 1)"/>
    <x v="14"/>
    <m/>
    <m/>
    <s v="A"/>
    <m/>
    <s v="P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1"/>
    <n v="6"/>
    <n v="0"/>
    <n v="0.14285714285714285"/>
    <m/>
  </r>
  <r>
    <n v="1"/>
    <m/>
    <s v="shafiq"/>
    <s v="Student1251499"/>
    <s v="Muhammad Mujtaba Ahmed"/>
    <s v="Sem4"/>
    <x v="31"/>
    <s v="TTS"/>
    <s v="C (11 to 1)"/>
    <x v="14"/>
    <m/>
    <m/>
    <s v="A"/>
    <m/>
    <s v="P"/>
    <m/>
    <s v="P"/>
    <m/>
    <m/>
    <s v="A"/>
    <m/>
    <s v="A"/>
    <m/>
    <m/>
    <m/>
    <m/>
    <s v="P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39207"/>
    <s v="Ashhad Nadeem"/>
    <s v="Sem4"/>
    <x v="31"/>
    <s v="TTS"/>
    <s v="C (11 to 1)"/>
    <x v="1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52379"/>
    <s v="Ameer Hamza"/>
    <s v="Sem4"/>
    <x v="31"/>
    <s v="TTS"/>
    <s v="C (11 to 1)"/>
    <x v="14"/>
    <m/>
    <m/>
    <s v="A"/>
    <m/>
    <s v="P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1"/>
    <n v="6"/>
    <n v="0"/>
    <n v="0.14285714285714285"/>
    <m/>
  </r>
  <r>
    <n v="1"/>
    <m/>
    <s v="shafiq"/>
    <s v="Student1255966"/>
    <s v="Farukh Uddin Abro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55996"/>
    <s v="TAHA ELAHI"/>
    <s v="Sem4"/>
    <x v="31"/>
    <s v="TTS"/>
    <s v="C (11 to 1)"/>
    <x v="14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90381"/>
    <s v="Afaf Shabbir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091161"/>
    <s v="Muhammad Daniyal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P"/>
    <m/>
    <m/>
    <s v="A"/>
    <m/>
    <m/>
    <m/>
    <m/>
    <m/>
    <m/>
    <m/>
    <m/>
    <m/>
    <m/>
    <m/>
    <n v="7"/>
    <n v="1"/>
    <n v="6"/>
    <n v="0"/>
    <n v="0.14285714285714285"/>
    <m/>
  </r>
  <r>
    <n v="1"/>
    <m/>
    <s v="shafiq"/>
    <s v="Student1215150"/>
    <s v="Muhammad Zaid Jamal"/>
    <s v="Sem4"/>
    <x v="31"/>
    <s v="TTS"/>
    <s v="C (11 to 1)"/>
    <x v="14"/>
    <m/>
    <m/>
    <s v="A"/>
    <m/>
    <s v="A"/>
    <m/>
    <s v="A"/>
    <m/>
    <m/>
    <s v="A"/>
    <m/>
    <s v="P"/>
    <m/>
    <m/>
    <m/>
    <m/>
    <s v="P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188298"/>
    <s v="Abdul Rehman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56153"/>
    <s v="Shahzaib Shams Vallani"/>
    <s v="Sem4"/>
    <x v="31"/>
    <s v="TTS"/>
    <s v="C (11 to 1)"/>
    <x v="14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19834"/>
    <s v="Hamza Ali"/>
    <s v="Sem4"/>
    <x v="31"/>
    <s v="TTS"/>
    <s v="C (11 to 1)"/>
    <x v="14"/>
    <m/>
    <m/>
    <s v="P"/>
    <m/>
    <s v="P"/>
    <m/>
    <s v="P"/>
    <m/>
    <m/>
    <s v="A"/>
    <m/>
    <s v="A"/>
    <m/>
    <m/>
    <m/>
    <m/>
    <s v="A"/>
    <m/>
    <m/>
    <s v="A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56023"/>
    <s v="M.Sufiyan"/>
    <s v="Sem3"/>
    <x v="32"/>
    <s v="TTS"/>
    <s v="C (11 to 1)"/>
    <x v="15"/>
    <m/>
    <m/>
    <s v="A"/>
    <m/>
    <s v="A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256162"/>
    <s v="Faiq Yaseen"/>
    <s v="Sem3"/>
    <x v="32"/>
    <s v="TTS"/>
    <s v="C (11 to 1)"/>
    <x v="15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73669"/>
    <s v="Ahsan Ayoub"/>
    <s v="Sem3"/>
    <x v="32"/>
    <s v="TTS"/>
    <s v="C (11 to 1)"/>
    <x v="15"/>
    <m/>
    <m/>
    <s v="A"/>
    <m/>
    <s v="A"/>
    <m/>
    <s v="A"/>
    <m/>
    <m/>
    <s v="P"/>
    <m/>
    <s v="P"/>
    <m/>
    <m/>
    <m/>
    <m/>
    <s v="A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150621"/>
    <s v="Syed Faras Al Makkavi"/>
    <s v="Sem3"/>
    <x v="32"/>
    <s v="TTS"/>
    <s v="C (11 to 1)"/>
    <x v="15"/>
    <m/>
    <m/>
    <s v="P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76489"/>
    <s v="Muzammil Ibrahim"/>
    <s v="Sem3"/>
    <x v="32"/>
    <s v="TTS"/>
    <s v="C (11 to 1)"/>
    <x v="15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76009"/>
    <s v="Talha Junejo"/>
    <s v="Sem3"/>
    <x v="32"/>
    <s v="TTS"/>
    <s v="C (11 to 1)"/>
    <x v="15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82190"/>
    <s v="Hamza"/>
    <s v="Sem3"/>
    <x v="32"/>
    <s v="TTS"/>
    <s v="C (11 to 1)"/>
    <x v="15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1856"/>
    <s v="Muhammad Subhan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2827"/>
    <s v="Basit Ali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4063"/>
    <s v="SHAMIM BASHIR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4285"/>
    <s v="Zarish Francis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4699"/>
    <s v="Naviyan Ghafoor"/>
    <s v="Sem2"/>
    <x v="33"/>
    <s v="TTS"/>
    <s v="C (11 to 1)"/>
    <x v="6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71848"/>
    <s v="Mohammad Ahmed Khan"/>
    <s v="Sem2"/>
    <x v="33"/>
    <s v="TTS"/>
    <s v="C (11 to 1)"/>
    <x v="6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77831"/>
    <s v="Abdul Haq tumrani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4166"/>
    <s v="Arif Hussain Tumerani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63945"/>
    <s v="MUHAMMAD ASIM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0618"/>
    <s v="Muhammad Israr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26614"/>
    <s v="Uzair Ali Shah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48409"/>
    <s v="Kashif Zaman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57829"/>
    <s v="UZAIR KHAN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99814"/>
    <s v="Faisal Fareed"/>
    <s v="SMART PRO"/>
    <x v="33"/>
    <s v="TTS"/>
    <s v="C (11 to 1)"/>
    <x v="6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9623"/>
    <s v="Sania Samoo"/>
    <s v="Sem2"/>
    <x v="34"/>
    <s v="TTS"/>
    <s v="C (11 to 1)"/>
    <x v="16"/>
    <m/>
    <m/>
    <s v="P"/>
    <m/>
    <s v="P"/>
    <m/>
    <s v="P"/>
    <m/>
    <m/>
    <s v="A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79595"/>
    <s v="Fakiha "/>
    <s v="Sem2"/>
    <x v="34"/>
    <s v="TTS"/>
    <s v="C (11 to 1)"/>
    <x v="16"/>
    <m/>
    <m/>
    <s v="P"/>
    <m/>
    <s v="P"/>
    <m/>
    <s v="A"/>
    <m/>
    <m/>
    <s v="P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81566"/>
    <s v="AYESHA SAEED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1611"/>
    <s v="UZMA KHURSHEED ALAM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0554"/>
    <s v="Tayyab Iftikhar Ahmed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s v="WDO due to not interested in studies"/>
  </r>
  <r>
    <n v="1"/>
    <m/>
    <s v="shafiq"/>
    <s v="Student1280558"/>
    <s v="Abdullah Bin Hassam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0569"/>
    <s v="Usama Ahmed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2965"/>
    <s v="Mujtaba "/>
    <s v="Sem2"/>
    <x v="34"/>
    <s v="TTS"/>
    <s v="C (11 to 1)"/>
    <x v="16"/>
    <m/>
    <m/>
    <s v="P"/>
    <m/>
    <s v="A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84639"/>
    <s v="MURAD ALI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2876"/>
    <s v="Umm E Hani"/>
    <s v="Sem2"/>
    <x v="35"/>
    <s v="MWF"/>
    <s v="C (11 to 1)"/>
    <x v="9"/>
    <m/>
    <s v="A"/>
    <m/>
    <s v="A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282877"/>
    <s v="Aiman Iqbal"/>
    <s v="Sem2"/>
    <x v="35"/>
    <s v="MWF"/>
    <s v="C (11 to 1)"/>
    <x v="9"/>
    <m/>
    <s v="A"/>
    <m/>
    <s v="A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284086"/>
    <s v="Zain Nizami"/>
    <s v="Sem2"/>
    <x v="35"/>
    <s v="MWF"/>
    <s v="C (11 to 1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3996"/>
    <s v="Syed Azkia Shah"/>
    <s v="Sem2"/>
    <x v="35"/>
    <s v="MWF"/>
    <s v="C (11 to 1)"/>
    <x v="9"/>
    <m/>
    <s v="P"/>
    <m/>
    <s v="P"/>
    <m/>
    <s v="P"/>
    <m/>
    <m/>
    <s v="P"/>
    <m/>
    <s v="A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286666"/>
    <s v="Abdullah Khan "/>
    <s v="Sem2"/>
    <x v="35"/>
    <s v="MWF"/>
    <s v="C (11 to 1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7072"/>
    <s v="BURHANUDDIN MURTAZA "/>
    <s v="Sem2"/>
    <x v="35"/>
    <s v="MWF"/>
    <s v="C (11 to 1)"/>
    <x v="9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85351"/>
    <s v="Imran Salahuddin"/>
    <s v="Sem2"/>
    <x v="35"/>
    <s v="MWF"/>
    <s v="C (11 to 1)"/>
    <x v="9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5350"/>
    <s v="Hammad Ali Khan"/>
    <s v="Sem2"/>
    <x v="35"/>
    <s v="MWF"/>
    <s v="C (11 to 1)"/>
    <x v="9"/>
    <m/>
    <s v="P"/>
    <m/>
    <s v="P"/>
    <m/>
    <s v="P"/>
    <m/>
    <m/>
    <s v="A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84871"/>
    <s v="MUHAMAMD NOMAN VIRK"/>
    <s v="Sem2"/>
    <x v="35"/>
    <s v="MWF"/>
    <s v="C (11 to 1)"/>
    <x v="9"/>
    <m/>
    <s v="P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shafiq"/>
    <s v="Student1287083"/>
    <s v="Shabbir Habib"/>
    <s v="Sem2"/>
    <x v="35"/>
    <s v="MWF"/>
    <s v="C (11 to 1)"/>
    <x v="9"/>
    <m/>
    <s v="P"/>
    <m/>
    <s v="A"/>
    <m/>
    <s v="A"/>
    <m/>
    <m/>
    <s v="A"/>
    <m/>
    <s v="A"/>
    <m/>
    <s v="A"/>
    <m/>
    <m/>
    <s v="A"/>
    <m/>
    <m/>
    <m/>
    <s v="A"/>
    <m/>
    <m/>
    <s v="P"/>
    <m/>
    <m/>
    <m/>
    <m/>
    <m/>
    <m/>
    <m/>
    <m/>
    <n v="9"/>
    <n v="2"/>
    <n v="7"/>
    <n v="0"/>
    <n v="0.22222222222222221"/>
    <m/>
  </r>
  <r>
    <n v="1"/>
    <m/>
    <s v="shafiq"/>
    <s v="Student1286677"/>
    <s v="MUHAMMAD SAAD HUSSAIN"/>
    <s v="Sem2"/>
    <x v="36"/>
    <s v="TTS"/>
    <s v="C (11 to 1)"/>
    <x v="9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6675"/>
    <s v="Yahya Hassan"/>
    <s v="Sem2"/>
    <x v="36"/>
    <s v="TTS"/>
    <s v="C (11 to 1)"/>
    <x v="9"/>
    <m/>
    <m/>
    <s v="P"/>
    <m/>
    <s v="P"/>
    <m/>
    <s v="A"/>
    <m/>
    <m/>
    <s v="A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87093"/>
    <s v="Abdul Basit"/>
    <s v="Sem2"/>
    <x v="36"/>
    <s v="TTS"/>
    <s v="C (11 to 1)"/>
    <x v="9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6446"/>
    <s v="Talha Saeed"/>
    <s v="Sem2"/>
    <x v="36"/>
    <s v="TTS"/>
    <s v="C (11 to 1)"/>
    <x v="9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7884"/>
    <s v="ROY SOLOMON"/>
    <s v="Sem2"/>
    <x v="36"/>
    <s v="TTS"/>
    <s v="C (11 to 1)"/>
    <x v="9"/>
    <m/>
    <m/>
    <s v="A"/>
    <m/>
    <s v="P"/>
    <m/>
    <s v="P"/>
    <m/>
    <m/>
    <s v="P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85347"/>
    <s v="MUHAMMAD TALHA NASEEM"/>
    <s v="Sem2"/>
    <x v="36"/>
    <s v="TTS"/>
    <s v="C (11 to 1)"/>
    <x v="9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92483"/>
    <s v="Hifza Toufiq"/>
    <s v="Sem2"/>
    <x v="36"/>
    <s v="TTS"/>
    <s v="C (11 to 1)"/>
    <x v="9"/>
    <m/>
    <m/>
    <s v="A"/>
    <m/>
    <s v="P"/>
    <m/>
    <s v="A"/>
    <m/>
    <m/>
    <s v="P"/>
    <m/>
    <s v="P"/>
    <m/>
    <m/>
    <m/>
    <m/>
    <s v="P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37362"/>
    <s v="Muhammad  Noman"/>
    <s v="Sem2"/>
    <x v="36"/>
    <s v="TTS"/>
    <s v="C (11 to 1)"/>
    <x v="9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76956"/>
    <s v="SAMEER SABIR "/>
    <s v="Sem2"/>
    <x v="36"/>
    <s v="TTS"/>
    <s v="C (11 to 1)"/>
    <x v="9"/>
    <m/>
    <m/>
    <s v="A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77777"/>
    <s v="Muzzammil Tariq"/>
    <s v="Sem2"/>
    <x v="36"/>
    <s v="TTS"/>
    <s v="C (11 to 1)"/>
    <x v="9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7876"/>
    <s v="Muhammad Dayyan"/>
    <s v="Sem2"/>
    <x v="36"/>
    <s v="TTS"/>
    <s v="C (11 to 1)"/>
    <x v="9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8597"/>
    <s v="Muhammad Umer Khan"/>
    <s v="Sem2"/>
    <x v="36"/>
    <s v="TTS"/>
    <s v="C (11 to 1)"/>
    <x v="9"/>
    <m/>
    <m/>
    <s v="P"/>
    <m/>
    <s v="A"/>
    <m/>
    <s v="A"/>
    <m/>
    <m/>
    <s v="P"/>
    <m/>
    <s v="P"/>
    <m/>
    <m/>
    <m/>
    <m/>
    <s v="P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60136"/>
    <s v="M Areeb Baig"/>
    <s v="Sem2"/>
    <x v="36"/>
    <s v="TTS"/>
    <s v="C (11 to 1)"/>
    <x v="9"/>
    <m/>
    <m/>
    <s v="P"/>
    <m/>
    <s v="P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277214"/>
    <s v="OWAIS QARNI"/>
    <s v="Sem2"/>
    <x v="36"/>
    <s v="TTS"/>
    <s v="C (11 to 1)"/>
    <x v="9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5861"/>
    <s v="Zain Akbar Khan"/>
    <s v="Sem2"/>
    <x v="36"/>
    <s v="TTS"/>
    <s v="C (11 to 1)"/>
    <x v="9"/>
    <m/>
    <m/>
    <s v="A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88236"/>
    <s v="Junaid javed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88155"/>
    <s v="Tipu Rehman"/>
    <s v="Sem2"/>
    <x v="37"/>
    <s v="MWF"/>
    <s v="C (11 to 1)"/>
    <x v="10"/>
    <m/>
    <s v="A"/>
    <m/>
    <s v="P"/>
    <m/>
    <s v="P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shafiq"/>
    <s v="Student1288092"/>
    <s v="Muhammad Hamza Yameen 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8152"/>
    <s v="Zain Rahman"/>
    <s v="Sem2"/>
    <x v="37"/>
    <s v="MWF"/>
    <s v="C (11 to 1)"/>
    <x v="10"/>
    <m/>
    <s v="P"/>
    <m/>
    <s v="A"/>
    <m/>
    <s v="A"/>
    <m/>
    <m/>
    <s v="P"/>
    <m/>
    <s v="A"/>
    <m/>
    <s v="A"/>
    <m/>
    <m/>
    <s v="A"/>
    <m/>
    <m/>
    <m/>
    <s v="P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285170"/>
    <s v="PURSHOTAM BHOHIT"/>
    <s v="Sem2"/>
    <x v="37"/>
    <s v="MWF"/>
    <s v="C (11 to 1)"/>
    <x v="10"/>
    <m/>
    <s v="P"/>
    <m/>
    <s v="A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9964"/>
    <s v="Ayesha Naeem Siddiqui"/>
    <s v="Sem2"/>
    <x v="37"/>
    <s v="MWF"/>
    <s v="C (11 to 1)"/>
    <x v="10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1512"/>
    <s v="NANCY 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1503"/>
    <s v="JEWAN SAMAR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9961"/>
    <s v="Mateen Malik"/>
    <s v="Sem2"/>
    <x v="37"/>
    <s v="MWF"/>
    <s v="C (11 to 1)"/>
    <x v="10"/>
    <m/>
    <s v="A"/>
    <m/>
    <s v="A"/>
    <m/>
    <s v="P"/>
    <m/>
    <m/>
    <s v="A"/>
    <m/>
    <s v="P"/>
    <m/>
    <s v="A"/>
    <m/>
    <m/>
    <s v="A"/>
    <m/>
    <m/>
    <m/>
    <s v="A"/>
    <m/>
    <m/>
    <s v="P"/>
    <m/>
    <m/>
    <m/>
    <m/>
    <m/>
    <m/>
    <m/>
    <m/>
    <n v="9"/>
    <n v="3"/>
    <n v="6"/>
    <n v="0"/>
    <n v="0.33333333333333331"/>
    <m/>
  </r>
  <r>
    <n v="1"/>
    <m/>
    <s v="shafiq"/>
    <s v="Student1288099"/>
    <s v="Hassan Fayyaz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3445"/>
    <s v="Syed Muhammad Wasi Haider"/>
    <s v="Sem2"/>
    <x v="37"/>
    <s v="MWF"/>
    <s v="C (11 to 1)"/>
    <x v="1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87200"/>
    <s v="Muhammad Nidal jamal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0410"/>
    <s v="Irshad Ashfaq"/>
    <s v="Sem1"/>
    <x v="38"/>
    <s v="MWF"/>
    <s v="C (11 to 1)"/>
    <x v="11"/>
    <m/>
    <s v="A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90607"/>
    <s v="Rustom Ali Shah"/>
    <s v="Sem1"/>
    <x v="38"/>
    <s v="MWF"/>
    <s v="C (11 to 1)"/>
    <x v="11"/>
    <m/>
    <s v="A"/>
    <m/>
    <s v="P"/>
    <m/>
    <s v="P"/>
    <m/>
    <m/>
    <s v="A"/>
    <m/>
    <s v="P"/>
    <m/>
    <s v="P"/>
    <m/>
    <m/>
    <s v="P"/>
    <m/>
    <m/>
    <m/>
    <s v="A"/>
    <m/>
    <m/>
    <s v="L"/>
    <m/>
    <m/>
    <m/>
    <m/>
    <m/>
    <m/>
    <m/>
    <m/>
    <n v="9"/>
    <n v="5"/>
    <n v="3"/>
    <n v="1"/>
    <n v="0.55555555555555558"/>
    <m/>
  </r>
  <r>
    <n v="1"/>
    <m/>
    <s v="shafiq"/>
    <s v="Student1290384"/>
    <s v="Muhammad Rafay"/>
    <s v="Sem1"/>
    <x v="38"/>
    <s v="MWF"/>
    <s v="C (11 to 1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0409"/>
    <s v="Asad Ahsan khan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03490"/>
    <s v="Muhammad Umer 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5249"/>
    <s v="Ali"/>
    <s v="Sem1"/>
    <x v="38"/>
    <s v="MWF"/>
    <s v="C (11 to 1)"/>
    <x v="11"/>
    <m/>
    <s v="A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90378"/>
    <s v="SAMEER UL HAQ PIRZADA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6180"/>
    <s v="Muhammad Hamza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5247"/>
    <s v="Muhammad  Mubashir"/>
    <s v="Sem1"/>
    <x v="38"/>
    <s v="MWF"/>
    <s v="C (11 to 1)"/>
    <x v="11"/>
    <m/>
    <s v="P"/>
    <m/>
    <s v="A"/>
    <m/>
    <s v="P"/>
    <m/>
    <m/>
    <s v="A"/>
    <m/>
    <s v="P"/>
    <m/>
    <s v="P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90388"/>
    <s v="Tehsham shareef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9364"/>
    <s v="Muhammad Saad Imran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9374"/>
    <s v="Ali Qureshi"/>
    <s v="Sem1"/>
    <x v="39"/>
    <s v="MWF"/>
    <s v="C (11 to 1)"/>
    <x v="0"/>
    <m/>
    <s v="A"/>
    <m/>
    <s v="A"/>
    <m/>
    <s v="A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s v="COURSE COMPLETE"/>
    <s v="shafiq"/>
    <s v="Student1299770"/>
    <s v="Simon Ziaullah"/>
    <s v="Sem1"/>
    <x v="39"/>
    <s v="MWF"/>
    <s v="C (11 to 1)"/>
    <x v="0"/>
    <m/>
    <s v="A"/>
    <m/>
    <s v="P"/>
    <m/>
    <s v="P"/>
    <m/>
    <m/>
    <s v="A"/>
    <m/>
    <s v="P"/>
    <m/>
    <s v="P"/>
    <m/>
    <m/>
    <m/>
    <m/>
    <m/>
    <m/>
    <m/>
    <m/>
    <m/>
    <m/>
    <m/>
    <m/>
    <m/>
    <m/>
    <m/>
    <m/>
    <m/>
    <m/>
    <n v="6"/>
    <n v="4"/>
    <n v="2"/>
    <n v="0"/>
    <n v="0.66666666666666663"/>
    <s v="course completed"/>
  </r>
  <r>
    <n v="1"/>
    <m/>
    <s v="shafiq"/>
    <s v="Student1300473"/>
    <s v="Ahsan Iqbal"/>
    <s v="Sem1"/>
    <x v="39"/>
    <s v="MWF"/>
    <s v="C (11 to 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1400"/>
    <s v="Abdul Moiz 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01663"/>
    <s v="Javeria Feroz "/>
    <s v="Sem1"/>
    <x v="39"/>
    <s v="MWF"/>
    <s v="C (11 to 1)"/>
    <x v="0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01655"/>
    <s v="Muhammad Zeeshan"/>
    <s v="Sem1"/>
    <x v="39"/>
    <s v="MWF"/>
    <s v="C (11 to 1)"/>
    <x v="0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300992"/>
    <s v="Muhammad Rameez"/>
    <s v="Sem1"/>
    <x v="39"/>
    <s v="MWF"/>
    <s v="C (11 to 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2077"/>
    <s v="Hafiz Muhammad Hammad Faheem"/>
    <s v="Sem1"/>
    <x v="39"/>
    <s v="MWF"/>
    <s v="C (11 to 1)"/>
    <x v="0"/>
    <m/>
    <s v="A"/>
    <m/>
    <s v="A"/>
    <m/>
    <s v="A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shafiq"/>
    <s v="Student1301437"/>
    <s v="M Sufiyan Siraj"/>
    <s v="Sem1"/>
    <x v="39"/>
    <s v="MWF"/>
    <s v="C (11 to 1)"/>
    <x v="0"/>
    <m/>
    <s v="A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302065"/>
    <s v="Efhaam Ahsan"/>
    <s v="Sem1"/>
    <x v="39"/>
    <s v="MWF"/>
    <s v="C (11 to 1)"/>
    <x v="0"/>
    <m/>
    <s v="P"/>
    <m/>
    <s v="P"/>
    <m/>
    <s v="P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s v="BT (New Batch)"/>
    <s v="shafiq"/>
    <s v="Student1301733"/>
    <s v="Darain Mehmood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s v="Batch transfer"/>
  </r>
  <r>
    <n v="1"/>
    <m/>
    <s v="shafiq"/>
    <s v="Student1310033"/>
    <s v="Sohaib Akhbar"/>
    <s v="Sem1"/>
    <x v="39"/>
    <s v="MWF"/>
    <s v="C (11 to 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3870"/>
    <s v="Muhammad Shayan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5622"/>
    <s v="M Bilal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5632"/>
    <s v="Kamran Khan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5188"/>
    <s v="Moosa Kazim Lodhi"/>
    <s v="Sem1"/>
    <x v="40"/>
    <s v="TTS"/>
    <s v="C (11 to 1)"/>
    <x v="7"/>
    <m/>
    <m/>
    <s v="P"/>
    <m/>
    <s v="P"/>
    <m/>
    <s v="P"/>
    <m/>
    <m/>
    <s v="A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305323"/>
    <s v="Muhammad Abdullah 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6002"/>
    <s v="Khadija Shabbir"/>
    <s v="Sem1"/>
    <x v="40"/>
    <s v="TTS"/>
    <s v="C (11 to 1)"/>
    <x v="7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306347"/>
    <s v="Talha Jawed 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7264"/>
    <s v="Shamikh Aly"/>
    <s v="Sem1"/>
    <x v="40"/>
    <s v="TTS"/>
    <s v="C (11 to 1)"/>
    <x v="7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08423"/>
    <s v="Waheed Hussain"/>
    <s v="Sem1"/>
    <x v="40"/>
    <s v="TTS"/>
    <s v="C (11 to 1)"/>
    <x v="7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8089"/>
    <s v="Syed Khurram Haider"/>
    <s v="Sem1"/>
    <x v="40"/>
    <s v="TTS"/>
    <s v="C (11 to 1)"/>
    <x v="7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08352"/>
    <s v="Muhammad Uzair Noor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8448"/>
    <s v="Ibrahim Arif"/>
    <s v="Sem1"/>
    <x v="41"/>
    <s v="MWF"/>
    <s v="C (11 to 1)"/>
    <x v="12"/>
    <m/>
    <s v="P"/>
    <m/>
    <s v="P"/>
    <m/>
    <s v="P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0836"/>
    <s v="ABDULLAH 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9210"/>
    <s v="Kokab Muhammad Abbasi"/>
    <s v="Sem1"/>
    <x v="41"/>
    <s v="MWF"/>
    <s v="C (11 to 1)"/>
    <x v="12"/>
    <m/>
    <s v="A"/>
    <m/>
    <s v="A"/>
    <m/>
    <s v="P"/>
    <m/>
    <m/>
    <s v="A"/>
    <m/>
    <s v="A"/>
    <m/>
    <s v="P"/>
    <m/>
    <m/>
    <s v="P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309298"/>
    <s v="Muhammad Noman Khan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3633"/>
    <s v="Abdul Latif Panhwar"/>
    <s v="Sem1"/>
    <x v="41"/>
    <s v="MWF"/>
    <s v="C (11 to 1)"/>
    <x v="12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3135"/>
    <s v="Hassan Nadeem"/>
    <s v="Sem1"/>
    <x v="41"/>
    <s v="MWF"/>
    <s v="C (11 to 1)"/>
    <x v="1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3626"/>
    <s v="ANSA MAQSOOD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3355"/>
    <s v="HAMMAD JAMAL 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0039"/>
    <s v="MUHAMMAD EHSAN UL HALEEM"/>
    <s v="Sem1"/>
    <x v="41"/>
    <s v="MWF"/>
    <s v="C (11 to 1)"/>
    <x v="12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6060"/>
    <s v="Sheikh Muhammad nehal"/>
    <s v="Sem1"/>
    <x v="41"/>
    <s v="MWF"/>
    <s v="C (11 to 1)"/>
    <x v="1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8086"/>
    <s v="Syed Hussain Abbas Haider"/>
    <s v="Sem1"/>
    <x v="41"/>
    <s v="MWF"/>
    <s v="C (11 to 1)"/>
    <x v="1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6055"/>
    <s v="Malik Hassan Ali 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5767"/>
    <s v="Dawood Sharoon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5761"/>
    <s v="Hussain "/>
    <s v="Sem1"/>
    <x v="42"/>
    <s v="MWF"/>
    <s v="C (11 to 1)"/>
    <x v="7"/>
    <m/>
    <s v="P"/>
    <m/>
    <s v="P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15976"/>
    <s v="Muddasir idress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5977"/>
    <s v="Muhammad Owais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7315"/>
    <s v="Tariq aziz"/>
    <s v="Sem1"/>
    <x v="42"/>
    <s v="MWF"/>
    <s v="C (11 to 1)"/>
    <x v="7"/>
    <m/>
    <s v="P"/>
    <m/>
    <s v="P"/>
    <m/>
    <s v="P"/>
    <m/>
    <m/>
    <s v="P"/>
    <m/>
    <s v="P"/>
    <m/>
    <s v="A"/>
    <m/>
    <m/>
    <s v="A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317314"/>
    <s v="Muhammad Bakhtiar Ali Qadri"/>
    <s v="Sem1"/>
    <x v="42"/>
    <s v="MWF"/>
    <s v="C (11 to 1)"/>
    <x v="7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8399"/>
    <s v="Ali Abbas"/>
    <s v="Sem1"/>
    <x v="42"/>
    <s v="MWF"/>
    <s v="C (11 to 1)"/>
    <x v="7"/>
    <m/>
    <s v="A"/>
    <m/>
    <s v="A"/>
    <m/>
    <s v="A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m/>
    <s v="shafiq"/>
    <s v="Student1319356"/>
    <s v="Muhammad Zohaib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9370"/>
    <s v="Mujahid Shakeel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8398"/>
    <s v="Taha Saifuddin Kapasi"/>
    <s v="Sem1"/>
    <x v="42"/>
    <s v="MWF"/>
    <s v="C (11 to 1)"/>
    <x v="7"/>
    <m/>
    <s v="P"/>
    <m/>
    <s v="P"/>
    <m/>
    <s v="P"/>
    <m/>
    <m/>
    <s v="P"/>
    <m/>
    <s v="P"/>
    <m/>
    <s v="A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320386"/>
    <s v="Mazhar Aman"/>
    <s v="STC"/>
    <x v="42"/>
    <s v="MWF"/>
    <s v="C (11 to 1)"/>
    <x v="7"/>
    <m/>
    <s v="P"/>
    <m/>
    <s v="P"/>
    <m/>
    <s v="P"/>
    <m/>
    <m/>
    <s v="A"/>
    <m/>
    <s v="P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318447"/>
    <s v="Ahsan Jamal Astani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8754"/>
    <s v="Farhan Qureshi"/>
    <s v="Sem1"/>
    <x v="42"/>
    <s v="MWF"/>
    <s v="C (11 to 1)"/>
    <x v="7"/>
    <m/>
    <s v="A"/>
    <m/>
    <s v="A"/>
    <m/>
    <s v="A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shafiq"/>
    <s v="Student1318494"/>
    <s v="Mehmood Ali"/>
    <s v="Sem1"/>
    <x v="42"/>
    <s v="MWF"/>
    <s v="C (11 to 1)"/>
    <x v="7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9871"/>
    <s v="Jawad Awan"/>
    <s v="Sem1"/>
    <x v="42"/>
    <s v="MWF"/>
    <s v="C (11 to 1)"/>
    <x v="7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9314"/>
    <s v="Shakir Shakoor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9705"/>
    <s v="Muhammad Daniyal"/>
    <s v="Sem1"/>
    <x v="42"/>
    <s v="MWF"/>
    <s v="C (11 to 1)"/>
    <x v="7"/>
    <m/>
    <s v="A"/>
    <m/>
    <s v="A"/>
    <m/>
    <s v="A"/>
    <m/>
    <m/>
    <s v="A"/>
    <m/>
    <s v="A"/>
    <m/>
    <s v="P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21936"/>
    <s v="Syed Hammad Shah"/>
    <s v="STC"/>
    <x v="42"/>
    <s v="MWF"/>
    <s v="C (11 to 1)"/>
    <x v="7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0357"/>
    <s v="Rizwan Khan"/>
    <s v="STC"/>
    <x v="42"/>
    <s v="MWF"/>
    <s v="C (11 to 1)"/>
    <x v="7"/>
    <m/>
    <s v="A"/>
    <m/>
    <s v="P"/>
    <m/>
    <s v="P"/>
    <m/>
    <m/>
    <s v="P"/>
    <m/>
    <s v="P"/>
    <m/>
    <s v="P"/>
    <m/>
    <m/>
    <s v="A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320340"/>
    <s v="Syed Uzair Ahmed Kirmani"/>
    <s v="STC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23344"/>
    <s v="Shilpa Kingrani"/>
    <s v="STC"/>
    <x v="42"/>
    <s v="MWF"/>
    <s v="C (11 to 1)"/>
    <x v="7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8760"/>
    <s v="Abdullah Khan"/>
    <s v="Sem1"/>
    <x v="43"/>
    <s v="TTS"/>
    <s v="C (11 to 1)"/>
    <x v="1"/>
    <m/>
    <m/>
    <s v="A"/>
    <m/>
    <s v="P"/>
    <m/>
    <s v="A"/>
    <m/>
    <m/>
    <s v="A"/>
    <m/>
    <s v="A"/>
    <m/>
    <m/>
    <m/>
    <m/>
    <s v="A"/>
    <m/>
    <m/>
    <s v="P"/>
    <m/>
    <m/>
    <m/>
    <m/>
    <m/>
    <m/>
    <m/>
    <m/>
    <m/>
    <m/>
    <m/>
    <n v="7"/>
    <n v="2"/>
    <n v="5"/>
    <n v="0"/>
    <n v="0.2857142857142857"/>
    <m/>
  </r>
  <r>
    <n v="1"/>
    <m/>
    <s v="shafiq"/>
    <s v="Student1320287"/>
    <s v="Syed Zawar hassan"/>
    <s v="Sem1"/>
    <x v="43"/>
    <s v="TTS"/>
    <s v="C (11 to 1)"/>
    <x v="1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0513"/>
    <s v="Mirza Muhammad Hasnain Baig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0506"/>
    <s v="waqar ahmed"/>
    <s v="Sem1"/>
    <x v="43"/>
    <s v="TTS"/>
    <s v="C (11 to 1)"/>
    <x v="1"/>
    <m/>
    <m/>
    <s v="A"/>
    <m/>
    <s v="A"/>
    <m/>
    <s v="L"/>
    <m/>
    <m/>
    <s v="P"/>
    <m/>
    <s v="A"/>
    <m/>
    <m/>
    <m/>
    <m/>
    <s v="P"/>
    <m/>
    <m/>
    <s v="P"/>
    <m/>
    <m/>
    <m/>
    <m/>
    <m/>
    <m/>
    <m/>
    <m/>
    <m/>
    <m/>
    <m/>
    <n v="7"/>
    <n v="3"/>
    <n v="3"/>
    <n v="1"/>
    <n v="0.42857142857142855"/>
    <m/>
  </r>
  <r>
    <n v="1"/>
    <m/>
    <s v="shafiq"/>
    <s v="Student1320294"/>
    <s v="Abdul Rehman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20297"/>
    <s v="Nehal Ali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22105"/>
    <s v="Khadeeja Sharif"/>
    <s v="STC"/>
    <x v="43"/>
    <s v="TTS"/>
    <s v="C (11 to 1)"/>
    <x v="1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0282"/>
    <s v="Jatin Kesnani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18777"/>
    <s v="Muhammad Billal Farooq"/>
    <s v="Sem1"/>
    <x v="43"/>
    <s v="TTS"/>
    <s v="C (11 to 1)"/>
    <x v="1"/>
    <m/>
    <m/>
    <s v="A"/>
    <m/>
    <s v="A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320653"/>
    <s v="Adnan Saifuddin Lotia"/>
    <s v="Sem1"/>
    <x v="43"/>
    <s v="TTS"/>
    <s v="C (11 to 1)"/>
    <x v="1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320358"/>
    <s v="Komal Abbas"/>
    <s v="STC"/>
    <x v="43"/>
    <s v="TTS"/>
    <s v="C (11 to 1)"/>
    <x v="1"/>
    <m/>
    <m/>
    <s v="P"/>
    <m/>
    <s v="P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321017"/>
    <s v="Umer Zubair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kil"/>
    <s v="Student1320967"/>
    <s v="Huzaifa Ahmed"/>
    <s v="Sem1"/>
    <x v="44"/>
    <s v="TTS"/>
    <s v="G (7 to 9)"/>
    <x v="17"/>
    <m/>
    <m/>
    <s v="A"/>
    <m/>
    <s v="A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fiq"/>
    <s v="Student1320962"/>
    <s v="Muhammad Aqdas Khan"/>
    <s v="Sem1"/>
    <x v="43"/>
    <s v="TTS"/>
    <s v="C (11 to 1)"/>
    <x v="1"/>
    <m/>
    <m/>
    <s v="A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321019"/>
    <s v="Ameen Bilal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20872"/>
    <s v="Sharukh Khan"/>
    <s v="Sem1"/>
    <x v="43"/>
    <s v="TTS"/>
    <s v="C (11 to 1)"/>
    <x v="1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1312"/>
    <s v="Usama Asghar"/>
    <s v="Sem1"/>
    <x v="43"/>
    <s v="TTS"/>
    <s v="C (11 to 1)"/>
    <x v="1"/>
    <m/>
    <m/>
    <s v="P"/>
    <m/>
    <s v="A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3583"/>
    <s v="Abdul wahab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kil"/>
    <s v="Student1122908"/>
    <s v="Hareem Hameed Chagan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3356"/>
    <s v="Isaac Ghafoor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9840"/>
    <s v="Noor Ul Isla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0724"/>
    <s v="SaifUllah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1607"/>
    <s v="Muhammad Omar Hameed Changan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1588"/>
    <s v="Muhammas Ashir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2"/>
    <m/>
    <s v="Shakil"/>
    <s v="Student1132248"/>
    <s v="Muhammad Touseef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07847"/>
    <s v="Syed Muhammad Zafar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11760"/>
    <s v="Syed Saqib Raza Rizv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14793"/>
    <s v="Faizan Ahmed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11752"/>
    <s v="Muhammad Hassan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1575"/>
    <s v="Muhammad Hunain Yahya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01076"/>
    <s v="Muhammad Osama Salman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6668"/>
    <s v="SaifUllah Shakeel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42886"/>
    <s v="Raheel Behlee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42890"/>
    <s v="Yousuf 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2881"/>
    <s v="Ahtisha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5170"/>
    <s v="Hafif Ibtehaj Samir Khan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42894"/>
    <s v="Rohaid Siraj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55171"/>
    <s v="Muhammad Asi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4962"/>
    <s v="Shafqat Al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155525"/>
    <s v="Muhammad Naseer Khan"/>
    <s v="Sem6"/>
    <x v="46"/>
    <s v="MWF"/>
    <s v="E (3 to 5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1834"/>
    <s v="Syed Fawwad Ali Ajmi"/>
    <s v="Sem6"/>
    <x v="46"/>
    <s v="MWF"/>
    <s v="E (3 to 5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4857"/>
    <s v="Muhammad Mohtashim Rafi"/>
    <s v="Sem6"/>
    <x v="46"/>
    <s v="MWF"/>
    <s v="E (3 to 5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0495"/>
    <s v="Shehroz Abad"/>
    <s v="Sem6"/>
    <x v="46"/>
    <s v="MWF"/>
    <s v="E (3 to 5)"/>
    <x v="18"/>
    <m/>
    <s v="A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s v="BT (Old Batch)"/>
    <s v="shafiq"/>
    <s v="Student1147272"/>
    <s v="Asad Qureshi"/>
    <s v="Sem6"/>
    <x v="46"/>
    <s v="MWF"/>
    <s v="E (3 to 5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s v="Batch transfer"/>
  </r>
  <r>
    <n v="1"/>
    <m/>
    <s v="shafiq"/>
    <s v="Student1169866"/>
    <s v="Muhammad Umer Shafiq"/>
    <s v="Sem5"/>
    <x v="47"/>
    <s v="MWF"/>
    <s v="E (3 to 5)"/>
    <x v="2"/>
    <m/>
    <s v="P"/>
    <m/>
    <s v="P"/>
    <m/>
    <s v="P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169977"/>
    <s v="Saif Ahmed"/>
    <s v="Sem5"/>
    <x v="47"/>
    <s v="MWF"/>
    <s v="E (3 to 5)"/>
    <x v="2"/>
    <m/>
    <s v="P"/>
    <m/>
    <s v="A"/>
    <m/>
    <s v="P"/>
    <m/>
    <m/>
    <s v="P"/>
    <m/>
    <s v="P"/>
    <m/>
    <s v="P"/>
    <m/>
    <m/>
    <s v="A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176427"/>
    <s v="Arman Shams"/>
    <s v="Sem5"/>
    <x v="47"/>
    <s v="MWF"/>
    <s v="E (3 to 5)"/>
    <x v="2"/>
    <m/>
    <s v="P"/>
    <m/>
    <s v="A"/>
    <m/>
    <s v="P"/>
    <m/>
    <m/>
    <s v="P"/>
    <m/>
    <s v="P"/>
    <m/>
    <s v="A"/>
    <m/>
    <m/>
    <s v="A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178190"/>
    <s v="Rohan Saleem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78361"/>
    <s v="Paresh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81310"/>
    <s v="Muhammad Asif Khan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74566"/>
    <s v="Muhammad Osama 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82362"/>
    <s v="Umair Nadeem"/>
    <s v="Sem5"/>
    <x v="47"/>
    <s v="MWF"/>
    <s v="E (3 to 5)"/>
    <x v="2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182191"/>
    <s v="Abdul Wahab"/>
    <s v="Sem5"/>
    <x v="47"/>
    <s v="MWF"/>
    <s v="E (3 to 5)"/>
    <x v="2"/>
    <m/>
    <s v="P"/>
    <m/>
    <s v="P"/>
    <m/>
    <s v="P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kil"/>
    <s v="Student1157425"/>
    <s v="Ali Zai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58058"/>
    <s v="Shahmir Nadir"/>
    <s v="Sem5"/>
    <x v="48"/>
    <s v="TTS"/>
    <s v="E (3 to 5)"/>
    <x v="3"/>
    <m/>
    <m/>
    <s v="A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Shakil"/>
    <s v="Student1158040"/>
    <s v="Usama Amir"/>
    <s v="Sem5"/>
    <x v="48"/>
    <s v="TTS"/>
    <s v="E (3 to 5)"/>
    <x v="3"/>
    <m/>
    <m/>
    <s v="A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58036"/>
    <s v="Muhammad Farhaj Kha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64943"/>
    <s v="Syed Ashar Ul Hassa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142895"/>
    <s v="Qasim Kha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fiq"/>
    <s v="Student1244712"/>
    <s v="Talha Mahboob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5421"/>
    <s v="Abdul Rehman Malik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6131"/>
    <s v="Syed Muhammad Ashir Arif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9904"/>
    <s v="Arsalan Arshad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4218"/>
    <s v="Maaz Ali"/>
    <s v="Sem4"/>
    <x v="49"/>
    <s v="MWF"/>
    <s v="E (3 to 5)"/>
    <x v="4"/>
    <m/>
    <s v="P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52394"/>
    <s v="MUHAMMAD ZUBAIR JAN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52396"/>
    <s v="Maryam Mahboob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51001"/>
    <s v="Muhammad Nazeer Abbasi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s v="B T(202009F) Sir shahzad"/>
  </r>
  <r>
    <n v="1"/>
    <m/>
    <s v="shafiq"/>
    <s v="Student1252465"/>
    <s v="Salar Qureshi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9200"/>
    <s v="Muhammad Owais Siddiqui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1919"/>
    <s v="Syed Abdul Wasif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1850"/>
    <s v="Sarfaraz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17387"/>
    <s v="John Mathew Gill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8273"/>
    <s v="M.Inam"/>
    <s v="STC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26963"/>
    <s v="Haseeb Ullah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62744"/>
    <s v="JAZIL AFZAL"/>
    <s v="Sem3"/>
    <x v="50"/>
    <s v="MWF"/>
    <s v="E (3 to 5)"/>
    <x v="10"/>
    <m/>
    <m/>
    <m/>
    <m/>
    <m/>
    <m/>
    <m/>
    <m/>
    <s v="A"/>
    <m/>
    <s v="A"/>
    <m/>
    <s v="P"/>
    <m/>
    <m/>
    <s v="A"/>
    <m/>
    <m/>
    <m/>
    <s v="A"/>
    <m/>
    <m/>
    <s v="A"/>
    <m/>
    <m/>
    <m/>
    <m/>
    <m/>
    <m/>
    <m/>
    <m/>
    <n v="6"/>
    <n v="1"/>
    <n v="5"/>
    <n v="0"/>
    <n v="0.16666666666666666"/>
    <m/>
  </r>
  <r>
    <n v="1"/>
    <m/>
    <s v="shafiq"/>
    <s v="Student1257358"/>
    <s v="ABDUL MAJID"/>
    <s v="Sem3"/>
    <x v="50"/>
    <s v="MWF"/>
    <s v="E (3 to 5)"/>
    <x v="10"/>
    <m/>
    <m/>
    <m/>
    <m/>
    <m/>
    <m/>
    <m/>
    <m/>
    <s v="A"/>
    <m/>
    <s v="A"/>
    <m/>
    <s v="P"/>
    <m/>
    <m/>
    <s v="P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321799"/>
    <s v="Hassam Nasir"/>
    <s v="STC"/>
    <x v="50"/>
    <s v="MWF"/>
    <s v="E (3 to 5)"/>
    <x v="10"/>
    <m/>
    <m/>
    <m/>
    <m/>
    <m/>
    <m/>
    <m/>
    <m/>
    <s v="P"/>
    <m/>
    <s v="P"/>
    <m/>
    <s v="A"/>
    <m/>
    <m/>
    <s v="P"/>
    <m/>
    <m/>
    <m/>
    <s v="P"/>
    <m/>
    <m/>
    <s v="P"/>
    <m/>
    <m/>
    <m/>
    <m/>
    <m/>
    <m/>
    <m/>
    <m/>
    <n v="6"/>
    <n v="5"/>
    <n v="1"/>
    <n v="0"/>
    <n v="0.83333333333333337"/>
    <m/>
  </r>
  <r>
    <n v="1"/>
    <m/>
    <s v="shafiq"/>
    <s v="Student1319722"/>
    <s v="Mudasir alam"/>
    <s v="STC"/>
    <x v="50"/>
    <s v="MWF"/>
    <s v="E (3 to 5)"/>
    <x v="10"/>
    <m/>
    <m/>
    <m/>
    <m/>
    <m/>
    <m/>
    <m/>
    <m/>
    <s v="A"/>
    <m/>
    <s v="A"/>
    <m/>
    <s v="P"/>
    <m/>
    <m/>
    <s v="P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319005"/>
    <s v="Shees Ur Rehman"/>
    <s v="STC"/>
    <x v="50"/>
    <s v="MWF"/>
    <s v="E (3 to 5)"/>
    <x v="10"/>
    <m/>
    <m/>
    <m/>
    <m/>
    <m/>
    <m/>
    <m/>
    <m/>
    <s v="A"/>
    <m/>
    <s v="A"/>
    <m/>
    <s v="A"/>
    <m/>
    <m/>
    <s v="P"/>
    <m/>
    <m/>
    <m/>
    <s v="P"/>
    <m/>
    <m/>
    <s v="P"/>
    <m/>
    <m/>
    <m/>
    <m/>
    <m/>
    <m/>
    <m/>
    <m/>
    <n v="6"/>
    <n v="3"/>
    <n v="3"/>
    <n v="0"/>
    <n v="0.5"/>
    <m/>
  </r>
  <r>
    <n v="1"/>
    <m/>
    <s v="shafiq"/>
    <s v="Student1321804"/>
    <s v="Muhammad Asim"/>
    <s v="STC"/>
    <x v="50"/>
    <s v="MWF"/>
    <s v="E (3 to 5)"/>
    <x v="10"/>
    <m/>
    <m/>
    <m/>
    <m/>
    <m/>
    <m/>
    <m/>
    <m/>
    <s v="P"/>
    <m/>
    <s v="P"/>
    <m/>
    <s v="A"/>
    <m/>
    <m/>
    <s v="A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321807"/>
    <s v="Muhammad Hassan Sultan"/>
    <s v="STC"/>
    <x v="50"/>
    <s v="MWF"/>
    <s v="E (3 to 5)"/>
    <x v="10"/>
    <m/>
    <m/>
    <m/>
    <m/>
    <m/>
    <m/>
    <m/>
    <m/>
    <s v="P"/>
    <m/>
    <s v="P"/>
    <m/>
    <s v="A"/>
    <m/>
    <m/>
    <s v="P"/>
    <m/>
    <m/>
    <m/>
    <s v="A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259039"/>
    <s v="SHARON ALEX"/>
    <s v="Sem3"/>
    <x v="50"/>
    <s v="MWF"/>
    <s v="E (3 to 5)"/>
    <x v="10"/>
    <m/>
    <m/>
    <m/>
    <m/>
    <m/>
    <m/>
    <m/>
    <m/>
    <s v="A"/>
    <m/>
    <s v="A"/>
    <m/>
    <s v="A"/>
    <m/>
    <m/>
    <s v="A"/>
    <m/>
    <m/>
    <m/>
    <s v="A"/>
    <m/>
    <m/>
    <s v="A"/>
    <m/>
    <m/>
    <m/>
    <m/>
    <m/>
    <m/>
    <m/>
    <m/>
    <n v="6"/>
    <n v="0"/>
    <n v="6"/>
    <n v="0"/>
    <n v="0"/>
    <m/>
  </r>
  <r>
    <n v="1"/>
    <m/>
    <s v="shafiq"/>
    <s v="Student1305616"/>
    <s v="Shazor Khan"/>
    <s v="STC"/>
    <x v="50"/>
    <s v="MWF"/>
    <s v="E (3 to 5)"/>
    <x v="10"/>
    <m/>
    <m/>
    <m/>
    <m/>
    <m/>
    <m/>
    <m/>
    <m/>
    <s v="A"/>
    <m/>
    <s v="A"/>
    <m/>
    <s v="P"/>
    <m/>
    <m/>
    <s v="P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251076"/>
    <s v="Muhammad Umair Khan"/>
    <s v="Sem3"/>
    <x v="50"/>
    <s v="MWF"/>
    <s v="E (3 to 5)"/>
    <x v="10"/>
    <m/>
    <m/>
    <m/>
    <m/>
    <m/>
    <m/>
    <m/>
    <m/>
    <s v="A"/>
    <m/>
    <s v="A"/>
    <m/>
    <s v="P"/>
    <m/>
    <m/>
    <s v="A"/>
    <m/>
    <m/>
    <m/>
    <s v="P"/>
    <m/>
    <m/>
    <s v="P"/>
    <m/>
    <m/>
    <m/>
    <m/>
    <m/>
    <m/>
    <m/>
    <m/>
    <n v="6"/>
    <n v="3"/>
    <n v="3"/>
    <n v="0"/>
    <n v="0.5"/>
    <m/>
  </r>
  <r>
    <n v="1"/>
    <m/>
    <s v="Shakil"/>
    <s v="Student1265745"/>
    <s v="Muhammad Ahmed Yonus "/>
    <s v="Sem2"/>
    <x v="51"/>
    <s v="TTS"/>
    <s v="E (3 to 5)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265744"/>
    <s v="RAHIB YOSUF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66013"/>
    <s v="Evarist Yousuf Gill"/>
    <s v="Sem2"/>
    <x v="52"/>
    <s v="TTS"/>
    <s v="E (3 to 5)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269908"/>
    <s v="Syed Ahsan Ali"/>
    <s v="Sem2"/>
    <x v="52"/>
    <s v="TTS"/>
    <s v="E (3 to 5)"/>
    <x v="19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88685"/>
    <s v="Waqas Munir Qureshi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3450"/>
    <s v="Hafeez Ullah Shaikh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278790"/>
    <s v="Abdur Rehman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192"/>
    <s v="Muhammad Bilal Arshad"/>
    <s v="Sem2"/>
    <x v="52"/>
    <s v="TTS"/>
    <s v="E (3 to 5)"/>
    <x v="19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283109"/>
    <s v="Muhamamd Ruman Akram "/>
    <s v="Sem2"/>
    <x v="52"/>
    <s v="TTS"/>
    <s v="E (3 to 5)"/>
    <x v="19"/>
    <m/>
    <m/>
    <s v="A"/>
    <m/>
    <s v="P"/>
    <m/>
    <s v="P"/>
    <m/>
    <m/>
    <s v="P"/>
    <m/>
    <s v="A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Shakil"/>
    <s v="Student1283454"/>
    <s v="Ali Malik Naveed"/>
    <s v="Sem2"/>
    <x v="52"/>
    <s v="TTS"/>
    <s v="E (3 to 5)"/>
    <x v="19"/>
    <m/>
    <m/>
    <s v="A"/>
    <m/>
    <s v="A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283520"/>
    <s v="Syed M Yousuf Ali"/>
    <s v="Sem2"/>
    <x v="52"/>
    <s v="TTS"/>
    <s v="E (3 to 5)"/>
    <x v="19"/>
    <m/>
    <m/>
    <s v="A"/>
    <m/>
    <s v="A"/>
    <m/>
    <s v="P"/>
    <m/>
    <m/>
    <s v="A"/>
    <m/>
    <s v="A"/>
    <m/>
    <m/>
    <m/>
    <m/>
    <s v="A"/>
    <m/>
    <m/>
    <m/>
    <s v="P"/>
    <m/>
    <m/>
    <m/>
    <m/>
    <m/>
    <m/>
    <m/>
    <m/>
    <m/>
    <m/>
    <n v="7"/>
    <n v="2"/>
    <n v="5"/>
    <n v="0"/>
    <n v="0.2857142857142857"/>
    <m/>
  </r>
  <r>
    <n v="1"/>
    <m/>
    <s v="Shakil"/>
    <s v="Student1283998"/>
    <s v="Haris Kiyani"/>
    <s v="Sem2"/>
    <x v="52"/>
    <s v="TTS"/>
    <s v="E (3 to 5)"/>
    <x v="19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18373"/>
    <s v="Rabia Kanwal Awan"/>
    <s v="SMART PRO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994"/>
    <s v="Hamid Wek Rafique"/>
    <s v="Sem2"/>
    <x v="52"/>
    <s v="TTS"/>
    <s v="E (3 to 5)"/>
    <x v="19"/>
    <m/>
    <m/>
    <s v="P"/>
    <m/>
    <s v="P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fiq"/>
    <s v="Student1286440"/>
    <s v="Muhammad Umair Najeeb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84897"/>
    <s v="AZHAR HAZOOR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73839"/>
    <s v="MAHA SALEEM"/>
    <s v="Sem2"/>
    <x v="53"/>
    <s v="MWF"/>
    <s v="E (3 to 5)"/>
    <x v="19"/>
    <m/>
    <s v="P"/>
    <m/>
    <s v="P"/>
    <m/>
    <s v="A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fiq"/>
    <s v="Student1277669"/>
    <s v="MUHAMMAD SULEMAN SAKHI"/>
    <s v="Sem2"/>
    <x v="53"/>
    <s v="MWF"/>
    <s v="E (3 to 5)"/>
    <x v="19"/>
    <m/>
    <s v="P"/>
    <m/>
    <s v="P"/>
    <m/>
    <s v="P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fiq"/>
    <s v="Student1278526"/>
    <s v="FLORANCE SALEEM"/>
    <s v="Sem2"/>
    <x v="53"/>
    <s v="MWF"/>
    <s v="E (3 to 5)"/>
    <x v="19"/>
    <m/>
    <s v="P"/>
    <m/>
    <s v="A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69269"/>
    <s v="Mairaj Aslam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74471"/>
    <s v="Suman Farooq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3185"/>
    <s v="Meraj 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0375"/>
    <s v="Hafiz muhammad Fasih uddin"/>
    <s v="Sem2"/>
    <x v="53"/>
    <s v="MWF"/>
    <s v="E (3 to 5)"/>
    <x v="19"/>
    <m/>
    <s v="P"/>
    <m/>
    <s v="A"/>
    <m/>
    <s v="A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fiq"/>
    <s v="Student1286617"/>
    <s v="Muhammad Ahmed 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7778"/>
    <s v="Khizer ali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7215"/>
    <s v="SAAD SAEED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6696"/>
    <s v="MOHSIN ALI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4588"/>
    <s v="Saad Ahmed"/>
    <s v="Sem2"/>
    <x v="53"/>
    <s v="MWF"/>
    <s v="E (3 to 5)"/>
    <x v="19"/>
    <m/>
    <s v="A"/>
    <m/>
    <s v="A"/>
    <m/>
    <s v="A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294208"/>
    <s v="Hammad Ahmed"/>
    <s v="Sem2"/>
    <x v="53"/>
    <s v="MWF"/>
    <s v="E (3 to 5)"/>
    <x v="19"/>
    <m/>
    <s v="A"/>
    <m/>
    <s v="A"/>
    <m/>
    <s v="A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302068"/>
    <s v="Sabbar Siraj"/>
    <s v="Sem2"/>
    <x v="53"/>
    <s v="MWF"/>
    <s v="E (3 to 5)"/>
    <x v="19"/>
    <m/>
    <s v="P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78524"/>
    <s v="Muhammad Anus Raza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9444"/>
    <s v="Naima Akhtar"/>
    <s v="Sem1"/>
    <x v="54"/>
    <s v="MWF"/>
    <s v="E (3 to 5)"/>
    <x v="3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03994"/>
    <s v="Syed Nabeel Habib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03626"/>
    <s v="Muhammad Shoaib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2629"/>
    <s v="Kashmala Shafiq Malik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5630"/>
    <s v="Fatima Batool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305639"/>
    <s v="Muhammad Shawaiz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305638"/>
    <s v="Muhammad Hassan Nadeem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307493"/>
    <s v="Muhammad Atif Mustafa Noor"/>
    <s v="Sem1"/>
    <x v="54"/>
    <s v="MWF"/>
    <s v="E (3 to 5)"/>
    <x v="3"/>
    <m/>
    <s v="P"/>
    <m/>
    <s v="A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06006"/>
    <s v="Saad Rizwan"/>
    <s v="Sem1"/>
    <x v="54"/>
    <s v="MWF"/>
    <s v="E (3 to 5)"/>
    <x v="3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07509"/>
    <s v="Syed Qalb e Abbas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06516"/>
    <s v="Jonathan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07494"/>
    <s v="M Osama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288094"/>
    <s v="Muhammad Zubair Roy"/>
    <s v="Sem1"/>
    <x v="54"/>
    <s v="MWF"/>
    <s v="E (3 to 5)"/>
    <x v="3"/>
    <m/>
    <s v="P"/>
    <m/>
    <s v="A"/>
    <m/>
    <s v="A"/>
    <m/>
    <m/>
    <s v="A"/>
    <m/>
    <s v="A"/>
    <m/>
    <s v="P"/>
    <m/>
    <m/>
    <s v="P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307724"/>
    <s v="Syed Maaz Shoaib"/>
    <s v="Sem1"/>
    <x v="54"/>
    <s v="MWF"/>
    <s v="E (3 to 5)"/>
    <x v="3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308486"/>
    <s v="Ahmed Khan Afridi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87859"/>
    <s v="Arqum "/>
    <s v="Sem1"/>
    <x v="54"/>
    <s v="MWF"/>
    <s v="E (3 to 5)"/>
    <x v="3"/>
    <m/>
    <s v="P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99407"/>
    <s v="M ABDULLAH"/>
    <s v="Sem1"/>
    <x v="54"/>
    <s v="MWF"/>
    <s v="E (3 to 5)"/>
    <x v="3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4400"/>
    <s v="Ayehsa Zahid"/>
    <s v="Sem1"/>
    <x v="55"/>
    <s v="MWF"/>
    <s v="E (3 to 5)"/>
    <x v="5"/>
    <m/>
    <s v="P"/>
    <m/>
    <s v="P"/>
    <m/>
    <s v="A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10486"/>
    <s v="Hubab Almas"/>
    <s v="Sem1"/>
    <x v="55"/>
    <s v="MWF"/>
    <s v="E (3 to 5)"/>
    <x v="5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3649"/>
    <s v="Ameer Hamza"/>
    <s v="Sem1"/>
    <x v="55"/>
    <s v="MWF"/>
    <s v="E (3 to 5)"/>
    <x v="5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kil"/>
    <s v="Student1308428"/>
    <s v="Abdul Samad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9073"/>
    <s v="Shawual sabir"/>
    <s v="Sem1"/>
    <x v="56"/>
    <s v="TTS"/>
    <s v="E (3 to 5)"/>
    <x v="12"/>
    <m/>
    <m/>
    <s v="P"/>
    <m/>
    <s v="P"/>
    <m/>
    <s v="P"/>
    <m/>
    <m/>
    <s v="A"/>
    <m/>
    <s v="A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Shakil"/>
    <s v="Student1310582"/>
    <s v="Khawaja salman mohiuddin"/>
    <s v="Sem1"/>
    <x v="56"/>
    <s v="TTS"/>
    <s v="E (3 to 5)"/>
    <x v="12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will continue after 2 months"/>
  </r>
  <r>
    <n v="1"/>
    <m/>
    <s v="Shakil"/>
    <s v="Student1310841"/>
    <s v="Muhammad Sahal Mansoor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2306"/>
    <s v="Raja Farooq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7260"/>
    <s v="Sebasitian"/>
    <s v="Sem1"/>
    <x v="56"/>
    <s v="TTS"/>
    <s v="E (3 to 5)"/>
    <x v="12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NR(reported to SRM)"/>
  </r>
  <r>
    <n v="1"/>
    <m/>
    <s v="Shakil"/>
    <s v="Student1313140"/>
    <s v="MUHAMMAD TAHA ALI"/>
    <s v="Sem1"/>
    <x v="56"/>
    <s v="TTS"/>
    <s v="E (3 to 5)"/>
    <x v="12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WDO due to work load"/>
  </r>
  <r>
    <n v="1"/>
    <m/>
    <s v="Shakil"/>
    <s v="Student1304002"/>
    <s v="Laeeba Arshad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4298"/>
    <s v="Amna Asif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fiq"/>
    <s v="Student1320424"/>
    <s v="Syed Farrukh Raza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0776"/>
    <s v="Shahzeb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2610"/>
    <s v="Javaira mehmood"/>
    <s v="STC"/>
    <x v="57"/>
    <s v="MWF"/>
    <s v="E (3 to 5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23246"/>
    <s v="Tabish Zaman"/>
    <s v="Sem1"/>
    <x v="57"/>
    <s v="MWF"/>
    <s v="E (3 to 5)"/>
    <x v="11"/>
    <m/>
    <s v="A"/>
    <m/>
    <s v="A"/>
    <m/>
    <s v="A"/>
    <m/>
    <m/>
    <s v="A"/>
    <m/>
    <s v="P"/>
    <m/>
    <s v="P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shafiq"/>
    <s v="Student1323455"/>
    <s v="Muhammad Salman Khan"/>
    <s v="Sem1"/>
    <x v="57"/>
    <s v="MWF"/>
    <s v="E (3 to 5)"/>
    <x v="11"/>
    <m/>
    <s v="P"/>
    <m/>
    <s v="P"/>
    <m/>
    <s v="P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323438"/>
    <s v="Awatif Jan"/>
    <s v="Sem1"/>
    <x v="57"/>
    <s v="MWF"/>
    <s v="E (3 to 5)"/>
    <x v="11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4676"/>
    <s v="Naveed Butt"/>
    <s v="Sem1"/>
    <x v="57"/>
    <s v="MWF"/>
    <s v="E (3 to 5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24772"/>
    <s v="Shuban Shaikh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4786"/>
    <s v="Muhammad Zain"/>
    <s v="Sem1"/>
    <x v="57"/>
    <s v="MWF"/>
    <s v="E (3 to 5)"/>
    <x v="11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3008"/>
    <s v="Ashar Maqsood"/>
    <s v="STC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324775"/>
    <s v="Sajjad Ahmed"/>
    <s v="Sem1"/>
    <x v="57"/>
    <s v="MWF"/>
    <s v="E (3 to 5)"/>
    <x v="11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4687"/>
    <s v="Zain Sheikh"/>
    <s v="Sem1"/>
    <x v="57"/>
    <s v="MWF"/>
    <s v="E (3 to 5)"/>
    <x v="11"/>
    <m/>
    <s v="P"/>
    <m/>
    <s v="A"/>
    <m/>
    <s v="A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303474"/>
    <s v="Muhammad Abdul Wasay"/>
    <s v="Sem1"/>
    <x v="57"/>
    <s v="MWF"/>
    <s v="E (3 to 5)"/>
    <x v="11"/>
    <m/>
    <s v="P"/>
    <m/>
    <s v="P"/>
    <m/>
    <s v="A"/>
    <m/>
    <m/>
    <s v="P"/>
    <m/>
    <s v="A"/>
    <m/>
    <s v="A"/>
    <m/>
    <m/>
    <s v="P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shafiq"/>
    <s v="Student1325533"/>
    <s v="Junaid Ali"/>
    <s v="Sem1"/>
    <x v="57"/>
    <s v="MWF"/>
    <s v="E (3 to 5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28676"/>
    <s v="Sayed Adil Hussain Shah Gillani"/>
    <s v="Sem1"/>
    <x v="57"/>
    <s v="MWF"/>
    <s v="E (3 to 5)"/>
    <x v="11"/>
    <m/>
    <s v="P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5600"/>
    <s v="Syed Farhad Rafaie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5604"/>
    <s v="Jaffer"/>
    <s v="STC"/>
    <x v="57"/>
    <s v="MWF"/>
    <s v="E (3 to 5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9302"/>
    <s v="Abrar Ahmed"/>
    <s v="Sem1"/>
    <x v="57"/>
    <s v="MWF"/>
    <s v="E (3 to 5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23574"/>
    <s v="Wahaj Shahzad"/>
    <s v="Sem1"/>
    <x v="57"/>
    <s v="MWF"/>
    <s v="E (3 to 5)"/>
    <x v="11"/>
    <m/>
    <s v="P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151391"/>
    <s v="Dharmendar"/>
    <s v="Sem6"/>
    <x v="58"/>
    <s v="MWF"/>
    <s v="F (5 to 7)"/>
    <x v="2"/>
    <m/>
    <s v="P"/>
    <m/>
    <s v="A"/>
    <m/>
    <s v="P"/>
    <m/>
    <m/>
    <s v="A"/>
    <m/>
    <s v="A"/>
    <m/>
    <s v="A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Faizan"/>
    <s v="Student1154985"/>
    <s v="Jahanzaib"/>
    <s v="Sem6"/>
    <x v="58"/>
    <s v="MWF"/>
    <s v="F (5 to 7)"/>
    <x v="2"/>
    <m/>
    <s v="A"/>
    <m/>
    <s v="A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157694"/>
    <s v="Mustafa"/>
    <s v="Sem6"/>
    <x v="58"/>
    <s v="MWF"/>
    <s v="F (5 to 7)"/>
    <x v="2"/>
    <m/>
    <s v="P"/>
    <m/>
    <s v="A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058024"/>
    <s v="Musawwir Hassan Jaffery "/>
    <s v="Sem6"/>
    <x v="58"/>
    <s v="MWF"/>
    <s v="F (5 to 7)"/>
    <x v="2"/>
    <m/>
    <s v="P"/>
    <m/>
    <s v="P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105727"/>
    <s v="Hashir Abbas"/>
    <s v="Sem6"/>
    <x v="58"/>
    <s v="MWF"/>
    <s v="F (5 to 7)"/>
    <x v="2"/>
    <m/>
    <s v="P"/>
    <m/>
    <s v="A"/>
    <m/>
    <s v="P"/>
    <m/>
    <m/>
    <s v="P"/>
    <m/>
    <s v="A"/>
    <m/>
    <s v="A"/>
    <m/>
    <m/>
    <s v="P"/>
    <m/>
    <m/>
    <m/>
    <s v="L"/>
    <m/>
    <m/>
    <s v="L"/>
    <m/>
    <m/>
    <m/>
    <m/>
    <m/>
    <m/>
    <m/>
    <m/>
    <n v="9"/>
    <n v="4"/>
    <n v="3"/>
    <n v="2"/>
    <n v="0.44444444444444442"/>
    <m/>
  </r>
  <r>
    <n v="1"/>
    <m/>
    <s v="Faizan"/>
    <s v="Student1152791"/>
    <s v="Muhammad Saad"/>
    <s v="Sem6"/>
    <x v="58"/>
    <s v="MWF"/>
    <s v="F (5 to 7)"/>
    <x v="2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134346"/>
    <s v="Shahtaj Khan"/>
    <s v="Sem6"/>
    <x v="58"/>
    <s v="MWF"/>
    <s v="F (5 to 7)"/>
    <x v="2"/>
    <m/>
    <s v="P"/>
    <m/>
    <s v="P"/>
    <m/>
    <s v="P"/>
    <m/>
    <m/>
    <s v="L"/>
    <m/>
    <s v="P"/>
    <m/>
    <s v="P"/>
    <m/>
    <m/>
    <s v="P"/>
    <m/>
    <m/>
    <m/>
    <s v="P"/>
    <m/>
    <m/>
    <s v="P"/>
    <m/>
    <m/>
    <m/>
    <m/>
    <m/>
    <m/>
    <m/>
    <m/>
    <n v="9"/>
    <n v="8"/>
    <n v="0"/>
    <n v="1"/>
    <n v="0.88888888888888884"/>
    <m/>
  </r>
  <r>
    <n v="1"/>
    <m/>
    <s v="Faizan"/>
    <s v="Student1140574"/>
    <s v="Tooba Naeem"/>
    <s v="Sem6"/>
    <x v="58"/>
    <s v="MWF"/>
    <s v="F (5 to 7)"/>
    <x v="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140923"/>
    <s v="Imam Dino "/>
    <s v="Sem6"/>
    <x v="58"/>
    <s v="MWF"/>
    <s v="F (5 to 7)"/>
    <x v="2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074712"/>
    <s v="Anees Jamal "/>
    <s v="Sem6"/>
    <x v="58"/>
    <s v="MWF"/>
    <s v="F (5 to 7)"/>
    <x v="2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Faizan"/>
    <s v="Student1147607"/>
    <s v="Maliha Nisar Sarki"/>
    <s v="Sem6"/>
    <x v="58"/>
    <s v="MWF"/>
    <s v="F (5 to 7)"/>
    <x v="2"/>
    <m/>
    <s v="P"/>
    <m/>
    <s v="P"/>
    <m/>
    <s v="L"/>
    <m/>
    <m/>
    <s v="L"/>
    <m/>
    <s v="P"/>
    <m/>
    <s v="P"/>
    <m/>
    <m/>
    <s v="P"/>
    <m/>
    <m/>
    <m/>
    <s v="P"/>
    <m/>
    <m/>
    <s v="P"/>
    <m/>
    <m/>
    <m/>
    <m/>
    <m/>
    <m/>
    <m/>
    <m/>
    <n v="9"/>
    <n v="7"/>
    <n v="0"/>
    <n v="2"/>
    <n v="0.77777777777777779"/>
    <m/>
  </r>
  <r>
    <n v="1"/>
    <m/>
    <s v="Faizan"/>
    <s v="Student1124584"/>
    <s v="Muhammad Ubaid"/>
    <s v="Sem6"/>
    <x v="58"/>
    <s v="MWF"/>
    <s v="F (5 to 7)"/>
    <x v="2"/>
    <m/>
    <s v="A"/>
    <m/>
    <s v="P"/>
    <m/>
    <s v="P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123006"/>
    <s v="Muhammad Saad"/>
    <s v="Sem6"/>
    <x v="58"/>
    <s v="MWF"/>
    <s v="F (5 to 7)"/>
    <x v="2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Faizan"/>
    <s v="Student1144593"/>
    <s v="Muhammad Maaz"/>
    <s v="Sem6"/>
    <x v="58"/>
    <s v="MWF"/>
    <s v="F (5 to 7)"/>
    <x v="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124544"/>
    <s v="Mohammad Usama Raza Baig"/>
    <s v="Sem6"/>
    <x v="58"/>
    <s v="MWF"/>
    <s v="F (5 to 7)"/>
    <x v="2"/>
    <m/>
    <s v="A"/>
    <m/>
    <s v="A"/>
    <m/>
    <s v="P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Faizan"/>
    <s v="Student1169360"/>
    <s v="Mubashir Zafar"/>
    <s v="Sem4"/>
    <x v="59"/>
    <s v="TTS"/>
    <s v="F (5 to 7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175873"/>
    <s v="Syed Irtaza Haider"/>
    <s v="Sem4"/>
    <x v="59"/>
    <s v="TTS"/>
    <s v="F (5 to 7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183337"/>
    <s v="Moiz Majid"/>
    <s v="Sem4"/>
    <x v="59"/>
    <s v="TTS"/>
    <s v="F (5 to 7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185274"/>
    <s v="Jahangir Shah"/>
    <s v="Sem4"/>
    <x v="59"/>
    <s v="TTS"/>
    <s v="F (5 to 7)"/>
    <x v="2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190080"/>
    <s v="Ali Naeem"/>
    <s v="Sem4"/>
    <x v="59"/>
    <s v="TTS"/>
    <s v="F (5 to 7)"/>
    <x v="2"/>
    <m/>
    <m/>
    <s v="A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165087"/>
    <s v="Muhammad Ehtesham Bahoo"/>
    <s v="Sem4"/>
    <x v="59"/>
    <s v="TTS"/>
    <s v="F (5 to 7)"/>
    <x v="2"/>
    <m/>
    <m/>
    <s v="P"/>
    <m/>
    <s v="P"/>
    <m/>
    <s v="P"/>
    <m/>
    <m/>
    <s v="A"/>
    <m/>
    <s v="P"/>
    <m/>
    <m/>
    <m/>
    <m/>
    <s v="A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Faizan"/>
    <s v="Student1169684"/>
    <s v="Ayan Ali"/>
    <s v="Sem4"/>
    <x v="59"/>
    <s v="TTS"/>
    <s v="F (5 to 7)"/>
    <x v="2"/>
    <m/>
    <m/>
    <s v="A"/>
    <m/>
    <s v="P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Faizan"/>
    <s v="Student1160288"/>
    <s v="Ameer Hamza"/>
    <s v="Sem4"/>
    <x v="59"/>
    <s v="TTS"/>
    <s v="F (5 to 7)"/>
    <x v="2"/>
    <m/>
    <m/>
    <s v="A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14024"/>
    <s v="Adil Abdullah"/>
    <s v="Sem4"/>
    <x v="60"/>
    <s v="TTS"/>
    <s v="F (5 to 7)"/>
    <x v="18"/>
    <m/>
    <m/>
    <s v="A"/>
    <m/>
    <s v="A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2"/>
    <n v="5"/>
    <n v="0"/>
    <n v="0.2857142857142857"/>
    <m/>
  </r>
  <r>
    <n v="1"/>
    <m/>
    <s v="Faizan"/>
    <s v="Student1216735"/>
    <s v="Syed Zain Raza Abidi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15700"/>
    <s v="Muhammad Rayyan Sohail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Faizan"/>
    <s v="Student1223179"/>
    <s v="Muhammad Azeem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24957"/>
    <s v="Abdul Rehman Shahzad"/>
    <s v="Sem4"/>
    <x v="60"/>
    <s v="TTS"/>
    <s v="F (5 to 7)"/>
    <x v="18"/>
    <m/>
    <m/>
    <s v="A"/>
    <m/>
    <s v="A"/>
    <m/>
    <s v="A"/>
    <m/>
    <m/>
    <s v="A"/>
    <m/>
    <s v="A"/>
    <m/>
    <m/>
    <m/>
    <m/>
    <s v="A"/>
    <m/>
    <m/>
    <m/>
    <s v="P"/>
    <m/>
    <m/>
    <m/>
    <m/>
    <m/>
    <m/>
    <m/>
    <m/>
    <m/>
    <m/>
    <n v="7"/>
    <n v="1"/>
    <n v="6"/>
    <n v="0"/>
    <n v="0.14285714285714285"/>
    <m/>
  </r>
  <r>
    <n v="1"/>
    <m/>
    <s v="Faizan"/>
    <s v="Student1225445"/>
    <s v="Usama Javed"/>
    <s v="Sem4"/>
    <x v="60"/>
    <s v="TTS"/>
    <s v="F (5 to 7)"/>
    <x v="18"/>
    <m/>
    <m/>
    <s v="A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20147"/>
    <s v="Muhammad Anas 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Faizan"/>
    <s v="Student1167616"/>
    <s v="Syed Muhammad Mobin Zaidi"/>
    <s v="Sem4"/>
    <x v="60"/>
    <s v="TTS"/>
    <s v="F (5 to 7)"/>
    <x v="18"/>
    <m/>
    <m/>
    <s v="A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237381"/>
    <s v="Muhammad Ahmed"/>
    <s v="Sem3"/>
    <x v="61"/>
    <s v="MWF"/>
    <s v="F (5 to 7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41938"/>
    <s v="Muhammad Miran"/>
    <s v="Sem3"/>
    <x v="61"/>
    <s v="MWF"/>
    <s v="F (5 to 7)"/>
    <x v="18"/>
    <m/>
    <s v="A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51021"/>
    <s v="Hafiz Muhammad Ezzan khan"/>
    <s v="Sem3"/>
    <x v="61"/>
    <s v="MWF"/>
    <s v="F (5 to 7)"/>
    <x v="18"/>
    <m/>
    <s v="A"/>
    <m/>
    <s v="P"/>
    <m/>
    <s v="P"/>
    <m/>
    <m/>
    <s v="A"/>
    <m/>
    <s v="P"/>
    <m/>
    <s v="A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51365"/>
    <s v="Saifullah"/>
    <s v="Sem3"/>
    <x v="61"/>
    <s v="MWF"/>
    <s v="F (5 to 7)"/>
    <x v="18"/>
    <m/>
    <s v="P"/>
    <m/>
    <s v="A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51979"/>
    <s v="Zeeshan Akbar"/>
    <s v="Sem3"/>
    <x v="61"/>
    <s v="MWF"/>
    <s v="F (5 to 7)"/>
    <x v="18"/>
    <m/>
    <s v="P"/>
    <m/>
    <s v="P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32557"/>
    <s v="Huzaifa Arshad"/>
    <s v="Sem3"/>
    <x v="61"/>
    <s v="MWF"/>
    <s v="F (5 to 7)"/>
    <x v="18"/>
    <m/>
    <s v="P"/>
    <m/>
    <s v="P"/>
    <m/>
    <s v="A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Faizan"/>
    <s v="Student1255233"/>
    <s v="Zeeshan Nawaz"/>
    <s v="Sem3"/>
    <x v="61"/>
    <s v="MWF"/>
    <s v="F (5 to 7)"/>
    <x v="18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34223"/>
    <s v="Hasan Waheed"/>
    <s v="Sem3"/>
    <x v="61"/>
    <s v="MWF"/>
    <s v="F (5 to 7)"/>
    <x v="18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53778"/>
    <s v="Muhammad Haseeb Khan"/>
    <s v="Sem3"/>
    <x v="61"/>
    <s v="MWF"/>
    <s v="F (5 to 7)"/>
    <x v="18"/>
    <m/>
    <s v="A"/>
    <m/>
    <s v="A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s v="COURSE COMPLETE"/>
    <s v="Faizan"/>
    <s v="Student1274263"/>
    <s v="Muhammad hassan Asif"/>
    <s v="STC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s v="COURSE COMPLETE"/>
    <s v="Faizan"/>
    <s v="Student1294495"/>
    <s v="Muhammad Zayan Tariq"/>
    <s v="STC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s v="COURSE COMPLETE"/>
    <s v="Faizan"/>
    <s v="Student1274186"/>
    <s v="Moeez Ahmed"/>
    <s v="STC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Faizan"/>
    <s v="Student1234224"/>
    <s v="Muhammad Zain Ul Abdeen"/>
    <s v="Sem3"/>
    <x v="61"/>
    <s v="MWF"/>
    <s v="F (5 to 7)"/>
    <x v="18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30616"/>
    <s v="Fahad Ahmed"/>
    <s v="Sem3"/>
    <x v="61"/>
    <s v="MWF"/>
    <s v="F (5 to 7)"/>
    <x v="18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s v="out of city"/>
  </r>
  <r>
    <n v="1"/>
    <m/>
    <s v="Faizan"/>
    <s v="Student1237093"/>
    <s v="Zaryab Jahangir"/>
    <s v="Sem3"/>
    <x v="61"/>
    <s v="MWF"/>
    <s v="F (5 to 7)"/>
    <x v="18"/>
    <m/>
    <s v="A"/>
    <m/>
    <s v="P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s v="COURSE COMPLETE"/>
    <s v="Faizan"/>
    <s v="Student1310498"/>
    <s v="Unaib"/>
    <s v="SMART PRO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Faizan"/>
    <s v="Student1237371"/>
    <s v="Muhammad Hasnain Irfan"/>
    <s v="Sem3"/>
    <x v="61"/>
    <s v="MWF"/>
    <s v="F (5 to 7)"/>
    <x v="18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260673"/>
    <s v="Muhammad Wamiq bin Gulzar"/>
    <s v="Sem3"/>
    <x v="62"/>
    <s v="MWF"/>
    <s v="F (5 to 7)"/>
    <x v="15"/>
    <m/>
    <s v="P"/>
    <m/>
    <s v="P"/>
    <m/>
    <s v="P"/>
    <m/>
    <m/>
    <s v="P"/>
    <m/>
    <s v="P"/>
    <m/>
    <s v="L"/>
    <m/>
    <m/>
    <s v="P"/>
    <m/>
    <m/>
    <m/>
    <s v="L"/>
    <m/>
    <m/>
    <s v="P"/>
    <m/>
    <m/>
    <m/>
    <m/>
    <m/>
    <m/>
    <m/>
    <m/>
    <n v="9"/>
    <n v="7"/>
    <n v="0"/>
    <n v="2"/>
    <n v="0.77777777777777779"/>
    <m/>
  </r>
  <r>
    <n v="1"/>
    <m/>
    <s v="Faizan"/>
    <s v="Student1260025"/>
    <s v="ABDUL BASIT KHAN "/>
    <s v="Sem3"/>
    <x v="62"/>
    <s v="MWF"/>
    <s v="F (5 to 7)"/>
    <x v="15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06351"/>
    <s v="Steve"/>
    <s v="SMART PRO"/>
    <x v="62"/>
    <s v="MWF"/>
    <s v="F (5 to 7)"/>
    <x v="15"/>
    <m/>
    <s v="P"/>
    <m/>
    <s v="A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62034"/>
    <s v="Muhammad Shariq Shaikh "/>
    <s v="Sem3"/>
    <x v="62"/>
    <s v="MWF"/>
    <s v="F (5 to 7)"/>
    <x v="15"/>
    <m/>
    <s v="A"/>
    <m/>
    <s v="A"/>
    <m/>
    <s v="A"/>
    <m/>
    <m/>
    <s v="P"/>
    <m/>
    <s v="A"/>
    <m/>
    <s v="A"/>
    <m/>
    <m/>
    <s v="P"/>
    <m/>
    <m/>
    <m/>
    <s v="A"/>
    <m/>
    <m/>
    <s v="P"/>
    <m/>
    <m/>
    <m/>
    <m/>
    <m/>
    <m/>
    <m/>
    <m/>
    <n v="9"/>
    <n v="3"/>
    <n v="6"/>
    <n v="0"/>
    <n v="0.33333333333333331"/>
    <m/>
  </r>
  <r>
    <n v="1"/>
    <m/>
    <s v="Faizan"/>
    <s v="Student1260343"/>
    <s v="ROHAIL ALI"/>
    <s v="Sem3"/>
    <x v="62"/>
    <s v="MWF"/>
    <s v="F (5 to 7)"/>
    <x v="15"/>
    <m/>
    <s v="P"/>
    <m/>
    <s v="P"/>
    <m/>
    <s v="P"/>
    <m/>
    <m/>
    <s v="A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32835"/>
    <s v="Nadeem Ullah"/>
    <s v="Sem3"/>
    <x v="62"/>
    <s v="MWF"/>
    <s v="F (5 to 7)"/>
    <x v="15"/>
    <m/>
    <s v="A"/>
    <m/>
    <s v="P"/>
    <m/>
    <s v="P"/>
    <m/>
    <m/>
    <s v="P"/>
    <m/>
    <s v="P"/>
    <m/>
    <s v="A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Faizan"/>
    <s v="Student1274472"/>
    <s v="Ahsan ur Rahman"/>
    <s v="Sem2"/>
    <x v="63"/>
    <s v="TTS"/>
    <s v="F (5 to 7)"/>
    <x v="16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76678"/>
    <s v="Abdul Wahab Mughal"/>
    <s v="Sem2"/>
    <x v="63"/>
    <s v="TTS"/>
    <s v="F (5 to 7)"/>
    <x v="16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76661"/>
    <s v="Muhammad Usman Amin Mughal"/>
    <s v="Sem2"/>
    <x v="63"/>
    <s v="TTS"/>
    <s v="F (5 to 7)"/>
    <x v="16"/>
    <m/>
    <m/>
    <s v="P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77559"/>
    <s v="Noman Sadrak"/>
    <s v="Sem2"/>
    <x v="63"/>
    <s v="TTS"/>
    <s v="F (5 to 7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77707"/>
    <s v="VALENTINE MOSES"/>
    <s v="Sem2"/>
    <x v="63"/>
    <s v="TTS"/>
    <s v="F (5 to 7)"/>
    <x v="16"/>
    <m/>
    <m/>
    <s v="A"/>
    <m/>
    <s v="A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Faizan"/>
    <s v="Student1278506"/>
    <s v="Falaq Irfan"/>
    <s v="Sem2"/>
    <x v="63"/>
    <s v="TTS"/>
    <s v="F (5 to 7)"/>
    <x v="16"/>
    <m/>
    <m/>
    <s v="P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78595"/>
    <s v="Wahab Alwani"/>
    <s v="Sem2"/>
    <x v="63"/>
    <s v="TTS"/>
    <s v="F (5 to 7)"/>
    <x v="16"/>
    <m/>
    <m/>
    <s v="P"/>
    <m/>
    <s v="P"/>
    <m/>
    <s v="P"/>
    <m/>
    <m/>
    <s v="A"/>
    <m/>
    <s v="A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266030"/>
    <s v="Syed Sajjad Ali Shah"/>
    <s v="Sem2"/>
    <x v="63"/>
    <s v="TTS"/>
    <s v="F (5 to 7)"/>
    <x v="16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5346"/>
    <s v="Ahsan  Rasheed"/>
    <s v="Sem2"/>
    <x v="63"/>
    <s v="TTS"/>
    <s v="F (5 to 7)"/>
    <x v="16"/>
    <m/>
    <m/>
    <s v="P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7860"/>
    <s v="Masroor"/>
    <s v="Sem2"/>
    <x v="63"/>
    <s v="TTS"/>
    <s v="F (5 to 7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88045"/>
    <s v="Syed Musna Fuzail"/>
    <s v="Sem2"/>
    <x v="63"/>
    <s v="TTS"/>
    <s v="F (5 to 7)"/>
    <x v="16"/>
    <m/>
    <m/>
    <s v="P"/>
    <m/>
    <s v="P"/>
    <m/>
    <s v="P"/>
    <m/>
    <m/>
    <s v="P"/>
    <m/>
    <s v="A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9963"/>
    <s v="Muhammad Ahmed Javaid"/>
    <s v="Sem2"/>
    <x v="63"/>
    <s v="TTS"/>
    <s v="F (5 to 7)"/>
    <x v="16"/>
    <m/>
    <m/>
    <s v="P"/>
    <m/>
    <s v="A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284898"/>
    <s v="SAIF ULLAH"/>
    <s v="Sem2"/>
    <x v="63"/>
    <s v="TTS"/>
    <s v="F (5 to 7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87857"/>
    <s v="Sarmad Ahmed"/>
    <s v="Sem2"/>
    <x v="63"/>
    <s v="TTS"/>
    <s v="F (5 to 7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father said he has convence and timings issues"/>
  </r>
  <r>
    <n v="1"/>
    <m/>
    <s v="Faizan"/>
    <s v="Student1290382"/>
    <s v="Muhammad Moizuddin"/>
    <s v="Sem2"/>
    <x v="63"/>
    <s v="TTS"/>
    <s v="F (5 to 7)"/>
    <x v="16"/>
    <m/>
    <m/>
    <s v="A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79129"/>
    <s v="Hassan Zaib Khan"/>
    <s v="Sem2"/>
    <x v="63"/>
    <s v="TTS"/>
    <s v="F (5 to 7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not responding on calls sent msgs on whatsapp"/>
  </r>
  <r>
    <n v="1"/>
    <m/>
    <s v="Faizan"/>
    <s v="Student1279140"/>
    <s v="AHMED MUJATABA"/>
    <s v="Sem2"/>
    <x v="63"/>
    <s v="TTS"/>
    <s v="F (5 to 7)"/>
    <x v="16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1598"/>
    <s v="RAO AFNAN RAZA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80248"/>
    <s v="Joseph Edward Thomas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83052"/>
    <s v="Muhamamd Abdullah Ashraf"/>
    <s v="Sem2"/>
    <x v="64"/>
    <s v="MWF"/>
    <s v="F (5 to 7)"/>
    <x v="9"/>
    <m/>
    <s v="P"/>
    <m/>
    <s v="P"/>
    <m/>
    <s v="P"/>
    <m/>
    <m/>
    <s v="P"/>
    <m/>
    <s v="A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25635"/>
    <s v="Maham Saad"/>
    <s v="STC"/>
    <x v="64"/>
    <s v="MWF"/>
    <s v="F (5 to 7)"/>
    <x v="9"/>
    <m/>
    <s v="P"/>
    <m/>
    <s v="P"/>
    <m/>
    <s v="P"/>
    <m/>
    <m/>
    <s v="L"/>
    <m/>
    <s v="P"/>
    <m/>
    <s v="P"/>
    <m/>
    <m/>
    <s v="P"/>
    <m/>
    <m/>
    <m/>
    <s v="P"/>
    <m/>
    <m/>
    <s v="P"/>
    <m/>
    <m/>
    <m/>
    <m/>
    <m/>
    <m/>
    <m/>
    <m/>
    <n v="9"/>
    <n v="8"/>
    <n v="0"/>
    <n v="1"/>
    <n v="0.88888888888888884"/>
    <m/>
  </r>
  <r>
    <n v="1"/>
    <m/>
    <s v="Faizan"/>
    <s v="Student1323339"/>
    <s v="Usama Shahid"/>
    <s v="STC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81560"/>
    <s v="MUHAMMAD JAWAD AHMED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Faizan"/>
    <s v="Student1284851"/>
    <s v="Sameer Ghalib Abbasi"/>
    <s v="Sem2"/>
    <x v="64"/>
    <s v="MWF"/>
    <s v="F (5 to 7)"/>
    <x v="9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68371"/>
    <s v="Shaikh Rohaan Saeedi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02235"/>
    <s v="Haseeb "/>
    <s v="Sem2"/>
    <x v="64"/>
    <s v="MWF"/>
    <s v="F (5 to 7)"/>
    <x v="9"/>
    <m/>
    <s v="P"/>
    <m/>
    <s v="P"/>
    <m/>
    <s v="P"/>
    <m/>
    <m/>
    <s v="A"/>
    <m/>
    <s v="P"/>
    <m/>
    <s v="A"/>
    <m/>
    <m/>
    <s v="A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Faizan"/>
    <s v="Student1288265"/>
    <s v="Abdullah Khalid"/>
    <s v="Sem2"/>
    <x v="65"/>
    <s v="MWF"/>
    <s v="F (5 to 7)"/>
    <x v="13"/>
    <m/>
    <s v="A"/>
    <m/>
    <s v="P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93781"/>
    <s v="Areesh Hameed"/>
    <s v="Sem2"/>
    <x v="65"/>
    <s v="MWF"/>
    <s v="F (5 to 7)"/>
    <x v="13"/>
    <m/>
    <s v="A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96178"/>
    <s v="Muhammad Hammad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s v="COURSE COMPLETE"/>
    <s v="Faizan"/>
    <s v="Student1297039"/>
    <s v="Abdul Rehman Jadoon"/>
    <s v="Sem2"/>
    <x v="65"/>
    <s v="MWF"/>
    <s v="F (5 to 7)"/>
    <x v="13"/>
    <m/>
    <s v="P"/>
    <m/>
    <s v="P"/>
    <m/>
    <s v="P"/>
    <m/>
    <m/>
    <s v="P"/>
    <m/>
    <s v="P"/>
    <m/>
    <s v="P"/>
    <m/>
    <m/>
    <s v="A"/>
    <m/>
    <m/>
    <m/>
    <m/>
    <m/>
    <m/>
    <m/>
    <m/>
    <m/>
    <m/>
    <m/>
    <m/>
    <m/>
    <m/>
    <m/>
    <n v="7"/>
    <n v="6"/>
    <n v="1"/>
    <n v="0"/>
    <n v="0.8571428571428571"/>
    <m/>
  </r>
  <r>
    <n v="1"/>
    <s v="COURSE COMPLETE"/>
    <s v="Faizan"/>
    <s v="Student1299815"/>
    <s v="Talha Ali"/>
    <s v="Sem2"/>
    <x v="65"/>
    <s v="MWF"/>
    <s v="F (5 to 7)"/>
    <x v="13"/>
    <m/>
    <s v="A"/>
    <m/>
    <s v="A"/>
    <m/>
    <s v="A"/>
    <m/>
    <m/>
    <s v="A"/>
    <m/>
    <s v="A"/>
    <m/>
    <s v="A"/>
    <m/>
    <m/>
    <s v="A"/>
    <m/>
    <m/>
    <m/>
    <m/>
    <m/>
    <m/>
    <m/>
    <m/>
    <m/>
    <m/>
    <m/>
    <m/>
    <m/>
    <m/>
    <m/>
    <n v="7"/>
    <n v="0"/>
    <n v="7"/>
    <n v="0"/>
    <n v="0"/>
    <m/>
  </r>
  <r>
    <n v="1"/>
    <m/>
    <s v="Faizan"/>
    <s v="Student1300039"/>
    <s v="Raj Kumar Teji"/>
    <s v="Sem2"/>
    <x v="65"/>
    <s v="MWF"/>
    <s v="F (5 to 7)"/>
    <x v="13"/>
    <m/>
    <s v="P"/>
    <m/>
    <s v="P"/>
    <m/>
    <s v="P"/>
    <m/>
    <m/>
    <s v="P"/>
    <m/>
    <s v="A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00523"/>
    <s v="Mohammad Hamza Ali"/>
    <s v="Sem2"/>
    <x v="65"/>
    <s v="MWF"/>
    <s v="F (5 to 7)"/>
    <x v="13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00869"/>
    <s v="Muhammad Muzamil Alam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02045"/>
    <s v="Sajid Ali"/>
    <s v="Sem2"/>
    <x v="65"/>
    <s v="MWF"/>
    <s v="F (5 to 7)"/>
    <x v="13"/>
    <m/>
    <s v="P"/>
    <m/>
    <s v="P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02062"/>
    <s v="Ghulam Nabi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90618"/>
    <s v="Muhammad Affan Katiya"/>
    <s v="Sem2"/>
    <x v="65"/>
    <s v="MWF"/>
    <s v="F (5 to 7)"/>
    <x v="13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01723"/>
    <s v="Aman Shahid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7405"/>
    <s v="Haseeb Gull"/>
    <s v="Sem2"/>
    <x v="65"/>
    <s v="MWF"/>
    <s v="F (5 to 7)"/>
    <x v="13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s v="wants backup classes said he will visit "/>
  </r>
  <r>
    <n v="1"/>
    <s v="COURSE COMPLETE"/>
    <s v="Faizan"/>
    <s v="Student1292645"/>
    <s v="Ali hadi Merchant "/>
    <s v="Sem1"/>
    <x v="65"/>
    <s v="MWF"/>
    <s v="F (5 to 7)"/>
    <x v="13"/>
    <m/>
    <s v="A"/>
    <m/>
    <s v="A"/>
    <m/>
    <s v="A"/>
    <m/>
    <m/>
    <s v="A"/>
    <m/>
    <s v="A"/>
    <m/>
    <m/>
    <m/>
    <m/>
    <m/>
    <m/>
    <m/>
    <m/>
    <m/>
    <m/>
    <m/>
    <m/>
    <m/>
    <m/>
    <m/>
    <m/>
    <m/>
    <m/>
    <m/>
    <m/>
    <n v="5"/>
    <n v="0"/>
    <n v="5"/>
    <n v="0"/>
    <n v="0"/>
    <m/>
  </r>
  <r>
    <n v="1"/>
    <m/>
    <s v="Faizan"/>
    <s v="Student1302074"/>
    <s v="Syed Yaqoob Shah"/>
    <s v="Sem1"/>
    <x v="66"/>
    <s v="TTS"/>
    <s v="F (5 to 7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05628"/>
    <s v="Dheerajj"/>
    <s v="Sem1"/>
    <x v="66"/>
    <s v="TTS"/>
    <s v="F (5 to 7)"/>
    <x v="20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05327"/>
    <s v="Rahim Dad"/>
    <s v="Sem1"/>
    <x v="66"/>
    <s v="TTS"/>
    <s v="F (5 to 7)"/>
    <x v="20"/>
    <m/>
    <m/>
    <s v="P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307272"/>
    <s v="ANAS SHAHJEHAN"/>
    <s v="Sem1"/>
    <x v="66"/>
    <s v="TTS"/>
    <s v="F (5 to 7)"/>
    <x v="20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07208"/>
    <s v="Muhammad Ahmed"/>
    <s v="Sem1"/>
    <x v="66"/>
    <s v="TTS"/>
    <s v="F (5 to 7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09241"/>
    <s v="Ibrahim Bhatti"/>
    <s v="Sem1"/>
    <x v="66"/>
    <s v="TTS"/>
    <s v="F (5 to 7)"/>
    <x v="20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10593"/>
    <s v="Rameez ali Khan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08368"/>
    <s v="Arham Khan 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297037"/>
    <s v="Shamim 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s v="DO"/>
    <s v="Faizan"/>
    <s v="Student1262032"/>
    <s v="Ahmed Ali awan"/>
    <s v="Sem1"/>
    <x v="66"/>
    <s v="TTS"/>
    <s v="F (5 to 7)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Faizan"/>
    <s v="Student1304133"/>
    <s v="Binish Ashraf"/>
    <s v="Sem1"/>
    <x v="66"/>
    <s v="TTS"/>
    <s v="F (5 to 7)"/>
    <x v="20"/>
    <m/>
    <m/>
    <s v="A"/>
    <m/>
    <s v="A"/>
    <m/>
    <s v="A"/>
    <m/>
    <m/>
    <s v="A"/>
    <m/>
    <s v="P"/>
    <m/>
    <m/>
    <m/>
    <m/>
    <s v="P"/>
    <m/>
    <m/>
    <m/>
    <s v="A"/>
    <m/>
    <m/>
    <m/>
    <m/>
    <m/>
    <m/>
    <m/>
    <m/>
    <m/>
    <m/>
    <n v="7"/>
    <n v="2"/>
    <n v="5"/>
    <n v="0"/>
    <n v="0.2857142857142857"/>
    <m/>
  </r>
  <r>
    <n v="1"/>
    <m/>
    <s v="Faizan"/>
    <s v="Student1316058"/>
    <s v="Muhammad Laman "/>
    <s v="Sem1"/>
    <x v="66"/>
    <s v="TTS"/>
    <s v="F (5 to 7)"/>
    <x v="20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s v="COURSE COMPLETE"/>
    <s v="Faizan"/>
    <s v="Student1318396"/>
    <s v="nasima"/>
    <s v="STC"/>
    <x v="66"/>
    <s v="TTS"/>
    <s v="F (5 to 7)"/>
    <x v="20"/>
    <m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n v="0"/>
    <n v="1"/>
    <m/>
  </r>
  <r>
    <n v="1"/>
    <m/>
    <s v="Faizan"/>
    <s v="Student1315029"/>
    <s v="Muhammad Zubair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s v="COURSE COMPLETE"/>
    <s v="Faizan"/>
    <s v="Student1318745"/>
    <s v="ziyab Ahmed"/>
    <s v="STC"/>
    <x v="66"/>
    <s v="TTS"/>
    <s v="F (5 to 7)"/>
    <x v="20"/>
    <m/>
    <m/>
    <s v="A"/>
    <m/>
    <s v="A"/>
    <m/>
    <m/>
    <m/>
    <m/>
    <m/>
    <m/>
    <m/>
    <m/>
    <m/>
    <m/>
    <m/>
    <m/>
    <m/>
    <m/>
    <m/>
    <m/>
    <m/>
    <m/>
    <m/>
    <m/>
    <m/>
    <m/>
    <m/>
    <m/>
    <m/>
    <m/>
    <n v="2"/>
    <n v="0"/>
    <n v="2"/>
    <n v="0"/>
    <n v="0"/>
    <m/>
  </r>
  <r>
    <n v="1"/>
    <m/>
    <s v="Faizan"/>
    <s v="Student1296009"/>
    <s v="Farhan "/>
    <s v="Sem1"/>
    <x v="66"/>
    <s v="TTS"/>
    <s v="F (5 to 7)"/>
    <x v="20"/>
    <m/>
    <m/>
    <s v="P"/>
    <m/>
    <s v="A"/>
    <m/>
    <s v="P"/>
    <m/>
    <m/>
    <s v="A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Faizan"/>
    <s v="Student1260321"/>
    <s v="AZHAR AFZAL"/>
    <s v="Sem1"/>
    <x v="66"/>
    <s v="TTS"/>
    <s v="F (5 to 7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3627"/>
    <s v="Nabeel Ahmed "/>
    <s v="Sem1"/>
    <x v="66"/>
    <s v="TTS"/>
    <s v="F (5 to 7)"/>
    <x v="20"/>
    <m/>
    <m/>
    <s v="P"/>
    <m/>
    <s v="A"/>
    <m/>
    <s v="P"/>
    <m/>
    <m/>
    <s v="L"/>
    <m/>
    <s v="A"/>
    <m/>
    <m/>
    <m/>
    <m/>
    <s v="A"/>
    <m/>
    <m/>
    <m/>
    <s v="A"/>
    <m/>
    <m/>
    <m/>
    <m/>
    <m/>
    <m/>
    <m/>
    <m/>
    <m/>
    <m/>
    <n v="7"/>
    <n v="2"/>
    <n v="4"/>
    <n v="1"/>
    <n v="0.2857142857142857"/>
    <m/>
  </r>
  <r>
    <n v="1"/>
    <m/>
    <s v="Faizan"/>
    <s v="Student1310490"/>
    <s v="Muhammad Hamza Ihsan"/>
    <s v="Sem1"/>
    <x v="67"/>
    <s v="MWF"/>
    <s v="F (5 to 7)"/>
    <x v="16"/>
    <m/>
    <s v="P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316514"/>
    <s v="M,Hasham"/>
    <s v="Sem1"/>
    <x v="67"/>
    <s v="MWF"/>
    <s v="F (5 to 7)"/>
    <x v="16"/>
    <m/>
    <s v="P"/>
    <m/>
    <s v="P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19426"/>
    <s v="Hunaid Ali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319446"/>
    <s v="Ali Naqi Jafri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2868"/>
    <s v="Udesh kumar"/>
    <s v="STC"/>
    <x v="67"/>
    <s v="MWF"/>
    <s v="F (5 to 7)"/>
    <x v="16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22883"/>
    <s v="Manoj kumar Adrani"/>
    <s v="STC"/>
    <x v="67"/>
    <s v="MWF"/>
    <s v="F (5 to 7)"/>
    <x v="16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19396"/>
    <s v="Syed Daniyal Raza"/>
    <s v="Sem1"/>
    <x v="67"/>
    <s v="MWF"/>
    <s v="F (5 to 7)"/>
    <x v="16"/>
    <m/>
    <s v="P"/>
    <m/>
    <s v="A"/>
    <m/>
    <s v="A"/>
    <m/>
    <m/>
    <s v="A"/>
    <m/>
    <s v="P"/>
    <m/>
    <s v="P"/>
    <m/>
    <m/>
    <s v="A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Faizan"/>
    <s v="Student1320339"/>
    <s v="Abdul Razzaq Khan"/>
    <s v="STC"/>
    <x v="67"/>
    <s v="MWF"/>
    <s v="F (5 to 7)"/>
    <x v="16"/>
    <m/>
    <s v="P"/>
    <m/>
    <s v="P"/>
    <m/>
    <s v="P"/>
    <m/>
    <m/>
    <s v="P"/>
    <m/>
    <s v="A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18209"/>
    <s v="Haris khan"/>
    <s v="Sem1"/>
    <x v="67"/>
    <s v="MWF"/>
    <s v="F (5 to 7)"/>
    <x v="16"/>
    <m/>
    <s v="A"/>
    <m/>
    <s v="P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Faizan"/>
    <s v="Student1318450"/>
    <s v="Waqar Ahmed Siddiqui"/>
    <s v="Sem1"/>
    <x v="67"/>
    <s v="MWF"/>
    <s v="F (5 to 7)"/>
    <x v="16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14869"/>
    <s v="Muhammad Zawbar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8940"/>
    <s v="Rana Abdul Rafay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1026"/>
    <s v="Esha Ali"/>
    <s v="Sem1"/>
    <x v="67"/>
    <s v="MWF"/>
    <s v="F (5 to 7)"/>
    <x v="16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318474"/>
    <s v="Daniyal Mohsin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0276"/>
    <s v="Zaid Ahmed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9868"/>
    <s v="Syed Muhammad Musayyab Hussain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0646"/>
    <s v="Wahaj Saeed khan"/>
    <s v="Sem1"/>
    <x v="68"/>
    <s v="TTS"/>
    <s v="F (5 to 7)"/>
    <x v="17"/>
    <m/>
    <m/>
    <s v="A"/>
    <m/>
    <s v="P"/>
    <m/>
    <s v="P"/>
    <m/>
    <m/>
    <s v="P"/>
    <m/>
    <s v="A"/>
    <m/>
    <m/>
    <m/>
    <m/>
    <s v="P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Faizan"/>
    <s v="Student1320275"/>
    <s v="Syed Aliyan Kashif"/>
    <s v="Sem1"/>
    <x v="68"/>
    <s v="TTS"/>
    <s v="F (5 to 7)"/>
    <x v="17"/>
    <m/>
    <m/>
    <s v="P"/>
    <m/>
    <s v="P"/>
    <m/>
    <s v="P"/>
    <m/>
    <m/>
    <s v="A"/>
    <m/>
    <s v="A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321325"/>
    <s v="Muhammad Owais paracha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1391"/>
    <s v="Muhammad Shahzaib"/>
    <s v="Sem1"/>
    <x v="68"/>
    <s v="TTS"/>
    <s v="F (5 to 7)"/>
    <x v="17"/>
    <m/>
    <m/>
    <s v="A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321383"/>
    <s v="Khansa Imran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1999"/>
    <s v="Fayaz Ali Khan"/>
    <s v="Sem1"/>
    <x v="68"/>
    <s v="TTS"/>
    <s v="F (5 to 7)"/>
    <x v="17"/>
    <m/>
    <m/>
    <s v="A"/>
    <m/>
    <s v="A"/>
    <m/>
    <s v="A"/>
    <m/>
    <m/>
    <s v="A"/>
    <m/>
    <s v="P"/>
    <m/>
    <m/>
    <m/>
    <m/>
    <s v="P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Faizan"/>
    <s v="Student1321997"/>
    <s v="Syed Asad Abdullah"/>
    <s v="Sem1"/>
    <x v="68"/>
    <s v="TTS"/>
    <s v="F (5 to 7)"/>
    <x v="17"/>
    <m/>
    <m/>
    <s v="A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310485"/>
    <s v="AHSAN MEHER"/>
    <s v="Sem1"/>
    <x v="68"/>
    <s v="TTS"/>
    <s v="F (5 to 7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22163"/>
    <s v="latif Dino"/>
    <s v="Sem1"/>
    <x v="68"/>
    <s v="TTS"/>
    <s v="F (5 to 7)"/>
    <x v="17"/>
    <m/>
    <m/>
    <s v="P"/>
    <m/>
    <s v="P"/>
    <m/>
    <s v="A"/>
    <m/>
    <m/>
    <s v="P"/>
    <m/>
    <s v="A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322169"/>
    <s v="Khawar Abbas"/>
    <s v="Sem1"/>
    <x v="68"/>
    <s v="TTS"/>
    <s v="F (5 to 7)"/>
    <x v="17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28769"/>
    <s v="Noor ul Saba"/>
    <s v="STC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2165"/>
    <s v="Khizar Abbas"/>
    <s v="Sem1"/>
    <x v="68"/>
    <s v="TTS"/>
    <s v="F (5 to 7)"/>
    <x v="17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15764"/>
    <s v="ZAIN ALI"/>
    <s v="Sem1"/>
    <x v="68"/>
    <s v="TTS"/>
    <s v="F (5 to 7)"/>
    <x v="17"/>
    <m/>
    <m/>
    <s v="P"/>
    <m/>
    <s v="P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Faizan"/>
    <s v="Student1323463"/>
    <s v="Maaz Khuram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02069"/>
    <s v="Ali Sohail Edhi"/>
    <s v="Sem1"/>
    <x v="68"/>
    <s v="TTS"/>
    <s v="F (5 to 7)"/>
    <x v="17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20773"/>
    <s v="Muhammad Hassan Tahir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8484"/>
    <s v="Hunnyail nawaz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4158"/>
    <s v="Shahzaib Abdul Rasheed"/>
    <s v="Sem1"/>
    <x v="68"/>
    <s v="TTS"/>
    <s v="F (5 to 7)"/>
    <x v="17"/>
    <m/>
    <m/>
    <s v="A"/>
    <m/>
    <s v="A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2"/>
    <n v="5"/>
    <n v="0"/>
    <n v="0.2857142857142857"/>
    <m/>
  </r>
  <r>
    <n v="1"/>
    <m/>
    <s v="Faizan"/>
    <s v="Student1324151"/>
    <s v="zulqurnain"/>
    <s v="Sem1"/>
    <x v="68"/>
    <s v="TTS"/>
    <s v="F (5 to 7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18449"/>
    <s v="Syeda Umm-e-farwa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59398"/>
    <s v="Mazhar Ul Islam"/>
    <s v="Sem4"/>
    <x v="69"/>
    <s v="TTS"/>
    <s v="G (7 to 9)"/>
    <x v="19"/>
    <m/>
    <m/>
    <s v="P"/>
    <m/>
    <s v="A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Shakil"/>
    <s v="Student1160445"/>
    <s v="Samaria Fatima"/>
    <s v="Sem4"/>
    <x v="69"/>
    <s v="TTS"/>
    <s v="G (7 to 9)"/>
    <x v="19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61409"/>
    <s v="Ahmed Ashfaq"/>
    <s v="Sem4"/>
    <x v="69"/>
    <s v="TTS"/>
    <s v="G (7 to 9)"/>
    <x v="19"/>
    <m/>
    <m/>
    <s v="P"/>
    <m/>
    <s v="P"/>
    <m/>
    <s v="A"/>
    <m/>
    <m/>
    <s v="A"/>
    <m/>
    <s v="A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kil"/>
    <s v="Student1162756"/>
    <s v="Noman "/>
    <s v="Sem4"/>
    <x v="69"/>
    <s v="TTS"/>
    <s v="G (7 to 9)"/>
    <x v="19"/>
    <m/>
    <m/>
    <s v="P"/>
    <m/>
    <s v="A"/>
    <m/>
    <s v="A"/>
    <m/>
    <m/>
    <s v="A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165315"/>
    <s v="Mudassir Maqbool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65955"/>
    <s v="Muhammad Din"/>
    <s v="Sem4"/>
    <x v="69"/>
    <s v="TTS"/>
    <s v="G (7 to 9)"/>
    <x v="19"/>
    <m/>
    <m/>
    <s v="P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Shakil"/>
    <s v="Student1156380"/>
    <s v="Shah Zaib"/>
    <s v="Sem4"/>
    <x v="69"/>
    <s v="TTS"/>
    <s v="G (7 to 9)"/>
    <x v="19"/>
    <m/>
    <m/>
    <s v="P"/>
    <m/>
    <s v="P"/>
    <m/>
    <s v="P"/>
    <m/>
    <m/>
    <s v="A"/>
    <m/>
    <s v="P"/>
    <m/>
    <m/>
    <m/>
    <m/>
    <s v="P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165099"/>
    <s v="MALIK AHMED ALI AWAN"/>
    <s v="Sem6"/>
    <x v="70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67114"/>
    <s v="Rehan Gul"/>
    <s v="Sem6"/>
    <x v="70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69885"/>
    <s v="Kashan Ahmed"/>
    <s v="Sem6"/>
    <x v="70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68915"/>
    <s v="Arsalan Raza"/>
    <s v="Sem6"/>
    <x v="70"/>
    <s v="MWF"/>
    <s v="G (7 to 9)"/>
    <x v="19"/>
    <m/>
    <s v="A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170336"/>
    <s v="Arbaz"/>
    <s v="Sem6"/>
    <x v="70"/>
    <s v="MWF"/>
    <s v="G (7 to 9)"/>
    <x v="19"/>
    <m/>
    <s v="A"/>
    <m/>
    <s v="P"/>
    <m/>
    <s v="P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190385"/>
    <s v="Zohair Shah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1678"/>
    <s v="Shariq Shah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1598"/>
    <s v="Adnan Khan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8506"/>
    <s v="Hammad Ahmed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6497"/>
    <s v="Uzair Ahmed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200762"/>
    <s v="Sheeza Francis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9111"/>
    <s v="Ammad Ur Rehman"/>
    <s v="Sem4"/>
    <x v="69"/>
    <s v="TTS"/>
    <s v="G (7 to 9)"/>
    <x v="19"/>
    <m/>
    <m/>
    <s v="P"/>
    <m/>
    <s v="P"/>
    <m/>
    <s v="P"/>
    <m/>
    <m/>
    <s v="A"/>
    <m/>
    <s v="A"/>
    <m/>
    <m/>
    <m/>
    <m/>
    <s v="P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Shakil"/>
    <s v="Student1204024"/>
    <s v="Saad Ghani Khan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05113"/>
    <s v="Muhammad Osama Hanif"/>
    <s v="Sem4"/>
    <x v="69"/>
    <s v="TTS"/>
    <s v="G (7 to 9)"/>
    <x v="19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099365"/>
    <s v="Muhammad Ibtaisam"/>
    <s v="Sem4"/>
    <x v="69"/>
    <s v="TTS"/>
    <s v="G (7 to 9)"/>
    <x v="19"/>
    <m/>
    <m/>
    <s v="P"/>
    <m/>
    <s v="P"/>
    <m/>
    <s v="P"/>
    <m/>
    <m/>
    <s v="A"/>
    <m/>
    <s v="A"/>
    <m/>
    <m/>
    <m/>
    <m/>
    <s v="P"/>
    <m/>
    <m/>
    <m/>
    <s v="A"/>
    <m/>
    <m/>
    <m/>
    <m/>
    <m/>
    <m/>
    <m/>
    <m/>
    <m/>
    <m/>
    <n v="7"/>
    <n v="4"/>
    <n v="3"/>
    <n v="0"/>
    <n v="0.5714285714285714"/>
    <s v="Drop out(Form submitted)"/>
  </r>
  <r>
    <n v="1"/>
    <m/>
    <s v="Shakil"/>
    <s v="Student1204022"/>
    <s v="Muhammad Anas Riaz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78218"/>
    <s v="Muhammad Talha Faisal"/>
    <s v="Sem6"/>
    <x v="2"/>
    <s v="MWF"/>
    <s v="G (7 to 9)"/>
    <x v="2"/>
    <m/>
    <s v="A"/>
    <m/>
    <s v="P"/>
    <m/>
    <s v="P"/>
    <m/>
    <m/>
    <s v="A"/>
    <m/>
    <s v="P"/>
    <m/>
    <s v="A"/>
    <m/>
    <m/>
    <s v="P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181305"/>
    <s v="Ismail Amin"/>
    <s v="Sem6"/>
    <x v="2"/>
    <s v="MWF"/>
    <s v="G (7 to 9)"/>
    <x v="2"/>
    <m/>
    <s v="P"/>
    <m/>
    <s v="P"/>
    <m/>
    <s v="P"/>
    <m/>
    <m/>
    <s v="P"/>
    <m/>
    <s v="P"/>
    <m/>
    <s v="A"/>
    <m/>
    <m/>
    <s v="P"/>
    <m/>
    <m/>
    <m/>
    <s v="A"/>
    <m/>
    <m/>
    <m/>
    <m/>
    <m/>
    <m/>
    <m/>
    <m/>
    <m/>
    <m/>
    <m/>
    <n v="8"/>
    <n v="6"/>
    <n v="2"/>
    <n v="0"/>
    <n v="0.75"/>
    <m/>
  </r>
  <r>
    <n v="1"/>
    <m/>
    <s v="Shakil"/>
    <s v="Student1170746"/>
    <s v="Saddam Khan"/>
    <s v="Sem6"/>
    <x v="2"/>
    <s v="MWF"/>
    <s v="G (7 to 9)"/>
    <x v="2"/>
    <m/>
    <s v="A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s v="Batch transferred PR-202001G+6G"/>
  </r>
  <r>
    <n v="1"/>
    <m/>
    <s v="Shakil"/>
    <s v="Student1183482"/>
    <s v="Aizaz Ahsan Ali"/>
    <s v="Sem6"/>
    <x v="2"/>
    <s v="MWF"/>
    <s v="G (7 to 9)"/>
    <x v="2"/>
    <m/>
    <s v="P"/>
    <m/>
    <s v="P"/>
    <m/>
    <s v="P"/>
    <m/>
    <m/>
    <s v="A"/>
    <m/>
    <s v="P"/>
    <m/>
    <s v="P"/>
    <m/>
    <m/>
    <s v="P"/>
    <m/>
    <m/>
    <m/>
    <s v="A"/>
    <m/>
    <m/>
    <m/>
    <m/>
    <m/>
    <m/>
    <m/>
    <m/>
    <m/>
    <m/>
    <m/>
    <n v="8"/>
    <n v="6"/>
    <n v="2"/>
    <n v="0"/>
    <n v="0.75"/>
    <m/>
  </r>
  <r>
    <n v="1"/>
    <m/>
    <s v="Shakil"/>
    <s v="Student1191680"/>
    <s v="Irfan Haider"/>
    <s v="Sem6"/>
    <x v="2"/>
    <s v="MWF"/>
    <s v="G (7 to 9)"/>
    <x v="2"/>
    <m/>
    <s v="P"/>
    <m/>
    <s v="P"/>
    <m/>
    <s v="P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183046"/>
    <s v="Muhammad Amin Hussaini"/>
    <s v="Sem6"/>
    <x v="2"/>
    <s v="MWF"/>
    <s v="G (7 to 9)"/>
    <x v="2"/>
    <m/>
    <s v="P"/>
    <m/>
    <s v="A"/>
    <m/>
    <s v="P"/>
    <m/>
    <m/>
    <s v="P"/>
    <m/>
    <s v="P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140499"/>
    <s v="Samran Jawaid Khan"/>
    <s v="Sem6"/>
    <x v="2"/>
    <s v="MWF"/>
    <s v="G (7 to 9)"/>
    <x v="2"/>
    <m/>
    <s v="P"/>
    <m/>
    <s v="P"/>
    <m/>
    <s v="P"/>
    <m/>
    <m/>
    <s v="A"/>
    <m/>
    <s v="A"/>
    <m/>
    <s v="P"/>
    <m/>
    <m/>
    <s v="P"/>
    <m/>
    <m/>
    <m/>
    <s v="A"/>
    <m/>
    <m/>
    <m/>
    <m/>
    <m/>
    <m/>
    <m/>
    <m/>
    <m/>
    <m/>
    <m/>
    <n v="8"/>
    <n v="5"/>
    <n v="3"/>
    <n v="0"/>
    <n v="0.625"/>
    <m/>
  </r>
  <r>
    <n v="2"/>
    <m/>
    <s v="Shakil"/>
    <s v="Student1067961"/>
    <s v="Abdul Rafay Khan"/>
    <s v="Sem6"/>
    <x v="2"/>
    <s v="MWF"/>
    <s v="G (7 to 9)"/>
    <x v="2"/>
    <m/>
    <s v="A"/>
    <m/>
    <s v="P"/>
    <m/>
    <s v="P"/>
    <m/>
    <m/>
    <s v="A"/>
    <m/>
    <s v="P"/>
    <m/>
    <s v="A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160447"/>
    <s v="Hamza Haider"/>
    <s v="Sem6"/>
    <x v="2"/>
    <s v="MWF"/>
    <s v="G (7 to 9)"/>
    <x v="2"/>
    <m/>
    <s v="A"/>
    <m/>
    <s v="A"/>
    <m/>
    <s v="A"/>
    <m/>
    <m/>
    <s v="P"/>
    <m/>
    <s v="P"/>
    <m/>
    <s v="A"/>
    <m/>
    <m/>
    <s v="P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Shakil"/>
    <s v="Student1157462"/>
    <s v="Salman "/>
    <s v="Sem6"/>
    <x v="2"/>
    <s v="MWF"/>
    <s v="G (7 to 9)"/>
    <x v="2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13193"/>
    <s v="Muhammad Abtaha Khan"/>
    <s v="Sem3"/>
    <x v="71"/>
    <s v="MWF"/>
    <s v="G (7 to 9)"/>
    <x v="20"/>
    <m/>
    <s v="A"/>
    <m/>
    <s v="P"/>
    <m/>
    <s v="A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226122"/>
    <s v="Faraz Habib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42021"/>
    <s v="Syed Asfandyar Khan"/>
    <s v="Sem3"/>
    <x v="71"/>
    <s v="MWF"/>
    <s v="G (7 to 9)"/>
    <x v="20"/>
    <m/>
    <s v="A"/>
    <m/>
    <s v="P"/>
    <m/>
    <s v="P"/>
    <m/>
    <m/>
    <s v="P"/>
    <m/>
    <s v="A"/>
    <m/>
    <s v="A"/>
    <m/>
    <m/>
    <s v="A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Shakil"/>
    <s v="Student1232823"/>
    <s v="Waseem Ahmad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22094"/>
    <s v="Hareer  Shakeel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35569"/>
    <s v="Umair Sarfaraz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36535"/>
    <s v="Anas Abid"/>
    <s v="Sem3"/>
    <x v="71"/>
    <s v="MWF"/>
    <s v="G (7 to 9)"/>
    <x v="20"/>
    <m/>
    <s v="A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138666"/>
    <s v="Sheikh Usama Hussain"/>
    <s v="Sem3"/>
    <x v="71"/>
    <s v="MWF"/>
    <s v="G (7 to 9)"/>
    <x v="20"/>
    <m/>
    <s v="P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36639"/>
    <s v="Muhammad Ashhad Bin Ejaz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37373"/>
    <s v="Abdullah Rizwan"/>
    <s v="Sem3"/>
    <x v="71"/>
    <s v="MWF"/>
    <s v="G (7 to 9)"/>
    <x v="20"/>
    <m/>
    <s v="A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182639"/>
    <s v="Muhammad Yousuf Shakir"/>
    <s v="Sem3"/>
    <x v="71"/>
    <s v="MWF"/>
    <s v="G (7 to 9)"/>
    <x v="20"/>
    <m/>
    <s v="A"/>
    <m/>
    <s v="P"/>
    <m/>
    <s v="P"/>
    <m/>
    <m/>
    <s v="A"/>
    <m/>
    <s v="P"/>
    <m/>
    <s v="A"/>
    <m/>
    <m/>
    <s v="A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205107"/>
    <s v="Muhammad Owais Junaid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31182"/>
    <s v="Sheriyar Bhatti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A"/>
    <m/>
    <m/>
    <m/>
    <m/>
    <m/>
    <m/>
    <m/>
    <m/>
    <m/>
    <m/>
    <m/>
    <n v="8"/>
    <n v="7"/>
    <n v="1"/>
    <n v="0"/>
    <n v="0.875"/>
    <m/>
  </r>
  <r>
    <n v="1"/>
    <m/>
    <s v="Shakil"/>
    <s v="Student1211299"/>
    <s v="Muhammad Umair"/>
    <s v="Sem3"/>
    <x v="71"/>
    <s v="MWF"/>
    <s v="G (7 to 9)"/>
    <x v="20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138669"/>
    <s v="Muhammad Uzair"/>
    <s v="Sem3"/>
    <x v="71"/>
    <s v="MWF"/>
    <s v="G (7 to 9)"/>
    <x v="20"/>
    <m/>
    <s v="P"/>
    <m/>
    <s v="P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13021"/>
    <s v="AFFAN LIAQUAT"/>
    <s v="Sem3"/>
    <x v="71"/>
    <s v="MWF"/>
    <s v="G (7 to 9)"/>
    <x v="20"/>
    <m/>
    <s v="A"/>
    <m/>
    <s v="P"/>
    <m/>
    <s v="P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138581"/>
    <s v="Hafiz Abdul Rehman"/>
    <s v="Sem3"/>
    <x v="71"/>
    <s v="MWF"/>
    <s v="G (7 to 9)"/>
    <x v="20"/>
    <m/>
    <s v="P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41020"/>
    <s v="Muhammad Owais"/>
    <s v="Sem3"/>
    <x v="71"/>
    <s v="MWF"/>
    <s v="G (7 to 9)"/>
    <x v="20"/>
    <m/>
    <s v="P"/>
    <m/>
    <s v="P"/>
    <m/>
    <s v="P"/>
    <m/>
    <m/>
    <s v="P"/>
    <m/>
    <s v="P"/>
    <m/>
    <s v="A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43050"/>
    <s v="Fardeen Khan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51017"/>
    <s v="Usman Akbar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57362"/>
    <s v="TALHA UR REHMAN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32367"/>
    <s v="Muhammad Abrar Alam Khan Jamali"/>
    <s v="Sem4"/>
    <x v="72"/>
    <s v="TTS"/>
    <s v="G (7 to 9)"/>
    <x v="2"/>
    <m/>
    <m/>
    <s v="P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050220"/>
    <s v="Syed Osama Kazmi"/>
    <s v="Sem4"/>
    <x v="72"/>
    <s v="TTS"/>
    <s v="G (7 to 9)"/>
    <x v="2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74550"/>
    <s v="Umais Ahmed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236867"/>
    <s v="Mustafa Ahmed Khan"/>
    <s v="Sem4"/>
    <x v="72"/>
    <s v="TTS"/>
    <s v="G (7 to 9)"/>
    <x v="2"/>
    <m/>
    <m/>
    <s v="P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1"/>
    <n v="6"/>
    <n v="0"/>
    <n v="0.14285714285714285"/>
    <m/>
  </r>
  <r>
    <n v="1"/>
    <m/>
    <s v="Shakil"/>
    <s v="Student1208113"/>
    <s v="Ali Aitbar Qadri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55512"/>
    <s v="Shahjahan "/>
    <s v="Sem3"/>
    <x v="73"/>
    <s v="MWF"/>
    <s v="G (7 to 9)"/>
    <x v="18"/>
    <m/>
    <s v="P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56025"/>
    <s v="JAVED ANWER"/>
    <s v="Sem3"/>
    <x v="73"/>
    <s v="MWF"/>
    <s v="G (7 to 9)"/>
    <x v="18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s v="BT (Old Batch)"/>
    <s v="Shakil"/>
    <s v="Student1178914"/>
    <s v="Muhammad Muzammil"/>
    <m/>
    <x v="74"/>
    <m/>
    <m/>
    <x v="21"/>
    <m/>
    <s v="A"/>
    <m/>
    <s v="A"/>
    <m/>
    <s v="A"/>
    <m/>
    <m/>
    <s v="A"/>
    <m/>
    <s v="A"/>
    <m/>
    <s v="A"/>
    <m/>
    <m/>
    <m/>
    <m/>
    <m/>
    <m/>
    <m/>
    <m/>
    <m/>
    <m/>
    <m/>
    <m/>
    <m/>
    <m/>
    <m/>
    <m/>
    <m/>
    <m/>
    <n v="6"/>
    <n v="0"/>
    <n v="6"/>
    <n v="0"/>
    <n v="0"/>
    <s v="Batch transfer"/>
  </r>
  <r>
    <n v="1"/>
    <m/>
    <s v="Shakil"/>
    <s v="Student1256356"/>
    <s v="Abdul Nafay Siddiqui"/>
    <s v="Sem3"/>
    <x v="73"/>
    <s v="MWF"/>
    <s v="G (7 to 9)"/>
    <x v="18"/>
    <m/>
    <s v="P"/>
    <m/>
    <s v="A"/>
    <m/>
    <s v="P"/>
    <m/>
    <m/>
    <s v="A"/>
    <m/>
    <s v="P"/>
    <m/>
    <s v="A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232538"/>
    <s v="Abdul Rehman"/>
    <s v="Sem3"/>
    <x v="73"/>
    <s v="MWF"/>
    <s v="G (7 to 9)"/>
    <x v="18"/>
    <m/>
    <s v="A"/>
    <m/>
    <s v="A"/>
    <m/>
    <s v="P"/>
    <m/>
    <m/>
    <s v="P"/>
    <m/>
    <s v="A"/>
    <m/>
    <s v="P"/>
    <m/>
    <m/>
    <s v="A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254206"/>
    <s v="Bilal Ameer Khan"/>
    <s v="Sem3"/>
    <x v="73"/>
    <s v="MWF"/>
    <s v="G (7 to 9)"/>
    <x v="18"/>
    <m/>
    <s v="A"/>
    <m/>
    <s v="P"/>
    <m/>
    <s v="P"/>
    <m/>
    <m/>
    <s v="P"/>
    <m/>
    <s v="P"/>
    <m/>
    <s v="A"/>
    <m/>
    <m/>
    <s v="A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263421"/>
    <s v="Muhammad Rizwan nazar"/>
    <s v="Sem3"/>
    <x v="73"/>
    <s v="MWF"/>
    <s v="G (7 to 9)"/>
    <x v="18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52384"/>
    <s v="Muhammad Anas Tahir"/>
    <s v="Sem3"/>
    <x v="73"/>
    <s v="MWF"/>
    <s v="G (7 to 9)"/>
    <x v="18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33758"/>
    <s v="Hamza Rafique"/>
    <s v="Sem3"/>
    <x v="73"/>
    <s v="MWF"/>
    <s v="G (7 to 9)"/>
    <x v="18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69385"/>
    <s v="Syed Kumail Raza Zaidi"/>
    <s v="Sem3"/>
    <x v="73"/>
    <s v="MWF"/>
    <s v="G (7 to 9)"/>
    <x v="18"/>
    <m/>
    <s v="P"/>
    <m/>
    <s v="A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81280"/>
    <s v="SHAIKH SAQIB"/>
    <s v="Sem2"/>
    <x v="75"/>
    <s v="TTS"/>
    <s v="G (7 to 9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441"/>
    <s v="Mohamamd Ahmed "/>
    <s v="Sem2"/>
    <x v="75"/>
    <s v="TTS"/>
    <s v="G (7 to 9)"/>
    <x v="20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282880"/>
    <s v="Muhammad AbuBakar"/>
    <s v="Sem2"/>
    <x v="75"/>
    <s v="TTS"/>
    <s v="G (7 to 9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4666"/>
    <s v="Syed Hilal Abbas"/>
    <s v="Sem2"/>
    <x v="75"/>
    <s v="TTS"/>
    <s v="G (7 to 9)"/>
    <x v="20"/>
    <m/>
    <m/>
    <s v="A"/>
    <m/>
    <s v="A"/>
    <m/>
    <s v="A"/>
    <m/>
    <m/>
    <s v="P"/>
    <m/>
    <s v="A"/>
    <m/>
    <m/>
    <m/>
    <m/>
    <s v="A"/>
    <m/>
    <m/>
    <m/>
    <s v="A"/>
    <m/>
    <m/>
    <m/>
    <m/>
    <m/>
    <m/>
    <m/>
    <m/>
    <m/>
    <m/>
    <n v="7"/>
    <n v="1"/>
    <n v="6"/>
    <n v="0"/>
    <n v="0.14285714285714285"/>
    <m/>
  </r>
  <r>
    <n v="1"/>
    <m/>
    <s v="Shakil"/>
    <s v="Student1258552"/>
    <s v="Feroz Ahmed Khan "/>
    <s v="Sem2"/>
    <x v="75"/>
    <s v="TTS"/>
    <s v="G (7 to 9)"/>
    <x v="20"/>
    <m/>
    <m/>
    <s v="A"/>
    <m/>
    <s v="P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1"/>
    <n v="6"/>
    <n v="0"/>
    <n v="0.14285714285714285"/>
    <m/>
  </r>
  <r>
    <n v="1"/>
    <m/>
    <s v="Shakil"/>
    <s v="Student1281578"/>
    <s v="Junaid Hussain Siddiqu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1573"/>
    <s v=" MUHAMMAD RAMEEZ SIDDIQU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1570"/>
    <s v="MUHAMMAD NABEEL SIDDIQU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6478"/>
    <s v="MUHAMMAD MAJID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87869"/>
    <s v="AHSAN TARIQ RAJA"/>
    <s v="Sem1"/>
    <x v="76"/>
    <s v="MWF"/>
    <s v="G (7 to 9)"/>
    <x v="16"/>
    <m/>
    <s v="A"/>
    <m/>
    <s v="A"/>
    <m/>
    <s v="A"/>
    <m/>
    <m/>
    <s v="A"/>
    <m/>
    <s v="A"/>
    <m/>
    <s v="P"/>
    <m/>
    <m/>
    <s v="P"/>
    <m/>
    <m/>
    <m/>
    <s v="P"/>
    <m/>
    <m/>
    <m/>
    <m/>
    <m/>
    <m/>
    <m/>
    <m/>
    <m/>
    <m/>
    <m/>
    <n v="8"/>
    <n v="3"/>
    <n v="5"/>
    <n v="0"/>
    <n v="0.375"/>
    <m/>
  </r>
  <r>
    <n v="1"/>
    <m/>
    <s v="Shakil"/>
    <s v="Student1285843"/>
    <s v="MUHAMMAD MUKARRAM SHAHID"/>
    <s v="Sem1"/>
    <x v="76"/>
    <s v="MWF"/>
    <s v="G (7 to 9)"/>
    <x v="16"/>
    <m/>
    <s v="P"/>
    <m/>
    <s v="A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288100"/>
    <s v="Abdul Basit"/>
    <s v="Sem1"/>
    <x v="76"/>
    <s v="MWF"/>
    <s v="G (7 to 9)"/>
    <x v="16"/>
    <m/>
    <s v="P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88267"/>
    <s v="Usama Bin Sualaheen 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90374"/>
    <s v="Muhammad Bilal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3718"/>
    <s v="ARHAM ARSALAN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95452"/>
    <s v="Mohsin Ali Khan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99023"/>
    <s v="Jawad Akhtar"/>
    <s v="Sem1"/>
    <x v="76"/>
    <s v="MWF"/>
    <s v="G (7 to 9)"/>
    <x v="16"/>
    <m/>
    <s v="A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302067"/>
    <s v="Osama"/>
    <s v="Sem1"/>
    <x v="76"/>
    <s v="MWF"/>
    <s v="G (7 to 9)"/>
    <x v="16"/>
    <m/>
    <s v="P"/>
    <m/>
    <s v="P"/>
    <m/>
    <s v="P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78876"/>
    <s v="Sheikh Ghulam Muhammad"/>
    <s v="Sem1"/>
    <x v="76"/>
    <s v="MWF"/>
    <s v="G (7 to 9)"/>
    <x v="16"/>
    <m/>
    <s v="P"/>
    <m/>
    <s v="P"/>
    <m/>
    <s v="P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78875"/>
    <s v="Muhammad Khizar Qureshi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85169"/>
    <s v="Abdul Sam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8822"/>
    <s v="Hayyan Rafique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0824"/>
    <s v="Muhammad Sufiyan"/>
    <s v="Sem1"/>
    <x v="76"/>
    <s v="MWF"/>
    <s v="G (7 to 9)"/>
    <x v="16"/>
    <m/>
    <s v="P"/>
    <m/>
    <s v="A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301736"/>
    <s v="Muhammad Usman sani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303467"/>
    <s v="Muhammad Junaid Iqbal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4300"/>
    <s v="MALAIK SHAHWAAN ALI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3676"/>
    <s v="Daniyal Akram"/>
    <s v="Sem1"/>
    <x v="77"/>
    <s v="TTS"/>
    <s v="G (7 to 9)"/>
    <x v="16"/>
    <m/>
    <m/>
    <s v="A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kil"/>
    <s v="Student1303845"/>
    <s v="Syed Salar Abbas"/>
    <s v="Sem1"/>
    <x v="77"/>
    <s v="TTS"/>
    <s v="G (7 to 9)"/>
    <x v="16"/>
    <m/>
    <m/>
    <s v="P"/>
    <m/>
    <s v="P"/>
    <m/>
    <s v="P"/>
    <m/>
    <m/>
    <s v="P"/>
    <m/>
    <s v="A"/>
    <m/>
    <m/>
    <m/>
    <m/>
    <s v="P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305197"/>
    <s v="Rabnawaz Ahmed Qureshi 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5201"/>
    <s v="Muneeb Ur Rehman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6340"/>
    <s v="Muhammad Moiz Farooqui"/>
    <s v="Sem1"/>
    <x v="77"/>
    <s v="TTS"/>
    <s v="G (7 to 9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not intrested further"/>
  </r>
  <r>
    <n v="1"/>
    <m/>
    <s v="Shakil"/>
    <s v="Student1307498"/>
    <s v="Madiha Moughal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6009"/>
    <s v="Arbaz "/>
    <s v="Sem1"/>
    <x v="77"/>
    <s v="TTS"/>
    <s v="G (7 to 9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due to health issues"/>
  </r>
  <r>
    <n v="1"/>
    <m/>
    <s v="Shakil"/>
    <s v="Student1260083"/>
    <s v="muhammad ashad malik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2042"/>
    <s v="Umair Zaidi"/>
    <s v="Sem1"/>
    <x v="77"/>
    <s v="TTS"/>
    <s v="G (7 to 9)"/>
    <x v="16"/>
    <m/>
    <m/>
    <s v="A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08400"/>
    <s v="Muzamil ali Rao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2317"/>
    <s v="Shahrukh qadeer"/>
    <s v="Sem1"/>
    <x v="78"/>
    <s v="MWF"/>
    <s v="G (7 to 9)"/>
    <x v="17"/>
    <m/>
    <s v="P"/>
    <m/>
    <s v="P"/>
    <m/>
    <s v="P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3674"/>
    <s v="YASHWA GILL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3585"/>
    <s v="AARON GEORGE"/>
    <s v="Sem1"/>
    <x v="78"/>
    <s v="MWF"/>
    <s v="G (7 to 9)"/>
    <x v="17"/>
    <m/>
    <s v="A"/>
    <m/>
    <s v="P"/>
    <m/>
    <s v="A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13623"/>
    <s v="AMJAD ABRAR"/>
    <s v="Sem1"/>
    <x v="78"/>
    <s v="MWF"/>
    <s v="G (7 to 9)"/>
    <x v="17"/>
    <m/>
    <s v="A"/>
    <m/>
    <s v="P"/>
    <m/>
    <s v="A"/>
    <m/>
    <m/>
    <s v="P"/>
    <m/>
    <s v="P"/>
    <m/>
    <s v="P"/>
    <m/>
    <m/>
    <s v="A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15709"/>
    <s v="Parshant Maheshwari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5985"/>
    <s v="Noman Ali 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3345"/>
    <s v="Muhammad Daim Waheed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3631"/>
    <s v="Umer Ali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6517"/>
    <s v="Syed Anser Tayyab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6519"/>
    <s v="Muhammad Mohisn Hanan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4887"/>
    <s v="Ahmed raza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5989"/>
    <s v="Ozaif Zain ul abideen"/>
    <s v="Sem1"/>
    <x v="78"/>
    <s v="MWF"/>
    <s v="G (7 to 9)"/>
    <x v="17"/>
    <m/>
    <s v="P"/>
    <m/>
    <s v="P"/>
    <m/>
    <s v="A"/>
    <m/>
    <m/>
    <s v="P"/>
    <m/>
    <s v="P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314861"/>
    <s v="Abdullah Amir"/>
    <s v="Sem1"/>
    <x v="78"/>
    <s v="MWF"/>
    <s v="G (7 to 9)"/>
    <x v="17"/>
    <m/>
    <s v="P"/>
    <m/>
    <s v="P"/>
    <m/>
    <s v="A"/>
    <m/>
    <m/>
    <s v="A"/>
    <m/>
    <s v="P"/>
    <m/>
    <s v="A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15012"/>
    <s v="SYED MUHAMMAD SAQIB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6414"/>
    <s v="MOHSIN KHAN AFRIDI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7214"/>
    <s v="SHAHZAIB  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5987"/>
    <s v="Syed Lisan Alliya Zaidi"/>
    <s v="Sem1"/>
    <x v="78"/>
    <s v="MWF"/>
    <s v="G (7 to 9)"/>
    <x v="17"/>
    <m/>
    <s v="A"/>
    <m/>
    <s v="P"/>
    <m/>
    <s v="A"/>
    <m/>
    <m/>
    <s v="A"/>
    <m/>
    <s v="P"/>
    <m/>
    <s v="P"/>
    <m/>
    <m/>
    <s v="P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18451"/>
    <s v="Hafiz Muhammad Fahad Asghar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8759"/>
    <s v="Umair khan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18764"/>
    <s v="Neha adnan niazi"/>
    <s v="Sem1"/>
    <x v="44"/>
    <s v="TTS"/>
    <s v="G (7 to 9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financial issues"/>
  </r>
  <r>
    <n v="1"/>
    <m/>
    <s v="Shakil"/>
    <s v="Student1319869"/>
    <s v="Muhammad umair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20278"/>
    <s v="Muhammad Owais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320423"/>
    <s v="Abbas Qasim"/>
    <s v="Sem1"/>
    <x v="44"/>
    <s v="TTS"/>
    <s v="G (7 to 9)"/>
    <x v="17"/>
    <m/>
    <m/>
    <s v="A"/>
    <m/>
    <s v="A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320425"/>
    <s v="Raheem Bukhsh"/>
    <s v="Sem1"/>
    <x v="44"/>
    <s v="TTS"/>
    <s v="G (7 to 9)"/>
    <x v="17"/>
    <m/>
    <m/>
    <s v="P"/>
    <m/>
    <s v="A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321035"/>
    <s v="Junaid Ahmed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1937"/>
    <s v="Ibrahim Fazal"/>
    <s v="STC"/>
    <x v="44"/>
    <s v="TTS"/>
    <s v="G (7 to 9)"/>
    <x v="17"/>
    <m/>
    <m/>
    <s v="A"/>
    <m/>
    <s v="P"/>
    <m/>
    <s v="P"/>
    <m/>
    <m/>
    <s v="A"/>
    <m/>
    <s v="A"/>
    <m/>
    <m/>
    <m/>
    <m/>
    <s v="P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Shakil"/>
    <s v="Student1321984"/>
    <s v="Ahmed Raza"/>
    <s v="STC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0950"/>
    <s v="Muhammad Shoaib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22072"/>
    <s v="Muhammad Arqam 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22068"/>
    <s v="Zain Ali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1788"/>
    <s v="Muhammad Hassan Motiwala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2394"/>
    <s v="Kumail hassan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s v="N/R (out of city)"/>
  </r>
  <r>
    <n v="1"/>
    <m/>
    <s v="Shakil"/>
    <s v="Student1318238"/>
    <s v="Aliya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8756"/>
    <s v="Sarim Ahmed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307206"/>
    <s v="Daniyal Faran 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307736"/>
    <s v="Muhammad Usama Khalid"/>
    <s v="Sem1"/>
    <x v="44"/>
    <s v="TTS"/>
    <s v="G (7 to 9)"/>
    <x v="17"/>
    <m/>
    <m/>
    <s v="P"/>
    <m/>
    <s v="A"/>
    <m/>
    <s v="P"/>
    <m/>
    <m/>
    <s v="A"/>
    <m/>
    <s v="P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kil"/>
    <s v="Student1309211"/>
    <s v="Shaikh Rizwan"/>
    <s v="Sem1"/>
    <x v="44"/>
    <s v="TTS"/>
    <s v="G (7 to 9)"/>
    <x v="17"/>
    <m/>
    <m/>
    <s v="A"/>
    <m/>
    <s v="A"/>
    <m/>
    <s v="A"/>
    <m/>
    <m/>
    <s v="A"/>
    <m/>
    <s v="P"/>
    <m/>
    <m/>
    <m/>
    <m/>
    <s v="A"/>
    <m/>
    <m/>
    <m/>
    <s v="P"/>
    <m/>
    <m/>
    <m/>
    <m/>
    <m/>
    <m/>
    <m/>
    <m/>
    <m/>
    <m/>
    <n v="7"/>
    <n v="2"/>
    <n v="5"/>
    <n v="0"/>
    <n v="0.2857142857142857"/>
    <m/>
  </r>
  <r>
    <n v="1"/>
    <m/>
    <s v="Shakil"/>
    <s v="Student1310035"/>
    <s v="Muhammad Sheroz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06341"/>
    <s v="Nizam Ahmed Khan"/>
    <s v="Sem1"/>
    <x v="44"/>
    <s v="TTS"/>
    <s v="G (7 to 9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Shakil"/>
    <s v="Student1310481"/>
    <s v="Syed kamil Hassan Shah"/>
    <s v="Sem1"/>
    <x v="44"/>
    <s v="TTS"/>
    <s v="G (7 to 9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Shakil"/>
    <s v="Student1323595"/>
    <s v="Gul Nawaz"/>
    <s v="Sem1"/>
    <x v="79"/>
    <s v="MWF"/>
    <s v="G (7 to 9)"/>
    <x v="19"/>
    <m/>
    <s v="A"/>
    <m/>
    <s v="A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323475"/>
    <s v="Umair Khan"/>
    <s v="Sem1"/>
    <x v="79"/>
    <s v="MWF"/>
    <s v="G (7 to 9)"/>
    <x v="19"/>
    <m/>
    <s v="A"/>
    <m/>
    <s v="A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324144"/>
    <s v="Junaid Ahmed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4495"/>
    <s v="Usman Ali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4496"/>
    <s v="Arman Ali"/>
    <s v="Sem1"/>
    <x v="79"/>
    <s v="MWF"/>
    <s v="G (7 to 9)"/>
    <x v="19"/>
    <m/>
    <s v="A"/>
    <m/>
    <s v="A"/>
    <m/>
    <s v="A"/>
    <m/>
    <m/>
    <s v="P"/>
    <m/>
    <s v="P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324677"/>
    <s v="Muhammad Arslan"/>
    <s v="Sem1"/>
    <x v="79"/>
    <s v="MWF"/>
    <s v="G (7 to 9)"/>
    <x v="19"/>
    <m/>
    <s v="A"/>
    <m/>
    <s v="A"/>
    <m/>
    <s v="A"/>
    <m/>
    <m/>
    <s v="P"/>
    <m/>
    <s v="P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324785"/>
    <s v="Muhammad Umar"/>
    <s v="Sem1"/>
    <x v="79"/>
    <s v="MWF"/>
    <s v="G (7 to 9)"/>
    <x v="19"/>
    <m/>
    <s v="A"/>
    <m/>
    <s v="A"/>
    <m/>
    <s v="A"/>
    <m/>
    <m/>
    <s v="P"/>
    <m/>
    <s v="P"/>
    <m/>
    <s v="P"/>
    <m/>
    <m/>
    <s v="A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Shakil"/>
    <s v="Student1325661"/>
    <s v="Maisum yousuf"/>
    <s v="Sem1"/>
    <x v="79"/>
    <s v="MWF"/>
    <s v="G (7 to 9)"/>
    <x v="19"/>
    <m/>
    <s v="A"/>
    <m/>
    <s v="A"/>
    <m/>
    <s v="A"/>
    <m/>
    <m/>
    <s v="P"/>
    <m/>
    <s v="P"/>
    <m/>
    <s v="P"/>
    <m/>
    <m/>
    <s v="P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25534"/>
    <s v="Muhammad Abyan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P"/>
    <m/>
    <m/>
    <m/>
    <m/>
    <m/>
    <m/>
    <m/>
    <m/>
    <m/>
    <m/>
    <m/>
    <n v="8"/>
    <n v="1"/>
    <n v="7"/>
    <n v="0"/>
    <n v="0.125"/>
    <m/>
  </r>
  <r>
    <n v="1"/>
    <m/>
    <s v="Shakil"/>
    <s v="Student1326786"/>
    <s v="Mohib Irfan"/>
    <s v="Sem1"/>
    <x v="79"/>
    <s v="MWF"/>
    <s v="G (7 to 9)"/>
    <x v="19"/>
    <m/>
    <s v="A"/>
    <m/>
    <s v="A"/>
    <m/>
    <s v="A"/>
    <m/>
    <m/>
    <s v="A"/>
    <m/>
    <s v="A"/>
    <m/>
    <s v="P"/>
    <m/>
    <m/>
    <s v="P"/>
    <m/>
    <m/>
    <m/>
    <s v="P"/>
    <m/>
    <m/>
    <m/>
    <m/>
    <m/>
    <m/>
    <m/>
    <m/>
    <m/>
    <m/>
    <m/>
    <n v="8"/>
    <n v="3"/>
    <n v="5"/>
    <n v="0"/>
    <n v="0.375"/>
    <m/>
  </r>
  <r>
    <n v="1"/>
    <m/>
    <s v="Shakil"/>
    <s v="Student1319725"/>
    <s v="Muhammad Haseeb Mughal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5531"/>
    <s v="Mohsin rafiq"/>
    <s v="STC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7625"/>
    <s v="Muhammad Noman Asghar"/>
    <s v="Sem1"/>
    <x v="79"/>
    <s v="MWF"/>
    <s v="G (7 to 9)"/>
    <x v="19"/>
    <m/>
    <s v="A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20770"/>
    <s v="Rabail Bhurgri"/>
    <s v="STC"/>
    <x v="79"/>
    <s v="MWF"/>
    <s v="G (7 to 9)"/>
    <x v="19"/>
    <m/>
    <s v="P"/>
    <m/>
    <s v="P"/>
    <m/>
    <s v="P"/>
    <m/>
    <m/>
    <s v="P"/>
    <m/>
    <s v="A"/>
    <m/>
    <s v="A"/>
    <m/>
    <m/>
    <s v="A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29595"/>
    <s v="Zain Haider"/>
    <s v="Sem1"/>
    <x v="79"/>
    <s v="MWF"/>
    <s v="G (7 to 9)"/>
    <x v="19"/>
    <m/>
    <s v="A"/>
    <m/>
    <s v="A"/>
    <m/>
    <s v="P"/>
    <m/>
    <m/>
    <s v="P"/>
    <m/>
    <s v="A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328668"/>
    <s v="Arham Arif"/>
    <s v="STC"/>
    <x v="79"/>
    <s v="MWF"/>
    <s v="G (7 to 9)"/>
    <x v="19"/>
    <m/>
    <s v="P"/>
    <m/>
    <s v="P"/>
    <m/>
    <s v="P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28725"/>
    <s v="Rabia"/>
    <s v="STC"/>
    <x v="79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28622"/>
    <s v="Bilal Baig"/>
    <s v="Sem1"/>
    <x v="79"/>
    <s v="MWF"/>
    <s v="G (7 to 9)"/>
    <x v="19"/>
    <m/>
    <s v="A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28933"/>
    <s v="M Danish Rehman"/>
    <s v="Sem1"/>
    <x v="79"/>
    <s v="MWF"/>
    <s v="G (7 to 9)"/>
    <x v="19"/>
    <m/>
    <s v="P"/>
    <m/>
    <s v="P"/>
    <m/>
    <s v="P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28627"/>
    <s v="Ali Naeem"/>
    <s v="Sem1"/>
    <x v="79"/>
    <s v="MWF"/>
    <s v="G (7 to 9)"/>
    <x v="19"/>
    <m/>
    <s v="A"/>
    <m/>
    <s v="A"/>
    <m/>
    <s v="A"/>
    <m/>
    <m/>
    <s v="P"/>
    <m/>
    <s v="P"/>
    <m/>
    <s v="P"/>
    <m/>
    <m/>
    <s v="A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Faizan"/>
    <s v="Student1311877"/>
    <s v="Muhammad Asadullah"/>
    <s v="AUTOCAD"/>
    <x v="80"/>
    <s v="MWF"/>
    <s v="F (5 to 7)"/>
    <x v="22"/>
    <m/>
    <s v="P"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n v="3"/>
    <n v="3"/>
    <n v="0"/>
    <n v="0"/>
    <n v="1"/>
    <s v="batch completed"/>
  </r>
  <r>
    <n v="1"/>
    <m/>
    <s v="Faizan"/>
    <s v="Student1311777"/>
    <s v="Athar ul Islam "/>
    <s v="AUTOCAD"/>
    <x v="80"/>
    <s v="MWF"/>
    <s v="F (5 to 7)"/>
    <x v="22"/>
    <m/>
    <s v="A"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s v="batch completed"/>
  </r>
  <r>
    <n v="1"/>
    <m/>
    <s v="Faizan"/>
    <s v="Student1319433"/>
    <s v="Muzamil Tasadduq"/>
    <s v="AUTOCAD"/>
    <x v="80"/>
    <s v="MWF"/>
    <s v="F (5 to 7)"/>
    <x v="22"/>
    <m/>
    <s v="P"/>
    <m/>
    <s v="A"/>
    <m/>
    <s v="P"/>
    <m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s v="batch completed"/>
  </r>
  <r>
    <n v="1"/>
    <m/>
    <s v="Faizan"/>
    <s v="Student1319474"/>
    <s v="Ali hasan"/>
    <s v="AUTOCAD"/>
    <x v="80"/>
    <s v="MWF"/>
    <s v="F (5 to 7)"/>
    <x v="22"/>
    <m/>
    <s v="A"/>
    <m/>
    <s v="A"/>
    <m/>
    <s v="A"/>
    <m/>
    <m/>
    <m/>
    <m/>
    <m/>
    <m/>
    <m/>
    <m/>
    <m/>
    <m/>
    <m/>
    <m/>
    <m/>
    <m/>
    <m/>
    <m/>
    <m/>
    <m/>
    <m/>
    <m/>
    <m/>
    <m/>
    <m/>
    <m/>
    <m/>
    <n v="3"/>
    <n v="0"/>
    <n v="3"/>
    <n v="0"/>
    <n v="0"/>
    <s v="batch completed"/>
  </r>
  <r>
    <n v="1"/>
    <m/>
    <s v="Faizan"/>
    <s v="Student1318935"/>
    <s v="naeem Abass"/>
    <s v="AUTOCAD"/>
    <x v="80"/>
    <s v="MWF"/>
    <s v="F (5 to 7)"/>
    <x v="22"/>
    <m/>
    <s v="P"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n v="3"/>
    <n v="3"/>
    <n v="0"/>
    <n v="0"/>
    <n v="1"/>
    <s v="batch completed"/>
  </r>
  <r>
    <n v="1"/>
    <m/>
    <s v="Faizan"/>
    <s v="Student1321991"/>
    <s v="Abdul Ghaffar Usman"/>
    <s v="AUTOCAD"/>
    <x v="80"/>
    <s v="MWF"/>
    <s v="F (5 to 7)"/>
    <x v="22"/>
    <m/>
    <s v="A"/>
    <m/>
    <s v="A"/>
    <m/>
    <s v="A"/>
    <m/>
    <m/>
    <m/>
    <m/>
    <m/>
    <m/>
    <m/>
    <m/>
    <m/>
    <m/>
    <m/>
    <m/>
    <m/>
    <m/>
    <m/>
    <m/>
    <m/>
    <m/>
    <m/>
    <m/>
    <m/>
    <m/>
    <m/>
    <m/>
    <m/>
    <n v="3"/>
    <n v="0"/>
    <n v="3"/>
    <n v="0"/>
    <n v="0"/>
    <s v="batch completed"/>
  </r>
  <r>
    <n v="1"/>
    <m/>
    <s v="Faizan"/>
    <s v="Student1311843"/>
    <s v="Muhammad Abdullah"/>
    <s v="AUTOCAD"/>
    <x v="80"/>
    <s v="MWF"/>
    <s v="F (5 to 7)"/>
    <x v="22"/>
    <m/>
    <s v="P"/>
    <m/>
    <s v="A"/>
    <m/>
    <s v="P"/>
    <m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s v="batch completed"/>
  </r>
  <r>
    <n v="1"/>
    <m/>
    <s v="shafiq"/>
    <s v="Student1325514"/>
    <s v="Ahnaf Duruesh"/>
    <s v="Sem2"/>
    <x v="81"/>
    <s v="MWF"/>
    <s v="C (11 to 1)"/>
    <x v="23"/>
    <m/>
    <s v="P"/>
    <m/>
    <s v="A"/>
    <m/>
    <s v="A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Faizan"/>
    <s v="Student1295025"/>
    <s v="Govinda Kumar"/>
    <s v="SMART PRO"/>
    <x v="82"/>
    <s v="TTS"/>
    <s v="D (1 to 3)"/>
    <x v="5"/>
    <m/>
    <m/>
    <s v="P"/>
    <m/>
    <s v="P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307262"/>
    <s v="TAHA AHMED"/>
    <s v="DIGITAL MARKETING"/>
    <x v="83"/>
    <s v="TTS"/>
    <s v="F (5 to 7)"/>
    <x v="24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4331"/>
    <s v="AMNA ASIF"/>
    <s v="DIGITAL MARKETING"/>
    <x v="83"/>
    <s v="TTS"/>
    <s v="F (5 to 7)"/>
    <x v="24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3664"/>
    <s v="Mahnoor Shahid"/>
    <s v="DIGITAL MARKETING"/>
    <x v="83"/>
    <s v="TTS"/>
    <s v="F (5 to 7)"/>
    <x v="24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13136"/>
    <s v="Haris Ibrahim"/>
    <s v="DIGITAL MARKETING"/>
    <x v="83"/>
    <s v="TTS"/>
    <s v="F (5 to 7)"/>
    <x v="24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s v="COURSE COMPLETE"/>
    <s v="Faizan"/>
    <s v="Student1320363"/>
    <s v="Aroon Kumar"/>
    <s v="DIGITAL MARKETING"/>
    <x v="83"/>
    <s v="TTS"/>
    <s v="F (5 to 7)"/>
    <x v="24"/>
    <m/>
    <m/>
    <s v="P"/>
    <m/>
    <s v="P"/>
    <m/>
    <s v="P"/>
    <m/>
    <m/>
    <s v="P"/>
    <m/>
    <m/>
    <m/>
    <m/>
    <m/>
    <m/>
    <m/>
    <m/>
    <m/>
    <m/>
    <m/>
    <m/>
    <m/>
    <m/>
    <m/>
    <m/>
    <m/>
    <m/>
    <m/>
    <m/>
    <m/>
    <n v="4"/>
    <n v="4"/>
    <n v="0"/>
    <n v="0"/>
    <n v="1"/>
    <m/>
  </r>
  <r>
    <n v="1"/>
    <s v="BackUp"/>
    <s v="Shakil"/>
    <s v="Student1304369"/>
    <s v="Saad Ahmed"/>
    <s v="SMART PRO"/>
    <x v="84"/>
    <s v="TTS"/>
    <s v="E (3 to 5)"/>
    <x v="25"/>
    <m/>
    <m/>
    <s v="A"/>
    <m/>
    <s v="P"/>
    <m/>
    <s v="P"/>
    <m/>
    <m/>
    <s v="P"/>
    <m/>
    <s v="P"/>
    <m/>
    <m/>
    <m/>
    <m/>
    <s v="P"/>
    <m/>
    <m/>
    <m/>
    <m/>
    <m/>
    <m/>
    <m/>
    <m/>
    <m/>
    <m/>
    <m/>
    <m/>
    <m/>
    <m/>
    <n v="6"/>
    <n v="5"/>
    <n v="1"/>
    <n v="0"/>
    <n v="0.83333333333333337"/>
    <s v="Backup PR-202011F"/>
  </r>
  <r>
    <n v="1"/>
    <s v="BackUp"/>
    <s v="Shakil"/>
    <s v="Student1299063"/>
    <s v="Muhammad Usama "/>
    <s v="SMART PRO"/>
    <x v="84"/>
    <s v="TTS"/>
    <s v="E (3 to 5)"/>
    <x v="25"/>
    <m/>
    <m/>
    <s v="A"/>
    <m/>
    <s v="P"/>
    <m/>
    <s v="P"/>
    <m/>
    <m/>
    <s v="P"/>
    <m/>
    <s v="P"/>
    <m/>
    <m/>
    <m/>
    <m/>
    <s v="P"/>
    <m/>
    <m/>
    <m/>
    <m/>
    <m/>
    <m/>
    <m/>
    <m/>
    <m/>
    <m/>
    <m/>
    <m/>
    <m/>
    <m/>
    <n v="6"/>
    <n v="5"/>
    <n v="1"/>
    <n v="0"/>
    <n v="0.83333333333333337"/>
    <s v="Backup PR-202011F"/>
  </r>
  <r>
    <n v="1"/>
    <s v="INACTIVE"/>
    <s v="Shakil"/>
    <s v="Student1300306"/>
    <s v="Mubashir Hussain "/>
    <s v="SMART PRO"/>
    <x v="84"/>
    <s v="TTS"/>
    <s v="E (3 to 5)"/>
    <x v="25"/>
    <m/>
    <m/>
    <s v="A"/>
    <m/>
    <s v="A"/>
    <m/>
    <s v="A"/>
    <m/>
    <m/>
    <s v="A"/>
    <m/>
    <s v="A"/>
    <m/>
    <m/>
    <m/>
    <m/>
    <s v="A"/>
    <m/>
    <m/>
    <m/>
    <m/>
    <m/>
    <m/>
    <m/>
    <m/>
    <m/>
    <m/>
    <m/>
    <m/>
    <m/>
    <m/>
    <n v="6"/>
    <n v="0"/>
    <n v="6"/>
    <n v="0"/>
    <n v="0"/>
    <s v="Last status Out of city"/>
  </r>
  <r>
    <n v="1"/>
    <m/>
    <s v="Faizan"/>
    <s v="Student1312949"/>
    <s v="Atezaz Ahsan"/>
    <s v="SMART PRO"/>
    <x v="85"/>
    <s v="TTS"/>
    <s v="D (1 to 3)"/>
    <x v="1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12944"/>
    <s v="UMAIR KHAN"/>
    <s v="SMART PRO"/>
    <x v="85"/>
    <s v="TTS"/>
    <s v="D (1 to 3)"/>
    <x v="1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Shakil"/>
    <s v="Student1313142"/>
    <s v="Faizan Channa"/>
    <s v="SMART PRO"/>
    <x v="86"/>
    <s v="TTS"/>
    <s v="E (3 to 5)"/>
    <x v="8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3378"/>
    <s v="MUHAMMAD ANUS LODHI"/>
    <s v="SMART PRO"/>
    <x v="86"/>
    <s v="TTS"/>
    <s v="E (3 to 5)"/>
    <x v="8"/>
    <m/>
    <m/>
    <s v="P"/>
    <m/>
    <s v="P"/>
    <m/>
    <s v="P"/>
    <m/>
    <m/>
    <s v="P"/>
    <m/>
    <s v="P"/>
    <m/>
    <m/>
    <m/>
    <m/>
    <s v="A"/>
    <m/>
    <m/>
    <m/>
    <s v="L"/>
    <m/>
    <m/>
    <m/>
    <m/>
    <m/>
    <m/>
    <m/>
    <m/>
    <m/>
    <m/>
    <n v="7"/>
    <n v="5"/>
    <n v="1"/>
    <n v="1"/>
    <n v="0.7142857142857143"/>
    <m/>
  </r>
  <r>
    <n v="1"/>
    <m/>
    <s v="Shakil"/>
    <s v="Student1313383"/>
    <s v="MUHAMAMD MUNEEB "/>
    <s v="SMART PRO"/>
    <x v="86"/>
    <s v="TTS"/>
    <s v="E (3 to 5)"/>
    <x v="8"/>
    <m/>
    <m/>
    <s v="P"/>
    <m/>
    <s v="A"/>
    <m/>
    <s v="P"/>
    <m/>
    <m/>
    <s v="A"/>
    <m/>
    <s v="A"/>
    <m/>
    <m/>
    <m/>
    <m/>
    <s v="A"/>
    <m/>
    <m/>
    <m/>
    <s v="A"/>
    <m/>
    <m/>
    <m/>
    <m/>
    <m/>
    <m/>
    <m/>
    <m/>
    <m/>
    <m/>
    <n v="7"/>
    <n v="2"/>
    <n v="5"/>
    <n v="0"/>
    <n v="0.2857142857142857"/>
    <m/>
  </r>
  <r>
    <n v="1"/>
    <m/>
    <s v="Shakil"/>
    <s v="Student1313364"/>
    <s v="MEHRAN QAYUUM"/>
    <s v="SMART PRO"/>
    <x v="86"/>
    <s v="TTS"/>
    <s v="E (3 to 5)"/>
    <x v="8"/>
    <m/>
    <m/>
    <s v="A"/>
    <m/>
    <s v="A"/>
    <m/>
    <s v="A"/>
    <m/>
    <m/>
    <s v="A"/>
    <m/>
    <s v="P"/>
    <m/>
    <m/>
    <m/>
    <m/>
    <s v="P"/>
    <m/>
    <m/>
    <m/>
    <s v="L"/>
    <m/>
    <m/>
    <m/>
    <m/>
    <m/>
    <m/>
    <m/>
    <m/>
    <m/>
    <m/>
    <n v="7"/>
    <n v="2"/>
    <n v="4"/>
    <n v="1"/>
    <n v="0.2857142857142857"/>
    <m/>
  </r>
  <r>
    <n v="1"/>
    <m/>
    <s v="Faizan"/>
    <s v="Student1318215"/>
    <s v="Hadi Abbas Moledina"/>
    <s v="DIGITAL MARKETING"/>
    <x v="87"/>
    <s v="MWF"/>
    <s v="F (5 to 7)"/>
    <x v="24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318397"/>
    <s v="Nausheen Irfan"/>
    <s v="DIGITAL MARKETING"/>
    <x v="87"/>
    <s v="MWF"/>
    <s v="F (5 to 7)"/>
    <x v="24"/>
    <m/>
    <s v="P"/>
    <m/>
    <s v="A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Faizan"/>
    <s v="Student1318392"/>
    <s v="Tofiq alam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8393"/>
    <s v="Shaikh Muhammad Jamshaid"/>
    <s v="DIGITAL MARKETING"/>
    <x v="87"/>
    <s v="MWF"/>
    <s v="F (5 to 7)"/>
    <x v="24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20291"/>
    <s v="Maliha Tariq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3740"/>
    <s v="Samantha maurice"/>
    <s v="DIGITAL MARKETING"/>
    <x v="87"/>
    <s v="MWF"/>
    <s v="F (5 to 7)"/>
    <x v="24"/>
    <m/>
    <s v="P"/>
    <m/>
    <s v="P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321731"/>
    <s v="Muhammad Hasan Sultan"/>
    <s v="DIGITAL MARKETING"/>
    <x v="87"/>
    <s v="MWF"/>
    <s v="F (5 to 7)"/>
    <x v="24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21784"/>
    <s v="M Aman ul Jamil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3482"/>
    <s v="Ali Hasnain"/>
    <s v="DIGITAL MARKETING"/>
    <x v="87"/>
    <s v="MWF"/>
    <s v="F (5 to 7)"/>
    <x v="24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21808"/>
    <s v="Ayesha Suhail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A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322079"/>
    <s v="Haris Azhar"/>
    <s v="SMART PRO"/>
    <x v="88"/>
    <s v="TTS"/>
    <s v="D (1 to 3)"/>
    <x v="14"/>
    <m/>
    <s v="P"/>
    <m/>
    <s v="A"/>
    <m/>
    <m/>
    <s v="P"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m/>
  </r>
  <r>
    <n v="1"/>
    <m/>
    <s v="shafiq"/>
    <s v="Student1323732"/>
    <s v="Azan Ahmed Khan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23715"/>
    <s v="Muhammad Muzammil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7320"/>
    <s v="Gul Hassan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0036"/>
    <s v="Eman Khan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4337"/>
    <s v="M.Basharat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8053"/>
    <s v="Kiran Rafique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25487"/>
    <s v="Ushna Shafiq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303475"/>
    <s v="KASHIF IQBAL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24675"/>
    <s v="Abdul Rehman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18748"/>
    <s v="Muhammad Amraiz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24787"/>
    <s v="Muhammad Sheroz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19406"/>
    <s v="Habib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22920"/>
    <s v="naveen pervaiz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269274"/>
    <s v="ARSHAD MEHMOOD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394"/>
    <s v="Abdul Basit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8287"/>
    <s v="Muhammad Raza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s v="COURSE COMPLETE"/>
    <s v="Shakil"/>
    <s v="Student1280593"/>
    <s v="Ahmed Bilal Noori"/>
    <m/>
    <x v="91"/>
    <s v="TTS"/>
    <s v="G (7 to 9)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s v="COURSE COMPLETE"/>
    <s v="Shakil"/>
    <s v="Student1287100"/>
    <s v="MAHNOOR ZEESHAN"/>
    <m/>
    <x v="91"/>
    <s v="TTS"/>
    <s v="G (7 to 9)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287078"/>
    <s v="Muhammad Yaseen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65839"/>
    <s v="M HAMMAD NASIR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5621"/>
    <s v="Muhammad Ishaq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3441"/>
    <s v="Ali Hasnain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0044"/>
    <s v="Muhammad ali usama 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8090"/>
    <s v="Taha Sajid Ali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3170"/>
    <s v="RAJA AZHAR MUKHTAR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8383"/>
    <s v="Sheroz Muhammad Hasim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utdent1300481"/>
    <s v="Syed Luft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1682"/>
    <s v="Muhammad Aun Abbas"/>
    <s v="AHNA"/>
    <x v="92"/>
    <s v="MWF"/>
    <s v="F (5 to 7)"/>
    <x v="27"/>
    <m/>
    <s v="A"/>
    <m/>
    <s v="A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18386"/>
    <s v="Shehzad Ul Sattar Alvi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4963"/>
    <s v="Ali bin Khalid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5633"/>
    <s v="Zoozem Khalid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4013"/>
    <s v="Zeeshan Ali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1942"/>
    <s v="Muhammad Shahzeb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5770"/>
    <s v="Syed Muhammad Jawwad Jaffri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9264"/>
    <s v="Nadia Rahim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4683"/>
    <s v="Muhammad Shees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324680"/>
    <s v="Muhammad Sehal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326790"/>
    <s v="Muhammad Hanzala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27622"/>
    <s v="Shazil Ahmed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s v="BackUp"/>
    <s v="shafiq"/>
    <s v="Student1061919"/>
    <s v="daniyal Haider"/>
    <s v="Sem4"/>
    <x v="31"/>
    <s v="TTS"/>
    <s v="C (11 to 1)"/>
    <x v="14"/>
    <m/>
    <m/>
    <s v="A"/>
    <m/>
    <s v="P"/>
    <m/>
    <s v="A"/>
    <m/>
    <m/>
    <s v="P"/>
    <m/>
    <s v="A"/>
    <m/>
    <m/>
    <m/>
    <m/>
    <s v="A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320953"/>
    <s v="Hassan Mohsin"/>
    <s v="Sem1"/>
    <x v="43"/>
    <s v="TTS"/>
    <s v="C (11 to 1)"/>
    <x v="1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2"/>
    <m/>
    <s v="Ammara"/>
    <s v="Student1327626"/>
    <s v="Khazima Tahir"/>
    <m/>
    <x v="25"/>
    <s v="TTS"/>
    <s v="B (9 to 11)"/>
    <x v="5"/>
    <m/>
    <m/>
    <s v="P"/>
    <m/>
    <s v="P"/>
    <m/>
    <s v="P"/>
    <m/>
    <m/>
    <s v="A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Faizan"/>
    <s v="Student1325537"/>
    <s v="Waqar Ahmed"/>
    <s v="DIGITAL MARKETING"/>
    <x v="87"/>
    <s v="MWF"/>
    <s v="F (5 to 7)"/>
    <x v="24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3839"/>
    <s v="Rafiullah"/>
    <s v="Sem1"/>
    <x v="94"/>
    <s v="MWF"/>
    <s v="C (11 to 1)"/>
    <x v="16"/>
    <m/>
    <s v="L"/>
    <m/>
    <s v="L"/>
    <m/>
    <s v="L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6"/>
    <n v="3"/>
    <n v="0"/>
    <m/>
  </r>
  <r>
    <n v="1"/>
    <m/>
    <s v="shafiq"/>
    <s v="Student1322076"/>
    <s v="Muhammad Hamza Khan Niaizi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4"/>
    <n v="2"/>
    <n v="3"/>
    <n v="0.44444444444444442"/>
    <m/>
  </r>
  <r>
    <n v="2"/>
    <m/>
    <s v="shafiq"/>
    <s v="Student1327626"/>
    <s v="Khazima Tahir"/>
    <s v="Sem1"/>
    <x v="94"/>
    <s v="MWF"/>
    <s v="C (11 to 1)"/>
    <x v="16"/>
    <m/>
    <s v="L"/>
    <m/>
    <s v="L"/>
    <m/>
    <s v="L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5"/>
    <n v="1"/>
    <n v="3"/>
    <n v="0.55555555555555558"/>
    <m/>
  </r>
  <r>
    <n v="1"/>
    <m/>
    <s v="shafiq"/>
    <s v="Student1328641"/>
    <s v="Ammar Shafiq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4965"/>
    <s v="Abdul Ahad Khan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8665"/>
    <s v="Ghulam hassan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8672"/>
    <s v="Muhammad Taha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7621"/>
    <s v="Muhammad Umar Aijaz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Faizan"/>
    <s v="Student1063130"/>
    <s v="Akber Hussain"/>
    <s v="SBTE"/>
    <x v="95"/>
    <s v="MWF"/>
    <s v="F (5 to 7)"/>
    <x v="28"/>
    <m/>
    <s v="A"/>
    <s v="P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1"/>
    <n v="12"/>
    <n v="0"/>
    <n v="7.6923076923076927E-2"/>
    <m/>
  </r>
  <r>
    <n v="1"/>
    <m/>
    <s v="Faizan"/>
    <s v="Student1283807"/>
    <s v="Muhammad Faraz"/>
    <s v="SBTE"/>
    <x v="95"/>
    <s v="MWF"/>
    <s v="F (5 to 7)"/>
    <x v="28"/>
    <m/>
    <s v="L"/>
    <s v="L"/>
    <m/>
    <s v="L"/>
    <s v="L"/>
    <s v="L"/>
    <m/>
    <s v="L"/>
    <s v="A"/>
    <s v="A"/>
    <m/>
    <s v="P"/>
    <m/>
    <m/>
    <m/>
    <s v="A"/>
    <m/>
    <m/>
    <s v="P"/>
    <s v="A"/>
    <m/>
    <s v="A"/>
    <m/>
    <m/>
    <m/>
    <m/>
    <m/>
    <m/>
    <m/>
    <m/>
    <n v="13"/>
    <n v="2"/>
    <n v="5"/>
    <n v="6"/>
    <n v="0.15384615384615385"/>
    <m/>
  </r>
  <r>
    <n v="1"/>
    <m/>
    <s v="Faizan"/>
    <s v="Student1114789"/>
    <s v="Saddam umer"/>
    <s v="SBTE"/>
    <x v="95"/>
    <s v="MWF"/>
    <s v="F (5 to 7)"/>
    <x v="28"/>
    <m/>
    <s v="A"/>
    <s v="A"/>
    <m/>
    <s v="A"/>
    <s v="A"/>
    <s v="A"/>
    <m/>
    <s v="P"/>
    <s v="P"/>
    <s v="P"/>
    <m/>
    <s v="P"/>
    <m/>
    <m/>
    <m/>
    <s v="A"/>
    <m/>
    <m/>
    <s v="P"/>
    <s v="A"/>
    <m/>
    <s v="P"/>
    <m/>
    <m/>
    <m/>
    <m/>
    <m/>
    <m/>
    <m/>
    <m/>
    <n v="13"/>
    <n v="6"/>
    <n v="7"/>
    <n v="0"/>
    <n v="0.46153846153846156"/>
    <m/>
  </r>
  <r>
    <n v="1"/>
    <m/>
    <s v="Faizan"/>
    <s v="Student1083095"/>
    <s v="Syed Konain Haider"/>
    <s v="SBTE"/>
    <x v="95"/>
    <s v="MWF"/>
    <s v="F (5 to 7)"/>
    <x v="28"/>
    <m/>
    <s v="P"/>
    <s v="A"/>
    <m/>
    <s v="A"/>
    <s v="P"/>
    <s v="A"/>
    <m/>
    <s v="P"/>
    <s v="P"/>
    <s v="A"/>
    <m/>
    <s v="P"/>
    <m/>
    <m/>
    <m/>
    <s v="P"/>
    <m/>
    <m/>
    <s v="A"/>
    <s v="P"/>
    <m/>
    <s v="P"/>
    <m/>
    <m/>
    <m/>
    <m/>
    <m/>
    <m/>
    <m/>
    <m/>
    <n v="13"/>
    <n v="8"/>
    <n v="5"/>
    <n v="0"/>
    <n v="0.61538461538461542"/>
    <m/>
  </r>
  <r>
    <n v="1"/>
    <m/>
    <s v="Faizan"/>
    <s v="Student1297069"/>
    <s v="Ahmed Saeed"/>
    <s v="SBTE"/>
    <x v="95"/>
    <s v="MWF"/>
    <s v="F (5 to 7)"/>
    <x v="28"/>
    <m/>
    <s v="P"/>
    <s v="A"/>
    <m/>
    <s v="A"/>
    <s v="P"/>
    <s v="A"/>
    <m/>
    <s v="P"/>
    <s v="A"/>
    <s v="P"/>
    <m/>
    <s v="P"/>
    <m/>
    <m/>
    <m/>
    <s v="A"/>
    <m/>
    <m/>
    <s v="P"/>
    <s v="A"/>
    <m/>
    <s v="P"/>
    <m/>
    <m/>
    <m/>
    <m/>
    <m/>
    <m/>
    <m/>
    <m/>
    <n v="13"/>
    <n v="7"/>
    <n v="6"/>
    <n v="0"/>
    <n v="0.53846153846153844"/>
    <m/>
  </r>
  <r>
    <n v="1"/>
    <m/>
    <s v="Faizan"/>
    <s v="Student1297074"/>
    <s v="Ashfaq Ali Zardari"/>
    <s v="SBTE"/>
    <x v="95"/>
    <s v="MWF"/>
    <s v="F (5 to 7)"/>
    <x v="28"/>
    <m/>
    <s v="P"/>
    <s v="P"/>
    <m/>
    <s v="A"/>
    <s v="P"/>
    <s v="A"/>
    <m/>
    <s v="P"/>
    <s v="P"/>
    <s v="P"/>
    <m/>
    <s v="P"/>
    <m/>
    <m/>
    <m/>
    <s v="P"/>
    <m/>
    <m/>
    <s v="P"/>
    <s v="P"/>
    <m/>
    <s v="P"/>
    <m/>
    <m/>
    <m/>
    <m/>
    <m/>
    <m/>
    <m/>
    <m/>
    <n v="13"/>
    <n v="11"/>
    <n v="2"/>
    <n v="0"/>
    <n v="0.84615384615384615"/>
    <m/>
  </r>
  <r>
    <n v="1"/>
    <m/>
    <s v="Faizan"/>
    <s v="Student1018561"/>
    <s v="Aqib Zulfiqar"/>
    <s v="SBTE"/>
    <x v="95"/>
    <s v="MWF"/>
    <s v="F (5 to 7)"/>
    <x v="28"/>
    <m/>
    <s v="P"/>
    <s v="A"/>
    <m/>
    <s v="A"/>
    <s v="P"/>
    <s v="A"/>
    <m/>
    <s v="A"/>
    <s v="A"/>
    <s v="A"/>
    <m/>
    <s v="A"/>
    <m/>
    <m/>
    <m/>
    <s v="P"/>
    <m/>
    <m/>
    <s v="A"/>
    <s v="P"/>
    <m/>
    <s v="A"/>
    <m/>
    <m/>
    <m/>
    <m/>
    <m/>
    <m/>
    <m/>
    <m/>
    <n v="13"/>
    <n v="4"/>
    <n v="9"/>
    <n v="0"/>
    <n v="0.30769230769230771"/>
    <m/>
  </r>
  <r>
    <n v="1"/>
    <m/>
    <s v="Faizan"/>
    <s v="Student1292550"/>
    <s v="Rohan Fakira"/>
    <s v="SBTE"/>
    <x v="95"/>
    <s v="MWF"/>
    <s v="F (5 to 7)"/>
    <x v="28"/>
    <m/>
    <s v="A"/>
    <s v="A"/>
    <m/>
    <s v="A"/>
    <s v="A"/>
    <s v="A"/>
    <m/>
    <s v="A"/>
    <s v="P"/>
    <s v="A"/>
    <m/>
    <s v="A"/>
    <m/>
    <m/>
    <m/>
    <s v="A"/>
    <m/>
    <m/>
    <s v="A"/>
    <s v="A"/>
    <m/>
    <s v="A"/>
    <m/>
    <m/>
    <m/>
    <m/>
    <m/>
    <m/>
    <m/>
    <m/>
    <n v="13"/>
    <n v="1"/>
    <n v="12"/>
    <n v="0"/>
    <n v="7.6923076923076927E-2"/>
    <m/>
  </r>
  <r>
    <n v="1"/>
    <m/>
    <s v="Faizan"/>
    <s v="Student1061908"/>
    <s v="Noman Ishaq"/>
    <s v="SBTE"/>
    <x v="95"/>
    <s v="MWF"/>
    <s v="F (5 to 7)"/>
    <x v="28"/>
    <m/>
    <s v="A"/>
    <s v="P"/>
    <m/>
    <s v="A"/>
    <s v="A"/>
    <s v="A"/>
    <m/>
    <s v="A"/>
    <s v="A"/>
    <s v="A"/>
    <m/>
    <s v="A"/>
    <m/>
    <m/>
    <m/>
    <s v="A"/>
    <m/>
    <m/>
    <s v="A"/>
    <s v="P"/>
    <m/>
    <s v="A"/>
    <m/>
    <m/>
    <m/>
    <m/>
    <m/>
    <m/>
    <m/>
    <m/>
    <n v="13"/>
    <n v="2"/>
    <n v="11"/>
    <n v="0"/>
    <n v="0.15384615384615385"/>
    <m/>
  </r>
  <r>
    <n v="1"/>
    <m/>
    <s v="Faizan"/>
    <s v="Student1312565"/>
    <s v="Muhammad Owais uddin"/>
    <s v="SBTE"/>
    <x v="95"/>
    <s v="MWF"/>
    <s v="F (5 to 7)"/>
    <x v="28"/>
    <m/>
    <s v="A"/>
    <s v="A"/>
    <m/>
    <s v="A"/>
    <s v="A"/>
    <s v="A"/>
    <m/>
    <s v="A"/>
    <s v="P"/>
    <s v="A"/>
    <m/>
    <s v="A"/>
    <m/>
    <m/>
    <m/>
    <s v="A"/>
    <m/>
    <m/>
    <s v="A"/>
    <s v="A"/>
    <m/>
    <s v="A"/>
    <m/>
    <m/>
    <m/>
    <m/>
    <m/>
    <m/>
    <m/>
    <m/>
    <n v="13"/>
    <n v="1"/>
    <n v="12"/>
    <n v="0"/>
    <n v="7.6923076923076927E-2"/>
    <m/>
  </r>
  <r>
    <n v="2"/>
    <m/>
    <s v="Faizan"/>
    <s v="Student1150396"/>
    <s v="Sheikh tahir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0"/>
    <n v="13"/>
    <n v="0"/>
    <n v="0"/>
    <m/>
  </r>
  <r>
    <n v="2"/>
    <m/>
    <s v="Faizan"/>
    <s v="Student1132248"/>
    <s v="Muhammad Touseef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0"/>
    <n v="13"/>
    <n v="0"/>
    <n v="0"/>
    <m/>
  </r>
  <r>
    <n v="2"/>
    <m/>
    <s v="Faizan"/>
    <s v="Student1067961"/>
    <s v="Abdul Rafay Khan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0"/>
    <n v="13"/>
    <n v="0"/>
    <n v="0"/>
    <m/>
  </r>
  <r>
    <n v="1"/>
    <m/>
    <s v="Faizan"/>
    <s v="Student1094799"/>
    <s v="Haseeb Ali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P"/>
    <m/>
    <m/>
    <m/>
    <m/>
    <m/>
    <m/>
    <m/>
    <m/>
    <n v="13"/>
    <n v="1"/>
    <n v="12"/>
    <n v="0"/>
    <n v="7.6923076923076927E-2"/>
    <m/>
  </r>
  <r>
    <n v="2"/>
    <m/>
    <s v="Faizan"/>
    <s v="Student1157443"/>
    <s v="Tahir Ali"/>
    <s v="SBTE"/>
    <x v="95"/>
    <s v="MWF"/>
    <s v="F (5 to 7)"/>
    <x v="28"/>
    <m/>
    <s v="A"/>
    <s v="A"/>
    <m/>
    <s v="A"/>
    <s v="A"/>
    <s v="A"/>
    <m/>
    <s v="P"/>
    <s v="A"/>
    <s v="P"/>
    <m/>
    <s v="P"/>
    <m/>
    <m/>
    <m/>
    <s v="A"/>
    <m/>
    <m/>
    <s v="P"/>
    <s v="A"/>
    <m/>
    <s v="P"/>
    <m/>
    <m/>
    <m/>
    <m/>
    <m/>
    <m/>
    <m/>
    <m/>
    <n v="13"/>
    <n v="5"/>
    <n v="8"/>
    <n v="0"/>
    <n v="0.38461538461538464"/>
    <m/>
  </r>
  <r>
    <n v="1"/>
    <m/>
    <s v="Faizan"/>
    <s v="Student1063253"/>
    <s v="Owais Jameel"/>
    <s v="SBTE"/>
    <x v="95"/>
    <s v="MWF"/>
    <s v="F (5 to 7)"/>
    <x v="28"/>
    <m/>
    <s v="A"/>
    <s v="A"/>
    <m/>
    <s v="A"/>
    <s v="P"/>
    <s v="A"/>
    <m/>
    <s v="A"/>
    <s v="P"/>
    <s v="A"/>
    <m/>
    <s v="P"/>
    <m/>
    <m/>
    <m/>
    <s v="A"/>
    <m/>
    <m/>
    <s v="P"/>
    <s v="A"/>
    <m/>
    <s v="A"/>
    <m/>
    <m/>
    <m/>
    <m/>
    <m/>
    <m/>
    <m/>
    <m/>
    <n v="13"/>
    <n v="4"/>
    <n v="9"/>
    <n v="0"/>
    <n v="0.30769230769230771"/>
    <m/>
  </r>
  <r>
    <n v="2"/>
    <m/>
    <s v="shafiq"/>
    <s v="Student1031326"/>
    <s v="Hasnain Ahmed"/>
    <s v="Sem3"/>
    <x v="96"/>
    <s v="MWF"/>
    <s v="E (3 to 5)"/>
    <x v="10"/>
    <m/>
    <m/>
    <m/>
    <m/>
    <m/>
    <m/>
    <m/>
    <m/>
    <s v="A"/>
    <m/>
    <s v="A"/>
    <m/>
    <s v="A"/>
    <m/>
    <m/>
    <s v="A"/>
    <m/>
    <m/>
    <m/>
    <s v="A"/>
    <m/>
    <m/>
    <s v="A"/>
    <m/>
    <m/>
    <m/>
    <m/>
    <m/>
    <m/>
    <m/>
    <m/>
    <n v="6"/>
    <n v="0"/>
    <n v="6"/>
    <n v="0"/>
    <n v="0"/>
    <m/>
  </r>
  <r>
    <n v="1"/>
    <m/>
    <s v="shafiq"/>
    <s v="Student1323847"/>
    <s v="Hamza Khan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Faizan"/>
    <s v="Student985065"/>
    <s v="M.Hassan"/>
    <s v="SBTE"/>
    <x v="95"/>
    <s v="MWF"/>
    <s v="F (5 to 7)"/>
    <x v="28"/>
    <m/>
    <m/>
    <m/>
    <m/>
    <m/>
    <m/>
    <m/>
    <m/>
    <m/>
    <m/>
    <s v="P"/>
    <m/>
    <s v="A"/>
    <m/>
    <m/>
    <m/>
    <s v="A"/>
    <m/>
    <m/>
    <s v="A"/>
    <s v="A"/>
    <m/>
    <s v="A"/>
    <m/>
    <m/>
    <m/>
    <m/>
    <m/>
    <m/>
    <m/>
    <m/>
    <n v="6"/>
    <n v="1"/>
    <n v="5"/>
    <n v="0"/>
    <n v="0.16666666666666666"/>
    <m/>
  </r>
  <r>
    <n v="1"/>
    <m/>
    <s v="Shakil"/>
    <s v="Student1282957"/>
    <s v="Dawood hussain chandio"/>
    <s v="Sem2"/>
    <x v="75"/>
    <s v="TTS"/>
    <s v="G (7 to 9)"/>
    <x v="20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31583"/>
    <s v="Hitesh kumar"/>
    <s v="STC"/>
    <x v="72"/>
    <s v="TTS"/>
    <s v="G (7 to 9)"/>
    <x v="2"/>
    <m/>
    <m/>
    <m/>
    <m/>
    <m/>
    <m/>
    <m/>
    <m/>
    <m/>
    <m/>
    <m/>
    <m/>
    <m/>
    <m/>
    <m/>
    <m/>
    <s v="P"/>
    <m/>
    <m/>
    <m/>
    <s v="P"/>
    <m/>
    <m/>
    <m/>
    <m/>
    <m/>
    <m/>
    <m/>
    <m/>
    <m/>
    <m/>
    <n v="2"/>
    <n v="2"/>
    <n v="0"/>
    <n v="0"/>
    <n v="1"/>
    <m/>
  </r>
  <r>
    <n v="4"/>
    <m/>
    <s v="Shakil"/>
    <s v="Student"/>
    <s v="M Ali"/>
    <s v="Sem1"/>
    <x v="97"/>
    <s v="MWF"/>
    <s v="G (7 to 9)"/>
    <x v="19"/>
    <m/>
    <m/>
    <m/>
    <m/>
    <m/>
    <m/>
    <m/>
    <m/>
    <s v="P"/>
    <m/>
    <s v="P"/>
    <m/>
    <s v="P"/>
    <m/>
    <m/>
    <s v="P"/>
    <m/>
    <m/>
    <m/>
    <m/>
    <m/>
    <m/>
    <m/>
    <m/>
    <m/>
    <m/>
    <m/>
    <m/>
    <m/>
    <m/>
    <m/>
    <n v="4"/>
    <n v="4"/>
    <n v="0"/>
    <n v="0"/>
    <n v="1"/>
    <m/>
  </r>
  <r>
    <n v="4"/>
    <m/>
    <s v="Shakil"/>
    <s v="Student"/>
    <s v="Asadullah"/>
    <s v="STC"/>
    <x v="72"/>
    <s v="TTS"/>
    <s v="G (7 to 9)"/>
    <x v="2"/>
    <m/>
    <m/>
    <m/>
    <m/>
    <m/>
    <m/>
    <m/>
    <m/>
    <m/>
    <m/>
    <m/>
    <m/>
    <m/>
    <m/>
    <m/>
    <m/>
    <m/>
    <m/>
    <m/>
    <m/>
    <s v="P"/>
    <m/>
    <m/>
    <m/>
    <m/>
    <m/>
    <m/>
    <m/>
    <m/>
    <m/>
    <m/>
    <n v="1"/>
    <n v="1"/>
    <n v="0"/>
    <n v="0"/>
    <n v="1"/>
    <m/>
  </r>
  <r>
    <n v="0"/>
    <m/>
    <s v="shafiq"/>
    <m/>
    <s v="Hamza Siddiqui"/>
    <s v="Sem2"/>
    <x v="36"/>
    <s v="TTS"/>
    <s v="C (11 to 1)"/>
    <x v="9"/>
    <m/>
    <m/>
    <s v="L"/>
    <m/>
    <s v="L"/>
    <m/>
    <s v="L"/>
    <m/>
    <m/>
    <s v="L"/>
    <m/>
    <s v="P"/>
    <m/>
    <m/>
    <m/>
    <m/>
    <s v="P"/>
    <m/>
    <m/>
    <s v="A"/>
    <m/>
    <m/>
    <m/>
    <m/>
    <m/>
    <m/>
    <m/>
    <m/>
    <m/>
    <m/>
    <m/>
    <n v="7"/>
    <n v="2"/>
    <n v="1"/>
    <n v="4"/>
    <n v="0.2857142857142857"/>
    <m/>
  </r>
  <r>
    <n v="0"/>
    <m/>
    <s v="shafiq"/>
    <m/>
    <s v="Aisha Ali"/>
    <s v="Sem4"/>
    <x v="31"/>
    <s v="TTS"/>
    <s v="C (11 to 1)"/>
    <x v="14"/>
    <m/>
    <m/>
    <s v="L"/>
    <m/>
    <s v="L"/>
    <m/>
    <s v="L"/>
    <m/>
    <m/>
    <s v="L"/>
    <m/>
    <s v="L"/>
    <m/>
    <m/>
    <m/>
    <m/>
    <s v="P"/>
    <m/>
    <m/>
    <s v="P"/>
    <m/>
    <m/>
    <m/>
    <m/>
    <m/>
    <m/>
    <m/>
    <m/>
    <m/>
    <m/>
    <m/>
    <n v="7"/>
    <n v="2"/>
    <n v="0"/>
    <n v="5"/>
    <n v="0.2857142857142857"/>
    <m/>
  </r>
  <r>
    <n v="0"/>
    <m/>
    <s v="shafiq"/>
    <m/>
    <s v="Abdullah Jawaid"/>
    <s v="Sem4"/>
    <x v="31"/>
    <s v="TTS"/>
    <s v="C (11 to 1)"/>
    <x v="14"/>
    <m/>
    <m/>
    <s v="L"/>
    <m/>
    <s v="L"/>
    <m/>
    <s v="L"/>
    <m/>
    <m/>
    <s v="L"/>
    <m/>
    <s v="L"/>
    <m/>
    <m/>
    <m/>
    <m/>
    <s v="P"/>
    <m/>
    <m/>
    <s v="A"/>
    <m/>
    <m/>
    <m/>
    <m/>
    <m/>
    <m/>
    <m/>
    <m/>
    <m/>
    <m/>
    <m/>
    <n v="7"/>
    <n v="1"/>
    <n v="1"/>
    <n v="5"/>
    <n v="0.14285714285714285"/>
    <m/>
  </r>
  <r>
    <n v="0"/>
    <m/>
    <s v="shafiq"/>
    <m/>
    <s v="Abdul Haseeb"/>
    <s v="Sem4"/>
    <x v="31"/>
    <s v="TTS"/>
    <s v="C (11 to 1)"/>
    <x v="14"/>
    <m/>
    <m/>
    <s v="L"/>
    <m/>
    <s v="L"/>
    <m/>
    <s v="L"/>
    <m/>
    <m/>
    <s v="L"/>
    <m/>
    <s v="L"/>
    <m/>
    <m/>
    <m/>
    <m/>
    <s v="P"/>
    <m/>
    <m/>
    <s v="P"/>
    <m/>
    <m/>
    <m/>
    <m/>
    <m/>
    <m/>
    <m/>
    <m/>
    <m/>
    <m/>
    <m/>
    <n v="7"/>
    <n v="2"/>
    <n v="0"/>
    <n v="5"/>
    <n v="0.2857142857142857"/>
    <m/>
  </r>
  <r>
    <n v="1"/>
    <m/>
    <s v="shafiq"/>
    <s v="Student1321955"/>
    <s v="Zunaira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0"/>
    <m/>
    <s v="shafiq"/>
    <m/>
    <s v="Muhammad Ali Nasir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0"/>
    <m/>
    <s v="shafiq"/>
    <m/>
    <s v="Sania Nasir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0"/>
    <m/>
    <s v="shafiq"/>
    <m/>
    <s v="Nadia Nasir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0"/>
    <m/>
    <s v="shafiq"/>
    <m/>
    <s v="Maham Fida"/>
    <s v="STC"/>
    <x v="98"/>
    <s v="TTS"/>
    <s v="C (11 to 1)"/>
    <x v="23"/>
    <m/>
    <m/>
    <s v="L"/>
    <m/>
    <s v="L"/>
    <m/>
    <s v="L"/>
    <m/>
    <m/>
    <s v="L"/>
    <m/>
    <s v="A"/>
    <m/>
    <m/>
    <m/>
    <m/>
    <s v="P"/>
    <m/>
    <m/>
    <s v="P"/>
    <m/>
    <m/>
    <m/>
    <m/>
    <m/>
    <m/>
    <m/>
    <m/>
    <m/>
    <m/>
    <m/>
    <n v="7"/>
    <n v="2"/>
    <n v="1"/>
    <n v="4"/>
    <n v="0.2857142857142857"/>
    <m/>
  </r>
  <r>
    <n v="0"/>
    <m/>
    <s v="shafiq"/>
    <m/>
    <s v="Usama Ghani"/>
    <s v="STC"/>
    <x v="98"/>
    <s v="TTS"/>
    <s v="C (11 to 1)"/>
    <x v="23"/>
    <m/>
    <m/>
    <s v="L"/>
    <m/>
    <s v="L"/>
    <m/>
    <s v="L"/>
    <m/>
    <m/>
    <s v="L"/>
    <m/>
    <s v="A"/>
    <m/>
    <m/>
    <m/>
    <m/>
    <s v="A"/>
    <m/>
    <m/>
    <s v="P"/>
    <m/>
    <m/>
    <m/>
    <m/>
    <m/>
    <m/>
    <m/>
    <m/>
    <m/>
    <m/>
    <m/>
    <n v="7"/>
    <n v="1"/>
    <n v="2"/>
    <n v="4"/>
    <n v="0.14285714285714285"/>
    <m/>
  </r>
  <r>
    <n v="0"/>
    <m/>
    <s v="shafiq"/>
    <m/>
    <s v="M.Sudais"/>
    <s v="STC"/>
    <x v="98"/>
    <s v="TTS"/>
    <s v="C (11 to 1)"/>
    <x v="23"/>
    <m/>
    <m/>
    <s v="L"/>
    <m/>
    <s v="L"/>
    <m/>
    <s v="L"/>
    <m/>
    <m/>
    <s v="L"/>
    <m/>
    <s v="P"/>
    <m/>
    <m/>
    <m/>
    <m/>
    <s v="A"/>
    <m/>
    <m/>
    <s v="P"/>
    <m/>
    <m/>
    <m/>
    <m/>
    <m/>
    <m/>
    <m/>
    <m/>
    <m/>
    <m/>
    <m/>
    <n v="7"/>
    <n v="2"/>
    <n v="1"/>
    <n v="4"/>
    <n v="0.2857142857142857"/>
    <m/>
  </r>
  <r>
    <n v="0"/>
    <m/>
    <s v="shafiq"/>
    <m/>
    <s v="Ahsan"/>
    <s v="STC"/>
    <x v="98"/>
    <s v="TTS"/>
    <s v="C (11 to 1)"/>
    <x v="23"/>
    <m/>
    <m/>
    <s v="L"/>
    <m/>
    <s v="L"/>
    <m/>
    <s v="L"/>
    <m/>
    <m/>
    <s v="L"/>
    <m/>
    <s v="A"/>
    <m/>
    <m/>
    <m/>
    <m/>
    <s v="A"/>
    <m/>
    <m/>
    <s v="P"/>
    <m/>
    <m/>
    <m/>
    <m/>
    <m/>
    <m/>
    <m/>
    <m/>
    <m/>
    <m/>
    <m/>
    <n v="7"/>
    <n v="1"/>
    <n v="2"/>
    <n v="4"/>
    <n v="0.14285714285714285"/>
    <m/>
  </r>
  <r>
    <n v="0"/>
    <m/>
    <s v="shafiq"/>
    <m/>
    <s v="Javaira Mehmood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1"/>
    <m/>
    <m/>
    <s v="Student1323756"/>
    <s v="Mirza Mubashir Ali"/>
    <s v="STC"/>
    <x v="99"/>
    <s v="MWF"/>
    <s v="G (7 to 9)"/>
    <x v="29"/>
    <m/>
    <m/>
    <m/>
    <m/>
    <m/>
    <m/>
    <m/>
    <m/>
    <m/>
    <m/>
    <m/>
    <m/>
    <s v="P"/>
    <m/>
    <m/>
    <s v="A"/>
    <m/>
    <m/>
    <m/>
    <s v="A"/>
    <m/>
    <m/>
    <m/>
    <m/>
    <m/>
    <m/>
    <m/>
    <m/>
    <m/>
    <m/>
    <m/>
    <n v="3"/>
    <n v="1"/>
    <n v="2"/>
    <n v="0"/>
    <n v="0.33333333333333331"/>
    <m/>
  </r>
  <r>
    <n v="1"/>
    <m/>
    <m/>
    <s v="Student1321945"/>
    <s v="Bushra Zubair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2399"/>
    <s v="Usama Aftab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A"/>
    <m/>
    <m/>
    <m/>
    <m/>
    <m/>
    <m/>
    <m/>
    <m/>
    <m/>
    <m/>
    <m/>
    <n v="3"/>
    <n v="2"/>
    <n v="1"/>
    <n v="0"/>
    <n v="0.66666666666666663"/>
    <m/>
  </r>
  <r>
    <n v="1"/>
    <m/>
    <m/>
    <s v="Student1322404"/>
    <s v="Iqra Hameed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A"/>
    <m/>
    <m/>
    <m/>
    <m/>
    <m/>
    <m/>
    <m/>
    <m/>
    <m/>
    <m/>
    <m/>
    <n v="3"/>
    <n v="2"/>
    <n v="1"/>
    <n v="0"/>
    <n v="0.66666666666666663"/>
    <m/>
  </r>
  <r>
    <n v="1"/>
    <m/>
    <m/>
    <s v="Student1323991"/>
    <s v="M.Zohaib Jahanzaib"/>
    <s v="STC"/>
    <x v="99"/>
    <s v="MWF"/>
    <s v="G (7 to 9)"/>
    <x v="29"/>
    <m/>
    <m/>
    <m/>
    <m/>
    <m/>
    <m/>
    <m/>
    <m/>
    <m/>
    <m/>
    <m/>
    <m/>
    <s v="P"/>
    <m/>
    <m/>
    <s v="A"/>
    <m/>
    <m/>
    <m/>
    <s v="P"/>
    <m/>
    <m/>
    <m/>
    <m/>
    <m/>
    <m/>
    <m/>
    <m/>
    <m/>
    <m/>
    <m/>
    <n v="3"/>
    <n v="2"/>
    <n v="1"/>
    <n v="0"/>
    <n v="0.66666666666666663"/>
    <m/>
  </r>
  <r>
    <n v="1"/>
    <m/>
    <m/>
    <s v="Student1327198"/>
    <s v="Suhban Zulfiqar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199"/>
    <s v="Rana Abdul rafay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212"/>
    <s v="Muhammad Junaid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30144"/>
    <s v="Muhammad Jahanzaib Ali Khan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171"/>
    <s v="Syed Zahid Saleem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197"/>
    <s v="Abdullah Shafqat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30146"/>
    <s v="Kashif Jamal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9430"/>
    <s v="Muhammad Aheed Siddiqui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30897"/>
    <s v="Attiqa Sadiq"/>
    <s v="STC"/>
    <x v="99"/>
    <s v="MWF"/>
    <s v="G (7 to 9)"/>
    <x v="29"/>
    <m/>
    <m/>
    <m/>
    <m/>
    <m/>
    <m/>
    <m/>
    <m/>
    <m/>
    <m/>
    <m/>
    <m/>
    <s v="P"/>
    <m/>
    <m/>
    <s v="A"/>
    <m/>
    <m/>
    <m/>
    <s v="A"/>
    <m/>
    <m/>
    <m/>
    <m/>
    <m/>
    <m/>
    <m/>
    <m/>
    <m/>
    <m/>
    <m/>
    <n v="3"/>
    <n v="1"/>
    <n v="2"/>
    <n v="0"/>
    <n v="0.33333333333333331"/>
    <m/>
  </r>
  <r>
    <n v="4"/>
    <m/>
    <m/>
    <s v="Student"/>
    <s v="Iftikhar-ul-haq Sabri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4"/>
    <m/>
    <m/>
    <s v="Student"/>
    <s v="Umar Ahmed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A"/>
    <m/>
    <m/>
    <m/>
    <m/>
    <m/>
    <m/>
    <m/>
    <m/>
    <m/>
    <m/>
    <m/>
    <n v="3"/>
    <n v="2"/>
    <n v="1"/>
    <n v="0"/>
    <n v="0.66666666666666663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s v="Sem1"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showHeaders="0" outline="1" outlineData="1" multipleFieldFilters="0">
  <location ref="A3:E41" firstHeaderRow="0" firstDataRow="1" firstDataCol="1"/>
  <pivotFields count="47">
    <pivotField showAll="0"/>
    <pivotField showAll="0"/>
    <pivotField showAll="0"/>
    <pivotField showAll="0"/>
    <pivotField showAll="0"/>
    <pivotField showAll="0"/>
    <pivotField axis="axisRow" showAll="0">
      <items count="260">
        <item m="1" x="155"/>
        <item m="1" x="183"/>
        <item m="1" x="203"/>
        <item m="1" x="193"/>
        <item m="1" x="252"/>
        <item m="1" x="159"/>
        <item m="1" x="160"/>
        <item m="1" x="221"/>
        <item m="1" x="123"/>
        <item m="1" x="250"/>
        <item m="1" x="195"/>
        <item m="1" x="219"/>
        <item m="1" x="229"/>
        <item m="1" x="124"/>
        <item m="1" x="186"/>
        <item m="1" x="196"/>
        <item m="1" x="106"/>
        <item m="1" x="126"/>
        <item m="1" x="220"/>
        <item m="1" x="185"/>
        <item m="1" x="242"/>
        <item m="1" x="209"/>
        <item m="1" x="136"/>
        <item m="1" x="192"/>
        <item m="1" x="235"/>
        <item m="1" x="166"/>
        <item m="1" x="253"/>
        <item m="1" x="206"/>
        <item m="1" x="140"/>
        <item m="1" x="128"/>
        <item m="1" x="254"/>
        <item m="1" x="214"/>
        <item m="1" x="135"/>
        <item m="1" x="258"/>
        <item m="1" x="171"/>
        <item m="1" x="230"/>
        <item m="1" x="251"/>
        <item m="1" x="236"/>
        <item m="1" x="199"/>
        <item m="1" x="180"/>
        <item m="1" x="245"/>
        <item m="1" x="147"/>
        <item m="1" x="256"/>
        <item m="1" x="164"/>
        <item m="1" x="238"/>
        <item m="1" x="190"/>
        <item m="1" x="223"/>
        <item m="1" x="213"/>
        <item m="1" x="239"/>
        <item m="1" x="248"/>
        <item m="1" x="217"/>
        <item m="1" x="154"/>
        <item m="1" x="132"/>
        <item m="1" x="222"/>
        <item m="1" x="150"/>
        <item m="1" x="156"/>
        <item m="1" x="100"/>
        <item m="1" x="167"/>
        <item m="1" x="197"/>
        <item m="1" x="119"/>
        <item m="1" x="234"/>
        <item m="1" x="257"/>
        <item m="1" x="191"/>
        <item m="1" x="161"/>
        <item m="1" x="149"/>
        <item m="1" x="201"/>
        <item m="1" x="146"/>
        <item m="1" x="227"/>
        <item m="1" x="247"/>
        <item m="1" x="109"/>
        <item m="1" x="162"/>
        <item m="1" x="107"/>
        <item m="1" x="225"/>
        <item m="1" x="108"/>
        <item m="1" x="120"/>
        <item m="1" x="153"/>
        <item m="1" x="216"/>
        <item m="1" x="177"/>
        <item m="1" x="118"/>
        <item m="1" x="115"/>
        <item m="1" x="181"/>
        <item m="1" x="189"/>
        <item m="1" x="113"/>
        <item m="1" x="198"/>
        <item m="1" x="101"/>
        <item m="1" x="232"/>
        <item m="1" x="148"/>
        <item m="1" x="125"/>
        <item m="1" x="122"/>
        <item m="1" x="105"/>
        <item m="1" x="233"/>
        <item m="1" x="133"/>
        <item m="1" x="168"/>
        <item m="1" x="111"/>
        <item m="1" x="218"/>
        <item m="1" x="174"/>
        <item m="1" x="129"/>
        <item m="1" x="188"/>
        <item m="1" x="244"/>
        <item m="1" x="163"/>
        <item m="1" x="194"/>
        <item m="1" x="152"/>
        <item m="1" x="172"/>
        <item m="1" x="112"/>
        <item m="1" x="237"/>
        <item m="1" x="144"/>
        <item m="1" x="165"/>
        <item x="3"/>
        <item m="1" x="246"/>
        <item m="1" x="211"/>
        <item m="1" x="182"/>
        <item m="1" x="138"/>
        <item m="1" x="207"/>
        <item m="1" x="176"/>
        <item m="1" x="204"/>
        <item m="1" x="175"/>
        <item m="1" x="130"/>
        <item m="1" x="184"/>
        <item m="1" x="169"/>
        <item x="74"/>
        <item m="1" x="240"/>
        <item m="1" x="114"/>
        <item m="1" x="243"/>
        <item m="1" x="103"/>
        <item m="1" x="210"/>
        <item m="1" x="224"/>
        <item x="7"/>
        <item x="8"/>
        <item x="9"/>
        <item x="10"/>
        <item x="11"/>
        <item x="12"/>
        <item x="13"/>
        <item x="14"/>
        <item x="15"/>
        <item x="16"/>
        <item x="17"/>
        <item m="1" x="104"/>
        <item x="20"/>
        <item m="1" x="116"/>
        <item x="22"/>
        <item x="23"/>
        <item m="1" x="228"/>
        <item m="1" x="141"/>
        <item m="1" x="157"/>
        <item m="1" x="142"/>
        <item m="1" x="158"/>
        <item m="1" x="249"/>
        <item x="32"/>
        <item m="1" x="143"/>
        <item x="34"/>
        <item x="35"/>
        <item m="1" x="178"/>
        <item x="37"/>
        <item x="38"/>
        <item x="39"/>
        <item x="40"/>
        <item x="41"/>
        <item x="42"/>
        <item x="43"/>
        <item m="1" x="145"/>
        <item m="1" x="110"/>
        <item x="48"/>
        <item m="1" x="241"/>
        <item x="96"/>
        <item m="1" x="137"/>
        <item m="1" x="131"/>
        <item m="1" x="205"/>
        <item m="1" x="202"/>
        <item m="1" x="134"/>
        <item x="54"/>
        <item m="1" x="173"/>
        <item x="56"/>
        <item m="1" x="179"/>
        <item m="1" x="255"/>
        <item x="60"/>
        <item m="1" x="151"/>
        <item m="1" x="208"/>
        <item m="1" x="187"/>
        <item m="1" x="231"/>
        <item x="65"/>
        <item x="66"/>
        <item x="67"/>
        <item x="68"/>
        <item m="1" x="117"/>
        <item m="1" x="139"/>
        <item x="2"/>
        <item m="1" x="215"/>
        <item x="72"/>
        <item m="1" x="226"/>
        <item x="75"/>
        <item m="1" x="170"/>
        <item m="1" x="121"/>
        <item x="77"/>
        <item x="78"/>
        <item m="1" x="212"/>
        <item x="24"/>
        <item x="83"/>
        <item x="82"/>
        <item m="1" x="127"/>
        <item x="85"/>
        <item m="1" x="102"/>
        <item x="87"/>
        <item x="90"/>
        <item x="91"/>
        <item x="92"/>
        <item x="93"/>
        <item m="1" x="200"/>
        <item x="0"/>
        <item x="1"/>
        <item x="4"/>
        <item x="5"/>
        <item x="6"/>
        <item x="18"/>
        <item x="19"/>
        <item x="21"/>
        <item x="25"/>
        <item x="26"/>
        <item x="27"/>
        <item x="28"/>
        <item x="29"/>
        <item x="30"/>
        <item x="31"/>
        <item x="33"/>
        <item x="36"/>
        <item x="44"/>
        <item x="45"/>
        <item x="46"/>
        <item x="47"/>
        <item x="49"/>
        <item x="50"/>
        <item x="51"/>
        <item x="52"/>
        <item x="53"/>
        <item x="55"/>
        <item x="57"/>
        <item x="58"/>
        <item x="59"/>
        <item x="61"/>
        <item x="62"/>
        <item x="63"/>
        <item x="64"/>
        <item x="69"/>
        <item x="70"/>
        <item x="71"/>
        <item x="73"/>
        <item x="76"/>
        <item x="79"/>
        <item x="80"/>
        <item x="81"/>
        <item x="84"/>
        <item x="86"/>
        <item x="88"/>
        <item x="89"/>
        <item x="94"/>
        <item x="95"/>
        <item x="97"/>
        <item x="98"/>
        <item x="99"/>
        <item t="default"/>
      </items>
    </pivotField>
    <pivotField showAll="0" defaultSubtotal="0"/>
    <pivotField showAll="0"/>
    <pivotField axis="axisRow" showAll="0" includeNewItemsInFilter="1" sortType="ascending">
      <items count="66">
        <item m="1" x="38"/>
        <item m="1" x="47"/>
        <item m="1" x="52"/>
        <item m="1" x="46"/>
        <item sd="0" x="12"/>
        <item sd="0" x="0"/>
        <item sd="0" x="1"/>
        <item sd="0" x="6"/>
        <item sd="0" x="5"/>
        <item x="8"/>
        <item sd="0" x="4"/>
        <item m="1" x="40"/>
        <item m="1" x="42"/>
        <item m="1" x="45"/>
        <item m="1" x="61"/>
        <item m="1" x="32"/>
        <item m="1" x="48"/>
        <item sd="0" x="24"/>
        <item sd="0" x="15"/>
        <item m="1" x="57"/>
        <item sd="0" x="28"/>
        <item sd="0" x="2"/>
        <item m="1" x="43"/>
        <item m="1" x="53"/>
        <item sd="0" x="29"/>
        <item sd="0" x="14"/>
        <item sd="0" x="3"/>
        <item m="1" x="35"/>
        <item m="1" x="30"/>
        <item m="1" x="59"/>
        <item sd="0" x="19"/>
        <item m="1" x="56"/>
        <item m="1" x="50"/>
        <item m="1" x="37"/>
        <item m="1" x="62"/>
        <item m="1" x="33"/>
        <item m="1" x="39"/>
        <item m="1" x="51"/>
        <item m="1" x="49"/>
        <item sd="0" x="27"/>
        <item m="1" x="60"/>
        <item m="1" x="54"/>
        <item m="1" x="31"/>
        <item m="1" x="58"/>
        <item m="1" x="34"/>
        <item m="1" x="36"/>
        <item m="1" x="41"/>
        <item m="1" x="64"/>
        <item sd="0" x="13"/>
        <item sd="0" x="20"/>
        <item m="1" x="63"/>
        <item sd="0" x="16"/>
        <item x="22"/>
        <item sd="0" x="25"/>
        <item sd="0" x="10"/>
        <item sd="0" x="7"/>
        <item sd="0" x="9"/>
        <item sd="0" x="17"/>
        <item sd="0" x="11"/>
        <item x="26"/>
        <item x="23"/>
        <item m="1" x="55"/>
        <item m="1" x="44"/>
        <item sd="0" x="18"/>
        <item sd="0" x="21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showAll="0"/>
    <pivotField dataField="1" showAll="0"/>
    <pivotField dataField="1" showAll="0"/>
    <pivotField dataField="1" showAll="0"/>
    <pivotField showAll="0" defaultSubtotal="0"/>
  </pivotFields>
  <rowFields count="2">
    <field x="9"/>
    <field x="6"/>
  </rowFields>
  <rowItems count="38">
    <i>
      <x v="4"/>
    </i>
    <i>
      <x v="5"/>
    </i>
    <i>
      <x v="6"/>
    </i>
    <i>
      <x v="7"/>
    </i>
    <i>
      <x v="8"/>
    </i>
    <i>
      <x v="9"/>
    </i>
    <i r="1">
      <x v="129"/>
    </i>
    <i r="1">
      <x v="132"/>
    </i>
    <i r="1">
      <x v="251"/>
    </i>
    <i>
      <x v="10"/>
    </i>
    <i>
      <x v="17"/>
    </i>
    <i>
      <x v="18"/>
    </i>
    <i>
      <x v="20"/>
    </i>
    <i>
      <x v="21"/>
    </i>
    <i>
      <x v="24"/>
    </i>
    <i>
      <x v="25"/>
    </i>
    <i>
      <x v="26"/>
    </i>
    <i>
      <x v="30"/>
    </i>
    <i>
      <x v="39"/>
    </i>
    <i>
      <x v="48"/>
    </i>
    <i>
      <x v="49"/>
    </i>
    <i>
      <x v="51"/>
    </i>
    <i>
      <x v="52"/>
    </i>
    <i r="1">
      <x v="248"/>
    </i>
    <i>
      <x v="53"/>
    </i>
    <i>
      <x v="54"/>
    </i>
    <i>
      <x v="55"/>
    </i>
    <i>
      <x v="56"/>
    </i>
    <i>
      <x v="57"/>
    </i>
    <i>
      <x v="58"/>
    </i>
    <i>
      <x v="59"/>
    </i>
    <i r="1">
      <x v="253"/>
    </i>
    <i>
      <x v="60"/>
    </i>
    <i r="1">
      <x v="249"/>
    </i>
    <i r="1">
      <x v="257"/>
    </i>
    <i>
      <x v="63"/>
    </i>
    <i>
      <x v="6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lasses Attended" fld="42" baseField="9" baseItem="0" numFmtId="1"/>
    <dataField name="Sum of Absents" fld="43" baseField="9" baseItem="0" numFmtId="1"/>
    <dataField name="Sum of Leave" fld="44" baseField="9" baseItem="0" numFmtId="1"/>
    <dataField name="Average of Attd %" fld="45" subtotal="average" baseField="6" baseItem="2" numFmtId="9"/>
  </dataFields>
  <formats count="24">
    <format dxfId="1030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308">
      <pivotArea field="9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307">
      <pivotArea field="9" type="button" dataOnly="0" labelOnly="1" outline="0" axis="axisRow" fieldPosition="0"/>
    </format>
    <format dxfId="1030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305">
      <pivotArea field="9" type="button" dataOnly="0" labelOnly="1" outline="0" axis="axisRow" fieldPosition="0"/>
    </format>
    <format dxfId="1030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303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10302">
      <pivotArea field="9" type="button" dataOnly="0" labelOnly="1" outline="0" axis="axisRow" fieldPosition="0"/>
    </format>
    <format dxfId="1030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300">
      <pivotArea collapsedLevelsAreSubtotals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10299">
      <pivotArea dataOnly="0" labelOnly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10298">
      <pivotArea collapsedLevelsAreSubtotals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10297">
      <pivotArea dataOnly="0" labelOnly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10296">
      <pivotArea collapsedLevelsAreSubtotals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10295">
      <pivotArea dataOnly="0" labelOnly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10294">
      <pivotArea collapsedLevelsAreSubtotals="1" fieldPosition="0">
        <references count="2">
          <reference field="6" count="1">
            <x v="172"/>
          </reference>
          <reference field="9" count="1" selected="0">
            <x v="4"/>
          </reference>
        </references>
      </pivotArea>
    </format>
    <format dxfId="10293">
      <pivotArea dataOnly="0" labelOnly="1" fieldPosition="0">
        <references count="2">
          <reference field="6" count="1">
            <x v="172"/>
          </reference>
          <reference field="9" count="1" selected="0">
            <x v="4"/>
          </reference>
        </references>
      </pivotArea>
    </format>
    <format dxfId="10292">
      <pivotArea dataOnly="0" fieldPosition="0">
        <references count="1">
          <reference field="6" count="1">
            <x v="214"/>
          </reference>
        </references>
      </pivotArea>
    </format>
    <format dxfId="10291">
      <pivotArea collapsedLevelsAreSubtotals="1" fieldPosition="0">
        <references count="2">
          <reference field="6" count="1">
            <x v="222"/>
          </reference>
          <reference field="9" count="1" selected="0">
            <x v="25"/>
          </reference>
        </references>
      </pivotArea>
    </format>
    <format dxfId="10290">
      <pivotArea dataOnly="0" labelOnly="1" fieldPosition="0">
        <references count="2">
          <reference field="6" count="1">
            <x v="222"/>
          </reference>
          <reference field="9" count="1" selected="0">
            <x v="25"/>
          </reference>
        </references>
      </pivotArea>
    </format>
    <format dxfId="10289">
      <pivotArea collapsedLevelsAreSubtotals="1" fieldPosition="0">
        <references count="2">
          <reference field="6" count="1">
            <x v="252"/>
          </reference>
          <reference field="9" count="1" selected="0">
            <x v="25"/>
          </reference>
        </references>
      </pivotArea>
    </format>
    <format dxfId="10288">
      <pivotArea dataOnly="0" labelOnly="1" fieldPosition="0">
        <references count="2">
          <reference field="6" count="1">
            <x v="252"/>
          </reference>
          <reference field="9" count="1" selected="0">
            <x v="25"/>
          </reference>
        </references>
      </pivotArea>
    </format>
    <format dxfId="10287">
      <pivotArea collapsedLevelsAreSubtotals="1" fieldPosition="0">
        <references count="2">
          <reference field="6" count="1">
            <x v="129"/>
          </reference>
          <reference field="9" count="1" selected="0">
            <x v="9"/>
          </reference>
        </references>
      </pivotArea>
    </format>
    <format dxfId="10286">
      <pivotArea dataOnly="0" labelOnly="1" fieldPosition="0">
        <references count="2">
          <reference field="6" count="1">
            <x v="129"/>
          </reference>
          <reference field="9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" name="Table6" displayName="Table6" ref="A2:B62" totalsRowShown="0" headerRowDxfId="10395" dataDxfId="10394" tableBorderDxfId="10393">
  <autoFilter ref="A2:B62"/>
  <tableColumns count="2">
    <tableColumn id="1" name="S#" dataDxfId="10392"/>
    <tableColumn id="2" name="Active Faculties" dataDxfId="1039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Attd_Sheet" displayName="Attd_Sheet" ref="A2:AU3306" totalsRowShown="0" headerRowDxfId="10390" dataDxfId="10389" tableBorderDxfId="10388">
  <autoFilter ref="A2:AU3306">
    <filterColumn colId="2">
      <filters>
        <filter val="Haider"/>
      </filters>
    </filterColumn>
    <filterColumn colId="7">
      <filters>
        <filter val="TTS"/>
      </filters>
    </filterColumn>
    <filterColumn colId="8">
      <filters>
        <filter val="5 to 7"/>
      </filters>
    </filterColumn>
    <filterColumn colId="9">
      <filters>
        <filter val="Sir Shahid Jamil"/>
      </filters>
    </filterColumn>
  </autoFilter>
  <sortState ref="A270:AU287">
    <sortCondition ref="J2:J3381"/>
  </sortState>
  <tableColumns count="47">
    <tableColumn id="1" name="Std Count in Sheet" dataDxfId="10387">
      <calculatedColumnFormula>COUNTIFS(Attd_Sheet[Student ID],Attd_Sheet[[#This Row],[Student ID]])</calculatedColumnFormula>
    </tableColumn>
    <tableColumn id="8" name="Status" dataDxfId="10386"/>
    <tableColumn id="48" name="Coordinator" dataDxfId="10385"/>
    <tableColumn id="2" name="Student ID" dataDxfId="10384"/>
    <tableColumn id="3" name="Student Name" dataDxfId="10383"/>
    <tableColumn id="4" name="Semester" dataDxfId="10382"/>
    <tableColumn id="5" name="Batch Code" dataDxfId="10381"/>
    <tableColumn id="6" name="Days" dataDxfId="10380"/>
    <tableColumn id="7" name="Time slot" dataDxfId="10379"/>
    <tableColumn id="42" name="Faculty" dataDxfId="10378"/>
    <tableColumn id="9" name="1" dataDxfId="10377"/>
    <tableColumn id="10" name="2" dataDxfId="10376"/>
    <tableColumn id="11" name="3" dataDxfId="10375"/>
    <tableColumn id="12" name="4" dataDxfId="10374"/>
    <tableColumn id="13" name="5" dataDxfId="10373"/>
    <tableColumn id="14" name="6" dataDxfId="10372"/>
    <tableColumn id="15" name="7" dataDxfId="10371"/>
    <tableColumn id="16" name="8" dataDxfId="10370"/>
    <tableColumn id="17" name="9" dataDxfId="10369"/>
    <tableColumn id="18" name="10" dataDxfId="10368"/>
    <tableColumn id="19" name="11" dataDxfId="10367"/>
    <tableColumn id="20" name="12" dataDxfId="10366"/>
    <tableColumn id="21" name="13" dataDxfId="10365"/>
    <tableColumn id="22" name="14" dataDxfId="10364"/>
    <tableColumn id="23" name="15" dataDxfId="10363"/>
    <tableColumn id="24" name="16" dataDxfId="10362"/>
    <tableColumn id="25" name="17" dataDxfId="10361"/>
    <tableColumn id="26" name="18" dataDxfId="10360"/>
    <tableColumn id="27" name="19" dataDxfId="10359"/>
    <tableColumn id="28" name="20" dataDxfId="10358"/>
    <tableColumn id="29" name="21" dataDxfId="10357"/>
    <tableColumn id="30" name="22" dataDxfId="10356"/>
    <tableColumn id="31" name="23" dataDxfId="10355"/>
    <tableColumn id="32" name="24" dataDxfId="10354"/>
    <tableColumn id="33" name="25" dataDxfId="10353"/>
    <tableColumn id="34" name="26" dataDxfId="10352"/>
    <tableColumn id="35" name="27" dataDxfId="10351"/>
    <tableColumn id="36" name="28" dataDxfId="10350"/>
    <tableColumn id="37" name="29" dataDxfId="10349"/>
    <tableColumn id="38" name="30" dataDxfId="10348"/>
    <tableColumn id="39" name="31" dataDxfId="10347"/>
    <tableColumn id="40" name="Column1" dataDxfId="10346">
      <calculatedColumnFormula>COUNTIFS(INDIRECT(Data!$J$2),"&lt;&gt;")</calculatedColumnFormula>
    </tableColumn>
    <tableColumn id="44" name="Classes Attended" dataDxfId="10345">
      <calculatedColumnFormula>COUNTIFS(INDIRECT(Data!$J$2),"P")</calculatedColumnFormula>
    </tableColumn>
    <tableColumn id="45" name="Absents" dataDxfId="10344">
      <calculatedColumnFormula>COUNTIFS(INDIRECT(Data!$J$2),"A")</calculatedColumnFormula>
    </tableColumn>
    <tableColumn id="46" name="Leave" dataDxfId="10343" dataCellStyle="Percent">
      <calculatedColumnFormula>COUNTIFS(INDIRECT(Data!$J$2),"L")</calculatedColumnFormula>
    </tableColumn>
    <tableColumn id="47" name="Attd %" dataDxfId="10342" dataCellStyle="Percent">
      <calculatedColumnFormula>IFERROR(Attd_Sheet[[#This Row],[Classes Attended]]/Attd_Sheet[[#This Row],[Column1]],"")</calculatedColumnFormula>
    </tableColumn>
    <tableColumn id="41" name="Remarks" dataDxfId="10341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B1:I33" totalsRowCount="1" headerRowDxfId="10340" dataDxfId="10339" totalsRowDxfId="10338">
  <autoFilter ref="B1:I32"/>
  <tableColumns count="8">
    <tableColumn id="1" name="#" totalsRowLabel="Total" dataDxfId="10337" totalsRowDxfId="10336"/>
    <tableColumn id="2" name="Day" dataDxfId="10335" totalsRowDxfId="10334">
      <calculatedColumnFormula>VLOOKUP(WEEKDAY(Table5[[#This Row],[Date]]),data_weekdays,2,FALSE)</calculatedColumnFormula>
    </tableColumn>
    <tableColumn id="3" name="Date" dataDxfId="10333" totalsRowDxfId="10332">
      <calculatedColumnFormula>DATE('Attd Sheet'!$F$1,'Attd Sheet'!$D$1,'Date viz Attd'!B2)</calculatedColumnFormula>
    </tableColumn>
    <tableColumn id="5" name="Classes Held" totalsRowFunction="sum" dataDxfId="10331" totalsRowDxfId="10330">
      <calculatedColumnFormula>COUNTIFS(INDIRECT(A2),"&lt;&gt;")</calculatedColumnFormula>
    </tableColumn>
    <tableColumn id="6" name="Classes Attended" totalsRowFunction="sum" dataDxfId="10329" totalsRowDxfId="10328">
      <calculatedColumnFormula>COUNTIFS(INDIRECT(A2),"P")</calculatedColumnFormula>
    </tableColumn>
    <tableColumn id="7" name="Absents" totalsRowFunction="sum" dataDxfId="10327" totalsRowDxfId="10326">
      <calculatedColumnFormula>COUNTIFS(INDIRECT(A2),"A")</calculatedColumnFormula>
    </tableColumn>
    <tableColumn id="8" name="Leave" totalsRowFunction="sum" dataDxfId="10325" totalsRowDxfId="10324">
      <calculatedColumnFormula>COUNTIFS(INDIRECT(A2),"L")</calculatedColumnFormula>
    </tableColumn>
    <tableColumn id="9" name="Attd%" totalsRowFunction="custom" dataDxfId="10323" totalsRowDxfId="10322" dataCellStyle="Percent">
      <calculatedColumnFormula>IFERROR(Table5[[#This Row],[Classes Attended]]/Table5[[#This Row],[Classes Held]],0)</calculatedColumnFormula>
      <totalsRowFormula>Table5[[#Totals],[Classes Attended]]/Table5[[#Totals],[Classes Held]]</totalsRow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2:H62" headerRowDxfId="10321" dataDxfId="10320" totalsRowDxfId="10319">
  <autoFilter ref="A2:H62"/>
  <tableColumns count="8">
    <tableColumn id="1" name="S#" totalsRowLabel="Total" dataDxfId="10318"/>
    <tableColumn id="8" name="Faculty" dataDxfId="10317">
      <calculatedColumnFormula>IF(INDIRECT("'Active Faculty'!B"&amp;Table3[[#This Row],[S'#]]+2)=0,"",INDIRECT("'Active Faculty'!B"&amp;Table3[[#This Row],[S'#]]+2))</calculatedColumnFormula>
    </tableColumn>
    <tableColumn id="2" name="No. of Students" dataDxfId="10316">
      <calculatedColumnFormula>IF(Table3[[#This Row],[Faculty]]="","",COUNTIFS(Attd_Sheet[Faculty],Table3[[#This Row],[Faculty]],Attd_Sheet[Column1],"&gt;0"))</calculatedColumnFormula>
    </tableColumn>
    <tableColumn id="3" name="Classes Held" dataDxfId="10315">
      <calculatedColumnFormula>IF(Table3[[#This Row],[Faculty]]="","",SUMIFS(Attd_Sheet[Column1],Attd_Sheet[Faculty],Table3[[#This Row],[Faculty]]))</calculatedColumnFormula>
    </tableColumn>
    <tableColumn id="4" name="Classes Attended" dataDxfId="10314">
      <calculatedColumnFormula>IF(Table3[[#This Row],[Faculty]]="","",SUMIFS(Attd_Sheet[Classes Attended],Attd_Sheet[Faculty],Table3[[#This Row],[Faculty]]))</calculatedColumnFormula>
    </tableColumn>
    <tableColumn id="5" name="Absents" dataDxfId="10313">
      <calculatedColumnFormula>IF(Table3[[#This Row],[Faculty]]="","",SUMIFS(Attd_Sheet[Absents],Attd_Sheet[Faculty],Table3[[#This Row],[Faculty]]))</calculatedColumnFormula>
    </tableColumn>
    <tableColumn id="6" name="Leave" dataDxfId="10312">
      <calculatedColumnFormula>IF(Table3[[#This Row],[Faculty]]="","",SUMIFS(Attd_Sheet[Leave],Attd_Sheet[Faculty],Table3[[#This Row],[Faculty]]))</calculatedColumnFormula>
    </tableColumn>
    <tableColumn id="7" name="Attd%" totalsRowFunction="count" dataDxfId="10311" totalsRowDxfId="10310" dataCellStyle="Percent">
      <calculatedColumnFormula>IF(Table3[[#This Row],[Faculty]]="","",IFERROR(AVERAGEIFS(Attd_Sheet[Attd %],Attd_Sheet[Faculty],Table3[[#This Row],[Faculty]]),0))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2:H14" totalsRowCount="1" headerRowDxfId="10285" dataDxfId="10283" totalsRowDxfId="10281" headerRowBorderDxfId="10284" tableBorderDxfId="10282" totalsRowBorderDxfId="10280">
  <autoFilter ref="A2:H13"/>
  <tableColumns count="8">
    <tableColumn id="1" name="Days" totalsRowLabel="Total" dataDxfId="10279" totalsRowDxfId="10278"/>
    <tableColumn id="2" name="Time slot" dataDxfId="10277" totalsRowDxfId="10276"/>
    <tableColumn id="3" name="No. of Students" totalsRowFunction="sum" dataDxfId="10275" totalsRowDxfId="10274">
      <calculatedColumnFormula>COUNTIFS(Attd_Sheet[Days],A3,Attd_Sheet[Time slot],B3,Attd_Sheet[Column1],"&gt;0")</calculatedColumnFormula>
    </tableColumn>
    <tableColumn id="4" name="Classes Held" totalsRowFunction="sum" dataDxfId="10273" totalsRowDxfId="10272">
      <calculatedColumnFormula>SUMIFS(Attd_Sheet[Column1],Attd_Sheet[Days],A3,Attd_Sheet[Time slot],B3)</calculatedColumnFormula>
    </tableColumn>
    <tableColumn id="5" name="Classes Attended" totalsRowFunction="sum" dataDxfId="10271" totalsRowDxfId="10270">
      <calculatedColumnFormula>SUMIFS(Attd_Sheet[Classes Attended],Attd_Sheet[Days],A3,Attd_Sheet[Time slot],B3)</calculatedColumnFormula>
    </tableColumn>
    <tableColumn id="6" name="Absents" totalsRowFunction="sum" dataDxfId="10269" totalsRowDxfId="10268">
      <calculatedColumnFormula>SUMIFS(Attd_Sheet[Absents],Attd_Sheet[Days],A3,Attd_Sheet[Time slot],B3)</calculatedColumnFormula>
    </tableColumn>
    <tableColumn id="7" name="Leave" totalsRowFunction="sum" dataDxfId="10267" totalsRowDxfId="10266">
      <calculatedColumnFormula>SUMIFS(Attd_Sheet[Leave],Attd_Sheet[Days],A3,Attd_Sheet[Time slot],B3)</calculatedColumnFormula>
    </tableColumn>
    <tableColumn id="8" name="Attd%" totalsRowFunction="custom" dataDxfId="10265" totalsRowDxfId="10264" dataCellStyle="Percent">
      <calculatedColumnFormula>IFERROR(AVERAGEIFS(Attd_Sheet[Attd %],Attd_Sheet[Days],A3,Attd_Sheet[Time slot],B3),0)</calculatedColumnFormula>
      <totalsRowFormula>Table4[[#Totals],[Classes Attended]]/Table4[[#Totals],[Classes Held]]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8"/>
  <sheetViews>
    <sheetView workbookViewId="0">
      <selection activeCell="D36" sqref="D36"/>
    </sheetView>
  </sheetViews>
  <sheetFormatPr defaultRowHeight="15" x14ac:dyDescent="0.25"/>
  <cols>
    <col min="1" max="1" width="4.7109375" style="6" customWidth="1"/>
    <col min="2" max="2" width="12.85546875" style="6" customWidth="1"/>
    <col min="3" max="3" width="4.28515625" style="6" customWidth="1"/>
    <col min="4" max="4" width="9.140625" style="6"/>
    <col min="5" max="5" width="4.28515625" style="6" customWidth="1"/>
    <col min="6" max="6" width="10" style="6" bestFit="1" customWidth="1"/>
    <col min="7" max="7" width="4.28515625" style="6" customWidth="1"/>
    <col min="8" max="8" width="9.140625" style="6"/>
    <col min="9" max="9" width="4.28515625" style="6" customWidth="1"/>
    <col min="10" max="10" width="21" style="6" bestFit="1" customWidth="1"/>
    <col min="11" max="11" width="16.85546875" style="6" bestFit="1" customWidth="1"/>
    <col min="12" max="12" width="4.85546875" style="6" customWidth="1"/>
    <col min="13" max="13" width="29.42578125" style="6" customWidth="1"/>
    <col min="14" max="14" width="4.28515625" style="6" customWidth="1"/>
    <col min="15" max="16384" width="9.140625" style="6"/>
  </cols>
  <sheetData>
    <row r="1" spans="1:13" x14ac:dyDescent="0.25">
      <c r="J1" s="3" t="s">
        <v>70</v>
      </c>
      <c r="K1" s="3" t="s">
        <v>71</v>
      </c>
      <c r="L1" s="3" t="s">
        <v>72</v>
      </c>
    </row>
    <row r="2" spans="1:13" x14ac:dyDescent="0.25">
      <c r="B2" s="7" t="s">
        <v>25</v>
      </c>
      <c r="D2" s="7" t="s">
        <v>26</v>
      </c>
      <c r="F2" s="7" t="s">
        <v>27</v>
      </c>
      <c r="H2" s="6" t="s">
        <v>29</v>
      </c>
      <c r="J2" s="3" t="str">
        <f>$J$1&amp;K2&amp;$K$1&amp;L2&amp;$L$1</f>
        <v>Attd_Sheet[@[1]:[31]]</v>
      </c>
      <c r="K2" s="3">
        <f>'Attd Sheet'!AQ1</f>
        <v>1</v>
      </c>
      <c r="L2" s="3">
        <f>'Attd Sheet'!AS1</f>
        <v>31</v>
      </c>
      <c r="M2" s="8" t="s">
        <v>79</v>
      </c>
    </row>
    <row r="3" spans="1:13" x14ac:dyDescent="0.25">
      <c r="B3" s="3" t="s">
        <v>31</v>
      </c>
      <c r="D3" s="3" t="s">
        <v>6</v>
      </c>
      <c r="F3" s="3" t="s">
        <v>8</v>
      </c>
      <c r="H3" s="3" t="s">
        <v>16</v>
      </c>
    </row>
    <row r="4" spans="1:13" x14ac:dyDescent="0.25">
      <c r="B4" s="3" t="s">
        <v>30</v>
      </c>
      <c r="D4" s="3" t="s">
        <v>7</v>
      </c>
      <c r="F4" s="3" t="s">
        <v>9</v>
      </c>
      <c r="H4" s="3" t="s">
        <v>28</v>
      </c>
      <c r="J4" s="1" t="s">
        <v>76</v>
      </c>
      <c r="K4" s="1" t="s">
        <v>77</v>
      </c>
      <c r="L4" s="2"/>
    </row>
    <row r="5" spans="1:13" x14ac:dyDescent="0.25">
      <c r="B5" s="3" t="s">
        <v>32</v>
      </c>
      <c r="F5" s="3" t="s">
        <v>10</v>
      </c>
      <c r="H5" s="3" t="s">
        <v>17</v>
      </c>
      <c r="J5" s="1" t="e">
        <f>J4&amp;K5&amp;K4</f>
        <v>#REF!</v>
      </c>
      <c r="K5" s="11" t="e">
        <f>#REF!</f>
        <v>#REF!</v>
      </c>
      <c r="L5" s="10" t="s">
        <v>80</v>
      </c>
    </row>
    <row r="6" spans="1:13" x14ac:dyDescent="0.25">
      <c r="B6" s="3" t="s">
        <v>33</v>
      </c>
      <c r="F6" s="3" t="s">
        <v>11</v>
      </c>
      <c r="J6" s="2"/>
      <c r="K6" s="2"/>
      <c r="L6" s="2"/>
    </row>
    <row r="7" spans="1:13" x14ac:dyDescent="0.25">
      <c r="B7" s="3" t="s">
        <v>34</v>
      </c>
      <c r="F7" s="3" t="s">
        <v>12</v>
      </c>
      <c r="J7" s="1" t="s">
        <v>76</v>
      </c>
      <c r="K7" s="1" t="s">
        <v>77</v>
      </c>
      <c r="L7" s="2"/>
    </row>
    <row r="8" spans="1:13" x14ac:dyDescent="0.25">
      <c r="B8" s="3" t="s">
        <v>35</v>
      </c>
      <c r="F8" s="3" t="s">
        <v>13</v>
      </c>
      <c r="J8" s="1" t="e">
        <f>J7&amp;K8&amp;K7</f>
        <v>#REF!</v>
      </c>
      <c r="K8" s="11" t="e">
        <f>#REF!</f>
        <v>#REF!</v>
      </c>
      <c r="L8" s="10" t="s">
        <v>81</v>
      </c>
    </row>
    <row r="9" spans="1:13" x14ac:dyDescent="0.25">
      <c r="B9" s="3" t="s">
        <v>132</v>
      </c>
    </row>
    <row r="10" spans="1:13" x14ac:dyDescent="0.25">
      <c r="B10" s="3" t="s">
        <v>133</v>
      </c>
    </row>
    <row r="11" spans="1:13" x14ac:dyDescent="0.25">
      <c r="B11" s="3" t="s">
        <v>134</v>
      </c>
    </row>
    <row r="12" spans="1:13" x14ac:dyDescent="0.25">
      <c r="B12" s="3" t="s">
        <v>135</v>
      </c>
      <c r="J12" s="12"/>
    </row>
    <row r="13" spans="1:13" x14ac:dyDescent="0.25">
      <c r="B13" s="3" t="s">
        <v>136</v>
      </c>
    </row>
    <row r="14" spans="1:13" x14ac:dyDescent="0.25">
      <c r="B14" s="3" t="s">
        <v>24</v>
      </c>
    </row>
    <row r="15" spans="1:13" x14ac:dyDescent="0.25">
      <c r="B15" s="6" t="s">
        <v>174</v>
      </c>
    </row>
    <row r="16" spans="1:13" x14ac:dyDescent="0.25">
      <c r="A16" s="3">
        <v>1</v>
      </c>
      <c r="B16" s="3" t="s">
        <v>85</v>
      </c>
      <c r="J16" s="6" t="s">
        <v>94</v>
      </c>
    </row>
    <row r="17" spans="1:13" x14ac:dyDescent="0.25">
      <c r="A17" s="3">
        <v>2</v>
      </c>
      <c r="B17" s="3" t="s">
        <v>86</v>
      </c>
      <c r="J17" s="3" t="s">
        <v>137</v>
      </c>
    </row>
    <row r="18" spans="1:13" x14ac:dyDescent="0.25">
      <c r="A18" s="3">
        <v>3</v>
      </c>
      <c r="B18" s="3" t="s">
        <v>87</v>
      </c>
      <c r="J18" s="3" t="s">
        <v>139</v>
      </c>
    </row>
    <row r="19" spans="1:13" x14ac:dyDescent="0.25">
      <c r="A19" s="3">
        <v>4</v>
      </c>
      <c r="B19" s="3" t="s">
        <v>88</v>
      </c>
      <c r="J19" s="3" t="s">
        <v>95</v>
      </c>
    </row>
    <row r="20" spans="1:13" x14ac:dyDescent="0.25">
      <c r="A20" s="3">
        <v>5</v>
      </c>
      <c r="B20" s="3" t="s">
        <v>89</v>
      </c>
      <c r="J20" s="3" t="s">
        <v>96</v>
      </c>
    </row>
    <row r="21" spans="1:13" x14ac:dyDescent="0.25">
      <c r="A21" s="3">
        <v>6</v>
      </c>
      <c r="B21" s="3" t="s">
        <v>90</v>
      </c>
      <c r="J21" s="3" t="s">
        <v>97</v>
      </c>
    </row>
    <row r="22" spans="1:13" x14ac:dyDescent="0.25">
      <c r="A22" s="3">
        <v>7</v>
      </c>
      <c r="B22" s="3" t="s">
        <v>91</v>
      </c>
      <c r="J22" s="3" t="s">
        <v>98</v>
      </c>
    </row>
    <row r="23" spans="1:13" x14ac:dyDescent="0.25">
      <c r="J23" s="3" t="s">
        <v>99</v>
      </c>
    </row>
    <row r="24" spans="1:13" x14ac:dyDescent="0.25">
      <c r="J24" s="3" t="s">
        <v>107</v>
      </c>
    </row>
    <row r="25" spans="1:13" x14ac:dyDescent="0.25">
      <c r="J25" s="6" t="s">
        <v>138</v>
      </c>
    </row>
    <row r="26" spans="1:13" x14ac:dyDescent="0.25">
      <c r="J26" s="6" t="s">
        <v>171</v>
      </c>
    </row>
    <row r="27" spans="1:13" x14ac:dyDescent="0.25">
      <c r="M27" s="8" t="s">
        <v>149</v>
      </c>
    </row>
    <row r="28" spans="1:13" x14ac:dyDescent="0.25">
      <c r="M28" s="8" t="s">
        <v>150</v>
      </c>
    </row>
    <row r="29" spans="1:13" x14ac:dyDescent="0.25">
      <c r="M29" s="8" t="s">
        <v>151</v>
      </c>
    </row>
    <row r="30" spans="1:13" x14ac:dyDescent="0.25">
      <c r="M30" s="8" t="s">
        <v>152</v>
      </c>
    </row>
    <row r="31" spans="1:13" x14ac:dyDescent="0.25">
      <c r="M31" s="8" t="s">
        <v>153</v>
      </c>
    </row>
    <row r="32" spans="1:13" x14ac:dyDescent="0.25">
      <c r="M32" s="8" t="s">
        <v>154</v>
      </c>
    </row>
    <row r="33" spans="13:13" x14ac:dyDescent="0.25">
      <c r="M33" s="8" t="s">
        <v>155</v>
      </c>
    </row>
    <row r="34" spans="13:13" x14ac:dyDescent="0.25">
      <c r="M34" s="8" t="s">
        <v>156</v>
      </c>
    </row>
    <row r="35" spans="13:13" x14ac:dyDescent="0.25">
      <c r="M35" s="8" t="s">
        <v>157</v>
      </c>
    </row>
    <row r="36" spans="13:13" x14ac:dyDescent="0.25">
      <c r="M36" s="8" t="s">
        <v>158</v>
      </c>
    </row>
    <row r="37" spans="13:13" x14ac:dyDescent="0.25">
      <c r="M37" s="8" t="s">
        <v>159</v>
      </c>
    </row>
    <row r="38" spans="13:13" x14ac:dyDescent="0.25">
      <c r="M38" s="8" t="s">
        <v>160</v>
      </c>
    </row>
    <row r="39" spans="13:13" x14ac:dyDescent="0.25">
      <c r="M39" s="8" t="s">
        <v>161</v>
      </c>
    </row>
    <row r="40" spans="13:13" x14ac:dyDescent="0.25">
      <c r="M40" s="8" t="s">
        <v>162</v>
      </c>
    </row>
    <row r="41" spans="13:13" x14ac:dyDescent="0.25">
      <c r="M41" s="8" t="s">
        <v>163</v>
      </c>
    </row>
    <row r="42" spans="13:13" x14ac:dyDescent="0.25">
      <c r="M42" s="8" t="s">
        <v>164</v>
      </c>
    </row>
    <row r="43" spans="13:13" x14ac:dyDescent="0.25">
      <c r="M43" s="8" t="s">
        <v>165</v>
      </c>
    </row>
    <row r="44" spans="13:13" x14ac:dyDescent="0.25">
      <c r="M44" s="8" t="s">
        <v>166</v>
      </c>
    </row>
    <row r="45" spans="13:13" x14ac:dyDescent="0.25">
      <c r="M45" s="8" t="s">
        <v>167</v>
      </c>
    </row>
    <row r="46" spans="13:13" x14ac:dyDescent="0.25">
      <c r="M46" s="8" t="s">
        <v>168</v>
      </c>
    </row>
    <row r="47" spans="13:13" x14ac:dyDescent="0.25">
      <c r="M47" s="8" t="s">
        <v>169</v>
      </c>
    </row>
    <row r="48" spans="13:13" x14ac:dyDescent="0.25">
      <c r="M48" s="8" t="s">
        <v>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62"/>
  <sheetViews>
    <sheetView zoomScaleNormal="100" workbookViewId="0">
      <pane ySplit="2" topLeftCell="A15" activePane="bottomLeft" state="frozen"/>
      <selection pane="bottomLeft" activeCell="B34" sqref="B34"/>
    </sheetView>
  </sheetViews>
  <sheetFormatPr defaultRowHeight="15" x14ac:dyDescent="0.25"/>
  <cols>
    <col min="1" max="1" width="8.7109375" style="14" customWidth="1"/>
    <col min="2" max="2" width="51.7109375" style="16" customWidth="1"/>
    <col min="3" max="16384" width="9.140625" style="14"/>
  </cols>
  <sheetData>
    <row r="1" spans="1:2" ht="60" x14ac:dyDescent="0.25">
      <c r="A1" s="70" t="s">
        <v>101</v>
      </c>
      <c r="B1" s="71" t="s">
        <v>100</v>
      </c>
    </row>
    <row r="2" spans="1:2" x14ac:dyDescent="0.25">
      <c r="A2" s="16" t="s">
        <v>93</v>
      </c>
      <c r="B2" s="72" t="s">
        <v>92</v>
      </c>
    </row>
    <row r="3" spans="1:2" x14ac:dyDescent="0.25">
      <c r="A3" s="16">
        <v>1</v>
      </c>
      <c r="B3" s="74" t="s">
        <v>111</v>
      </c>
    </row>
    <row r="4" spans="1:2" x14ac:dyDescent="0.25">
      <c r="A4" s="16">
        <v>2</v>
      </c>
      <c r="B4" s="74" t="s">
        <v>112</v>
      </c>
    </row>
    <row r="5" spans="1:2" x14ac:dyDescent="0.25">
      <c r="A5" s="16">
        <v>3</v>
      </c>
      <c r="B5" s="74" t="s">
        <v>113</v>
      </c>
    </row>
    <row r="6" spans="1:2" x14ac:dyDescent="0.25">
      <c r="A6" s="16">
        <v>4</v>
      </c>
      <c r="B6" s="74" t="s">
        <v>148</v>
      </c>
    </row>
    <row r="7" spans="1:2" x14ac:dyDescent="0.25">
      <c r="A7" s="16">
        <v>5</v>
      </c>
      <c r="B7" s="74" t="s">
        <v>147</v>
      </c>
    </row>
    <row r="8" spans="1:2" x14ac:dyDescent="0.25">
      <c r="A8" s="16">
        <v>6</v>
      </c>
      <c r="B8" s="74" t="s">
        <v>114</v>
      </c>
    </row>
    <row r="9" spans="1:2" x14ac:dyDescent="0.25">
      <c r="A9" s="16">
        <v>7</v>
      </c>
      <c r="B9" s="74" t="s">
        <v>115</v>
      </c>
    </row>
    <row r="10" spans="1:2" x14ac:dyDescent="0.25">
      <c r="A10" s="16">
        <v>8</v>
      </c>
      <c r="B10" s="74" t="s">
        <v>116</v>
      </c>
    </row>
    <row r="11" spans="1:2" x14ac:dyDescent="0.25">
      <c r="A11" s="16">
        <v>9</v>
      </c>
      <c r="B11" s="74" t="s">
        <v>117</v>
      </c>
    </row>
    <row r="12" spans="1:2" x14ac:dyDescent="0.25">
      <c r="A12" s="16">
        <v>10</v>
      </c>
      <c r="B12" s="74" t="s">
        <v>118</v>
      </c>
    </row>
    <row r="13" spans="1:2" x14ac:dyDescent="0.25">
      <c r="A13" s="16">
        <v>11</v>
      </c>
      <c r="B13" s="74" t="s">
        <v>119</v>
      </c>
    </row>
    <row r="14" spans="1:2" x14ac:dyDescent="0.25">
      <c r="A14" s="16">
        <v>12</v>
      </c>
      <c r="B14" s="74" t="s">
        <v>120</v>
      </c>
    </row>
    <row r="15" spans="1:2" x14ac:dyDescent="0.25">
      <c r="A15" s="16">
        <v>13</v>
      </c>
      <c r="B15" s="74" t="s">
        <v>121</v>
      </c>
    </row>
    <row r="16" spans="1:2" x14ac:dyDescent="0.25">
      <c r="A16" s="16">
        <v>14</v>
      </c>
      <c r="B16" s="74" t="s">
        <v>122</v>
      </c>
    </row>
    <row r="17" spans="1:2" x14ac:dyDescent="0.25">
      <c r="A17" s="16">
        <v>15</v>
      </c>
      <c r="B17" s="74" t="s">
        <v>123</v>
      </c>
    </row>
    <row r="18" spans="1:2" x14ac:dyDescent="0.25">
      <c r="A18" s="16">
        <v>16</v>
      </c>
      <c r="B18" s="74" t="s">
        <v>140</v>
      </c>
    </row>
    <row r="19" spans="1:2" x14ac:dyDescent="0.25">
      <c r="A19" s="16">
        <v>17</v>
      </c>
      <c r="B19" s="74" t="s">
        <v>124</v>
      </c>
    </row>
    <row r="20" spans="1:2" x14ac:dyDescent="0.25">
      <c r="A20" s="16">
        <v>18</v>
      </c>
      <c r="B20" s="74" t="s">
        <v>125</v>
      </c>
    </row>
    <row r="21" spans="1:2" x14ac:dyDescent="0.25">
      <c r="A21" s="16">
        <v>19</v>
      </c>
      <c r="B21" s="74" t="s">
        <v>126</v>
      </c>
    </row>
    <row r="22" spans="1:2" x14ac:dyDescent="0.25">
      <c r="A22" s="16">
        <v>20</v>
      </c>
      <c r="B22" s="74" t="s">
        <v>127</v>
      </c>
    </row>
    <row r="23" spans="1:2" x14ac:dyDescent="0.25">
      <c r="A23" s="16">
        <v>21</v>
      </c>
      <c r="B23" s="74" t="s">
        <v>141</v>
      </c>
    </row>
    <row r="24" spans="1:2" x14ac:dyDescent="0.25">
      <c r="A24" s="16">
        <v>22</v>
      </c>
      <c r="B24" s="74" t="s">
        <v>146</v>
      </c>
    </row>
    <row r="25" spans="1:2" x14ac:dyDescent="0.25">
      <c r="A25" s="16">
        <v>23</v>
      </c>
      <c r="B25" s="74" t="s">
        <v>131</v>
      </c>
    </row>
    <row r="26" spans="1:2" x14ac:dyDescent="0.25">
      <c r="A26" s="16">
        <v>24</v>
      </c>
      <c r="B26" s="74" t="s">
        <v>128</v>
      </c>
    </row>
    <row r="27" spans="1:2" x14ac:dyDescent="0.25">
      <c r="A27" s="16">
        <v>25</v>
      </c>
      <c r="B27" s="74" t="s">
        <v>129</v>
      </c>
    </row>
    <row r="28" spans="1:2" x14ac:dyDescent="0.25">
      <c r="A28" s="16">
        <v>26</v>
      </c>
      <c r="B28" s="74" t="s">
        <v>130</v>
      </c>
    </row>
    <row r="29" spans="1:2" x14ac:dyDescent="0.25">
      <c r="A29" s="16">
        <v>27</v>
      </c>
      <c r="B29" s="74" t="s">
        <v>142</v>
      </c>
    </row>
    <row r="30" spans="1:2" x14ac:dyDescent="0.25">
      <c r="A30" s="16">
        <v>28</v>
      </c>
      <c r="B30" s="74" t="s">
        <v>143</v>
      </c>
    </row>
    <row r="31" spans="1:2" x14ac:dyDescent="0.25">
      <c r="A31" s="16">
        <v>29</v>
      </c>
      <c r="B31" s="74" t="s">
        <v>144</v>
      </c>
    </row>
    <row r="32" spans="1:2" x14ac:dyDescent="0.25">
      <c r="A32" s="16">
        <v>30</v>
      </c>
      <c r="B32" s="74" t="s">
        <v>145</v>
      </c>
    </row>
    <row r="33" spans="1:2" x14ac:dyDescent="0.25">
      <c r="A33" s="16">
        <v>31</v>
      </c>
      <c r="B33" s="74" t="s">
        <v>173</v>
      </c>
    </row>
    <row r="34" spans="1:2" x14ac:dyDescent="0.25">
      <c r="A34" s="16">
        <v>32</v>
      </c>
      <c r="B34" s="74" t="s">
        <v>182</v>
      </c>
    </row>
    <row r="35" spans="1:2" x14ac:dyDescent="0.25">
      <c r="A35" s="16">
        <v>33</v>
      </c>
      <c r="B35" s="73"/>
    </row>
    <row r="36" spans="1:2" x14ac:dyDescent="0.25">
      <c r="A36" s="16">
        <v>34</v>
      </c>
      <c r="B36" s="73"/>
    </row>
    <row r="37" spans="1:2" x14ac:dyDescent="0.25">
      <c r="A37" s="16">
        <v>35</v>
      </c>
      <c r="B37" s="73"/>
    </row>
    <row r="38" spans="1:2" x14ac:dyDescent="0.25">
      <c r="A38" s="16">
        <v>36</v>
      </c>
      <c r="B38" s="73"/>
    </row>
    <row r="39" spans="1:2" x14ac:dyDescent="0.25">
      <c r="A39" s="16">
        <v>37</v>
      </c>
      <c r="B39" s="73"/>
    </row>
    <row r="40" spans="1:2" x14ac:dyDescent="0.25">
      <c r="A40" s="16">
        <v>38</v>
      </c>
      <c r="B40" s="73"/>
    </row>
    <row r="41" spans="1:2" x14ac:dyDescent="0.25">
      <c r="A41" s="16">
        <v>39</v>
      </c>
      <c r="B41" s="73"/>
    </row>
    <row r="42" spans="1:2" x14ac:dyDescent="0.25">
      <c r="A42" s="16">
        <v>40</v>
      </c>
      <c r="B42" s="73"/>
    </row>
    <row r="43" spans="1:2" x14ac:dyDescent="0.25">
      <c r="A43" s="16">
        <v>41</v>
      </c>
      <c r="B43" s="73"/>
    </row>
    <row r="44" spans="1:2" x14ac:dyDescent="0.25">
      <c r="A44" s="16">
        <v>42</v>
      </c>
      <c r="B44" s="73"/>
    </row>
    <row r="45" spans="1:2" x14ac:dyDescent="0.25">
      <c r="A45" s="16">
        <v>43</v>
      </c>
      <c r="B45" s="73"/>
    </row>
    <row r="46" spans="1:2" x14ac:dyDescent="0.25">
      <c r="A46" s="16">
        <v>44</v>
      </c>
      <c r="B46" s="73"/>
    </row>
    <row r="47" spans="1:2" x14ac:dyDescent="0.25">
      <c r="A47" s="16">
        <v>45</v>
      </c>
      <c r="B47" s="73"/>
    </row>
    <row r="48" spans="1:2" x14ac:dyDescent="0.25">
      <c r="A48" s="16">
        <v>46</v>
      </c>
      <c r="B48" s="73"/>
    </row>
    <row r="49" spans="1:2" x14ac:dyDescent="0.25">
      <c r="A49" s="16">
        <v>47</v>
      </c>
      <c r="B49" s="73"/>
    </row>
    <row r="50" spans="1:2" x14ac:dyDescent="0.25">
      <c r="A50" s="16">
        <v>48</v>
      </c>
      <c r="B50" s="73"/>
    </row>
    <row r="51" spans="1:2" x14ac:dyDescent="0.25">
      <c r="A51" s="16">
        <v>49</v>
      </c>
      <c r="B51" s="73"/>
    </row>
    <row r="52" spans="1:2" x14ac:dyDescent="0.25">
      <c r="A52" s="16">
        <v>50</v>
      </c>
      <c r="B52" s="73"/>
    </row>
    <row r="53" spans="1:2" x14ac:dyDescent="0.25">
      <c r="A53" s="16">
        <v>51</v>
      </c>
      <c r="B53" s="73"/>
    </row>
    <row r="54" spans="1:2" x14ac:dyDescent="0.25">
      <c r="A54" s="16">
        <v>52</v>
      </c>
      <c r="B54" s="73"/>
    </row>
    <row r="55" spans="1:2" x14ac:dyDescent="0.25">
      <c r="A55" s="16">
        <v>53</v>
      </c>
      <c r="B55" s="73"/>
    </row>
    <row r="56" spans="1:2" x14ac:dyDescent="0.25">
      <c r="A56" s="16">
        <v>54</v>
      </c>
      <c r="B56" s="73"/>
    </row>
    <row r="57" spans="1:2" x14ac:dyDescent="0.25">
      <c r="A57" s="16">
        <v>55</v>
      </c>
      <c r="B57" s="73"/>
    </row>
    <row r="58" spans="1:2" x14ac:dyDescent="0.25">
      <c r="A58" s="16">
        <v>56</v>
      </c>
      <c r="B58" s="73"/>
    </row>
    <row r="59" spans="1:2" x14ac:dyDescent="0.25">
      <c r="A59" s="16">
        <v>57</v>
      </c>
      <c r="B59" s="73"/>
    </row>
    <row r="60" spans="1:2" x14ac:dyDescent="0.25">
      <c r="A60" s="16">
        <v>58</v>
      </c>
      <c r="B60" s="73"/>
    </row>
    <row r="61" spans="1:2" x14ac:dyDescent="0.25">
      <c r="A61" s="16">
        <v>59</v>
      </c>
      <c r="B61" s="73"/>
    </row>
    <row r="62" spans="1:2" x14ac:dyDescent="0.25">
      <c r="A62" s="16">
        <v>60</v>
      </c>
      <c r="B62" s="73"/>
    </row>
  </sheetData>
  <sheetProtection deleteRows="0" autoFilter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F0"/>
  </sheetPr>
  <dimension ref="A1:AU3310"/>
  <sheetViews>
    <sheetView showGridLines="0" zoomScale="80" zoomScaleNormal="80" workbookViewId="0">
      <pane xSplit="10" ySplit="2" topLeftCell="AA552" activePane="bottomRight" state="frozen"/>
      <selection pane="topRight" activeCell="K1" sqref="K1"/>
      <selection pane="bottomLeft" activeCell="A3" sqref="A3"/>
      <selection pane="bottomRight" activeCell="AA552" sqref="AA552"/>
    </sheetView>
  </sheetViews>
  <sheetFormatPr defaultRowHeight="15" x14ac:dyDescent="0.25"/>
  <cols>
    <col min="1" max="1" width="6.42578125" style="29" customWidth="1"/>
    <col min="2" max="2" width="9.140625" style="29" bestFit="1" customWidth="1"/>
    <col min="3" max="3" width="15" style="29" bestFit="1" customWidth="1"/>
    <col min="4" max="4" width="17" style="104" bestFit="1" customWidth="1"/>
    <col min="5" max="5" width="31.85546875" style="105" customWidth="1"/>
    <col min="6" max="6" width="19.140625" style="106" bestFit="1" customWidth="1"/>
    <col min="7" max="7" width="18.5703125" style="104" customWidth="1"/>
    <col min="8" max="8" width="9.28515625" style="106" customWidth="1"/>
    <col min="9" max="9" width="12" style="105" customWidth="1"/>
    <col min="10" max="10" width="19.28515625" style="49" customWidth="1"/>
    <col min="11" max="11" width="3.85546875" style="48" customWidth="1"/>
    <col min="12" max="12" width="4.42578125" style="34" customWidth="1"/>
    <col min="13" max="41" width="3.7109375" style="34" customWidth="1"/>
    <col min="42" max="42" width="9.85546875" style="34" customWidth="1"/>
    <col min="43" max="43" width="10.85546875" style="34" customWidth="1"/>
    <col min="44" max="44" width="7.28515625" style="34" customWidth="1"/>
    <col min="45" max="46" width="9.85546875" style="34" customWidth="1"/>
    <col min="47" max="47" width="53.140625" style="29" bestFit="1" customWidth="1"/>
    <col min="48" max="16384" width="9.140625" style="29"/>
  </cols>
  <sheetData>
    <row r="1" spans="1:47" s="35" customFormat="1" ht="69" customHeight="1" x14ac:dyDescent="0.25">
      <c r="A1" s="29"/>
      <c r="B1" s="29"/>
      <c r="C1" s="30" t="s">
        <v>22</v>
      </c>
      <c r="D1" s="18">
        <v>1</v>
      </c>
      <c r="E1" s="79" t="s">
        <v>21</v>
      </c>
      <c r="F1" s="194">
        <v>2022</v>
      </c>
      <c r="G1" s="109"/>
      <c r="H1" s="31"/>
      <c r="I1" s="32"/>
      <c r="J1" s="32"/>
      <c r="K1" s="28">
        <f>DATE($F$1,$D$1,K2)</f>
        <v>44562</v>
      </c>
      <c r="L1" s="28">
        <f>DATE($F$1,$D$1,L2)</f>
        <v>44563</v>
      </c>
      <c r="M1" s="28">
        <f t="shared" ref="M1:AO1" si="0">DATE($F$1,$D$1,M2)</f>
        <v>44564</v>
      </c>
      <c r="N1" s="28">
        <f t="shared" si="0"/>
        <v>44565</v>
      </c>
      <c r="O1" s="28">
        <f t="shared" si="0"/>
        <v>44566</v>
      </c>
      <c r="P1" s="28">
        <f>DATE($F$1,$D$1,P2)</f>
        <v>44567</v>
      </c>
      <c r="Q1" s="28">
        <f t="shared" si="0"/>
        <v>44568</v>
      </c>
      <c r="R1" s="28">
        <f t="shared" si="0"/>
        <v>44569</v>
      </c>
      <c r="S1" s="28">
        <f t="shared" si="0"/>
        <v>44570</v>
      </c>
      <c r="T1" s="28">
        <f t="shared" si="0"/>
        <v>44571</v>
      </c>
      <c r="U1" s="28">
        <f t="shared" si="0"/>
        <v>44572</v>
      </c>
      <c r="V1" s="28">
        <f t="shared" si="0"/>
        <v>44573</v>
      </c>
      <c r="W1" s="28">
        <f t="shared" si="0"/>
        <v>44574</v>
      </c>
      <c r="X1" s="28">
        <f t="shared" si="0"/>
        <v>44575</v>
      </c>
      <c r="Y1" s="28">
        <f t="shared" si="0"/>
        <v>44576</v>
      </c>
      <c r="Z1" s="28">
        <f t="shared" si="0"/>
        <v>44577</v>
      </c>
      <c r="AA1" s="28">
        <f t="shared" si="0"/>
        <v>44578</v>
      </c>
      <c r="AB1" s="28">
        <f t="shared" si="0"/>
        <v>44579</v>
      </c>
      <c r="AC1" s="28">
        <f t="shared" si="0"/>
        <v>44580</v>
      </c>
      <c r="AD1" s="28">
        <f t="shared" si="0"/>
        <v>44581</v>
      </c>
      <c r="AE1" s="28">
        <f t="shared" si="0"/>
        <v>44582</v>
      </c>
      <c r="AF1" s="28">
        <f t="shared" si="0"/>
        <v>44583</v>
      </c>
      <c r="AG1" s="28">
        <f t="shared" si="0"/>
        <v>44584</v>
      </c>
      <c r="AH1" s="28">
        <f t="shared" si="0"/>
        <v>44585</v>
      </c>
      <c r="AI1" s="28">
        <f t="shared" si="0"/>
        <v>44586</v>
      </c>
      <c r="AJ1" s="28">
        <f t="shared" si="0"/>
        <v>44587</v>
      </c>
      <c r="AK1" s="28">
        <f t="shared" si="0"/>
        <v>44588</v>
      </c>
      <c r="AL1" s="28">
        <f t="shared" si="0"/>
        <v>44589</v>
      </c>
      <c r="AM1" s="28">
        <f t="shared" si="0"/>
        <v>44590</v>
      </c>
      <c r="AN1" s="28">
        <f t="shared" si="0"/>
        <v>44591</v>
      </c>
      <c r="AO1" s="28">
        <f t="shared" si="0"/>
        <v>44592</v>
      </c>
      <c r="AP1" s="33" t="s">
        <v>18</v>
      </c>
      <c r="AQ1" s="19">
        <v>1</v>
      </c>
      <c r="AR1" s="33" t="s">
        <v>19</v>
      </c>
      <c r="AS1" s="19">
        <v>31</v>
      </c>
      <c r="AT1" s="34"/>
    </row>
    <row r="2" spans="1:47" s="189" customFormat="1" ht="28.5" customHeight="1" x14ac:dyDescent="0.25">
      <c r="A2" s="36" t="s">
        <v>78</v>
      </c>
      <c r="B2" s="36" t="s">
        <v>94</v>
      </c>
      <c r="C2" s="37" t="s">
        <v>5</v>
      </c>
      <c r="D2" s="38" t="s">
        <v>1</v>
      </c>
      <c r="E2" s="38" t="s">
        <v>0</v>
      </c>
      <c r="F2" s="38" t="s">
        <v>185</v>
      </c>
      <c r="G2" s="38" t="s">
        <v>14</v>
      </c>
      <c r="H2" s="38" t="s">
        <v>2</v>
      </c>
      <c r="I2" s="38" t="s">
        <v>3</v>
      </c>
      <c r="J2" s="38" t="s">
        <v>4</v>
      </c>
      <c r="K2" s="189" t="s">
        <v>36</v>
      </c>
      <c r="L2" s="189" t="s">
        <v>184</v>
      </c>
      <c r="M2" s="189" t="s">
        <v>37</v>
      </c>
      <c r="N2" s="189" t="s">
        <v>38</v>
      </c>
      <c r="O2" s="189" t="s">
        <v>39</v>
      </c>
      <c r="P2" s="189" t="s">
        <v>40</v>
      </c>
      <c r="Q2" s="189" t="s">
        <v>41</v>
      </c>
      <c r="R2" s="189" t="s">
        <v>42</v>
      </c>
      <c r="S2" s="189" t="s">
        <v>43</v>
      </c>
      <c r="T2" s="189" t="s">
        <v>44</v>
      </c>
      <c r="U2" s="189" t="s">
        <v>45</v>
      </c>
      <c r="V2" s="189" t="s">
        <v>46</v>
      </c>
      <c r="W2" s="189" t="s">
        <v>47</v>
      </c>
      <c r="X2" s="189" t="s">
        <v>48</v>
      </c>
      <c r="Y2" s="189" t="s">
        <v>49</v>
      </c>
      <c r="Z2" s="189" t="s">
        <v>50</v>
      </c>
      <c r="AA2" s="189" t="s">
        <v>51</v>
      </c>
      <c r="AB2" s="189" t="s">
        <v>52</v>
      </c>
      <c r="AC2" s="189" t="s">
        <v>53</v>
      </c>
      <c r="AD2" s="189" t="s">
        <v>54</v>
      </c>
      <c r="AE2" s="189" t="s">
        <v>55</v>
      </c>
      <c r="AF2" s="189" t="s">
        <v>56</v>
      </c>
      <c r="AG2" s="189" t="s">
        <v>57</v>
      </c>
      <c r="AH2" s="189" t="s">
        <v>58</v>
      </c>
      <c r="AI2" s="189" t="s">
        <v>59</v>
      </c>
      <c r="AJ2" s="189" t="s">
        <v>60</v>
      </c>
      <c r="AK2" s="189" t="s">
        <v>61</v>
      </c>
      <c r="AL2" s="189" t="s">
        <v>62</v>
      </c>
      <c r="AM2" s="189" t="s">
        <v>63</v>
      </c>
      <c r="AN2" s="189" t="s">
        <v>64</v>
      </c>
      <c r="AO2" s="189" t="s">
        <v>65</v>
      </c>
      <c r="AP2" s="39" t="s">
        <v>175</v>
      </c>
      <c r="AQ2" s="40" t="s">
        <v>68</v>
      </c>
      <c r="AR2" s="40" t="s">
        <v>69</v>
      </c>
      <c r="AS2" s="40" t="s">
        <v>73</v>
      </c>
      <c r="AT2" s="40" t="s">
        <v>20</v>
      </c>
      <c r="AU2" s="189" t="s">
        <v>15</v>
      </c>
    </row>
    <row r="3" spans="1:47" s="35" customFormat="1" hidden="1" x14ac:dyDescent="0.25">
      <c r="A3" s="42">
        <f>COUNTIFS(Attd_Sheet[Student ID],Attd_Sheet[[#This Row],[Student ID]])</f>
        <v>1</v>
      </c>
      <c r="B3" s="13" t="s">
        <v>137</v>
      </c>
      <c r="C3" s="196" t="s">
        <v>2920</v>
      </c>
      <c r="D3" s="215" t="s">
        <v>2570</v>
      </c>
      <c r="E3" s="215" t="s">
        <v>2571</v>
      </c>
      <c r="F3" s="196" t="s">
        <v>136</v>
      </c>
      <c r="G3" s="215" t="s">
        <v>2495</v>
      </c>
      <c r="H3" s="193" t="s">
        <v>7</v>
      </c>
      <c r="I3" s="193" t="s">
        <v>2872</v>
      </c>
      <c r="J3" s="120" t="s">
        <v>2491</v>
      </c>
      <c r="K3" s="4" t="s">
        <v>16</v>
      </c>
      <c r="L3" s="4"/>
      <c r="M3" s="4"/>
      <c r="N3" s="4" t="s">
        <v>16</v>
      </c>
      <c r="O3" s="4"/>
      <c r="P3" s="4" t="s">
        <v>16</v>
      </c>
      <c r="Q3" s="4"/>
      <c r="R3" s="4" t="s">
        <v>16</v>
      </c>
      <c r="S3" s="4"/>
      <c r="T3" s="4"/>
      <c r="U3" s="4" t="s">
        <v>16</v>
      </c>
      <c r="V3" s="4"/>
      <c r="W3" s="4" t="s">
        <v>16</v>
      </c>
      <c r="X3" s="4"/>
      <c r="Y3" s="4"/>
      <c r="Z3" s="4"/>
      <c r="AA3" s="4"/>
      <c r="AB3" s="4" t="s">
        <v>16</v>
      </c>
      <c r="AC3" s="4"/>
      <c r="AD3" s="4" t="s">
        <v>16</v>
      </c>
      <c r="AE3" s="4"/>
      <c r="AF3" s="4" t="s">
        <v>16</v>
      </c>
      <c r="AG3" s="4"/>
      <c r="AH3" s="4"/>
      <c r="AI3" s="4" t="s">
        <v>16</v>
      </c>
      <c r="AJ3" s="4"/>
      <c r="AK3" s="4" t="s">
        <v>16</v>
      </c>
      <c r="AL3" s="4"/>
      <c r="AM3" s="4" t="s">
        <v>16</v>
      </c>
      <c r="AN3" s="4"/>
      <c r="AO3" s="4"/>
      <c r="AP3" s="45">
        <f ca="1">COUNTIFS(INDIRECT(Data!$J$2),"&lt;&gt;")</f>
        <v>12</v>
      </c>
      <c r="AQ3" s="45">
        <f ca="1">COUNTIFS(INDIRECT(Data!$J$2),"P")</f>
        <v>12</v>
      </c>
      <c r="AR3" s="45">
        <f ca="1">COUNTIFS(INDIRECT(Data!$J$2),"A")</f>
        <v>0</v>
      </c>
      <c r="AS3" s="46">
        <f ca="1">COUNTIFS(INDIRECT(Data!$J$2),"L")</f>
        <v>0</v>
      </c>
      <c r="AT3" s="47">
        <f ca="1">IFERROR(Attd_Sheet[[#This Row],[Classes Attended]]/Attd_Sheet[[#This Row],[Column1]],"")</f>
        <v>1</v>
      </c>
      <c r="AU3" s="26"/>
    </row>
    <row r="4" spans="1:47" s="35" customFormat="1" hidden="1" x14ac:dyDescent="0.25">
      <c r="A4" s="42">
        <f>COUNTIFS(Attd_Sheet[Student ID],Attd_Sheet[[#This Row],[Student ID]])</f>
        <v>1</v>
      </c>
      <c r="B4" s="13" t="s">
        <v>137</v>
      </c>
      <c r="C4" s="196" t="s">
        <v>2920</v>
      </c>
      <c r="D4" s="215" t="s">
        <v>2674</v>
      </c>
      <c r="E4" s="215" t="s">
        <v>2895</v>
      </c>
      <c r="F4" s="196" t="s">
        <v>136</v>
      </c>
      <c r="G4" s="215" t="s">
        <v>2495</v>
      </c>
      <c r="H4" s="193" t="s">
        <v>7</v>
      </c>
      <c r="I4" s="193" t="s">
        <v>2872</v>
      </c>
      <c r="J4" s="120" t="s">
        <v>2491</v>
      </c>
      <c r="K4" s="4" t="s">
        <v>16</v>
      </c>
      <c r="L4" s="4"/>
      <c r="M4" s="4"/>
      <c r="N4" s="4" t="s">
        <v>16</v>
      </c>
      <c r="O4" s="4"/>
      <c r="P4" s="4" t="s">
        <v>16</v>
      </c>
      <c r="Q4" s="4"/>
      <c r="R4" s="4" t="s">
        <v>16</v>
      </c>
      <c r="S4" s="4"/>
      <c r="T4" s="4"/>
      <c r="U4" s="4" t="s">
        <v>28</v>
      </c>
      <c r="V4" s="4"/>
      <c r="W4" s="4" t="s">
        <v>16</v>
      </c>
      <c r="X4" s="4"/>
      <c r="Y4" s="4"/>
      <c r="Z4" s="4"/>
      <c r="AA4" s="4"/>
      <c r="AB4" s="4" t="s">
        <v>16</v>
      </c>
      <c r="AC4" s="4"/>
      <c r="AD4" s="4" t="s">
        <v>16</v>
      </c>
      <c r="AE4" s="4"/>
      <c r="AF4" s="4" t="s">
        <v>16</v>
      </c>
      <c r="AG4" s="4"/>
      <c r="AH4" s="4"/>
      <c r="AI4" s="4" t="s">
        <v>16</v>
      </c>
      <c r="AJ4" s="4"/>
      <c r="AK4" s="4" t="s">
        <v>16</v>
      </c>
      <c r="AL4" s="4"/>
      <c r="AM4" s="4" t="s">
        <v>16</v>
      </c>
      <c r="AN4" s="4"/>
      <c r="AO4" s="4"/>
      <c r="AP4" s="45">
        <f ca="1">COUNTIFS(INDIRECT(Data!$J$2),"&lt;&gt;")</f>
        <v>12</v>
      </c>
      <c r="AQ4" s="45">
        <f ca="1">COUNTIFS(INDIRECT(Data!$J$2),"P")</f>
        <v>11</v>
      </c>
      <c r="AR4" s="45">
        <f ca="1">COUNTIFS(INDIRECT(Data!$J$2),"A")</f>
        <v>1</v>
      </c>
      <c r="AS4" s="46">
        <f ca="1">COUNTIFS(INDIRECT(Data!$J$2),"L")</f>
        <v>0</v>
      </c>
      <c r="AT4" s="47">
        <f ca="1">IFERROR(Attd_Sheet[[#This Row],[Classes Attended]]/Attd_Sheet[[#This Row],[Column1]],"")</f>
        <v>0.91666666666666663</v>
      </c>
      <c r="AU4" s="26"/>
    </row>
    <row r="5" spans="1:47" s="35" customFormat="1" hidden="1" x14ac:dyDescent="0.25">
      <c r="A5" s="42">
        <f>COUNTIFS(Attd_Sheet[Student ID],Attd_Sheet[[#This Row],[Student ID]])</f>
        <v>1</v>
      </c>
      <c r="B5" s="13" t="s">
        <v>137</v>
      </c>
      <c r="C5" s="196" t="s">
        <v>2920</v>
      </c>
      <c r="D5" s="215" t="s">
        <v>2572</v>
      </c>
      <c r="E5" s="215" t="s">
        <v>2573</v>
      </c>
      <c r="F5" s="196" t="s">
        <v>136</v>
      </c>
      <c r="G5" s="215" t="s">
        <v>2495</v>
      </c>
      <c r="H5" s="193" t="s">
        <v>7</v>
      </c>
      <c r="I5" s="193" t="s">
        <v>2872</v>
      </c>
      <c r="J5" s="120" t="s">
        <v>2491</v>
      </c>
      <c r="K5" s="4" t="s">
        <v>28</v>
      </c>
      <c r="L5" s="4"/>
      <c r="M5" s="4"/>
      <c r="N5" s="4" t="s">
        <v>28</v>
      </c>
      <c r="O5" s="4"/>
      <c r="P5" s="4" t="s">
        <v>16</v>
      </c>
      <c r="Q5" s="4"/>
      <c r="R5" s="4" t="s">
        <v>16</v>
      </c>
      <c r="S5" s="4"/>
      <c r="T5" s="4"/>
      <c r="U5" s="4" t="s">
        <v>16</v>
      </c>
      <c r="V5" s="4"/>
      <c r="W5" s="4" t="s">
        <v>16</v>
      </c>
      <c r="X5" s="4"/>
      <c r="Y5" s="4"/>
      <c r="Z5" s="4"/>
      <c r="AA5" s="4"/>
      <c r="AB5" s="4" t="s">
        <v>28</v>
      </c>
      <c r="AC5" s="4"/>
      <c r="AD5" s="4" t="s">
        <v>16</v>
      </c>
      <c r="AE5" s="4"/>
      <c r="AF5" s="4" t="s">
        <v>28</v>
      </c>
      <c r="AG5" s="4"/>
      <c r="AH5" s="4"/>
      <c r="AI5" s="4" t="s">
        <v>16</v>
      </c>
      <c r="AJ5" s="4"/>
      <c r="AK5" s="4" t="s">
        <v>16</v>
      </c>
      <c r="AL5" s="4"/>
      <c r="AM5" s="4" t="s">
        <v>16</v>
      </c>
      <c r="AN5" s="4"/>
      <c r="AO5" s="4"/>
      <c r="AP5" s="45">
        <f ca="1">COUNTIFS(INDIRECT(Data!$J$2),"&lt;&gt;")</f>
        <v>12</v>
      </c>
      <c r="AQ5" s="45">
        <f ca="1">COUNTIFS(INDIRECT(Data!$J$2),"P")</f>
        <v>8</v>
      </c>
      <c r="AR5" s="45">
        <f ca="1">COUNTIFS(INDIRECT(Data!$J$2),"A")</f>
        <v>4</v>
      </c>
      <c r="AS5" s="46">
        <f ca="1">COUNTIFS(INDIRECT(Data!$J$2),"L")</f>
        <v>0</v>
      </c>
      <c r="AT5" s="47">
        <f ca="1">IFERROR(Attd_Sheet[[#This Row],[Classes Attended]]/Attd_Sheet[[#This Row],[Column1]],"")</f>
        <v>0.66666666666666663</v>
      </c>
      <c r="AU5" s="26"/>
    </row>
    <row r="6" spans="1:47" s="35" customFormat="1" hidden="1" x14ac:dyDescent="0.25">
      <c r="A6" s="42">
        <f>COUNTIFS(Attd_Sheet[Student ID],Attd_Sheet[[#This Row],[Student ID]])</f>
        <v>1</v>
      </c>
      <c r="B6" s="13" t="s">
        <v>137</v>
      </c>
      <c r="C6" s="196" t="s">
        <v>2920</v>
      </c>
      <c r="D6" s="215" t="s">
        <v>2574</v>
      </c>
      <c r="E6" s="215" t="s">
        <v>2575</v>
      </c>
      <c r="F6" s="196" t="s">
        <v>136</v>
      </c>
      <c r="G6" s="215" t="s">
        <v>2495</v>
      </c>
      <c r="H6" s="193" t="s">
        <v>7</v>
      </c>
      <c r="I6" s="193" t="s">
        <v>2872</v>
      </c>
      <c r="J6" s="120" t="s">
        <v>2491</v>
      </c>
      <c r="K6" s="4" t="s">
        <v>16</v>
      </c>
      <c r="L6" s="4"/>
      <c r="M6" s="4"/>
      <c r="N6" s="4" t="s">
        <v>16</v>
      </c>
      <c r="O6" s="4"/>
      <c r="P6" s="4" t="s">
        <v>16</v>
      </c>
      <c r="Q6" s="4"/>
      <c r="R6" s="4" t="s">
        <v>16</v>
      </c>
      <c r="S6" s="4"/>
      <c r="T6" s="4"/>
      <c r="U6" s="4" t="s">
        <v>16</v>
      </c>
      <c r="V6" s="4"/>
      <c r="W6" s="4" t="s">
        <v>16</v>
      </c>
      <c r="X6" s="4"/>
      <c r="Y6" s="4"/>
      <c r="Z6" s="4"/>
      <c r="AA6" s="4"/>
      <c r="AB6" s="4" t="s">
        <v>16</v>
      </c>
      <c r="AC6" s="4"/>
      <c r="AD6" s="4" t="s">
        <v>16</v>
      </c>
      <c r="AE6" s="4"/>
      <c r="AF6" s="4" t="s">
        <v>16</v>
      </c>
      <c r="AG6" s="4"/>
      <c r="AH6" s="4"/>
      <c r="AI6" s="4" t="s">
        <v>16</v>
      </c>
      <c r="AJ6" s="4"/>
      <c r="AK6" s="4" t="s">
        <v>28</v>
      </c>
      <c r="AL6" s="4"/>
      <c r="AM6" s="4" t="s">
        <v>16</v>
      </c>
      <c r="AN6" s="4"/>
      <c r="AO6" s="4"/>
      <c r="AP6" s="45">
        <f ca="1">COUNTIFS(INDIRECT(Data!$J$2),"&lt;&gt;")</f>
        <v>12</v>
      </c>
      <c r="AQ6" s="45">
        <f ca="1">COUNTIFS(INDIRECT(Data!$J$2),"P")</f>
        <v>11</v>
      </c>
      <c r="AR6" s="45">
        <f ca="1">COUNTIFS(INDIRECT(Data!$J$2),"A")</f>
        <v>1</v>
      </c>
      <c r="AS6" s="46">
        <f ca="1">COUNTIFS(INDIRECT(Data!$J$2),"L")</f>
        <v>0</v>
      </c>
      <c r="AT6" s="47">
        <f ca="1">IFERROR(Attd_Sheet[[#This Row],[Classes Attended]]/Attd_Sheet[[#This Row],[Column1]],"")</f>
        <v>0.91666666666666663</v>
      </c>
      <c r="AU6" s="26"/>
    </row>
    <row r="7" spans="1:47" s="35" customFormat="1" hidden="1" x14ac:dyDescent="0.25">
      <c r="A7" s="42">
        <f>COUNTIFS(Attd_Sheet[Student ID],Attd_Sheet[[#This Row],[Student ID]])</f>
        <v>1</v>
      </c>
      <c r="B7" s="13" t="s">
        <v>137</v>
      </c>
      <c r="C7" s="196" t="s">
        <v>2920</v>
      </c>
      <c r="D7" s="215" t="s">
        <v>2576</v>
      </c>
      <c r="E7" s="215" t="s">
        <v>2496</v>
      </c>
      <c r="F7" s="196" t="s">
        <v>136</v>
      </c>
      <c r="G7" s="215" t="s">
        <v>2495</v>
      </c>
      <c r="H7" s="193" t="s">
        <v>7</v>
      </c>
      <c r="I7" s="193" t="s">
        <v>2872</v>
      </c>
      <c r="J7" s="120" t="s">
        <v>2491</v>
      </c>
      <c r="K7" s="4" t="s">
        <v>28</v>
      </c>
      <c r="L7" s="4"/>
      <c r="M7" s="4"/>
      <c r="N7" s="4" t="s">
        <v>28</v>
      </c>
      <c r="O7" s="4"/>
      <c r="P7" s="4" t="s">
        <v>16</v>
      </c>
      <c r="Q7" s="4"/>
      <c r="R7" s="4" t="s">
        <v>16</v>
      </c>
      <c r="S7" s="4"/>
      <c r="T7" s="4"/>
      <c r="U7" s="4" t="s">
        <v>16</v>
      </c>
      <c r="V7" s="4"/>
      <c r="W7" s="4" t="s">
        <v>16</v>
      </c>
      <c r="X7" s="4"/>
      <c r="Y7" s="4"/>
      <c r="Z7" s="4"/>
      <c r="AA7" s="4"/>
      <c r="AB7" s="4" t="s">
        <v>28</v>
      </c>
      <c r="AC7" s="4"/>
      <c r="AD7" s="4" t="s">
        <v>28</v>
      </c>
      <c r="AE7" s="4"/>
      <c r="AF7" s="4" t="s">
        <v>28</v>
      </c>
      <c r="AG7" s="4"/>
      <c r="AH7" s="4"/>
      <c r="AI7" s="4" t="s">
        <v>16</v>
      </c>
      <c r="AJ7" s="4"/>
      <c r="AK7" s="4" t="s">
        <v>16</v>
      </c>
      <c r="AL7" s="4"/>
      <c r="AM7" s="4" t="s">
        <v>16</v>
      </c>
      <c r="AN7" s="4"/>
      <c r="AO7" s="4"/>
      <c r="AP7" s="45">
        <f ca="1">COUNTIFS(INDIRECT(Data!$J$2),"&lt;&gt;")</f>
        <v>12</v>
      </c>
      <c r="AQ7" s="45">
        <f ca="1">COUNTIFS(INDIRECT(Data!$J$2),"P")</f>
        <v>7</v>
      </c>
      <c r="AR7" s="45">
        <f ca="1">COUNTIFS(INDIRECT(Data!$J$2),"A")</f>
        <v>5</v>
      </c>
      <c r="AS7" s="46">
        <f ca="1">COUNTIFS(INDIRECT(Data!$J$2),"L")</f>
        <v>0</v>
      </c>
      <c r="AT7" s="47">
        <f ca="1">IFERROR(Attd_Sheet[[#This Row],[Classes Attended]]/Attd_Sheet[[#This Row],[Column1]],"")</f>
        <v>0.58333333333333337</v>
      </c>
      <c r="AU7" s="26"/>
    </row>
    <row r="8" spans="1:47" s="35" customFormat="1" hidden="1" x14ac:dyDescent="0.25">
      <c r="A8" s="42">
        <f>COUNTIFS(Attd_Sheet[Student ID],Attd_Sheet[[#This Row],[Student ID]])</f>
        <v>1</v>
      </c>
      <c r="B8" s="13" t="s">
        <v>137</v>
      </c>
      <c r="C8" s="196" t="s">
        <v>2920</v>
      </c>
      <c r="D8" s="215" t="s">
        <v>2577</v>
      </c>
      <c r="E8" s="215" t="s">
        <v>2523</v>
      </c>
      <c r="F8" s="196" t="s">
        <v>136</v>
      </c>
      <c r="G8" s="215" t="s">
        <v>2495</v>
      </c>
      <c r="H8" s="193" t="s">
        <v>7</v>
      </c>
      <c r="I8" s="193" t="s">
        <v>2872</v>
      </c>
      <c r="J8" s="120" t="s">
        <v>2491</v>
      </c>
      <c r="K8" s="4" t="s">
        <v>28</v>
      </c>
      <c r="L8" s="4"/>
      <c r="M8" s="4"/>
      <c r="N8" s="4" t="s">
        <v>16</v>
      </c>
      <c r="O8" s="4"/>
      <c r="P8" s="4" t="s">
        <v>16</v>
      </c>
      <c r="Q8" s="4"/>
      <c r="R8" s="4" t="s">
        <v>16</v>
      </c>
      <c r="S8" s="4"/>
      <c r="T8" s="4"/>
      <c r="U8" s="4" t="s">
        <v>17</v>
      </c>
      <c r="V8" s="4"/>
      <c r="W8" s="4" t="s">
        <v>17</v>
      </c>
      <c r="X8" s="4"/>
      <c r="Y8" s="4"/>
      <c r="Z8" s="4"/>
      <c r="AA8" s="4"/>
      <c r="AB8" s="4" t="s">
        <v>17</v>
      </c>
      <c r="AC8" s="4"/>
      <c r="AD8" s="4" t="s">
        <v>17</v>
      </c>
      <c r="AE8" s="4"/>
      <c r="AF8" s="4" t="s">
        <v>28</v>
      </c>
      <c r="AG8" s="4"/>
      <c r="AH8" s="4"/>
      <c r="AI8" s="4" t="s">
        <v>16</v>
      </c>
      <c r="AJ8" s="4"/>
      <c r="AK8" s="4" t="s">
        <v>16</v>
      </c>
      <c r="AL8" s="4"/>
      <c r="AM8" s="4" t="s">
        <v>16</v>
      </c>
      <c r="AN8" s="4"/>
      <c r="AO8" s="4"/>
      <c r="AP8" s="45">
        <f ca="1">COUNTIFS(INDIRECT(Data!$J$2),"&lt;&gt;")</f>
        <v>12</v>
      </c>
      <c r="AQ8" s="45">
        <f ca="1">COUNTIFS(INDIRECT(Data!$J$2),"P")</f>
        <v>6</v>
      </c>
      <c r="AR8" s="45">
        <f ca="1">COUNTIFS(INDIRECT(Data!$J$2),"A")</f>
        <v>2</v>
      </c>
      <c r="AS8" s="46">
        <f ca="1">COUNTIFS(INDIRECT(Data!$J$2),"L")</f>
        <v>4</v>
      </c>
      <c r="AT8" s="47">
        <f ca="1">IFERROR(Attd_Sheet[[#This Row],[Classes Attended]]/Attd_Sheet[[#This Row],[Column1]],"")</f>
        <v>0.5</v>
      </c>
      <c r="AU8" s="26"/>
    </row>
    <row r="9" spans="1:47" s="35" customFormat="1" hidden="1" x14ac:dyDescent="0.25">
      <c r="A9" s="42">
        <f>COUNTIFS(Attd_Sheet[Student ID],Attd_Sheet[[#This Row],[Student ID]])</f>
        <v>1</v>
      </c>
      <c r="B9" s="13" t="s">
        <v>137</v>
      </c>
      <c r="C9" s="196" t="s">
        <v>2920</v>
      </c>
      <c r="D9" s="215" t="s">
        <v>2578</v>
      </c>
      <c r="E9" s="215" t="s">
        <v>2579</v>
      </c>
      <c r="F9" s="196" t="s">
        <v>136</v>
      </c>
      <c r="G9" s="215" t="s">
        <v>2495</v>
      </c>
      <c r="H9" s="193" t="s">
        <v>7</v>
      </c>
      <c r="I9" s="193" t="s">
        <v>2872</v>
      </c>
      <c r="J9" s="120" t="s">
        <v>2491</v>
      </c>
      <c r="K9" s="4" t="s">
        <v>28</v>
      </c>
      <c r="L9" s="4"/>
      <c r="M9" s="4"/>
      <c r="N9" s="4" t="s">
        <v>16</v>
      </c>
      <c r="O9" s="4"/>
      <c r="P9" s="4" t="s">
        <v>16</v>
      </c>
      <c r="Q9" s="4"/>
      <c r="R9" s="4" t="s">
        <v>16</v>
      </c>
      <c r="S9" s="4"/>
      <c r="T9" s="4"/>
      <c r="U9" s="4" t="s">
        <v>28</v>
      </c>
      <c r="V9" s="4"/>
      <c r="W9" s="4" t="s">
        <v>28</v>
      </c>
      <c r="X9" s="4"/>
      <c r="Y9" s="4"/>
      <c r="Z9" s="4"/>
      <c r="AA9" s="4"/>
      <c r="AB9" s="4" t="s">
        <v>28</v>
      </c>
      <c r="AC9" s="4"/>
      <c r="AD9" s="4" t="s">
        <v>28</v>
      </c>
      <c r="AE9" s="4"/>
      <c r="AF9" s="4" t="s">
        <v>28</v>
      </c>
      <c r="AG9" s="4"/>
      <c r="AH9" s="4"/>
      <c r="AI9" s="4" t="s">
        <v>28</v>
      </c>
      <c r="AJ9" s="4"/>
      <c r="AK9" s="4" t="s">
        <v>16</v>
      </c>
      <c r="AL9" s="4"/>
      <c r="AM9" s="4" t="s">
        <v>16</v>
      </c>
      <c r="AN9" s="4"/>
      <c r="AO9" s="4"/>
      <c r="AP9" s="45">
        <f ca="1">COUNTIFS(INDIRECT(Data!$J$2),"&lt;&gt;")</f>
        <v>12</v>
      </c>
      <c r="AQ9" s="45">
        <f ca="1">COUNTIFS(INDIRECT(Data!$J$2),"P")</f>
        <v>5</v>
      </c>
      <c r="AR9" s="45">
        <f ca="1">COUNTIFS(INDIRECT(Data!$J$2),"A")</f>
        <v>7</v>
      </c>
      <c r="AS9" s="46">
        <f ca="1">COUNTIFS(INDIRECT(Data!$J$2),"L")</f>
        <v>0</v>
      </c>
      <c r="AT9" s="47">
        <f ca="1">IFERROR(Attd_Sheet[[#This Row],[Classes Attended]]/Attd_Sheet[[#This Row],[Column1]],"")</f>
        <v>0.41666666666666669</v>
      </c>
      <c r="AU9" s="26"/>
    </row>
    <row r="10" spans="1:47" s="35" customFormat="1" hidden="1" x14ac:dyDescent="0.25">
      <c r="A10" s="42">
        <f>COUNTIFS(Attd_Sheet[Student ID],Attd_Sheet[[#This Row],[Student ID]])</f>
        <v>1</v>
      </c>
      <c r="B10" s="13" t="s">
        <v>137</v>
      </c>
      <c r="C10" s="196" t="s">
        <v>2920</v>
      </c>
      <c r="D10" s="215" t="s">
        <v>2580</v>
      </c>
      <c r="E10" s="215" t="s">
        <v>2581</v>
      </c>
      <c r="F10" s="196" t="s">
        <v>136</v>
      </c>
      <c r="G10" s="215" t="s">
        <v>2495</v>
      </c>
      <c r="H10" s="193" t="s">
        <v>7</v>
      </c>
      <c r="I10" s="193" t="s">
        <v>2872</v>
      </c>
      <c r="J10" s="120" t="s">
        <v>2491</v>
      </c>
      <c r="K10" s="4" t="s">
        <v>16</v>
      </c>
      <c r="L10" s="4"/>
      <c r="M10" s="4"/>
      <c r="N10" s="4" t="s">
        <v>16</v>
      </c>
      <c r="O10" s="4"/>
      <c r="P10" s="4" t="s">
        <v>16</v>
      </c>
      <c r="Q10" s="4"/>
      <c r="R10" s="4" t="s">
        <v>16</v>
      </c>
      <c r="S10" s="4"/>
      <c r="T10" s="4"/>
      <c r="U10" s="4" t="s">
        <v>16</v>
      </c>
      <c r="V10" s="4"/>
      <c r="W10" s="4" t="s">
        <v>16</v>
      </c>
      <c r="X10" s="4"/>
      <c r="Y10" s="4"/>
      <c r="Z10" s="4"/>
      <c r="AA10" s="4"/>
      <c r="AB10" s="4" t="s">
        <v>16</v>
      </c>
      <c r="AC10" s="4"/>
      <c r="AD10" s="4" t="s">
        <v>16</v>
      </c>
      <c r="AE10" s="4"/>
      <c r="AF10" s="4" t="s">
        <v>16</v>
      </c>
      <c r="AG10" s="4"/>
      <c r="AH10" s="4"/>
      <c r="AI10" s="4" t="s">
        <v>16</v>
      </c>
      <c r="AJ10" s="4"/>
      <c r="AK10" s="4" t="s">
        <v>16</v>
      </c>
      <c r="AL10" s="4"/>
      <c r="AM10" s="4" t="s">
        <v>16</v>
      </c>
      <c r="AN10" s="4"/>
      <c r="AO10" s="4"/>
      <c r="AP10" s="45">
        <f ca="1">COUNTIFS(INDIRECT(Data!$J$2),"&lt;&gt;")</f>
        <v>12</v>
      </c>
      <c r="AQ10" s="45">
        <f ca="1">COUNTIFS(INDIRECT(Data!$J$2),"P")</f>
        <v>12</v>
      </c>
      <c r="AR10" s="45">
        <f ca="1">COUNTIFS(INDIRECT(Data!$J$2),"A")</f>
        <v>0</v>
      </c>
      <c r="AS10" s="46">
        <f ca="1">COUNTIFS(INDIRECT(Data!$J$2),"L")</f>
        <v>0</v>
      </c>
      <c r="AT10" s="47">
        <f ca="1">IFERROR(Attd_Sheet[[#This Row],[Classes Attended]]/Attd_Sheet[[#This Row],[Column1]],"")</f>
        <v>1</v>
      </c>
      <c r="AU10" s="26"/>
    </row>
    <row r="11" spans="1:47" s="35" customFormat="1" hidden="1" x14ac:dyDescent="0.25">
      <c r="A11" s="42">
        <f>COUNTIFS(Attd_Sheet[Student ID],Attd_Sheet[[#This Row],[Student ID]])</f>
        <v>1</v>
      </c>
      <c r="B11" s="13" t="s">
        <v>137</v>
      </c>
      <c r="C11" s="196" t="s">
        <v>2981</v>
      </c>
      <c r="D11" s="215" t="s">
        <v>990</v>
      </c>
      <c r="E11" s="215" t="s">
        <v>1149</v>
      </c>
      <c r="F11" s="196" t="s">
        <v>24</v>
      </c>
      <c r="G11" s="215" t="s">
        <v>2625</v>
      </c>
      <c r="H11" s="193" t="s">
        <v>7</v>
      </c>
      <c r="I11" s="193" t="s">
        <v>2869</v>
      </c>
      <c r="J11" s="120" t="s">
        <v>2487</v>
      </c>
      <c r="K11" s="4" t="s">
        <v>28</v>
      </c>
      <c r="L11" s="4"/>
      <c r="M11" s="4"/>
      <c r="N11" s="4" t="s">
        <v>16</v>
      </c>
      <c r="O11" s="4"/>
      <c r="P11" s="4" t="s">
        <v>16</v>
      </c>
      <c r="Q11" s="4"/>
      <c r="R11" s="4" t="s">
        <v>16</v>
      </c>
      <c r="S11" s="4"/>
      <c r="T11" s="4"/>
      <c r="U11" s="4" t="s">
        <v>16</v>
      </c>
      <c r="V11" s="4"/>
      <c r="W11" s="4" t="s">
        <v>28</v>
      </c>
      <c r="X11" s="4"/>
      <c r="Y11" s="236"/>
      <c r="Z11" s="4"/>
      <c r="AA11" s="4"/>
      <c r="AB11" s="4" t="s">
        <v>16</v>
      </c>
      <c r="AC11" s="4"/>
      <c r="AD11" s="4" t="s">
        <v>16</v>
      </c>
      <c r="AE11" s="4"/>
      <c r="AF11" s="4" t="s">
        <v>16</v>
      </c>
      <c r="AG11" s="4"/>
      <c r="AH11" s="4"/>
      <c r="AI11" s="4" t="s">
        <v>16</v>
      </c>
      <c r="AJ11" s="4"/>
      <c r="AK11" s="4" t="s">
        <v>28</v>
      </c>
      <c r="AL11" s="4"/>
      <c r="AM11" s="4" t="s">
        <v>16</v>
      </c>
      <c r="AN11" s="4"/>
      <c r="AO11" s="4"/>
      <c r="AP11" s="45">
        <f ca="1">COUNTIFS(INDIRECT(Data!$J$2),"&lt;&gt;")</f>
        <v>12</v>
      </c>
      <c r="AQ11" s="45">
        <f ca="1">COUNTIFS(INDIRECT(Data!$J$2),"P")</f>
        <v>9</v>
      </c>
      <c r="AR11" s="45">
        <f ca="1">COUNTIFS(INDIRECT(Data!$J$2),"A")</f>
        <v>3</v>
      </c>
      <c r="AS11" s="46">
        <f ca="1">COUNTIFS(INDIRECT(Data!$J$2),"L")</f>
        <v>0</v>
      </c>
      <c r="AT11" s="47">
        <f ca="1">IFERROR(Attd_Sheet[[#This Row],[Classes Attended]]/Attd_Sheet[[#This Row],[Column1]],"")</f>
        <v>0.75</v>
      </c>
      <c r="AU11" s="26"/>
    </row>
    <row r="12" spans="1:47" s="35" customFormat="1" hidden="1" x14ac:dyDescent="0.25">
      <c r="A12" s="42">
        <f>COUNTIFS(Attd_Sheet[Student ID],Attd_Sheet[[#This Row],[Student ID]])</f>
        <v>1</v>
      </c>
      <c r="B12" s="13" t="s">
        <v>137</v>
      </c>
      <c r="C12" s="196" t="s">
        <v>2981</v>
      </c>
      <c r="D12" s="215" t="s">
        <v>2896</v>
      </c>
      <c r="E12" s="215" t="s">
        <v>1179</v>
      </c>
      <c r="F12" s="196" t="s">
        <v>24</v>
      </c>
      <c r="G12" s="215" t="s">
        <v>2625</v>
      </c>
      <c r="H12" s="193" t="s">
        <v>7</v>
      </c>
      <c r="I12" s="193" t="s">
        <v>2869</v>
      </c>
      <c r="J12" s="120" t="s">
        <v>2487</v>
      </c>
      <c r="K12" s="4" t="s">
        <v>16</v>
      </c>
      <c r="L12" s="4"/>
      <c r="M12" s="4"/>
      <c r="N12" s="4" t="s">
        <v>28</v>
      </c>
      <c r="O12" s="4"/>
      <c r="P12" s="4" t="s">
        <v>16</v>
      </c>
      <c r="Q12" s="4"/>
      <c r="R12" s="4" t="s">
        <v>16</v>
      </c>
      <c r="S12" s="4"/>
      <c r="T12" s="4"/>
      <c r="U12" s="4" t="s">
        <v>16</v>
      </c>
      <c r="V12" s="4"/>
      <c r="W12" s="4" t="s">
        <v>28</v>
      </c>
      <c r="X12" s="4"/>
      <c r="Y12" s="236"/>
      <c r="Z12" s="4"/>
      <c r="AA12" s="4"/>
      <c r="AB12" s="4" t="s">
        <v>16</v>
      </c>
      <c r="AC12" s="4"/>
      <c r="AD12" s="4" t="s">
        <v>16</v>
      </c>
      <c r="AE12" s="4"/>
      <c r="AF12" s="4" t="s">
        <v>16</v>
      </c>
      <c r="AG12" s="4"/>
      <c r="AH12" s="4"/>
      <c r="AI12" s="4" t="s">
        <v>16</v>
      </c>
      <c r="AJ12" s="4"/>
      <c r="AK12" s="4" t="s">
        <v>16</v>
      </c>
      <c r="AL12" s="4"/>
      <c r="AM12" s="4" t="s">
        <v>16</v>
      </c>
      <c r="AN12" s="4"/>
      <c r="AO12" s="4"/>
      <c r="AP12" s="45">
        <f ca="1">COUNTIFS(INDIRECT(Data!$J$2),"&lt;&gt;")</f>
        <v>12</v>
      </c>
      <c r="AQ12" s="45">
        <f ca="1">COUNTIFS(INDIRECT(Data!$J$2),"P")</f>
        <v>10</v>
      </c>
      <c r="AR12" s="45">
        <f ca="1">COUNTIFS(INDIRECT(Data!$J$2),"A")</f>
        <v>2</v>
      </c>
      <c r="AS12" s="46">
        <f ca="1">COUNTIFS(INDIRECT(Data!$J$2),"L")</f>
        <v>0</v>
      </c>
      <c r="AT12" s="47">
        <f ca="1">IFERROR(Attd_Sheet[[#This Row],[Classes Attended]]/Attd_Sheet[[#This Row],[Column1]],"")</f>
        <v>0.83333333333333337</v>
      </c>
      <c r="AU12" s="26"/>
    </row>
    <row r="13" spans="1:47" s="35" customFormat="1" hidden="1" x14ac:dyDescent="0.25">
      <c r="A13" s="42">
        <f>COUNTIFS(Attd_Sheet[Student ID],Attd_Sheet[[#This Row],[Student ID]])</f>
        <v>1</v>
      </c>
      <c r="B13" s="13" t="s">
        <v>137</v>
      </c>
      <c r="C13" s="196" t="s">
        <v>2981</v>
      </c>
      <c r="D13" s="215" t="s">
        <v>991</v>
      </c>
      <c r="E13" s="215" t="s">
        <v>2897</v>
      </c>
      <c r="F13" s="196" t="s">
        <v>24</v>
      </c>
      <c r="G13" s="215" t="s">
        <v>2625</v>
      </c>
      <c r="H13" s="193" t="s">
        <v>7</v>
      </c>
      <c r="I13" s="193" t="s">
        <v>2869</v>
      </c>
      <c r="J13" s="120" t="s">
        <v>2487</v>
      </c>
      <c r="K13" s="4" t="s">
        <v>16</v>
      </c>
      <c r="L13" s="4"/>
      <c r="M13" s="4"/>
      <c r="N13" s="4" t="s">
        <v>28</v>
      </c>
      <c r="O13" s="4"/>
      <c r="P13" s="4" t="s">
        <v>16</v>
      </c>
      <c r="Q13" s="4"/>
      <c r="R13" s="4" t="s">
        <v>16</v>
      </c>
      <c r="S13" s="4"/>
      <c r="T13" s="4"/>
      <c r="U13" s="4" t="s">
        <v>16</v>
      </c>
      <c r="V13" s="4"/>
      <c r="W13" s="4" t="s">
        <v>16</v>
      </c>
      <c r="X13" s="4"/>
      <c r="Y13" s="236"/>
      <c r="Z13" s="4"/>
      <c r="AA13" s="4"/>
      <c r="AB13" s="4" t="s">
        <v>16</v>
      </c>
      <c r="AC13" s="4"/>
      <c r="AD13" s="4" t="s">
        <v>16</v>
      </c>
      <c r="AE13" s="4"/>
      <c r="AF13" s="4" t="s">
        <v>16</v>
      </c>
      <c r="AG13" s="4"/>
      <c r="AH13" s="4"/>
      <c r="AI13" s="4" t="s">
        <v>16</v>
      </c>
      <c r="AJ13" s="4"/>
      <c r="AK13" s="4" t="s">
        <v>28</v>
      </c>
      <c r="AL13" s="4"/>
      <c r="AM13" s="4" t="s">
        <v>16</v>
      </c>
      <c r="AN13" s="4"/>
      <c r="AO13" s="4"/>
      <c r="AP13" s="45">
        <f ca="1">COUNTIFS(INDIRECT(Data!$J$2),"&lt;&gt;")</f>
        <v>12</v>
      </c>
      <c r="AQ13" s="45">
        <f ca="1">COUNTIFS(INDIRECT(Data!$J$2),"P")</f>
        <v>10</v>
      </c>
      <c r="AR13" s="45">
        <f ca="1">COUNTIFS(INDIRECT(Data!$J$2),"A")</f>
        <v>2</v>
      </c>
      <c r="AS13" s="46">
        <f ca="1">COUNTIFS(INDIRECT(Data!$J$2),"L")</f>
        <v>0</v>
      </c>
      <c r="AT13" s="47">
        <f ca="1">IFERROR(Attd_Sheet[[#This Row],[Classes Attended]]/Attd_Sheet[[#This Row],[Column1]],"")</f>
        <v>0.83333333333333337</v>
      </c>
      <c r="AU13" s="26"/>
    </row>
    <row r="14" spans="1:47" s="35" customFormat="1" hidden="1" x14ac:dyDescent="0.25">
      <c r="A14" s="42">
        <f>COUNTIFS(Attd_Sheet[Student ID],Attd_Sheet[[#This Row],[Student ID]])</f>
        <v>1</v>
      </c>
      <c r="B14" s="13" t="s">
        <v>137</v>
      </c>
      <c r="C14" s="196" t="s">
        <v>2981</v>
      </c>
      <c r="D14" s="215" t="s">
        <v>992</v>
      </c>
      <c r="E14" s="215" t="s">
        <v>1790</v>
      </c>
      <c r="F14" s="196" t="s">
        <v>24</v>
      </c>
      <c r="G14" s="215" t="s">
        <v>2625</v>
      </c>
      <c r="H14" s="193" t="s">
        <v>7</v>
      </c>
      <c r="I14" s="193" t="s">
        <v>2869</v>
      </c>
      <c r="J14" s="120" t="s">
        <v>2487</v>
      </c>
      <c r="K14" s="4" t="s">
        <v>16</v>
      </c>
      <c r="L14" s="4"/>
      <c r="M14" s="4"/>
      <c r="N14" s="4" t="s">
        <v>16</v>
      </c>
      <c r="O14" s="4"/>
      <c r="P14" s="4" t="s">
        <v>16</v>
      </c>
      <c r="Q14" s="4"/>
      <c r="R14" s="4" t="s">
        <v>16</v>
      </c>
      <c r="S14" s="4"/>
      <c r="T14" s="4"/>
      <c r="U14" s="4" t="s">
        <v>16</v>
      </c>
      <c r="V14" s="4"/>
      <c r="W14" s="4" t="s">
        <v>28</v>
      </c>
      <c r="X14" s="4"/>
      <c r="Y14" s="236"/>
      <c r="Z14" s="4"/>
      <c r="AA14" s="4"/>
      <c r="AB14" s="4" t="s">
        <v>16</v>
      </c>
      <c r="AC14" s="4"/>
      <c r="AD14" s="4" t="s">
        <v>16</v>
      </c>
      <c r="AE14" s="4"/>
      <c r="AF14" s="4" t="s">
        <v>16</v>
      </c>
      <c r="AG14" s="4"/>
      <c r="AH14" s="4"/>
      <c r="AI14" s="4" t="s">
        <v>16</v>
      </c>
      <c r="AJ14" s="4"/>
      <c r="AK14" s="4" t="s">
        <v>16</v>
      </c>
      <c r="AL14" s="4"/>
      <c r="AM14" s="4" t="s">
        <v>16</v>
      </c>
      <c r="AN14" s="4"/>
      <c r="AO14" s="4"/>
      <c r="AP14" s="45">
        <f ca="1">COUNTIFS(INDIRECT(Data!$J$2),"&lt;&gt;")</f>
        <v>12</v>
      </c>
      <c r="AQ14" s="45">
        <f ca="1">COUNTIFS(INDIRECT(Data!$J$2),"P")</f>
        <v>11</v>
      </c>
      <c r="AR14" s="45">
        <f ca="1">COUNTIFS(INDIRECT(Data!$J$2),"A")</f>
        <v>1</v>
      </c>
      <c r="AS14" s="46">
        <f ca="1">COUNTIFS(INDIRECT(Data!$J$2),"L")</f>
        <v>0</v>
      </c>
      <c r="AT14" s="47">
        <f ca="1">IFERROR(Attd_Sheet[[#This Row],[Classes Attended]]/Attd_Sheet[[#This Row],[Column1]],"")</f>
        <v>0.91666666666666663</v>
      </c>
      <c r="AU14" s="26"/>
    </row>
    <row r="15" spans="1:47" s="35" customFormat="1" hidden="1" x14ac:dyDescent="0.25">
      <c r="A15" s="208">
        <f>COUNTIFS(Attd_Sheet[Student ID],Attd_Sheet[[#This Row],[Student ID]])</f>
        <v>1</v>
      </c>
      <c r="B15" s="209" t="s">
        <v>137</v>
      </c>
      <c r="C15" s="210" t="s">
        <v>2920</v>
      </c>
      <c r="D15" s="252" t="s">
        <v>2683</v>
      </c>
      <c r="E15" s="252" t="s">
        <v>2684</v>
      </c>
      <c r="F15" s="209" t="s">
        <v>31</v>
      </c>
      <c r="G15" s="252" t="s">
        <v>2705</v>
      </c>
      <c r="H15" s="210" t="s">
        <v>6</v>
      </c>
      <c r="I15" s="193" t="s">
        <v>2872</v>
      </c>
      <c r="J15" s="211" t="s">
        <v>2491</v>
      </c>
      <c r="K15" s="4"/>
      <c r="L15" s="185"/>
      <c r="M15" s="4" t="s">
        <v>16</v>
      </c>
      <c r="N15" s="185"/>
      <c r="O15" s="4" t="s">
        <v>16</v>
      </c>
      <c r="P15" s="4"/>
      <c r="Q15" s="4" t="s">
        <v>16</v>
      </c>
      <c r="R15" s="4"/>
      <c r="S15" s="4"/>
      <c r="T15" s="4" t="s">
        <v>28</v>
      </c>
      <c r="U15" s="4"/>
      <c r="V15" s="4" t="s">
        <v>16</v>
      </c>
      <c r="W15" s="4"/>
      <c r="X15" s="4" t="s">
        <v>16</v>
      </c>
      <c r="Y15" s="4"/>
      <c r="Z15" s="4"/>
      <c r="AA15" s="4" t="s">
        <v>16</v>
      </c>
      <c r="AB15" s="4"/>
      <c r="AC15" s="4" t="s">
        <v>16</v>
      </c>
      <c r="AD15" s="4"/>
      <c r="AE15" s="4" t="s">
        <v>16</v>
      </c>
      <c r="AF15" s="4"/>
      <c r="AG15" s="4"/>
      <c r="AH15" s="4" t="s">
        <v>16</v>
      </c>
      <c r="AI15" s="4"/>
      <c r="AJ15" s="4" t="s">
        <v>16</v>
      </c>
      <c r="AK15" s="4"/>
      <c r="AL15" s="4" t="s">
        <v>16</v>
      </c>
      <c r="AM15" s="4"/>
      <c r="AN15" s="4"/>
      <c r="AO15" s="4" t="s">
        <v>16</v>
      </c>
      <c r="AP15" s="42">
        <f ca="1">COUNTIFS(INDIRECT(Data!$J$2),"&lt;&gt;")</f>
        <v>13</v>
      </c>
      <c r="AQ15" s="42">
        <f ca="1">COUNTIFS(INDIRECT(Data!$J$2),"P")</f>
        <v>12</v>
      </c>
      <c r="AR15" s="42">
        <f ca="1">COUNTIFS(INDIRECT(Data!$J$2),"A")</f>
        <v>1</v>
      </c>
      <c r="AS15" s="43">
        <f ca="1">COUNTIFS(INDIRECT(Data!$J$2),"L")</f>
        <v>0</v>
      </c>
      <c r="AT15" s="44">
        <f ca="1">IFERROR(Attd_Sheet[[#This Row],[Classes Attended]]/Attd_Sheet[[#This Row],[Column1]],"")</f>
        <v>0.92307692307692313</v>
      </c>
      <c r="AU15" s="26"/>
    </row>
    <row r="16" spans="1:47" s="35" customFormat="1" hidden="1" x14ac:dyDescent="0.25">
      <c r="A16" s="208">
        <f>COUNTIFS(Attd_Sheet[Student ID],Attd_Sheet[[#This Row],[Student ID]])</f>
        <v>1</v>
      </c>
      <c r="B16" s="209" t="s">
        <v>137</v>
      </c>
      <c r="C16" s="210" t="s">
        <v>2920</v>
      </c>
      <c r="D16" s="252" t="s">
        <v>2685</v>
      </c>
      <c r="E16" s="252" t="s">
        <v>1735</v>
      </c>
      <c r="F16" s="209" t="s">
        <v>31</v>
      </c>
      <c r="G16" s="252" t="s">
        <v>2705</v>
      </c>
      <c r="H16" s="210" t="s">
        <v>6</v>
      </c>
      <c r="I16" s="193" t="s">
        <v>2872</v>
      </c>
      <c r="J16" s="211" t="s">
        <v>2491</v>
      </c>
      <c r="K16" s="4"/>
      <c r="L16" s="185"/>
      <c r="M16" s="4" t="s">
        <v>16</v>
      </c>
      <c r="N16" s="185"/>
      <c r="O16" s="4" t="s">
        <v>16</v>
      </c>
      <c r="P16" s="4"/>
      <c r="Q16" s="4" t="s">
        <v>16</v>
      </c>
      <c r="R16" s="4"/>
      <c r="S16" s="4"/>
      <c r="T16" s="4" t="s">
        <v>16</v>
      </c>
      <c r="U16" s="4"/>
      <c r="V16" s="4" t="s">
        <v>16</v>
      </c>
      <c r="W16" s="185"/>
      <c r="X16" s="4" t="s">
        <v>16</v>
      </c>
      <c r="Y16" s="185"/>
      <c r="Z16" s="4"/>
      <c r="AA16" s="4" t="s">
        <v>16</v>
      </c>
      <c r="AB16" s="4"/>
      <c r="AC16" s="4" t="s">
        <v>16</v>
      </c>
      <c r="AD16" s="4"/>
      <c r="AE16" s="4" t="s">
        <v>16</v>
      </c>
      <c r="AF16" s="4"/>
      <c r="AG16" s="4"/>
      <c r="AH16" s="4" t="s">
        <v>16</v>
      </c>
      <c r="AI16" s="4"/>
      <c r="AJ16" s="4" t="s">
        <v>16</v>
      </c>
      <c r="AK16" s="4"/>
      <c r="AL16" s="4" t="s">
        <v>16</v>
      </c>
      <c r="AM16" s="4"/>
      <c r="AN16" s="4"/>
      <c r="AO16" s="4" t="s">
        <v>16</v>
      </c>
      <c r="AP16" s="42">
        <f ca="1">COUNTIFS(INDIRECT(Data!$J$2),"&lt;&gt;")</f>
        <v>13</v>
      </c>
      <c r="AQ16" s="42">
        <f ca="1">COUNTIFS(INDIRECT(Data!$J$2),"P")</f>
        <v>13</v>
      </c>
      <c r="AR16" s="42">
        <f ca="1">COUNTIFS(INDIRECT(Data!$J$2),"A")</f>
        <v>0</v>
      </c>
      <c r="AS16" s="43">
        <f ca="1">COUNTIFS(INDIRECT(Data!$J$2),"L")</f>
        <v>0</v>
      </c>
      <c r="AT16" s="44">
        <f ca="1">IFERROR(Attd_Sheet[[#This Row],[Classes Attended]]/Attd_Sheet[[#This Row],[Column1]],"")</f>
        <v>1</v>
      </c>
      <c r="AU16" s="26"/>
    </row>
    <row r="17" spans="1:47" s="35" customFormat="1" hidden="1" x14ac:dyDescent="0.25">
      <c r="A17" s="208">
        <f>COUNTIFS(Attd_Sheet[Student ID],Attd_Sheet[[#This Row],[Student ID]])</f>
        <v>1</v>
      </c>
      <c r="B17" s="209" t="s">
        <v>137</v>
      </c>
      <c r="C17" s="210" t="s">
        <v>2920</v>
      </c>
      <c r="D17" s="252" t="s">
        <v>2686</v>
      </c>
      <c r="E17" s="252" t="s">
        <v>2687</v>
      </c>
      <c r="F17" s="209" t="s">
        <v>31</v>
      </c>
      <c r="G17" s="252" t="s">
        <v>2705</v>
      </c>
      <c r="H17" s="210" t="s">
        <v>6</v>
      </c>
      <c r="I17" s="193" t="s">
        <v>2872</v>
      </c>
      <c r="J17" s="211" t="s">
        <v>2491</v>
      </c>
      <c r="K17" s="4"/>
      <c r="L17" s="185"/>
      <c r="M17" s="4" t="s">
        <v>16</v>
      </c>
      <c r="N17" s="185"/>
      <c r="O17" s="4" t="s">
        <v>16</v>
      </c>
      <c r="P17" s="4"/>
      <c r="Q17" s="4" t="s">
        <v>16</v>
      </c>
      <c r="R17" s="4"/>
      <c r="S17" s="4"/>
      <c r="T17" s="4" t="s">
        <v>16</v>
      </c>
      <c r="U17" s="4"/>
      <c r="V17" s="4" t="s">
        <v>16</v>
      </c>
      <c r="W17" s="185"/>
      <c r="X17" s="4" t="s">
        <v>16</v>
      </c>
      <c r="Y17" s="185"/>
      <c r="Z17" s="4"/>
      <c r="AA17" s="4" t="s">
        <v>16</v>
      </c>
      <c r="AB17" s="4"/>
      <c r="AC17" s="4" t="s">
        <v>16</v>
      </c>
      <c r="AD17" s="4"/>
      <c r="AE17" s="4" t="s">
        <v>16</v>
      </c>
      <c r="AF17" s="4"/>
      <c r="AG17" s="4"/>
      <c r="AH17" s="4" t="s">
        <v>16</v>
      </c>
      <c r="AI17" s="4"/>
      <c r="AJ17" s="4" t="s">
        <v>16</v>
      </c>
      <c r="AK17" s="4"/>
      <c r="AL17" s="4" t="s">
        <v>16</v>
      </c>
      <c r="AM17" s="4"/>
      <c r="AN17" s="4"/>
      <c r="AO17" s="4" t="s">
        <v>16</v>
      </c>
      <c r="AP17" s="42">
        <f ca="1">COUNTIFS(INDIRECT(Data!$J$2),"&lt;&gt;")</f>
        <v>13</v>
      </c>
      <c r="AQ17" s="42">
        <f ca="1">COUNTIFS(INDIRECT(Data!$J$2),"P")</f>
        <v>13</v>
      </c>
      <c r="AR17" s="42">
        <f ca="1">COUNTIFS(INDIRECT(Data!$J$2),"A")</f>
        <v>0</v>
      </c>
      <c r="AS17" s="43">
        <f ca="1">COUNTIFS(INDIRECT(Data!$J$2),"L")</f>
        <v>0</v>
      </c>
      <c r="AT17" s="44">
        <f ca="1">IFERROR(Attd_Sheet[[#This Row],[Classes Attended]]/Attd_Sheet[[#This Row],[Column1]],"")</f>
        <v>1</v>
      </c>
      <c r="AU17" s="26"/>
    </row>
    <row r="18" spans="1:47" s="35" customFormat="1" hidden="1" x14ac:dyDescent="0.25">
      <c r="A18" s="208">
        <f>COUNTIFS(Attd_Sheet[Student ID],Attd_Sheet[[#This Row],[Student ID]])</f>
        <v>1</v>
      </c>
      <c r="B18" s="209" t="s">
        <v>137</v>
      </c>
      <c r="C18" s="210" t="s">
        <v>2920</v>
      </c>
      <c r="D18" s="252" t="s">
        <v>2688</v>
      </c>
      <c r="E18" s="252" t="s">
        <v>2689</v>
      </c>
      <c r="F18" s="209" t="s">
        <v>31</v>
      </c>
      <c r="G18" s="252" t="s">
        <v>2705</v>
      </c>
      <c r="H18" s="210" t="s">
        <v>6</v>
      </c>
      <c r="I18" s="193" t="s">
        <v>2872</v>
      </c>
      <c r="J18" s="211" t="s">
        <v>2491</v>
      </c>
      <c r="K18" s="4"/>
      <c r="L18" s="185"/>
      <c r="M18" s="4" t="s">
        <v>16</v>
      </c>
      <c r="N18" s="185"/>
      <c r="O18" s="4" t="s">
        <v>16</v>
      </c>
      <c r="P18" s="4"/>
      <c r="Q18" s="4" t="s">
        <v>16</v>
      </c>
      <c r="R18" s="4"/>
      <c r="S18" s="4"/>
      <c r="T18" s="4" t="s">
        <v>28</v>
      </c>
      <c r="U18" s="4"/>
      <c r="V18" s="4" t="s">
        <v>28</v>
      </c>
      <c r="W18" s="185"/>
      <c r="X18" s="4" t="s">
        <v>16</v>
      </c>
      <c r="Y18" s="185"/>
      <c r="Z18" s="4"/>
      <c r="AA18" s="4" t="s">
        <v>28</v>
      </c>
      <c r="AB18" s="4"/>
      <c r="AC18" s="4" t="s">
        <v>16</v>
      </c>
      <c r="AD18" s="4"/>
      <c r="AE18" s="4" t="s">
        <v>16</v>
      </c>
      <c r="AF18" s="4"/>
      <c r="AG18" s="4"/>
      <c r="AH18" s="4" t="s">
        <v>16</v>
      </c>
      <c r="AI18" s="4"/>
      <c r="AJ18" s="4" t="s">
        <v>16</v>
      </c>
      <c r="AK18" s="4"/>
      <c r="AL18" s="4" t="s">
        <v>16</v>
      </c>
      <c r="AM18" s="4"/>
      <c r="AN18" s="4"/>
      <c r="AO18" s="4" t="s">
        <v>16</v>
      </c>
      <c r="AP18" s="42">
        <f ca="1">COUNTIFS(INDIRECT(Data!$J$2),"&lt;&gt;")</f>
        <v>13</v>
      </c>
      <c r="AQ18" s="42">
        <f ca="1">COUNTIFS(INDIRECT(Data!$J$2),"P")</f>
        <v>10</v>
      </c>
      <c r="AR18" s="42">
        <f ca="1">COUNTIFS(INDIRECT(Data!$J$2),"A")</f>
        <v>3</v>
      </c>
      <c r="AS18" s="43">
        <f ca="1">COUNTIFS(INDIRECT(Data!$J$2),"L")</f>
        <v>0</v>
      </c>
      <c r="AT18" s="44">
        <f ca="1">IFERROR(Attd_Sheet[[#This Row],[Classes Attended]]/Attd_Sheet[[#This Row],[Column1]],"")</f>
        <v>0.76923076923076927</v>
      </c>
      <c r="AU18" s="26"/>
    </row>
    <row r="19" spans="1:47" s="35" customFormat="1" hidden="1" x14ac:dyDescent="0.25">
      <c r="A19" s="208">
        <f>COUNTIFS(Attd_Sheet[Student ID],Attd_Sheet[[#This Row],[Student ID]])</f>
        <v>1</v>
      </c>
      <c r="B19" s="209" t="s">
        <v>137</v>
      </c>
      <c r="C19" s="210" t="s">
        <v>2920</v>
      </c>
      <c r="D19" s="252" t="s">
        <v>2704</v>
      </c>
      <c r="E19" s="252" t="s">
        <v>2690</v>
      </c>
      <c r="F19" s="209" t="s">
        <v>31</v>
      </c>
      <c r="G19" s="252" t="s">
        <v>2705</v>
      </c>
      <c r="H19" s="210" t="s">
        <v>6</v>
      </c>
      <c r="I19" s="193" t="s">
        <v>2872</v>
      </c>
      <c r="J19" s="211" t="s">
        <v>2491</v>
      </c>
      <c r="K19" s="4"/>
      <c r="L19" s="185"/>
      <c r="M19" s="4" t="s">
        <v>16</v>
      </c>
      <c r="N19" s="185"/>
      <c r="O19" s="4" t="s">
        <v>16</v>
      </c>
      <c r="P19" s="4"/>
      <c r="Q19" s="4" t="s">
        <v>28</v>
      </c>
      <c r="R19" s="4"/>
      <c r="S19" s="4"/>
      <c r="T19" s="4" t="s">
        <v>16</v>
      </c>
      <c r="U19" s="4"/>
      <c r="V19" s="4" t="s">
        <v>16</v>
      </c>
      <c r="W19" s="185"/>
      <c r="X19" s="4" t="s">
        <v>16</v>
      </c>
      <c r="Y19" s="185"/>
      <c r="Z19" s="4"/>
      <c r="AA19" s="4" t="s">
        <v>16</v>
      </c>
      <c r="AB19" s="4"/>
      <c r="AC19" s="4" t="s">
        <v>16</v>
      </c>
      <c r="AD19" s="4"/>
      <c r="AE19" s="4" t="s">
        <v>16</v>
      </c>
      <c r="AF19" s="4"/>
      <c r="AG19" s="4"/>
      <c r="AH19" s="4" t="s">
        <v>16</v>
      </c>
      <c r="AI19" s="4"/>
      <c r="AJ19" s="4" t="s">
        <v>16</v>
      </c>
      <c r="AK19" s="4"/>
      <c r="AL19" s="4" t="s">
        <v>16</v>
      </c>
      <c r="AM19" s="4"/>
      <c r="AN19" s="4"/>
      <c r="AO19" s="4" t="s">
        <v>16</v>
      </c>
      <c r="AP19" s="42">
        <f ca="1">COUNTIFS(INDIRECT(Data!$J$2),"&lt;&gt;")</f>
        <v>13</v>
      </c>
      <c r="AQ19" s="42">
        <f ca="1">COUNTIFS(INDIRECT(Data!$J$2),"P")</f>
        <v>12</v>
      </c>
      <c r="AR19" s="42">
        <f ca="1">COUNTIFS(INDIRECT(Data!$J$2),"A")</f>
        <v>1</v>
      </c>
      <c r="AS19" s="43">
        <f ca="1">COUNTIFS(INDIRECT(Data!$J$2),"L")</f>
        <v>0</v>
      </c>
      <c r="AT19" s="44">
        <f ca="1">IFERROR(Attd_Sheet[[#This Row],[Classes Attended]]/Attd_Sheet[[#This Row],[Column1]],"")</f>
        <v>0.92307692307692313</v>
      </c>
      <c r="AU19" s="26"/>
    </row>
    <row r="20" spans="1:47" s="35" customFormat="1" hidden="1" x14ac:dyDescent="0.25">
      <c r="A20" s="208">
        <f>COUNTIFS(Attd_Sheet[Student ID],Attd_Sheet[[#This Row],[Student ID]])</f>
        <v>1</v>
      </c>
      <c r="B20" s="209" t="s">
        <v>137</v>
      </c>
      <c r="C20" s="210" t="s">
        <v>2494</v>
      </c>
      <c r="D20" s="252" t="s">
        <v>2783</v>
      </c>
      <c r="E20" s="252" t="s">
        <v>2708</v>
      </c>
      <c r="F20" s="209" t="s">
        <v>31</v>
      </c>
      <c r="G20" s="252" t="s">
        <v>3307</v>
      </c>
      <c r="H20" s="210" t="s">
        <v>7</v>
      </c>
      <c r="I20" s="193" t="s">
        <v>2992</v>
      </c>
      <c r="J20" s="211" t="s">
        <v>3229</v>
      </c>
      <c r="K20" s="4"/>
      <c r="L20" s="185"/>
      <c r="M20" s="4"/>
      <c r="N20" s="185"/>
      <c r="O20" s="4"/>
      <c r="P20" s="4"/>
      <c r="Q20" s="4" t="s">
        <v>16</v>
      </c>
      <c r="R20" s="4"/>
      <c r="S20" s="4"/>
      <c r="T20" s="4" t="s">
        <v>28</v>
      </c>
      <c r="U20" s="4"/>
      <c r="V20" s="4" t="s">
        <v>28</v>
      </c>
      <c r="W20" s="185"/>
      <c r="X20" s="4" t="s">
        <v>28</v>
      </c>
      <c r="Y20" s="185"/>
      <c r="Z20" s="4"/>
      <c r="AA20" s="4" t="s">
        <v>28</v>
      </c>
      <c r="AB20" s="4"/>
      <c r="AC20" s="4" t="s">
        <v>28</v>
      </c>
      <c r="AD20" s="4"/>
      <c r="AE20" s="4" t="s">
        <v>28</v>
      </c>
      <c r="AF20" s="4"/>
      <c r="AG20" s="4"/>
      <c r="AH20" s="4"/>
      <c r="AI20" s="4" t="s">
        <v>16</v>
      </c>
      <c r="AJ20" s="4"/>
      <c r="AK20" s="4" t="s">
        <v>16</v>
      </c>
      <c r="AL20" s="4"/>
      <c r="AM20" s="4" t="s">
        <v>16</v>
      </c>
      <c r="AN20" s="4"/>
      <c r="AO20" s="4"/>
      <c r="AP20" s="42">
        <f ca="1">COUNTIFS(INDIRECT(Data!$J$2),"&lt;&gt;")</f>
        <v>10</v>
      </c>
      <c r="AQ20" s="42">
        <f ca="1">COUNTIFS(INDIRECT(Data!$J$2),"P")</f>
        <v>4</v>
      </c>
      <c r="AR20" s="42">
        <f ca="1">COUNTIFS(INDIRECT(Data!$J$2),"A")</f>
        <v>6</v>
      </c>
      <c r="AS20" s="43">
        <f ca="1">COUNTIFS(INDIRECT(Data!$J$2),"L")</f>
        <v>0</v>
      </c>
      <c r="AT20" s="44">
        <f ca="1">IFERROR(Attd_Sheet[[#This Row],[Classes Attended]]/Attd_Sheet[[#This Row],[Column1]],"")</f>
        <v>0.4</v>
      </c>
      <c r="AU20" s="26"/>
    </row>
    <row r="21" spans="1:47" s="35" customFormat="1" hidden="1" x14ac:dyDescent="0.25">
      <c r="A21" s="208">
        <f>COUNTIFS(Attd_Sheet[Student ID],Attd_Sheet[[#This Row],[Student ID]])</f>
        <v>1</v>
      </c>
      <c r="B21" s="209" t="s">
        <v>137</v>
      </c>
      <c r="C21" s="210" t="s">
        <v>2920</v>
      </c>
      <c r="D21" s="252" t="s">
        <v>2784</v>
      </c>
      <c r="E21" s="252" t="s">
        <v>2785</v>
      </c>
      <c r="F21" s="209" t="s">
        <v>31</v>
      </c>
      <c r="G21" s="252" t="s">
        <v>2705</v>
      </c>
      <c r="H21" s="210" t="s">
        <v>6</v>
      </c>
      <c r="I21" s="193" t="s">
        <v>2872</v>
      </c>
      <c r="J21" s="211" t="s">
        <v>2491</v>
      </c>
      <c r="K21" s="4"/>
      <c r="L21" s="185"/>
      <c r="M21" s="4" t="s">
        <v>16</v>
      </c>
      <c r="N21" s="185"/>
      <c r="O21" s="4" t="s">
        <v>28</v>
      </c>
      <c r="P21" s="4"/>
      <c r="Q21" s="4" t="s">
        <v>16</v>
      </c>
      <c r="R21" s="4"/>
      <c r="S21" s="4"/>
      <c r="T21" s="4" t="s">
        <v>16</v>
      </c>
      <c r="U21" s="4"/>
      <c r="V21" s="4" t="s">
        <v>16</v>
      </c>
      <c r="W21" s="185"/>
      <c r="X21" s="4" t="s">
        <v>16</v>
      </c>
      <c r="Y21" s="185"/>
      <c r="Z21" s="4"/>
      <c r="AA21" s="4" t="s">
        <v>16</v>
      </c>
      <c r="AB21" s="4"/>
      <c r="AC21" s="4" t="s">
        <v>16</v>
      </c>
      <c r="AD21" s="4"/>
      <c r="AE21" s="4" t="s">
        <v>16</v>
      </c>
      <c r="AF21" s="4"/>
      <c r="AG21" s="4"/>
      <c r="AH21" s="4" t="s">
        <v>16</v>
      </c>
      <c r="AI21" s="4"/>
      <c r="AJ21" s="4" t="s">
        <v>16</v>
      </c>
      <c r="AK21" s="4"/>
      <c r="AL21" s="4" t="s">
        <v>16</v>
      </c>
      <c r="AM21" s="4"/>
      <c r="AN21" s="4"/>
      <c r="AO21" s="4" t="s">
        <v>16</v>
      </c>
      <c r="AP21" s="42">
        <f ca="1">COUNTIFS(INDIRECT(Data!$J$2),"&lt;&gt;")</f>
        <v>13</v>
      </c>
      <c r="AQ21" s="42">
        <f ca="1">COUNTIFS(INDIRECT(Data!$J$2),"P")</f>
        <v>12</v>
      </c>
      <c r="AR21" s="42">
        <f ca="1">COUNTIFS(INDIRECT(Data!$J$2),"A")</f>
        <v>1</v>
      </c>
      <c r="AS21" s="43">
        <f ca="1">COUNTIFS(INDIRECT(Data!$J$2),"L")</f>
        <v>0</v>
      </c>
      <c r="AT21" s="44">
        <f ca="1">IFERROR(Attd_Sheet[[#This Row],[Classes Attended]]/Attd_Sheet[[#This Row],[Column1]],"")</f>
        <v>0.92307692307692313</v>
      </c>
      <c r="AU21" s="26"/>
    </row>
    <row r="22" spans="1:47" s="35" customFormat="1" hidden="1" x14ac:dyDescent="0.25">
      <c r="A22" s="208">
        <f>COUNTIFS(Attd_Sheet[Student ID],Attd_Sheet[[#This Row],[Student ID]])</f>
        <v>1</v>
      </c>
      <c r="B22" s="209" t="s">
        <v>137</v>
      </c>
      <c r="C22" s="210" t="s">
        <v>2920</v>
      </c>
      <c r="D22" s="252" t="s">
        <v>2691</v>
      </c>
      <c r="E22" s="252" t="s">
        <v>2692</v>
      </c>
      <c r="F22" s="209" t="s">
        <v>31</v>
      </c>
      <c r="G22" s="252" t="s">
        <v>2705</v>
      </c>
      <c r="H22" s="210" t="s">
        <v>6</v>
      </c>
      <c r="I22" s="193" t="s">
        <v>2872</v>
      </c>
      <c r="J22" s="211" t="s">
        <v>2491</v>
      </c>
      <c r="K22" s="4"/>
      <c r="L22" s="185"/>
      <c r="M22" s="4" t="s">
        <v>16</v>
      </c>
      <c r="N22" s="185"/>
      <c r="O22" s="4" t="s">
        <v>28</v>
      </c>
      <c r="P22" s="4"/>
      <c r="Q22" s="4" t="s">
        <v>16</v>
      </c>
      <c r="R22" s="4"/>
      <c r="S22" s="4"/>
      <c r="T22" s="4" t="s">
        <v>16</v>
      </c>
      <c r="U22" s="4"/>
      <c r="V22" s="4" t="s">
        <v>16</v>
      </c>
      <c r="W22" s="185"/>
      <c r="X22" s="4" t="s">
        <v>16</v>
      </c>
      <c r="Y22" s="185"/>
      <c r="Z22" s="4"/>
      <c r="AA22" s="4" t="s">
        <v>16</v>
      </c>
      <c r="AB22" s="4"/>
      <c r="AC22" s="4" t="s">
        <v>16</v>
      </c>
      <c r="AD22" s="4"/>
      <c r="AE22" s="4" t="s">
        <v>16</v>
      </c>
      <c r="AF22" s="4"/>
      <c r="AG22" s="4"/>
      <c r="AH22" s="4" t="s">
        <v>16</v>
      </c>
      <c r="AI22" s="4"/>
      <c r="AJ22" s="4" t="s">
        <v>16</v>
      </c>
      <c r="AK22" s="4"/>
      <c r="AL22" s="4" t="s">
        <v>16</v>
      </c>
      <c r="AM22" s="4"/>
      <c r="AN22" s="4"/>
      <c r="AO22" s="4" t="s">
        <v>16</v>
      </c>
      <c r="AP22" s="42">
        <f ca="1">COUNTIFS(INDIRECT(Data!$J$2),"&lt;&gt;")</f>
        <v>13</v>
      </c>
      <c r="AQ22" s="42">
        <f ca="1">COUNTIFS(INDIRECT(Data!$J$2),"P")</f>
        <v>12</v>
      </c>
      <c r="AR22" s="42">
        <f ca="1">COUNTIFS(INDIRECT(Data!$J$2),"A")</f>
        <v>1</v>
      </c>
      <c r="AS22" s="43">
        <f ca="1">COUNTIFS(INDIRECT(Data!$J$2),"L")</f>
        <v>0</v>
      </c>
      <c r="AT22" s="44">
        <f ca="1">IFERROR(Attd_Sheet[[#This Row],[Classes Attended]]/Attd_Sheet[[#This Row],[Column1]],"")</f>
        <v>0.92307692307692313</v>
      </c>
      <c r="AU22" s="26"/>
    </row>
    <row r="23" spans="1:47" s="35" customFormat="1" hidden="1" x14ac:dyDescent="0.25">
      <c r="A23" s="208">
        <f>COUNTIFS(Attd_Sheet[Student ID],Attd_Sheet[[#This Row],[Student ID]])</f>
        <v>1</v>
      </c>
      <c r="B23" s="209" t="s">
        <v>137</v>
      </c>
      <c r="C23" s="210" t="s">
        <v>2920</v>
      </c>
      <c r="D23" s="252" t="s">
        <v>2786</v>
      </c>
      <c r="E23" s="252" t="s">
        <v>2787</v>
      </c>
      <c r="F23" s="209" t="s">
        <v>31</v>
      </c>
      <c r="G23" s="252" t="s">
        <v>2705</v>
      </c>
      <c r="H23" s="210" t="s">
        <v>6</v>
      </c>
      <c r="I23" s="193" t="s">
        <v>2872</v>
      </c>
      <c r="J23" s="211" t="s">
        <v>2491</v>
      </c>
      <c r="K23" s="4"/>
      <c r="L23" s="185"/>
      <c r="M23" s="4" t="s">
        <v>16</v>
      </c>
      <c r="N23" s="185"/>
      <c r="O23" s="4" t="s">
        <v>16</v>
      </c>
      <c r="P23" s="4"/>
      <c r="Q23" s="4" t="s">
        <v>16</v>
      </c>
      <c r="R23" s="4"/>
      <c r="S23" s="4"/>
      <c r="T23" s="4" t="s">
        <v>16</v>
      </c>
      <c r="U23" s="4"/>
      <c r="V23" s="4" t="s">
        <v>16</v>
      </c>
      <c r="W23" s="185"/>
      <c r="X23" s="4" t="s">
        <v>16</v>
      </c>
      <c r="Y23" s="185"/>
      <c r="Z23" s="4"/>
      <c r="AA23" s="4" t="s">
        <v>16</v>
      </c>
      <c r="AB23" s="4"/>
      <c r="AC23" s="4" t="s">
        <v>16</v>
      </c>
      <c r="AD23" s="4"/>
      <c r="AE23" s="4" t="s">
        <v>16</v>
      </c>
      <c r="AF23" s="4"/>
      <c r="AG23" s="4"/>
      <c r="AH23" s="4" t="s">
        <v>16</v>
      </c>
      <c r="AI23" s="4"/>
      <c r="AJ23" s="4" t="s">
        <v>16</v>
      </c>
      <c r="AK23" s="4"/>
      <c r="AL23" s="4" t="s">
        <v>16</v>
      </c>
      <c r="AM23" s="4"/>
      <c r="AN23" s="4"/>
      <c r="AO23" s="4" t="s">
        <v>16</v>
      </c>
      <c r="AP23" s="42">
        <f ca="1">COUNTIFS(INDIRECT(Data!$J$2),"&lt;&gt;")</f>
        <v>13</v>
      </c>
      <c r="AQ23" s="42">
        <f ca="1">COUNTIFS(INDIRECT(Data!$J$2),"P")</f>
        <v>13</v>
      </c>
      <c r="AR23" s="42">
        <f ca="1">COUNTIFS(INDIRECT(Data!$J$2),"A")</f>
        <v>0</v>
      </c>
      <c r="AS23" s="43">
        <f ca="1">COUNTIFS(INDIRECT(Data!$J$2),"L")</f>
        <v>0</v>
      </c>
      <c r="AT23" s="44">
        <f ca="1">IFERROR(Attd_Sheet[[#This Row],[Classes Attended]]/Attd_Sheet[[#This Row],[Column1]],"")</f>
        <v>1</v>
      </c>
      <c r="AU23" s="26"/>
    </row>
    <row r="24" spans="1:47" s="35" customFormat="1" hidden="1" x14ac:dyDescent="0.25">
      <c r="A24" s="208">
        <f>COUNTIFS(Attd_Sheet[Student ID],Attd_Sheet[[#This Row],[Student ID]])</f>
        <v>1</v>
      </c>
      <c r="B24" s="209" t="s">
        <v>137</v>
      </c>
      <c r="C24" s="210" t="s">
        <v>2920</v>
      </c>
      <c r="D24" s="252" t="s">
        <v>2788</v>
      </c>
      <c r="E24" s="252" t="s">
        <v>2789</v>
      </c>
      <c r="F24" s="209" t="s">
        <v>31</v>
      </c>
      <c r="G24" s="252" t="s">
        <v>2705</v>
      </c>
      <c r="H24" s="210" t="s">
        <v>6</v>
      </c>
      <c r="I24" s="193" t="s">
        <v>2872</v>
      </c>
      <c r="J24" s="211" t="s">
        <v>2491</v>
      </c>
      <c r="K24" s="4"/>
      <c r="L24" s="4"/>
      <c r="M24" s="4" t="s">
        <v>16</v>
      </c>
      <c r="N24" s="185"/>
      <c r="O24" s="4" t="s">
        <v>16</v>
      </c>
      <c r="P24" s="4"/>
      <c r="Q24" s="4" t="s">
        <v>16</v>
      </c>
      <c r="R24" s="4"/>
      <c r="S24" s="4"/>
      <c r="T24" s="4" t="s">
        <v>16</v>
      </c>
      <c r="U24" s="4"/>
      <c r="V24" s="4" t="s">
        <v>16</v>
      </c>
      <c r="W24" s="185"/>
      <c r="X24" s="4" t="s">
        <v>16</v>
      </c>
      <c r="Y24" s="4"/>
      <c r="Z24" s="4"/>
      <c r="AA24" s="4" t="s">
        <v>16</v>
      </c>
      <c r="AB24" s="4"/>
      <c r="AC24" s="4" t="s">
        <v>16</v>
      </c>
      <c r="AD24" s="4"/>
      <c r="AE24" s="4" t="s">
        <v>16</v>
      </c>
      <c r="AF24" s="4"/>
      <c r="AG24" s="4"/>
      <c r="AH24" s="4" t="s">
        <v>16</v>
      </c>
      <c r="AI24" s="4"/>
      <c r="AJ24" s="4" t="s">
        <v>16</v>
      </c>
      <c r="AK24" s="4"/>
      <c r="AL24" s="4" t="s">
        <v>16</v>
      </c>
      <c r="AM24" s="4"/>
      <c r="AN24" s="4"/>
      <c r="AO24" s="4" t="s">
        <v>16</v>
      </c>
      <c r="AP24" s="42">
        <f ca="1">COUNTIFS(INDIRECT(Data!$J$2),"&lt;&gt;")</f>
        <v>13</v>
      </c>
      <c r="AQ24" s="42">
        <f ca="1">COUNTIFS(INDIRECT(Data!$J$2),"P")</f>
        <v>13</v>
      </c>
      <c r="AR24" s="42">
        <f ca="1">COUNTIFS(INDIRECT(Data!$J$2),"A")</f>
        <v>0</v>
      </c>
      <c r="AS24" s="43">
        <f ca="1">COUNTIFS(INDIRECT(Data!$J$2),"L")</f>
        <v>0</v>
      </c>
      <c r="AT24" s="44">
        <f ca="1">IFERROR(Attd_Sheet[[#This Row],[Classes Attended]]/Attd_Sheet[[#This Row],[Column1]],"")</f>
        <v>1</v>
      </c>
      <c r="AU24" s="26"/>
    </row>
    <row r="25" spans="1:47" s="35" customFormat="1" hidden="1" x14ac:dyDescent="0.25">
      <c r="A25" s="208">
        <f>COUNTIFS(Attd_Sheet[Student ID],Attd_Sheet[[#This Row],[Student ID]])</f>
        <v>1</v>
      </c>
      <c r="B25" s="209" t="s">
        <v>137</v>
      </c>
      <c r="C25" s="210" t="s">
        <v>2920</v>
      </c>
      <c r="D25" s="252" t="s">
        <v>2706</v>
      </c>
      <c r="E25" s="252" t="s">
        <v>2707</v>
      </c>
      <c r="F25" s="209" t="s">
        <v>31</v>
      </c>
      <c r="G25" s="252" t="s">
        <v>2705</v>
      </c>
      <c r="H25" s="210" t="s">
        <v>6</v>
      </c>
      <c r="I25" s="193" t="s">
        <v>2872</v>
      </c>
      <c r="J25" s="211" t="s">
        <v>2491</v>
      </c>
      <c r="K25" s="4"/>
      <c r="L25" s="4"/>
      <c r="M25" s="4" t="s">
        <v>16</v>
      </c>
      <c r="N25" s="4"/>
      <c r="O25" s="4" t="s">
        <v>16</v>
      </c>
      <c r="P25" s="4"/>
      <c r="Q25" s="4" t="s">
        <v>16</v>
      </c>
      <c r="R25" s="4"/>
      <c r="S25" s="4"/>
      <c r="T25" s="4" t="s">
        <v>28</v>
      </c>
      <c r="U25" s="4"/>
      <c r="V25" s="4" t="s">
        <v>16</v>
      </c>
      <c r="W25" s="185"/>
      <c r="X25" s="4" t="s">
        <v>17</v>
      </c>
      <c r="Y25" s="4"/>
      <c r="Z25" s="4"/>
      <c r="AA25" s="4" t="s">
        <v>16</v>
      </c>
      <c r="AB25" s="4"/>
      <c r="AC25" s="4" t="s">
        <v>17</v>
      </c>
      <c r="AD25" s="4"/>
      <c r="AE25" s="4" t="s">
        <v>16</v>
      </c>
      <c r="AF25" s="4"/>
      <c r="AG25" s="4"/>
      <c r="AH25" s="4" t="s">
        <v>16</v>
      </c>
      <c r="AI25" s="4"/>
      <c r="AJ25" s="4" t="s">
        <v>16</v>
      </c>
      <c r="AK25" s="4"/>
      <c r="AL25" s="4" t="s">
        <v>16</v>
      </c>
      <c r="AM25" s="4"/>
      <c r="AN25" s="4"/>
      <c r="AO25" s="4" t="s">
        <v>16</v>
      </c>
      <c r="AP25" s="42">
        <f ca="1">COUNTIFS(INDIRECT(Data!$J$2),"&lt;&gt;")</f>
        <v>13</v>
      </c>
      <c r="AQ25" s="42">
        <f ca="1">COUNTIFS(INDIRECT(Data!$J$2),"P")</f>
        <v>10</v>
      </c>
      <c r="AR25" s="42">
        <f ca="1">COUNTIFS(INDIRECT(Data!$J$2),"A")</f>
        <v>1</v>
      </c>
      <c r="AS25" s="43">
        <f ca="1">COUNTIFS(INDIRECT(Data!$J$2),"L")</f>
        <v>2</v>
      </c>
      <c r="AT25" s="44">
        <f ca="1">IFERROR(Attd_Sheet[[#This Row],[Classes Attended]]/Attd_Sheet[[#This Row],[Column1]],"")</f>
        <v>0.76923076923076927</v>
      </c>
      <c r="AU25" s="26"/>
    </row>
    <row r="26" spans="1:47" s="35" customFormat="1" hidden="1" x14ac:dyDescent="0.25">
      <c r="A26" s="208">
        <f>COUNTIFS(Attd_Sheet[Student ID],Attd_Sheet[[#This Row],[Student ID]])</f>
        <v>1</v>
      </c>
      <c r="B26" s="209" t="s">
        <v>137</v>
      </c>
      <c r="C26" s="210" t="s">
        <v>2920</v>
      </c>
      <c r="D26" s="252" t="s">
        <v>2693</v>
      </c>
      <c r="E26" s="252" t="s">
        <v>2694</v>
      </c>
      <c r="F26" s="209" t="s">
        <v>31</v>
      </c>
      <c r="G26" s="252" t="s">
        <v>2705</v>
      </c>
      <c r="H26" s="210" t="s">
        <v>6</v>
      </c>
      <c r="I26" s="193" t="s">
        <v>2872</v>
      </c>
      <c r="J26" s="211" t="s">
        <v>2491</v>
      </c>
      <c r="K26" s="4"/>
      <c r="L26" s="4"/>
      <c r="M26" s="4" t="s">
        <v>16</v>
      </c>
      <c r="N26" s="4"/>
      <c r="O26" s="4" t="s">
        <v>16</v>
      </c>
      <c r="P26" s="4"/>
      <c r="Q26" s="4" t="s">
        <v>16</v>
      </c>
      <c r="R26" s="4"/>
      <c r="S26" s="4"/>
      <c r="T26" s="4" t="s">
        <v>16</v>
      </c>
      <c r="U26" s="4"/>
      <c r="V26" s="4" t="s">
        <v>16</v>
      </c>
      <c r="W26" s="185"/>
      <c r="X26" s="4" t="s">
        <v>16</v>
      </c>
      <c r="Y26" s="4"/>
      <c r="Z26" s="4"/>
      <c r="AA26" s="4" t="s">
        <v>16</v>
      </c>
      <c r="AB26" s="4"/>
      <c r="AC26" s="4" t="s">
        <v>16</v>
      </c>
      <c r="AD26" s="4"/>
      <c r="AE26" s="4" t="s">
        <v>16</v>
      </c>
      <c r="AF26" s="4"/>
      <c r="AG26" s="4"/>
      <c r="AH26" s="4" t="s">
        <v>16</v>
      </c>
      <c r="AI26" s="4"/>
      <c r="AJ26" s="4" t="s">
        <v>16</v>
      </c>
      <c r="AK26" s="4"/>
      <c r="AL26" s="4" t="s">
        <v>16</v>
      </c>
      <c r="AM26" s="4"/>
      <c r="AN26" s="4"/>
      <c r="AO26" s="4" t="s">
        <v>16</v>
      </c>
      <c r="AP26" s="42">
        <f ca="1">COUNTIFS(INDIRECT(Data!$J$2),"&lt;&gt;")</f>
        <v>13</v>
      </c>
      <c r="AQ26" s="42">
        <f ca="1">COUNTIFS(INDIRECT(Data!$J$2),"P")</f>
        <v>13</v>
      </c>
      <c r="AR26" s="42">
        <f ca="1">COUNTIFS(INDIRECT(Data!$J$2),"A")</f>
        <v>0</v>
      </c>
      <c r="AS26" s="43">
        <f ca="1">COUNTIFS(INDIRECT(Data!$J$2),"L")</f>
        <v>0</v>
      </c>
      <c r="AT26" s="44">
        <f ca="1">IFERROR(Attd_Sheet[[#This Row],[Classes Attended]]/Attd_Sheet[[#This Row],[Column1]],"")</f>
        <v>1</v>
      </c>
      <c r="AU26" s="26"/>
    </row>
    <row r="27" spans="1:47" s="35" customFormat="1" hidden="1" x14ac:dyDescent="0.25">
      <c r="A27" s="208">
        <f>COUNTIFS(Attd_Sheet[Student ID],Attd_Sheet[[#This Row],[Student ID]])</f>
        <v>1</v>
      </c>
      <c r="B27" s="209" t="s">
        <v>137</v>
      </c>
      <c r="C27" s="210" t="s">
        <v>2920</v>
      </c>
      <c r="D27" s="252" t="s">
        <v>2695</v>
      </c>
      <c r="E27" s="252" t="s">
        <v>1775</v>
      </c>
      <c r="F27" s="209" t="s">
        <v>31</v>
      </c>
      <c r="G27" s="252" t="s">
        <v>2705</v>
      </c>
      <c r="H27" s="210" t="s">
        <v>6</v>
      </c>
      <c r="I27" s="193" t="s">
        <v>2872</v>
      </c>
      <c r="J27" s="211" t="s">
        <v>2491</v>
      </c>
      <c r="K27" s="4"/>
      <c r="L27" s="4"/>
      <c r="M27" s="4" t="s">
        <v>16</v>
      </c>
      <c r="N27" s="4"/>
      <c r="O27" s="4" t="s">
        <v>16</v>
      </c>
      <c r="P27" s="4"/>
      <c r="Q27" s="4" t="s">
        <v>16</v>
      </c>
      <c r="R27" s="4"/>
      <c r="S27" s="4"/>
      <c r="T27" s="4" t="s">
        <v>16</v>
      </c>
      <c r="U27" s="4"/>
      <c r="V27" s="4" t="s">
        <v>16</v>
      </c>
      <c r="W27" s="185"/>
      <c r="X27" s="4" t="s">
        <v>16</v>
      </c>
      <c r="Y27" s="4"/>
      <c r="Z27" s="4"/>
      <c r="AA27" s="4" t="s">
        <v>16</v>
      </c>
      <c r="AB27" s="4"/>
      <c r="AC27" s="4" t="s">
        <v>16</v>
      </c>
      <c r="AD27" s="4"/>
      <c r="AE27" s="4" t="s">
        <v>16</v>
      </c>
      <c r="AF27" s="4"/>
      <c r="AG27" s="4"/>
      <c r="AH27" s="4" t="s">
        <v>16</v>
      </c>
      <c r="AI27" s="4"/>
      <c r="AJ27" s="4" t="s">
        <v>16</v>
      </c>
      <c r="AK27" s="4"/>
      <c r="AL27" s="4" t="s">
        <v>16</v>
      </c>
      <c r="AM27" s="4"/>
      <c r="AN27" s="4"/>
      <c r="AO27" s="4" t="s">
        <v>16</v>
      </c>
      <c r="AP27" s="42">
        <f ca="1">COUNTIFS(INDIRECT(Data!$J$2),"&lt;&gt;")</f>
        <v>13</v>
      </c>
      <c r="AQ27" s="42">
        <f ca="1">COUNTIFS(INDIRECT(Data!$J$2),"P")</f>
        <v>13</v>
      </c>
      <c r="AR27" s="42">
        <f ca="1">COUNTIFS(INDIRECT(Data!$J$2),"A")</f>
        <v>0</v>
      </c>
      <c r="AS27" s="43">
        <f ca="1">COUNTIFS(INDIRECT(Data!$J$2),"L")</f>
        <v>0</v>
      </c>
      <c r="AT27" s="44">
        <f ca="1">IFERROR(Attd_Sheet[[#This Row],[Classes Attended]]/Attd_Sheet[[#This Row],[Column1]],"")</f>
        <v>1</v>
      </c>
      <c r="AU27" s="26"/>
    </row>
    <row r="28" spans="1:47" s="35" customFormat="1" hidden="1" x14ac:dyDescent="0.25">
      <c r="A28" s="208">
        <f>COUNTIFS(Attd_Sheet[Student ID],Attd_Sheet[[#This Row],[Student ID]])</f>
        <v>1</v>
      </c>
      <c r="B28" s="209" t="s">
        <v>137</v>
      </c>
      <c r="C28" s="210" t="s">
        <v>2920</v>
      </c>
      <c r="D28" s="252" t="s">
        <v>2696</v>
      </c>
      <c r="E28" s="252" t="s">
        <v>2697</v>
      </c>
      <c r="F28" s="209" t="s">
        <v>31</v>
      </c>
      <c r="G28" s="252" t="s">
        <v>2705</v>
      </c>
      <c r="H28" s="210" t="s">
        <v>6</v>
      </c>
      <c r="I28" s="193" t="s">
        <v>2872</v>
      </c>
      <c r="J28" s="211" t="s">
        <v>2491</v>
      </c>
      <c r="K28" s="4"/>
      <c r="L28" s="4"/>
      <c r="M28" s="4" t="s">
        <v>16</v>
      </c>
      <c r="N28" s="4"/>
      <c r="O28" s="4" t="s">
        <v>16</v>
      </c>
      <c r="P28" s="4"/>
      <c r="Q28" s="4" t="s">
        <v>16</v>
      </c>
      <c r="R28" s="4"/>
      <c r="S28" s="4"/>
      <c r="T28" s="4" t="s">
        <v>16</v>
      </c>
      <c r="U28" s="4"/>
      <c r="V28" s="4" t="s">
        <v>16</v>
      </c>
      <c r="W28" s="185"/>
      <c r="X28" s="4" t="s">
        <v>16</v>
      </c>
      <c r="Y28" s="4"/>
      <c r="Z28" s="4"/>
      <c r="AA28" s="4" t="s">
        <v>16</v>
      </c>
      <c r="AB28" s="4"/>
      <c r="AC28" s="4" t="s">
        <v>16</v>
      </c>
      <c r="AD28" s="4"/>
      <c r="AE28" s="4" t="s">
        <v>16</v>
      </c>
      <c r="AF28" s="4"/>
      <c r="AG28" s="4"/>
      <c r="AH28" s="4" t="s">
        <v>16</v>
      </c>
      <c r="AI28" s="4"/>
      <c r="AJ28" s="4" t="s">
        <v>16</v>
      </c>
      <c r="AK28" s="4"/>
      <c r="AL28" s="4" t="s">
        <v>16</v>
      </c>
      <c r="AM28" s="4"/>
      <c r="AN28" s="4"/>
      <c r="AO28" s="4" t="s">
        <v>16</v>
      </c>
      <c r="AP28" s="42">
        <f ca="1">COUNTIFS(INDIRECT(Data!$J$2),"&lt;&gt;")</f>
        <v>13</v>
      </c>
      <c r="AQ28" s="42">
        <f ca="1">COUNTIFS(INDIRECT(Data!$J$2),"P")</f>
        <v>13</v>
      </c>
      <c r="AR28" s="42">
        <f ca="1">COUNTIFS(INDIRECT(Data!$J$2),"A")</f>
        <v>0</v>
      </c>
      <c r="AS28" s="43">
        <f ca="1">COUNTIFS(INDIRECT(Data!$J$2),"L")</f>
        <v>0</v>
      </c>
      <c r="AT28" s="44">
        <f ca="1">IFERROR(Attd_Sheet[[#This Row],[Classes Attended]]/Attd_Sheet[[#This Row],[Column1]],"")</f>
        <v>1</v>
      </c>
      <c r="AU28" s="26"/>
    </row>
    <row r="29" spans="1:47" s="35" customFormat="1" hidden="1" x14ac:dyDescent="0.25">
      <c r="A29" s="208">
        <f>COUNTIFS(Attd_Sheet[Student ID],Attd_Sheet[[#This Row],[Student ID]])</f>
        <v>1</v>
      </c>
      <c r="B29" s="209" t="s">
        <v>137</v>
      </c>
      <c r="C29" s="210" t="s">
        <v>2920</v>
      </c>
      <c r="D29" s="252" t="s">
        <v>2698</v>
      </c>
      <c r="E29" s="252" t="s">
        <v>2699</v>
      </c>
      <c r="F29" s="209" t="s">
        <v>31</v>
      </c>
      <c r="G29" s="252" t="s">
        <v>2705</v>
      </c>
      <c r="H29" s="210" t="s">
        <v>6</v>
      </c>
      <c r="I29" s="193" t="s">
        <v>2872</v>
      </c>
      <c r="J29" s="211" t="s">
        <v>2491</v>
      </c>
      <c r="K29" s="4"/>
      <c r="L29" s="4"/>
      <c r="M29" s="4" t="s">
        <v>16</v>
      </c>
      <c r="N29" s="4"/>
      <c r="O29" s="4" t="s">
        <v>16</v>
      </c>
      <c r="P29" s="4"/>
      <c r="Q29" s="4" t="s">
        <v>16</v>
      </c>
      <c r="R29" s="4"/>
      <c r="S29" s="4"/>
      <c r="T29" s="4" t="s">
        <v>16</v>
      </c>
      <c r="U29" s="4"/>
      <c r="V29" s="4" t="s">
        <v>16</v>
      </c>
      <c r="W29" s="185"/>
      <c r="X29" s="4" t="s">
        <v>16</v>
      </c>
      <c r="Y29" s="4"/>
      <c r="Z29" s="4"/>
      <c r="AA29" s="4" t="s">
        <v>16</v>
      </c>
      <c r="AB29" s="4"/>
      <c r="AC29" s="4" t="s">
        <v>16</v>
      </c>
      <c r="AD29" s="4"/>
      <c r="AE29" s="4" t="s">
        <v>16</v>
      </c>
      <c r="AF29" s="4"/>
      <c r="AG29" s="4"/>
      <c r="AH29" s="4" t="s">
        <v>16</v>
      </c>
      <c r="AI29" s="4"/>
      <c r="AJ29" s="4" t="s">
        <v>16</v>
      </c>
      <c r="AK29" s="4"/>
      <c r="AL29" s="4" t="s">
        <v>16</v>
      </c>
      <c r="AM29" s="4"/>
      <c r="AN29" s="4"/>
      <c r="AO29" s="4" t="s">
        <v>16</v>
      </c>
      <c r="AP29" s="42">
        <f ca="1">COUNTIFS(INDIRECT(Data!$J$2),"&lt;&gt;")</f>
        <v>13</v>
      </c>
      <c r="AQ29" s="42">
        <f ca="1">COUNTIFS(INDIRECT(Data!$J$2),"P")</f>
        <v>13</v>
      </c>
      <c r="AR29" s="42">
        <f ca="1">COUNTIFS(INDIRECT(Data!$J$2),"A")</f>
        <v>0</v>
      </c>
      <c r="AS29" s="43">
        <f ca="1">COUNTIFS(INDIRECT(Data!$J$2),"L")</f>
        <v>0</v>
      </c>
      <c r="AT29" s="44">
        <f ca="1">IFERROR(Attd_Sheet[[#This Row],[Classes Attended]]/Attd_Sheet[[#This Row],[Column1]],"")</f>
        <v>1</v>
      </c>
      <c r="AU29" s="26"/>
    </row>
    <row r="30" spans="1:47" s="35" customFormat="1" hidden="1" x14ac:dyDescent="0.25">
      <c r="A30" s="208">
        <f>COUNTIFS(Attd_Sheet[Student ID],Attd_Sheet[[#This Row],[Student ID]])</f>
        <v>1</v>
      </c>
      <c r="B30" s="209" t="s">
        <v>137</v>
      </c>
      <c r="C30" s="210" t="s">
        <v>2920</v>
      </c>
      <c r="D30" s="252" t="s">
        <v>2700</v>
      </c>
      <c r="E30" s="252" t="s">
        <v>2608</v>
      </c>
      <c r="F30" s="209" t="s">
        <v>31</v>
      </c>
      <c r="G30" s="252" t="s">
        <v>2705</v>
      </c>
      <c r="H30" s="210" t="s">
        <v>6</v>
      </c>
      <c r="I30" s="193" t="s">
        <v>2872</v>
      </c>
      <c r="J30" s="211" t="s">
        <v>2491</v>
      </c>
      <c r="K30" s="4"/>
      <c r="L30" s="4"/>
      <c r="M30" s="4" t="s">
        <v>16</v>
      </c>
      <c r="N30" s="4"/>
      <c r="O30" s="4" t="s">
        <v>16</v>
      </c>
      <c r="P30" s="4"/>
      <c r="Q30" s="4" t="s">
        <v>16</v>
      </c>
      <c r="R30" s="4"/>
      <c r="S30" s="4"/>
      <c r="T30" s="4" t="s">
        <v>16</v>
      </c>
      <c r="U30" s="4"/>
      <c r="V30" s="4" t="s">
        <v>16</v>
      </c>
      <c r="W30" s="185"/>
      <c r="X30" s="4" t="s">
        <v>16</v>
      </c>
      <c r="Y30" s="4"/>
      <c r="Z30" s="4"/>
      <c r="AA30" s="4" t="s">
        <v>16</v>
      </c>
      <c r="AB30" s="4"/>
      <c r="AC30" s="4" t="s">
        <v>16</v>
      </c>
      <c r="AD30" s="4"/>
      <c r="AE30" s="4" t="s">
        <v>16</v>
      </c>
      <c r="AF30" s="4"/>
      <c r="AG30" s="4"/>
      <c r="AH30" s="4" t="s">
        <v>16</v>
      </c>
      <c r="AI30" s="4"/>
      <c r="AJ30" s="4" t="s">
        <v>16</v>
      </c>
      <c r="AK30" s="4"/>
      <c r="AL30" s="4" t="s">
        <v>16</v>
      </c>
      <c r="AM30" s="4"/>
      <c r="AN30" s="4"/>
      <c r="AO30" s="4" t="s">
        <v>16</v>
      </c>
      <c r="AP30" s="42">
        <f ca="1">COUNTIFS(INDIRECT(Data!$J$2),"&lt;&gt;")</f>
        <v>13</v>
      </c>
      <c r="AQ30" s="42">
        <f ca="1">COUNTIFS(INDIRECT(Data!$J$2),"P")</f>
        <v>13</v>
      </c>
      <c r="AR30" s="42">
        <f ca="1">COUNTIFS(INDIRECT(Data!$J$2),"A")</f>
        <v>0</v>
      </c>
      <c r="AS30" s="43">
        <f ca="1">COUNTIFS(INDIRECT(Data!$J$2),"L")</f>
        <v>0</v>
      </c>
      <c r="AT30" s="44">
        <f ca="1">IFERROR(Attd_Sheet[[#This Row],[Classes Attended]]/Attd_Sheet[[#This Row],[Column1]],"")</f>
        <v>1</v>
      </c>
      <c r="AU30" s="26"/>
    </row>
    <row r="31" spans="1:47" s="35" customFormat="1" hidden="1" x14ac:dyDescent="0.25">
      <c r="A31" s="208">
        <f>COUNTIFS(Attd_Sheet[Student ID],Attd_Sheet[[#This Row],[Student ID]])</f>
        <v>1</v>
      </c>
      <c r="B31" s="209" t="s">
        <v>137</v>
      </c>
      <c r="C31" s="210" t="s">
        <v>2920</v>
      </c>
      <c r="D31" s="252" t="s">
        <v>2701</v>
      </c>
      <c r="E31" s="252" t="s">
        <v>1737</v>
      </c>
      <c r="F31" s="209" t="s">
        <v>31</v>
      </c>
      <c r="G31" s="252" t="s">
        <v>2705</v>
      </c>
      <c r="H31" s="210" t="s">
        <v>6</v>
      </c>
      <c r="I31" s="193" t="s">
        <v>2872</v>
      </c>
      <c r="J31" s="211" t="s">
        <v>2491</v>
      </c>
      <c r="K31" s="4"/>
      <c r="L31" s="4"/>
      <c r="M31" s="4" t="s">
        <v>16</v>
      </c>
      <c r="N31" s="4"/>
      <c r="O31" s="4" t="s">
        <v>16</v>
      </c>
      <c r="P31" s="4"/>
      <c r="Q31" s="4" t="s">
        <v>16</v>
      </c>
      <c r="R31" s="4"/>
      <c r="S31" s="4"/>
      <c r="T31" s="4" t="s">
        <v>16</v>
      </c>
      <c r="U31" s="4"/>
      <c r="V31" s="4" t="s">
        <v>16</v>
      </c>
      <c r="W31" s="185"/>
      <c r="X31" s="4" t="s">
        <v>16</v>
      </c>
      <c r="Y31" s="4"/>
      <c r="Z31" s="4"/>
      <c r="AA31" s="4" t="s">
        <v>16</v>
      </c>
      <c r="AB31" s="4"/>
      <c r="AC31" s="4" t="s">
        <v>16</v>
      </c>
      <c r="AD31" s="4"/>
      <c r="AE31" s="4" t="s">
        <v>16</v>
      </c>
      <c r="AF31" s="4"/>
      <c r="AG31" s="4"/>
      <c r="AH31" s="4" t="s">
        <v>16</v>
      </c>
      <c r="AI31" s="4"/>
      <c r="AJ31" s="4" t="s">
        <v>16</v>
      </c>
      <c r="AK31" s="4"/>
      <c r="AL31" s="4" t="s">
        <v>16</v>
      </c>
      <c r="AM31" s="4"/>
      <c r="AN31" s="4"/>
      <c r="AO31" s="4" t="s">
        <v>16</v>
      </c>
      <c r="AP31" s="42">
        <f ca="1">COUNTIFS(INDIRECT(Data!$J$2),"&lt;&gt;")</f>
        <v>13</v>
      </c>
      <c r="AQ31" s="42">
        <f ca="1">COUNTIFS(INDIRECT(Data!$J$2),"P")</f>
        <v>13</v>
      </c>
      <c r="AR31" s="42">
        <f ca="1">COUNTIFS(INDIRECT(Data!$J$2),"A")</f>
        <v>0</v>
      </c>
      <c r="AS31" s="43">
        <f ca="1">COUNTIFS(INDIRECT(Data!$J$2),"L")</f>
        <v>0</v>
      </c>
      <c r="AT31" s="44">
        <f ca="1">IFERROR(Attd_Sheet[[#This Row],[Classes Attended]]/Attd_Sheet[[#This Row],[Column1]],"")</f>
        <v>1</v>
      </c>
      <c r="AU31" s="26"/>
    </row>
    <row r="32" spans="1:47" s="35" customFormat="1" hidden="1" x14ac:dyDescent="0.25">
      <c r="A32" s="208">
        <f>COUNTIFS(Attd_Sheet[Student ID],Attd_Sheet[[#This Row],[Student ID]])</f>
        <v>1</v>
      </c>
      <c r="B32" s="209" t="s">
        <v>137</v>
      </c>
      <c r="C32" s="210" t="s">
        <v>2920</v>
      </c>
      <c r="D32" s="252" t="s">
        <v>2702</v>
      </c>
      <c r="E32" s="252" t="s">
        <v>2703</v>
      </c>
      <c r="F32" s="209" t="s">
        <v>31</v>
      </c>
      <c r="G32" s="252" t="s">
        <v>2705</v>
      </c>
      <c r="H32" s="210" t="s">
        <v>6</v>
      </c>
      <c r="I32" s="193" t="s">
        <v>2872</v>
      </c>
      <c r="J32" s="211" t="s">
        <v>2491</v>
      </c>
      <c r="K32" s="4"/>
      <c r="L32" s="4"/>
      <c r="M32" s="4" t="s">
        <v>16</v>
      </c>
      <c r="N32" s="4"/>
      <c r="O32" s="4" t="s">
        <v>16</v>
      </c>
      <c r="P32" s="4"/>
      <c r="Q32" s="4" t="s">
        <v>16</v>
      </c>
      <c r="R32" s="4"/>
      <c r="S32" s="4"/>
      <c r="T32" s="4" t="s">
        <v>16</v>
      </c>
      <c r="U32" s="4"/>
      <c r="V32" s="4" t="s">
        <v>16</v>
      </c>
      <c r="W32" s="185"/>
      <c r="X32" s="4" t="s">
        <v>16</v>
      </c>
      <c r="Y32" s="4"/>
      <c r="Z32" s="4"/>
      <c r="AA32" s="4" t="s">
        <v>16</v>
      </c>
      <c r="AB32" s="4"/>
      <c r="AC32" s="4" t="s">
        <v>16</v>
      </c>
      <c r="AD32" s="4"/>
      <c r="AE32" s="4" t="s">
        <v>16</v>
      </c>
      <c r="AF32" s="4"/>
      <c r="AG32" s="4"/>
      <c r="AH32" s="4" t="s">
        <v>16</v>
      </c>
      <c r="AI32" s="4"/>
      <c r="AJ32" s="4" t="s">
        <v>16</v>
      </c>
      <c r="AK32" s="4"/>
      <c r="AL32" s="4" t="s">
        <v>16</v>
      </c>
      <c r="AM32" s="4"/>
      <c r="AN32" s="4"/>
      <c r="AO32" s="4" t="s">
        <v>16</v>
      </c>
      <c r="AP32" s="42">
        <f ca="1">COUNTIFS(INDIRECT(Data!$J$2),"&lt;&gt;")</f>
        <v>13</v>
      </c>
      <c r="AQ32" s="42">
        <f ca="1">COUNTIFS(INDIRECT(Data!$J$2),"P")</f>
        <v>13</v>
      </c>
      <c r="AR32" s="42">
        <f ca="1">COUNTIFS(INDIRECT(Data!$J$2),"A")</f>
        <v>0</v>
      </c>
      <c r="AS32" s="43">
        <f ca="1">COUNTIFS(INDIRECT(Data!$J$2),"L")</f>
        <v>0</v>
      </c>
      <c r="AT32" s="44">
        <f ca="1">IFERROR(Attd_Sheet[[#This Row],[Classes Attended]]/Attd_Sheet[[#This Row],[Column1]],"")</f>
        <v>1</v>
      </c>
      <c r="AU32" s="26"/>
    </row>
    <row r="33" spans="1:47" s="35" customFormat="1" hidden="1" x14ac:dyDescent="0.25">
      <c r="A33" s="208">
        <f>COUNTIFS(Attd_Sheet[Student ID],Attd_Sheet[[#This Row],[Student ID]])</f>
        <v>1</v>
      </c>
      <c r="B33" s="209" t="s">
        <v>137</v>
      </c>
      <c r="C33" s="210" t="s">
        <v>2494</v>
      </c>
      <c r="D33" s="252" t="s">
        <v>2605</v>
      </c>
      <c r="E33" s="252" t="s">
        <v>2606</v>
      </c>
      <c r="F33" s="209" t="s">
        <v>31</v>
      </c>
      <c r="G33" s="252" t="s">
        <v>2624</v>
      </c>
      <c r="H33" s="210" t="s">
        <v>6</v>
      </c>
      <c r="I33" s="224" t="s">
        <v>2992</v>
      </c>
      <c r="J33" s="211" t="s">
        <v>2489</v>
      </c>
      <c r="K33" s="4"/>
      <c r="L33" s="4"/>
      <c r="M33" s="4" t="s">
        <v>28</v>
      </c>
      <c r="N33" s="185"/>
      <c r="O33" s="4" t="s">
        <v>16</v>
      </c>
      <c r="P33" s="4"/>
      <c r="Q33" s="4" t="s">
        <v>16</v>
      </c>
      <c r="R33" s="4"/>
      <c r="S33" s="4"/>
      <c r="T33" s="4" t="s">
        <v>16</v>
      </c>
      <c r="U33" s="4"/>
      <c r="V33" s="4" t="s">
        <v>16</v>
      </c>
      <c r="W33" s="4"/>
      <c r="X33" s="4" t="s">
        <v>16</v>
      </c>
      <c r="Y33" s="4"/>
      <c r="Z33" s="4"/>
      <c r="AA33" s="4" t="s">
        <v>16</v>
      </c>
      <c r="AB33" s="4"/>
      <c r="AC33" s="4" t="s">
        <v>16</v>
      </c>
      <c r="AD33" s="4"/>
      <c r="AE33" s="4" t="s">
        <v>16</v>
      </c>
      <c r="AF33" s="4"/>
      <c r="AG33" s="4"/>
      <c r="AH33" s="4" t="s">
        <v>16</v>
      </c>
      <c r="AI33" s="4"/>
      <c r="AJ33" s="4" t="s">
        <v>16</v>
      </c>
      <c r="AK33" s="4"/>
      <c r="AL33" s="4" t="s">
        <v>16</v>
      </c>
      <c r="AM33" s="4"/>
      <c r="AN33" s="4"/>
      <c r="AO33" s="4" t="s">
        <v>16</v>
      </c>
      <c r="AP33" s="42">
        <f ca="1">COUNTIFS(INDIRECT(Data!$J$2),"&lt;&gt;")</f>
        <v>13</v>
      </c>
      <c r="AQ33" s="42">
        <f ca="1">COUNTIFS(INDIRECT(Data!$J$2),"P")</f>
        <v>12</v>
      </c>
      <c r="AR33" s="42">
        <f ca="1">COUNTIFS(INDIRECT(Data!$J$2),"A")</f>
        <v>1</v>
      </c>
      <c r="AS33" s="43">
        <f ca="1">COUNTIFS(INDIRECT(Data!$J$2),"L")</f>
        <v>0</v>
      </c>
      <c r="AT33" s="44">
        <f ca="1">IFERROR(Attd_Sheet[[#This Row],[Classes Attended]]/Attd_Sheet[[#This Row],[Column1]],"")</f>
        <v>0.92307692307692313</v>
      </c>
      <c r="AU33" s="93"/>
    </row>
    <row r="34" spans="1:47" s="35" customFormat="1" hidden="1" x14ac:dyDescent="0.25">
      <c r="A34" s="208">
        <f>COUNTIFS(Attd_Sheet[Student ID],Attd_Sheet[[#This Row],[Student ID]])</f>
        <v>1</v>
      </c>
      <c r="B34" s="209" t="s">
        <v>137</v>
      </c>
      <c r="C34" s="210" t="s">
        <v>2494</v>
      </c>
      <c r="D34" s="252" t="s">
        <v>2607</v>
      </c>
      <c r="E34" s="252" t="s">
        <v>2608</v>
      </c>
      <c r="F34" s="209" t="s">
        <v>31</v>
      </c>
      <c r="G34" s="252" t="s">
        <v>2624</v>
      </c>
      <c r="H34" s="210" t="s">
        <v>6</v>
      </c>
      <c r="I34" s="224" t="s">
        <v>2992</v>
      </c>
      <c r="J34" s="211" t="s">
        <v>2489</v>
      </c>
      <c r="K34" s="4"/>
      <c r="L34" s="4"/>
      <c r="M34" s="4" t="s">
        <v>16</v>
      </c>
      <c r="N34" s="185"/>
      <c r="O34" s="4" t="s">
        <v>16</v>
      </c>
      <c r="P34" s="4"/>
      <c r="Q34" s="4" t="s">
        <v>16</v>
      </c>
      <c r="R34" s="4"/>
      <c r="S34" s="4"/>
      <c r="T34" s="4" t="s">
        <v>16</v>
      </c>
      <c r="U34" s="4"/>
      <c r="V34" s="4" t="s">
        <v>16</v>
      </c>
      <c r="W34" s="4"/>
      <c r="X34" s="4" t="s">
        <v>16</v>
      </c>
      <c r="Y34" s="4"/>
      <c r="Z34" s="4"/>
      <c r="AA34" s="4" t="s">
        <v>16</v>
      </c>
      <c r="AB34" s="4"/>
      <c r="AC34" s="4" t="s">
        <v>28</v>
      </c>
      <c r="AD34" s="4"/>
      <c r="AE34" s="4" t="s">
        <v>16</v>
      </c>
      <c r="AF34" s="4"/>
      <c r="AG34" s="4"/>
      <c r="AH34" s="4" t="s">
        <v>16</v>
      </c>
      <c r="AI34" s="4"/>
      <c r="AJ34" s="4" t="s">
        <v>16</v>
      </c>
      <c r="AK34" s="4"/>
      <c r="AL34" s="4" t="s">
        <v>16</v>
      </c>
      <c r="AM34" s="4"/>
      <c r="AN34" s="4"/>
      <c r="AO34" s="4" t="s">
        <v>16</v>
      </c>
      <c r="AP34" s="42">
        <f ca="1">COUNTIFS(INDIRECT(Data!$J$2),"&lt;&gt;")</f>
        <v>13</v>
      </c>
      <c r="AQ34" s="42">
        <f ca="1">COUNTIFS(INDIRECT(Data!$J$2),"P")</f>
        <v>12</v>
      </c>
      <c r="AR34" s="42">
        <f ca="1">COUNTIFS(INDIRECT(Data!$J$2),"A")</f>
        <v>1</v>
      </c>
      <c r="AS34" s="43">
        <f ca="1">COUNTIFS(INDIRECT(Data!$J$2),"L")</f>
        <v>0</v>
      </c>
      <c r="AT34" s="44">
        <f ca="1">IFERROR(Attd_Sheet[[#This Row],[Classes Attended]]/Attd_Sheet[[#This Row],[Column1]],"")</f>
        <v>0.92307692307692313</v>
      </c>
      <c r="AU34" s="93"/>
    </row>
    <row r="35" spans="1:47" s="35" customFormat="1" hidden="1" x14ac:dyDescent="0.25">
      <c r="A35" s="208">
        <f>COUNTIFS(Attd_Sheet[Student ID],Attd_Sheet[[#This Row],[Student ID]])</f>
        <v>1</v>
      </c>
      <c r="B35" s="209" t="s">
        <v>137</v>
      </c>
      <c r="C35" s="210" t="s">
        <v>2494</v>
      </c>
      <c r="D35" s="252" t="s">
        <v>2650</v>
      </c>
      <c r="E35" s="252" t="s">
        <v>2651</v>
      </c>
      <c r="F35" s="209" t="s">
        <v>31</v>
      </c>
      <c r="G35" s="252" t="s">
        <v>2624</v>
      </c>
      <c r="H35" s="210" t="s">
        <v>6</v>
      </c>
      <c r="I35" s="224" t="s">
        <v>2992</v>
      </c>
      <c r="J35" s="211" t="s">
        <v>2489</v>
      </c>
      <c r="K35" s="4"/>
      <c r="L35" s="4"/>
      <c r="M35" s="4" t="s">
        <v>28</v>
      </c>
      <c r="N35" s="185"/>
      <c r="O35" s="4" t="s">
        <v>16</v>
      </c>
      <c r="P35" s="4"/>
      <c r="Q35" s="4" t="s">
        <v>16</v>
      </c>
      <c r="R35" s="4"/>
      <c r="S35" s="4"/>
      <c r="T35" s="4" t="s">
        <v>16</v>
      </c>
      <c r="U35" s="4"/>
      <c r="V35" s="4" t="s">
        <v>16</v>
      </c>
      <c r="W35" s="4"/>
      <c r="X35" s="4" t="s">
        <v>16</v>
      </c>
      <c r="Y35" s="4"/>
      <c r="Z35" s="4"/>
      <c r="AA35" s="4" t="s">
        <v>16</v>
      </c>
      <c r="AB35" s="4"/>
      <c r="AC35" s="4" t="s">
        <v>16</v>
      </c>
      <c r="AD35" s="4"/>
      <c r="AE35" s="4" t="s">
        <v>16</v>
      </c>
      <c r="AF35" s="4"/>
      <c r="AG35" s="4"/>
      <c r="AH35" s="4" t="s">
        <v>16</v>
      </c>
      <c r="AI35" s="4"/>
      <c r="AJ35" s="4" t="s">
        <v>16</v>
      </c>
      <c r="AK35" s="4"/>
      <c r="AL35" s="4" t="s">
        <v>16</v>
      </c>
      <c r="AM35" s="4"/>
      <c r="AN35" s="4"/>
      <c r="AO35" s="4" t="s">
        <v>16</v>
      </c>
      <c r="AP35" s="42">
        <f ca="1">COUNTIFS(INDIRECT(Data!$J$2),"&lt;&gt;")</f>
        <v>13</v>
      </c>
      <c r="AQ35" s="42">
        <f ca="1">COUNTIFS(INDIRECT(Data!$J$2),"P")</f>
        <v>12</v>
      </c>
      <c r="AR35" s="42">
        <f ca="1">COUNTIFS(INDIRECT(Data!$J$2),"A")</f>
        <v>1</v>
      </c>
      <c r="AS35" s="43">
        <f ca="1">COUNTIFS(INDIRECT(Data!$J$2),"L")</f>
        <v>0</v>
      </c>
      <c r="AT35" s="44">
        <f ca="1">IFERROR(Attd_Sheet[[#This Row],[Classes Attended]]/Attd_Sheet[[#This Row],[Column1]],"")</f>
        <v>0.92307692307692313</v>
      </c>
      <c r="AU35" s="93"/>
    </row>
    <row r="36" spans="1:47" s="35" customFormat="1" hidden="1" x14ac:dyDescent="0.25">
      <c r="A36" s="208">
        <f>COUNTIFS(Attd_Sheet[Student ID],Attd_Sheet[[#This Row],[Student ID]])</f>
        <v>1</v>
      </c>
      <c r="B36" s="209" t="s">
        <v>137</v>
      </c>
      <c r="C36" s="210" t="s">
        <v>2494</v>
      </c>
      <c r="D36" s="252" t="s">
        <v>2609</v>
      </c>
      <c r="E36" s="252" t="s">
        <v>2610</v>
      </c>
      <c r="F36" s="209" t="s">
        <v>31</v>
      </c>
      <c r="G36" s="252" t="s">
        <v>2624</v>
      </c>
      <c r="H36" s="210" t="s">
        <v>6</v>
      </c>
      <c r="I36" s="224" t="s">
        <v>2992</v>
      </c>
      <c r="J36" s="211" t="s">
        <v>2489</v>
      </c>
      <c r="K36" s="4"/>
      <c r="L36" s="4"/>
      <c r="M36" s="4" t="s">
        <v>16</v>
      </c>
      <c r="N36" s="185"/>
      <c r="O36" s="4" t="s">
        <v>16</v>
      </c>
      <c r="P36" s="4"/>
      <c r="Q36" s="4" t="s">
        <v>16</v>
      </c>
      <c r="R36" s="4"/>
      <c r="S36" s="4"/>
      <c r="T36" s="4" t="s">
        <v>16</v>
      </c>
      <c r="U36" s="4"/>
      <c r="V36" s="4" t="s">
        <v>16</v>
      </c>
      <c r="W36" s="4"/>
      <c r="X36" s="4" t="s">
        <v>16</v>
      </c>
      <c r="Y36" s="4"/>
      <c r="Z36" s="4"/>
      <c r="AA36" s="4" t="s">
        <v>16</v>
      </c>
      <c r="AB36" s="4"/>
      <c r="AC36" s="4" t="s">
        <v>16</v>
      </c>
      <c r="AD36" s="4"/>
      <c r="AE36" s="4" t="s">
        <v>16</v>
      </c>
      <c r="AF36" s="4"/>
      <c r="AG36" s="4"/>
      <c r="AH36" s="4" t="s">
        <v>16</v>
      </c>
      <c r="AI36" s="4"/>
      <c r="AJ36" s="4" t="s">
        <v>16</v>
      </c>
      <c r="AK36" s="4"/>
      <c r="AL36" s="4" t="s">
        <v>16</v>
      </c>
      <c r="AM36" s="4"/>
      <c r="AN36" s="4"/>
      <c r="AO36" s="4" t="s">
        <v>16</v>
      </c>
      <c r="AP36" s="42">
        <f ca="1">COUNTIFS(INDIRECT(Data!$J$2),"&lt;&gt;")</f>
        <v>13</v>
      </c>
      <c r="AQ36" s="42">
        <f ca="1">COUNTIFS(INDIRECT(Data!$J$2),"P")</f>
        <v>13</v>
      </c>
      <c r="AR36" s="42">
        <f ca="1">COUNTIFS(INDIRECT(Data!$J$2),"A")</f>
        <v>0</v>
      </c>
      <c r="AS36" s="43">
        <f ca="1">COUNTIFS(INDIRECT(Data!$J$2),"L")</f>
        <v>0</v>
      </c>
      <c r="AT36" s="44">
        <f ca="1">IFERROR(Attd_Sheet[[#This Row],[Classes Attended]]/Attd_Sheet[[#This Row],[Column1]],"")</f>
        <v>1</v>
      </c>
      <c r="AU36" s="93"/>
    </row>
    <row r="37" spans="1:47" s="35" customFormat="1" hidden="1" x14ac:dyDescent="0.25">
      <c r="A37" s="208">
        <f>COUNTIFS(Attd_Sheet[Student ID],Attd_Sheet[[#This Row],[Student ID]])</f>
        <v>1</v>
      </c>
      <c r="B37" s="209" t="s">
        <v>137</v>
      </c>
      <c r="C37" s="210" t="s">
        <v>2494</v>
      </c>
      <c r="D37" s="252" t="s">
        <v>2645</v>
      </c>
      <c r="E37" s="252" t="s">
        <v>1723</v>
      </c>
      <c r="F37" s="209" t="s">
        <v>31</v>
      </c>
      <c r="G37" s="252" t="s">
        <v>2624</v>
      </c>
      <c r="H37" s="210" t="s">
        <v>6</v>
      </c>
      <c r="I37" s="224" t="s">
        <v>2992</v>
      </c>
      <c r="J37" s="211" t="s">
        <v>2489</v>
      </c>
      <c r="K37" s="4"/>
      <c r="L37" s="4"/>
      <c r="M37" s="4" t="s">
        <v>28</v>
      </c>
      <c r="N37" s="185"/>
      <c r="O37" s="4" t="s">
        <v>16</v>
      </c>
      <c r="P37" s="4"/>
      <c r="Q37" s="4" t="s">
        <v>16</v>
      </c>
      <c r="R37" s="4"/>
      <c r="S37" s="4"/>
      <c r="T37" s="4" t="s">
        <v>28</v>
      </c>
      <c r="U37" s="4"/>
      <c r="V37" s="4" t="s">
        <v>16</v>
      </c>
      <c r="W37" s="4"/>
      <c r="X37" s="4" t="s">
        <v>16</v>
      </c>
      <c r="Y37" s="4"/>
      <c r="Z37" s="4"/>
      <c r="AA37" s="4" t="s">
        <v>28</v>
      </c>
      <c r="AB37" s="4"/>
      <c r="AC37" s="4" t="s">
        <v>28</v>
      </c>
      <c r="AD37" s="4"/>
      <c r="AE37" s="4" t="s">
        <v>16</v>
      </c>
      <c r="AF37" s="4"/>
      <c r="AG37" s="4"/>
      <c r="AH37" s="4" t="s">
        <v>28</v>
      </c>
      <c r="AI37" s="4"/>
      <c r="AJ37" s="4" t="s">
        <v>28</v>
      </c>
      <c r="AK37" s="4"/>
      <c r="AL37" s="4" t="s">
        <v>28</v>
      </c>
      <c r="AM37" s="4"/>
      <c r="AN37" s="4"/>
      <c r="AO37" s="4" t="s">
        <v>28</v>
      </c>
      <c r="AP37" s="42">
        <f ca="1">COUNTIFS(INDIRECT(Data!$J$2),"&lt;&gt;")</f>
        <v>13</v>
      </c>
      <c r="AQ37" s="42">
        <f ca="1">COUNTIFS(INDIRECT(Data!$J$2),"P")</f>
        <v>5</v>
      </c>
      <c r="AR37" s="42">
        <f ca="1">COUNTIFS(INDIRECT(Data!$J$2),"A")</f>
        <v>8</v>
      </c>
      <c r="AS37" s="43">
        <f ca="1">COUNTIFS(INDIRECT(Data!$J$2),"L")</f>
        <v>0</v>
      </c>
      <c r="AT37" s="44">
        <f ca="1">IFERROR(Attd_Sheet[[#This Row],[Classes Attended]]/Attd_Sheet[[#This Row],[Column1]],"")</f>
        <v>0.38461538461538464</v>
      </c>
      <c r="AU37" s="93"/>
    </row>
    <row r="38" spans="1:47" s="35" customFormat="1" hidden="1" x14ac:dyDescent="0.25">
      <c r="A38" s="208">
        <f>COUNTIFS(Attd_Sheet[Student ID],Attd_Sheet[[#This Row],[Student ID]])</f>
        <v>1</v>
      </c>
      <c r="B38" s="209" t="s">
        <v>137</v>
      </c>
      <c r="C38" s="210" t="s">
        <v>2494</v>
      </c>
      <c r="D38" s="252" t="s">
        <v>2527</v>
      </c>
      <c r="E38" s="252" t="s">
        <v>1692</v>
      </c>
      <c r="F38" s="209" t="s">
        <v>31</v>
      </c>
      <c r="G38" s="252" t="s">
        <v>2624</v>
      </c>
      <c r="H38" s="210" t="s">
        <v>6</v>
      </c>
      <c r="I38" s="224" t="s">
        <v>2992</v>
      </c>
      <c r="J38" s="211" t="s">
        <v>2489</v>
      </c>
      <c r="K38" s="4"/>
      <c r="L38" s="4"/>
      <c r="M38" s="4" t="s">
        <v>16</v>
      </c>
      <c r="N38" s="185"/>
      <c r="O38" s="4" t="s">
        <v>16</v>
      </c>
      <c r="P38" s="4"/>
      <c r="Q38" s="4" t="s">
        <v>28</v>
      </c>
      <c r="R38" s="4"/>
      <c r="S38" s="4"/>
      <c r="T38" s="4" t="s">
        <v>28</v>
      </c>
      <c r="U38" s="4"/>
      <c r="V38" s="4" t="s">
        <v>28</v>
      </c>
      <c r="W38" s="4"/>
      <c r="X38" s="4" t="s">
        <v>16</v>
      </c>
      <c r="Y38" s="4"/>
      <c r="Z38" s="4"/>
      <c r="AA38" s="4" t="s">
        <v>16</v>
      </c>
      <c r="AB38" s="4"/>
      <c r="AC38" s="4" t="s">
        <v>28</v>
      </c>
      <c r="AD38" s="4"/>
      <c r="AE38" s="4" t="s">
        <v>16</v>
      </c>
      <c r="AF38" s="4"/>
      <c r="AG38" s="4"/>
      <c r="AH38" s="4" t="s">
        <v>16</v>
      </c>
      <c r="AI38" s="4"/>
      <c r="AJ38" s="4" t="s">
        <v>28</v>
      </c>
      <c r="AK38" s="4"/>
      <c r="AL38" s="4" t="s">
        <v>28</v>
      </c>
      <c r="AM38" s="4"/>
      <c r="AN38" s="4"/>
      <c r="AO38" s="4" t="s">
        <v>16</v>
      </c>
      <c r="AP38" s="42">
        <f ca="1">COUNTIFS(INDIRECT(Data!$J$2),"&lt;&gt;")</f>
        <v>13</v>
      </c>
      <c r="AQ38" s="42">
        <f ca="1">COUNTIFS(INDIRECT(Data!$J$2),"P")</f>
        <v>7</v>
      </c>
      <c r="AR38" s="42">
        <f ca="1">COUNTIFS(INDIRECT(Data!$J$2),"A")</f>
        <v>6</v>
      </c>
      <c r="AS38" s="43">
        <f ca="1">COUNTIFS(INDIRECT(Data!$J$2),"L")</f>
        <v>0</v>
      </c>
      <c r="AT38" s="44">
        <f ca="1">IFERROR(Attd_Sheet[[#This Row],[Classes Attended]]/Attd_Sheet[[#This Row],[Column1]],"")</f>
        <v>0.53846153846153844</v>
      </c>
      <c r="AU38" s="93"/>
    </row>
    <row r="39" spans="1:47" s="35" customFormat="1" hidden="1" x14ac:dyDescent="0.25">
      <c r="A39" s="208">
        <f>COUNTIFS(Attd_Sheet[Student ID],Attd_Sheet[[#This Row],[Student ID]])</f>
        <v>1</v>
      </c>
      <c r="B39" s="209" t="s">
        <v>137</v>
      </c>
      <c r="C39" s="210" t="s">
        <v>2494</v>
      </c>
      <c r="D39" s="252" t="s">
        <v>2646</v>
      </c>
      <c r="E39" s="252" t="s">
        <v>2647</v>
      </c>
      <c r="F39" s="209" t="s">
        <v>31</v>
      </c>
      <c r="G39" s="252" t="s">
        <v>2624</v>
      </c>
      <c r="H39" s="210" t="s">
        <v>6</v>
      </c>
      <c r="I39" s="224" t="s">
        <v>2992</v>
      </c>
      <c r="J39" s="211" t="s">
        <v>2489</v>
      </c>
      <c r="K39" s="4"/>
      <c r="L39" s="4"/>
      <c r="M39" s="4" t="s">
        <v>16</v>
      </c>
      <c r="N39" s="185"/>
      <c r="O39" s="4" t="s">
        <v>16</v>
      </c>
      <c r="P39" s="4"/>
      <c r="Q39" s="4" t="s">
        <v>16</v>
      </c>
      <c r="R39" s="4"/>
      <c r="S39" s="4"/>
      <c r="T39" s="4" t="s">
        <v>16</v>
      </c>
      <c r="U39" s="4"/>
      <c r="V39" s="4" t="s">
        <v>16</v>
      </c>
      <c r="W39" s="4"/>
      <c r="X39" s="4" t="s">
        <v>16</v>
      </c>
      <c r="Y39" s="4"/>
      <c r="Z39" s="4"/>
      <c r="AA39" s="4" t="s">
        <v>16</v>
      </c>
      <c r="AB39" s="4"/>
      <c r="AC39" s="4" t="s">
        <v>16</v>
      </c>
      <c r="AD39" s="4"/>
      <c r="AE39" s="4" t="s">
        <v>16</v>
      </c>
      <c r="AF39" s="4"/>
      <c r="AG39" s="4"/>
      <c r="AH39" s="4" t="s">
        <v>16</v>
      </c>
      <c r="AI39" s="4"/>
      <c r="AJ39" s="4" t="s">
        <v>16</v>
      </c>
      <c r="AK39" s="4"/>
      <c r="AL39" s="4" t="s">
        <v>16</v>
      </c>
      <c r="AM39" s="4"/>
      <c r="AN39" s="4"/>
      <c r="AO39" s="4" t="s">
        <v>16</v>
      </c>
      <c r="AP39" s="42">
        <f ca="1">COUNTIFS(INDIRECT(Data!$J$2),"&lt;&gt;")</f>
        <v>13</v>
      </c>
      <c r="AQ39" s="42">
        <f ca="1">COUNTIFS(INDIRECT(Data!$J$2),"P")</f>
        <v>13</v>
      </c>
      <c r="AR39" s="42">
        <f ca="1">COUNTIFS(INDIRECT(Data!$J$2),"A")</f>
        <v>0</v>
      </c>
      <c r="AS39" s="43">
        <f ca="1">COUNTIFS(INDIRECT(Data!$J$2),"L")</f>
        <v>0</v>
      </c>
      <c r="AT39" s="44">
        <f ca="1">IFERROR(Attd_Sheet[[#This Row],[Classes Attended]]/Attd_Sheet[[#This Row],[Column1]],"")</f>
        <v>1</v>
      </c>
      <c r="AU39" s="93"/>
    </row>
    <row r="40" spans="1:47" s="35" customFormat="1" hidden="1" x14ac:dyDescent="0.25">
      <c r="A40" s="208">
        <f>COUNTIFS(Attd_Sheet[Student ID],Attd_Sheet[[#This Row],[Student ID]])</f>
        <v>1</v>
      </c>
      <c r="B40" s="209" t="s">
        <v>137</v>
      </c>
      <c r="C40" s="210" t="s">
        <v>2494</v>
      </c>
      <c r="D40" s="252" t="s">
        <v>2648</v>
      </c>
      <c r="E40" s="252" t="s">
        <v>2649</v>
      </c>
      <c r="F40" s="209" t="s">
        <v>31</v>
      </c>
      <c r="G40" s="252" t="s">
        <v>2624</v>
      </c>
      <c r="H40" s="210" t="s">
        <v>6</v>
      </c>
      <c r="I40" s="224" t="s">
        <v>2992</v>
      </c>
      <c r="J40" s="211" t="s">
        <v>2489</v>
      </c>
      <c r="K40" s="4"/>
      <c r="L40" s="4"/>
      <c r="M40" s="4" t="s">
        <v>28</v>
      </c>
      <c r="N40" s="185"/>
      <c r="O40" s="4" t="s">
        <v>16</v>
      </c>
      <c r="P40" s="4"/>
      <c r="Q40" s="4" t="s">
        <v>16</v>
      </c>
      <c r="R40" s="4"/>
      <c r="S40" s="4"/>
      <c r="T40" s="4" t="s">
        <v>28</v>
      </c>
      <c r="U40" s="4"/>
      <c r="V40" s="4" t="s">
        <v>16</v>
      </c>
      <c r="W40" s="4"/>
      <c r="X40" s="4" t="s">
        <v>16</v>
      </c>
      <c r="Y40" s="4"/>
      <c r="Z40" s="4"/>
      <c r="AA40" s="4" t="s">
        <v>28</v>
      </c>
      <c r="AB40" s="4"/>
      <c r="AC40" s="4" t="s">
        <v>28</v>
      </c>
      <c r="AD40" s="4"/>
      <c r="AE40" s="4" t="s">
        <v>16</v>
      </c>
      <c r="AF40" s="4"/>
      <c r="AG40" s="4"/>
      <c r="AH40" s="4" t="s">
        <v>28</v>
      </c>
      <c r="AI40" s="4"/>
      <c r="AJ40" s="4" t="s">
        <v>28</v>
      </c>
      <c r="AK40" s="4"/>
      <c r="AL40" s="4" t="s">
        <v>28</v>
      </c>
      <c r="AM40" s="4"/>
      <c r="AN40" s="4"/>
      <c r="AO40" s="4" t="s">
        <v>28</v>
      </c>
      <c r="AP40" s="42">
        <f ca="1">COUNTIFS(INDIRECT(Data!$J$2),"&lt;&gt;")</f>
        <v>13</v>
      </c>
      <c r="AQ40" s="42">
        <f ca="1">COUNTIFS(INDIRECT(Data!$J$2),"P")</f>
        <v>5</v>
      </c>
      <c r="AR40" s="42">
        <f ca="1">COUNTIFS(INDIRECT(Data!$J$2),"A")</f>
        <v>8</v>
      </c>
      <c r="AS40" s="43">
        <f ca="1">COUNTIFS(INDIRECT(Data!$J$2),"L")</f>
        <v>0</v>
      </c>
      <c r="AT40" s="44">
        <f ca="1">IFERROR(Attd_Sheet[[#This Row],[Classes Attended]]/Attd_Sheet[[#This Row],[Column1]],"")</f>
        <v>0.38461538461538464</v>
      </c>
      <c r="AU40" s="93"/>
    </row>
    <row r="41" spans="1:47" s="35" customFormat="1" hidden="1" x14ac:dyDescent="0.25">
      <c r="A41" s="208">
        <f>COUNTIFS(Attd_Sheet[Student ID],Attd_Sheet[[#This Row],[Student ID]])</f>
        <v>1</v>
      </c>
      <c r="B41" s="209" t="s">
        <v>137</v>
      </c>
      <c r="C41" s="210" t="s">
        <v>2494</v>
      </c>
      <c r="D41" s="252" t="s">
        <v>2775</v>
      </c>
      <c r="E41" s="252" t="s">
        <v>2776</v>
      </c>
      <c r="F41" s="209" t="s">
        <v>31</v>
      </c>
      <c r="G41" s="252" t="s">
        <v>2624</v>
      </c>
      <c r="H41" s="210" t="s">
        <v>6</v>
      </c>
      <c r="I41" s="224" t="s">
        <v>2992</v>
      </c>
      <c r="J41" s="211" t="s">
        <v>2489</v>
      </c>
      <c r="K41" s="4"/>
      <c r="L41" s="4"/>
      <c r="M41" s="4" t="s">
        <v>16</v>
      </c>
      <c r="N41" s="185"/>
      <c r="O41" s="4" t="s">
        <v>16</v>
      </c>
      <c r="P41" s="4"/>
      <c r="Q41" s="4" t="s">
        <v>16</v>
      </c>
      <c r="R41" s="4"/>
      <c r="S41" s="4"/>
      <c r="T41" s="4" t="s">
        <v>16</v>
      </c>
      <c r="U41" s="4"/>
      <c r="V41" s="4" t="s">
        <v>16</v>
      </c>
      <c r="W41" s="4"/>
      <c r="X41" s="4" t="s">
        <v>16</v>
      </c>
      <c r="Y41" s="4"/>
      <c r="Z41" s="4"/>
      <c r="AA41" s="4" t="s">
        <v>16</v>
      </c>
      <c r="AB41" s="4"/>
      <c r="AC41" s="4" t="s">
        <v>16</v>
      </c>
      <c r="AD41" s="4"/>
      <c r="AE41" s="4" t="s">
        <v>16</v>
      </c>
      <c r="AF41" s="4"/>
      <c r="AG41" s="4"/>
      <c r="AH41" s="4" t="s">
        <v>16</v>
      </c>
      <c r="AI41" s="4"/>
      <c r="AJ41" s="4" t="s">
        <v>16</v>
      </c>
      <c r="AK41" s="4"/>
      <c r="AL41" s="4" t="s">
        <v>16</v>
      </c>
      <c r="AM41" s="4"/>
      <c r="AN41" s="4"/>
      <c r="AO41" s="4" t="s">
        <v>16</v>
      </c>
      <c r="AP41" s="42">
        <f ca="1">COUNTIFS(INDIRECT(Data!$J$2),"&lt;&gt;")</f>
        <v>13</v>
      </c>
      <c r="AQ41" s="42">
        <f ca="1">COUNTIFS(INDIRECT(Data!$J$2),"P")</f>
        <v>13</v>
      </c>
      <c r="AR41" s="42">
        <f ca="1">COUNTIFS(INDIRECT(Data!$J$2),"A")</f>
        <v>0</v>
      </c>
      <c r="AS41" s="43">
        <f ca="1">COUNTIFS(INDIRECT(Data!$J$2),"L")</f>
        <v>0</v>
      </c>
      <c r="AT41" s="44">
        <f ca="1">IFERROR(Attd_Sheet[[#This Row],[Classes Attended]]/Attd_Sheet[[#This Row],[Column1]],"")</f>
        <v>1</v>
      </c>
      <c r="AU41" s="93"/>
    </row>
    <row r="42" spans="1:47" s="35" customFormat="1" hidden="1" x14ac:dyDescent="0.25">
      <c r="A42" s="208">
        <f>COUNTIFS(Attd_Sheet[Student ID],Attd_Sheet[[#This Row],[Student ID]])</f>
        <v>1</v>
      </c>
      <c r="B42" s="13" t="s">
        <v>139</v>
      </c>
      <c r="C42" s="210" t="s">
        <v>2494</v>
      </c>
      <c r="D42" s="252" t="s">
        <v>885</v>
      </c>
      <c r="E42" s="252" t="s">
        <v>1685</v>
      </c>
      <c r="F42" s="209" t="s">
        <v>31</v>
      </c>
      <c r="G42" s="252" t="s">
        <v>2624</v>
      </c>
      <c r="H42" s="210" t="s">
        <v>6</v>
      </c>
      <c r="I42" s="224" t="s">
        <v>2992</v>
      </c>
      <c r="J42" s="211" t="s">
        <v>2489</v>
      </c>
      <c r="K42" s="4"/>
      <c r="L42" s="4"/>
      <c r="M42" s="4" t="s">
        <v>28</v>
      </c>
      <c r="N42" s="185"/>
      <c r="O42" s="4" t="s">
        <v>28</v>
      </c>
      <c r="P42" s="4"/>
      <c r="Q42" s="4" t="s">
        <v>28</v>
      </c>
      <c r="R42" s="4"/>
      <c r="S42" s="4"/>
      <c r="T42" s="4" t="s">
        <v>28</v>
      </c>
      <c r="U42" s="4"/>
      <c r="V42" s="4" t="s">
        <v>28</v>
      </c>
      <c r="W42" s="4"/>
      <c r="X42" s="4" t="s">
        <v>28</v>
      </c>
      <c r="Y42" s="4"/>
      <c r="Z42" s="4"/>
      <c r="AA42" s="4" t="s">
        <v>28</v>
      </c>
      <c r="AB42" s="4"/>
      <c r="AC42" s="4" t="s">
        <v>28</v>
      </c>
      <c r="AD42" s="4"/>
      <c r="AE42" s="4" t="s">
        <v>28</v>
      </c>
      <c r="AF42" s="4"/>
      <c r="AG42" s="4"/>
      <c r="AH42" s="4" t="s">
        <v>28</v>
      </c>
      <c r="AI42" s="4"/>
      <c r="AJ42" s="4" t="s">
        <v>28</v>
      </c>
      <c r="AK42" s="4"/>
      <c r="AL42" s="4" t="s">
        <v>28</v>
      </c>
      <c r="AM42" s="4"/>
      <c r="AN42" s="4"/>
      <c r="AO42" s="4" t="s">
        <v>28</v>
      </c>
      <c r="AP42" s="42">
        <f ca="1">COUNTIFS(INDIRECT(Data!$J$2),"&lt;&gt;")</f>
        <v>13</v>
      </c>
      <c r="AQ42" s="42">
        <f ca="1">COUNTIFS(INDIRECT(Data!$J$2),"P")</f>
        <v>0</v>
      </c>
      <c r="AR42" s="42">
        <f ca="1">COUNTIFS(INDIRECT(Data!$J$2),"A")</f>
        <v>13</v>
      </c>
      <c r="AS42" s="43">
        <f ca="1">COUNTIFS(INDIRECT(Data!$J$2),"L")</f>
        <v>0</v>
      </c>
      <c r="AT42" s="44">
        <f ca="1">IFERROR(Attd_Sheet[[#This Row],[Classes Attended]]/Attd_Sheet[[#This Row],[Column1]],"")</f>
        <v>0</v>
      </c>
      <c r="AU42" s="93"/>
    </row>
    <row r="43" spans="1:47" s="35" customFormat="1" hidden="1" x14ac:dyDescent="0.25">
      <c r="A43" s="208">
        <f>COUNTIFS(Attd_Sheet[Student ID],Attd_Sheet[[#This Row],[Student ID]])</f>
        <v>1</v>
      </c>
      <c r="B43" s="209" t="s">
        <v>137</v>
      </c>
      <c r="C43" s="210" t="s">
        <v>2494</v>
      </c>
      <c r="D43" s="252" t="s">
        <v>2777</v>
      </c>
      <c r="E43" s="252" t="s">
        <v>2778</v>
      </c>
      <c r="F43" s="209" t="s">
        <v>31</v>
      </c>
      <c r="G43" s="252" t="s">
        <v>2624</v>
      </c>
      <c r="H43" s="210" t="s">
        <v>6</v>
      </c>
      <c r="I43" s="224" t="s">
        <v>2992</v>
      </c>
      <c r="J43" s="211" t="s">
        <v>2489</v>
      </c>
      <c r="K43" s="4"/>
      <c r="L43" s="4"/>
      <c r="M43" s="4" t="s">
        <v>16</v>
      </c>
      <c r="N43" s="185"/>
      <c r="O43" s="4" t="s">
        <v>16</v>
      </c>
      <c r="P43" s="4"/>
      <c r="Q43" s="4" t="s">
        <v>16</v>
      </c>
      <c r="R43" s="4"/>
      <c r="S43" s="4"/>
      <c r="T43" s="4" t="s">
        <v>16</v>
      </c>
      <c r="U43" s="4"/>
      <c r="V43" s="4" t="s">
        <v>16</v>
      </c>
      <c r="W43" s="4"/>
      <c r="X43" s="4" t="s">
        <v>16</v>
      </c>
      <c r="Y43" s="4"/>
      <c r="Z43" s="4"/>
      <c r="AA43" s="4" t="s">
        <v>16</v>
      </c>
      <c r="AB43" s="4"/>
      <c r="AC43" s="4" t="s">
        <v>16</v>
      </c>
      <c r="AD43" s="4"/>
      <c r="AE43" s="4" t="s">
        <v>16</v>
      </c>
      <c r="AF43" s="4"/>
      <c r="AG43" s="4"/>
      <c r="AH43" s="4" t="s">
        <v>16</v>
      </c>
      <c r="AI43" s="4"/>
      <c r="AJ43" s="4" t="s">
        <v>16</v>
      </c>
      <c r="AK43" s="4"/>
      <c r="AL43" s="4" t="s">
        <v>16</v>
      </c>
      <c r="AM43" s="4"/>
      <c r="AN43" s="4"/>
      <c r="AO43" s="4" t="s">
        <v>16</v>
      </c>
      <c r="AP43" s="42">
        <f ca="1">COUNTIFS(INDIRECT(Data!$J$2),"&lt;&gt;")</f>
        <v>13</v>
      </c>
      <c r="AQ43" s="42">
        <f ca="1">COUNTIFS(INDIRECT(Data!$J$2),"P")</f>
        <v>13</v>
      </c>
      <c r="AR43" s="42">
        <f ca="1">COUNTIFS(INDIRECT(Data!$J$2),"A")</f>
        <v>0</v>
      </c>
      <c r="AS43" s="43">
        <f ca="1">COUNTIFS(INDIRECT(Data!$J$2),"L")</f>
        <v>0</v>
      </c>
      <c r="AT43" s="44">
        <f ca="1">IFERROR(Attd_Sheet[[#This Row],[Classes Attended]]/Attd_Sheet[[#This Row],[Column1]],"")</f>
        <v>1</v>
      </c>
      <c r="AU43" s="26"/>
    </row>
    <row r="44" spans="1:47" s="35" customFormat="1" hidden="1" x14ac:dyDescent="0.25">
      <c r="A44" s="208">
        <f>COUNTIFS(Attd_Sheet[Student ID],Attd_Sheet[[#This Row],[Student ID]])</f>
        <v>1</v>
      </c>
      <c r="B44" s="209" t="s">
        <v>137</v>
      </c>
      <c r="C44" s="210" t="s">
        <v>2494</v>
      </c>
      <c r="D44" s="252" t="s">
        <v>2644</v>
      </c>
      <c r="E44" s="252" t="s">
        <v>2611</v>
      </c>
      <c r="F44" s="209" t="s">
        <v>31</v>
      </c>
      <c r="G44" s="252" t="s">
        <v>2624</v>
      </c>
      <c r="H44" s="210" t="s">
        <v>6</v>
      </c>
      <c r="I44" s="224" t="s">
        <v>2992</v>
      </c>
      <c r="J44" s="211" t="s">
        <v>2489</v>
      </c>
      <c r="K44" s="81"/>
      <c r="L44" s="4"/>
      <c r="M44" s="4" t="s">
        <v>16</v>
      </c>
      <c r="N44" s="4"/>
      <c r="O44" s="4" t="s">
        <v>16</v>
      </c>
      <c r="P44" s="4"/>
      <c r="Q44" s="4" t="s">
        <v>16</v>
      </c>
      <c r="R44" s="4"/>
      <c r="S44" s="4"/>
      <c r="T44" s="4" t="s">
        <v>16</v>
      </c>
      <c r="U44" s="4"/>
      <c r="V44" s="4" t="s">
        <v>16</v>
      </c>
      <c r="W44" s="185"/>
      <c r="X44" s="4" t="s">
        <v>16</v>
      </c>
      <c r="Y44" s="4"/>
      <c r="Z44" s="4"/>
      <c r="AA44" s="4" t="s">
        <v>16</v>
      </c>
      <c r="AB44" s="4"/>
      <c r="AC44" s="4" t="s">
        <v>16</v>
      </c>
      <c r="AD44" s="4"/>
      <c r="AE44" s="4" t="s">
        <v>16</v>
      </c>
      <c r="AF44" s="4"/>
      <c r="AG44" s="4"/>
      <c r="AH44" s="4" t="s">
        <v>16</v>
      </c>
      <c r="AI44" s="4"/>
      <c r="AJ44" s="4" t="s">
        <v>16</v>
      </c>
      <c r="AK44" s="4"/>
      <c r="AL44" s="4" t="s">
        <v>16</v>
      </c>
      <c r="AM44" s="4"/>
      <c r="AN44" s="4"/>
      <c r="AO44" s="4" t="s">
        <v>16</v>
      </c>
      <c r="AP44" s="42">
        <f ca="1">COUNTIFS(INDIRECT(Data!$J$2),"&lt;&gt;")</f>
        <v>13</v>
      </c>
      <c r="AQ44" s="42">
        <f ca="1">COUNTIFS(INDIRECT(Data!$J$2),"P")</f>
        <v>13</v>
      </c>
      <c r="AR44" s="42">
        <f ca="1">COUNTIFS(INDIRECT(Data!$J$2),"A")</f>
        <v>0</v>
      </c>
      <c r="AS44" s="43">
        <f ca="1">COUNTIFS(INDIRECT(Data!$J$2),"L")</f>
        <v>0</v>
      </c>
      <c r="AT44" s="44">
        <f ca="1">IFERROR(Attd_Sheet[[#This Row],[Classes Attended]]/Attd_Sheet[[#This Row],[Column1]],"")</f>
        <v>1</v>
      </c>
      <c r="AU44" s="26"/>
    </row>
    <row r="45" spans="1:47" s="35" customFormat="1" hidden="1" x14ac:dyDescent="0.25">
      <c r="A45" s="208">
        <f>COUNTIFS(Attd_Sheet[Student ID],Attd_Sheet[[#This Row],[Student ID]])</f>
        <v>1</v>
      </c>
      <c r="B45" s="209" t="s">
        <v>137</v>
      </c>
      <c r="C45" s="210" t="s">
        <v>2494</v>
      </c>
      <c r="D45" s="252" t="s">
        <v>2612</v>
      </c>
      <c r="E45" s="252" t="s">
        <v>2613</v>
      </c>
      <c r="F45" s="209" t="s">
        <v>31</v>
      </c>
      <c r="G45" s="252" t="s">
        <v>2624</v>
      </c>
      <c r="H45" s="210" t="s">
        <v>6</v>
      </c>
      <c r="I45" s="224" t="s">
        <v>2992</v>
      </c>
      <c r="J45" s="211" t="s">
        <v>2489</v>
      </c>
      <c r="K45" s="81"/>
      <c r="L45" s="4"/>
      <c r="M45" s="4" t="s">
        <v>16</v>
      </c>
      <c r="N45" s="4"/>
      <c r="O45" s="4" t="s">
        <v>16</v>
      </c>
      <c r="P45" s="4"/>
      <c r="Q45" s="4" t="s">
        <v>16</v>
      </c>
      <c r="R45" s="4"/>
      <c r="S45" s="4"/>
      <c r="T45" s="4" t="s">
        <v>16</v>
      </c>
      <c r="U45" s="4"/>
      <c r="V45" s="4" t="s">
        <v>16</v>
      </c>
      <c r="W45" s="185"/>
      <c r="X45" s="4" t="s">
        <v>16</v>
      </c>
      <c r="Y45" s="4"/>
      <c r="Z45" s="4"/>
      <c r="AA45" s="4" t="s">
        <v>16</v>
      </c>
      <c r="AB45" s="4"/>
      <c r="AC45" s="4" t="s">
        <v>16</v>
      </c>
      <c r="AD45" s="4"/>
      <c r="AE45" s="4" t="s">
        <v>16</v>
      </c>
      <c r="AF45" s="4"/>
      <c r="AG45" s="4"/>
      <c r="AH45" s="4" t="s">
        <v>16</v>
      </c>
      <c r="AI45" s="4"/>
      <c r="AJ45" s="4" t="s">
        <v>16</v>
      </c>
      <c r="AK45" s="4"/>
      <c r="AL45" s="4" t="s">
        <v>16</v>
      </c>
      <c r="AM45" s="4"/>
      <c r="AN45" s="4"/>
      <c r="AO45" s="4" t="s">
        <v>16</v>
      </c>
      <c r="AP45" s="42">
        <f ca="1">COUNTIFS(INDIRECT(Data!$J$2),"&lt;&gt;")</f>
        <v>13</v>
      </c>
      <c r="AQ45" s="42">
        <f ca="1">COUNTIFS(INDIRECT(Data!$J$2),"P")</f>
        <v>13</v>
      </c>
      <c r="AR45" s="42">
        <f ca="1">COUNTIFS(INDIRECT(Data!$J$2),"A")</f>
        <v>0</v>
      </c>
      <c r="AS45" s="43">
        <f ca="1">COUNTIFS(INDIRECT(Data!$J$2),"L")</f>
        <v>0</v>
      </c>
      <c r="AT45" s="44">
        <f ca="1">IFERROR(Attd_Sheet[[#This Row],[Classes Attended]]/Attd_Sheet[[#This Row],[Column1]],"")</f>
        <v>1</v>
      </c>
      <c r="AU45" s="26"/>
    </row>
    <row r="46" spans="1:47" s="35" customFormat="1" hidden="1" x14ac:dyDescent="0.25">
      <c r="A46" s="208">
        <f>COUNTIFS(Attd_Sheet[Student ID],Attd_Sheet[[#This Row],[Student ID]])</f>
        <v>1</v>
      </c>
      <c r="B46" s="209" t="s">
        <v>137</v>
      </c>
      <c r="C46" s="210" t="s">
        <v>2494</v>
      </c>
      <c r="D46" s="252" t="s">
        <v>2614</v>
      </c>
      <c r="E46" s="252" t="s">
        <v>2615</v>
      </c>
      <c r="F46" s="209" t="s">
        <v>31</v>
      </c>
      <c r="G46" s="252" t="s">
        <v>2624</v>
      </c>
      <c r="H46" s="210" t="s">
        <v>6</v>
      </c>
      <c r="I46" s="224" t="s">
        <v>2992</v>
      </c>
      <c r="J46" s="211" t="s">
        <v>2489</v>
      </c>
      <c r="K46" s="81"/>
      <c r="L46" s="4"/>
      <c r="M46" s="4" t="s">
        <v>16</v>
      </c>
      <c r="N46" s="4"/>
      <c r="O46" s="4" t="s">
        <v>16</v>
      </c>
      <c r="P46" s="4"/>
      <c r="Q46" s="4" t="s">
        <v>16</v>
      </c>
      <c r="R46" s="4"/>
      <c r="S46" s="4"/>
      <c r="T46" s="4" t="s">
        <v>16</v>
      </c>
      <c r="U46" s="4"/>
      <c r="V46" s="4" t="s">
        <v>16</v>
      </c>
      <c r="W46" s="185"/>
      <c r="X46" s="4" t="s">
        <v>16</v>
      </c>
      <c r="Y46" s="4"/>
      <c r="Z46" s="4"/>
      <c r="AA46" s="4" t="s">
        <v>16</v>
      </c>
      <c r="AB46" s="4"/>
      <c r="AC46" s="4" t="s">
        <v>16</v>
      </c>
      <c r="AD46" s="4"/>
      <c r="AE46" s="4" t="s">
        <v>16</v>
      </c>
      <c r="AF46" s="4"/>
      <c r="AG46" s="4"/>
      <c r="AH46" s="4" t="s">
        <v>16</v>
      </c>
      <c r="AI46" s="4"/>
      <c r="AJ46" s="4" t="s">
        <v>16</v>
      </c>
      <c r="AK46" s="4"/>
      <c r="AL46" s="4" t="s">
        <v>16</v>
      </c>
      <c r="AM46" s="4"/>
      <c r="AN46" s="4"/>
      <c r="AO46" s="4" t="s">
        <v>16</v>
      </c>
      <c r="AP46" s="42">
        <f ca="1">COUNTIFS(INDIRECT(Data!$J$2),"&lt;&gt;")</f>
        <v>13</v>
      </c>
      <c r="AQ46" s="42">
        <f ca="1">COUNTIFS(INDIRECT(Data!$J$2),"P")</f>
        <v>13</v>
      </c>
      <c r="AR46" s="42">
        <f ca="1">COUNTIFS(INDIRECT(Data!$J$2),"A")</f>
        <v>0</v>
      </c>
      <c r="AS46" s="43">
        <f ca="1">COUNTIFS(INDIRECT(Data!$J$2),"L")</f>
        <v>0</v>
      </c>
      <c r="AT46" s="44">
        <f ca="1">IFERROR(Attd_Sheet[[#This Row],[Classes Attended]]/Attd_Sheet[[#This Row],[Column1]],"")</f>
        <v>1</v>
      </c>
      <c r="AU46" s="26"/>
    </row>
    <row r="47" spans="1:47" s="35" customFormat="1" hidden="1" x14ac:dyDescent="0.25">
      <c r="A47" s="208">
        <f>COUNTIFS(Attd_Sheet[Student ID],Attd_Sheet[[#This Row],[Student ID]])</f>
        <v>1</v>
      </c>
      <c r="B47" s="209" t="s">
        <v>137</v>
      </c>
      <c r="C47" s="210" t="s">
        <v>2494</v>
      </c>
      <c r="D47" s="252" t="s">
        <v>2616</v>
      </c>
      <c r="E47" s="252" t="s">
        <v>2617</v>
      </c>
      <c r="F47" s="209" t="s">
        <v>31</v>
      </c>
      <c r="G47" s="252" t="s">
        <v>2624</v>
      </c>
      <c r="H47" s="210" t="s">
        <v>6</v>
      </c>
      <c r="I47" s="224" t="s">
        <v>2992</v>
      </c>
      <c r="J47" s="211" t="s">
        <v>2489</v>
      </c>
      <c r="K47" s="81"/>
      <c r="L47" s="4"/>
      <c r="M47" s="4" t="s">
        <v>16</v>
      </c>
      <c r="N47" s="4"/>
      <c r="O47" s="4" t="s">
        <v>28</v>
      </c>
      <c r="P47" s="4"/>
      <c r="Q47" s="4" t="s">
        <v>28</v>
      </c>
      <c r="R47" s="4"/>
      <c r="S47" s="4"/>
      <c r="T47" s="4" t="s">
        <v>16</v>
      </c>
      <c r="U47" s="4"/>
      <c r="V47" s="4" t="s">
        <v>16</v>
      </c>
      <c r="W47" s="185"/>
      <c r="X47" s="4" t="s">
        <v>16</v>
      </c>
      <c r="Y47" s="4"/>
      <c r="Z47" s="4"/>
      <c r="AA47" s="4" t="s">
        <v>16</v>
      </c>
      <c r="AB47" s="4"/>
      <c r="AC47" s="4" t="s">
        <v>16</v>
      </c>
      <c r="AD47" s="4"/>
      <c r="AE47" s="4" t="s">
        <v>16</v>
      </c>
      <c r="AF47" s="4"/>
      <c r="AG47" s="4"/>
      <c r="AH47" s="4" t="s">
        <v>16</v>
      </c>
      <c r="AI47" s="4"/>
      <c r="AJ47" s="4" t="s">
        <v>16</v>
      </c>
      <c r="AK47" s="4"/>
      <c r="AL47" s="4" t="s">
        <v>16</v>
      </c>
      <c r="AM47" s="4"/>
      <c r="AN47" s="4"/>
      <c r="AO47" s="4" t="s">
        <v>16</v>
      </c>
      <c r="AP47" s="42">
        <f ca="1">COUNTIFS(INDIRECT(Data!$J$2),"&lt;&gt;")</f>
        <v>13</v>
      </c>
      <c r="AQ47" s="42">
        <f ca="1">COUNTIFS(INDIRECT(Data!$J$2),"P")</f>
        <v>11</v>
      </c>
      <c r="AR47" s="42">
        <f ca="1">COUNTIFS(INDIRECT(Data!$J$2),"A")</f>
        <v>2</v>
      </c>
      <c r="AS47" s="43">
        <f ca="1">COUNTIFS(INDIRECT(Data!$J$2),"L")</f>
        <v>0</v>
      </c>
      <c r="AT47" s="44">
        <f ca="1">IFERROR(Attd_Sheet[[#This Row],[Classes Attended]]/Attd_Sheet[[#This Row],[Column1]],"")</f>
        <v>0.84615384615384615</v>
      </c>
      <c r="AU47" s="26"/>
    </row>
    <row r="48" spans="1:47" s="35" customFormat="1" hidden="1" x14ac:dyDescent="0.25">
      <c r="A48" s="208">
        <f>COUNTIFS(Attd_Sheet[Student ID],Attd_Sheet[[#This Row],[Student ID]])</f>
        <v>1</v>
      </c>
      <c r="B48" s="209" t="s">
        <v>138</v>
      </c>
      <c r="C48" s="210" t="s">
        <v>2494</v>
      </c>
      <c r="D48" s="252" t="s">
        <v>2618</v>
      </c>
      <c r="E48" s="252" t="s">
        <v>2619</v>
      </c>
      <c r="F48" s="209" t="s">
        <v>24</v>
      </c>
      <c r="G48" s="252" t="s">
        <v>2624</v>
      </c>
      <c r="H48" s="210" t="s">
        <v>6</v>
      </c>
      <c r="I48" s="224" t="s">
        <v>2992</v>
      </c>
      <c r="J48" s="211" t="s">
        <v>2489</v>
      </c>
      <c r="K48" s="81"/>
      <c r="L48" s="4"/>
      <c r="M48" s="4" t="s">
        <v>16</v>
      </c>
      <c r="N48" s="4"/>
      <c r="O48" s="4" t="s">
        <v>16</v>
      </c>
      <c r="P48" s="4"/>
      <c r="Q48" s="4" t="s">
        <v>16</v>
      </c>
      <c r="R48" s="4"/>
      <c r="S48" s="4"/>
      <c r="T48" s="4" t="s">
        <v>16</v>
      </c>
      <c r="U48" s="4"/>
      <c r="V48" s="4" t="s">
        <v>16</v>
      </c>
      <c r="W48" s="185"/>
      <c r="X48" s="4" t="s">
        <v>16</v>
      </c>
      <c r="Y48" s="4"/>
      <c r="Z48" s="4"/>
      <c r="AA48" s="4" t="s">
        <v>16</v>
      </c>
      <c r="AB48" s="4"/>
      <c r="AC48" s="4" t="s">
        <v>16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2">
        <f ca="1">COUNTIFS(INDIRECT(Data!$J$2),"&lt;&gt;")</f>
        <v>8</v>
      </c>
      <c r="AQ48" s="42">
        <f ca="1">COUNTIFS(INDIRECT(Data!$J$2),"P")</f>
        <v>8</v>
      </c>
      <c r="AR48" s="42">
        <f ca="1">COUNTIFS(INDIRECT(Data!$J$2),"A")</f>
        <v>0</v>
      </c>
      <c r="AS48" s="43">
        <f ca="1">COUNTIFS(INDIRECT(Data!$J$2),"L")</f>
        <v>0</v>
      </c>
      <c r="AT48" s="44">
        <f ca="1">IFERROR(Attd_Sheet[[#This Row],[Classes Attended]]/Attd_Sheet[[#This Row],[Column1]],"")</f>
        <v>1</v>
      </c>
      <c r="AU48" s="26"/>
    </row>
    <row r="49" spans="1:47" s="35" customFormat="1" hidden="1" x14ac:dyDescent="0.25">
      <c r="A49" s="208">
        <f>COUNTIFS(Attd_Sheet[Student ID],Attd_Sheet[[#This Row],[Student ID]])</f>
        <v>1</v>
      </c>
      <c r="B49" s="209" t="s">
        <v>137</v>
      </c>
      <c r="C49" s="210" t="s">
        <v>2494</v>
      </c>
      <c r="D49" s="252" t="s">
        <v>2620</v>
      </c>
      <c r="E49" s="252" t="s">
        <v>2621</v>
      </c>
      <c r="F49" s="209" t="s">
        <v>31</v>
      </c>
      <c r="G49" s="252" t="s">
        <v>2624</v>
      </c>
      <c r="H49" s="210" t="s">
        <v>6</v>
      </c>
      <c r="I49" s="224" t="s">
        <v>2992</v>
      </c>
      <c r="J49" s="211" t="s">
        <v>2489</v>
      </c>
      <c r="K49" s="81"/>
      <c r="L49" s="4"/>
      <c r="M49" s="4" t="s">
        <v>16</v>
      </c>
      <c r="N49" s="4"/>
      <c r="O49" s="4" t="s">
        <v>16</v>
      </c>
      <c r="P49" s="4"/>
      <c r="Q49" s="4" t="s">
        <v>16</v>
      </c>
      <c r="R49" s="4"/>
      <c r="S49" s="4"/>
      <c r="T49" s="4" t="s">
        <v>16</v>
      </c>
      <c r="U49" s="4"/>
      <c r="V49" s="4" t="s">
        <v>16</v>
      </c>
      <c r="W49" s="185"/>
      <c r="X49" s="4" t="s">
        <v>16</v>
      </c>
      <c r="Y49" s="4"/>
      <c r="Z49" s="4"/>
      <c r="AA49" s="4" t="s">
        <v>16</v>
      </c>
      <c r="AB49" s="4"/>
      <c r="AC49" s="4" t="s">
        <v>16</v>
      </c>
      <c r="AD49" s="4"/>
      <c r="AE49" s="4" t="s">
        <v>16</v>
      </c>
      <c r="AF49" s="4"/>
      <c r="AG49" s="4"/>
      <c r="AH49" s="4" t="s">
        <v>16</v>
      </c>
      <c r="AI49" s="4"/>
      <c r="AJ49" s="4" t="s">
        <v>16</v>
      </c>
      <c r="AK49" s="4"/>
      <c r="AL49" s="4" t="s">
        <v>16</v>
      </c>
      <c r="AM49" s="4"/>
      <c r="AN49" s="4"/>
      <c r="AO49" s="4" t="s">
        <v>16</v>
      </c>
      <c r="AP49" s="42">
        <f ca="1">COUNTIFS(INDIRECT(Data!$J$2),"&lt;&gt;")</f>
        <v>13</v>
      </c>
      <c r="AQ49" s="42">
        <f ca="1">COUNTIFS(INDIRECT(Data!$J$2),"P")</f>
        <v>13</v>
      </c>
      <c r="AR49" s="42">
        <f ca="1">COUNTIFS(INDIRECT(Data!$J$2),"A")</f>
        <v>0</v>
      </c>
      <c r="AS49" s="43">
        <f ca="1">COUNTIFS(INDIRECT(Data!$J$2),"L")</f>
        <v>0</v>
      </c>
      <c r="AT49" s="44">
        <f ca="1">IFERROR(Attd_Sheet[[#This Row],[Classes Attended]]/Attd_Sheet[[#This Row],[Column1]],"")</f>
        <v>1</v>
      </c>
      <c r="AU49" s="26"/>
    </row>
    <row r="50" spans="1:47" s="35" customFormat="1" hidden="1" x14ac:dyDescent="0.25">
      <c r="A50" s="208">
        <f>COUNTIFS(Attd_Sheet[Student ID],Attd_Sheet[[#This Row],[Student ID]])</f>
        <v>1</v>
      </c>
      <c r="B50" s="209" t="s">
        <v>137</v>
      </c>
      <c r="C50" s="210" t="s">
        <v>2494</v>
      </c>
      <c r="D50" s="252" t="s">
        <v>2622</v>
      </c>
      <c r="E50" s="252" t="s">
        <v>2623</v>
      </c>
      <c r="F50" s="209" t="s">
        <v>31</v>
      </c>
      <c r="G50" s="252" t="s">
        <v>2624</v>
      </c>
      <c r="H50" s="210" t="s">
        <v>6</v>
      </c>
      <c r="I50" s="224" t="s">
        <v>2992</v>
      </c>
      <c r="J50" s="211" t="s">
        <v>2489</v>
      </c>
      <c r="K50" s="81"/>
      <c r="L50" s="4"/>
      <c r="M50" s="4" t="s">
        <v>16</v>
      </c>
      <c r="N50" s="4"/>
      <c r="O50" s="4" t="s">
        <v>16</v>
      </c>
      <c r="P50" s="4"/>
      <c r="Q50" s="4" t="s">
        <v>16</v>
      </c>
      <c r="R50" s="4"/>
      <c r="S50" s="4"/>
      <c r="T50" s="4" t="s">
        <v>16</v>
      </c>
      <c r="U50" s="4"/>
      <c r="V50" s="4" t="s">
        <v>16</v>
      </c>
      <c r="W50" s="185"/>
      <c r="X50" s="4" t="s">
        <v>16</v>
      </c>
      <c r="Y50" s="4"/>
      <c r="Z50" s="4"/>
      <c r="AA50" s="4" t="s">
        <v>16</v>
      </c>
      <c r="AB50" s="4"/>
      <c r="AC50" s="4" t="s">
        <v>16</v>
      </c>
      <c r="AD50" s="4"/>
      <c r="AE50" s="4" t="s">
        <v>16</v>
      </c>
      <c r="AF50" s="4"/>
      <c r="AG50" s="4"/>
      <c r="AH50" s="4" t="s">
        <v>16</v>
      </c>
      <c r="AI50" s="4"/>
      <c r="AJ50" s="4" t="s">
        <v>16</v>
      </c>
      <c r="AK50" s="4"/>
      <c r="AL50" s="4" t="s">
        <v>16</v>
      </c>
      <c r="AM50" s="4"/>
      <c r="AN50" s="4"/>
      <c r="AO50" s="4" t="s">
        <v>16</v>
      </c>
      <c r="AP50" s="42">
        <f ca="1">COUNTIFS(INDIRECT(Data!$J$2),"&lt;&gt;")</f>
        <v>13</v>
      </c>
      <c r="AQ50" s="42">
        <f ca="1">COUNTIFS(INDIRECT(Data!$J$2),"P")</f>
        <v>13</v>
      </c>
      <c r="AR50" s="42">
        <f ca="1">COUNTIFS(INDIRECT(Data!$J$2),"A")</f>
        <v>0</v>
      </c>
      <c r="AS50" s="43">
        <f ca="1">COUNTIFS(INDIRECT(Data!$J$2),"L")</f>
        <v>0</v>
      </c>
      <c r="AT50" s="44">
        <f ca="1">IFERROR(Attd_Sheet[[#This Row],[Classes Attended]]/Attd_Sheet[[#This Row],[Column1]],"")</f>
        <v>1</v>
      </c>
      <c r="AU50" s="26"/>
    </row>
    <row r="51" spans="1:47" s="35" customFormat="1" hidden="1" x14ac:dyDescent="0.25">
      <c r="A51" s="208">
        <f>COUNTIFS(Attd_Sheet[Student ID],Attd_Sheet[[#This Row],[Student ID]])</f>
        <v>1</v>
      </c>
      <c r="B51" s="209" t="s">
        <v>137</v>
      </c>
      <c r="C51" s="210" t="s">
        <v>2920</v>
      </c>
      <c r="D51" s="252" t="s">
        <v>925</v>
      </c>
      <c r="E51" s="252" t="s">
        <v>1724</v>
      </c>
      <c r="F51" s="209" t="s">
        <v>31</v>
      </c>
      <c r="G51" s="252" t="s">
        <v>2673</v>
      </c>
      <c r="H51" s="210" t="s">
        <v>6</v>
      </c>
      <c r="I51" s="224" t="s">
        <v>2993</v>
      </c>
      <c r="J51" s="211" t="s">
        <v>2491</v>
      </c>
      <c r="K51" s="4"/>
      <c r="L51" s="4"/>
      <c r="M51" s="4" t="s">
        <v>16</v>
      </c>
      <c r="N51" s="4"/>
      <c r="O51" s="4" t="s">
        <v>16</v>
      </c>
      <c r="P51" s="4"/>
      <c r="Q51" s="4" t="s">
        <v>16</v>
      </c>
      <c r="R51" s="4"/>
      <c r="S51" s="4"/>
      <c r="T51" s="4" t="s">
        <v>16</v>
      </c>
      <c r="U51" s="4"/>
      <c r="V51" s="4" t="s">
        <v>16</v>
      </c>
      <c r="W51" s="185"/>
      <c r="X51" s="4" t="s">
        <v>16</v>
      </c>
      <c r="Y51" s="4"/>
      <c r="Z51" s="4"/>
      <c r="AA51" s="4" t="s">
        <v>16</v>
      </c>
      <c r="AB51" s="4"/>
      <c r="AC51" s="4" t="s">
        <v>16</v>
      </c>
      <c r="AD51" s="4"/>
      <c r="AE51" s="4" t="s">
        <v>16</v>
      </c>
      <c r="AF51" s="4"/>
      <c r="AG51" s="4"/>
      <c r="AH51" s="4" t="s">
        <v>16</v>
      </c>
      <c r="AI51" s="4"/>
      <c r="AJ51" s="4" t="s">
        <v>16</v>
      </c>
      <c r="AK51" s="4"/>
      <c r="AL51" s="4" t="s">
        <v>16</v>
      </c>
      <c r="AM51" s="4"/>
      <c r="AN51" s="4"/>
      <c r="AO51" s="4" t="s">
        <v>16</v>
      </c>
      <c r="AP51" s="42">
        <f ca="1">COUNTIFS(INDIRECT(Data!$J$2),"&lt;&gt;")</f>
        <v>13</v>
      </c>
      <c r="AQ51" s="42">
        <f ca="1">COUNTIFS(INDIRECT(Data!$J$2),"P")</f>
        <v>13</v>
      </c>
      <c r="AR51" s="42">
        <f ca="1">COUNTIFS(INDIRECT(Data!$J$2),"A")</f>
        <v>0</v>
      </c>
      <c r="AS51" s="43">
        <f ca="1">COUNTIFS(INDIRECT(Data!$J$2),"L")</f>
        <v>0</v>
      </c>
      <c r="AT51" s="44">
        <f ca="1">IFERROR(Attd_Sheet[[#This Row],[Classes Attended]]/Attd_Sheet[[#This Row],[Column1]],"")</f>
        <v>1</v>
      </c>
      <c r="AU51" s="93"/>
    </row>
    <row r="52" spans="1:47" s="35" customFormat="1" hidden="1" x14ac:dyDescent="0.25">
      <c r="A52" s="208">
        <f>COUNTIFS(Attd_Sheet[Student ID],Attd_Sheet[[#This Row],[Student ID]])</f>
        <v>1</v>
      </c>
      <c r="B52" s="209" t="s">
        <v>137</v>
      </c>
      <c r="C52" s="210" t="s">
        <v>2920</v>
      </c>
      <c r="D52" s="252" t="s">
        <v>2652</v>
      </c>
      <c r="E52" s="252" t="s">
        <v>2653</v>
      </c>
      <c r="F52" s="209" t="s">
        <v>31</v>
      </c>
      <c r="G52" s="252" t="s">
        <v>2673</v>
      </c>
      <c r="H52" s="210" t="s">
        <v>6</v>
      </c>
      <c r="I52" s="224" t="s">
        <v>2993</v>
      </c>
      <c r="J52" s="211" t="s">
        <v>2491</v>
      </c>
      <c r="K52" s="4"/>
      <c r="L52" s="4"/>
      <c r="M52" s="4" t="s">
        <v>28</v>
      </c>
      <c r="N52" s="4"/>
      <c r="O52" s="4" t="s">
        <v>28</v>
      </c>
      <c r="P52" s="4"/>
      <c r="Q52" s="4" t="s">
        <v>28</v>
      </c>
      <c r="R52" s="4"/>
      <c r="S52" s="4"/>
      <c r="T52" s="4" t="s">
        <v>16</v>
      </c>
      <c r="U52" s="4"/>
      <c r="V52" s="4" t="s">
        <v>16</v>
      </c>
      <c r="W52" s="185"/>
      <c r="X52" s="4" t="s">
        <v>28</v>
      </c>
      <c r="Y52" s="4"/>
      <c r="Z52" s="4"/>
      <c r="AA52" s="4" t="s">
        <v>28</v>
      </c>
      <c r="AB52" s="4"/>
      <c r="AC52" s="4" t="s">
        <v>16</v>
      </c>
      <c r="AD52" s="4"/>
      <c r="AE52" s="4" t="s">
        <v>28</v>
      </c>
      <c r="AF52" s="4"/>
      <c r="AG52" s="4"/>
      <c r="AH52" s="4" t="s">
        <v>28</v>
      </c>
      <c r="AI52" s="4"/>
      <c r="AJ52" s="4" t="s">
        <v>28</v>
      </c>
      <c r="AK52" s="4"/>
      <c r="AL52" s="4" t="s">
        <v>28</v>
      </c>
      <c r="AM52" s="4"/>
      <c r="AN52" s="4"/>
      <c r="AO52" s="4" t="s">
        <v>28</v>
      </c>
      <c r="AP52" s="42">
        <f ca="1">COUNTIFS(INDIRECT(Data!$J$2),"&lt;&gt;")</f>
        <v>13</v>
      </c>
      <c r="AQ52" s="42">
        <f ca="1">COUNTIFS(INDIRECT(Data!$J$2),"P")</f>
        <v>3</v>
      </c>
      <c r="AR52" s="42">
        <f ca="1">COUNTIFS(INDIRECT(Data!$J$2),"A")</f>
        <v>10</v>
      </c>
      <c r="AS52" s="43">
        <f ca="1">COUNTIFS(INDIRECT(Data!$J$2),"L")</f>
        <v>0</v>
      </c>
      <c r="AT52" s="44">
        <f ca="1">IFERROR(Attd_Sheet[[#This Row],[Classes Attended]]/Attd_Sheet[[#This Row],[Column1]],"")</f>
        <v>0.23076923076923078</v>
      </c>
      <c r="AU52" s="93"/>
    </row>
    <row r="53" spans="1:47" s="35" customFormat="1" hidden="1" x14ac:dyDescent="0.25">
      <c r="A53" s="208">
        <f>COUNTIFS(Attd_Sheet[Student ID],Attd_Sheet[[#This Row],[Student ID]])</f>
        <v>1</v>
      </c>
      <c r="B53" s="209" t="s">
        <v>137</v>
      </c>
      <c r="C53" s="210" t="s">
        <v>2920</v>
      </c>
      <c r="D53" s="252" t="s">
        <v>2654</v>
      </c>
      <c r="E53" s="252" t="s">
        <v>2655</v>
      </c>
      <c r="F53" s="209" t="s">
        <v>31</v>
      </c>
      <c r="G53" s="252" t="s">
        <v>2673</v>
      </c>
      <c r="H53" s="210" t="s">
        <v>6</v>
      </c>
      <c r="I53" s="224" t="s">
        <v>2993</v>
      </c>
      <c r="J53" s="211" t="s">
        <v>2491</v>
      </c>
      <c r="K53" s="4"/>
      <c r="L53" s="4"/>
      <c r="M53" s="4" t="s">
        <v>17</v>
      </c>
      <c r="N53" s="4"/>
      <c r="O53" s="4" t="s">
        <v>28</v>
      </c>
      <c r="P53" s="4"/>
      <c r="Q53" s="4" t="s">
        <v>28</v>
      </c>
      <c r="R53" s="4"/>
      <c r="S53" s="4"/>
      <c r="T53" s="4" t="s">
        <v>28</v>
      </c>
      <c r="U53" s="4"/>
      <c r="V53" s="4" t="s">
        <v>28</v>
      </c>
      <c r="W53" s="185"/>
      <c r="X53" s="4" t="s">
        <v>28</v>
      </c>
      <c r="Y53" s="4"/>
      <c r="Z53" s="4"/>
      <c r="AA53" s="4" t="s">
        <v>16</v>
      </c>
      <c r="AB53" s="4"/>
      <c r="AC53" s="4" t="s">
        <v>16</v>
      </c>
      <c r="AD53" s="4"/>
      <c r="AE53" s="4" t="s">
        <v>16</v>
      </c>
      <c r="AF53" s="4"/>
      <c r="AG53" s="4"/>
      <c r="AH53" s="4" t="s">
        <v>16</v>
      </c>
      <c r="AI53" s="4"/>
      <c r="AJ53" s="4" t="s">
        <v>16</v>
      </c>
      <c r="AK53" s="4"/>
      <c r="AL53" s="4" t="s">
        <v>16</v>
      </c>
      <c r="AM53" s="4"/>
      <c r="AN53" s="4"/>
      <c r="AO53" s="4" t="s">
        <v>16</v>
      </c>
      <c r="AP53" s="42">
        <f ca="1">COUNTIFS(INDIRECT(Data!$J$2),"&lt;&gt;")</f>
        <v>13</v>
      </c>
      <c r="AQ53" s="42">
        <f ca="1">COUNTIFS(INDIRECT(Data!$J$2),"P")</f>
        <v>7</v>
      </c>
      <c r="AR53" s="42">
        <f ca="1">COUNTIFS(INDIRECT(Data!$J$2),"A")</f>
        <v>5</v>
      </c>
      <c r="AS53" s="43">
        <f ca="1">COUNTIFS(INDIRECT(Data!$J$2),"L")</f>
        <v>1</v>
      </c>
      <c r="AT53" s="44">
        <f ca="1">IFERROR(Attd_Sheet[[#This Row],[Classes Attended]]/Attd_Sheet[[#This Row],[Column1]],"")</f>
        <v>0.53846153846153844</v>
      </c>
      <c r="AU53" s="93"/>
    </row>
    <row r="54" spans="1:47" s="35" customFormat="1" hidden="1" x14ac:dyDescent="0.25">
      <c r="A54" s="208">
        <f>COUNTIFS(Attd_Sheet[Student ID],Attd_Sheet[[#This Row],[Student ID]])</f>
        <v>1</v>
      </c>
      <c r="B54" s="209" t="s">
        <v>137</v>
      </c>
      <c r="C54" s="210" t="s">
        <v>2920</v>
      </c>
      <c r="D54" s="252" t="s">
        <v>2656</v>
      </c>
      <c r="E54" s="252" t="s">
        <v>2657</v>
      </c>
      <c r="F54" s="209" t="s">
        <v>31</v>
      </c>
      <c r="G54" s="252" t="s">
        <v>2673</v>
      </c>
      <c r="H54" s="210" t="s">
        <v>6</v>
      </c>
      <c r="I54" s="224" t="s">
        <v>2993</v>
      </c>
      <c r="J54" s="211" t="s">
        <v>2491</v>
      </c>
      <c r="K54" s="4"/>
      <c r="L54" s="4"/>
      <c r="M54" s="4" t="s">
        <v>16</v>
      </c>
      <c r="N54" s="4"/>
      <c r="O54" s="4" t="s">
        <v>16</v>
      </c>
      <c r="P54" s="4"/>
      <c r="Q54" s="4" t="s">
        <v>16</v>
      </c>
      <c r="R54" s="4"/>
      <c r="S54" s="4"/>
      <c r="T54" s="4" t="s">
        <v>16</v>
      </c>
      <c r="U54" s="4"/>
      <c r="V54" s="4" t="s">
        <v>16</v>
      </c>
      <c r="W54" s="185"/>
      <c r="X54" s="4" t="s">
        <v>16</v>
      </c>
      <c r="Y54" s="4"/>
      <c r="Z54" s="4"/>
      <c r="AA54" s="4" t="s">
        <v>16</v>
      </c>
      <c r="AB54" s="4"/>
      <c r="AC54" s="4" t="s">
        <v>16</v>
      </c>
      <c r="AD54" s="4"/>
      <c r="AE54" s="4" t="s">
        <v>16</v>
      </c>
      <c r="AF54" s="4"/>
      <c r="AG54" s="4"/>
      <c r="AH54" s="4" t="s">
        <v>16</v>
      </c>
      <c r="AI54" s="4"/>
      <c r="AJ54" s="4" t="s">
        <v>16</v>
      </c>
      <c r="AK54" s="4"/>
      <c r="AL54" s="4" t="s">
        <v>16</v>
      </c>
      <c r="AM54" s="96"/>
      <c r="AN54" s="4"/>
      <c r="AO54" s="4" t="s">
        <v>28</v>
      </c>
      <c r="AP54" s="42">
        <f ca="1">COUNTIFS(INDIRECT(Data!$J$2),"&lt;&gt;")</f>
        <v>13</v>
      </c>
      <c r="AQ54" s="42">
        <f ca="1">COUNTIFS(INDIRECT(Data!$J$2),"P")</f>
        <v>12</v>
      </c>
      <c r="AR54" s="42">
        <f ca="1">COUNTIFS(INDIRECT(Data!$J$2),"A")</f>
        <v>1</v>
      </c>
      <c r="AS54" s="43">
        <f ca="1">COUNTIFS(INDIRECT(Data!$J$2),"L")</f>
        <v>0</v>
      </c>
      <c r="AT54" s="44">
        <f ca="1">IFERROR(Attd_Sheet[[#This Row],[Classes Attended]]/Attd_Sheet[[#This Row],[Column1]],"")</f>
        <v>0.92307692307692313</v>
      </c>
      <c r="AU54" s="93"/>
    </row>
    <row r="55" spans="1:47" s="35" customFormat="1" hidden="1" x14ac:dyDescent="0.25">
      <c r="A55" s="208">
        <f>COUNTIFS(Attd_Sheet[Student ID],Attd_Sheet[[#This Row],[Student ID]])</f>
        <v>1</v>
      </c>
      <c r="B55" s="209" t="s">
        <v>137</v>
      </c>
      <c r="C55" s="210" t="s">
        <v>2920</v>
      </c>
      <c r="D55" s="252" t="s">
        <v>2658</v>
      </c>
      <c r="E55" s="252" t="s">
        <v>2659</v>
      </c>
      <c r="F55" s="209" t="s">
        <v>31</v>
      </c>
      <c r="G55" s="252" t="s">
        <v>2673</v>
      </c>
      <c r="H55" s="210" t="s">
        <v>6</v>
      </c>
      <c r="I55" s="224" t="s">
        <v>2993</v>
      </c>
      <c r="J55" s="211" t="s">
        <v>2491</v>
      </c>
      <c r="K55" s="4"/>
      <c r="L55" s="4"/>
      <c r="M55" s="4" t="s">
        <v>16</v>
      </c>
      <c r="N55" s="4"/>
      <c r="O55" s="4" t="s">
        <v>16</v>
      </c>
      <c r="P55" s="4"/>
      <c r="Q55" s="4" t="s">
        <v>16</v>
      </c>
      <c r="R55" s="4"/>
      <c r="S55" s="4"/>
      <c r="T55" s="4" t="s">
        <v>16</v>
      </c>
      <c r="U55" s="4"/>
      <c r="V55" s="4" t="s">
        <v>16</v>
      </c>
      <c r="W55" s="185"/>
      <c r="X55" s="4" t="s">
        <v>16</v>
      </c>
      <c r="Y55" s="4"/>
      <c r="Z55" s="4"/>
      <c r="AA55" s="4" t="s">
        <v>16</v>
      </c>
      <c r="AB55" s="4"/>
      <c r="AC55" s="4" t="s">
        <v>16</v>
      </c>
      <c r="AD55" s="4"/>
      <c r="AE55" s="4" t="s">
        <v>16</v>
      </c>
      <c r="AF55" s="4"/>
      <c r="AG55" s="4"/>
      <c r="AH55" s="4" t="s">
        <v>16</v>
      </c>
      <c r="AI55" s="4"/>
      <c r="AJ55" s="4" t="s">
        <v>16</v>
      </c>
      <c r="AK55" s="4"/>
      <c r="AL55" s="4" t="s">
        <v>16</v>
      </c>
      <c r="AM55" s="4"/>
      <c r="AN55" s="4"/>
      <c r="AO55" s="4" t="s">
        <v>16</v>
      </c>
      <c r="AP55" s="42">
        <f ca="1">COUNTIFS(INDIRECT(Data!$J$2),"&lt;&gt;")</f>
        <v>13</v>
      </c>
      <c r="AQ55" s="42">
        <f ca="1">COUNTIFS(INDIRECT(Data!$J$2),"P")</f>
        <v>13</v>
      </c>
      <c r="AR55" s="42">
        <f ca="1">COUNTIFS(INDIRECT(Data!$J$2),"A")</f>
        <v>0</v>
      </c>
      <c r="AS55" s="43">
        <f ca="1">COUNTIFS(INDIRECT(Data!$J$2),"L")</f>
        <v>0</v>
      </c>
      <c r="AT55" s="44">
        <f ca="1">IFERROR(Attd_Sheet[[#This Row],[Classes Attended]]/Attd_Sheet[[#This Row],[Column1]],"")</f>
        <v>1</v>
      </c>
      <c r="AU55" s="93"/>
    </row>
    <row r="56" spans="1:47" s="35" customFormat="1" hidden="1" x14ac:dyDescent="0.25">
      <c r="A56" s="208">
        <f>COUNTIFS(Attd_Sheet[Student ID],Attd_Sheet[[#This Row],[Student ID]])</f>
        <v>1</v>
      </c>
      <c r="B56" s="209" t="s">
        <v>137</v>
      </c>
      <c r="C56" s="210" t="s">
        <v>2920</v>
      </c>
      <c r="D56" s="252" t="s">
        <v>2760</v>
      </c>
      <c r="E56" s="252" t="s">
        <v>2661</v>
      </c>
      <c r="F56" s="209" t="s">
        <v>31</v>
      </c>
      <c r="G56" s="252" t="s">
        <v>2673</v>
      </c>
      <c r="H56" s="210" t="s">
        <v>6</v>
      </c>
      <c r="I56" s="224" t="s">
        <v>2993</v>
      </c>
      <c r="J56" s="211" t="s">
        <v>2491</v>
      </c>
      <c r="K56" s="4"/>
      <c r="L56" s="4"/>
      <c r="M56" s="4" t="s">
        <v>16</v>
      </c>
      <c r="N56" s="4"/>
      <c r="O56" s="4" t="s">
        <v>16</v>
      </c>
      <c r="P56" s="4"/>
      <c r="Q56" s="4" t="s">
        <v>16</v>
      </c>
      <c r="R56" s="4"/>
      <c r="S56" s="4"/>
      <c r="T56" s="4" t="s">
        <v>16</v>
      </c>
      <c r="U56" s="4"/>
      <c r="V56" s="4" t="s">
        <v>16</v>
      </c>
      <c r="W56" s="185"/>
      <c r="X56" s="4" t="s">
        <v>16</v>
      </c>
      <c r="Y56" s="4"/>
      <c r="Z56" s="4"/>
      <c r="AA56" s="4" t="s">
        <v>16</v>
      </c>
      <c r="AB56" s="4"/>
      <c r="AC56" s="4" t="s">
        <v>16</v>
      </c>
      <c r="AD56" s="4"/>
      <c r="AE56" s="4" t="s">
        <v>16</v>
      </c>
      <c r="AF56" s="4"/>
      <c r="AG56" s="4"/>
      <c r="AH56" s="4" t="s">
        <v>16</v>
      </c>
      <c r="AI56" s="4"/>
      <c r="AJ56" s="4" t="s">
        <v>16</v>
      </c>
      <c r="AK56" s="4"/>
      <c r="AL56" s="4" t="s">
        <v>16</v>
      </c>
      <c r="AM56" s="4"/>
      <c r="AN56" s="4"/>
      <c r="AO56" s="4" t="s">
        <v>16</v>
      </c>
      <c r="AP56" s="42">
        <f ca="1">COUNTIFS(INDIRECT(Data!$J$2),"&lt;&gt;")</f>
        <v>13</v>
      </c>
      <c r="AQ56" s="42">
        <f ca="1">COUNTIFS(INDIRECT(Data!$J$2),"P")</f>
        <v>13</v>
      </c>
      <c r="AR56" s="42">
        <f ca="1">COUNTIFS(INDIRECT(Data!$J$2),"A")</f>
        <v>0</v>
      </c>
      <c r="AS56" s="43">
        <f ca="1">COUNTIFS(INDIRECT(Data!$J$2),"L")</f>
        <v>0</v>
      </c>
      <c r="AT56" s="44">
        <f ca="1">IFERROR(Attd_Sheet[[#This Row],[Classes Attended]]/Attd_Sheet[[#This Row],[Column1]],"")</f>
        <v>1</v>
      </c>
      <c r="AU56" s="26"/>
    </row>
    <row r="57" spans="1:47" s="35" customFormat="1" hidden="1" x14ac:dyDescent="0.25">
      <c r="A57" s="208">
        <f>COUNTIFS(Attd_Sheet[Student ID],Attd_Sheet[[#This Row],[Student ID]])</f>
        <v>1</v>
      </c>
      <c r="B57" s="209" t="s">
        <v>137</v>
      </c>
      <c r="C57" s="210" t="s">
        <v>2920</v>
      </c>
      <c r="D57" s="252" t="s">
        <v>2761</v>
      </c>
      <c r="E57" s="252" t="s">
        <v>2762</v>
      </c>
      <c r="F57" s="209" t="s">
        <v>31</v>
      </c>
      <c r="G57" s="252" t="s">
        <v>2673</v>
      </c>
      <c r="H57" s="210" t="s">
        <v>6</v>
      </c>
      <c r="I57" s="224" t="s">
        <v>2993</v>
      </c>
      <c r="J57" s="211" t="s">
        <v>2491</v>
      </c>
      <c r="K57" s="4"/>
      <c r="L57" s="4"/>
      <c r="M57" s="4" t="s">
        <v>16</v>
      </c>
      <c r="N57" s="185"/>
      <c r="O57" s="4" t="s">
        <v>16</v>
      </c>
      <c r="P57" s="4"/>
      <c r="Q57" s="4" t="s">
        <v>16</v>
      </c>
      <c r="R57" s="4"/>
      <c r="S57" s="4"/>
      <c r="T57" s="4" t="s">
        <v>16</v>
      </c>
      <c r="U57" s="4"/>
      <c r="V57" s="4" t="s">
        <v>16</v>
      </c>
      <c r="W57" s="4"/>
      <c r="X57" s="4" t="s">
        <v>28</v>
      </c>
      <c r="Y57" s="4"/>
      <c r="Z57" s="4"/>
      <c r="AA57" s="4" t="s">
        <v>16</v>
      </c>
      <c r="AB57" s="4"/>
      <c r="AC57" s="4" t="s">
        <v>16</v>
      </c>
      <c r="AD57" s="4"/>
      <c r="AE57" s="4" t="s">
        <v>16</v>
      </c>
      <c r="AF57" s="4"/>
      <c r="AG57" s="4"/>
      <c r="AH57" s="4" t="s">
        <v>16</v>
      </c>
      <c r="AI57" s="4"/>
      <c r="AJ57" s="4" t="s">
        <v>16</v>
      </c>
      <c r="AK57" s="4"/>
      <c r="AL57" s="4" t="s">
        <v>16</v>
      </c>
      <c r="AM57" s="4"/>
      <c r="AN57" s="4"/>
      <c r="AO57" s="4" t="s">
        <v>16</v>
      </c>
      <c r="AP57" s="42">
        <f ca="1">COUNTIFS(INDIRECT(Data!$J$2),"&lt;&gt;")</f>
        <v>13</v>
      </c>
      <c r="AQ57" s="42">
        <f ca="1">COUNTIFS(INDIRECT(Data!$J$2),"P")</f>
        <v>12</v>
      </c>
      <c r="AR57" s="42">
        <f ca="1">COUNTIFS(INDIRECT(Data!$J$2),"A")</f>
        <v>1</v>
      </c>
      <c r="AS57" s="43">
        <f ca="1">COUNTIFS(INDIRECT(Data!$J$2),"L")</f>
        <v>0</v>
      </c>
      <c r="AT57" s="44">
        <f ca="1">IFERROR(Attd_Sheet[[#This Row],[Classes Attended]]/Attd_Sheet[[#This Row],[Column1]],"")</f>
        <v>0.92307692307692313</v>
      </c>
      <c r="AU57" s="93"/>
    </row>
    <row r="58" spans="1:47" s="35" customFormat="1" hidden="1" x14ac:dyDescent="0.25">
      <c r="A58" s="208">
        <f>COUNTIFS(Attd_Sheet[Student ID],Attd_Sheet[[#This Row],[Student ID]])</f>
        <v>1</v>
      </c>
      <c r="B58" s="209" t="s">
        <v>137</v>
      </c>
      <c r="C58" s="210" t="s">
        <v>2920</v>
      </c>
      <c r="D58" s="252" t="s">
        <v>2763</v>
      </c>
      <c r="E58" s="252" t="s">
        <v>2764</v>
      </c>
      <c r="F58" s="209" t="s">
        <v>31</v>
      </c>
      <c r="G58" s="252" t="s">
        <v>2673</v>
      </c>
      <c r="H58" s="210" t="s">
        <v>6</v>
      </c>
      <c r="I58" s="224" t="s">
        <v>2993</v>
      </c>
      <c r="J58" s="211" t="s">
        <v>2491</v>
      </c>
      <c r="K58" s="4"/>
      <c r="L58" s="4"/>
      <c r="M58" s="4" t="s">
        <v>16</v>
      </c>
      <c r="N58" s="185"/>
      <c r="O58" s="4" t="s">
        <v>16</v>
      </c>
      <c r="P58" s="4"/>
      <c r="Q58" s="4" t="s">
        <v>16</v>
      </c>
      <c r="R58" s="4"/>
      <c r="S58" s="4"/>
      <c r="T58" s="4" t="s">
        <v>16</v>
      </c>
      <c r="U58" s="4"/>
      <c r="V58" s="4" t="s">
        <v>16</v>
      </c>
      <c r="W58" s="4"/>
      <c r="X58" s="4" t="s">
        <v>16</v>
      </c>
      <c r="Y58" s="4"/>
      <c r="Z58" s="4"/>
      <c r="AA58" s="4" t="s">
        <v>16</v>
      </c>
      <c r="AB58" s="4"/>
      <c r="AC58" s="4" t="s">
        <v>16</v>
      </c>
      <c r="AD58" s="4"/>
      <c r="AE58" s="4" t="s">
        <v>16</v>
      </c>
      <c r="AF58" s="4"/>
      <c r="AG58" s="4"/>
      <c r="AH58" s="4" t="s">
        <v>16</v>
      </c>
      <c r="AI58" s="4"/>
      <c r="AJ58" s="4" t="s">
        <v>16</v>
      </c>
      <c r="AK58" s="4"/>
      <c r="AL58" s="4" t="s">
        <v>16</v>
      </c>
      <c r="AM58" s="4"/>
      <c r="AN58" s="4"/>
      <c r="AO58" s="4" t="s">
        <v>16</v>
      </c>
      <c r="AP58" s="42">
        <f ca="1">COUNTIFS(INDIRECT(Data!$J$2),"&lt;&gt;")</f>
        <v>13</v>
      </c>
      <c r="AQ58" s="42">
        <f ca="1">COUNTIFS(INDIRECT(Data!$J$2),"P")</f>
        <v>13</v>
      </c>
      <c r="AR58" s="42">
        <f ca="1">COUNTIFS(INDIRECT(Data!$J$2),"A")</f>
        <v>0</v>
      </c>
      <c r="AS58" s="43">
        <f ca="1">COUNTIFS(INDIRECT(Data!$J$2),"L")</f>
        <v>0</v>
      </c>
      <c r="AT58" s="44">
        <f ca="1">IFERROR(Attd_Sheet[[#This Row],[Classes Attended]]/Attd_Sheet[[#This Row],[Column1]],"")</f>
        <v>1</v>
      </c>
      <c r="AU58" s="26"/>
    </row>
    <row r="59" spans="1:47" s="35" customFormat="1" hidden="1" x14ac:dyDescent="0.25">
      <c r="A59" s="208">
        <f>COUNTIFS(Attd_Sheet[Student ID],Attd_Sheet[[#This Row],[Student ID]])</f>
        <v>1</v>
      </c>
      <c r="B59" s="209" t="s">
        <v>137</v>
      </c>
      <c r="C59" s="210" t="s">
        <v>2920</v>
      </c>
      <c r="D59" s="252" t="s">
        <v>2765</v>
      </c>
      <c r="E59" s="252" t="s">
        <v>2682</v>
      </c>
      <c r="F59" s="209" t="s">
        <v>31</v>
      </c>
      <c r="G59" s="252" t="s">
        <v>2673</v>
      </c>
      <c r="H59" s="210" t="s">
        <v>6</v>
      </c>
      <c r="I59" s="224" t="s">
        <v>2993</v>
      </c>
      <c r="J59" s="211" t="s">
        <v>2491</v>
      </c>
      <c r="K59" s="4"/>
      <c r="L59" s="4"/>
      <c r="M59" s="4" t="s">
        <v>16</v>
      </c>
      <c r="N59" s="185"/>
      <c r="O59" s="4" t="s">
        <v>16</v>
      </c>
      <c r="P59" s="4"/>
      <c r="Q59" s="4" t="s">
        <v>16</v>
      </c>
      <c r="R59" s="4"/>
      <c r="S59" s="4"/>
      <c r="T59" s="4" t="s">
        <v>16</v>
      </c>
      <c r="U59" s="4"/>
      <c r="V59" s="4" t="s">
        <v>16</v>
      </c>
      <c r="W59" s="4"/>
      <c r="X59" s="4" t="s">
        <v>16</v>
      </c>
      <c r="Y59" s="4"/>
      <c r="Z59" s="4"/>
      <c r="AA59" s="4" t="s">
        <v>16</v>
      </c>
      <c r="AB59" s="4"/>
      <c r="AC59" s="4" t="s">
        <v>16</v>
      </c>
      <c r="AD59" s="4"/>
      <c r="AE59" s="4" t="s">
        <v>16</v>
      </c>
      <c r="AF59" s="4"/>
      <c r="AG59" s="4"/>
      <c r="AH59" s="4" t="s">
        <v>16</v>
      </c>
      <c r="AI59" s="4"/>
      <c r="AJ59" s="4" t="s">
        <v>16</v>
      </c>
      <c r="AK59" s="4"/>
      <c r="AL59" s="4" t="s">
        <v>16</v>
      </c>
      <c r="AM59" s="4"/>
      <c r="AN59" s="4"/>
      <c r="AO59" s="4" t="s">
        <v>28</v>
      </c>
      <c r="AP59" s="42">
        <f ca="1">COUNTIFS(INDIRECT(Data!$J$2),"&lt;&gt;")</f>
        <v>13</v>
      </c>
      <c r="AQ59" s="42">
        <f ca="1">COUNTIFS(INDIRECT(Data!$J$2),"P")</f>
        <v>12</v>
      </c>
      <c r="AR59" s="42">
        <f ca="1">COUNTIFS(INDIRECT(Data!$J$2),"A")</f>
        <v>1</v>
      </c>
      <c r="AS59" s="43">
        <f ca="1">COUNTIFS(INDIRECT(Data!$J$2),"L")</f>
        <v>0</v>
      </c>
      <c r="AT59" s="44">
        <f ca="1">IFERROR(Attd_Sheet[[#This Row],[Classes Attended]]/Attd_Sheet[[#This Row],[Column1]],"")</f>
        <v>0.92307692307692313</v>
      </c>
      <c r="AU59" s="26"/>
    </row>
    <row r="60" spans="1:47" s="35" customFormat="1" hidden="1" x14ac:dyDescent="0.25">
      <c r="A60" s="208">
        <f>COUNTIFS(Attd_Sheet[Student ID],Attd_Sheet[[#This Row],[Student ID]])</f>
        <v>1</v>
      </c>
      <c r="B60" s="13" t="s">
        <v>139</v>
      </c>
      <c r="C60" s="210" t="s">
        <v>2920</v>
      </c>
      <c r="D60" s="252" t="s">
        <v>646</v>
      </c>
      <c r="E60" s="252" t="s">
        <v>1458</v>
      </c>
      <c r="F60" s="209" t="s">
        <v>31</v>
      </c>
      <c r="G60" s="252" t="s">
        <v>2673</v>
      </c>
      <c r="H60" s="210" t="s">
        <v>6</v>
      </c>
      <c r="I60" s="224" t="s">
        <v>2993</v>
      </c>
      <c r="J60" s="211" t="s">
        <v>2491</v>
      </c>
      <c r="K60" s="4"/>
      <c r="L60" s="4"/>
      <c r="M60" s="4" t="s">
        <v>28</v>
      </c>
      <c r="N60" s="185"/>
      <c r="O60" s="4" t="s">
        <v>28</v>
      </c>
      <c r="P60" s="4"/>
      <c r="Q60" s="4" t="s">
        <v>28</v>
      </c>
      <c r="R60" s="4"/>
      <c r="S60" s="4"/>
      <c r="T60" s="4" t="s">
        <v>28</v>
      </c>
      <c r="U60" s="4"/>
      <c r="V60" s="4" t="s">
        <v>28</v>
      </c>
      <c r="W60" s="4"/>
      <c r="X60" s="4" t="s">
        <v>28</v>
      </c>
      <c r="Y60" s="4"/>
      <c r="Z60" s="4"/>
      <c r="AA60" s="4" t="s">
        <v>28</v>
      </c>
      <c r="AB60" s="4"/>
      <c r="AC60" s="4" t="s">
        <v>28</v>
      </c>
      <c r="AD60" s="4"/>
      <c r="AE60" s="4" t="s">
        <v>28</v>
      </c>
      <c r="AF60" s="4"/>
      <c r="AG60" s="4"/>
      <c r="AH60" s="4" t="s">
        <v>28</v>
      </c>
      <c r="AI60" s="4"/>
      <c r="AJ60" s="4" t="s">
        <v>28</v>
      </c>
      <c r="AK60" s="4"/>
      <c r="AL60" s="4" t="s">
        <v>28</v>
      </c>
      <c r="AM60" s="4"/>
      <c r="AN60" s="4"/>
      <c r="AO60" s="4" t="s">
        <v>28</v>
      </c>
      <c r="AP60" s="42">
        <f ca="1">COUNTIFS(INDIRECT(Data!$J$2),"&lt;&gt;")</f>
        <v>13</v>
      </c>
      <c r="AQ60" s="42">
        <f ca="1">COUNTIFS(INDIRECT(Data!$J$2),"P")</f>
        <v>0</v>
      </c>
      <c r="AR60" s="42">
        <f ca="1">COUNTIFS(INDIRECT(Data!$J$2),"A")</f>
        <v>13</v>
      </c>
      <c r="AS60" s="43">
        <f ca="1">COUNTIFS(INDIRECT(Data!$J$2),"L")</f>
        <v>0</v>
      </c>
      <c r="AT60" s="44">
        <f ca="1">IFERROR(Attd_Sheet[[#This Row],[Classes Attended]]/Attd_Sheet[[#This Row],[Column1]],"")</f>
        <v>0</v>
      </c>
      <c r="AU60" s="26"/>
    </row>
    <row r="61" spans="1:47" s="35" customFormat="1" hidden="1" x14ac:dyDescent="0.25">
      <c r="A61" s="208">
        <f>COUNTIFS(Attd_Sheet[Student ID],Attd_Sheet[[#This Row],[Student ID]])</f>
        <v>1</v>
      </c>
      <c r="B61" s="209" t="s">
        <v>137</v>
      </c>
      <c r="C61" s="210" t="s">
        <v>2920</v>
      </c>
      <c r="D61" s="252" t="s">
        <v>2552</v>
      </c>
      <c r="E61" s="252" t="s">
        <v>2553</v>
      </c>
      <c r="F61" s="209" t="s">
        <v>31</v>
      </c>
      <c r="G61" s="252" t="s">
        <v>2673</v>
      </c>
      <c r="H61" s="210" t="s">
        <v>6</v>
      </c>
      <c r="I61" s="224" t="s">
        <v>2993</v>
      </c>
      <c r="J61" s="211" t="s">
        <v>2491</v>
      </c>
      <c r="K61" s="4"/>
      <c r="L61" s="4"/>
      <c r="M61" s="4" t="s">
        <v>16</v>
      </c>
      <c r="N61" s="185"/>
      <c r="O61" s="4" t="s">
        <v>28</v>
      </c>
      <c r="P61" s="4"/>
      <c r="Q61" s="4" t="s">
        <v>16</v>
      </c>
      <c r="R61" s="4"/>
      <c r="S61" s="4"/>
      <c r="T61" s="4" t="s">
        <v>16</v>
      </c>
      <c r="U61" s="4"/>
      <c r="V61" s="4" t="s">
        <v>16</v>
      </c>
      <c r="W61" s="4"/>
      <c r="X61" s="4" t="s">
        <v>16</v>
      </c>
      <c r="Y61" s="4"/>
      <c r="Z61" s="4"/>
      <c r="AA61" s="4" t="s">
        <v>16</v>
      </c>
      <c r="AB61" s="4"/>
      <c r="AC61" s="4" t="s">
        <v>16</v>
      </c>
      <c r="AD61" s="4"/>
      <c r="AE61" s="4" t="s">
        <v>16</v>
      </c>
      <c r="AF61" s="4"/>
      <c r="AG61" s="4"/>
      <c r="AH61" s="4" t="s">
        <v>16</v>
      </c>
      <c r="AI61" s="4"/>
      <c r="AJ61" s="4" t="s">
        <v>16</v>
      </c>
      <c r="AK61" s="4"/>
      <c r="AL61" s="4" t="s">
        <v>16</v>
      </c>
      <c r="AM61" s="4"/>
      <c r="AN61" s="4"/>
      <c r="AO61" s="4" t="s">
        <v>16</v>
      </c>
      <c r="AP61" s="42">
        <f ca="1">COUNTIFS(INDIRECT(Data!$J$2),"&lt;&gt;")</f>
        <v>13</v>
      </c>
      <c r="AQ61" s="42">
        <f ca="1">COUNTIFS(INDIRECT(Data!$J$2),"P")</f>
        <v>12</v>
      </c>
      <c r="AR61" s="42">
        <f ca="1">COUNTIFS(INDIRECT(Data!$J$2),"A")</f>
        <v>1</v>
      </c>
      <c r="AS61" s="43">
        <f ca="1">COUNTIFS(INDIRECT(Data!$J$2),"L")</f>
        <v>0</v>
      </c>
      <c r="AT61" s="44">
        <f ca="1">IFERROR(Attd_Sheet[[#This Row],[Classes Attended]]/Attd_Sheet[[#This Row],[Column1]],"")</f>
        <v>0.92307692307692313</v>
      </c>
      <c r="AU61" s="26"/>
    </row>
    <row r="62" spans="1:47" s="35" customFormat="1" hidden="1" x14ac:dyDescent="0.25">
      <c r="A62" s="208">
        <f>COUNTIFS(Attd_Sheet[Student ID],Attd_Sheet[[#This Row],[Student ID]])</f>
        <v>1</v>
      </c>
      <c r="B62" s="209" t="s">
        <v>137</v>
      </c>
      <c r="C62" s="210" t="s">
        <v>2920</v>
      </c>
      <c r="D62" s="252" t="s">
        <v>2660</v>
      </c>
      <c r="E62" s="252" t="s">
        <v>2662</v>
      </c>
      <c r="F62" s="209" t="s">
        <v>31</v>
      </c>
      <c r="G62" s="252" t="s">
        <v>2673</v>
      </c>
      <c r="H62" s="210" t="s">
        <v>6</v>
      </c>
      <c r="I62" s="224" t="s">
        <v>2993</v>
      </c>
      <c r="J62" s="211" t="s">
        <v>2491</v>
      </c>
      <c r="K62" s="4"/>
      <c r="L62" s="4"/>
      <c r="M62" s="4" t="s">
        <v>16</v>
      </c>
      <c r="N62" s="185"/>
      <c r="O62" s="4" t="s">
        <v>16</v>
      </c>
      <c r="P62" s="4"/>
      <c r="Q62" s="4" t="s">
        <v>16</v>
      </c>
      <c r="R62" s="4"/>
      <c r="S62" s="4"/>
      <c r="T62" s="4" t="s">
        <v>16</v>
      </c>
      <c r="U62" s="4"/>
      <c r="V62" s="4" t="s">
        <v>16</v>
      </c>
      <c r="W62" s="4"/>
      <c r="X62" s="4" t="s">
        <v>16</v>
      </c>
      <c r="Y62" s="4"/>
      <c r="Z62" s="4"/>
      <c r="AA62" s="4" t="s">
        <v>16</v>
      </c>
      <c r="AB62" s="4"/>
      <c r="AC62" s="4" t="s">
        <v>16</v>
      </c>
      <c r="AD62" s="4"/>
      <c r="AE62" s="4" t="s">
        <v>16</v>
      </c>
      <c r="AF62" s="4"/>
      <c r="AG62" s="4"/>
      <c r="AH62" s="4" t="s">
        <v>16</v>
      </c>
      <c r="AI62" s="4"/>
      <c r="AJ62" s="4" t="s">
        <v>16</v>
      </c>
      <c r="AK62" s="4"/>
      <c r="AL62" s="4" t="s">
        <v>16</v>
      </c>
      <c r="AM62" s="4"/>
      <c r="AN62" s="4"/>
      <c r="AO62" s="4" t="s">
        <v>16</v>
      </c>
      <c r="AP62" s="42">
        <f ca="1">COUNTIFS(INDIRECT(Data!$J$2),"&lt;&gt;")</f>
        <v>13</v>
      </c>
      <c r="AQ62" s="42">
        <f ca="1">COUNTIFS(INDIRECT(Data!$J$2),"P")</f>
        <v>13</v>
      </c>
      <c r="AR62" s="42">
        <f ca="1">COUNTIFS(INDIRECT(Data!$J$2),"A")</f>
        <v>0</v>
      </c>
      <c r="AS62" s="43">
        <f ca="1">COUNTIFS(INDIRECT(Data!$J$2),"L")</f>
        <v>0</v>
      </c>
      <c r="AT62" s="44">
        <f ca="1">IFERROR(Attd_Sheet[[#This Row],[Classes Attended]]/Attd_Sheet[[#This Row],[Column1]],"")</f>
        <v>1</v>
      </c>
      <c r="AU62" s="26"/>
    </row>
    <row r="63" spans="1:47" s="35" customFormat="1" hidden="1" x14ac:dyDescent="0.25">
      <c r="A63" s="208">
        <f>COUNTIFS(Attd_Sheet[Student ID],Attd_Sheet[[#This Row],[Student ID]])</f>
        <v>1</v>
      </c>
      <c r="B63" s="209" t="s">
        <v>137</v>
      </c>
      <c r="C63" s="210" t="s">
        <v>2920</v>
      </c>
      <c r="D63" s="252" t="s">
        <v>2663</v>
      </c>
      <c r="E63" s="252" t="s">
        <v>2664</v>
      </c>
      <c r="F63" s="209" t="s">
        <v>31</v>
      </c>
      <c r="G63" s="252" t="s">
        <v>2673</v>
      </c>
      <c r="H63" s="210" t="s">
        <v>6</v>
      </c>
      <c r="I63" s="224" t="s">
        <v>2993</v>
      </c>
      <c r="J63" s="211" t="s">
        <v>2491</v>
      </c>
      <c r="K63" s="4"/>
      <c r="L63" s="4"/>
      <c r="M63" s="4" t="s">
        <v>16</v>
      </c>
      <c r="N63" s="190"/>
      <c r="O63" s="4" t="s">
        <v>16</v>
      </c>
      <c r="P63" s="4"/>
      <c r="Q63" s="4" t="s">
        <v>28</v>
      </c>
      <c r="R63" s="4"/>
      <c r="S63" s="4"/>
      <c r="T63" s="4" t="s">
        <v>16</v>
      </c>
      <c r="U63" s="4"/>
      <c r="V63" s="4" t="s">
        <v>16</v>
      </c>
      <c r="W63" s="4"/>
      <c r="X63" s="4" t="s">
        <v>16</v>
      </c>
      <c r="Y63" s="4"/>
      <c r="Z63" s="4"/>
      <c r="AA63" s="4" t="s">
        <v>16</v>
      </c>
      <c r="AB63" s="97"/>
      <c r="AC63" s="4" t="s">
        <v>16</v>
      </c>
      <c r="AD63" s="4"/>
      <c r="AE63" s="4" t="s">
        <v>16</v>
      </c>
      <c r="AF63" s="4"/>
      <c r="AG63" s="4"/>
      <c r="AH63" s="4" t="s">
        <v>16</v>
      </c>
      <c r="AI63" s="4"/>
      <c r="AJ63" s="4" t="s">
        <v>16</v>
      </c>
      <c r="AK63" s="4"/>
      <c r="AL63" s="4" t="s">
        <v>16</v>
      </c>
      <c r="AM63" s="4"/>
      <c r="AN63" s="4"/>
      <c r="AO63" s="4" t="s">
        <v>16</v>
      </c>
      <c r="AP63" s="111">
        <f ca="1">COUNTIFS(INDIRECT(Data!$J$2),"&lt;&gt;")</f>
        <v>13</v>
      </c>
      <c r="AQ63" s="111">
        <f ca="1">COUNTIFS(INDIRECT(Data!$J$2),"P")</f>
        <v>12</v>
      </c>
      <c r="AR63" s="111">
        <f ca="1">COUNTIFS(INDIRECT(Data!$J$2),"A")</f>
        <v>1</v>
      </c>
      <c r="AS63" s="113">
        <f ca="1">COUNTIFS(INDIRECT(Data!$J$2),"L")</f>
        <v>0</v>
      </c>
      <c r="AT63" s="114">
        <f ca="1">IFERROR(Attd_Sheet[[#This Row],[Classes Attended]]/Attd_Sheet[[#This Row],[Column1]],"")</f>
        <v>0.92307692307692313</v>
      </c>
      <c r="AU63" s="115"/>
    </row>
    <row r="64" spans="1:47" s="35" customFormat="1" hidden="1" x14ac:dyDescent="0.25">
      <c r="A64" s="208">
        <f>COUNTIFS(Attd_Sheet[Student ID],Attd_Sheet[[#This Row],[Student ID]])</f>
        <v>1</v>
      </c>
      <c r="B64" s="209" t="s">
        <v>137</v>
      </c>
      <c r="C64" s="210" t="s">
        <v>2920</v>
      </c>
      <c r="D64" s="252" t="s">
        <v>2665</v>
      </c>
      <c r="E64" s="252" t="s">
        <v>2364</v>
      </c>
      <c r="F64" s="209" t="s">
        <v>31</v>
      </c>
      <c r="G64" s="252" t="s">
        <v>2673</v>
      </c>
      <c r="H64" s="210" t="s">
        <v>6</v>
      </c>
      <c r="I64" s="224" t="s">
        <v>2993</v>
      </c>
      <c r="J64" s="211" t="s">
        <v>2491</v>
      </c>
      <c r="K64" s="4"/>
      <c r="L64" s="4"/>
      <c r="M64" s="4" t="s">
        <v>16</v>
      </c>
      <c r="N64" s="185"/>
      <c r="O64" s="4" t="s">
        <v>16</v>
      </c>
      <c r="P64" s="4"/>
      <c r="Q64" s="4" t="s">
        <v>16</v>
      </c>
      <c r="R64" s="4"/>
      <c r="S64" s="4"/>
      <c r="T64" s="4" t="s">
        <v>16</v>
      </c>
      <c r="U64" s="4"/>
      <c r="V64" s="4" t="s">
        <v>16</v>
      </c>
      <c r="W64" s="4"/>
      <c r="X64" s="4" t="s">
        <v>16</v>
      </c>
      <c r="Y64" s="4"/>
      <c r="Z64" s="4"/>
      <c r="AA64" s="4" t="s">
        <v>16</v>
      </c>
      <c r="AB64" s="4"/>
      <c r="AC64" s="4" t="s">
        <v>16</v>
      </c>
      <c r="AD64" s="4"/>
      <c r="AE64" s="4" t="s">
        <v>16</v>
      </c>
      <c r="AF64" s="4"/>
      <c r="AG64" s="4"/>
      <c r="AH64" s="4" t="s">
        <v>16</v>
      </c>
      <c r="AI64" s="4"/>
      <c r="AJ64" s="4" t="s">
        <v>16</v>
      </c>
      <c r="AK64" s="4"/>
      <c r="AL64" s="4" t="s">
        <v>16</v>
      </c>
      <c r="AM64" s="4"/>
      <c r="AN64" s="4"/>
      <c r="AO64" s="4" t="s">
        <v>16</v>
      </c>
      <c r="AP64" s="42">
        <f ca="1">COUNTIFS(INDIRECT(Data!$J$2),"&lt;&gt;")</f>
        <v>13</v>
      </c>
      <c r="AQ64" s="42">
        <f ca="1">COUNTIFS(INDIRECT(Data!$J$2),"P")</f>
        <v>13</v>
      </c>
      <c r="AR64" s="42">
        <f ca="1">COUNTIFS(INDIRECT(Data!$J$2),"A")</f>
        <v>0</v>
      </c>
      <c r="AS64" s="43">
        <f ca="1">COUNTIFS(INDIRECT(Data!$J$2),"L")</f>
        <v>0</v>
      </c>
      <c r="AT64" s="44">
        <f ca="1">IFERROR(Attd_Sheet[[#This Row],[Classes Attended]]/Attd_Sheet[[#This Row],[Column1]],"")</f>
        <v>1</v>
      </c>
      <c r="AU64" s="26"/>
    </row>
    <row r="65" spans="1:47" s="35" customFormat="1" hidden="1" x14ac:dyDescent="0.25">
      <c r="A65" s="208">
        <f>COUNTIFS(Attd_Sheet[Student ID],Attd_Sheet[[#This Row],[Student ID]])</f>
        <v>1</v>
      </c>
      <c r="B65" s="209" t="s">
        <v>137</v>
      </c>
      <c r="C65" s="210" t="s">
        <v>2920</v>
      </c>
      <c r="D65" s="252" t="s">
        <v>2666</v>
      </c>
      <c r="E65" s="252" t="s">
        <v>2667</v>
      </c>
      <c r="F65" s="209" t="s">
        <v>31</v>
      </c>
      <c r="G65" s="252" t="s">
        <v>2673</v>
      </c>
      <c r="H65" s="210" t="s">
        <v>6</v>
      </c>
      <c r="I65" s="224" t="s">
        <v>2993</v>
      </c>
      <c r="J65" s="211" t="s">
        <v>2491</v>
      </c>
      <c r="K65" s="4"/>
      <c r="L65" s="4"/>
      <c r="M65" s="4" t="s">
        <v>16</v>
      </c>
      <c r="N65" s="185"/>
      <c r="O65" s="4" t="s">
        <v>16</v>
      </c>
      <c r="P65" s="4"/>
      <c r="Q65" s="4" t="s">
        <v>16</v>
      </c>
      <c r="R65" s="4"/>
      <c r="S65" s="4"/>
      <c r="T65" s="4" t="s">
        <v>16</v>
      </c>
      <c r="U65" s="4"/>
      <c r="V65" s="4" t="s">
        <v>16</v>
      </c>
      <c r="W65" s="4"/>
      <c r="X65" s="4" t="s">
        <v>16</v>
      </c>
      <c r="Y65" s="4"/>
      <c r="Z65" s="4"/>
      <c r="AA65" s="4" t="s">
        <v>16</v>
      </c>
      <c r="AB65" s="4"/>
      <c r="AC65" s="4" t="s">
        <v>16</v>
      </c>
      <c r="AD65" s="4"/>
      <c r="AE65" s="4" t="s">
        <v>16</v>
      </c>
      <c r="AF65" s="4"/>
      <c r="AG65" s="4"/>
      <c r="AH65" s="4" t="s">
        <v>16</v>
      </c>
      <c r="AI65" s="4"/>
      <c r="AJ65" s="4" t="s">
        <v>16</v>
      </c>
      <c r="AK65" s="4"/>
      <c r="AL65" s="4" t="s">
        <v>16</v>
      </c>
      <c r="AM65" s="4"/>
      <c r="AN65" s="4"/>
      <c r="AO65" s="4" t="s">
        <v>16</v>
      </c>
      <c r="AP65" s="42">
        <f ca="1">COUNTIFS(INDIRECT(Data!$J$2),"&lt;&gt;")</f>
        <v>13</v>
      </c>
      <c r="AQ65" s="42">
        <f ca="1">COUNTIFS(INDIRECT(Data!$J$2),"P")</f>
        <v>13</v>
      </c>
      <c r="AR65" s="42">
        <f ca="1">COUNTIFS(INDIRECT(Data!$J$2),"A")</f>
        <v>0</v>
      </c>
      <c r="AS65" s="43">
        <f ca="1">COUNTIFS(INDIRECT(Data!$J$2),"L")</f>
        <v>0</v>
      </c>
      <c r="AT65" s="44">
        <f ca="1">IFERROR(Attd_Sheet[[#This Row],[Classes Attended]]/Attd_Sheet[[#This Row],[Column1]],"")</f>
        <v>1</v>
      </c>
      <c r="AU65" s="26"/>
    </row>
    <row r="66" spans="1:47" s="35" customFormat="1" hidden="1" x14ac:dyDescent="0.25">
      <c r="A66" s="208">
        <f>COUNTIFS(Attd_Sheet[Student ID],Attd_Sheet[[#This Row],[Student ID]])</f>
        <v>1</v>
      </c>
      <c r="B66" s="209" t="s">
        <v>137</v>
      </c>
      <c r="C66" s="210" t="s">
        <v>2920</v>
      </c>
      <c r="D66" s="252" t="s">
        <v>2668</v>
      </c>
      <c r="E66" s="252" t="s">
        <v>2669</v>
      </c>
      <c r="F66" s="209" t="s">
        <v>31</v>
      </c>
      <c r="G66" s="252" t="s">
        <v>2673</v>
      </c>
      <c r="H66" s="210" t="s">
        <v>6</v>
      </c>
      <c r="I66" s="224" t="s">
        <v>2993</v>
      </c>
      <c r="J66" s="211" t="s">
        <v>2491</v>
      </c>
      <c r="K66" s="4"/>
      <c r="L66" s="4"/>
      <c r="M66" s="4" t="s">
        <v>16</v>
      </c>
      <c r="N66" s="185"/>
      <c r="O66" s="4" t="s">
        <v>28</v>
      </c>
      <c r="P66" s="4"/>
      <c r="Q66" s="4" t="s">
        <v>28</v>
      </c>
      <c r="R66" s="4"/>
      <c r="S66" s="4"/>
      <c r="T66" s="4" t="s">
        <v>16</v>
      </c>
      <c r="U66" s="4"/>
      <c r="V66" s="4" t="s">
        <v>16</v>
      </c>
      <c r="W66" s="4"/>
      <c r="X66" s="4" t="s">
        <v>16</v>
      </c>
      <c r="Y66" s="4"/>
      <c r="Z66" s="4"/>
      <c r="AA66" s="4" t="s">
        <v>16</v>
      </c>
      <c r="AB66" s="4"/>
      <c r="AC66" s="4" t="s">
        <v>16</v>
      </c>
      <c r="AD66" s="4"/>
      <c r="AE66" s="4" t="s">
        <v>16</v>
      </c>
      <c r="AF66" s="4"/>
      <c r="AG66" s="4"/>
      <c r="AH66" s="4" t="s">
        <v>16</v>
      </c>
      <c r="AI66" s="4"/>
      <c r="AJ66" s="4" t="s">
        <v>16</v>
      </c>
      <c r="AK66" s="4"/>
      <c r="AL66" s="4" t="s">
        <v>16</v>
      </c>
      <c r="AM66" s="4"/>
      <c r="AN66" s="4"/>
      <c r="AO66" s="4" t="s">
        <v>16</v>
      </c>
      <c r="AP66" s="42">
        <f ca="1">COUNTIFS(INDIRECT(Data!$J$2),"&lt;&gt;")</f>
        <v>13</v>
      </c>
      <c r="AQ66" s="42">
        <f ca="1">COUNTIFS(INDIRECT(Data!$J$2),"P")</f>
        <v>11</v>
      </c>
      <c r="AR66" s="42">
        <f ca="1">COUNTIFS(INDIRECT(Data!$J$2),"A")</f>
        <v>2</v>
      </c>
      <c r="AS66" s="43">
        <f ca="1">COUNTIFS(INDIRECT(Data!$J$2),"L")</f>
        <v>0</v>
      </c>
      <c r="AT66" s="44">
        <f ca="1">IFERROR(Attd_Sheet[[#This Row],[Classes Attended]]/Attd_Sheet[[#This Row],[Column1]],"")</f>
        <v>0.84615384615384615</v>
      </c>
      <c r="AU66" s="26"/>
    </row>
    <row r="67" spans="1:47" s="35" customFormat="1" hidden="1" x14ac:dyDescent="0.25">
      <c r="A67" s="208">
        <f>COUNTIFS(Attd_Sheet[Student ID],Attd_Sheet[[#This Row],[Student ID]])</f>
        <v>1</v>
      </c>
      <c r="B67" s="209" t="s">
        <v>137</v>
      </c>
      <c r="C67" s="210" t="s">
        <v>2920</v>
      </c>
      <c r="D67" s="252" t="s">
        <v>2670</v>
      </c>
      <c r="E67" s="252" t="s">
        <v>1726</v>
      </c>
      <c r="F67" s="209" t="s">
        <v>31</v>
      </c>
      <c r="G67" s="252" t="s">
        <v>2673</v>
      </c>
      <c r="H67" s="210" t="s">
        <v>6</v>
      </c>
      <c r="I67" s="224" t="s">
        <v>2993</v>
      </c>
      <c r="J67" s="211" t="s">
        <v>2491</v>
      </c>
      <c r="K67" s="4"/>
      <c r="L67" s="4"/>
      <c r="M67" s="4" t="s">
        <v>16</v>
      </c>
      <c r="N67" s="185"/>
      <c r="O67" s="4" t="s">
        <v>16</v>
      </c>
      <c r="P67" s="4"/>
      <c r="Q67" s="4" t="s">
        <v>16</v>
      </c>
      <c r="R67" s="4"/>
      <c r="S67" s="4"/>
      <c r="T67" s="4" t="s">
        <v>16</v>
      </c>
      <c r="U67" s="4"/>
      <c r="V67" s="4" t="s">
        <v>16</v>
      </c>
      <c r="W67" s="4"/>
      <c r="X67" s="4" t="s">
        <v>16</v>
      </c>
      <c r="Y67" s="4"/>
      <c r="Z67" s="4"/>
      <c r="AA67" s="4" t="s">
        <v>16</v>
      </c>
      <c r="AB67" s="4"/>
      <c r="AC67" s="4" t="s">
        <v>16</v>
      </c>
      <c r="AD67" s="4"/>
      <c r="AE67" s="4" t="s">
        <v>16</v>
      </c>
      <c r="AF67" s="4"/>
      <c r="AG67" s="4"/>
      <c r="AH67" s="4" t="s">
        <v>16</v>
      </c>
      <c r="AI67" s="4"/>
      <c r="AJ67" s="4" t="s">
        <v>16</v>
      </c>
      <c r="AK67" s="4"/>
      <c r="AL67" s="4" t="s">
        <v>16</v>
      </c>
      <c r="AM67" s="4"/>
      <c r="AN67" s="4"/>
      <c r="AO67" s="4" t="s">
        <v>16</v>
      </c>
      <c r="AP67" s="42">
        <f ca="1">COUNTIFS(INDIRECT(Data!$J$2),"&lt;&gt;")</f>
        <v>13</v>
      </c>
      <c r="AQ67" s="42">
        <f ca="1">COUNTIFS(INDIRECT(Data!$J$2),"P")</f>
        <v>13</v>
      </c>
      <c r="AR67" s="42">
        <f ca="1">COUNTIFS(INDIRECT(Data!$J$2),"A")</f>
        <v>0</v>
      </c>
      <c r="AS67" s="43">
        <f ca="1">COUNTIFS(INDIRECT(Data!$J$2),"L")</f>
        <v>0</v>
      </c>
      <c r="AT67" s="44">
        <f ca="1">IFERROR(Attd_Sheet[[#This Row],[Classes Attended]]/Attd_Sheet[[#This Row],[Column1]],"")</f>
        <v>1</v>
      </c>
      <c r="AU67" s="26"/>
    </row>
    <row r="68" spans="1:47" s="35" customFormat="1" hidden="1" x14ac:dyDescent="0.25">
      <c r="A68" s="208">
        <f>COUNTIFS(Attd_Sheet[Student ID],Attd_Sheet[[#This Row],[Student ID]])</f>
        <v>1</v>
      </c>
      <c r="B68" s="209" t="s">
        <v>137</v>
      </c>
      <c r="C68" s="210" t="s">
        <v>2920</v>
      </c>
      <c r="D68" s="252" t="s">
        <v>927</v>
      </c>
      <c r="E68" s="252" t="s">
        <v>1727</v>
      </c>
      <c r="F68" s="209" t="s">
        <v>31</v>
      </c>
      <c r="G68" s="252" t="s">
        <v>2673</v>
      </c>
      <c r="H68" s="210" t="s">
        <v>6</v>
      </c>
      <c r="I68" s="224" t="s">
        <v>2993</v>
      </c>
      <c r="J68" s="211" t="s">
        <v>2491</v>
      </c>
      <c r="K68" s="4"/>
      <c r="L68" s="4"/>
      <c r="M68" s="4" t="s">
        <v>16</v>
      </c>
      <c r="N68" s="185"/>
      <c r="O68" s="4" t="s">
        <v>16</v>
      </c>
      <c r="P68" s="4"/>
      <c r="Q68" s="4" t="s">
        <v>16</v>
      </c>
      <c r="R68" s="4"/>
      <c r="S68" s="4"/>
      <c r="T68" s="4" t="s">
        <v>16</v>
      </c>
      <c r="U68" s="4"/>
      <c r="V68" s="4" t="s">
        <v>16</v>
      </c>
      <c r="W68" s="4"/>
      <c r="X68" s="4" t="s">
        <v>16</v>
      </c>
      <c r="Y68" s="4"/>
      <c r="Z68" s="4"/>
      <c r="AA68" s="4" t="s">
        <v>16</v>
      </c>
      <c r="AB68" s="4"/>
      <c r="AC68" s="4" t="s">
        <v>16</v>
      </c>
      <c r="AD68" s="4"/>
      <c r="AE68" s="4" t="s">
        <v>16</v>
      </c>
      <c r="AF68" s="4"/>
      <c r="AG68" s="4"/>
      <c r="AH68" s="4" t="s">
        <v>16</v>
      </c>
      <c r="AI68" s="4"/>
      <c r="AJ68" s="4" t="s">
        <v>16</v>
      </c>
      <c r="AK68" s="4"/>
      <c r="AL68" s="4" t="s">
        <v>16</v>
      </c>
      <c r="AM68" s="4"/>
      <c r="AN68" s="4"/>
      <c r="AO68" s="4" t="s">
        <v>28</v>
      </c>
      <c r="AP68" s="42">
        <f ca="1">COUNTIFS(INDIRECT(Data!$J$2),"&lt;&gt;")</f>
        <v>13</v>
      </c>
      <c r="AQ68" s="42">
        <f ca="1">COUNTIFS(INDIRECT(Data!$J$2),"P")</f>
        <v>12</v>
      </c>
      <c r="AR68" s="42">
        <f ca="1">COUNTIFS(INDIRECT(Data!$J$2),"A")</f>
        <v>1</v>
      </c>
      <c r="AS68" s="43">
        <f ca="1">COUNTIFS(INDIRECT(Data!$J$2),"L")</f>
        <v>0</v>
      </c>
      <c r="AT68" s="44">
        <f ca="1">IFERROR(Attd_Sheet[[#This Row],[Classes Attended]]/Attd_Sheet[[#This Row],[Column1]],"")</f>
        <v>0.92307692307692313</v>
      </c>
      <c r="AU68" s="26"/>
    </row>
    <row r="69" spans="1:47" s="35" customFormat="1" hidden="1" x14ac:dyDescent="0.25">
      <c r="A69" s="208">
        <f>COUNTIFS(Attd_Sheet[Student ID],Attd_Sheet[[#This Row],[Student ID]])</f>
        <v>1</v>
      </c>
      <c r="B69" s="209" t="s">
        <v>137</v>
      </c>
      <c r="C69" s="210" t="s">
        <v>2920</v>
      </c>
      <c r="D69" s="252" t="s">
        <v>928</v>
      </c>
      <c r="E69" s="252" t="s">
        <v>1728</v>
      </c>
      <c r="F69" s="209" t="s">
        <v>31</v>
      </c>
      <c r="G69" s="252" t="s">
        <v>2673</v>
      </c>
      <c r="H69" s="210" t="s">
        <v>6</v>
      </c>
      <c r="I69" s="224" t="s">
        <v>2993</v>
      </c>
      <c r="J69" s="211" t="s">
        <v>2491</v>
      </c>
      <c r="K69" s="4"/>
      <c r="L69" s="4"/>
      <c r="M69" s="4" t="s">
        <v>16</v>
      </c>
      <c r="N69" s="185"/>
      <c r="O69" s="4" t="s">
        <v>16</v>
      </c>
      <c r="P69" s="4"/>
      <c r="Q69" s="4" t="s">
        <v>16</v>
      </c>
      <c r="R69" s="4"/>
      <c r="S69" s="4"/>
      <c r="T69" s="4" t="s">
        <v>16</v>
      </c>
      <c r="U69" s="4"/>
      <c r="V69" s="4" t="s">
        <v>16</v>
      </c>
      <c r="W69" s="4"/>
      <c r="X69" s="4" t="s">
        <v>16</v>
      </c>
      <c r="Y69" s="4"/>
      <c r="Z69" s="4"/>
      <c r="AA69" s="4" t="s">
        <v>16</v>
      </c>
      <c r="AB69" s="4"/>
      <c r="AC69" s="4" t="s">
        <v>16</v>
      </c>
      <c r="AD69" s="4"/>
      <c r="AE69" s="4" t="s">
        <v>16</v>
      </c>
      <c r="AF69" s="4"/>
      <c r="AG69" s="4"/>
      <c r="AH69" s="4" t="s">
        <v>16</v>
      </c>
      <c r="AI69" s="4"/>
      <c r="AJ69" s="4" t="s">
        <v>16</v>
      </c>
      <c r="AK69" s="4"/>
      <c r="AL69" s="4" t="s">
        <v>16</v>
      </c>
      <c r="AM69" s="4"/>
      <c r="AN69" s="4"/>
      <c r="AO69" s="4" t="s">
        <v>28</v>
      </c>
      <c r="AP69" s="42">
        <f ca="1">COUNTIFS(INDIRECT(Data!$J$2),"&lt;&gt;")</f>
        <v>13</v>
      </c>
      <c r="AQ69" s="42">
        <f ca="1">COUNTIFS(INDIRECT(Data!$J$2),"P")</f>
        <v>12</v>
      </c>
      <c r="AR69" s="42">
        <f ca="1">COUNTIFS(INDIRECT(Data!$J$2),"A")</f>
        <v>1</v>
      </c>
      <c r="AS69" s="43">
        <f ca="1">COUNTIFS(INDIRECT(Data!$J$2),"L")</f>
        <v>0</v>
      </c>
      <c r="AT69" s="44">
        <f ca="1">IFERROR(Attd_Sheet[[#This Row],[Classes Attended]]/Attd_Sheet[[#This Row],[Column1]],"")</f>
        <v>0.92307692307692313</v>
      </c>
      <c r="AU69" s="26"/>
    </row>
    <row r="70" spans="1:47" s="35" customFormat="1" hidden="1" x14ac:dyDescent="0.25">
      <c r="A70" s="208">
        <f>COUNTIFS(Attd_Sheet[Student ID],Attd_Sheet[[#This Row],[Student ID]])</f>
        <v>1</v>
      </c>
      <c r="B70" s="209" t="s">
        <v>137</v>
      </c>
      <c r="C70" s="210" t="s">
        <v>2920</v>
      </c>
      <c r="D70" s="252" t="s">
        <v>929</v>
      </c>
      <c r="E70" s="252" t="s">
        <v>1729</v>
      </c>
      <c r="F70" s="209" t="s">
        <v>31</v>
      </c>
      <c r="G70" s="252" t="s">
        <v>2673</v>
      </c>
      <c r="H70" s="210" t="s">
        <v>6</v>
      </c>
      <c r="I70" s="224" t="s">
        <v>2993</v>
      </c>
      <c r="J70" s="211" t="s">
        <v>2491</v>
      </c>
      <c r="K70" s="4"/>
      <c r="L70" s="4"/>
      <c r="M70" s="4" t="s">
        <v>16</v>
      </c>
      <c r="N70" s="185"/>
      <c r="O70" s="4" t="s">
        <v>16</v>
      </c>
      <c r="P70" s="4"/>
      <c r="Q70" s="4" t="s">
        <v>16</v>
      </c>
      <c r="R70" s="4"/>
      <c r="S70" s="4"/>
      <c r="T70" s="4" t="s">
        <v>16</v>
      </c>
      <c r="U70" s="4"/>
      <c r="V70" s="4" t="s">
        <v>16</v>
      </c>
      <c r="W70" s="4"/>
      <c r="X70" s="4" t="s">
        <v>16</v>
      </c>
      <c r="Y70" s="4"/>
      <c r="Z70" s="4"/>
      <c r="AA70" s="4" t="s">
        <v>16</v>
      </c>
      <c r="AB70" s="4"/>
      <c r="AC70" s="4" t="s">
        <v>16</v>
      </c>
      <c r="AD70" s="4"/>
      <c r="AE70" s="4" t="s">
        <v>16</v>
      </c>
      <c r="AF70" s="4"/>
      <c r="AG70" s="4"/>
      <c r="AH70" s="4" t="s">
        <v>16</v>
      </c>
      <c r="AI70" s="4"/>
      <c r="AJ70" s="4" t="s">
        <v>16</v>
      </c>
      <c r="AK70" s="4"/>
      <c r="AL70" s="4" t="s">
        <v>16</v>
      </c>
      <c r="AM70" s="4"/>
      <c r="AN70" s="4"/>
      <c r="AO70" s="4" t="s">
        <v>16</v>
      </c>
      <c r="AP70" s="42">
        <f ca="1">COUNTIFS(INDIRECT(Data!$J$2),"&lt;&gt;")</f>
        <v>13</v>
      </c>
      <c r="AQ70" s="42">
        <f ca="1">COUNTIFS(INDIRECT(Data!$J$2),"P")</f>
        <v>13</v>
      </c>
      <c r="AR70" s="42">
        <f ca="1">COUNTIFS(INDIRECT(Data!$J$2),"A")</f>
        <v>0</v>
      </c>
      <c r="AS70" s="43">
        <f ca="1">COUNTIFS(INDIRECT(Data!$J$2),"L")</f>
        <v>0</v>
      </c>
      <c r="AT70" s="44">
        <f ca="1">IFERROR(Attd_Sheet[[#This Row],[Classes Attended]]/Attd_Sheet[[#This Row],[Column1]],"")</f>
        <v>1</v>
      </c>
      <c r="AU70" s="26"/>
    </row>
    <row r="71" spans="1:47" s="35" customFormat="1" hidden="1" x14ac:dyDescent="0.25">
      <c r="A71" s="208">
        <f>COUNTIFS(Attd_Sheet[Student ID],Attd_Sheet[[#This Row],[Student ID]])</f>
        <v>1</v>
      </c>
      <c r="B71" s="209" t="s">
        <v>137</v>
      </c>
      <c r="C71" s="210" t="s">
        <v>2981</v>
      </c>
      <c r="D71" s="252" t="s">
        <v>919</v>
      </c>
      <c r="E71" s="252" t="s">
        <v>1718</v>
      </c>
      <c r="F71" s="209" t="s">
        <v>31</v>
      </c>
      <c r="G71" s="252" t="s">
        <v>2469</v>
      </c>
      <c r="H71" s="210" t="s">
        <v>7</v>
      </c>
      <c r="I71" s="193" t="s">
        <v>2869</v>
      </c>
      <c r="J71" s="211" t="s">
        <v>2483</v>
      </c>
      <c r="K71" s="4" t="s">
        <v>16</v>
      </c>
      <c r="L71" s="4"/>
      <c r="M71" s="4"/>
      <c r="N71" s="4" t="s">
        <v>16</v>
      </c>
      <c r="O71" s="4"/>
      <c r="P71" s="4" t="s">
        <v>16</v>
      </c>
      <c r="Q71" s="185"/>
      <c r="R71" s="4" t="s">
        <v>16</v>
      </c>
      <c r="S71" s="4"/>
      <c r="T71" s="4"/>
      <c r="U71" s="4" t="s">
        <v>16</v>
      </c>
      <c r="V71" s="4"/>
      <c r="W71" s="4" t="s">
        <v>16</v>
      </c>
      <c r="X71" s="4"/>
      <c r="Y71" s="4" t="s">
        <v>16</v>
      </c>
      <c r="Z71" s="4"/>
      <c r="AA71" s="4"/>
      <c r="AB71" s="4" t="s">
        <v>16</v>
      </c>
      <c r="AC71" s="4"/>
      <c r="AD71" s="4" t="s">
        <v>16</v>
      </c>
      <c r="AE71" s="162"/>
      <c r="AF71" s="4" t="s">
        <v>28</v>
      </c>
      <c r="AG71" s="4"/>
      <c r="AH71" s="4"/>
      <c r="AI71" s="4" t="s">
        <v>16</v>
      </c>
      <c r="AJ71" s="4"/>
      <c r="AK71" s="4" t="s">
        <v>16</v>
      </c>
      <c r="AL71" s="4"/>
      <c r="AM71" s="4" t="s">
        <v>16</v>
      </c>
      <c r="AN71" s="4"/>
      <c r="AO71" s="4"/>
      <c r="AP71" s="42">
        <f ca="1">COUNTIFS(INDIRECT(Data!$J$2),"&lt;&gt;")</f>
        <v>13</v>
      </c>
      <c r="AQ71" s="42">
        <f ca="1">COUNTIFS(INDIRECT(Data!$J$2),"P")</f>
        <v>12</v>
      </c>
      <c r="AR71" s="42">
        <f ca="1">COUNTIFS(INDIRECT(Data!$J$2),"A")</f>
        <v>1</v>
      </c>
      <c r="AS71" s="43">
        <f ca="1">COUNTIFS(INDIRECT(Data!$J$2),"L")</f>
        <v>0</v>
      </c>
      <c r="AT71" s="44">
        <f ca="1">IFERROR(Attd_Sheet[[#This Row],[Classes Attended]]/Attd_Sheet[[#This Row],[Column1]],"")</f>
        <v>0.92307692307692313</v>
      </c>
      <c r="AU71" s="26"/>
    </row>
    <row r="72" spans="1:47" s="35" customFormat="1" hidden="1" x14ac:dyDescent="0.25">
      <c r="A72" s="208">
        <f>COUNTIFS(Attd_Sheet[Student ID],Attd_Sheet[[#This Row],[Student ID]])</f>
        <v>1</v>
      </c>
      <c r="B72" s="209" t="s">
        <v>137</v>
      </c>
      <c r="C72" s="210" t="s">
        <v>2981</v>
      </c>
      <c r="D72" s="252" t="s">
        <v>926</v>
      </c>
      <c r="E72" s="252" t="s">
        <v>1725</v>
      </c>
      <c r="F72" s="209" t="s">
        <v>31</v>
      </c>
      <c r="G72" s="252" t="s">
        <v>2469</v>
      </c>
      <c r="H72" s="210" t="s">
        <v>7</v>
      </c>
      <c r="I72" s="193" t="s">
        <v>2869</v>
      </c>
      <c r="J72" s="211" t="s">
        <v>2483</v>
      </c>
      <c r="K72" s="4" t="s">
        <v>28</v>
      </c>
      <c r="L72" s="4"/>
      <c r="M72" s="4"/>
      <c r="N72" s="4" t="s">
        <v>16</v>
      </c>
      <c r="O72" s="4"/>
      <c r="P72" s="4" t="s">
        <v>16</v>
      </c>
      <c r="Q72" s="4"/>
      <c r="R72" s="4" t="s">
        <v>16</v>
      </c>
      <c r="S72" s="4"/>
      <c r="T72" s="4"/>
      <c r="U72" s="4" t="s">
        <v>16</v>
      </c>
      <c r="V72" s="4"/>
      <c r="W72" s="4" t="s">
        <v>16</v>
      </c>
      <c r="X72" s="4"/>
      <c r="Y72" s="4" t="s">
        <v>16</v>
      </c>
      <c r="Z72" s="4"/>
      <c r="AA72" s="4"/>
      <c r="AB72" s="4" t="s">
        <v>16</v>
      </c>
      <c r="AC72" s="4"/>
      <c r="AD72" s="4" t="s">
        <v>16</v>
      </c>
      <c r="AE72" s="4"/>
      <c r="AF72" s="4" t="s">
        <v>28</v>
      </c>
      <c r="AG72" s="4"/>
      <c r="AH72" s="4"/>
      <c r="AI72" s="4" t="s">
        <v>28</v>
      </c>
      <c r="AJ72" s="4"/>
      <c r="AK72" s="4" t="s">
        <v>16</v>
      </c>
      <c r="AL72" s="4"/>
      <c r="AM72" s="4" t="s">
        <v>16</v>
      </c>
      <c r="AN72" s="4"/>
      <c r="AO72" s="4"/>
      <c r="AP72" s="42">
        <f ca="1">COUNTIFS(INDIRECT(Data!$J$2),"&lt;&gt;")</f>
        <v>13</v>
      </c>
      <c r="AQ72" s="42">
        <f ca="1">COUNTIFS(INDIRECT(Data!$J$2),"P")</f>
        <v>10</v>
      </c>
      <c r="AR72" s="42">
        <f ca="1">COUNTIFS(INDIRECT(Data!$J$2),"A")</f>
        <v>3</v>
      </c>
      <c r="AS72" s="43">
        <f ca="1">COUNTIFS(INDIRECT(Data!$J$2),"L")</f>
        <v>0</v>
      </c>
      <c r="AT72" s="44">
        <f ca="1">IFERROR(Attd_Sheet[[#This Row],[Classes Attended]]/Attd_Sheet[[#This Row],[Column1]],"")</f>
        <v>0.76923076923076927</v>
      </c>
      <c r="AU72" s="26"/>
    </row>
    <row r="73" spans="1:47" s="116" customFormat="1" hidden="1" x14ac:dyDescent="0.25">
      <c r="A73" s="208">
        <f>COUNTIFS(Attd_Sheet[Student ID],Attd_Sheet[[#This Row],[Student ID]])</f>
        <v>1</v>
      </c>
      <c r="B73" s="209" t="s">
        <v>137</v>
      </c>
      <c r="C73" s="210" t="s">
        <v>2981</v>
      </c>
      <c r="D73" s="252" t="s">
        <v>2675</v>
      </c>
      <c r="E73" s="252" t="s">
        <v>2517</v>
      </c>
      <c r="F73" s="209" t="s">
        <v>31</v>
      </c>
      <c r="G73" s="252" t="s">
        <v>2469</v>
      </c>
      <c r="H73" s="210" t="s">
        <v>7</v>
      </c>
      <c r="I73" s="193" t="s">
        <v>2869</v>
      </c>
      <c r="J73" s="211" t="s">
        <v>2483</v>
      </c>
      <c r="K73" s="4" t="s">
        <v>16</v>
      </c>
      <c r="L73" s="4"/>
      <c r="M73" s="4"/>
      <c r="N73" s="4" t="s">
        <v>16</v>
      </c>
      <c r="O73" s="4"/>
      <c r="P73" s="4" t="s">
        <v>16</v>
      </c>
      <c r="Q73" s="4"/>
      <c r="R73" s="4" t="s">
        <v>16</v>
      </c>
      <c r="S73" s="4"/>
      <c r="T73" s="4"/>
      <c r="U73" s="4" t="s">
        <v>16</v>
      </c>
      <c r="V73" s="4"/>
      <c r="W73" s="4" t="s">
        <v>16</v>
      </c>
      <c r="X73" s="4"/>
      <c r="Y73" s="4" t="s">
        <v>16</v>
      </c>
      <c r="Z73" s="4"/>
      <c r="AA73" s="4"/>
      <c r="AB73" s="4" t="s">
        <v>16</v>
      </c>
      <c r="AC73" s="4"/>
      <c r="AD73" s="4" t="s">
        <v>16</v>
      </c>
      <c r="AE73" s="4"/>
      <c r="AF73" s="4" t="s">
        <v>16</v>
      </c>
      <c r="AG73" s="4"/>
      <c r="AH73" s="4"/>
      <c r="AI73" s="4" t="s">
        <v>16</v>
      </c>
      <c r="AJ73" s="4"/>
      <c r="AK73" s="4" t="s">
        <v>16</v>
      </c>
      <c r="AL73" s="4"/>
      <c r="AM73" s="4" t="s">
        <v>16</v>
      </c>
      <c r="AN73" s="4"/>
      <c r="AO73" s="4"/>
      <c r="AP73" s="42">
        <f ca="1">COUNTIFS(INDIRECT(Data!$J$2),"&lt;&gt;")</f>
        <v>13</v>
      </c>
      <c r="AQ73" s="42">
        <f ca="1">COUNTIFS(INDIRECT(Data!$J$2),"P")</f>
        <v>13</v>
      </c>
      <c r="AR73" s="42">
        <f ca="1">COUNTIFS(INDIRECT(Data!$J$2),"A")</f>
        <v>0</v>
      </c>
      <c r="AS73" s="43">
        <f ca="1">COUNTIFS(INDIRECT(Data!$J$2),"L")</f>
        <v>0</v>
      </c>
      <c r="AT73" s="44">
        <f ca="1">IFERROR(Attd_Sheet[[#This Row],[Classes Attended]]/Attd_Sheet[[#This Row],[Column1]],"")</f>
        <v>1</v>
      </c>
      <c r="AU73" s="26"/>
    </row>
    <row r="74" spans="1:47" s="35" customFormat="1" hidden="1" x14ac:dyDescent="0.25">
      <c r="A74" s="208">
        <f>COUNTIFS(Attd_Sheet[Student ID],Attd_Sheet[[#This Row],[Student ID]])</f>
        <v>1</v>
      </c>
      <c r="B74" s="209" t="s">
        <v>137</v>
      </c>
      <c r="C74" s="210" t="s">
        <v>2981</v>
      </c>
      <c r="D74" s="252" t="s">
        <v>2753</v>
      </c>
      <c r="E74" s="252" t="s">
        <v>2754</v>
      </c>
      <c r="F74" s="209" t="s">
        <v>31</v>
      </c>
      <c r="G74" s="252" t="s">
        <v>2469</v>
      </c>
      <c r="H74" s="210" t="s">
        <v>7</v>
      </c>
      <c r="I74" s="193" t="s">
        <v>2869</v>
      </c>
      <c r="J74" s="211" t="s">
        <v>2483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185"/>
      <c r="X74" s="4"/>
      <c r="Y74" s="4"/>
      <c r="Z74" s="4"/>
      <c r="AA74" s="4"/>
      <c r="AB74" s="4" t="s">
        <v>16</v>
      </c>
      <c r="AC74" s="4"/>
      <c r="AD74" s="4" t="s">
        <v>16</v>
      </c>
      <c r="AE74" s="4"/>
      <c r="AF74" s="4" t="s">
        <v>16</v>
      </c>
      <c r="AG74" s="4"/>
      <c r="AH74" s="4"/>
      <c r="AI74" s="4" t="s">
        <v>16</v>
      </c>
      <c r="AJ74" s="4"/>
      <c r="AK74" s="4" t="s">
        <v>16</v>
      </c>
      <c r="AL74" s="4"/>
      <c r="AM74" s="4" t="s">
        <v>16</v>
      </c>
      <c r="AN74" s="4"/>
      <c r="AO74" s="4"/>
      <c r="AP74" s="42">
        <f ca="1">COUNTIFS(INDIRECT(Data!$J$2),"&lt;&gt;")</f>
        <v>6</v>
      </c>
      <c r="AQ74" s="42">
        <f ca="1">COUNTIFS(INDIRECT(Data!$J$2),"P")</f>
        <v>6</v>
      </c>
      <c r="AR74" s="42">
        <f ca="1">COUNTIFS(INDIRECT(Data!$J$2),"A")</f>
        <v>0</v>
      </c>
      <c r="AS74" s="43">
        <f ca="1">COUNTIFS(INDIRECT(Data!$J$2),"L")</f>
        <v>0</v>
      </c>
      <c r="AT74" s="44">
        <f ca="1">IFERROR(Attd_Sheet[[#This Row],[Classes Attended]]/Attd_Sheet[[#This Row],[Column1]],"")</f>
        <v>1</v>
      </c>
      <c r="AU74" s="26"/>
    </row>
    <row r="75" spans="1:47" s="35" customFormat="1" hidden="1" x14ac:dyDescent="0.25">
      <c r="A75" s="208">
        <f>COUNTIFS(Attd_Sheet[Student ID],Attd_Sheet[[#This Row],[Student ID]])</f>
        <v>1</v>
      </c>
      <c r="B75" s="209" t="s">
        <v>137</v>
      </c>
      <c r="C75" s="210" t="s">
        <v>2981</v>
      </c>
      <c r="D75" s="252" t="s">
        <v>2755</v>
      </c>
      <c r="E75" s="252" t="s">
        <v>2756</v>
      </c>
      <c r="F75" s="209" t="s">
        <v>31</v>
      </c>
      <c r="G75" s="252" t="s">
        <v>2469</v>
      </c>
      <c r="H75" s="210" t="s">
        <v>7</v>
      </c>
      <c r="I75" s="193" t="s">
        <v>2869</v>
      </c>
      <c r="J75" s="211" t="s">
        <v>2483</v>
      </c>
      <c r="K75" s="4" t="s">
        <v>16</v>
      </c>
      <c r="L75" s="4"/>
      <c r="M75" s="4"/>
      <c r="N75" s="4" t="s">
        <v>16</v>
      </c>
      <c r="O75" s="4"/>
      <c r="P75" s="4" t="s">
        <v>16</v>
      </c>
      <c r="Q75" s="4"/>
      <c r="R75" s="4" t="s">
        <v>16</v>
      </c>
      <c r="S75" s="4"/>
      <c r="T75" s="4"/>
      <c r="U75" s="4" t="s">
        <v>16</v>
      </c>
      <c r="V75" s="4"/>
      <c r="W75" s="4" t="s">
        <v>16</v>
      </c>
      <c r="X75" s="4"/>
      <c r="Y75" s="4" t="s">
        <v>16</v>
      </c>
      <c r="Z75" s="4"/>
      <c r="AA75" s="4"/>
      <c r="AB75" s="4" t="s">
        <v>16</v>
      </c>
      <c r="AC75" s="4"/>
      <c r="AD75" s="4" t="s">
        <v>16</v>
      </c>
      <c r="AE75" s="4"/>
      <c r="AF75" s="4" t="s">
        <v>16</v>
      </c>
      <c r="AG75" s="4"/>
      <c r="AH75" s="4"/>
      <c r="AI75" s="4" t="s">
        <v>16</v>
      </c>
      <c r="AJ75" s="4"/>
      <c r="AK75" s="4" t="s">
        <v>16</v>
      </c>
      <c r="AL75" s="4"/>
      <c r="AM75" s="4" t="s">
        <v>16</v>
      </c>
      <c r="AN75" s="4"/>
      <c r="AO75" s="4"/>
      <c r="AP75" s="42">
        <f ca="1">COUNTIFS(INDIRECT(Data!$J$2),"&lt;&gt;")</f>
        <v>13</v>
      </c>
      <c r="AQ75" s="42">
        <f ca="1">COUNTIFS(INDIRECT(Data!$J$2),"P")</f>
        <v>13</v>
      </c>
      <c r="AR75" s="42">
        <f ca="1">COUNTIFS(INDIRECT(Data!$J$2),"A")</f>
        <v>0</v>
      </c>
      <c r="AS75" s="43">
        <f ca="1">COUNTIFS(INDIRECT(Data!$J$2),"L")</f>
        <v>0</v>
      </c>
      <c r="AT75" s="44">
        <f ca="1">IFERROR(Attd_Sheet[[#This Row],[Classes Attended]]/Attd_Sheet[[#This Row],[Column1]],"")</f>
        <v>1</v>
      </c>
      <c r="AU75" s="26"/>
    </row>
    <row r="76" spans="1:47" s="35" customFormat="1" hidden="1" x14ac:dyDescent="0.25">
      <c r="A76" s="208">
        <f>COUNTIFS(Attd_Sheet[Student ID],Attd_Sheet[[#This Row],[Student ID]])</f>
        <v>1</v>
      </c>
      <c r="B76" s="209" t="s">
        <v>137</v>
      </c>
      <c r="C76" s="210" t="s">
        <v>2981</v>
      </c>
      <c r="D76" s="252" t="s">
        <v>2677</v>
      </c>
      <c r="E76" s="252" t="s">
        <v>2626</v>
      </c>
      <c r="F76" s="209" t="s">
        <v>31</v>
      </c>
      <c r="G76" s="252" t="s">
        <v>2469</v>
      </c>
      <c r="H76" s="210" t="s">
        <v>7</v>
      </c>
      <c r="I76" s="193" t="s">
        <v>2869</v>
      </c>
      <c r="J76" s="211" t="s">
        <v>2483</v>
      </c>
      <c r="K76" s="4" t="s">
        <v>16</v>
      </c>
      <c r="L76" s="4"/>
      <c r="M76" s="4"/>
      <c r="N76" s="4" t="s">
        <v>16</v>
      </c>
      <c r="O76" s="4"/>
      <c r="P76" s="4" t="s">
        <v>28</v>
      </c>
      <c r="Q76" s="4"/>
      <c r="R76" s="4" t="s">
        <v>16</v>
      </c>
      <c r="S76" s="4"/>
      <c r="T76" s="4"/>
      <c r="U76" s="4" t="s">
        <v>16</v>
      </c>
      <c r="V76" s="4"/>
      <c r="W76" s="4" t="s">
        <v>28</v>
      </c>
      <c r="X76" s="4"/>
      <c r="Y76" s="4" t="s">
        <v>16</v>
      </c>
      <c r="Z76" s="4"/>
      <c r="AA76" s="4"/>
      <c r="AB76" s="4" t="s">
        <v>28</v>
      </c>
      <c r="AC76" s="4"/>
      <c r="AD76" s="4" t="s">
        <v>16</v>
      </c>
      <c r="AE76" s="4"/>
      <c r="AF76" s="4" t="s">
        <v>16</v>
      </c>
      <c r="AG76" s="4"/>
      <c r="AH76" s="4"/>
      <c r="AI76" s="4" t="s">
        <v>28</v>
      </c>
      <c r="AJ76" s="4"/>
      <c r="AK76" s="4" t="s">
        <v>16</v>
      </c>
      <c r="AL76" s="4"/>
      <c r="AM76" s="4" t="s">
        <v>16</v>
      </c>
      <c r="AN76" s="4"/>
      <c r="AO76" s="4"/>
      <c r="AP76" s="42">
        <f ca="1">COUNTIFS(INDIRECT(Data!$J$2),"&lt;&gt;")</f>
        <v>13</v>
      </c>
      <c r="AQ76" s="42">
        <f ca="1">COUNTIFS(INDIRECT(Data!$J$2),"P")</f>
        <v>9</v>
      </c>
      <c r="AR76" s="42">
        <f ca="1">COUNTIFS(INDIRECT(Data!$J$2),"A")</f>
        <v>4</v>
      </c>
      <c r="AS76" s="43">
        <f ca="1">COUNTIFS(INDIRECT(Data!$J$2),"L")</f>
        <v>0</v>
      </c>
      <c r="AT76" s="44">
        <f ca="1">IFERROR(Attd_Sheet[[#This Row],[Classes Attended]]/Attd_Sheet[[#This Row],[Column1]],"")</f>
        <v>0.69230769230769229</v>
      </c>
      <c r="AU76" s="26"/>
    </row>
    <row r="77" spans="1:47" s="35" customFormat="1" hidden="1" x14ac:dyDescent="0.25">
      <c r="A77" s="208">
        <f>COUNTIFS(Attd_Sheet[Student ID],Attd_Sheet[[#This Row],[Student ID]])</f>
        <v>1</v>
      </c>
      <c r="B77" s="209" t="s">
        <v>137</v>
      </c>
      <c r="C77" s="210" t="s">
        <v>2981</v>
      </c>
      <c r="D77" s="252" t="s">
        <v>640</v>
      </c>
      <c r="E77" s="252" t="s">
        <v>1452</v>
      </c>
      <c r="F77" s="209" t="s">
        <v>31</v>
      </c>
      <c r="G77" s="252" t="s">
        <v>2469</v>
      </c>
      <c r="H77" s="210" t="s">
        <v>7</v>
      </c>
      <c r="I77" s="193" t="s">
        <v>2869</v>
      </c>
      <c r="J77" s="211" t="s">
        <v>2483</v>
      </c>
      <c r="K77" s="4" t="s">
        <v>16</v>
      </c>
      <c r="L77" s="4"/>
      <c r="M77" s="4"/>
      <c r="N77" s="4" t="s">
        <v>16</v>
      </c>
      <c r="O77" s="4"/>
      <c r="P77" s="4" t="s">
        <v>16</v>
      </c>
      <c r="Q77" s="4"/>
      <c r="R77" s="4" t="s">
        <v>16</v>
      </c>
      <c r="S77" s="4"/>
      <c r="T77" s="4"/>
      <c r="U77" s="4" t="s">
        <v>16</v>
      </c>
      <c r="V77" s="4"/>
      <c r="W77" s="4" t="s">
        <v>16</v>
      </c>
      <c r="X77" s="4"/>
      <c r="Y77" s="4" t="s">
        <v>16</v>
      </c>
      <c r="Z77" s="4"/>
      <c r="AA77" s="4"/>
      <c r="AB77" s="4" t="s">
        <v>16</v>
      </c>
      <c r="AC77" s="4"/>
      <c r="AD77" s="4" t="s">
        <v>16</v>
      </c>
      <c r="AE77" s="4"/>
      <c r="AF77" s="4" t="s">
        <v>16</v>
      </c>
      <c r="AG77" s="4"/>
      <c r="AH77" s="4"/>
      <c r="AI77" s="4" t="s">
        <v>16</v>
      </c>
      <c r="AJ77" s="4"/>
      <c r="AK77" s="4" t="s">
        <v>28</v>
      </c>
      <c r="AL77" s="4"/>
      <c r="AM77" s="4" t="s">
        <v>28</v>
      </c>
      <c r="AN77" s="4"/>
      <c r="AO77" s="203"/>
      <c r="AP77" s="42">
        <f ca="1">COUNTIFS(INDIRECT(Data!$J$2),"&lt;&gt;")</f>
        <v>13</v>
      </c>
      <c r="AQ77" s="42">
        <f ca="1">COUNTIFS(INDIRECT(Data!$J$2),"P")</f>
        <v>11</v>
      </c>
      <c r="AR77" s="42">
        <f ca="1">COUNTIFS(INDIRECT(Data!$J$2),"A")</f>
        <v>2</v>
      </c>
      <c r="AS77" s="43">
        <f ca="1">COUNTIFS(INDIRECT(Data!$J$2),"L")</f>
        <v>0</v>
      </c>
      <c r="AT77" s="44">
        <f ca="1">IFERROR(Attd_Sheet[[#This Row],[Classes Attended]]/Attd_Sheet[[#This Row],[Column1]],"")</f>
        <v>0.84615384615384615</v>
      </c>
      <c r="AU77" s="26"/>
    </row>
    <row r="78" spans="1:47" s="35" customFormat="1" hidden="1" x14ac:dyDescent="0.25">
      <c r="A78" s="208">
        <f>COUNTIFS(Attd_Sheet[Student ID],Attd_Sheet[[#This Row],[Student ID]])</f>
        <v>1</v>
      </c>
      <c r="B78" s="209" t="s">
        <v>137</v>
      </c>
      <c r="C78" s="210" t="s">
        <v>2981</v>
      </c>
      <c r="D78" s="252" t="s">
        <v>2676</v>
      </c>
      <c r="E78" s="252" t="s">
        <v>2519</v>
      </c>
      <c r="F78" s="209" t="s">
        <v>31</v>
      </c>
      <c r="G78" s="252" t="s">
        <v>2469</v>
      </c>
      <c r="H78" s="210" t="s">
        <v>7</v>
      </c>
      <c r="I78" s="193" t="s">
        <v>2869</v>
      </c>
      <c r="J78" s="211" t="s">
        <v>2483</v>
      </c>
      <c r="K78" s="4" t="s">
        <v>16</v>
      </c>
      <c r="L78" s="4"/>
      <c r="M78" s="4"/>
      <c r="N78" s="4" t="s">
        <v>16</v>
      </c>
      <c r="O78" s="4"/>
      <c r="P78" s="4" t="s">
        <v>16</v>
      </c>
      <c r="Q78" s="4"/>
      <c r="R78" s="4" t="s">
        <v>16</v>
      </c>
      <c r="S78" s="4"/>
      <c r="T78" s="4"/>
      <c r="U78" s="4" t="s">
        <v>16</v>
      </c>
      <c r="V78" s="4"/>
      <c r="W78" s="4" t="s">
        <v>16</v>
      </c>
      <c r="X78" s="4"/>
      <c r="Y78" s="4" t="s">
        <v>16</v>
      </c>
      <c r="Z78" s="4"/>
      <c r="AA78" s="4"/>
      <c r="AB78" s="4" t="s">
        <v>16</v>
      </c>
      <c r="AC78" s="4"/>
      <c r="AD78" s="4" t="s">
        <v>16</v>
      </c>
      <c r="AE78" s="4"/>
      <c r="AF78" s="4" t="s">
        <v>16</v>
      </c>
      <c r="AG78" s="4"/>
      <c r="AH78" s="4"/>
      <c r="AI78" s="4" t="s">
        <v>16</v>
      </c>
      <c r="AJ78" s="4"/>
      <c r="AK78" s="4" t="s">
        <v>28</v>
      </c>
      <c r="AL78" s="4"/>
      <c r="AM78" s="4" t="s">
        <v>16</v>
      </c>
      <c r="AN78" s="4"/>
      <c r="AO78" s="4"/>
      <c r="AP78" s="42">
        <f ca="1">COUNTIFS(INDIRECT(Data!$J$2),"&lt;&gt;")</f>
        <v>13</v>
      </c>
      <c r="AQ78" s="42">
        <f ca="1">COUNTIFS(INDIRECT(Data!$J$2),"P")</f>
        <v>12</v>
      </c>
      <c r="AR78" s="42">
        <f ca="1">COUNTIFS(INDIRECT(Data!$J$2),"A")</f>
        <v>1</v>
      </c>
      <c r="AS78" s="43">
        <f ca="1">COUNTIFS(INDIRECT(Data!$J$2),"L")</f>
        <v>0</v>
      </c>
      <c r="AT78" s="44">
        <f ca="1">IFERROR(Attd_Sheet[[#This Row],[Classes Attended]]/Attd_Sheet[[#This Row],[Column1]],"")</f>
        <v>0.92307692307692313</v>
      </c>
      <c r="AU78" s="26"/>
    </row>
    <row r="79" spans="1:47" s="35" customFormat="1" hidden="1" x14ac:dyDescent="0.25">
      <c r="A79" s="208">
        <f>COUNTIFS(Attd_Sheet[Student ID],Attd_Sheet[[#This Row],[Student ID]])</f>
        <v>1</v>
      </c>
      <c r="B79" s="209" t="s">
        <v>137</v>
      </c>
      <c r="C79" s="210" t="s">
        <v>2981</v>
      </c>
      <c r="D79" s="252" t="s">
        <v>920</v>
      </c>
      <c r="E79" s="252" t="s">
        <v>1719</v>
      </c>
      <c r="F79" s="209" t="s">
        <v>31</v>
      </c>
      <c r="G79" s="252" t="s">
        <v>2469</v>
      </c>
      <c r="H79" s="210" t="s">
        <v>7</v>
      </c>
      <c r="I79" s="193" t="s">
        <v>2869</v>
      </c>
      <c r="J79" s="211" t="s">
        <v>2483</v>
      </c>
      <c r="K79" s="4" t="s">
        <v>16</v>
      </c>
      <c r="L79" s="4"/>
      <c r="M79" s="4"/>
      <c r="N79" s="4" t="s">
        <v>16</v>
      </c>
      <c r="O79" s="4"/>
      <c r="P79" s="4" t="s">
        <v>16</v>
      </c>
      <c r="Q79" s="4"/>
      <c r="R79" s="4" t="s">
        <v>16</v>
      </c>
      <c r="S79" s="4"/>
      <c r="T79" s="4"/>
      <c r="U79" s="4" t="s">
        <v>16</v>
      </c>
      <c r="V79" s="4"/>
      <c r="W79" s="4" t="s">
        <v>16</v>
      </c>
      <c r="X79" s="4"/>
      <c r="Y79" s="4" t="s">
        <v>16</v>
      </c>
      <c r="Z79" s="4"/>
      <c r="AA79" s="4"/>
      <c r="AB79" s="4" t="s">
        <v>16</v>
      </c>
      <c r="AC79" s="4"/>
      <c r="AD79" s="4" t="s">
        <v>16</v>
      </c>
      <c r="AE79" s="4"/>
      <c r="AF79" s="4" t="s">
        <v>16</v>
      </c>
      <c r="AG79" s="4"/>
      <c r="AH79" s="4"/>
      <c r="AI79" s="4" t="s">
        <v>16</v>
      </c>
      <c r="AJ79" s="4"/>
      <c r="AK79" s="4" t="s">
        <v>16</v>
      </c>
      <c r="AL79" s="4"/>
      <c r="AM79" s="4" t="s">
        <v>16</v>
      </c>
      <c r="AN79" s="4"/>
      <c r="AO79" s="4"/>
      <c r="AP79" s="42">
        <f ca="1">COUNTIFS(INDIRECT(Data!$J$2),"&lt;&gt;")</f>
        <v>13</v>
      </c>
      <c r="AQ79" s="42">
        <f ca="1">COUNTIFS(INDIRECT(Data!$J$2),"P")</f>
        <v>13</v>
      </c>
      <c r="AR79" s="42">
        <f ca="1">COUNTIFS(INDIRECT(Data!$J$2),"A")</f>
        <v>0</v>
      </c>
      <c r="AS79" s="43">
        <f ca="1">COUNTIFS(INDIRECT(Data!$J$2),"L")</f>
        <v>0</v>
      </c>
      <c r="AT79" s="44">
        <f ca="1">IFERROR(Attd_Sheet[[#This Row],[Classes Attended]]/Attd_Sheet[[#This Row],[Column1]],"")</f>
        <v>1</v>
      </c>
      <c r="AU79" s="26"/>
    </row>
    <row r="80" spans="1:47" s="35" customFormat="1" hidden="1" x14ac:dyDescent="0.25">
      <c r="A80" s="208">
        <f>COUNTIFS(Attd_Sheet[Student ID],Attd_Sheet[[#This Row],[Student ID]])</f>
        <v>1</v>
      </c>
      <c r="B80" s="209" t="s">
        <v>137</v>
      </c>
      <c r="C80" s="210" t="s">
        <v>2981</v>
      </c>
      <c r="D80" s="252" t="s">
        <v>921</v>
      </c>
      <c r="E80" s="252" t="s">
        <v>1720</v>
      </c>
      <c r="F80" s="209" t="s">
        <v>31</v>
      </c>
      <c r="G80" s="252" t="s">
        <v>2469</v>
      </c>
      <c r="H80" s="210" t="s">
        <v>7</v>
      </c>
      <c r="I80" s="193" t="s">
        <v>2869</v>
      </c>
      <c r="J80" s="211" t="s">
        <v>2483</v>
      </c>
      <c r="K80" s="4" t="s">
        <v>16</v>
      </c>
      <c r="L80" s="4"/>
      <c r="M80" s="4"/>
      <c r="N80" s="4" t="s">
        <v>16</v>
      </c>
      <c r="O80" s="4"/>
      <c r="P80" s="4" t="s">
        <v>16</v>
      </c>
      <c r="Q80" s="4"/>
      <c r="R80" s="4" t="s">
        <v>16</v>
      </c>
      <c r="S80" s="4"/>
      <c r="T80" s="4"/>
      <c r="U80" s="4" t="s">
        <v>16</v>
      </c>
      <c r="V80" s="4"/>
      <c r="W80" s="4" t="s">
        <v>16</v>
      </c>
      <c r="X80" s="4"/>
      <c r="Y80" s="4" t="s">
        <v>16</v>
      </c>
      <c r="Z80" s="4"/>
      <c r="AA80" s="4"/>
      <c r="AB80" s="4" t="s">
        <v>16</v>
      </c>
      <c r="AC80" s="4"/>
      <c r="AD80" s="4" t="s">
        <v>16</v>
      </c>
      <c r="AE80" s="4"/>
      <c r="AF80" s="4" t="s">
        <v>16</v>
      </c>
      <c r="AG80" s="4"/>
      <c r="AH80" s="4"/>
      <c r="AI80" s="4" t="s">
        <v>16</v>
      </c>
      <c r="AJ80" s="4"/>
      <c r="AK80" s="4" t="s">
        <v>16</v>
      </c>
      <c r="AL80" s="4"/>
      <c r="AM80" s="4" t="s">
        <v>16</v>
      </c>
      <c r="AN80" s="4"/>
      <c r="AO80" s="4"/>
      <c r="AP80" s="42">
        <f ca="1">COUNTIFS(INDIRECT(Data!$J$2),"&lt;&gt;")</f>
        <v>13</v>
      </c>
      <c r="AQ80" s="42">
        <f ca="1">COUNTIFS(INDIRECT(Data!$J$2),"P")</f>
        <v>13</v>
      </c>
      <c r="AR80" s="42">
        <f ca="1">COUNTIFS(INDIRECT(Data!$J$2),"A")</f>
        <v>0</v>
      </c>
      <c r="AS80" s="43">
        <f ca="1">COUNTIFS(INDIRECT(Data!$J$2),"L")</f>
        <v>0</v>
      </c>
      <c r="AT80" s="44">
        <f ca="1">IFERROR(Attd_Sheet[[#This Row],[Classes Attended]]/Attd_Sheet[[#This Row],[Column1]],"")</f>
        <v>1</v>
      </c>
      <c r="AU80" s="26"/>
    </row>
    <row r="81" spans="1:47" s="35" customFormat="1" hidden="1" x14ac:dyDescent="0.25">
      <c r="A81" s="208">
        <f>COUNTIFS(Attd_Sheet[Student ID],Attd_Sheet[[#This Row],[Student ID]])</f>
        <v>1</v>
      </c>
      <c r="B81" s="13" t="s">
        <v>139</v>
      </c>
      <c r="C81" s="210" t="s">
        <v>2981</v>
      </c>
      <c r="D81" s="252" t="s">
        <v>922</v>
      </c>
      <c r="E81" s="252" t="s">
        <v>1721</v>
      </c>
      <c r="F81" s="209" t="s">
        <v>31</v>
      </c>
      <c r="G81" s="252" t="s">
        <v>2469</v>
      </c>
      <c r="H81" s="210" t="s">
        <v>7</v>
      </c>
      <c r="I81" s="193" t="s">
        <v>2869</v>
      </c>
      <c r="J81" s="211" t="s">
        <v>2483</v>
      </c>
      <c r="K81" s="4" t="s">
        <v>28</v>
      </c>
      <c r="L81" s="4"/>
      <c r="M81" s="97"/>
      <c r="N81" s="4" t="s">
        <v>28</v>
      </c>
      <c r="O81" s="97"/>
      <c r="P81" s="4" t="s">
        <v>28</v>
      </c>
      <c r="Q81" s="4"/>
      <c r="R81" s="4" t="s">
        <v>28</v>
      </c>
      <c r="S81" s="4"/>
      <c r="T81" s="97"/>
      <c r="U81" s="4" t="s">
        <v>28</v>
      </c>
      <c r="V81" s="97"/>
      <c r="W81" s="4" t="s">
        <v>28</v>
      </c>
      <c r="X81" s="4"/>
      <c r="Y81" s="4" t="s">
        <v>28</v>
      </c>
      <c r="Z81" s="4"/>
      <c r="AA81" s="97"/>
      <c r="AB81" s="4" t="s">
        <v>28</v>
      </c>
      <c r="AC81" s="97"/>
      <c r="AD81" s="4" t="s">
        <v>28</v>
      </c>
      <c r="AE81" s="4"/>
      <c r="AF81" s="4" t="s">
        <v>28</v>
      </c>
      <c r="AG81" s="4"/>
      <c r="AH81" s="97"/>
      <c r="AI81" s="4" t="s">
        <v>28</v>
      </c>
      <c r="AJ81" s="97"/>
      <c r="AK81" s="4" t="s">
        <v>28</v>
      </c>
      <c r="AL81" s="4"/>
      <c r="AM81" s="4" t="s">
        <v>28</v>
      </c>
      <c r="AN81" s="4"/>
      <c r="AO81" s="97"/>
      <c r="AP81" s="111">
        <f ca="1">COUNTIFS(INDIRECT(Data!$J$2),"&lt;&gt;")</f>
        <v>13</v>
      </c>
      <c r="AQ81" s="111">
        <f ca="1">COUNTIFS(INDIRECT(Data!$J$2),"P")</f>
        <v>0</v>
      </c>
      <c r="AR81" s="111">
        <f ca="1">COUNTIFS(INDIRECT(Data!$J$2),"A")</f>
        <v>13</v>
      </c>
      <c r="AS81" s="113">
        <f ca="1">COUNTIFS(INDIRECT(Data!$J$2),"L")</f>
        <v>0</v>
      </c>
      <c r="AT81" s="114">
        <f ca="1">IFERROR(Attd_Sheet[[#This Row],[Classes Attended]]/Attd_Sheet[[#This Row],[Column1]],"")</f>
        <v>0</v>
      </c>
      <c r="AU81" s="115"/>
    </row>
    <row r="82" spans="1:47" s="35" customFormat="1" hidden="1" x14ac:dyDescent="0.25">
      <c r="A82" s="208">
        <f>COUNTIFS(Attd_Sheet[Student ID],Attd_Sheet[[#This Row],[Student ID]])</f>
        <v>1</v>
      </c>
      <c r="B82" s="209" t="s">
        <v>137</v>
      </c>
      <c r="C82" s="210" t="s">
        <v>2981</v>
      </c>
      <c r="D82" s="252" t="s">
        <v>923</v>
      </c>
      <c r="E82" s="252" t="s">
        <v>1722</v>
      </c>
      <c r="F82" s="209" t="s">
        <v>31</v>
      </c>
      <c r="G82" s="252" t="s">
        <v>2469</v>
      </c>
      <c r="H82" s="210" t="s">
        <v>7</v>
      </c>
      <c r="I82" s="193" t="s">
        <v>2869</v>
      </c>
      <c r="J82" s="211" t="s">
        <v>2483</v>
      </c>
      <c r="K82" s="4" t="s">
        <v>16</v>
      </c>
      <c r="L82" s="4"/>
      <c r="M82" s="4"/>
      <c r="N82" s="4" t="s">
        <v>16</v>
      </c>
      <c r="O82" s="4"/>
      <c r="P82" s="4" t="s">
        <v>16</v>
      </c>
      <c r="Q82" s="4"/>
      <c r="R82" s="4" t="s">
        <v>16</v>
      </c>
      <c r="S82" s="4"/>
      <c r="T82" s="4"/>
      <c r="U82" s="4" t="s">
        <v>16</v>
      </c>
      <c r="V82" s="4"/>
      <c r="W82" s="4" t="s">
        <v>16</v>
      </c>
      <c r="X82" s="4"/>
      <c r="Y82" s="4" t="s">
        <v>16</v>
      </c>
      <c r="Z82" s="4"/>
      <c r="AA82" s="4"/>
      <c r="AB82" s="4" t="s">
        <v>16</v>
      </c>
      <c r="AC82" s="4"/>
      <c r="AD82" s="4" t="s">
        <v>16</v>
      </c>
      <c r="AE82" s="4"/>
      <c r="AF82" s="4" t="s">
        <v>16</v>
      </c>
      <c r="AG82" s="4"/>
      <c r="AH82" s="4"/>
      <c r="AI82" s="4" t="s">
        <v>16</v>
      </c>
      <c r="AJ82" s="4"/>
      <c r="AK82" s="4" t="s">
        <v>16</v>
      </c>
      <c r="AL82" s="4"/>
      <c r="AM82" s="4" t="s">
        <v>16</v>
      </c>
      <c r="AN82" s="4"/>
      <c r="AO82" s="4"/>
      <c r="AP82" s="42">
        <f ca="1">COUNTIFS(INDIRECT(Data!$J$2),"&lt;&gt;")</f>
        <v>13</v>
      </c>
      <c r="AQ82" s="42">
        <f ca="1">COUNTIFS(INDIRECT(Data!$J$2),"P")</f>
        <v>13</v>
      </c>
      <c r="AR82" s="42">
        <f ca="1">COUNTIFS(INDIRECT(Data!$J$2),"A")</f>
        <v>0</v>
      </c>
      <c r="AS82" s="43">
        <f ca="1">COUNTIFS(INDIRECT(Data!$J$2),"L")</f>
        <v>0</v>
      </c>
      <c r="AT82" s="44">
        <f ca="1">IFERROR(Attd_Sheet[[#This Row],[Classes Attended]]/Attd_Sheet[[#This Row],[Column1]],"")</f>
        <v>1</v>
      </c>
      <c r="AU82" s="26"/>
    </row>
    <row r="83" spans="1:47" s="35" customFormat="1" hidden="1" x14ac:dyDescent="0.25">
      <c r="A83" s="208">
        <f>COUNTIFS(Attd_Sheet[Student ID],Attd_Sheet[[#This Row],[Student ID]])</f>
        <v>1</v>
      </c>
      <c r="B83" s="209" t="s">
        <v>137</v>
      </c>
      <c r="C83" s="13" t="s">
        <v>3443</v>
      </c>
      <c r="D83" s="252" t="s">
        <v>2520</v>
      </c>
      <c r="E83" s="252" t="s">
        <v>2521</v>
      </c>
      <c r="F83" s="209" t="s">
        <v>31</v>
      </c>
      <c r="G83" s="252" t="s">
        <v>2541</v>
      </c>
      <c r="H83" s="210" t="s">
        <v>7</v>
      </c>
      <c r="I83" s="15" t="s">
        <v>2868</v>
      </c>
      <c r="J83" s="211" t="s">
        <v>120</v>
      </c>
      <c r="K83" s="97" t="s">
        <v>16</v>
      </c>
      <c r="L83" s="4"/>
      <c r="M83" s="4"/>
      <c r="N83" s="97" t="s">
        <v>16</v>
      </c>
      <c r="O83" s="4"/>
      <c r="P83" s="97" t="s">
        <v>16</v>
      </c>
      <c r="Q83" s="4"/>
      <c r="R83" s="97" t="s">
        <v>16</v>
      </c>
      <c r="S83" s="4"/>
      <c r="T83" s="4"/>
      <c r="U83" s="97" t="s">
        <v>16</v>
      </c>
      <c r="V83" s="4"/>
      <c r="W83" s="97" t="s">
        <v>16</v>
      </c>
      <c r="X83" s="4"/>
      <c r="Y83" s="97" t="s">
        <v>28</v>
      </c>
      <c r="Z83" s="4"/>
      <c r="AA83" s="4"/>
      <c r="AB83" s="97" t="s">
        <v>16</v>
      </c>
      <c r="AC83" s="97"/>
      <c r="AD83" s="97" t="s">
        <v>16</v>
      </c>
      <c r="AE83" s="4"/>
      <c r="AF83" s="97" t="s">
        <v>16</v>
      </c>
      <c r="AG83" s="4"/>
      <c r="AH83" s="4"/>
      <c r="AI83" s="97" t="s">
        <v>16</v>
      </c>
      <c r="AJ83" s="4"/>
      <c r="AK83" s="97" t="s">
        <v>28</v>
      </c>
      <c r="AL83" s="4"/>
      <c r="AM83" s="97" t="s">
        <v>16</v>
      </c>
      <c r="AN83" s="4"/>
      <c r="AO83" s="4"/>
      <c r="AP83" s="111">
        <f ca="1">COUNTIFS(INDIRECT(Data!$J$2),"&lt;&gt;")</f>
        <v>13</v>
      </c>
      <c r="AQ83" s="111">
        <f ca="1">COUNTIFS(INDIRECT(Data!$J$2),"P")</f>
        <v>11</v>
      </c>
      <c r="AR83" s="111">
        <f ca="1">COUNTIFS(INDIRECT(Data!$J$2),"A")</f>
        <v>2</v>
      </c>
      <c r="AS83" s="113">
        <f ca="1">COUNTIFS(INDIRECT(Data!$J$2),"L")</f>
        <v>0</v>
      </c>
      <c r="AT83" s="114">
        <f ca="1">IFERROR(Attd_Sheet[[#This Row],[Classes Attended]]/Attd_Sheet[[#This Row],[Column1]],"")</f>
        <v>0.84615384615384615</v>
      </c>
      <c r="AU83" s="187"/>
    </row>
    <row r="84" spans="1:47" s="35" customFormat="1" hidden="1" x14ac:dyDescent="0.25">
      <c r="A84" s="208">
        <f>COUNTIFS(Attd_Sheet[Student ID],Attd_Sheet[[#This Row],[Student ID]])</f>
        <v>1</v>
      </c>
      <c r="B84" s="209" t="s">
        <v>138</v>
      </c>
      <c r="C84" s="13" t="s">
        <v>3443</v>
      </c>
      <c r="D84" s="252" t="s">
        <v>2522</v>
      </c>
      <c r="E84" s="252" t="s">
        <v>2523</v>
      </c>
      <c r="F84" s="209" t="s">
        <v>31</v>
      </c>
      <c r="G84" s="252" t="s">
        <v>2541</v>
      </c>
      <c r="H84" s="210" t="s">
        <v>7</v>
      </c>
      <c r="I84" s="15" t="s">
        <v>2868</v>
      </c>
      <c r="J84" s="211" t="s">
        <v>120</v>
      </c>
      <c r="K84" s="97" t="s">
        <v>16</v>
      </c>
      <c r="L84" s="4"/>
      <c r="M84" s="4"/>
      <c r="N84" s="97" t="s">
        <v>16</v>
      </c>
      <c r="O84" s="4"/>
      <c r="P84" s="97" t="s">
        <v>16</v>
      </c>
      <c r="Q84" s="185"/>
      <c r="R84" s="97" t="s">
        <v>16</v>
      </c>
      <c r="S84" s="4"/>
      <c r="T84" s="4"/>
      <c r="U84" s="97" t="s">
        <v>16</v>
      </c>
      <c r="V84" s="4"/>
      <c r="W84" s="97" t="s">
        <v>16</v>
      </c>
      <c r="X84" s="4"/>
      <c r="Y84" s="97" t="s">
        <v>28</v>
      </c>
      <c r="Z84" s="4"/>
      <c r="AA84" s="4"/>
      <c r="AB84" s="97" t="s">
        <v>16</v>
      </c>
      <c r="AC84" s="4"/>
      <c r="AD84" s="97" t="s">
        <v>16</v>
      </c>
      <c r="AE84" s="4"/>
      <c r="AF84" s="97" t="s">
        <v>16</v>
      </c>
      <c r="AG84" s="4"/>
      <c r="AH84" s="4"/>
      <c r="AI84" s="97"/>
      <c r="AJ84" s="4"/>
      <c r="AK84" s="97"/>
      <c r="AL84" s="4"/>
      <c r="AM84" s="97"/>
      <c r="AN84" s="4"/>
      <c r="AO84" s="4"/>
      <c r="AP84" s="42">
        <f ca="1">COUNTIFS(INDIRECT(Data!$J$2),"&lt;&gt;")</f>
        <v>10</v>
      </c>
      <c r="AQ84" s="42">
        <f ca="1">COUNTIFS(INDIRECT(Data!$J$2),"P")</f>
        <v>9</v>
      </c>
      <c r="AR84" s="42">
        <f ca="1">COUNTIFS(INDIRECT(Data!$J$2),"A")</f>
        <v>1</v>
      </c>
      <c r="AS84" s="43">
        <f ca="1">COUNTIFS(INDIRECT(Data!$J$2),"L")</f>
        <v>0</v>
      </c>
      <c r="AT84" s="44">
        <f ca="1">IFERROR(Attd_Sheet[[#This Row],[Classes Attended]]/Attd_Sheet[[#This Row],[Column1]],"")</f>
        <v>0.9</v>
      </c>
      <c r="AU84" s="186"/>
    </row>
    <row r="85" spans="1:47" s="35" customFormat="1" hidden="1" x14ac:dyDescent="0.25">
      <c r="A85" s="208">
        <f>COUNTIFS(Attd_Sheet[Student ID],Attd_Sheet[[#This Row],[Student ID]])</f>
        <v>1</v>
      </c>
      <c r="B85" s="209" t="s">
        <v>137</v>
      </c>
      <c r="C85" s="13" t="s">
        <v>3443</v>
      </c>
      <c r="D85" s="252" t="s">
        <v>2627</v>
      </c>
      <c r="E85" s="252" t="s">
        <v>2752</v>
      </c>
      <c r="F85" s="209" t="s">
        <v>31</v>
      </c>
      <c r="G85" s="252" t="s">
        <v>2541</v>
      </c>
      <c r="H85" s="210" t="s">
        <v>7</v>
      </c>
      <c r="I85" s="15" t="s">
        <v>2868</v>
      </c>
      <c r="J85" s="211" t="s">
        <v>120</v>
      </c>
      <c r="K85" s="97" t="s">
        <v>28</v>
      </c>
      <c r="L85" s="4"/>
      <c r="M85" s="4"/>
      <c r="N85" s="97" t="s">
        <v>16</v>
      </c>
      <c r="O85" s="4"/>
      <c r="P85" s="97" t="s">
        <v>16</v>
      </c>
      <c r="Q85" s="185"/>
      <c r="R85" s="97" t="s">
        <v>16</v>
      </c>
      <c r="S85" s="4"/>
      <c r="T85" s="4"/>
      <c r="U85" s="97" t="s">
        <v>16</v>
      </c>
      <c r="V85" s="4"/>
      <c r="W85" s="97" t="s">
        <v>16</v>
      </c>
      <c r="X85" s="4"/>
      <c r="Y85" s="97" t="s">
        <v>16</v>
      </c>
      <c r="Z85" s="4"/>
      <c r="AA85" s="4"/>
      <c r="AB85" s="97" t="s">
        <v>16</v>
      </c>
      <c r="AC85" s="4"/>
      <c r="AD85" s="97" t="s">
        <v>16</v>
      </c>
      <c r="AE85" s="4"/>
      <c r="AF85" s="97" t="s">
        <v>16</v>
      </c>
      <c r="AG85" s="4"/>
      <c r="AH85" s="4"/>
      <c r="AI85" s="97" t="s">
        <v>16</v>
      </c>
      <c r="AJ85" s="4"/>
      <c r="AK85" s="97" t="s">
        <v>16</v>
      </c>
      <c r="AL85" s="4"/>
      <c r="AM85" s="97" t="s">
        <v>16</v>
      </c>
      <c r="AN85" s="4"/>
      <c r="AO85" s="4"/>
      <c r="AP85" s="42">
        <f ca="1">COUNTIFS(INDIRECT(Data!$J$2),"&lt;&gt;")</f>
        <v>13</v>
      </c>
      <c r="AQ85" s="42">
        <f ca="1">COUNTIFS(INDIRECT(Data!$J$2),"P")</f>
        <v>12</v>
      </c>
      <c r="AR85" s="42">
        <f ca="1">COUNTIFS(INDIRECT(Data!$J$2),"A")</f>
        <v>1</v>
      </c>
      <c r="AS85" s="43">
        <f ca="1">COUNTIFS(INDIRECT(Data!$J$2),"L")</f>
        <v>0</v>
      </c>
      <c r="AT85" s="44">
        <f ca="1">IFERROR(Attd_Sheet[[#This Row],[Classes Attended]]/Attd_Sheet[[#This Row],[Column1]],"")</f>
        <v>0.92307692307692313</v>
      </c>
      <c r="AU85" s="93"/>
    </row>
    <row r="86" spans="1:47" s="35" customFormat="1" hidden="1" x14ac:dyDescent="0.25">
      <c r="A86" s="208">
        <f>COUNTIFS(Attd_Sheet[Student ID],Attd_Sheet[[#This Row],[Student ID]])</f>
        <v>1</v>
      </c>
      <c r="B86" s="209" t="s">
        <v>137</v>
      </c>
      <c r="C86" s="13" t="s">
        <v>3443</v>
      </c>
      <c r="D86" s="252" t="s">
        <v>2711</v>
      </c>
      <c r="E86" s="252" t="s">
        <v>2524</v>
      </c>
      <c r="F86" s="209" t="s">
        <v>31</v>
      </c>
      <c r="G86" s="252" t="s">
        <v>2541</v>
      </c>
      <c r="H86" s="210" t="s">
        <v>7</v>
      </c>
      <c r="I86" s="15" t="s">
        <v>2868</v>
      </c>
      <c r="J86" s="211" t="s">
        <v>120</v>
      </c>
      <c r="K86" s="97" t="s">
        <v>16</v>
      </c>
      <c r="L86" s="4"/>
      <c r="M86" s="4"/>
      <c r="N86" s="97" t="s">
        <v>16</v>
      </c>
      <c r="O86" s="4"/>
      <c r="P86" s="97" t="s">
        <v>16</v>
      </c>
      <c r="Q86" s="185"/>
      <c r="R86" s="97" t="s">
        <v>28</v>
      </c>
      <c r="S86" s="4"/>
      <c r="T86" s="4"/>
      <c r="U86" s="97" t="s">
        <v>16</v>
      </c>
      <c r="V86" s="4"/>
      <c r="W86" s="97" t="s">
        <v>16</v>
      </c>
      <c r="X86" s="4"/>
      <c r="Y86" s="97" t="s">
        <v>28</v>
      </c>
      <c r="Z86" s="4"/>
      <c r="AA86" s="4"/>
      <c r="AB86" s="97" t="s">
        <v>16</v>
      </c>
      <c r="AC86" s="4"/>
      <c r="AD86" s="97" t="s">
        <v>16</v>
      </c>
      <c r="AE86" s="4"/>
      <c r="AF86" s="97" t="s">
        <v>16</v>
      </c>
      <c r="AG86" s="4"/>
      <c r="AH86" s="4"/>
      <c r="AI86" s="97" t="s">
        <v>16</v>
      </c>
      <c r="AJ86" s="4"/>
      <c r="AK86" s="97" t="s">
        <v>28</v>
      </c>
      <c r="AL86" s="4"/>
      <c r="AM86" s="97" t="s">
        <v>16</v>
      </c>
      <c r="AN86" s="4"/>
      <c r="AO86" s="4"/>
      <c r="AP86" s="42">
        <f ca="1">COUNTIFS(INDIRECT(Data!$J$2),"&lt;&gt;")</f>
        <v>13</v>
      </c>
      <c r="AQ86" s="42">
        <f ca="1">COUNTIFS(INDIRECT(Data!$J$2),"P")</f>
        <v>10</v>
      </c>
      <c r="AR86" s="42">
        <f ca="1">COUNTIFS(INDIRECT(Data!$J$2),"A")</f>
        <v>3</v>
      </c>
      <c r="AS86" s="43">
        <f ca="1">COUNTIFS(INDIRECT(Data!$J$2),"L")</f>
        <v>0</v>
      </c>
      <c r="AT86" s="44">
        <f ca="1">IFERROR(Attd_Sheet[[#This Row],[Classes Attended]]/Attd_Sheet[[#This Row],[Column1]],"")</f>
        <v>0.76923076923076927</v>
      </c>
      <c r="AU86" s="93"/>
    </row>
    <row r="87" spans="1:47" s="35" customFormat="1" hidden="1" x14ac:dyDescent="0.25">
      <c r="A87" s="208">
        <f>COUNTIFS(Attd_Sheet[Student ID],Attd_Sheet[[#This Row],[Student ID]])</f>
        <v>1</v>
      </c>
      <c r="B87" s="209" t="s">
        <v>137</v>
      </c>
      <c r="C87" s="13" t="s">
        <v>3443</v>
      </c>
      <c r="D87" s="252" t="s">
        <v>2712</v>
      </c>
      <c r="E87" s="252" t="s">
        <v>2525</v>
      </c>
      <c r="F87" s="209" t="s">
        <v>31</v>
      </c>
      <c r="G87" s="252" t="s">
        <v>2541</v>
      </c>
      <c r="H87" s="210" t="s">
        <v>7</v>
      </c>
      <c r="I87" s="15" t="s">
        <v>2868</v>
      </c>
      <c r="J87" s="211" t="s">
        <v>120</v>
      </c>
      <c r="K87" s="97" t="s">
        <v>16</v>
      </c>
      <c r="L87" s="4"/>
      <c r="M87" s="4"/>
      <c r="N87" s="97" t="s">
        <v>16</v>
      </c>
      <c r="O87" s="4"/>
      <c r="P87" s="97" t="s">
        <v>16</v>
      </c>
      <c r="Q87" s="185"/>
      <c r="R87" s="97" t="s">
        <v>16</v>
      </c>
      <c r="S87" s="4"/>
      <c r="T87" s="4"/>
      <c r="U87" s="97" t="s">
        <v>16</v>
      </c>
      <c r="V87" s="4"/>
      <c r="W87" s="97" t="s">
        <v>16</v>
      </c>
      <c r="X87" s="4"/>
      <c r="Y87" s="97" t="s">
        <v>16</v>
      </c>
      <c r="Z87" s="4"/>
      <c r="AA87" s="4"/>
      <c r="AB87" s="97" t="s">
        <v>16</v>
      </c>
      <c r="AC87" s="4"/>
      <c r="AD87" s="97" t="s">
        <v>16</v>
      </c>
      <c r="AE87" s="162"/>
      <c r="AF87" s="97" t="s">
        <v>16</v>
      </c>
      <c r="AG87" s="4"/>
      <c r="AH87" s="4"/>
      <c r="AI87" s="97" t="s">
        <v>16</v>
      </c>
      <c r="AJ87" s="4"/>
      <c r="AK87" s="97" t="s">
        <v>16</v>
      </c>
      <c r="AL87" s="4"/>
      <c r="AM87" s="97" t="s">
        <v>16</v>
      </c>
      <c r="AN87" s="4"/>
      <c r="AO87" s="4"/>
      <c r="AP87" s="42">
        <f ca="1">COUNTIFS(INDIRECT(Data!$J$2),"&lt;&gt;")</f>
        <v>13</v>
      </c>
      <c r="AQ87" s="42">
        <f ca="1">COUNTIFS(INDIRECT(Data!$J$2),"P")</f>
        <v>13</v>
      </c>
      <c r="AR87" s="42">
        <f ca="1">COUNTIFS(INDIRECT(Data!$J$2),"A")</f>
        <v>0</v>
      </c>
      <c r="AS87" s="43">
        <f ca="1">COUNTIFS(INDIRECT(Data!$J$2),"L")</f>
        <v>0</v>
      </c>
      <c r="AT87" s="44">
        <f ca="1">IFERROR(Attd_Sheet[[#This Row],[Classes Attended]]/Attd_Sheet[[#This Row],[Column1]],"")</f>
        <v>1</v>
      </c>
      <c r="AU87" s="26"/>
    </row>
    <row r="88" spans="1:47" s="35" customFormat="1" hidden="1" x14ac:dyDescent="0.25">
      <c r="A88" s="208">
        <f>COUNTIFS(Attd_Sheet[Student ID],Attd_Sheet[[#This Row],[Student ID]])</f>
        <v>1</v>
      </c>
      <c r="B88" s="209" t="s">
        <v>137</v>
      </c>
      <c r="C88" s="13" t="s">
        <v>3443</v>
      </c>
      <c r="D88" s="252" t="s">
        <v>2713</v>
      </c>
      <c r="E88" s="252" t="s">
        <v>2526</v>
      </c>
      <c r="F88" s="209" t="s">
        <v>31</v>
      </c>
      <c r="G88" s="252" t="s">
        <v>2541</v>
      </c>
      <c r="H88" s="210" t="s">
        <v>7</v>
      </c>
      <c r="I88" s="15" t="s">
        <v>2868</v>
      </c>
      <c r="J88" s="211" t="s">
        <v>120</v>
      </c>
      <c r="K88" s="97" t="s">
        <v>16</v>
      </c>
      <c r="L88" s="4"/>
      <c r="M88" s="4"/>
      <c r="N88" s="97" t="s">
        <v>16</v>
      </c>
      <c r="O88" s="4"/>
      <c r="P88" s="97" t="s">
        <v>16</v>
      </c>
      <c r="Q88" s="185"/>
      <c r="R88" s="97" t="s">
        <v>16</v>
      </c>
      <c r="S88" s="4"/>
      <c r="T88" s="4"/>
      <c r="U88" s="97" t="s">
        <v>16</v>
      </c>
      <c r="V88" s="4"/>
      <c r="W88" s="97" t="s">
        <v>16</v>
      </c>
      <c r="X88" s="4"/>
      <c r="Y88" s="97" t="s">
        <v>16</v>
      </c>
      <c r="Z88" s="4"/>
      <c r="AA88" s="4"/>
      <c r="AB88" s="97" t="s">
        <v>16</v>
      </c>
      <c r="AC88" s="4"/>
      <c r="AD88" s="97" t="s">
        <v>28</v>
      </c>
      <c r="AE88" s="162"/>
      <c r="AF88" s="97" t="s">
        <v>16</v>
      </c>
      <c r="AG88" s="4"/>
      <c r="AH88" s="4"/>
      <c r="AI88" s="97" t="s">
        <v>16</v>
      </c>
      <c r="AJ88" s="4"/>
      <c r="AK88" s="97" t="s">
        <v>16</v>
      </c>
      <c r="AL88" s="4"/>
      <c r="AM88" s="97" t="s">
        <v>16</v>
      </c>
      <c r="AN88" s="4"/>
      <c r="AO88" s="4"/>
      <c r="AP88" s="42">
        <f ca="1">COUNTIFS(INDIRECT(Data!$J$2),"&lt;&gt;")</f>
        <v>13</v>
      </c>
      <c r="AQ88" s="42">
        <f ca="1">COUNTIFS(INDIRECT(Data!$J$2),"P")</f>
        <v>12</v>
      </c>
      <c r="AR88" s="42">
        <f ca="1">COUNTIFS(INDIRECT(Data!$J$2),"A")</f>
        <v>1</v>
      </c>
      <c r="AS88" s="43">
        <f ca="1">COUNTIFS(INDIRECT(Data!$J$2),"L")</f>
        <v>0</v>
      </c>
      <c r="AT88" s="44">
        <f ca="1">IFERROR(Attd_Sheet[[#This Row],[Classes Attended]]/Attd_Sheet[[#This Row],[Column1]],"")</f>
        <v>0.92307692307692313</v>
      </c>
      <c r="AU88" s="26"/>
    </row>
    <row r="89" spans="1:47" s="35" customFormat="1" hidden="1" x14ac:dyDescent="0.25">
      <c r="A89" s="208">
        <f>COUNTIFS(Attd_Sheet[Student ID],Attd_Sheet[[#This Row],[Student ID]])</f>
        <v>1</v>
      </c>
      <c r="B89" s="209" t="s">
        <v>137</v>
      </c>
      <c r="C89" s="210" t="s">
        <v>2981</v>
      </c>
      <c r="D89" s="252" t="s">
        <v>2314</v>
      </c>
      <c r="E89" s="252" t="s">
        <v>2315</v>
      </c>
      <c r="F89" s="209" t="s">
        <v>31</v>
      </c>
      <c r="G89" s="252" t="s">
        <v>2415</v>
      </c>
      <c r="H89" s="210" t="s">
        <v>7</v>
      </c>
      <c r="I89" s="224" t="s">
        <v>2867</v>
      </c>
      <c r="J89" s="211" t="s">
        <v>2482</v>
      </c>
      <c r="K89" s="97" t="s">
        <v>16</v>
      </c>
      <c r="L89" s="4"/>
      <c r="M89" s="97"/>
      <c r="N89" s="97" t="s">
        <v>16</v>
      </c>
      <c r="O89" s="4"/>
      <c r="P89" s="97" t="s">
        <v>16</v>
      </c>
      <c r="Q89" s="185"/>
      <c r="R89" s="97" t="s">
        <v>16</v>
      </c>
      <c r="S89" s="4"/>
      <c r="T89" s="4"/>
      <c r="U89" s="97" t="s">
        <v>16</v>
      </c>
      <c r="V89" s="4"/>
      <c r="W89" s="4" t="s">
        <v>16</v>
      </c>
      <c r="X89" s="4"/>
      <c r="Y89" s="4" t="s">
        <v>16</v>
      </c>
      <c r="Z89" s="4"/>
      <c r="AA89" s="4"/>
      <c r="AB89" s="4" t="s">
        <v>16</v>
      </c>
      <c r="AC89" s="4"/>
      <c r="AD89" s="4" t="s">
        <v>16</v>
      </c>
      <c r="AE89" s="236"/>
      <c r="AF89" s="4" t="s">
        <v>16</v>
      </c>
      <c r="AG89" s="4"/>
      <c r="AH89" s="4"/>
      <c r="AI89" s="4" t="s">
        <v>16</v>
      </c>
      <c r="AJ89" s="4"/>
      <c r="AK89" s="4" t="s">
        <v>16</v>
      </c>
      <c r="AL89" s="4"/>
      <c r="AM89" s="4" t="s">
        <v>16</v>
      </c>
      <c r="AN89" s="4"/>
      <c r="AO89" s="4"/>
      <c r="AP89" s="42">
        <f ca="1">COUNTIFS(INDIRECT(Data!$J$2),"&lt;&gt;")</f>
        <v>13</v>
      </c>
      <c r="AQ89" s="42">
        <f ca="1">COUNTIFS(INDIRECT(Data!$J$2),"P")</f>
        <v>13</v>
      </c>
      <c r="AR89" s="42">
        <f ca="1">COUNTIFS(INDIRECT(Data!$J$2),"A")</f>
        <v>0</v>
      </c>
      <c r="AS89" s="43">
        <f ca="1">COUNTIFS(INDIRECT(Data!$J$2),"L")</f>
        <v>0</v>
      </c>
      <c r="AT89" s="44">
        <f ca="1">IFERROR(Attd_Sheet[[#This Row],[Classes Attended]]/Attd_Sheet[[#This Row],[Column1]],"")</f>
        <v>1</v>
      </c>
      <c r="AU89" s="26"/>
    </row>
    <row r="90" spans="1:47" s="35" customFormat="1" hidden="1" x14ac:dyDescent="0.25">
      <c r="A90" s="208">
        <f>COUNTIFS(Attd_Sheet[Student ID],Attd_Sheet[[#This Row],[Student ID]])</f>
        <v>1</v>
      </c>
      <c r="B90" s="209" t="s">
        <v>137</v>
      </c>
      <c r="C90" s="13" t="s">
        <v>3443</v>
      </c>
      <c r="D90" s="252" t="s">
        <v>2714</v>
      </c>
      <c r="E90" s="252" t="s">
        <v>2528</v>
      </c>
      <c r="F90" s="209" t="s">
        <v>31</v>
      </c>
      <c r="G90" s="252" t="s">
        <v>2541</v>
      </c>
      <c r="H90" s="210" t="s">
        <v>7</v>
      </c>
      <c r="I90" s="15" t="s">
        <v>2868</v>
      </c>
      <c r="J90" s="211" t="s">
        <v>120</v>
      </c>
      <c r="K90" s="97" t="s">
        <v>16</v>
      </c>
      <c r="L90" s="4"/>
      <c r="M90" s="4"/>
      <c r="N90" s="97" t="s">
        <v>16</v>
      </c>
      <c r="O90" s="4"/>
      <c r="P90" s="97" t="s">
        <v>16</v>
      </c>
      <c r="Q90" s="185"/>
      <c r="R90" s="97" t="s">
        <v>16</v>
      </c>
      <c r="S90" s="4"/>
      <c r="T90" s="4"/>
      <c r="U90" s="97" t="s">
        <v>16</v>
      </c>
      <c r="V90" s="4"/>
      <c r="W90" s="97" t="s">
        <v>16</v>
      </c>
      <c r="X90" s="4"/>
      <c r="Y90" s="97" t="s">
        <v>16</v>
      </c>
      <c r="Z90" s="4"/>
      <c r="AA90" s="4"/>
      <c r="AB90" s="97" t="s">
        <v>16</v>
      </c>
      <c r="AC90" s="4"/>
      <c r="AD90" s="97" t="s">
        <v>17</v>
      </c>
      <c r="AE90" s="236"/>
      <c r="AF90" s="97" t="s">
        <v>17</v>
      </c>
      <c r="AG90" s="4"/>
      <c r="AH90" s="4"/>
      <c r="AI90" s="97" t="s">
        <v>16</v>
      </c>
      <c r="AJ90" s="4"/>
      <c r="AK90" s="97" t="s">
        <v>16</v>
      </c>
      <c r="AL90" s="4"/>
      <c r="AM90" s="97" t="s">
        <v>16</v>
      </c>
      <c r="AN90" s="4"/>
      <c r="AO90" s="4"/>
      <c r="AP90" s="42">
        <f ca="1">COUNTIFS(INDIRECT(Data!$J$2),"&lt;&gt;")</f>
        <v>13</v>
      </c>
      <c r="AQ90" s="42">
        <f ca="1">COUNTIFS(INDIRECT(Data!$J$2),"P")</f>
        <v>11</v>
      </c>
      <c r="AR90" s="42">
        <f ca="1">COUNTIFS(INDIRECT(Data!$J$2),"A")</f>
        <v>0</v>
      </c>
      <c r="AS90" s="43">
        <f ca="1">COUNTIFS(INDIRECT(Data!$J$2),"L")</f>
        <v>2</v>
      </c>
      <c r="AT90" s="44">
        <f ca="1">IFERROR(Attd_Sheet[[#This Row],[Classes Attended]]/Attd_Sheet[[#This Row],[Column1]],"")</f>
        <v>0.84615384615384615</v>
      </c>
      <c r="AU90" s="26"/>
    </row>
    <row r="91" spans="1:47" s="35" customFormat="1" hidden="1" x14ac:dyDescent="0.25">
      <c r="A91" s="208">
        <f>COUNTIFS(Attd_Sheet[Student ID],Attd_Sheet[[#This Row],[Student ID]])</f>
        <v>1</v>
      </c>
      <c r="B91" s="209" t="s">
        <v>137</v>
      </c>
      <c r="C91" s="13" t="s">
        <v>3443</v>
      </c>
      <c r="D91" s="252" t="s">
        <v>2722</v>
      </c>
      <c r="E91" s="252" t="s">
        <v>2518</v>
      </c>
      <c r="F91" s="209" t="s">
        <v>31</v>
      </c>
      <c r="G91" s="252" t="s">
        <v>2541</v>
      </c>
      <c r="H91" s="210" t="s">
        <v>7</v>
      </c>
      <c r="I91" s="15" t="s">
        <v>2868</v>
      </c>
      <c r="J91" s="211" t="s">
        <v>120</v>
      </c>
      <c r="K91" s="97" t="s">
        <v>16</v>
      </c>
      <c r="L91" s="4"/>
      <c r="M91" s="4"/>
      <c r="N91" s="97" t="s">
        <v>16</v>
      </c>
      <c r="O91" s="4"/>
      <c r="P91" s="97" t="s">
        <v>16</v>
      </c>
      <c r="Q91" s="185"/>
      <c r="R91" s="97" t="s">
        <v>16</v>
      </c>
      <c r="S91" s="4"/>
      <c r="T91" s="4"/>
      <c r="U91" s="97" t="s">
        <v>16</v>
      </c>
      <c r="V91" s="4"/>
      <c r="W91" s="97" t="s">
        <v>16</v>
      </c>
      <c r="X91" s="4"/>
      <c r="Y91" s="97" t="s">
        <v>16</v>
      </c>
      <c r="Z91" s="4"/>
      <c r="AA91" s="4"/>
      <c r="AB91" s="97" t="s">
        <v>16</v>
      </c>
      <c r="AC91" s="4"/>
      <c r="AD91" s="97" t="s">
        <v>16</v>
      </c>
      <c r="AE91" s="236"/>
      <c r="AF91" s="97" t="s">
        <v>16</v>
      </c>
      <c r="AG91" s="4"/>
      <c r="AH91" s="4"/>
      <c r="AI91" s="97" t="s">
        <v>16</v>
      </c>
      <c r="AJ91" s="4"/>
      <c r="AK91" s="97" t="s">
        <v>16</v>
      </c>
      <c r="AL91" s="4"/>
      <c r="AM91" s="97" t="s">
        <v>16</v>
      </c>
      <c r="AN91" s="4"/>
      <c r="AO91" s="4"/>
      <c r="AP91" s="42">
        <f ca="1">COUNTIFS(INDIRECT(Data!$J$2),"&lt;&gt;")</f>
        <v>13</v>
      </c>
      <c r="AQ91" s="42">
        <f ca="1">COUNTIFS(INDIRECT(Data!$J$2),"P")</f>
        <v>13</v>
      </c>
      <c r="AR91" s="42">
        <f ca="1">COUNTIFS(INDIRECT(Data!$J$2),"A")</f>
        <v>0</v>
      </c>
      <c r="AS91" s="43">
        <f ca="1">COUNTIFS(INDIRECT(Data!$J$2),"L")</f>
        <v>0</v>
      </c>
      <c r="AT91" s="44">
        <f ca="1">IFERROR(Attd_Sheet[[#This Row],[Classes Attended]]/Attd_Sheet[[#This Row],[Column1]],"")</f>
        <v>1</v>
      </c>
      <c r="AU91" s="26"/>
    </row>
    <row r="92" spans="1:47" s="35" customFormat="1" hidden="1" x14ac:dyDescent="0.25">
      <c r="A92" s="208">
        <f>COUNTIFS(Attd_Sheet[Student ID],Attd_Sheet[[#This Row],[Student ID]])</f>
        <v>1</v>
      </c>
      <c r="B92" s="209" t="s">
        <v>137</v>
      </c>
      <c r="C92" s="13" t="s">
        <v>3443</v>
      </c>
      <c r="D92" s="252" t="s">
        <v>2723</v>
      </c>
      <c r="E92" s="252" t="s">
        <v>2629</v>
      </c>
      <c r="F92" s="209" t="s">
        <v>31</v>
      </c>
      <c r="G92" s="252" t="s">
        <v>2541</v>
      </c>
      <c r="H92" s="210" t="s">
        <v>7</v>
      </c>
      <c r="I92" s="15" t="s">
        <v>2868</v>
      </c>
      <c r="J92" s="211" t="s">
        <v>120</v>
      </c>
      <c r="K92" s="97" t="s">
        <v>28</v>
      </c>
      <c r="L92" s="4"/>
      <c r="M92" s="4"/>
      <c r="N92" s="97" t="s">
        <v>16</v>
      </c>
      <c r="O92" s="4"/>
      <c r="P92" s="97" t="s">
        <v>16</v>
      </c>
      <c r="Q92" s="185"/>
      <c r="R92" s="97" t="s">
        <v>16</v>
      </c>
      <c r="S92" s="4"/>
      <c r="T92" s="4"/>
      <c r="U92" s="97" t="s">
        <v>16</v>
      </c>
      <c r="V92" s="4"/>
      <c r="W92" s="97" t="s">
        <v>16</v>
      </c>
      <c r="X92" s="4"/>
      <c r="Y92" s="97" t="s">
        <v>16</v>
      </c>
      <c r="Z92" s="4"/>
      <c r="AA92" s="4"/>
      <c r="AB92" s="97" t="s">
        <v>16</v>
      </c>
      <c r="AC92" s="4"/>
      <c r="AD92" s="97" t="s">
        <v>16</v>
      </c>
      <c r="AE92" s="236"/>
      <c r="AF92" s="97" t="s">
        <v>28</v>
      </c>
      <c r="AG92" s="4"/>
      <c r="AH92" s="4"/>
      <c r="AI92" s="97" t="s">
        <v>16</v>
      </c>
      <c r="AJ92" s="4"/>
      <c r="AK92" s="97" t="s">
        <v>16</v>
      </c>
      <c r="AL92" s="4"/>
      <c r="AM92" s="97" t="s">
        <v>16</v>
      </c>
      <c r="AN92" s="4"/>
      <c r="AO92" s="4"/>
      <c r="AP92" s="42">
        <f ca="1">COUNTIFS(INDIRECT(Data!$J$2),"&lt;&gt;")</f>
        <v>13</v>
      </c>
      <c r="AQ92" s="42">
        <f ca="1">COUNTIFS(INDIRECT(Data!$J$2),"P")</f>
        <v>11</v>
      </c>
      <c r="AR92" s="42">
        <f ca="1">COUNTIFS(INDIRECT(Data!$J$2),"A")</f>
        <v>2</v>
      </c>
      <c r="AS92" s="43">
        <f ca="1">COUNTIFS(INDIRECT(Data!$J$2),"L")</f>
        <v>0</v>
      </c>
      <c r="AT92" s="44">
        <f ca="1">IFERROR(Attd_Sheet[[#This Row],[Classes Attended]]/Attd_Sheet[[#This Row],[Column1]],"")</f>
        <v>0.84615384615384615</v>
      </c>
      <c r="AU92" s="26"/>
    </row>
    <row r="93" spans="1:47" s="35" customFormat="1" hidden="1" x14ac:dyDescent="0.25">
      <c r="A93" s="208">
        <f>COUNTIFS(Attd_Sheet[Student ID],Attd_Sheet[[#This Row],[Student ID]])</f>
        <v>1</v>
      </c>
      <c r="B93" s="209" t="s">
        <v>137</v>
      </c>
      <c r="C93" s="13" t="s">
        <v>3443</v>
      </c>
      <c r="D93" s="252" t="s">
        <v>2715</v>
      </c>
      <c r="E93" s="252" t="s">
        <v>2529</v>
      </c>
      <c r="F93" s="209" t="s">
        <v>31</v>
      </c>
      <c r="G93" s="252" t="s">
        <v>2541</v>
      </c>
      <c r="H93" s="210" t="s">
        <v>7</v>
      </c>
      <c r="I93" s="15" t="s">
        <v>2868</v>
      </c>
      <c r="J93" s="211" t="s">
        <v>120</v>
      </c>
      <c r="K93" s="97" t="s">
        <v>16</v>
      </c>
      <c r="L93" s="4"/>
      <c r="M93" s="4"/>
      <c r="N93" s="97" t="s">
        <v>16</v>
      </c>
      <c r="O93" s="4"/>
      <c r="P93" s="97" t="s">
        <v>16</v>
      </c>
      <c r="Q93" s="185"/>
      <c r="R93" s="97" t="s">
        <v>16</v>
      </c>
      <c r="S93" s="4"/>
      <c r="T93" s="4"/>
      <c r="U93" s="97" t="s">
        <v>16</v>
      </c>
      <c r="V93" s="4"/>
      <c r="W93" s="97" t="s">
        <v>16</v>
      </c>
      <c r="X93" s="4"/>
      <c r="Y93" s="97" t="s">
        <v>16</v>
      </c>
      <c r="Z93" s="4"/>
      <c r="AA93" s="4"/>
      <c r="AB93" s="97" t="s">
        <v>28</v>
      </c>
      <c r="AC93" s="4"/>
      <c r="AD93" s="97" t="s">
        <v>16</v>
      </c>
      <c r="AE93" s="236"/>
      <c r="AF93" s="97" t="s">
        <v>16</v>
      </c>
      <c r="AG93" s="4"/>
      <c r="AH93" s="4"/>
      <c r="AI93" s="97" t="s">
        <v>16</v>
      </c>
      <c r="AJ93" s="4"/>
      <c r="AK93" s="97" t="s">
        <v>16</v>
      </c>
      <c r="AL93" s="4"/>
      <c r="AM93" s="97" t="s">
        <v>16</v>
      </c>
      <c r="AN93" s="4"/>
      <c r="AO93" s="4"/>
      <c r="AP93" s="42">
        <f ca="1">COUNTIFS(INDIRECT(Data!$J$2),"&lt;&gt;")</f>
        <v>13</v>
      </c>
      <c r="AQ93" s="42">
        <f ca="1">COUNTIFS(INDIRECT(Data!$J$2),"P")</f>
        <v>12</v>
      </c>
      <c r="AR93" s="42">
        <f ca="1">COUNTIFS(INDIRECT(Data!$J$2),"A")</f>
        <v>1</v>
      </c>
      <c r="AS93" s="43">
        <f ca="1">COUNTIFS(INDIRECT(Data!$J$2),"L")</f>
        <v>0</v>
      </c>
      <c r="AT93" s="44">
        <f ca="1">IFERROR(Attd_Sheet[[#This Row],[Classes Attended]]/Attd_Sheet[[#This Row],[Column1]],"")</f>
        <v>0.92307692307692313</v>
      </c>
      <c r="AU93" s="26"/>
    </row>
    <row r="94" spans="1:47" s="35" customFormat="1" hidden="1" x14ac:dyDescent="0.25">
      <c r="A94" s="208">
        <f>COUNTIFS(Attd_Sheet[Student ID],Attd_Sheet[[#This Row],[Student ID]])</f>
        <v>1</v>
      </c>
      <c r="B94" s="209" t="s">
        <v>137</v>
      </c>
      <c r="C94" s="13" t="s">
        <v>3443</v>
      </c>
      <c r="D94" s="252" t="s">
        <v>2721</v>
      </c>
      <c r="E94" s="252" t="s">
        <v>2628</v>
      </c>
      <c r="F94" s="209" t="s">
        <v>31</v>
      </c>
      <c r="G94" s="252" t="s">
        <v>2541</v>
      </c>
      <c r="H94" s="210" t="s">
        <v>7</v>
      </c>
      <c r="I94" s="15" t="s">
        <v>2868</v>
      </c>
      <c r="J94" s="211" t="s">
        <v>120</v>
      </c>
      <c r="K94" s="97" t="s">
        <v>16</v>
      </c>
      <c r="L94" s="4"/>
      <c r="M94" s="4"/>
      <c r="N94" s="97" t="s">
        <v>16</v>
      </c>
      <c r="O94" s="4"/>
      <c r="P94" s="97" t="s">
        <v>16</v>
      </c>
      <c r="Q94" s="185"/>
      <c r="R94" s="97" t="s">
        <v>16</v>
      </c>
      <c r="S94" s="4"/>
      <c r="T94" s="4"/>
      <c r="U94" s="97" t="s">
        <v>16</v>
      </c>
      <c r="V94" s="4"/>
      <c r="W94" s="97" t="s">
        <v>16</v>
      </c>
      <c r="X94" s="4"/>
      <c r="Y94" s="97" t="s">
        <v>16</v>
      </c>
      <c r="Z94" s="4"/>
      <c r="AA94" s="4"/>
      <c r="AB94" s="97" t="s">
        <v>16</v>
      </c>
      <c r="AC94" s="4"/>
      <c r="AD94" s="97" t="s">
        <v>16</v>
      </c>
      <c r="AE94" s="236"/>
      <c r="AF94" s="97" t="s">
        <v>16</v>
      </c>
      <c r="AG94" s="4"/>
      <c r="AH94" s="4"/>
      <c r="AI94" s="97" t="s">
        <v>16</v>
      </c>
      <c r="AJ94" s="4"/>
      <c r="AK94" s="97" t="s">
        <v>16</v>
      </c>
      <c r="AL94" s="4"/>
      <c r="AM94" s="97" t="s">
        <v>16</v>
      </c>
      <c r="AN94" s="4"/>
      <c r="AO94" s="4"/>
      <c r="AP94" s="42">
        <f ca="1">COUNTIFS(INDIRECT(Data!$J$2),"&lt;&gt;")</f>
        <v>13</v>
      </c>
      <c r="AQ94" s="42">
        <f ca="1">COUNTIFS(INDIRECT(Data!$J$2),"P")</f>
        <v>13</v>
      </c>
      <c r="AR94" s="42">
        <f ca="1">COUNTIFS(INDIRECT(Data!$J$2),"A")</f>
        <v>0</v>
      </c>
      <c r="AS94" s="43">
        <f ca="1">COUNTIFS(INDIRECT(Data!$J$2),"L")</f>
        <v>0</v>
      </c>
      <c r="AT94" s="44">
        <f ca="1">IFERROR(Attd_Sheet[[#This Row],[Classes Attended]]/Attd_Sheet[[#This Row],[Column1]],"")</f>
        <v>1</v>
      </c>
      <c r="AU94" s="26"/>
    </row>
    <row r="95" spans="1:47" s="35" customFormat="1" hidden="1" x14ac:dyDescent="0.25">
      <c r="A95" s="208">
        <f>COUNTIFS(Attd_Sheet[Student ID],Attd_Sheet[[#This Row],[Student ID]])</f>
        <v>1</v>
      </c>
      <c r="B95" s="209" t="s">
        <v>137</v>
      </c>
      <c r="C95" s="13" t="s">
        <v>3443</v>
      </c>
      <c r="D95" s="252" t="s">
        <v>2716</v>
      </c>
      <c r="E95" s="252" t="s">
        <v>2530</v>
      </c>
      <c r="F95" s="209" t="s">
        <v>31</v>
      </c>
      <c r="G95" s="252" t="s">
        <v>2541</v>
      </c>
      <c r="H95" s="210" t="s">
        <v>7</v>
      </c>
      <c r="I95" s="15" t="s">
        <v>2868</v>
      </c>
      <c r="J95" s="211" t="s">
        <v>120</v>
      </c>
      <c r="K95" s="97" t="s">
        <v>28</v>
      </c>
      <c r="L95" s="4"/>
      <c r="M95" s="4"/>
      <c r="N95" s="97" t="s">
        <v>28</v>
      </c>
      <c r="O95" s="4"/>
      <c r="P95" s="97" t="s">
        <v>28</v>
      </c>
      <c r="Q95" s="185"/>
      <c r="R95" s="97" t="s">
        <v>28</v>
      </c>
      <c r="S95" s="4"/>
      <c r="T95" s="4"/>
      <c r="U95" s="97" t="s">
        <v>16</v>
      </c>
      <c r="V95" s="4"/>
      <c r="W95" s="97" t="s">
        <v>16</v>
      </c>
      <c r="X95" s="4"/>
      <c r="Y95" s="97" t="s">
        <v>16</v>
      </c>
      <c r="Z95" s="4"/>
      <c r="AA95" s="4"/>
      <c r="AB95" s="97" t="s">
        <v>16</v>
      </c>
      <c r="AC95" s="4"/>
      <c r="AD95" s="97" t="s">
        <v>28</v>
      </c>
      <c r="AE95" s="236"/>
      <c r="AF95" s="97" t="s">
        <v>16</v>
      </c>
      <c r="AG95" s="4"/>
      <c r="AH95" s="4"/>
      <c r="AI95" s="97" t="s">
        <v>16</v>
      </c>
      <c r="AJ95" s="4"/>
      <c r="AK95" s="97" t="s">
        <v>16</v>
      </c>
      <c r="AL95" s="4"/>
      <c r="AM95" s="97" t="s">
        <v>16</v>
      </c>
      <c r="AN95" s="4"/>
      <c r="AO95" s="4"/>
      <c r="AP95" s="42">
        <f ca="1">COUNTIFS(INDIRECT(Data!$J$2),"&lt;&gt;")</f>
        <v>13</v>
      </c>
      <c r="AQ95" s="42">
        <f ca="1">COUNTIFS(INDIRECT(Data!$J$2),"P")</f>
        <v>8</v>
      </c>
      <c r="AR95" s="42">
        <f ca="1">COUNTIFS(INDIRECT(Data!$J$2),"A")</f>
        <v>5</v>
      </c>
      <c r="AS95" s="43">
        <f ca="1">COUNTIFS(INDIRECT(Data!$J$2),"L")</f>
        <v>0</v>
      </c>
      <c r="AT95" s="44">
        <f ca="1">IFERROR(Attd_Sheet[[#This Row],[Classes Attended]]/Attd_Sheet[[#This Row],[Column1]],"")</f>
        <v>0.61538461538461542</v>
      </c>
      <c r="AU95" s="26"/>
    </row>
    <row r="96" spans="1:47" s="35" customFormat="1" hidden="1" x14ac:dyDescent="0.25">
      <c r="A96" s="208">
        <f>COUNTIFS(Attd_Sheet[Student ID],Attd_Sheet[[#This Row],[Student ID]])</f>
        <v>1</v>
      </c>
      <c r="B96" s="209" t="s">
        <v>137</v>
      </c>
      <c r="C96" s="13" t="s">
        <v>3443</v>
      </c>
      <c r="D96" s="252" t="s">
        <v>2717</v>
      </c>
      <c r="E96" s="252" t="s">
        <v>2531</v>
      </c>
      <c r="F96" s="209" t="s">
        <v>31</v>
      </c>
      <c r="G96" s="252" t="s">
        <v>2541</v>
      </c>
      <c r="H96" s="210" t="s">
        <v>7</v>
      </c>
      <c r="I96" s="15" t="s">
        <v>2868</v>
      </c>
      <c r="J96" s="211" t="s">
        <v>120</v>
      </c>
      <c r="K96" s="97" t="s">
        <v>28</v>
      </c>
      <c r="L96" s="4"/>
      <c r="M96" s="4"/>
      <c r="N96" s="97" t="s">
        <v>16</v>
      </c>
      <c r="O96" s="4"/>
      <c r="P96" s="97" t="s">
        <v>16</v>
      </c>
      <c r="Q96" s="185"/>
      <c r="R96" s="97" t="s">
        <v>16</v>
      </c>
      <c r="S96" s="4"/>
      <c r="T96" s="4"/>
      <c r="U96" s="97" t="s">
        <v>16</v>
      </c>
      <c r="V96" s="4"/>
      <c r="W96" s="97" t="s">
        <v>28</v>
      </c>
      <c r="X96" s="4"/>
      <c r="Y96" s="97" t="s">
        <v>28</v>
      </c>
      <c r="Z96" s="4"/>
      <c r="AA96" s="4"/>
      <c r="AB96" s="97" t="s">
        <v>16</v>
      </c>
      <c r="AC96" s="4"/>
      <c r="AD96" s="97" t="s">
        <v>16</v>
      </c>
      <c r="AE96" s="236"/>
      <c r="AF96" s="97" t="s">
        <v>16</v>
      </c>
      <c r="AG96" s="4"/>
      <c r="AH96" s="4"/>
      <c r="AI96" s="97" t="s">
        <v>16</v>
      </c>
      <c r="AJ96" s="4"/>
      <c r="AK96" s="97" t="s">
        <v>16</v>
      </c>
      <c r="AL96" s="4"/>
      <c r="AM96" s="97" t="s">
        <v>16</v>
      </c>
      <c r="AN96" s="4"/>
      <c r="AO96" s="4"/>
      <c r="AP96" s="42">
        <f ca="1">COUNTIFS(INDIRECT(Data!$J$2),"&lt;&gt;")</f>
        <v>13</v>
      </c>
      <c r="AQ96" s="42">
        <f ca="1">COUNTIFS(INDIRECT(Data!$J$2),"P")</f>
        <v>10</v>
      </c>
      <c r="AR96" s="42">
        <f ca="1">COUNTIFS(INDIRECT(Data!$J$2),"A")</f>
        <v>3</v>
      </c>
      <c r="AS96" s="43">
        <f ca="1">COUNTIFS(INDIRECT(Data!$J$2),"L")</f>
        <v>0</v>
      </c>
      <c r="AT96" s="44">
        <f ca="1">IFERROR(Attd_Sheet[[#This Row],[Classes Attended]]/Attd_Sheet[[#This Row],[Column1]],"")</f>
        <v>0.76923076923076927</v>
      </c>
      <c r="AU96" s="26"/>
    </row>
    <row r="97" spans="1:47" s="35" customFormat="1" hidden="1" x14ac:dyDescent="0.25">
      <c r="A97" s="208">
        <f>COUNTIFS(Attd_Sheet[Student ID],Attd_Sheet[[#This Row],[Student ID]])</f>
        <v>1</v>
      </c>
      <c r="B97" s="209" t="s">
        <v>137</v>
      </c>
      <c r="C97" s="13" t="s">
        <v>3443</v>
      </c>
      <c r="D97" s="252" t="s">
        <v>2532</v>
      </c>
      <c r="E97" s="252" t="s">
        <v>2533</v>
      </c>
      <c r="F97" s="209" t="s">
        <v>31</v>
      </c>
      <c r="G97" s="252" t="s">
        <v>2541</v>
      </c>
      <c r="H97" s="210" t="s">
        <v>7</v>
      </c>
      <c r="I97" s="15" t="s">
        <v>2868</v>
      </c>
      <c r="J97" s="211" t="s">
        <v>120</v>
      </c>
      <c r="K97" s="97" t="s">
        <v>16</v>
      </c>
      <c r="L97" s="4"/>
      <c r="M97" s="4"/>
      <c r="N97" s="97" t="s">
        <v>16</v>
      </c>
      <c r="O97" s="4"/>
      <c r="P97" s="97" t="s">
        <v>16</v>
      </c>
      <c r="Q97" s="185"/>
      <c r="R97" s="97" t="s">
        <v>16</v>
      </c>
      <c r="S97" s="4"/>
      <c r="T97" s="4"/>
      <c r="U97" s="97" t="s">
        <v>16</v>
      </c>
      <c r="V97" s="4"/>
      <c r="W97" s="97" t="s">
        <v>16</v>
      </c>
      <c r="X97" s="4"/>
      <c r="Y97" s="97" t="s">
        <v>16</v>
      </c>
      <c r="Z97" s="4"/>
      <c r="AA97" s="4"/>
      <c r="AB97" s="97" t="s">
        <v>28</v>
      </c>
      <c r="AC97" s="4"/>
      <c r="AD97" s="97" t="s">
        <v>16</v>
      </c>
      <c r="AE97" s="236"/>
      <c r="AF97" s="97" t="s">
        <v>16</v>
      </c>
      <c r="AG97" s="4"/>
      <c r="AH97" s="4"/>
      <c r="AI97" s="97" t="s">
        <v>16</v>
      </c>
      <c r="AJ97" s="4"/>
      <c r="AK97" s="97" t="s">
        <v>16</v>
      </c>
      <c r="AL97" s="4"/>
      <c r="AM97" s="97" t="s">
        <v>16</v>
      </c>
      <c r="AN97" s="4"/>
      <c r="AO97" s="4"/>
      <c r="AP97" s="42">
        <f ca="1">COUNTIFS(INDIRECT(Data!$J$2),"&lt;&gt;")</f>
        <v>13</v>
      </c>
      <c r="AQ97" s="42">
        <f ca="1">COUNTIFS(INDIRECT(Data!$J$2),"P")</f>
        <v>12</v>
      </c>
      <c r="AR97" s="42">
        <f ca="1">COUNTIFS(INDIRECT(Data!$J$2),"A")</f>
        <v>1</v>
      </c>
      <c r="AS97" s="43">
        <f ca="1">COUNTIFS(INDIRECT(Data!$J$2),"L")</f>
        <v>0</v>
      </c>
      <c r="AT97" s="44">
        <f ca="1">IFERROR(Attd_Sheet[[#This Row],[Classes Attended]]/Attd_Sheet[[#This Row],[Column1]],"")</f>
        <v>0.92307692307692313</v>
      </c>
      <c r="AU97" s="26"/>
    </row>
    <row r="98" spans="1:47" s="35" customFormat="1" hidden="1" x14ac:dyDescent="0.25">
      <c r="A98" s="208">
        <f>COUNTIFS(Attd_Sheet[Student ID],Attd_Sheet[[#This Row],[Student ID]])</f>
        <v>1</v>
      </c>
      <c r="B98" s="209" t="s">
        <v>137</v>
      </c>
      <c r="C98" s="13" t="s">
        <v>3443</v>
      </c>
      <c r="D98" s="252" t="s">
        <v>2534</v>
      </c>
      <c r="E98" s="252" t="s">
        <v>2535</v>
      </c>
      <c r="F98" s="209" t="s">
        <v>31</v>
      </c>
      <c r="G98" s="252" t="s">
        <v>2541</v>
      </c>
      <c r="H98" s="210" t="s">
        <v>7</v>
      </c>
      <c r="I98" s="15" t="s">
        <v>2868</v>
      </c>
      <c r="J98" s="211" t="s">
        <v>120</v>
      </c>
      <c r="K98" s="97" t="s">
        <v>16</v>
      </c>
      <c r="L98" s="4"/>
      <c r="M98" s="4"/>
      <c r="N98" s="97" t="s">
        <v>16</v>
      </c>
      <c r="O98" s="4"/>
      <c r="P98" s="97" t="s">
        <v>16</v>
      </c>
      <c r="Q98" s="185"/>
      <c r="R98" s="97" t="s">
        <v>16</v>
      </c>
      <c r="S98" s="4"/>
      <c r="T98" s="4"/>
      <c r="U98" s="97" t="s">
        <v>16</v>
      </c>
      <c r="V98" s="4"/>
      <c r="W98" s="97" t="s">
        <v>16</v>
      </c>
      <c r="X98" s="4"/>
      <c r="Y98" s="97" t="s">
        <v>16</v>
      </c>
      <c r="Z98" s="4"/>
      <c r="AA98" s="4"/>
      <c r="AB98" s="97" t="s">
        <v>16</v>
      </c>
      <c r="AC98" s="4"/>
      <c r="AD98" s="97" t="s">
        <v>16</v>
      </c>
      <c r="AE98" s="236"/>
      <c r="AF98" s="97" t="s">
        <v>16</v>
      </c>
      <c r="AG98" s="4"/>
      <c r="AH98" s="4"/>
      <c r="AI98" s="97" t="s">
        <v>16</v>
      </c>
      <c r="AJ98" s="4"/>
      <c r="AK98" s="97" t="s">
        <v>28</v>
      </c>
      <c r="AL98" s="4"/>
      <c r="AM98" s="97" t="s">
        <v>28</v>
      </c>
      <c r="AN98" s="4"/>
      <c r="AO98" s="4"/>
      <c r="AP98" s="42">
        <f ca="1">COUNTIFS(INDIRECT(Data!$J$2),"&lt;&gt;")</f>
        <v>13</v>
      </c>
      <c r="AQ98" s="42">
        <f ca="1">COUNTIFS(INDIRECT(Data!$J$2),"P")</f>
        <v>11</v>
      </c>
      <c r="AR98" s="42">
        <f ca="1">COUNTIFS(INDIRECT(Data!$J$2),"A")</f>
        <v>2</v>
      </c>
      <c r="AS98" s="43">
        <f ca="1">COUNTIFS(INDIRECT(Data!$J$2),"L")</f>
        <v>0</v>
      </c>
      <c r="AT98" s="44">
        <f ca="1">IFERROR(Attd_Sheet[[#This Row],[Classes Attended]]/Attd_Sheet[[#This Row],[Column1]],"")</f>
        <v>0.84615384615384615</v>
      </c>
      <c r="AU98" s="26"/>
    </row>
    <row r="99" spans="1:47" s="35" customFormat="1" hidden="1" x14ac:dyDescent="0.25">
      <c r="A99" s="208">
        <f>COUNTIFS(Attd_Sheet[Student ID],Attd_Sheet[[#This Row],[Student ID]])</f>
        <v>1</v>
      </c>
      <c r="B99" s="209" t="s">
        <v>137</v>
      </c>
      <c r="C99" s="13" t="s">
        <v>3443</v>
      </c>
      <c r="D99" s="252" t="s">
        <v>888</v>
      </c>
      <c r="E99" s="252" t="s">
        <v>1689</v>
      </c>
      <c r="F99" s="209" t="s">
        <v>31</v>
      </c>
      <c r="G99" s="252" t="s">
        <v>2541</v>
      </c>
      <c r="H99" s="210" t="s">
        <v>7</v>
      </c>
      <c r="I99" s="15" t="s">
        <v>2868</v>
      </c>
      <c r="J99" s="211" t="s">
        <v>120</v>
      </c>
      <c r="K99" s="97" t="s">
        <v>16</v>
      </c>
      <c r="L99" s="4"/>
      <c r="M99" s="4"/>
      <c r="N99" s="97" t="s">
        <v>16</v>
      </c>
      <c r="O99" s="4"/>
      <c r="P99" s="97" t="s">
        <v>16</v>
      </c>
      <c r="Q99" s="185"/>
      <c r="R99" s="97" t="s">
        <v>16</v>
      </c>
      <c r="S99" s="4"/>
      <c r="T99" s="4"/>
      <c r="U99" s="97" t="s">
        <v>16</v>
      </c>
      <c r="V99" s="4"/>
      <c r="W99" s="97" t="s">
        <v>16</v>
      </c>
      <c r="X99" s="4"/>
      <c r="Y99" s="97" t="s">
        <v>16</v>
      </c>
      <c r="Z99" s="4"/>
      <c r="AA99" s="4"/>
      <c r="AB99" s="97" t="s">
        <v>16</v>
      </c>
      <c r="AC99" s="4"/>
      <c r="AD99" s="97" t="s">
        <v>16</v>
      </c>
      <c r="AE99" s="236"/>
      <c r="AF99" s="97" t="s">
        <v>28</v>
      </c>
      <c r="AG99" s="4"/>
      <c r="AH99" s="4"/>
      <c r="AI99" s="97" t="s">
        <v>28</v>
      </c>
      <c r="AJ99" s="4"/>
      <c r="AK99" s="97" t="s">
        <v>28</v>
      </c>
      <c r="AL99" s="4"/>
      <c r="AM99" s="97" t="s">
        <v>28</v>
      </c>
      <c r="AN99" s="4"/>
      <c r="AO99" s="4"/>
      <c r="AP99" s="42">
        <f ca="1">COUNTIFS(INDIRECT(Data!$J$2),"&lt;&gt;")</f>
        <v>13</v>
      </c>
      <c r="AQ99" s="42">
        <f ca="1">COUNTIFS(INDIRECT(Data!$J$2),"P")</f>
        <v>9</v>
      </c>
      <c r="AR99" s="42">
        <f ca="1">COUNTIFS(INDIRECT(Data!$J$2),"A")</f>
        <v>4</v>
      </c>
      <c r="AS99" s="43">
        <f ca="1">COUNTIFS(INDIRECT(Data!$J$2),"L")</f>
        <v>0</v>
      </c>
      <c r="AT99" s="44">
        <f ca="1">IFERROR(Attd_Sheet[[#This Row],[Classes Attended]]/Attd_Sheet[[#This Row],[Column1]],"")</f>
        <v>0.69230769230769229</v>
      </c>
      <c r="AU99" s="26"/>
    </row>
    <row r="100" spans="1:47" s="35" customFormat="1" hidden="1" x14ac:dyDescent="0.25">
      <c r="A100" s="208">
        <f>COUNTIFS(Attd_Sheet[Student ID],Attd_Sheet[[#This Row],[Student ID]])</f>
        <v>1</v>
      </c>
      <c r="B100" s="209" t="s">
        <v>97</v>
      </c>
      <c r="C100" s="210" t="s">
        <v>2981</v>
      </c>
      <c r="D100" s="252" t="s">
        <v>2536</v>
      </c>
      <c r="E100" s="252" t="s">
        <v>2537</v>
      </c>
      <c r="F100" s="209" t="s">
        <v>31</v>
      </c>
      <c r="G100" s="252" t="s">
        <v>2415</v>
      </c>
      <c r="H100" s="210" t="s">
        <v>7</v>
      </c>
      <c r="I100" s="15" t="s">
        <v>2867</v>
      </c>
      <c r="J100" s="211" t="s">
        <v>2482</v>
      </c>
      <c r="K100" s="97" t="s">
        <v>28</v>
      </c>
      <c r="L100" s="4"/>
      <c r="M100" s="4"/>
      <c r="N100" s="97" t="s">
        <v>16</v>
      </c>
      <c r="O100" s="4"/>
      <c r="P100" s="97" t="s">
        <v>16</v>
      </c>
      <c r="Q100" s="185"/>
      <c r="R100" s="97" t="s">
        <v>16</v>
      </c>
      <c r="S100" s="4"/>
      <c r="T100" s="4"/>
      <c r="U100" s="97" t="s">
        <v>16</v>
      </c>
      <c r="V100" s="4"/>
      <c r="W100" s="97" t="s">
        <v>16</v>
      </c>
      <c r="X100" s="4"/>
      <c r="Y100" s="97" t="s">
        <v>16</v>
      </c>
      <c r="Z100" s="4"/>
      <c r="AA100" s="4"/>
      <c r="AB100" s="97" t="s">
        <v>16</v>
      </c>
      <c r="AC100" s="4"/>
      <c r="AD100" s="97" t="s">
        <v>28</v>
      </c>
      <c r="AE100" s="236"/>
      <c r="AF100" s="97" t="s">
        <v>28</v>
      </c>
      <c r="AG100" s="4"/>
      <c r="AH100" s="4"/>
      <c r="AI100" s="4" t="s">
        <v>16</v>
      </c>
      <c r="AJ100" s="4"/>
      <c r="AK100" s="4" t="s">
        <v>16</v>
      </c>
      <c r="AL100" s="4"/>
      <c r="AM100" s="4" t="s">
        <v>16</v>
      </c>
      <c r="AN100" s="4"/>
      <c r="AO100" s="4"/>
      <c r="AP100" s="42">
        <f ca="1">COUNTIFS(INDIRECT(Data!$J$2),"&lt;&gt;")</f>
        <v>13</v>
      </c>
      <c r="AQ100" s="42">
        <f ca="1">COUNTIFS(INDIRECT(Data!$J$2),"P")</f>
        <v>10</v>
      </c>
      <c r="AR100" s="42">
        <f ca="1">COUNTIFS(INDIRECT(Data!$J$2),"A")</f>
        <v>3</v>
      </c>
      <c r="AS100" s="43">
        <f ca="1">COUNTIFS(INDIRECT(Data!$J$2),"L")</f>
        <v>0</v>
      </c>
      <c r="AT100" s="44">
        <f ca="1">IFERROR(Attd_Sheet[[#This Row],[Classes Attended]]/Attd_Sheet[[#This Row],[Column1]],"")</f>
        <v>0.76923076923076927</v>
      </c>
      <c r="AU100" s="26"/>
    </row>
    <row r="101" spans="1:47" s="35" customFormat="1" hidden="1" x14ac:dyDescent="0.25">
      <c r="A101" s="208">
        <f>COUNTIFS(Attd_Sheet[Student ID],Attd_Sheet[[#This Row],[Student ID]])</f>
        <v>1</v>
      </c>
      <c r="B101" s="209" t="s">
        <v>137</v>
      </c>
      <c r="C101" s="13" t="s">
        <v>3443</v>
      </c>
      <c r="D101" s="252" t="s">
        <v>2538</v>
      </c>
      <c r="E101" s="252" t="s">
        <v>2539</v>
      </c>
      <c r="F101" s="209" t="s">
        <v>31</v>
      </c>
      <c r="G101" s="252" t="s">
        <v>2541</v>
      </c>
      <c r="H101" s="210" t="s">
        <v>7</v>
      </c>
      <c r="I101" s="15" t="s">
        <v>2868</v>
      </c>
      <c r="J101" s="211" t="s">
        <v>120</v>
      </c>
      <c r="K101" s="97" t="s">
        <v>16</v>
      </c>
      <c r="L101" s="4"/>
      <c r="M101" s="4"/>
      <c r="N101" s="97" t="s">
        <v>16</v>
      </c>
      <c r="O101" s="4"/>
      <c r="P101" s="97" t="s">
        <v>16</v>
      </c>
      <c r="Q101" s="185"/>
      <c r="R101" s="97" t="s">
        <v>16</v>
      </c>
      <c r="S101" s="4"/>
      <c r="T101" s="4"/>
      <c r="U101" s="97" t="s">
        <v>16</v>
      </c>
      <c r="V101" s="4"/>
      <c r="W101" s="97" t="s">
        <v>16</v>
      </c>
      <c r="X101" s="4"/>
      <c r="Y101" s="97" t="s">
        <v>16</v>
      </c>
      <c r="Z101" s="4"/>
      <c r="AA101" s="4"/>
      <c r="AB101" s="97" t="s">
        <v>16</v>
      </c>
      <c r="AC101" s="4"/>
      <c r="AD101" s="97" t="s">
        <v>28</v>
      </c>
      <c r="AE101" s="236"/>
      <c r="AF101" s="97" t="s">
        <v>16</v>
      </c>
      <c r="AG101" s="4"/>
      <c r="AH101" s="4"/>
      <c r="AI101" s="97" t="s">
        <v>16</v>
      </c>
      <c r="AJ101" s="4"/>
      <c r="AK101" s="97" t="s">
        <v>16</v>
      </c>
      <c r="AL101" s="4"/>
      <c r="AM101" s="97" t="s">
        <v>16</v>
      </c>
      <c r="AN101" s="4"/>
      <c r="AO101" s="4"/>
      <c r="AP101" s="42">
        <f ca="1">COUNTIFS(INDIRECT(Data!$J$2),"&lt;&gt;")</f>
        <v>13</v>
      </c>
      <c r="AQ101" s="42">
        <f ca="1">COUNTIFS(INDIRECT(Data!$J$2),"P")</f>
        <v>12</v>
      </c>
      <c r="AR101" s="42">
        <f ca="1">COUNTIFS(INDIRECT(Data!$J$2),"A")</f>
        <v>1</v>
      </c>
      <c r="AS101" s="43">
        <f ca="1">COUNTIFS(INDIRECT(Data!$J$2),"L")</f>
        <v>0</v>
      </c>
      <c r="AT101" s="44">
        <f ca="1">IFERROR(Attd_Sheet[[#This Row],[Classes Attended]]/Attd_Sheet[[#This Row],[Column1]],"")</f>
        <v>0.92307692307692313</v>
      </c>
      <c r="AU101" s="26"/>
    </row>
    <row r="102" spans="1:47" s="35" customFormat="1" hidden="1" x14ac:dyDescent="0.25">
      <c r="A102" s="208">
        <f>COUNTIFS(Attd_Sheet[Student ID],Attd_Sheet[[#This Row],[Student ID]])</f>
        <v>1</v>
      </c>
      <c r="B102" s="209" t="s">
        <v>137</v>
      </c>
      <c r="C102" s="13" t="s">
        <v>3443</v>
      </c>
      <c r="D102" s="252" t="s">
        <v>2718</v>
      </c>
      <c r="E102" s="252" t="s">
        <v>2540</v>
      </c>
      <c r="F102" s="209" t="s">
        <v>31</v>
      </c>
      <c r="G102" s="252" t="s">
        <v>2541</v>
      </c>
      <c r="H102" s="210" t="s">
        <v>7</v>
      </c>
      <c r="I102" s="15" t="s">
        <v>2868</v>
      </c>
      <c r="J102" s="211" t="s">
        <v>120</v>
      </c>
      <c r="K102" s="97" t="s">
        <v>16</v>
      </c>
      <c r="L102" s="4"/>
      <c r="M102" s="4"/>
      <c r="N102" s="97" t="s">
        <v>16</v>
      </c>
      <c r="O102" s="4"/>
      <c r="P102" s="97" t="s">
        <v>16</v>
      </c>
      <c r="Q102" s="185"/>
      <c r="R102" s="97" t="s">
        <v>16</v>
      </c>
      <c r="S102" s="4"/>
      <c r="T102" s="4"/>
      <c r="U102" s="97" t="s">
        <v>16</v>
      </c>
      <c r="V102" s="4"/>
      <c r="W102" s="97" t="s">
        <v>16</v>
      </c>
      <c r="X102" s="4"/>
      <c r="Y102" s="97" t="s">
        <v>16</v>
      </c>
      <c r="Z102" s="4"/>
      <c r="AA102" s="4"/>
      <c r="AB102" s="97" t="s">
        <v>16</v>
      </c>
      <c r="AC102" s="4"/>
      <c r="AD102" s="97" t="s">
        <v>16</v>
      </c>
      <c r="AE102" s="236"/>
      <c r="AF102" s="97" t="s">
        <v>16</v>
      </c>
      <c r="AG102" s="4"/>
      <c r="AH102" s="4"/>
      <c r="AI102" s="97" t="s">
        <v>16</v>
      </c>
      <c r="AJ102" s="4"/>
      <c r="AK102" s="97" t="s">
        <v>28</v>
      </c>
      <c r="AL102" s="4"/>
      <c r="AM102" s="97" t="s">
        <v>16</v>
      </c>
      <c r="AN102" s="4"/>
      <c r="AO102" s="4"/>
      <c r="AP102" s="42">
        <f ca="1">COUNTIFS(INDIRECT(Data!$J$2),"&lt;&gt;")</f>
        <v>13</v>
      </c>
      <c r="AQ102" s="42">
        <f ca="1">COUNTIFS(INDIRECT(Data!$J$2),"P")</f>
        <v>12</v>
      </c>
      <c r="AR102" s="42">
        <f ca="1">COUNTIFS(INDIRECT(Data!$J$2),"A")</f>
        <v>1</v>
      </c>
      <c r="AS102" s="43">
        <f ca="1">COUNTIFS(INDIRECT(Data!$J$2),"L")</f>
        <v>0</v>
      </c>
      <c r="AT102" s="44">
        <f ca="1">IFERROR(Attd_Sheet[[#This Row],[Classes Attended]]/Attd_Sheet[[#This Row],[Column1]],"")</f>
        <v>0.92307692307692313</v>
      </c>
      <c r="AU102" s="26"/>
    </row>
    <row r="103" spans="1:47" s="35" customFormat="1" hidden="1" x14ac:dyDescent="0.25">
      <c r="A103" s="208">
        <f>COUNTIFS(Attd_Sheet[Student ID],Attd_Sheet[[#This Row],[Student ID]])</f>
        <v>1</v>
      </c>
      <c r="B103" s="209" t="s">
        <v>137</v>
      </c>
      <c r="C103" s="13" t="s">
        <v>3443</v>
      </c>
      <c r="D103" s="252" t="s">
        <v>887</v>
      </c>
      <c r="E103" s="252" t="s">
        <v>1688</v>
      </c>
      <c r="F103" s="209" t="s">
        <v>31</v>
      </c>
      <c r="G103" s="252" t="s">
        <v>2516</v>
      </c>
      <c r="H103" s="210" t="s">
        <v>6</v>
      </c>
      <c r="I103" s="224" t="s">
        <v>2868</v>
      </c>
      <c r="J103" s="211" t="s">
        <v>3044</v>
      </c>
      <c r="K103" s="4"/>
      <c r="L103" s="4"/>
      <c r="M103" s="4" t="s">
        <v>16</v>
      </c>
      <c r="N103" s="185"/>
      <c r="O103" s="4" t="s">
        <v>28</v>
      </c>
      <c r="P103" s="4"/>
      <c r="Q103" s="4" t="s">
        <v>16</v>
      </c>
      <c r="R103" s="4"/>
      <c r="S103" s="4"/>
      <c r="T103" s="4" t="s">
        <v>16</v>
      </c>
      <c r="U103" s="4"/>
      <c r="V103" s="4" t="s">
        <v>16</v>
      </c>
      <c r="W103" s="4"/>
      <c r="X103" s="4" t="s">
        <v>16</v>
      </c>
      <c r="Y103" s="4"/>
      <c r="Z103" s="4"/>
      <c r="AA103" s="4" t="s">
        <v>28</v>
      </c>
      <c r="AB103" s="4"/>
      <c r="AC103" s="4" t="s">
        <v>16</v>
      </c>
      <c r="AD103" s="162"/>
      <c r="AE103" s="4" t="s">
        <v>16</v>
      </c>
      <c r="AF103" s="4"/>
      <c r="AG103" s="4"/>
      <c r="AH103" s="4" t="s">
        <v>28</v>
      </c>
      <c r="AI103" s="4"/>
      <c r="AJ103" s="4" t="s">
        <v>28</v>
      </c>
      <c r="AK103" s="4"/>
      <c r="AL103" s="4" t="s">
        <v>16</v>
      </c>
      <c r="AM103" s="4"/>
      <c r="AN103" s="4"/>
      <c r="AO103" s="4" t="s">
        <v>28</v>
      </c>
      <c r="AP103" s="42">
        <f ca="1">COUNTIFS(INDIRECT(Data!$J$2),"&lt;&gt;")</f>
        <v>13</v>
      </c>
      <c r="AQ103" s="42">
        <f ca="1">COUNTIFS(INDIRECT(Data!$J$2),"P")</f>
        <v>8</v>
      </c>
      <c r="AR103" s="42">
        <f ca="1">COUNTIFS(INDIRECT(Data!$J$2),"A")</f>
        <v>5</v>
      </c>
      <c r="AS103" s="43">
        <f ca="1">COUNTIFS(INDIRECT(Data!$J$2),"L")</f>
        <v>0</v>
      </c>
      <c r="AT103" s="44">
        <f ca="1">IFERROR(Attd_Sheet[[#This Row],[Classes Attended]]/Attd_Sheet[[#This Row],[Column1]],"")</f>
        <v>0.61538461538461542</v>
      </c>
      <c r="AU103" s="93"/>
    </row>
    <row r="104" spans="1:47" s="35" customFormat="1" hidden="1" x14ac:dyDescent="0.25">
      <c r="A104" s="208">
        <f>COUNTIFS(Attd_Sheet[Student ID],Attd_Sheet[[#This Row],[Student ID]])</f>
        <v>1</v>
      </c>
      <c r="B104" s="209" t="s">
        <v>137</v>
      </c>
      <c r="C104" s="13" t="s">
        <v>3443</v>
      </c>
      <c r="D104" s="252" t="s">
        <v>889</v>
      </c>
      <c r="E104" s="252" t="s">
        <v>1690</v>
      </c>
      <c r="F104" s="209" t="s">
        <v>31</v>
      </c>
      <c r="G104" s="252" t="s">
        <v>2516</v>
      </c>
      <c r="H104" s="210" t="s">
        <v>6</v>
      </c>
      <c r="I104" s="224" t="s">
        <v>2868</v>
      </c>
      <c r="J104" s="211" t="s">
        <v>3044</v>
      </c>
      <c r="K104" s="4"/>
      <c r="L104" s="4"/>
      <c r="M104" s="4" t="s">
        <v>16</v>
      </c>
      <c r="N104" s="185"/>
      <c r="O104" s="4" t="s">
        <v>16</v>
      </c>
      <c r="P104" s="4"/>
      <c r="Q104" s="4" t="s">
        <v>16</v>
      </c>
      <c r="R104" s="4"/>
      <c r="S104" s="4"/>
      <c r="T104" s="4" t="s">
        <v>16</v>
      </c>
      <c r="U104" s="4"/>
      <c r="V104" s="4" t="s">
        <v>16</v>
      </c>
      <c r="W104" s="185"/>
      <c r="X104" s="4" t="s">
        <v>16</v>
      </c>
      <c r="Y104" s="4"/>
      <c r="Z104" s="4"/>
      <c r="AA104" s="4" t="s">
        <v>16</v>
      </c>
      <c r="AB104" s="4"/>
      <c r="AC104" s="4" t="s">
        <v>16</v>
      </c>
      <c r="AD104" s="4"/>
      <c r="AE104" s="4" t="s">
        <v>16</v>
      </c>
      <c r="AF104" s="4"/>
      <c r="AG104" s="4"/>
      <c r="AH104" s="4" t="s">
        <v>16</v>
      </c>
      <c r="AI104" s="4"/>
      <c r="AJ104" s="4" t="s">
        <v>16</v>
      </c>
      <c r="AK104" s="4"/>
      <c r="AL104" s="4" t="s">
        <v>16</v>
      </c>
      <c r="AM104" s="4"/>
      <c r="AN104" s="4"/>
      <c r="AO104" s="4" t="s">
        <v>16</v>
      </c>
      <c r="AP104" s="42">
        <f ca="1">COUNTIFS(INDIRECT(Data!$J$2),"&lt;&gt;")</f>
        <v>13</v>
      </c>
      <c r="AQ104" s="42">
        <f ca="1">COUNTIFS(INDIRECT(Data!$J$2),"P")</f>
        <v>13</v>
      </c>
      <c r="AR104" s="42">
        <f ca="1">COUNTIFS(INDIRECT(Data!$J$2),"A")</f>
        <v>0</v>
      </c>
      <c r="AS104" s="43">
        <f ca="1">COUNTIFS(INDIRECT(Data!$J$2),"L")</f>
        <v>0</v>
      </c>
      <c r="AT104" s="44">
        <f ca="1">IFERROR(Attd_Sheet[[#This Row],[Classes Attended]]/Attd_Sheet[[#This Row],[Column1]],"")</f>
        <v>1</v>
      </c>
      <c r="AU104" s="93"/>
    </row>
    <row r="105" spans="1:47" s="35" customFormat="1" hidden="1" x14ac:dyDescent="0.25">
      <c r="A105" s="208">
        <f>COUNTIFS(Attd_Sheet[Student ID],Attd_Sheet[[#This Row],[Student ID]])</f>
        <v>1</v>
      </c>
      <c r="B105" s="209" t="s">
        <v>137</v>
      </c>
      <c r="C105" s="13" t="s">
        <v>3443</v>
      </c>
      <c r="D105" s="252" t="s">
        <v>2502</v>
      </c>
      <c r="E105" s="252" t="s">
        <v>1693</v>
      </c>
      <c r="F105" s="209" t="s">
        <v>31</v>
      </c>
      <c r="G105" s="252" t="s">
        <v>2516</v>
      </c>
      <c r="H105" s="210" t="s">
        <v>6</v>
      </c>
      <c r="I105" s="224" t="s">
        <v>2868</v>
      </c>
      <c r="J105" s="211" t="s">
        <v>3044</v>
      </c>
      <c r="K105" s="4"/>
      <c r="L105" s="4"/>
      <c r="M105" s="4" t="s">
        <v>16</v>
      </c>
      <c r="N105" s="185"/>
      <c r="O105" s="4" t="s">
        <v>16</v>
      </c>
      <c r="P105" s="4"/>
      <c r="Q105" s="4" t="s">
        <v>16</v>
      </c>
      <c r="R105" s="4"/>
      <c r="S105" s="4"/>
      <c r="T105" s="4" t="s">
        <v>16</v>
      </c>
      <c r="U105" s="4"/>
      <c r="V105" s="4" t="s">
        <v>16</v>
      </c>
      <c r="W105" s="185"/>
      <c r="X105" s="4" t="s">
        <v>16</v>
      </c>
      <c r="Y105" s="4"/>
      <c r="Z105" s="4"/>
      <c r="AA105" s="4" t="s">
        <v>16</v>
      </c>
      <c r="AB105" s="4"/>
      <c r="AC105" s="4" t="s">
        <v>28</v>
      </c>
      <c r="AD105" s="4"/>
      <c r="AE105" s="4" t="s">
        <v>16</v>
      </c>
      <c r="AF105" s="4"/>
      <c r="AG105" s="4"/>
      <c r="AH105" s="4" t="s">
        <v>16</v>
      </c>
      <c r="AI105" s="4"/>
      <c r="AJ105" s="4" t="s">
        <v>16</v>
      </c>
      <c r="AK105" s="4"/>
      <c r="AL105" s="4" t="s">
        <v>16</v>
      </c>
      <c r="AM105" s="96"/>
      <c r="AN105" s="4"/>
      <c r="AO105" s="4" t="s">
        <v>16</v>
      </c>
      <c r="AP105" s="42">
        <f ca="1">COUNTIFS(INDIRECT(Data!$J$2),"&lt;&gt;")</f>
        <v>13</v>
      </c>
      <c r="AQ105" s="42">
        <f ca="1">COUNTIFS(INDIRECT(Data!$J$2),"P")</f>
        <v>12</v>
      </c>
      <c r="AR105" s="42">
        <f ca="1">COUNTIFS(INDIRECT(Data!$J$2),"A")</f>
        <v>1</v>
      </c>
      <c r="AS105" s="43">
        <f ca="1">COUNTIFS(INDIRECT(Data!$J$2),"L")</f>
        <v>0</v>
      </c>
      <c r="AT105" s="44">
        <f ca="1">IFERROR(Attd_Sheet[[#This Row],[Classes Attended]]/Attd_Sheet[[#This Row],[Column1]],"")</f>
        <v>0.92307692307692313</v>
      </c>
      <c r="AU105" s="93"/>
    </row>
    <row r="106" spans="1:47" s="35" customFormat="1" hidden="1" x14ac:dyDescent="0.25">
      <c r="A106" s="208">
        <f>COUNTIFS(Attd_Sheet[Student ID],Attd_Sheet[[#This Row],[Student ID]])</f>
        <v>1</v>
      </c>
      <c r="B106" s="209" t="s">
        <v>137</v>
      </c>
      <c r="C106" s="13" t="s">
        <v>3443</v>
      </c>
      <c r="D106" s="252" t="s">
        <v>902</v>
      </c>
      <c r="E106" s="252" t="s">
        <v>1705</v>
      </c>
      <c r="F106" s="209" t="s">
        <v>31</v>
      </c>
      <c r="G106" s="252" t="s">
        <v>2516</v>
      </c>
      <c r="H106" s="210" t="s">
        <v>6</v>
      </c>
      <c r="I106" s="224" t="s">
        <v>2868</v>
      </c>
      <c r="J106" s="211" t="s">
        <v>3044</v>
      </c>
      <c r="K106" s="4"/>
      <c r="L106" s="4"/>
      <c r="M106" s="4" t="s">
        <v>16</v>
      </c>
      <c r="N106" s="185"/>
      <c r="O106" s="4" t="s">
        <v>16</v>
      </c>
      <c r="P106" s="4"/>
      <c r="Q106" s="4" t="s">
        <v>16</v>
      </c>
      <c r="R106" s="4"/>
      <c r="S106" s="4"/>
      <c r="T106" s="4" t="s">
        <v>16</v>
      </c>
      <c r="U106" s="4"/>
      <c r="V106" s="4" t="s">
        <v>16</v>
      </c>
      <c r="W106" s="185"/>
      <c r="X106" s="4" t="s">
        <v>16</v>
      </c>
      <c r="Y106" s="4"/>
      <c r="Z106" s="4"/>
      <c r="AA106" s="4" t="s">
        <v>28</v>
      </c>
      <c r="AB106" s="4"/>
      <c r="AC106" s="4" t="s">
        <v>16</v>
      </c>
      <c r="AD106" s="4"/>
      <c r="AE106" s="4" t="s">
        <v>16</v>
      </c>
      <c r="AF106" s="4"/>
      <c r="AG106" s="4"/>
      <c r="AH106" s="4" t="s">
        <v>16</v>
      </c>
      <c r="AI106" s="4"/>
      <c r="AJ106" s="4" t="s">
        <v>28</v>
      </c>
      <c r="AK106" s="4"/>
      <c r="AL106" s="4" t="s">
        <v>28</v>
      </c>
      <c r="AM106" s="96"/>
      <c r="AN106" s="4"/>
      <c r="AO106" s="4" t="s">
        <v>28</v>
      </c>
      <c r="AP106" s="42">
        <f ca="1">COUNTIFS(INDIRECT(Data!$J$2),"&lt;&gt;")</f>
        <v>13</v>
      </c>
      <c r="AQ106" s="42">
        <f ca="1">COUNTIFS(INDIRECT(Data!$J$2),"P")</f>
        <v>9</v>
      </c>
      <c r="AR106" s="42">
        <f ca="1">COUNTIFS(INDIRECT(Data!$J$2),"A")</f>
        <v>4</v>
      </c>
      <c r="AS106" s="43">
        <f ca="1">COUNTIFS(INDIRECT(Data!$J$2),"L")</f>
        <v>0</v>
      </c>
      <c r="AT106" s="44">
        <f ca="1">IFERROR(Attd_Sheet[[#This Row],[Classes Attended]]/Attd_Sheet[[#This Row],[Column1]],"")</f>
        <v>0.69230769230769229</v>
      </c>
      <c r="AU106" s="93"/>
    </row>
    <row r="107" spans="1:47" s="35" customFormat="1" hidden="1" x14ac:dyDescent="0.25">
      <c r="A107" s="208">
        <f>COUNTIFS(Attd_Sheet[Student ID],Attd_Sheet[[#This Row],[Student ID]])</f>
        <v>1</v>
      </c>
      <c r="B107" s="209" t="s">
        <v>137</v>
      </c>
      <c r="C107" s="13" t="s">
        <v>3443</v>
      </c>
      <c r="D107" s="252" t="s">
        <v>2503</v>
      </c>
      <c r="E107" s="252" t="s">
        <v>2504</v>
      </c>
      <c r="F107" s="209" t="s">
        <v>31</v>
      </c>
      <c r="G107" s="252" t="s">
        <v>2516</v>
      </c>
      <c r="H107" s="210" t="s">
        <v>6</v>
      </c>
      <c r="I107" s="224" t="s">
        <v>2868</v>
      </c>
      <c r="J107" s="211" t="s">
        <v>3044</v>
      </c>
      <c r="K107" s="4"/>
      <c r="L107" s="4"/>
      <c r="M107" s="4" t="s">
        <v>16</v>
      </c>
      <c r="N107" s="185"/>
      <c r="O107" s="4" t="s">
        <v>16</v>
      </c>
      <c r="P107" s="4"/>
      <c r="Q107" s="4" t="s">
        <v>16</v>
      </c>
      <c r="R107" s="4"/>
      <c r="S107" s="4"/>
      <c r="T107" s="4" t="s">
        <v>16</v>
      </c>
      <c r="U107" s="4"/>
      <c r="V107" s="4" t="s">
        <v>16</v>
      </c>
      <c r="W107" s="185"/>
      <c r="X107" s="4" t="s">
        <v>16</v>
      </c>
      <c r="Y107" s="4"/>
      <c r="Z107" s="4"/>
      <c r="AA107" s="4" t="s">
        <v>16</v>
      </c>
      <c r="AB107" s="4"/>
      <c r="AC107" s="4" t="s">
        <v>16</v>
      </c>
      <c r="AD107" s="4"/>
      <c r="AE107" s="4" t="s">
        <v>16</v>
      </c>
      <c r="AF107" s="4"/>
      <c r="AG107" s="4"/>
      <c r="AH107" s="4" t="s">
        <v>16</v>
      </c>
      <c r="AI107" s="4"/>
      <c r="AJ107" s="4" t="s">
        <v>16</v>
      </c>
      <c r="AK107" s="4"/>
      <c r="AL107" s="4" t="s">
        <v>28</v>
      </c>
      <c r="AM107" s="96"/>
      <c r="AN107" s="4"/>
      <c r="AO107" s="4" t="s">
        <v>28</v>
      </c>
      <c r="AP107" s="42">
        <f ca="1">COUNTIFS(INDIRECT(Data!$J$2),"&lt;&gt;")</f>
        <v>13</v>
      </c>
      <c r="AQ107" s="42">
        <f ca="1">COUNTIFS(INDIRECT(Data!$J$2),"P")</f>
        <v>11</v>
      </c>
      <c r="AR107" s="42">
        <f ca="1">COUNTIFS(INDIRECT(Data!$J$2),"A")</f>
        <v>2</v>
      </c>
      <c r="AS107" s="43">
        <f ca="1">COUNTIFS(INDIRECT(Data!$J$2),"L")</f>
        <v>0</v>
      </c>
      <c r="AT107" s="44">
        <f ca="1">IFERROR(Attd_Sheet[[#This Row],[Classes Attended]]/Attd_Sheet[[#This Row],[Column1]],"")</f>
        <v>0.84615384615384615</v>
      </c>
      <c r="AU107" s="93"/>
    </row>
    <row r="108" spans="1:47" s="35" customFormat="1" hidden="1" x14ac:dyDescent="0.25">
      <c r="A108" s="208">
        <f>COUNTIFS(Attd_Sheet[Student ID],Attd_Sheet[[#This Row],[Student ID]])</f>
        <v>1</v>
      </c>
      <c r="B108" s="209" t="s">
        <v>137</v>
      </c>
      <c r="C108" s="13" t="s">
        <v>3443</v>
      </c>
      <c r="D108" s="252" t="s">
        <v>892</v>
      </c>
      <c r="E108" s="252" t="s">
        <v>1695</v>
      </c>
      <c r="F108" s="209" t="s">
        <v>31</v>
      </c>
      <c r="G108" s="252" t="s">
        <v>2516</v>
      </c>
      <c r="H108" s="210" t="s">
        <v>6</v>
      </c>
      <c r="I108" s="224" t="s">
        <v>2868</v>
      </c>
      <c r="J108" s="211" t="s">
        <v>3044</v>
      </c>
      <c r="K108" s="4"/>
      <c r="L108" s="4"/>
      <c r="M108" s="4" t="s">
        <v>16</v>
      </c>
      <c r="N108" s="185"/>
      <c r="O108" s="4" t="s">
        <v>16</v>
      </c>
      <c r="P108" s="4"/>
      <c r="Q108" s="4" t="s">
        <v>16</v>
      </c>
      <c r="R108" s="4"/>
      <c r="S108" s="4"/>
      <c r="T108" s="4" t="s">
        <v>16</v>
      </c>
      <c r="U108" s="4"/>
      <c r="V108" s="4" t="s">
        <v>16</v>
      </c>
      <c r="W108" s="185"/>
      <c r="X108" s="4" t="s">
        <v>16</v>
      </c>
      <c r="Y108" s="4"/>
      <c r="Z108" s="4"/>
      <c r="AA108" s="4" t="s">
        <v>16</v>
      </c>
      <c r="AB108" s="4"/>
      <c r="AC108" s="4" t="s">
        <v>16</v>
      </c>
      <c r="AD108" s="4"/>
      <c r="AE108" s="4" t="s">
        <v>16</v>
      </c>
      <c r="AF108" s="4"/>
      <c r="AG108" s="4"/>
      <c r="AH108" s="4" t="s">
        <v>16</v>
      </c>
      <c r="AI108" s="4"/>
      <c r="AJ108" s="4" t="s">
        <v>16</v>
      </c>
      <c r="AK108" s="4"/>
      <c r="AL108" s="4" t="s">
        <v>16</v>
      </c>
      <c r="AM108" s="96"/>
      <c r="AN108" s="4"/>
      <c r="AO108" s="4" t="s">
        <v>16</v>
      </c>
      <c r="AP108" s="42">
        <f ca="1">COUNTIFS(INDIRECT(Data!$J$2),"&lt;&gt;")</f>
        <v>13</v>
      </c>
      <c r="AQ108" s="42">
        <f ca="1">COUNTIFS(INDIRECT(Data!$J$2),"P")</f>
        <v>13</v>
      </c>
      <c r="AR108" s="42">
        <f ca="1">COUNTIFS(INDIRECT(Data!$J$2),"A")</f>
        <v>0</v>
      </c>
      <c r="AS108" s="43">
        <f ca="1">COUNTIFS(INDIRECT(Data!$J$2),"L")</f>
        <v>0</v>
      </c>
      <c r="AT108" s="44">
        <f ca="1">IFERROR(Attd_Sheet[[#This Row],[Classes Attended]]/Attd_Sheet[[#This Row],[Column1]],"")</f>
        <v>1</v>
      </c>
      <c r="AU108" s="93"/>
    </row>
    <row r="109" spans="1:47" s="35" customFormat="1" hidden="1" x14ac:dyDescent="0.25">
      <c r="A109" s="208">
        <f>COUNTIFS(Attd_Sheet[Student ID],Attd_Sheet[[#This Row],[Student ID]])</f>
        <v>1</v>
      </c>
      <c r="B109" s="209" t="s">
        <v>137</v>
      </c>
      <c r="C109" s="13" t="s">
        <v>3443</v>
      </c>
      <c r="D109" s="252" t="s">
        <v>2710</v>
      </c>
      <c r="E109" s="252" t="s">
        <v>1354</v>
      </c>
      <c r="F109" s="209" t="s">
        <v>31</v>
      </c>
      <c r="G109" s="252" t="s">
        <v>2516</v>
      </c>
      <c r="H109" s="210" t="s">
        <v>6</v>
      </c>
      <c r="I109" s="224" t="s">
        <v>2868</v>
      </c>
      <c r="J109" s="211" t="s">
        <v>3044</v>
      </c>
      <c r="K109" s="4"/>
      <c r="L109" s="4"/>
      <c r="M109" s="4" t="s">
        <v>16</v>
      </c>
      <c r="N109" s="185"/>
      <c r="O109" s="4" t="s">
        <v>16</v>
      </c>
      <c r="P109" s="4"/>
      <c r="Q109" s="4" t="s">
        <v>16</v>
      </c>
      <c r="R109" s="4"/>
      <c r="S109" s="4"/>
      <c r="T109" s="4" t="s">
        <v>16</v>
      </c>
      <c r="U109" s="4"/>
      <c r="V109" s="4" t="s">
        <v>16</v>
      </c>
      <c r="W109" s="185"/>
      <c r="X109" s="4" t="s">
        <v>16</v>
      </c>
      <c r="Y109" s="4"/>
      <c r="Z109" s="4"/>
      <c r="AA109" s="4" t="s">
        <v>16</v>
      </c>
      <c r="AB109" s="4"/>
      <c r="AC109" s="4" t="s">
        <v>16</v>
      </c>
      <c r="AD109" s="4"/>
      <c r="AE109" s="4" t="s">
        <v>16</v>
      </c>
      <c r="AF109" s="4"/>
      <c r="AG109" s="4"/>
      <c r="AH109" s="4" t="s">
        <v>16</v>
      </c>
      <c r="AI109" s="4"/>
      <c r="AJ109" s="4" t="s">
        <v>16</v>
      </c>
      <c r="AK109" s="4"/>
      <c r="AL109" s="4" t="s">
        <v>16</v>
      </c>
      <c r="AM109" s="96"/>
      <c r="AN109" s="4"/>
      <c r="AO109" s="4" t="s">
        <v>16</v>
      </c>
      <c r="AP109" s="42">
        <f ca="1">COUNTIFS(INDIRECT(Data!$J$2),"&lt;&gt;")</f>
        <v>13</v>
      </c>
      <c r="AQ109" s="42">
        <f ca="1">COUNTIFS(INDIRECT(Data!$J$2),"P")</f>
        <v>13</v>
      </c>
      <c r="AR109" s="42">
        <f ca="1">COUNTIFS(INDIRECT(Data!$J$2),"A")</f>
        <v>0</v>
      </c>
      <c r="AS109" s="43">
        <f ca="1">COUNTIFS(INDIRECT(Data!$J$2),"L")</f>
        <v>0</v>
      </c>
      <c r="AT109" s="44">
        <f ca="1">IFERROR(Attd_Sheet[[#This Row],[Classes Attended]]/Attd_Sheet[[#This Row],[Column1]],"")</f>
        <v>1</v>
      </c>
      <c r="AU109" s="93"/>
    </row>
    <row r="110" spans="1:47" s="35" customFormat="1" hidden="1" x14ac:dyDescent="0.25">
      <c r="A110" s="208">
        <f>COUNTIFS(Attd_Sheet[Student ID],Attd_Sheet[[#This Row],[Student ID]])</f>
        <v>1</v>
      </c>
      <c r="B110" s="209" t="s">
        <v>137</v>
      </c>
      <c r="C110" s="13" t="s">
        <v>3443</v>
      </c>
      <c r="D110" s="252" t="s">
        <v>2505</v>
      </c>
      <c r="E110" s="252" t="s">
        <v>2506</v>
      </c>
      <c r="F110" s="209" t="s">
        <v>31</v>
      </c>
      <c r="G110" s="252" t="s">
        <v>2516</v>
      </c>
      <c r="H110" s="210" t="s">
        <v>6</v>
      </c>
      <c r="I110" s="224" t="s">
        <v>2868</v>
      </c>
      <c r="J110" s="211" t="s">
        <v>3044</v>
      </c>
      <c r="K110" s="4"/>
      <c r="L110" s="4"/>
      <c r="M110" s="4" t="s">
        <v>16</v>
      </c>
      <c r="N110" s="185"/>
      <c r="O110" s="4" t="s">
        <v>16</v>
      </c>
      <c r="P110" s="4"/>
      <c r="Q110" s="4" t="s">
        <v>16</v>
      </c>
      <c r="R110" s="4"/>
      <c r="S110" s="4"/>
      <c r="T110" s="4" t="s">
        <v>16</v>
      </c>
      <c r="U110" s="4"/>
      <c r="V110" s="4" t="s">
        <v>16</v>
      </c>
      <c r="W110" s="185"/>
      <c r="X110" s="4" t="s">
        <v>16</v>
      </c>
      <c r="Y110" s="4"/>
      <c r="Z110" s="4"/>
      <c r="AA110" s="4" t="s">
        <v>16</v>
      </c>
      <c r="AB110" s="4"/>
      <c r="AC110" s="4" t="s">
        <v>16</v>
      </c>
      <c r="AD110" s="4"/>
      <c r="AE110" s="4" t="s">
        <v>16</v>
      </c>
      <c r="AF110" s="4"/>
      <c r="AG110" s="4"/>
      <c r="AH110" s="4" t="s">
        <v>16</v>
      </c>
      <c r="AI110" s="4"/>
      <c r="AJ110" s="4" t="s">
        <v>16</v>
      </c>
      <c r="AK110" s="4"/>
      <c r="AL110" s="4" t="s">
        <v>16</v>
      </c>
      <c r="AM110" s="4"/>
      <c r="AN110" s="4"/>
      <c r="AO110" s="4" t="s">
        <v>16</v>
      </c>
      <c r="AP110" s="42">
        <f ca="1">COUNTIFS(INDIRECT(Data!$J$2),"&lt;&gt;")</f>
        <v>13</v>
      </c>
      <c r="AQ110" s="42">
        <f ca="1">COUNTIFS(INDIRECT(Data!$J$2),"P")</f>
        <v>13</v>
      </c>
      <c r="AR110" s="42">
        <f ca="1">COUNTIFS(INDIRECT(Data!$J$2),"A")</f>
        <v>0</v>
      </c>
      <c r="AS110" s="43">
        <f ca="1">COUNTIFS(INDIRECT(Data!$J$2),"L")</f>
        <v>0</v>
      </c>
      <c r="AT110" s="44">
        <f ca="1">IFERROR(Attd_Sheet[[#This Row],[Classes Attended]]/Attd_Sheet[[#This Row],[Column1]],"")</f>
        <v>1</v>
      </c>
      <c r="AU110" s="93"/>
    </row>
    <row r="111" spans="1:47" s="35" customFormat="1" hidden="1" x14ac:dyDescent="0.25">
      <c r="A111" s="208">
        <f>COUNTIFS(Attd_Sheet[Student ID],Attd_Sheet[[#This Row],[Student ID]])</f>
        <v>1</v>
      </c>
      <c r="B111" s="209" t="s">
        <v>137</v>
      </c>
      <c r="C111" s="13" t="s">
        <v>3443</v>
      </c>
      <c r="D111" s="252" t="s">
        <v>893</v>
      </c>
      <c r="E111" s="252" t="s">
        <v>1696</v>
      </c>
      <c r="F111" s="209" t="s">
        <v>31</v>
      </c>
      <c r="G111" s="252" t="s">
        <v>2516</v>
      </c>
      <c r="H111" s="210" t="s">
        <v>6</v>
      </c>
      <c r="I111" s="224" t="s">
        <v>2868</v>
      </c>
      <c r="J111" s="211" t="s">
        <v>3044</v>
      </c>
      <c r="K111" s="4"/>
      <c r="L111" s="4"/>
      <c r="M111" s="4" t="s">
        <v>16</v>
      </c>
      <c r="N111" s="185"/>
      <c r="O111" s="4" t="s">
        <v>16</v>
      </c>
      <c r="P111" s="4"/>
      <c r="Q111" s="4" t="s">
        <v>16</v>
      </c>
      <c r="R111" s="4"/>
      <c r="S111" s="4"/>
      <c r="T111" s="4" t="s">
        <v>16</v>
      </c>
      <c r="U111" s="4"/>
      <c r="V111" s="4" t="s">
        <v>16</v>
      </c>
      <c r="W111" s="185"/>
      <c r="X111" s="4" t="s">
        <v>16</v>
      </c>
      <c r="Y111" s="4"/>
      <c r="Z111" s="4"/>
      <c r="AA111" s="4" t="s">
        <v>16</v>
      </c>
      <c r="AB111" s="4"/>
      <c r="AC111" s="4" t="s">
        <v>16</v>
      </c>
      <c r="AD111" s="4"/>
      <c r="AE111" s="4" t="s">
        <v>16</v>
      </c>
      <c r="AF111" s="4"/>
      <c r="AG111" s="4"/>
      <c r="AH111" s="4" t="s">
        <v>16</v>
      </c>
      <c r="AI111" s="4"/>
      <c r="AJ111" s="4" t="s">
        <v>16</v>
      </c>
      <c r="AK111" s="4"/>
      <c r="AL111" s="4" t="s">
        <v>16</v>
      </c>
      <c r="AM111" s="4"/>
      <c r="AN111" s="4"/>
      <c r="AO111" s="4" t="s">
        <v>16</v>
      </c>
      <c r="AP111" s="42">
        <f ca="1">COUNTIFS(INDIRECT(Data!$J$2),"&lt;&gt;")</f>
        <v>13</v>
      </c>
      <c r="AQ111" s="42">
        <f ca="1">COUNTIFS(INDIRECT(Data!$J$2),"P")</f>
        <v>13</v>
      </c>
      <c r="AR111" s="42">
        <f ca="1">COUNTIFS(INDIRECT(Data!$J$2),"A")</f>
        <v>0</v>
      </c>
      <c r="AS111" s="43">
        <f ca="1">COUNTIFS(INDIRECT(Data!$J$2),"L")</f>
        <v>0</v>
      </c>
      <c r="AT111" s="44">
        <f ca="1">IFERROR(Attd_Sheet[[#This Row],[Classes Attended]]/Attd_Sheet[[#This Row],[Column1]],"")</f>
        <v>1</v>
      </c>
      <c r="AU111" s="93"/>
    </row>
    <row r="112" spans="1:47" s="35" customFormat="1" hidden="1" x14ac:dyDescent="0.25">
      <c r="A112" s="208">
        <f>COUNTIFS(Attd_Sheet[Student ID],Attd_Sheet[[#This Row],[Student ID]])</f>
        <v>1</v>
      </c>
      <c r="B112" s="209" t="s">
        <v>137</v>
      </c>
      <c r="C112" s="13" t="s">
        <v>3443</v>
      </c>
      <c r="D112" s="252" t="s">
        <v>2507</v>
      </c>
      <c r="E112" s="252" t="s">
        <v>1697</v>
      </c>
      <c r="F112" s="209" t="s">
        <v>31</v>
      </c>
      <c r="G112" s="252" t="s">
        <v>2516</v>
      </c>
      <c r="H112" s="210" t="s">
        <v>6</v>
      </c>
      <c r="I112" s="224" t="s">
        <v>2868</v>
      </c>
      <c r="J112" s="211" t="s">
        <v>3044</v>
      </c>
      <c r="K112" s="4"/>
      <c r="L112" s="4"/>
      <c r="M112" s="4" t="s">
        <v>16</v>
      </c>
      <c r="N112" s="185"/>
      <c r="O112" s="4" t="s">
        <v>16</v>
      </c>
      <c r="P112" s="4"/>
      <c r="Q112" s="4" t="s">
        <v>16</v>
      </c>
      <c r="R112" s="4"/>
      <c r="S112" s="4"/>
      <c r="T112" s="4" t="s">
        <v>16</v>
      </c>
      <c r="U112" s="4"/>
      <c r="V112" s="4" t="s">
        <v>16</v>
      </c>
      <c r="W112" s="185"/>
      <c r="X112" s="4" t="s">
        <v>16</v>
      </c>
      <c r="Y112" s="4"/>
      <c r="Z112" s="4"/>
      <c r="AA112" s="4" t="s">
        <v>16</v>
      </c>
      <c r="AB112" s="4"/>
      <c r="AC112" s="4" t="s">
        <v>16</v>
      </c>
      <c r="AD112" s="4"/>
      <c r="AE112" s="4" t="s">
        <v>16</v>
      </c>
      <c r="AF112" s="4"/>
      <c r="AG112" s="4"/>
      <c r="AH112" s="4" t="s">
        <v>16</v>
      </c>
      <c r="AI112" s="4"/>
      <c r="AJ112" s="4" t="s">
        <v>16</v>
      </c>
      <c r="AK112" s="4"/>
      <c r="AL112" s="4" t="s">
        <v>16</v>
      </c>
      <c r="AM112" s="4"/>
      <c r="AN112" s="4"/>
      <c r="AO112" s="4" t="s">
        <v>16</v>
      </c>
      <c r="AP112" s="42">
        <f ca="1">COUNTIFS(INDIRECT(Data!$J$2),"&lt;&gt;")</f>
        <v>13</v>
      </c>
      <c r="AQ112" s="42">
        <f ca="1">COUNTIFS(INDIRECT(Data!$J$2),"P")</f>
        <v>13</v>
      </c>
      <c r="AR112" s="42">
        <f ca="1">COUNTIFS(INDIRECT(Data!$J$2),"A")</f>
        <v>0</v>
      </c>
      <c r="AS112" s="43">
        <f ca="1">COUNTIFS(INDIRECT(Data!$J$2),"L")</f>
        <v>0</v>
      </c>
      <c r="AT112" s="44">
        <f ca="1">IFERROR(Attd_Sheet[[#This Row],[Classes Attended]]/Attd_Sheet[[#This Row],[Column1]],"")</f>
        <v>1</v>
      </c>
      <c r="AU112" s="93"/>
    </row>
    <row r="113" spans="1:47" s="35" customFormat="1" hidden="1" x14ac:dyDescent="0.25">
      <c r="A113" s="208">
        <f>COUNTIFS(Attd_Sheet[Student ID],Attd_Sheet[[#This Row],[Student ID]])</f>
        <v>1</v>
      </c>
      <c r="B113" s="209" t="s">
        <v>137</v>
      </c>
      <c r="C113" s="13" t="s">
        <v>3443</v>
      </c>
      <c r="D113" s="252" t="s">
        <v>2508</v>
      </c>
      <c r="E113" s="252" t="s">
        <v>2509</v>
      </c>
      <c r="F113" s="209" t="s">
        <v>31</v>
      </c>
      <c r="G113" s="252" t="s">
        <v>2516</v>
      </c>
      <c r="H113" s="210" t="s">
        <v>6</v>
      </c>
      <c r="I113" s="224" t="s">
        <v>2868</v>
      </c>
      <c r="J113" s="211" t="s">
        <v>3044</v>
      </c>
      <c r="K113" s="4"/>
      <c r="L113" s="4"/>
      <c r="M113" s="4" t="s">
        <v>16</v>
      </c>
      <c r="N113" s="185"/>
      <c r="O113" s="4" t="s">
        <v>16</v>
      </c>
      <c r="P113" s="4"/>
      <c r="Q113" s="4" t="s">
        <v>16</v>
      </c>
      <c r="R113" s="4"/>
      <c r="S113" s="4"/>
      <c r="T113" s="4" t="s">
        <v>16</v>
      </c>
      <c r="U113" s="4"/>
      <c r="V113" s="4" t="s">
        <v>16</v>
      </c>
      <c r="W113" s="185"/>
      <c r="X113" s="4" t="s">
        <v>16</v>
      </c>
      <c r="Y113" s="4"/>
      <c r="Z113" s="4"/>
      <c r="AA113" s="4" t="s">
        <v>16</v>
      </c>
      <c r="AB113" s="4"/>
      <c r="AC113" s="4" t="s">
        <v>16</v>
      </c>
      <c r="AD113" s="4"/>
      <c r="AE113" s="4" t="s">
        <v>16</v>
      </c>
      <c r="AF113" s="4"/>
      <c r="AG113" s="4"/>
      <c r="AH113" s="4" t="s">
        <v>16</v>
      </c>
      <c r="AI113" s="4"/>
      <c r="AJ113" s="4" t="s">
        <v>28</v>
      </c>
      <c r="AK113" s="4"/>
      <c r="AL113" s="4" t="s">
        <v>16</v>
      </c>
      <c r="AM113" s="4"/>
      <c r="AN113" s="4"/>
      <c r="AO113" s="4" t="s">
        <v>28</v>
      </c>
      <c r="AP113" s="42">
        <f ca="1">COUNTIFS(INDIRECT(Data!$J$2),"&lt;&gt;")</f>
        <v>13</v>
      </c>
      <c r="AQ113" s="42">
        <f ca="1">COUNTIFS(INDIRECT(Data!$J$2),"P")</f>
        <v>11</v>
      </c>
      <c r="AR113" s="42">
        <f ca="1">COUNTIFS(INDIRECT(Data!$J$2),"A")</f>
        <v>2</v>
      </c>
      <c r="AS113" s="43">
        <f ca="1">COUNTIFS(INDIRECT(Data!$J$2),"L")</f>
        <v>0</v>
      </c>
      <c r="AT113" s="44">
        <f ca="1">IFERROR(Attd_Sheet[[#This Row],[Classes Attended]]/Attd_Sheet[[#This Row],[Column1]],"")</f>
        <v>0.84615384615384615</v>
      </c>
      <c r="AU113" s="93"/>
    </row>
    <row r="114" spans="1:47" s="35" customFormat="1" hidden="1" x14ac:dyDescent="0.25">
      <c r="A114" s="208">
        <f>COUNTIFS(Attd_Sheet[Student ID],Attd_Sheet[[#This Row],[Student ID]])</f>
        <v>1</v>
      </c>
      <c r="B114" s="209" t="s">
        <v>96</v>
      </c>
      <c r="C114" s="210" t="s">
        <v>2981</v>
      </c>
      <c r="D114" s="252" t="s">
        <v>2510</v>
      </c>
      <c r="E114" s="252" t="s">
        <v>2511</v>
      </c>
      <c r="F114" s="209" t="s">
        <v>31</v>
      </c>
      <c r="G114" s="252" t="s">
        <v>2997</v>
      </c>
      <c r="H114" s="210" t="s">
        <v>6</v>
      </c>
      <c r="I114" s="15" t="s">
        <v>2867</v>
      </c>
      <c r="J114" s="211" t="s">
        <v>3044</v>
      </c>
      <c r="K114" s="4"/>
      <c r="L114" s="4"/>
      <c r="M114" s="4" t="s">
        <v>16</v>
      </c>
      <c r="N114" s="185"/>
      <c r="O114" s="4" t="s">
        <v>16</v>
      </c>
      <c r="P114" s="4"/>
      <c r="Q114" s="4" t="s">
        <v>16</v>
      </c>
      <c r="R114" s="4"/>
      <c r="S114" s="4"/>
      <c r="T114" s="4" t="s">
        <v>16</v>
      </c>
      <c r="U114" s="4"/>
      <c r="V114" s="4" t="s">
        <v>16</v>
      </c>
      <c r="W114" s="185"/>
      <c r="X114" s="4" t="s">
        <v>16</v>
      </c>
      <c r="Y114" s="4"/>
      <c r="Z114" s="4"/>
      <c r="AA114" s="4" t="s">
        <v>16</v>
      </c>
      <c r="AB114" s="4"/>
      <c r="AC114" s="4" t="s">
        <v>16</v>
      </c>
      <c r="AD114" s="4"/>
      <c r="AE114" s="4" t="s">
        <v>16</v>
      </c>
      <c r="AF114" s="4"/>
      <c r="AG114" s="4"/>
      <c r="AH114" s="4" t="s">
        <v>16</v>
      </c>
      <c r="AI114" s="4"/>
      <c r="AJ114" s="4" t="s">
        <v>16</v>
      </c>
      <c r="AK114" s="4"/>
      <c r="AL114" s="4" t="s">
        <v>16</v>
      </c>
      <c r="AM114" s="4"/>
      <c r="AN114" s="4"/>
      <c r="AO114" s="4" t="s">
        <v>16</v>
      </c>
      <c r="AP114" s="42">
        <f ca="1">COUNTIFS(INDIRECT(Data!$J$2),"&lt;&gt;")</f>
        <v>13</v>
      </c>
      <c r="AQ114" s="42">
        <f ca="1">COUNTIFS(INDIRECT(Data!$J$2),"P")</f>
        <v>13</v>
      </c>
      <c r="AR114" s="42">
        <f ca="1">COUNTIFS(INDIRECT(Data!$J$2),"A")</f>
        <v>0</v>
      </c>
      <c r="AS114" s="43">
        <f ca="1">COUNTIFS(INDIRECT(Data!$J$2),"L")</f>
        <v>0</v>
      </c>
      <c r="AT114" s="44">
        <f ca="1">IFERROR(Attd_Sheet[[#This Row],[Classes Attended]]/Attd_Sheet[[#This Row],[Column1]],"")</f>
        <v>1</v>
      </c>
      <c r="AU114" s="93"/>
    </row>
    <row r="115" spans="1:47" s="35" customFormat="1" hidden="1" x14ac:dyDescent="0.25">
      <c r="A115" s="208">
        <f>COUNTIFS(Attd_Sheet[Student ID],Attd_Sheet[[#This Row],[Student ID]])</f>
        <v>1</v>
      </c>
      <c r="B115" s="209" t="s">
        <v>97</v>
      </c>
      <c r="C115" s="210" t="s">
        <v>2981</v>
      </c>
      <c r="D115" s="252" t="s">
        <v>2512</v>
      </c>
      <c r="E115" s="252" t="s">
        <v>2513</v>
      </c>
      <c r="F115" s="209" t="s">
        <v>31</v>
      </c>
      <c r="G115" s="252" t="s">
        <v>2997</v>
      </c>
      <c r="H115" s="210" t="s">
        <v>6</v>
      </c>
      <c r="I115" s="15" t="s">
        <v>2867</v>
      </c>
      <c r="J115" s="211" t="s">
        <v>3044</v>
      </c>
      <c r="K115" s="4"/>
      <c r="L115" s="4"/>
      <c r="M115" s="4" t="s">
        <v>16</v>
      </c>
      <c r="N115" s="185"/>
      <c r="O115" s="4" t="s">
        <v>16</v>
      </c>
      <c r="P115" s="4"/>
      <c r="Q115" s="4" t="s">
        <v>16</v>
      </c>
      <c r="R115" s="4"/>
      <c r="S115" s="4"/>
      <c r="T115" s="4" t="s">
        <v>16</v>
      </c>
      <c r="U115" s="4"/>
      <c r="V115" s="4" t="s">
        <v>16</v>
      </c>
      <c r="W115" s="185"/>
      <c r="X115" s="4" t="s">
        <v>16</v>
      </c>
      <c r="Y115" s="4"/>
      <c r="Z115" s="4"/>
      <c r="AA115" s="4" t="s">
        <v>16</v>
      </c>
      <c r="AB115" s="4"/>
      <c r="AC115" s="4" t="s">
        <v>16</v>
      </c>
      <c r="AD115" s="4"/>
      <c r="AE115" s="4" t="s">
        <v>16</v>
      </c>
      <c r="AF115" s="4"/>
      <c r="AG115" s="4"/>
      <c r="AH115" s="4" t="s">
        <v>16</v>
      </c>
      <c r="AI115" s="4"/>
      <c r="AJ115" s="4" t="s">
        <v>16</v>
      </c>
      <c r="AK115" s="4"/>
      <c r="AL115" s="4" t="s">
        <v>16</v>
      </c>
      <c r="AM115" s="4"/>
      <c r="AN115" s="4"/>
      <c r="AO115" s="4" t="s">
        <v>16</v>
      </c>
      <c r="AP115" s="42">
        <f ca="1">COUNTIFS(INDIRECT(Data!$J$2),"&lt;&gt;")</f>
        <v>13</v>
      </c>
      <c r="AQ115" s="42">
        <f ca="1">COUNTIFS(INDIRECT(Data!$J$2),"P")</f>
        <v>13</v>
      </c>
      <c r="AR115" s="42">
        <f ca="1">COUNTIFS(INDIRECT(Data!$J$2),"A")</f>
        <v>0</v>
      </c>
      <c r="AS115" s="43">
        <f ca="1">COUNTIFS(INDIRECT(Data!$J$2),"L")</f>
        <v>0</v>
      </c>
      <c r="AT115" s="44">
        <f ca="1">IFERROR(Attd_Sheet[[#This Row],[Classes Attended]]/Attd_Sheet[[#This Row],[Column1]],"")</f>
        <v>1</v>
      </c>
      <c r="AU115" s="93"/>
    </row>
    <row r="116" spans="1:47" s="35" customFormat="1" hidden="1" x14ac:dyDescent="0.25">
      <c r="A116" s="208">
        <f>COUNTIFS(Attd_Sheet[Student ID],Attd_Sheet[[#This Row],[Student ID]])</f>
        <v>1</v>
      </c>
      <c r="B116" s="209" t="s">
        <v>137</v>
      </c>
      <c r="C116" s="13" t="s">
        <v>3443</v>
      </c>
      <c r="D116" s="252" t="s">
        <v>894</v>
      </c>
      <c r="E116" s="252" t="s">
        <v>1698</v>
      </c>
      <c r="F116" s="209" t="s">
        <v>31</v>
      </c>
      <c r="G116" s="252" t="s">
        <v>2516</v>
      </c>
      <c r="H116" s="210" t="s">
        <v>6</v>
      </c>
      <c r="I116" s="224" t="s">
        <v>2868</v>
      </c>
      <c r="J116" s="211" t="s">
        <v>3044</v>
      </c>
      <c r="K116" s="4"/>
      <c r="L116" s="4"/>
      <c r="M116" s="4" t="s">
        <v>16</v>
      </c>
      <c r="N116" s="185"/>
      <c r="O116" s="4" t="s">
        <v>16</v>
      </c>
      <c r="P116" s="4"/>
      <c r="Q116" s="4" t="s">
        <v>16</v>
      </c>
      <c r="R116" s="4"/>
      <c r="S116" s="4"/>
      <c r="T116" s="4" t="s">
        <v>28</v>
      </c>
      <c r="U116" s="4"/>
      <c r="V116" s="4" t="s">
        <v>28</v>
      </c>
      <c r="W116" s="185"/>
      <c r="X116" s="4" t="s">
        <v>28</v>
      </c>
      <c r="Y116" s="4"/>
      <c r="Z116" s="4"/>
      <c r="AA116" s="4" t="s">
        <v>28</v>
      </c>
      <c r="AB116" s="4"/>
      <c r="AC116" s="4" t="s">
        <v>28</v>
      </c>
      <c r="AD116" s="4"/>
      <c r="AE116" s="4" t="s">
        <v>28</v>
      </c>
      <c r="AF116" s="4"/>
      <c r="AG116" s="4"/>
      <c r="AH116" s="4" t="s">
        <v>28</v>
      </c>
      <c r="AI116" s="4"/>
      <c r="AJ116" s="4" t="s">
        <v>28</v>
      </c>
      <c r="AK116" s="4"/>
      <c r="AL116" s="4" t="s">
        <v>28</v>
      </c>
      <c r="AM116" s="4"/>
      <c r="AN116" s="4"/>
      <c r="AO116" s="4" t="s">
        <v>28</v>
      </c>
      <c r="AP116" s="42">
        <f ca="1">COUNTIFS(INDIRECT(Data!$J$2),"&lt;&gt;")</f>
        <v>13</v>
      </c>
      <c r="AQ116" s="42">
        <f ca="1">COUNTIFS(INDIRECT(Data!$J$2),"P")</f>
        <v>3</v>
      </c>
      <c r="AR116" s="42">
        <f ca="1">COUNTIFS(INDIRECT(Data!$J$2),"A")</f>
        <v>10</v>
      </c>
      <c r="AS116" s="43">
        <f ca="1">COUNTIFS(INDIRECT(Data!$J$2),"L")</f>
        <v>0</v>
      </c>
      <c r="AT116" s="44">
        <f ca="1">IFERROR(Attd_Sheet[[#This Row],[Classes Attended]]/Attd_Sheet[[#This Row],[Column1]],"")</f>
        <v>0.23076923076923078</v>
      </c>
      <c r="AU116" s="93"/>
    </row>
    <row r="117" spans="1:47" s="35" customFormat="1" hidden="1" x14ac:dyDescent="0.25">
      <c r="A117" s="208">
        <f>COUNTIFS(Attd_Sheet[Student ID],Attd_Sheet[[#This Row],[Student ID]])</f>
        <v>1</v>
      </c>
      <c r="B117" s="209" t="s">
        <v>137</v>
      </c>
      <c r="C117" s="13" t="s">
        <v>3443</v>
      </c>
      <c r="D117" s="252" t="s">
        <v>896</v>
      </c>
      <c r="E117" s="252" t="s">
        <v>1700</v>
      </c>
      <c r="F117" s="209" t="s">
        <v>31</v>
      </c>
      <c r="G117" s="252" t="s">
        <v>2516</v>
      </c>
      <c r="H117" s="210" t="s">
        <v>6</v>
      </c>
      <c r="I117" s="224" t="s">
        <v>2868</v>
      </c>
      <c r="J117" s="211" t="s">
        <v>3044</v>
      </c>
      <c r="K117" s="4"/>
      <c r="L117" s="4"/>
      <c r="M117" s="4" t="s">
        <v>16</v>
      </c>
      <c r="N117" s="185"/>
      <c r="O117" s="4" t="s">
        <v>16</v>
      </c>
      <c r="P117" s="4"/>
      <c r="Q117" s="4" t="s">
        <v>16</v>
      </c>
      <c r="R117" s="4"/>
      <c r="S117" s="4"/>
      <c r="T117" s="4" t="s">
        <v>16</v>
      </c>
      <c r="U117" s="4"/>
      <c r="V117" s="4" t="s">
        <v>16</v>
      </c>
      <c r="W117" s="185"/>
      <c r="X117" s="4" t="s">
        <v>16</v>
      </c>
      <c r="Y117" s="4"/>
      <c r="Z117" s="4"/>
      <c r="AA117" s="4" t="s">
        <v>16</v>
      </c>
      <c r="AB117" s="4"/>
      <c r="AC117" s="4" t="s">
        <v>28</v>
      </c>
      <c r="AD117" s="4"/>
      <c r="AE117" s="4" t="s">
        <v>16</v>
      </c>
      <c r="AF117" s="4"/>
      <c r="AG117" s="4"/>
      <c r="AH117" s="4" t="s">
        <v>16</v>
      </c>
      <c r="AI117" s="4"/>
      <c r="AJ117" s="4" t="s">
        <v>16</v>
      </c>
      <c r="AK117" s="4"/>
      <c r="AL117" s="4" t="s">
        <v>16</v>
      </c>
      <c r="AM117" s="4"/>
      <c r="AN117" s="4"/>
      <c r="AO117" s="4" t="s">
        <v>16</v>
      </c>
      <c r="AP117" s="42">
        <f ca="1">COUNTIFS(INDIRECT(Data!$J$2),"&lt;&gt;")</f>
        <v>13</v>
      </c>
      <c r="AQ117" s="42">
        <f ca="1">COUNTIFS(INDIRECT(Data!$J$2),"P")</f>
        <v>12</v>
      </c>
      <c r="AR117" s="42">
        <f ca="1">COUNTIFS(INDIRECT(Data!$J$2),"A")</f>
        <v>1</v>
      </c>
      <c r="AS117" s="43">
        <f ca="1">COUNTIFS(INDIRECT(Data!$J$2),"L")</f>
        <v>0</v>
      </c>
      <c r="AT117" s="44">
        <f ca="1">IFERROR(Attd_Sheet[[#This Row],[Classes Attended]]/Attd_Sheet[[#This Row],[Column1]],"")</f>
        <v>0.92307692307692313</v>
      </c>
      <c r="AU117" s="93"/>
    </row>
    <row r="118" spans="1:47" s="35" customFormat="1" hidden="1" x14ac:dyDescent="0.25">
      <c r="A118" s="208">
        <f>COUNTIFS(Attd_Sheet[Student ID],Attd_Sheet[[#This Row],[Student ID]])</f>
        <v>1</v>
      </c>
      <c r="B118" s="209" t="s">
        <v>137</v>
      </c>
      <c r="C118" s="13" t="s">
        <v>3443</v>
      </c>
      <c r="D118" s="252" t="s">
        <v>897</v>
      </c>
      <c r="E118" s="252" t="s">
        <v>1701</v>
      </c>
      <c r="F118" s="209" t="s">
        <v>31</v>
      </c>
      <c r="G118" s="252" t="s">
        <v>2516</v>
      </c>
      <c r="H118" s="210" t="s">
        <v>6</v>
      </c>
      <c r="I118" s="224" t="s">
        <v>2868</v>
      </c>
      <c r="J118" s="211" t="s">
        <v>3044</v>
      </c>
      <c r="K118" s="4"/>
      <c r="L118" s="4"/>
      <c r="M118" s="4" t="s">
        <v>16</v>
      </c>
      <c r="N118" s="185"/>
      <c r="O118" s="4" t="s">
        <v>16</v>
      </c>
      <c r="P118" s="4"/>
      <c r="Q118" s="4" t="s">
        <v>16</v>
      </c>
      <c r="R118" s="4"/>
      <c r="S118" s="4"/>
      <c r="T118" s="4" t="s">
        <v>16</v>
      </c>
      <c r="U118" s="4"/>
      <c r="V118" s="4" t="s">
        <v>16</v>
      </c>
      <c r="W118" s="185"/>
      <c r="X118" s="4" t="s">
        <v>16</v>
      </c>
      <c r="Y118" s="4"/>
      <c r="Z118" s="4"/>
      <c r="AA118" s="4" t="s">
        <v>16</v>
      </c>
      <c r="AB118" s="4"/>
      <c r="AC118" s="4" t="s">
        <v>16</v>
      </c>
      <c r="AD118" s="4"/>
      <c r="AE118" s="4" t="s">
        <v>16</v>
      </c>
      <c r="AF118" s="4"/>
      <c r="AG118" s="4"/>
      <c r="AH118" s="4" t="s">
        <v>16</v>
      </c>
      <c r="AI118" s="4"/>
      <c r="AJ118" s="4" t="s">
        <v>16</v>
      </c>
      <c r="AK118" s="4"/>
      <c r="AL118" s="4" t="s">
        <v>16</v>
      </c>
      <c r="AM118" s="4"/>
      <c r="AN118" s="4"/>
      <c r="AO118" s="4" t="s">
        <v>16</v>
      </c>
      <c r="AP118" s="42">
        <f ca="1">COUNTIFS(INDIRECT(Data!$J$2),"&lt;&gt;")</f>
        <v>13</v>
      </c>
      <c r="AQ118" s="42">
        <f ca="1">COUNTIFS(INDIRECT(Data!$J$2),"P")</f>
        <v>13</v>
      </c>
      <c r="AR118" s="42">
        <f ca="1">COUNTIFS(INDIRECT(Data!$J$2),"A")</f>
        <v>0</v>
      </c>
      <c r="AS118" s="43">
        <f ca="1">COUNTIFS(INDIRECT(Data!$J$2),"L")</f>
        <v>0</v>
      </c>
      <c r="AT118" s="44">
        <f ca="1">IFERROR(Attd_Sheet[[#This Row],[Classes Attended]]/Attd_Sheet[[#This Row],[Column1]],"")</f>
        <v>1</v>
      </c>
      <c r="AU118" s="93"/>
    </row>
    <row r="119" spans="1:47" s="35" customFormat="1" hidden="1" x14ac:dyDescent="0.25">
      <c r="A119" s="208">
        <f>COUNTIFS(Attd_Sheet[Student ID],Attd_Sheet[[#This Row],[Student ID]])</f>
        <v>1</v>
      </c>
      <c r="B119" s="209" t="s">
        <v>137</v>
      </c>
      <c r="C119" s="13" t="s">
        <v>3443</v>
      </c>
      <c r="D119" s="252" t="s">
        <v>898</v>
      </c>
      <c r="E119" s="252" t="s">
        <v>1702</v>
      </c>
      <c r="F119" s="209" t="s">
        <v>31</v>
      </c>
      <c r="G119" s="252" t="s">
        <v>2516</v>
      </c>
      <c r="H119" s="210" t="s">
        <v>6</v>
      </c>
      <c r="I119" s="224" t="s">
        <v>2868</v>
      </c>
      <c r="J119" s="211" t="s">
        <v>3044</v>
      </c>
      <c r="K119" s="4"/>
      <c r="L119" s="4"/>
      <c r="M119" s="4" t="s">
        <v>16</v>
      </c>
      <c r="N119" s="185"/>
      <c r="O119" s="4" t="s">
        <v>16</v>
      </c>
      <c r="P119" s="4"/>
      <c r="Q119" s="4" t="s">
        <v>16</v>
      </c>
      <c r="R119" s="4"/>
      <c r="S119" s="4"/>
      <c r="T119" s="4" t="s">
        <v>16</v>
      </c>
      <c r="U119" s="4"/>
      <c r="V119" s="4" t="s">
        <v>16</v>
      </c>
      <c r="W119" s="185"/>
      <c r="X119" s="4" t="s">
        <v>16</v>
      </c>
      <c r="Y119" s="4"/>
      <c r="Z119" s="4"/>
      <c r="AA119" s="4" t="s">
        <v>16</v>
      </c>
      <c r="AB119" s="4"/>
      <c r="AC119" s="4" t="s">
        <v>16</v>
      </c>
      <c r="AD119" s="4"/>
      <c r="AE119" s="4" t="s">
        <v>16</v>
      </c>
      <c r="AF119" s="4"/>
      <c r="AG119" s="4"/>
      <c r="AH119" s="4" t="s">
        <v>16</v>
      </c>
      <c r="AI119" s="4"/>
      <c r="AJ119" s="4" t="s">
        <v>16</v>
      </c>
      <c r="AK119" s="4"/>
      <c r="AL119" s="4" t="s">
        <v>28</v>
      </c>
      <c r="AM119" s="4"/>
      <c r="AN119" s="4"/>
      <c r="AO119" s="4" t="s">
        <v>28</v>
      </c>
      <c r="AP119" s="42">
        <f ca="1">COUNTIFS(INDIRECT(Data!$J$2),"&lt;&gt;")</f>
        <v>13</v>
      </c>
      <c r="AQ119" s="42">
        <f ca="1">COUNTIFS(INDIRECT(Data!$J$2),"P")</f>
        <v>11</v>
      </c>
      <c r="AR119" s="42">
        <f ca="1">COUNTIFS(INDIRECT(Data!$J$2),"A")</f>
        <v>2</v>
      </c>
      <c r="AS119" s="43">
        <f ca="1">COUNTIFS(INDIRECT(Data!$J$2),"L")</f>
        <v>0</v>
      </c>
      <c r="AT119" s="44">
        <f ca="1">IFERROR(Attd_Sheet[[#This Row],[Classes Attended]]/Attd_Sheet[[#This Row],[Column1]],"")</f>
        <v>0.84615384615384615</v>
      </c>
      <c r="AU119" s="93"/>
    </row>
    <row r="120" spans="1:47" s="35" customFormat="1" hidden="1" x14ac:dyDescent="0.25">
      <c r="A120" s="208">
        <f>COUNTIFS(Attd_Sheet[Student ID],Attd_Sheet[[#This Row],[Student ID]])</f>
        <v>1</v>
      </c>
      <c r="B120" s="209" t="s">
        <v>137</v>
      </c>
      <c r="C120" s="13" t="s">
        <v>3443</v>
      </c>
      <c r="D120" s="252" t="s">
        <v>899</v>
      </c>
      <c r="E120" s="252" t="s">
        <v>1703</v>
      </c>
      <c r="F120" s="209" t="s">
        <v>31</v>
      </c>
      <c r="G120" s="252" t="s">
        <v>2516</v>
      </c>
      <c r="H120" s="210" t="s">
        <v>6</v>
      </c>
      <c r="I120" s="224" t="s">
        <v>2868</v>
      </c>
      <c r="J120" s="211" t="s">
        <v>3044</v>
      </c>
      <c r="K120" s="4"/>
      <c r="L120" s="4"/>
      <c r="M120" s="4" t="s">
        <v>16</v>
      </c>
      <c r="N120" s="185"/>
      <c r="O120" s="4" t="s">
        <v>16</v>
      </c>
      <c r="P120" s="4"/>
      <c r="Q120" s="4" t="s">
        <v>16</v>
      </c>
      <c r="R120" s="4"/>
      <c r="S120" s="4"/>
      <c r="T120" s="4" t="s">
        <v>16</v>
      </c>
      <c r="U120" s="4"/>
      <c r="V120" s="4" t="s">
        <v>16</v>
      </c>
      <c r="W120" s="185"/>
      <c r="X120" s="4" t="s">
        <v>16</v>
      </c>
      <c r="Y120" s="4"/>
      <c r="Z120" s="4"/>
      <c r="AA120" s="4" t="s">
        <v>16</v>
      </c>
      <c r="AB120" s="4"/>
      <c r="AC120" s="4" t="s">
        <v>16</v>
      </c>
      <c r="AD120" s="4"/>
      <c r="AE120" s="4" t="s">
        <v>16</v>
      </c>
      <c r="AF120" s="4"/>
      <c r="AG120" s="4"/>
      <c r="AH120" s="4" t="s">
        <v>16</v>
      </c>
      <c r="AI120" s="4"/>
      <c r="AJ120" s="4" t="s">
        <v>16</v>
      </c>
      <c r="AK120" s="4"/>
      <c r="AL120" s="4" t="s">
        <v>16</v>
      </c>
      <c r="AM120" s="96"/>
      <c r="AN120" s="4"/>
      <c r="AO120" s="4" t="s">
        <v>16</v>
      </c>
      <c r="AP120" s="42">
        <f ca="1">COUNTIFS(INDIRECT(Data!$J$2),"&lt;&gt;")</f>
        <v>13</v>
      </c>
      <c r="AQ120" s="42">
        <f ca="1">COUNTIFS(INDIRECT(Data!$J$2),"P")</f>
        <v>13</v>
      </c>
      <c r="AR120" s="42">
        <f ca="1">COUNTIFS(INDIRECT(Data!$J$2),"A")</f>
        <v>0</v>
      </c>
      <c r="AS120" s="43">
        <f ca="1">COUNTIFS(INDIRECT(Data!$J$2),"L")</f>
        <v>0</v>
      </c>
      <c r="AT120" s="44">
        <f ca="1">IFERROR(Attd_Sheet[[#This Row],[Classes Attended]]/Attd_Sheet[[#This Row],[Column1]],"")</f>
        <v>1</v>
      </c>
      <c r="AU120" s="186"/>
    </row>
    <row r="121" spans="1:47" s="35" customFormat="1" hidden="1" x14ac:dyDescent="0.25">
      <c r="A121" s="208">
        <f>COUNTIFS(Attd_Sheet[Student ID],Attd_Sheet[[#This Row],[Student ID]])</f>
        <v>1</v>
      </c>
      <c r="B121" s="209" t="s">
        <v>137</v>
      </c>
      <c r="C121" s="13" t="s">
        <v>3443</v>
      </c>
      <c r="D121" s="252" t="s">
        <v>900</v>
      </c>
      <c r="E121" s="252" t="s">
        <v>1704</v>
      </c>
      <c r="F121" s="209" t="s">
        <v>31</v>
      </c>
      <c r="G121" s="252" t="s">
        <v>2516</v>
      </c>
      <c r="H121" s="210" t="s">
        <v>6</v>
      </c>
      <c r="I121" s="224" t="s">
        <v>2868</v>
      </c>
      <c r="J121" s="211" t="s">
        <v>3044</v>
      </c>
      <c r="K121" s="4"/>
      <c r="L121" s="4"/>
      <c r="M121" s="4" t="s">
        <v>16</v>
      </c>
      <c r="N121" s="185"/>
      <c r="O121" s="4" t="s">
        <v>16</v>
      </c>
      <c r="P121" s="4"/>
      <c r="Q121" s="4" t="s">
        <v>16</v>
      </c>
      <c r="R121" s="4"/>
      <c r="S121" s="4"/>
      <c r="T121" s="4" t="s">
        <v>16</v>
      </c>
      <c r="U121" s="4"/>
      <c r="V121" s="4" t="s">
        <v>16</v>
      </c>
      <c r="W121" s="185"/>
      <c r="X121" s="4" t="s">
        <v>16</v>
      </c>
      <c r="Y121" s="4"/>
      <c r="Z121" s="4"/>
      <c r="AA121" s="4" t="s">
        <v>16</v>
      </c>
      <c r="AB121" s="4"/>
      <c r="AC121" s="4" t="s">
        <v>28</v>
      </c>
      <c r="AD121" s="4"/>
      <c r="AE121" s="4" t="s">
        <v>16</v>
      </c>
      <c r="AF121" s="4"/>
      <c r="AG121" s="4"/>
      <c r="AH121" s="4" t="s">
        <v>16</v>
      </c>
      <c r="AI121" s="4"/>
      <c r="AJ121" s="4" t="s">
        <v>16</v>
      </c>
      <c r="AK121" s="4"/>
      <c r="AL121" s="4" t="s">
        <v>28</v>
      </c>
      <c r="AM121" s="96"/>
      <c r="AN121" s="4"/>
      <c r="AO121" s="4" t="s">
        <v>28</v>
      </c>
      <c r="AP121" s="42">
        <f ca="1">COUNTIFS(INDIRECT(Data!$J$2),"&lt;&gt;")</f>
        <v>13</v>
      </c>
      <c r="AQ121" s="42">
        <f ca="1">COUNTIFS(INDIRECT(Data!$J$2),"P")</f>
        <v>10</v>
      </c>
      <c r="AR121" s="42">
        <f ca="1">COUNTIFS(INDIRECT(Data!$J$2),"A")</f>
        <v>3</v>
      </c>
      <c r="AS121" s="43">
        <f ca="1">COUNTIFS(INDIRECT(Data!$J$2),"L")</f>
        <v>0</v>
      </c>
      <c r="AT121" s="44">
        <f ca="1">IFERROR(Attd_Sheet[[#This Row],[Classes Attended]]/Attd_Sheet[[#This Row],[Column1]],"")</f>
        <v>0.76923076923076927</v>
      </c>
      <c r="AU121" s="93"/>
    </row>
    <row r="122" spans="1:47" s="35" customFormat="1" hidden="1" x14ac:dyDescent="0.25">
      <c r="A122" s="208">
        <f>COUNTIFS(Attd_Sheet[Student ID],Attd_Sheet[[#This Row],[Student ID]])</f>
        <v>1</v>
      </c>
      <c r="B122" s="209" t="s">
        <v>137</v>
      </c>
      <c r="C122" s="13" t="s">
        <v>3443</v>
      </c>
      <c r="D122" s="252" t="s">
        <v>2514</v>
      </c>
      <c r="E122" s="252" t="s">
        <v>2515</v>
      </c>
      <c r="F122" s="209" t="s">
        <v>31</v>
      </c>
      <c r="G122" s="252" t="s">
        <v>2516</v>
      </c>
      <c r="H122" s="210" t="s">
        <v>6</v>
      </c>
      <c r="I122" s="224" t="s">
        <v>2868</v>
      </c>
      <c r="J122" s="211" t="s">
        <v>3044</v>
      </c>
      <c r="K122" s="4"/>
      <c r="L122" s="4"/>
      <c r="M122" s="4" t="s">
        <v>16</v>
      </c>
      <c r="N122" s="185"/>
      <c r="O122" s="4" t="s">
        <v>16</v>
      </c>
      <c r="P122" s="4"/>
      <c r="Q122" s="4" t="s">
        <v>16</v>
      </c>
      <c r="R122" s="4"/>
      <c r="S122" s="4"/>
      <c r="T122" s="4" t="s">
        <v>16</v>
      </c>
      <c r="U122" s="4"/>
      <c r="V122" s="4" t="s">
        <v>16</v>
      </c>
      <c r="W122" s="185"/>
      <c r="X122" s="4" t="s">
        <v>16</v>
      </c>
      <c r="Y122" s="4"/>
      <c r="Z122" s="4"/>
      <c r="AA122" s="4" t="s">
        <v>16</v>
      </c>
      <c r="AB122" s="4"/>
      <c r="AC122" s="4" t="s">
        <v>16</v>
      </c>
      <c r="AD122" s="4"/>
      <c r="AE122" s="4" t="s">
        <v>16</v>
      </c>
      <c r="AF122" s="4"/>
      <c r="AG122" s="4"/>
      <c r="AH122" s="4" t="s">
        <v>16</v>
      </c>
      <c r="AI122" s="4"/>
      <c r="AJ122" s="4" t="s">
        <v>16</v>
      </c>
      <c r="AK122" s="4"/>
      <c r="AL122" s="4" t="s">
        <v>16</v>
      </c>
      <c r="AM122" s="96"/>
      <c r="AN122" s="4"/>
      <c r="AO122" s="4" t="s">
        <v>16</v>
      </c>
      <c r="AP122" s="42">
        <f ca="1">COUNTIFS(INDIRECT(Data!$J$2),"&lt;&gt;")</f>
        <v>13</v>
      </c>
      <c r="AQ122" s="42">
        <f ca="1">COUNTIFS(INDIRECT(Data!$J$2),"P")</f>
        <v>13</v>
      </c>
      <c r="AR122" s="42">
        <f ca="1">COUNTIFS(INDIRECT(Data!$J$2),"A")</f>
        <v>0</v>
      </c>
      <c r="AS122" s="43">
        <f ca="1">COUNTIFS(INDIRECT(Data!$J$2),"L")</f>
        <v>0</v>
      </c>
      <c r="AT122" s="44">
        <f ca="1">IFERROR(Attd_Sheet[[#This Row],[Classes Attended]]/Attd_Sheet[[#This Row],[Column1]],"")</f>
        <v>1</v>
      </c>
      <c r="AU122" s="93"/>
    </row>
    <row r="123" spans="1:47" s="35" customFormat="1" hidden="1" x14ac:dyDescent="0.25">
      <c r="A123" s="208">
        <f>COUNTIFS(Attd_Sheet[Student ID],Attd_Sheet[[#This Row],[Student ID]])</f>
        <v>1</v>
      </c>
      <c r="B123" s="209" t="s">
        <v>137</v>
      </c>
      <c r="C123" s="210" t="s">
        <v>2981</v>
      </c>
      <c r="D123" s="252" t="s">
        <v>903</v>
      </c>
      <c r="E123" s="252" t="s">
        <v>1706</v>
      </c>
      <c r="F123" s="209" t="s">
        <v>31</v>
      </c>
      <c r="G123" s="252" t="s">
        <v>2542</v>
      </c>
      <c r="H123" s="210" t="s">
        <v>6</v>
      </c>
      <c r="I123" s="224" t="s">
        <v>2867</v>
      </c>
      <c r="J123" s="211" t="s">
        <v>2482</v>
      </c>
      <c r="K123" s="4"/>
      <c r="L123" s="4"/>
      <c r="M123" s="4" t="s">
        <v>16</v>
      </c>
      <c r="N123" s="185"/>
      <c r="O123" s="4" t="s">
        <v>16</v>
      </c>
      <c r="P123" s="4"/>
      <c r="Q123" s="4" t="s">
        <v>16</v>
      </c>
      <c r="R123" s="4"/>
      <c r="S123" s="4"/>
      <c r="T123" s="4" t="s">
        <v>16</v>
      </c>
      <c r="U123" s="4"/>
      <c r="V123" s="4" t="s">
        <v>16</v>
      </c>
      <c r="W123" s="4"/>
      <c r="X123" s="4" t="s">
        <v>16</v>
      </c>
      <c r="Y123" s="4"/>
      <c r="Z123" s="4"/>
      <c r="AA123" s="4" t="s">
        <v>16</v>
      </c>
      <c r="AB123" s="4"/>
      <c r="AC123" s="4" t="s">
        <v>16</v>
      </c>
      <c r="AD123" s="4"/>
      <c r="AE123" s="4" t="s">
        <v>16</v>
      </c>
      <c r="AF123" s="4"/>
      <c r="AG123" s="4"/>
      <c r="AH123" s="4" t="s">
        <v>16</v>
      </c>
      <c r="AI123" s="4"/>
      <c r="AJ123" s="4" t="s">
        <v>16</v>
      </c>
      <c r="AK123" s="4"/>
      <c r="AL123" s="4" t="s">
        <v>16</v>
      </c>
      <c r="AM123" s="4"/>
      <c r="AN123" s="4"/>
      <c r="AO123" s="4" t="s">
        <v>16</v>
      </c>
      <c r="AP123" s="42">
        <f ca="1">COUNTIFS(INDIRECT(Data!$J$2),"&lt;&gt;")</f>
        <v>13</v>
      </c>
      <c r="AQ123" s="42">
        <f ca="1">COUNTIFS(INDIRECT(Data!$J$2),"P")</f>
        <v>13</v>
      </c>
      <c r="AR123" s="42">
        <f ca="1">COUNTIFS(INDIRECT(Data!$J$2),"A")</f>
        <v>0</v>
      </c>
      <c r="AS123" s="43">
        <f ca="1">COUNTIFS(INDIRECT(Data!$J$2),"L")</f>
        <v>0</v>
      </c>
      <c r="AT123" s="44">
        <f ca="1">IFERROR(Attd_Sheet[[#This Row],[Classes Attended]]/Attd_Sheet[[#This Row],[Column1]],"")</f>
        <v>1</v>
      </c>
      <c r="AU123" s="26"/>
    </row>
    <row r="124" spans="1:47" s="35" customFormat="1" hidden="1" x14ac:dyDescent="0.25">
      <c r="A124" s="208">
        <f>COUNTIFS(Attd_Sheet[Student ID],Attd_Sheet[[#This Row],[Student ID]])</f>
        <v>1</v>
      </c>
      <c r="B124" s="209" t="s">
        <v>137</v>
      </c>
      <c r="C124" s="210" t="s">
        <v>2981</v>
      </c>
      <c r="D124" s="252" t="s">
        <v>904</v>
      </c>
      <c r="E124" s="252" t="s">
        <v>1707</v>
      </c>
      <c r="F124" s="209" t="s">
        <v>31</v>
      </c>
      <c r="G124" s="252" t="s">
        <v>2542</v>
      </c>
      <c r="H124" s="210" t="s">
        <v>6</v>
      </c>
      <c r="I124" s="224" t="s">
        <v>2867</v>
      </c>
      <c r="J124" s="211" t="s">
        <v>2482</v>
      </c>
      <c r="K124" s="4"/>
      <c r="L124" s="4"/>
      <c r="M124" s="4" t="s">
        <v>16</v>
      </c>
      <c r="N124" s="185"/>
      <c r="O124" s="4" t="s">
        <v>16</v>
      </c>
      <c r="P124" s="4"/>
      <c r="Q124" s="4" t="s">
        <v>16</v>
      </c>
      <c r="R124" s="4"/>
      <c r="S124" s="4"/>
      <c r="T124" s="4" t="s">
        <v>16</v>
      </c>
      <c r="U124" s="4"/>
      <c r="V124" s="4" t="s">
        <v>16</v>
      </c>
      <c r="W124" s="4"/>
      <c r="X124" s="4" t="s">
        <v>16</v>
      </c>
      <c r="Y124" s="4"/>
      <c r="Z124" s="4"/>
      <c r="AA124" s="4" t="s">
        <v>16</v>
      </c>
      <c r="AB124" s="4"/>
      <c r="AC124" s="4" t="s">
        <v>16</v>
      </c>
      <c r="AD124" s="4"/>
      <c r="AE124" s="4" t="s">
        <v>16</v>
      </c>
      <c r="AF124" s="4"/>
      <c r="AG124" s="4"/>
      <c r="AH124" s="4" t="s">
        <v>16</v>
      </c>
      <c r="AI124" s="4"/>
      <c r="AJ124" s="4" t="s">
        <v>16</v>
      </c>
      <c r="AK124" s="4"/>
      <c r="AL124" s="4" t="s">
        <v>16</v>
      </c>
      <c r="AM124" s="4"/>
      <c r="AN124" s="4"/>
      <c r="AO124" s="4" t="s">
        <v>16</v>
      </c>
      <c r="AP124" s="42">
        <f ca="1">COUNTIFS(INDIRECT(Data!$J$2),"&lt;&gt;")</f>
        <v>13</v>
      </c>
      <c r="AQ124" s="42">
        <f ca="1">COUNTIFS(INDIRECT(Data!$J$2),"P")</f>
        <v>13</v>
      </c>
      <c r="AR124" s="42">
        <f ca="1">COUNTIFS(INDIRECT(Data!$J$2),"A")</f>
        <v>0</v>
      </c>
      <c r="AS124" s="43">
        <f ca="1">COUNTIFS(INDIRECT(Data!$J$2),"L")</f>
        <v>0</v>
      </c>
      <c r="AT124" s="44">
        <f ca="1">IFERROR(Attd_Sheet[[#This Row],[Classes Attended]]/Attd_Sheet[[#This Row],[Column1]],"")</f>
        <v>1</v>
      </c>
      <c r="AU124" s="26"/>
    </row>
    <row r="125" spans="1:47" s="35" customFormat="1" hidden="1" x14ac:dyDescent="0.25">
      <c r="A125" s="208">
        <f>COUNTIFS(Attd_Sheet[Student ID],Attd_Sheet[[#This Row],[Student ID]])</f>
        <v>1</v>
      </c>
      <c r="B125" s="209" t="s">
        <v>137</v>
      </c>
      <c r="C125" s="210" t="s">
        <v>2981</v>
      </c>
      <c r="D125" s="252" t="s">
        <v>905</v>
      </c>
      <c r="E125" s="252" t="s">
        <v>1012</v>
      </c>
      <c r="F125" s="209" t="s">
        <v>31</v>
      </c>
      <c r="G125" s="252" t="s">
        <v>2542</v>
      </c>
      <c r="H125" s="210" t="s">
        <v>6</v>
      </c>
      <c r="I125" s="224" t="s">
        <v>2867</v>
      </c>
      <c r="J125" s="211" t="s">
        <v>2482</v>
      </c>
      <c r="K125" s="4"/>
      <c r="L125" s="4"/>
      <c r="M125" s="4" t="s">
        <v>16</v>
      </c>
      <c r="N125" s="185"/>
      <c r="O125" s="4" t="s">
        <v>16</v>
      </c>
      <c r="P125" s="4"/>
      <c r="Q125" s="4" t="s">
        <v>28</v>
      </c>
      <c r="R125" s="4"/>
      <c r="S125" s="4"/>
      <c r="T125" s="4" t="s">
        <v>16</v>
      </c>
      <c r="U125" s="4"/>
      <c r="V125" s="4" t="s">
        <v>16</v>
      </c>
      <c r="W125" s="4"/>
      <c r="X125" s="4" t="s">
        <v>28</v>
      </c>
      <c r="Y125" s="4"/>
      <c r="Z125" s="4"/>
      <c r="AA125" s="4" t="s">
        <v>16</v>
      </c>
      <c r="AB125" s="4"/>
      <c r="AC125" s="4" t="s">
        <v>16</v>
      </c>
      <c r="AD125" s="4"/>
      <c r="AE125" s="4" t="s">
        <v>16</v>
      </c>
      <c r="AF125" s="4"/>
      <c r="AG125" s="4"/>
      <c r="AH125" s="4" t="s">
        <v>16</v>
      </c>
      <c r="AI125" s="4"/>
      <c r="AJ125" s="4" t="s">
        <v>16</v>
      </c>
      <c r="AK125" s="4"/>
      <c r="AL125" s="4" t="s">
        <v>16</v>
      </c>
      <c r="AM125" s="4"/>
      <c r="AN125" s="4"/>
      <c r="AO125" s="4" t="s">
        <v>16</v>
      </c>
      <c r="AP125" s="42">
        <f ca="1">COUNTIFS(INDIRECT(Data!$J$2),"&lt;&gt;")</f>
        <v>13</v>
      </c>
      <c r="AQ125" s="42">
        <f ca="1">COUNTIFS(INDIRECT(Data!$J$2),"P")</f>
        <v>11</v>
      </c>
      <c r="AR125" s="42">
        <f ca="1">COUNTIFS(INDIRECT(Data!$J$2),"A")</f>
        <v>2</v>
      </c>
      <c r="AS125" s="43">
        <f ca="1">COUNTIFS(INDIRECT(Data!$J$2),"L")</f>
        <v>0</v>
      </c>
      <c r="AT125" s="44">
        <f ca="1">IFERROR(Attd_Sheet[[#This Row],[Classes Attended]]/Attd_Sheet[[#This Row],[Column1]],"")</f>
        <v>0.84615384615384615</v>
      </c>
      <c r="AU125" s="26"/>
    </row>
    <row r="126" spans="1:47" s="35" customFormat="1" hidden="1" x14ac:dyDescent="0.25">
      <c r="A126" s="208">
        <f>COUNTIFS(Attd_Sheet[Student ID],Attd_Sheet[[#This Row],[Student ID]])</f>
        <v>1</v>
      </c>
      <c r="B126" s="209" t="s">
        <v>137</v>
      </c>
      <c r="C126" s="210" t="s">
        <v>2981</v>
      </c>
      <c r="D126" s="252" t="s">
        <v>906</v>
      </c>
      <c r="E126" s="252" t="s">
        <v>1708</v>
      </c>
      <c r="F126" s="209" t="s">
        <v>31</v>
      </c>
      <c r="G126" s="252" t="s">
        <v>2542</v>
      </c>
      <c r="H126" s="210" t="s">
        <v>6</v>
      </c>
      <c r="I126" s="224" t="s">
        <v>2867</v>
      </c>
      <c r="J126" s="211" t="s">
        <v>2482</v>
      </c>
      <c r="K126" s="4"/>
      <c r="L126" s="4"/>
      <c r="M126" s="4" t="s">
        <v>28</v>
      </c>
      <c r="N126" s="185"/>
      <c r="O126" s="4" t="s">
        <v>28</v>
      </c>
      <c r="P126" s="4"/>
      <c r="Q126" s="4" t="s">
        <v>16</v>
      </c>
      <c r="R126" s="4"/>
      <c r="S126" s="4"/>
      <c r="T126" s="4" t="s">
        <v>16</v>
      </c>
      <c r="U126" s="4"/>
      <c r="V126" s="4" t="s">
        <v>16</v>
      </c>
      <c r="W126" s="4"/>
      <c r="X126" s="4" t="s">
        <v>16</v>
      </c>
      <c r="Y126" s="4"/>
      <c r="Z126" s="4"/>
      <c r="AA126" s="4" t="s">
        <v>16</v>
      </c>
      <c r="AB126" s="4"/>
      <c r="AC126" s="4" t="s">
        <v>28</v>
      </c>
      <c r="AD126" s="4"/>
      <c r="AE126" s="4" t="s">
        <v>16</v>
      </c>
      <c r="AF126" s="4"/>
      <c r="AG126" s="4"/>
      <c r="AH126" s="4" t="s">
        <v>16</v>
      </c>
      <c r="AI126" s="4"/>
      <c r="AJ126" s="4" t="s">
        <v>16</v>
      </c>
      <c r="AK126" s="4"/>
      <c r="AL126" s="4" t="s">
        <v>16</v>
      </c>
      <c r="AM126" s="4"/>
      <c r="AN126" s="4"/>
      <c r="AO126" s="4" t="s">
        <v>16</v>
      </c>
      <c r="AP126" s="42">
        <f ca="1">COUNTIFS(INDIRECT(Data!$J$2),"&lt;&gt;")</f>
        <v>13</v>
      </c>
      <c r="AQ126" s="42">
        <f ca="1">COUNTIFS(INDIRECT(Data!$J$2),"P")</f>
        <v>10</v>
      </c>
      <c r="AR126" s="42">
        <f ca="1">COUNTIFS(INDIRECT(Data!$J$2),"A")</f>
        <v>3</v>
      </c>
      <c r="AS126" s="43">
        <f ca="1">COUNTIFS(INDIRECT(Data!$J$2),"L")</f>
        <v>0</v>
      </c>
      <c r="AT126" s="44">
        <f ca="1">IFERROR(Attd_Sheet[[#This Row],[Classes Attended]]/Attd_Sheet[[#This Row],[Column1]],"")</f>
        <v>0.76923076923076927</v>
      </c>
      <c r="AU126" s="26"/>
    </row>
    <row r="127" spans="1:47" s="35" customFormat="1" hidden="1" x14ac:dyDescent="0.25">
      <c r="A127" s="208">
        <f>COUNTIFS(Attd_Sheet[Student ID],Attd_Sheet[[#This Row],[Student ID]])</f>
        <v>1</v>
      </c>
      <c r="B127" s="209" t="s">
        <v>137</v>
      </c>
      <c r="C127" s="210" t="s">
        <v>2981</v>
      </c>
      <c r="D127" s="252" t="s">
        <v>907</v>
      </c>
      <c r="E127" s="252" t="s">
        <v>1709</v>
      </c>
      <c r="F127" s="209" t="s">
        <v>31</v>
      </c>
      <c r="G127" s="252" t="s">
        <v>2542</v>
      </c>
      <c r="H127" s="210" t="s">
        <v>6</v>
      </c>
      <c r="I127" s="224" t="s">
        <v>2867</v>
      </c>
      <c r="J127" s="211" t="s">
        <v>2482</v>
      </c>
      <c r="K127" s="4"/>
      <c r="L127" s="4"/>
      <c r="M127" s="4" t="s">
        <v>16</v>
      </c>
      <c r="N127" s="185"/>
      <c r="O127" s="4" t="s">
        <v>16</v>
      </c>
      <c r="P127" s="4"/>
      <c r="Q127" s="4" t="s">
        <v>16</v>
      </c>
      <c r="R127" s="4"/>
      <c r="S127" s="4"/>
      <c r="T127" s="4" t="s">
        <v>16</v>
      </c>
      <c r="U127" s="4"/>
      <c r="V127" s="4" t="s">
        <v>16</v>
      </c>
      <c r="W127" s="4"/>
      <c r="X127" s="4" t="s">
        <v>16</v>
      </c>
      <c r="Y127" s="4"/>
      <c r="Z127" s="4"/>
      <c r="AA127" s="4" t="s">
        <v>16</v>
      </c>
      <c r="AB127" s="4"/>
      <c r="AC127" s="4" t="s">
        <v>16</v>
      </c>
      <c r="AD127" s="4"/>
      <c r="AE127" s="4" t="s">
        <v>16</v>
      </c>
      <c r="AF127" s="4"/>
      <c r="AG127" s="4"/>
      <c r="AH127" s="4" t="s">
        <v>16</v>
      </c>
      <c r="AI127" s="4"/>
      <c r="AJ127" s="4" t="s">
        <v>16</v>
      </c>
      <c r="AK127" s="4"/>
      <c r="AL127" s="4" t="s">
        <v>16</v>
      </c>
      <c r="AM127" s="4"/>
      <c r="AN127" s="4"/>
      <c r="AO127" s="4" t="s">
        <v>16</v>
      </c>
      <c r="AP127" s="42">
        <f ca="1">COUNTIFS(INDIRECT(Data!$J$2),"&lt;&gt;")</f>
        <v>13</v>
      </c>
      <c r="AQ127" s="42">
        <f ca="1">COUNTIFS(INDIRECT(Data!$J$2),"P")</f>
        <v>13</v>
      </c>
      <c r="AR127" s="42">
        <f ca="1">COUNTIFS(INDIRECT(Data!$J$2),"A")</f>
        <v>0</v>
      </c>
      <c r="AS127" s="43">
        <f ca="1">COUNTIFS(INDIRECT(Data!$J$2),"L")</f>
        <v>0</v>
      </c>
      <c r="AT127" s="44">
        <f ca="1">IFERROR(Attd_Sheet[[#This Row],[Classes Attended]]/Attd_Sheet[[#This Row],[Column1]],"")</f>
        <v>1</v>
      </c>
      <c r="AU127" s="26"/>
    </row>
    <row r="128" spans="1:47" s="35" customFormat="1" hidden="1" x14ac:dyDescent="0.25">
      <c r="A128" s="208">
        <f>COUNTIFS(Attd_Sheet[Student ID],Attd_Sheet[[#This Row],[Student ID]])</f>
        <v>1</v>
      </c>
      <c r="B128" s="209" t="s">
        <v>137</v>
      </c>
      <c r="C128" s="210" t="s">
        <v>2981</v>
      </c>
      <c r="D128" s="252" t="s">
        <v>2719</v>
      </c>
      <c r="E128" s="252" t="s">
        <v>2543</v>
      </c>
      <c r="F128" s="209" t="s">
        <v>31</v>
      </c>
      <c r="G128" s="252" t="s">
        <v>2542</v>
      </c>
      <c r="H128" s="210" t="s">
        <v>6</v>
      </c>
      <c r="I128" s="224" t="s">
        <v>2867</v>
      </c>
      <c r="J128" s="211" t="s">
        <v>2482</v>
      </c>
      <c r="K128" s="4"/>
      <c r="L128" s="4"/>
      <c r="M128" s="4" t="s">
        <v>16</v>
      </c>
      <c r="N128" s="185"/>
      <c r="O128" s="4" t="s">
        <v>16</v>
      </c>
      <c r="P128" s="4"/>
      <c r="Q128" s="4" t="s">
        <v>16</v>
      </c>
      <c r="R128" s="4"/>
      <c r="S128" s="4"/>
      <c r="T128" s="4" t="s">
        <v>16</v>
      </c>
      <c r="U128" s="4"/>
      <c r="V128" s="4" t="s">
        <v>16</v>
      </c>
      <c r="W128" s="4"/>
      <c r="X128" s="4" t="s">
        <v>16</v>
      </c>
      <c r="Y128" s="4"/>
      <c r="Z128" s="4"/>
      <c r="AA128" s="4" t="s">
        <v>16</v>
      </c>
      <c r="AB128" s="4"/>
      <c r="AC128" s="4" t="s">
        <v>16</v>
      </c>
      <c r="AD128" s="4"/>
      <c r="AE128" s="4" t="s">
        <v>16</v>
      </c>
      <c r="AF128" s="4"/>
      <c r="AG128" s="4"/>
      <c r="AH128" s="4" t="s">
        <v>16</v>
      </c>
      <c r="AI128" s="4"/>
      <c r="AJ128" s="4" t="s">
        <v>16</v>
      </c>
      <c r="AK128" s="4"/>
      <c r="AL128" s="4" t="s">
        <v>16</v>
      </c>
      <c r="AM128" s="4"/>
      <c r="AN128" s="4"/>
      <c r="AO128" s="4" t="s">
        <v>16</v>
      </c>
      <c r="AP128" s="42">
        <f ca="1">COUNTIFS(INDIRECT(Data!$J$2),"&lt;&gt;")</f>
        <v>13</v>
      </c>
      <c r="AQ128" s="42">
        <f ca="1">COUNTIFS(INDIRECT(Data!$J$2),"P")</f>
        <v>13</v>
      </c>
      <c r="AR128" s="42">
        <f ca="1">COUNTIFS(INDIRECT(Data!$J$2),"A")</f>
        <v>0</v>
      </c>
      <c r="AS128" s="43">
        <f ca="1">COUNTIFS(INDIRECT(Data!$J$2),"L")</f>
        <v>0</v>
      </c>
      <c r="AT128" s="44">
        <f ca="1">IFERROR(Attd_Sheet[[#This Row],[Classes Attended]]/Attd_Sheet[[#This Row],[Column1]],"")</f>
        <v>1</v>
      </c>
      <c r="AU128" s="26"/>
    </row>
    <row r="129" spans="1:47" s="35" customFormat="1" hidden="1" x14ac:dyDescent="0.25">
      <c r="A129" s="208">
        <f>COUNTIFS(Attd_Sheet[Student ID],Attd_Sheet[[#This Row],[Student ID]])</f>
        <v>1</v>
      </c>
      <c r="B129" s="209" t="s">
        <v>137</v>
      </c>
      <c r="C129" s="210" t="s">
        <v>2981</v>
      </c>
      <c r="D129" s="252" t="s">
        <v>2720</v>
      </c>
      <c r="E129" s="252" t="s">
        <v>2544</v>
      </c>
      <c r="F129" s="209" t="s">
        <v>31</v>
      </c>
      <c r="G129" s="252" t="s">
        <v>2542</v>
      </c>
      <c r="H129" s="210" t="s">
        <v>6</v>
      </c>
      <c r="I129" s="224" t="s">
        <v>2867</v>
      </c>
      <c r="J129" s="211" t="s">
        <v>2482</v>
      </c>
      <c r="K129" s="4"/>
      <c r="L129" s="4"/>
      <c r="M129" s="4" t="s">
        <v>16</v>
      </c>
      <c r="N129" s="185"/>
      <c r="O129" s="4" t="s">
        <v>16</v>
      </c>
      <c r="P129" s="4"/>
      <c r="Q129" s="4" t="s">
        <v>16</v>
      </c>
      <c r="R129" s="4"/>
      <c r="S129" s="4"/>
      <c r="T129" s="4" t="s">
        <v>16</v>
      </c>
      <c r="U129" s="4"/>
      <c r="V129" s="4" t="s">
        <v>16</v>
      </c>
      <c r="W129" s="4"/>
      <c r="X129" s="4" t="s">
        <v>16</v>
      </c>
      <c r="Y129" s="4"/>
      <c r="Z129" s="4"/>
      <c r="AA129" s="4" t="s">
        <v>16</v>
      </c>
      <c r="AB129" s="4"/>
      <c r="AC129" s="4" t="s">
        <v>16</v>
      </c>
      <c r="AD129" s="4"/>
      <c r="AE129" s="4" t="s">
        <v>16</v>
      </c>
      <c r="AF129" s="4"/>
      <c r="AG129" s="4"/>
      <c r="AH129" s="4" t="s">
        <v>16</v>
      </c>
      <c r="AI129" s="4"/>
      <c r="AJ129" s="4" t="s">
        <v>16</v>
      </c>
      <c r="AK129" s="4"/>
      <c r="AL129" s="4" t="s">
        <v>16</v>
      </c>
      <c r="AM129" s="4"/>
      <c r="AN129" s="4"/>
      <c r="AO129" s="4" t="s">
        <v>16</v>
      </c>
      <c r="AP129" s="42">
        <f ca="1">COUNTIFS(INDIRECT(Data!$J$2),"&lt;&gt;")</f>
        <v>13</v>
      </c>
      <c r="AQ129" s="42">
        <f ca="1">COUNTIFS(INDIRECT(Data!$J$2),"P")</f>
        <v>13</v>
      </c>
      <c r="AR129" s="42">
        <f ca="1">COUNTIFS(INDIRECT(Data!$J$2),"A")</f>
        <v>0</v>
      </c>
      <c r="AS129" s="43">
        <f ca="1">COUNTIFS(INDIRECT(Data!$J$2),"L")</f>
        <v>0</v>
      </c>
      <c r="AT129" s="44">
        <f ca="1">IFERROR(Attd_Sheet[[#This Row],[Classes Attended]]/Attd_Sheet[[#This Row],[Column1]],"")</f>
        <v>1</v>
      </c>
      <c r="AU129" s="26"/>
    </row>
    <row r="130" spans="1:47" s="35" customFormat="1" hidden="1" x14ac:dyDescent="0.25">
      <c r="A130" s="208">
        <f>COUNTIFS(Attd_Sheet[Student ID],Attd_Sheet[[#This Row],[Student ID]])</f>
        <v>1</v>
      </c>
      <c r="B130" s="209" t="s">
        <v>137</v>
      </c>
      <c r="C130" s="210" t="s">
        <v>2981</v>
      </c>
      <c r="D130" s="252" t="s">
        <v>908</v>
      </c>
      <c r="E130" s="252" t="s">
        <v>1710</v>
      </c>
      <c r="F130" s="209" t="s">
        <v>31</v>
      </c>
      <c r="G130" s="252" t="s">
        <v>2542</v>
      </c>
      <c r="H130" s="210" t="s">
        <v>6</v>
      </c>
      <c r="I130" s="224" t="s">
        <v>2867</v>
      </c>
      <c r="J130" s="211" t="s">
        <v>2482</v>
      </c>
      <c r="K130" s="4"/>
      <c r="L130" s="4"/>
      <c r="M130" s="4" t="s">
        <v>16</v>
      </c>
      <c r="N130" s="185"/>
      <c r="O130" s="4" t="s">
        <v>16</v>
      </c>
      <c r="P130" s="4"/>
      <c r="Q130" s="4" t="s">
        <v>16</v>
      </c>
      <c r="R130" s="80"/>
      <c r="S130" s="4"/>
      <c r="T130" s="4" t="s">
        <v>16</v>
      </c>
      <c r="U130" s="4"/>
      <c r="V130" s="4" t="s">
        <v>16</v>
      </c>
      <c r="W130" s="4"/>
      <c r="X130" s="4" t="s">
        <v>16</v>
      </c>
      <c r="Y130" s="4"/>
      <c r="Z130" s="4"/>
      <c r="AA130" s="4" t="s">
        <v>16</v>
      </c>
      <c r="AB130" s="4"/>
      <c r="AC130" s="4" t="s">
        <v>16</v>
      </c>
      <c r="AD130" s="4"/>
      <c r="AE130" s="4" t="s">
        <v>16</v>
      </c>
      <c r="AF130" s="4"/>
      <c r="AG130" s="4"/>
      <c r="AH130" s="4" t="s">
        <v>16</v>
      </c>
      <c r="AI130" s="4"/>
      <c r="AJ130" s="4" t="s">
        <v>16</v>
      </c>
      <c r="AK130" s="4"/>
      <c r="AL130" s="4" t="s">
        <v>16</v>
      </c>
      <c r="AM130" s="96"/>
      <c r="AN130" s="4"/>
      <c r="AO130" s="4" t="s">
        <v>16</v>
      </c>
      <c r="AP130" s="42">
        <f ca="1">COUNTIFS(INDIRECT(Data!$J$2),"&lt;&gt;")</f>
        <v>13</v>
      </c>
      <c r="AQ130" s="42">
        <f ca="1">COUNTIFS(INDIRECT(Data!$J$2),"P")</f>
        <v>13</v>
      </c>
      <c r="AR130" s="42">
        <f ca="1">COUNTIFS(INDIRECT(Data!$J$2),"A")</f>
        <v>0</v>
      </c>
      <c r="AS130" s="43">
        <f ca="1">COUNTIFS(INDIRECT(Data!$J$2),"L")</f>
        <v>0</v>
      </c>
      <c r="AT130" s="44">
        <f ca="1">IFERROR(Attd_Sheet[[#This Row],[Classes Attended]]/Attd_Sheet[[#This Row],[Column1]],"")</f>
        <v>1</v>
      </c>
      <c r="AU130" s="26"/>
    </row>
    <row r="131" spans="1:47" s="35" customFormat="1" hidden="1" x14ac:dyDescent="0.25">
      <c r="A131" s="208">
        <f>COUNTIFS(Attd_Sheet[Student ID],Attd_Sheet[[#This Row],[Student ID]])</f>
        <v>1</v>
      </c>
      <c r="B131" s="209" t="s">
        <v>137</v>
      </c>
      <c r="C131" s="210" t="s">
        <v>2981</v>
      </c>
      <c r="D131" s="252" t="s">
        <v>909</v>
      </c>
      <c r="E131" s="252" t="s">
        <v>1711</v>
      </c>
      <c r="F131" s="209" t="s">
        <v>31</v>
      </c>
      <c r="G131" s="252" t="s">
        <v>2542</v>
      </c>
      <c r="H131" s="210" t="s">
        <v>6</v>
      </c>
      <c r="I131" s="224" t="s">
        <v>2867</v>
      </c>
      <c r="J131" s="211" t="s">
        <v>2482</v>
      </c>
      <c r="K131" s="4"/>
      <c r="L131" s="4"/>
      <c r="M131" s="4" t="s">
        <v>16</v>
      </c>
      <c r="N131" s="185"/>
      <c r="O131" s="4" t="s">
        <v>16</v>
      </c>
      <c r="P131" s="4"/>
      <c r="Q131" s="4" t="s">
        <v>16</v>
      </c>
      <c r="R131" s="80"/>
      <c r="S131" s="4"/>
      <c r="T131" s="4" t="s">
        <v>16</v>
      </c>
      <c r="U131" s="4"/>
      <c r="V131" s="4" t="s">
        <v>16</v>
      </c>
      <c r="W131" s="4"/>
      <c r="X131" s="4" t="s">
        <v>16</v>
      </c>
      <c r="Y131" s="4"/>
      <c r="Z131" s="4"/>
      <c r="AA131" s="4" t="s">
        <v>16</v>
      </c>
      <c r="AB131" s="4"/>
      <c r="AC131" s="4" t="s">
        <v>16</v>
      </c>
      <c r="AD131" s="4"/>
      <c r="AE131" s="4" t="s">
        <v>16</v>
      </c>
      <c r="AF131" s="4"/>
      <c r="AG131" s="4"/>
      <c r="AH131" s="4" t="s">
        <v>16</v>
      </c>
      <c r="AI131" s="4"/>
      <c r="AJ131" s="4" t="s">
        <v>16</v>
      </c>
      <c r="AK131" s="4"/>
      <c r="AL131" s="4" t="s">
        <v>16</v>
      </c>
      <c r="AM131" s="96"/>
      <c r="AN131" s="4"/>
      <c r="AO131" s="4" t="s">
        <v>16</v>
      </c>
      <c r="AP131" s="42">
        <f ca="1">COUNTIFS(INDIRECT(Data!$J$2),"&lt;&gt;")</f>
        <v>13</v>
      </c>
      <c r="AQ131" s="42">
        <f ca="1">COUNTIFS(INDIRECT(Data!$J$2),"P")</f>
        <v>13</v>
      </c>
      <c r="AR131" s="42">
        <f ca="1">COUNTIFS(INDIRECT(Data!$J$2),"A")</f>
        <v>0</v>
      </c>
      <c r="AS131" s="43">
        <f ca="1">COUNTIFS(INDIRECT(Data!$J$2),"L")</f>
        <v>0</v>
      </c>
      <c r="AT131" s="44">
        <f ca="1">IFERROR(Attd_Sheet[[#This Row],[Classes Attended]]/Attd_Sheet[[#This Row],[Column1]],"")</f>
        <v>1</v>
      </c>
      <c r="AU131" s="26"/>
    </row>
    <row r="132" spans="1:47" s="35" customFormat="1" hidden="1" x14ac:dyDescent="0.25">
      <c r="A132" s="208">
        <f>COUNTIFS(Attd_Sheet[Student ID],Attd_Sheet[[#This Row],[Student ID]])</f>
        <v>1</v>
      </c>
      <c r="B132" s="209" t="s">
        <v>137</v>
      </c>
      <c r="C132" s="210" t="s">
        <v>2981</v>
      </c>
      <c r="D132" s="252" t="s">
        <v>910</v>
      </c>
      <c r="E132" s="252" t="s">
        <v>1260</v>
      </c>
      <c r="F132" s="209" t="s">
        <v>31</v>
      </c>
      <c r="G132" s="252" t="s">
        <v>2542</v>
      </c>
      <c r="H132" s="210" t="s">
        <v>6</v>
      </c>
      <c r="I132" s="224" t="s">
        <v>2867</v>
      </c>
      <c r="J132" s="211" t="s">
        <v>2482</v>
      </c>
      <c r="K132" s="4"/>
      <c r="L132" s="4"/>
      <c r="M132" s="4" t="s">
        <v>16</v>
      </c>
      <c r="N132" s="185"/>
      <c r="O132" s="4" t="s">
        <v>28</v>
      </c>
      <c r="P132" s="4"/>
      <c r="Q132" s="4" t="s">
        <v>16</v>
      </c>
      <c r="R132" s="4"/>
      <c r="S132" s="4"/>
      <c r="T132" s="4" t="s">
        <v>16</v>
      </c>
      <c r="U132" s="4"/>
      <c r="V132" s="4" t="s">
        <v>16</v>
      </c>
      <c r="W132" s="4"/>
      <c r="X132" s="4" t="s">
        <v>16</v>
      </c>
      <c r="Y132" s="4"/>
      <c r="Z132" s="4"/>
      <c r="AA132" s="4" t="s">
        <v>16</v>
      </c>
      <c r="AB132" s="4"/>
      <c r="AC132" s="4" t="s">
        <v>16</v>
      </c>
      <c r="AD132" s="4"/>
      <c r="AE132" s="4" t="s">
        <v>16</v>
      </c>
      <c r="AF132" s="4"/>
      <c r="AG132" s="4"/>
      <c r="AH132" s="4" t="s">
        <v>16</v>
      </c>
      <c r="AI132" s="4"/>
      <c r="AJ132" s="4" t="s">
        <v>16</v>
      </c>
      <c r="AK132" s="4"/>
      <c r="AL132" s="4" t="s">
        <v>16</v>
      </c>
      <c r="AM132" s="4"/>
      <c r="AN132" s="4"/>
      <c r="AO132" s="4" t="s">
        <v>16</v>
      </c>
      <c r="AP132" s="42">
        <f ca="1">COUNTIFS(INDIRECT(Data!$J$2),"&lt;&gt;")</f>
        <v>13</v>
      </c>
      <c r="AQ132" s="42">
        <f ca="1">COUNTIFS(INDIRECT(Data!$J$2),"P")</f>
        <v>12</v>
      </c>
      <c r="AR132" s="42">
        <f ca="1">COUNTIFS(INDIRECT(Data!$J$2),"A")</f>
        <v>1</v>
      </c>
      <c r="AS132" s="43">
        <f ca="1">COUNTIFS(INDIRECT(Data!$J$2),"L")</f>
        <v>0</v>
      </c>
      <c r="AT132" s="44">
        <f ca="1">IFERROR(Attd_Sheet[[#This Row],[Classes Attended]]/Attd_Sheet[[#This Row],[Column1]],"")</f>
        <v>0.92307692307692313</v>
      </c>
      <c r="AU132" s="26"/>
    </row>
    <row r="133" spans="1:47" s="35" customFormat="1" hidden="1" x14ac:dyDescent="0.25">
      <c r="A133" s="208">
        <f>COUNTIFS(Attd_Sheet[Student ID],Attd_Sheet[[#This Row],[Student ID]])</f>
        <v>1</v>
      </c>
      <c r="B133" s="209" t="s">
        <v>137</v>
      </c>
      <c r="C133" s="210" t="s">
        <v>2981</v>
      </c>
      <c r="D133" s="252" t="s">
        <v>911</v>
      </c>
      <c r="E133" s="252" t="s">
        <v>1712</v>
      </c>
      <c r="F133" s="209" t="s">
        <v>31</v>
      </c>
      <c r="G133" s="252" t="s">
        <v>2558</v>
      </c>
      <c r="H133" s="210" t="s">
        <v>7</v>
      </c>
      <c r="I133" s="224" t="s">
        <v>2867</v>
      </c>
      <c r="J133" s="211" t="s">
        <v>2483</v>
      </c>
      <c r="K133" s="4" t="s">
        <v>16</v>
      </c>
      <c r="L133" s="4"/>
      <c r="M133" s="4"/>
      <c r="N133" s="4" t="s">
        <v>16</v>
      </c>
      <c r="O133" s="4"/>
      <c r="P133" s="4" t="s">
        <v>16</v>
      </c>
      <c r="Q133" s="4"/>
      <c r="R133" s="4" t="s">
        <v>16</v>
      </c>
      <c r="S133" s="4"/>
      <c r="T133" s="4"/>
      <c r="U133" s="4" t="s">
        <v>16</v>
      </c>
      <c r="V133" s="4"/>
      <c r="W133" s="4" t="s">
        <v>16</v>
      </c>
      <c r="X133" s="4"/>
      <c r="Y133" s="4" t="s">
        <v>16</v>
      </c>
      <c r="Z133" s="4"/>
      <c r="AA133" s="236"/>
      <c r="AB133" s="4" t="s">
        <v>16</v>
      </c>
      <c r="AC133" s="4"/>
      <c r="AD133" s="4" t="s">
        <v>16</v>
      </c>
      <c r="AE133" s="236"/>
      <c r="AF133" s="4" t="s">
        <v>16</v>
      </c>
      <c r="AG133" s="4"/>
      <c r="AH133" s="4"/>
      <c r="AI133" s="4" t="s">
        <v>16</v>
      </c>
      <c r="AJ133" s="4"/>
      <c r="AK133" s="4" t="s">
        <v>16</v>
      </c>
      <c r="AL133" s="4"/>
      <c r="AM133" s="4" t="s">
        <v>16</v>
      </c>
      <c r="AN133" s="4"/>
      <c r="AO133" s="4"/>
      <c r="AP133" s="42">
        <f ca="1">COUNTIFS(INDIRECT(Data!$J$2),"&lt;&gt;")</f>
        <v>13</v>
      </c>
      <c r="AQ133" s="42">
        <f ca="1">COUNTIFS(INDIRECT(Data!$J$2),"P")</f>
        <v>13</v>
      </c>
      <c r="AR133" s="42">
        <f ca="1">COUNTIFS(INDIRECT(Data!$J$2),"A")</f>
        <v>0</v>
      </c>
      <c r="AS133" s="43">
        <f ca="1">COUNTIFS(INDIRECT(Data!$J$2),"L")</f>
        <v>0</v>
      </c>
      <c r="AT133" s="44">
        <f ca="1">IFERROR(Attd_Sheet[[#This Row],[Classes Attended]]/Attd_Sheet[[#This Row],[Column1]],"")</f>
        <v>1</v>
      </c>
      <c r="AU133" s="26"/>
    </row>
    <row r="134" spans="1:47" s="35" customFormat="1" hidden="1" x14ac:dyDescent="0.25">
      <c r="A134" s="208">
        <f>COUNTIFS(Attd_Sheet[Student ID],Attd_Sheet[[#This Row],[Student ID]])</f>
        <v>1</v>
      </c>
      <c r="B134" s="209" t="s">
        <v>137</v>
      </c>
      <c r="C134" s="210" t="s">
        <v>2981</v>
      </c>
      <c r="D134" s="252" t="s">
        <v>912</v>
      </c>
      <c r="E134" s="252" t="s">
        <v>1713</v>
      </c>
      <c r="F134" s="209" t="s">
        <v>31</v>
      </c>
      <c r="G134" s="252" t="s">
        <v>2542</v>
      </c>
      <c r="H134" s="210" t="s">
        <v>6</v>
      </c>
      <c r="I134" s="224" t="s">
        <v>2867</v>
      </c>
      <c r="J134" s="211" t="s">
        <v>2482</v>
      </c>
      <c r="K134" s="4"/>
      <c r="L134" s="4"/>
      <c r="M134" s="4" t="s">
        <v>16</v>
      </c>
      <c r="N134" s="185"/>
      <c r="O134" s="4" t="s">
        <v>16</v>
      </c>
      <c r="P134" s="4"/>
      <c r="Q134" s="4" t="s">
        <v>16</v>
      </c>
      <c r="R134" s="4"/>
      <c r="S134" s="4"/>
      <c r="T134" s="4" t="s">
        <v>16</v>
      </c>
      <c r="U134" s="4"/>
      <c r="V134" s="4" t="s">
        <v>16</v>
      </c>
      <c r="W134" s="4"/>
      <c r="X134" s="4" t="s">
        <v>16</v>
      </c>
      <c r="Y134" s="4"/>
      <c r="Z134" s="4"/>
      <c r="AA134" s="4" t="s">
        <v>16</v>
      </c>
      <c r="AB134" s="236"/>
      <c r="AC134" s="4" t="s">
        <v>16</v>
      </c>
      <c r="AD134" s="4"/>
      <c r="AE134" s="4" t="s">
        <v>16</v>
      </c>
      <c r="AF134" s="4"/>
      <c r="AG134" s="4"/>
      <c r="AH134" s="4" t="s">
        <v>16</v>
      </c>
      <c r="AI134" s="4"/>
      <c r="AJ134" s="4" t="s">
        <v>16</v>
      </c>
      <c r="AK134" s="4"/>
      <c r="AL134" s="4" t="s">
        <v>16</v>
      </c>
      <c r="AM134" s="4"/>
      <c r="AN134" s="4"/>
      <c r="AO134" s="4" t="s">
        <v>16</v>
      </c>
      <c r="AP134" s="42">
        <f ca="1">COUNTIFS(INDIRECT(Data!$J$2),"&lt;&gt;")</f>
        <v>13</v>
      </c>
      <c r="AQ134" s="42">
        <f ca="1">COUNTIFS(INDIRECT(Data!$J$2),"P")</f>
        <v>13</v>
      </c>
      <c r="AR134" s="42">
        <f ca="1">COUNTIFS(INDIRECT(Data!$J$2),"A")</f>
        <v>0</v>
      </c>
      <c r="AS134" s="43">
        <f ca="1">COUNTIFS(INDIRECT(Data!$J$2),"L")</f>
        <v>0</v>
      </c>
      <c r="AT134" s="44">
        <f ca="1">IFERROR(Attd_Sheet[[#This Row],[Classes Attended]]/Attd_Sheet[[#This Row],[Column1]],"")</f>
        <v>1</v>
      </c>
      <c r="AU134" s="26"/>
    </row>
    <row r="135" spans="1:47" s="35" customFormat="1" hidden="1" x14ac:dyDescent="0.25">
      <c r="A135" s="208">
        <f>COUNTIFS(Attd_Sheet[Student ID],Attd_Sheet[[#This Row],[Student ID]])</f>
        <v>1</v>
      </c>
      <c r="B135" s="209" t="s">
        <v>137</v>
      </c>
      <c r="C135" s="210" t="s">
        <v>2981</v>
      </c>
      <c r="D135" s="252" t="s">
        <v>913</v>
      </c>
      <c r="E135" s="252" t="s">
        <v>1714</v>
      </c>
      <c r="F135" s="209" t="s">
        <v>31</v>
      </c>
      <c r="G135" s="252" t="s">
        <v>2542</v>
      </c>
      <c r="H135" s="210" t="s">
        <v>6</v>
      </c>
      <c r="I135" s="224" t="s">
        <v>2867</v>
      </c>
      <c r="J135" s="211" t="s">
        <v>2482</v>
      </c>
      <c r="K135" s="4"/>
      <c r="L135" s="4"/>
      <c r="M135" s="4" t="s">
        <v>16</v>
      </c>
      <c r="N135" s="185"/>
      <c r="O135" s="4" t="s">
        <v>16</v>
      </c>
      <c r="P135" s="4"/>
      <c r="Q135" s="4" t="s">
        <v>16</v>
      </c>
      <c r="R135" s="4"/>
      <c r="S135" s="4"/>
      <c r="T135" s="4" t="s">
        <v>16</v>
      </c>
      <c r="U135" s="4"/>
      <c r="V135" s="4" t="s">
        <v>16</v>
      </c>
      <c r="W135" s="4"/>
      <c r="X135" s="4" t="s">
        <v>28</v>
      </c>
      <c r="Y135" s="4"/>
      <c r="Z135" s="4"/>
      <c r="AA135" s="4" t="s">
        <v>16</v>
      </c>
      <c r="AB135" s="236"/>
      <c r="AC135" s="4" t="s">
        <v>16</v>
      </c>
      <c r="AD135" s="4"/>
      <c r="AE135" s="4" t="s">
        <v>16</v>
      </c>
      <c r="AF135" s="4"/>
      <c r="AG135" s="4"/>
      <c r="AH135" s="4" t="s">
        <v>16</v>
      </c>
      <c r="AI135" s="4"/>
      <c r="AJ135" s="4" t="s">
        <v>16</v>
      </c>
      <c r="AK135" s="4"/>
      <c r="AL135" s="4" t="s">
        <v>16</v>
      </c>
      <c r="AM135" s="4"/>
      <c r="AN135" s="4"/>
      <c r="AO135" s="4" t="s">
        <v>16</v>
      </c>
      <c r="AP135" s="42">
        <f ca="1">COUNTIFS(INDIRECT(Data!$J$2),"&lt;&gt;")</f>
        <v>13</v>
      </c>
      <c r="AQ135" s="42">
        <f ca="1">COUNTIFS(INDIRECT(Data!$J$2),"P")</f>
        <v>12</v>
      </c>
      <c r="AR135" s="42">
        <f ca="1">COUNTIFS(INDIRECT(Data!$J$2),"A")</f>
        <v>1</v>
      </c>
      <c r="AS135" s="43">
        <f ca="1">COUNTIFS(INDIRECT(Data!$J$2),"L")</f>
        <v>0</v>
      </c>
      <c r="AT135" s="44">
        <f ca="1">IFERROR(Attd_Sheet[[#This Row],[Classes Attended]]/Attd_Sheet[[#This Row],[Column1]],"")</f>
        <v>0.92307692307692313</v>
      </c>
      <c r="AU135" s="26"/>
    </row>
    <row r="136" spans="1:47" s="35" customFormat="1" hidden="1" x14ac:dyDescent="0.25">
      <c r="A136" s="208">
        <f>COUNTIFS(Attd_Sheet[Student ID],Attd_Sheet[[#This Row],[Student ID]])</f>
        <v>1</v>
      </c>
      <c r="B136" s="209" t="s">
        <v>137</v>
      </c>
      <c r="C136" s="210" t="s">
        <v>2981</v>
      </c>
      <c r="D136" s="252" t="s">
        <v>916</v>
      </c>
      <c r="E136" s="252" t="s">
        <v>1716</v>
      </c>
      <c r="F136" s="209" t="s">
        <v>31</v>
      </c>
      <c r="G136" s="252" t="s">
        <v>2542</v>
      </c>
      <c r="H136" s="210" t="s">
        <v>6</v>
      </c>
      <c r="I136" s="224" t="s">
        <v>2867</v>
      </c>
      <c r="J136" s="211" t="s">
        <v>2482</v>
      </c>
      <c r="K136" s="4"/>
      <c r="L136" s="4"/>
      <c r="M136" s="4" t="s">
        <v>16</v>
      </c>
      <c r="N136" s="185"/>
      <c r="O136" s="4" t="s">
        <v>16</v>
      </c>
      <c r="P136" s="4"/>
      <c r="Q136" s="4" t="s">
        <v>16</v>
      </c>
      <c r="R136" s="4"/>
      <c r="S136" s="4"/>
      <c r="T136" s="4" t="s">
        <v>16</v>
      </c>
      <c r="U136" s="4"/>
      <c r="V136" s="4" t="s">
        <v>16</v>
      </c>
      <c r="W136" s="4"/>
      <c r="X136" s="4" t="s">
        <v>16</v>
      </c>
      <c r="Y136" s="4"/>
      <c r="Z136" s="4"/>
      <c r="AA136" s="4" t="s">
        <v>16</v>
      </c>
      <c r="AB136" s="236"/>
      <c r="AC136" s="4" t="s">
        <v>16</v>
      </c>
      <c r="AD136" s="4"/>
      <c r="AE136" s="4" t="s">
        <v>16</v>
      </c>
      <c r="AF136" s="4"/>
      <c r="AG136" s="4"/>
      <c r="AH136" s="4" t="s">
        <v>16</v>
      </c>
      <c r="AI136" s="4"/>
      <c r="AJ136" s="4" t="s">
        <v>16</v>
      </c>
      <c r="AK136" s="4"/>
      <c r="AL136" s="4" t="s">
        <v>16</v>
      </c>
      <c r="AM136" s="4"/>
      <c r="AN136" s="4"/>
      <c r="AO136" s="4" t="s">
        <v>16</v>
      </c>
      <c r="AP136" s="42">
        <f ca="1">COUNTIFS(INDIRECT(Data!$J$2),"&lt;&gt;")</f>
        <v>13</v>
      </c>
      <c r="AQ136" s="42">
        <f ca="1">COUNTIFS(INDIRECT(Data!$J$2),"P")</f>
        <v>13</v>
      </c>
      <c r="AR136" s="42">
        <f ca="1">COUNTIFS(INDIRECT(Data!$J$2),"A")</f>
        <v>0</v>
      </c>
      <c r="AS136" s="43">
        <f ca="1">COUNTIFS(INDIRECT(Data!$J$2),"L")</f>
        <v>0</v>
      </c>
      <c r="AT136" s="44">
        <f ca="1">IFERROR(Attd_Sheet[[#This Row],[Classes Attended]]/Attd_Sheet[[#This Row],[Column1]],"")</f>
        <v>1</v>
      </c>
      <c r="AU136" s="26"/>
    </row>
    <row r="137" spans="1:47" s="35" customFormat="1" hidden="1" x14ac:dyDescent="0.25">
      <c r="A137" s="208">
        <f>COUNTIFS(Attd_Sheet[Student ID],Attd_Sheet[[#This Row],[Student ID]])</f>
        <v>1</v>
      </c>
      <c r="B137" s="209" t="s">
        <v>137</v>
      </c>
      <c r="C137" s="210" t="s">
        <v>2981</v>
      </c>
      <c r="D137" s="252" t="s">
        <v>901</v>
      </c>
      <c r="E137" s="252" t="s">
        <v>2745</v>
      </c>
      <c r="F137" s="209" t="s">
        <v>31</v>
      </c>
      <c r="G137" s="252" t="s">
        <v>2542</v>
      </c>
      <c r="H137" s="210" t="s">
        <v>6</v>
      </c>
      <c r="I137" s="224" t="s">
        <v>2867</v>
      </c>
      <c r="J137" s="211" t="s">
        <v>2482</v>
      </c>
      <c r="K137" s="4"/>
      <c r="L137" s="4"/>
      <c r="M137" s="4" t="s">
        <v>16</v>
      </c>
      <c r="N137" s="185"/>
      <c r="O137" s="4" t="s">
        <v>16</v>
      </c>
      <c r="P137" s="4"/>
      <c r="Q137" s="4" t="s">
        <v>16</v>
      </c>
      <c r="R137" s="4"/>
      <c r="S137" s="4"/>
      <c r="T137" s="4" t="s">
        <v>16</v>
      </c>
      <c r="U137" s="4"/>
      <c r="V137" s="4" t="s">
        <v>16</v>
      </c>
      <c r="W137" s="4"/>
      <c r="X137" s="4" t="s">
        <v>16</v>
      </c>
      <c r="Y137" s="4"/>
      <c r="Z137" s="4"/>
      <c r="AA137" s="4" t="s">
        <v>16</v>
      </c>
      <c r="AB137" s="236"/>
      <c r="AC137" s="4" t="s">
        <v>16</v>
      </c>
      <c r="AD137" s="4"/>
      <c r="AE137" s="4" t="s">
        <v>16</v>
      </c>
      <c r="AF137" s="4"/>
      <c r="AG137" s="4"/>
      <c r="AH137" s="4" t="s">
        <v>16</v>
      </c>
      <c r="AI137" s="4"/>
      <c r="AJ137" s="4" t="s">
        <v>16</v>
      </c>
      <c r="AK137" s="4"/>
      <c r="AL137" s="4" t="s">
        <v>28</v>
      </c>
      <c r="AM137" s="4"/>
      <c r="AN137" s="4"/>
      <c r="AO137" s="4" t="s">
        <v>16</v>
      </c>
      <c r="AP137" s="42">
        <f ca="1">COUNTIFS(INDIRECT(Data!$J$2),"&lt;&gt;")</f>
        <v>13</v>
      </c>
      <c r="AQ137" s="42">
        <f ca="1">COUNTIFS(INDIRECT(Data!$J$2),"P")</f>
        <v>12</v>
      </c>
      <c r="AR137" s="42">
        <f ca="1">COUNTIFS(INDIRECT(Data!$J$2),"A")</f>
        <v>1</v>
      </c>
      <c r="AS137" s="43">
        <f ca="1">COUNTIFS(INDIRECT(Data!$J$2),"L")</f>
        <v>0</v>
      </c>
      <c r="AT137" s="44">
        <f ca="1">IFERROR(Attd_Sheet[[#This Row],[Classes Attended]]/Attd_Sheet[[#This Row],[Column1]],"")</f>
        <v>0.92307692307692313</v>
      </c>
      <c r="AU137" s="26"/>
    </row>
    <row r="138" spans="1:47" s="35" customFormat="1" hidden="1" x14ac:dyDescent="0.25">
      <c r="A138" s="208">
        <f>COUNTIFS(Attd_Sheet[Student ID],Attd_Sheet[[#This Row],[Student ID]])</f>
        <v>1</v>
      </c>
      <c r="B138" s="209" t="s">
        <v>137</v>
      </c>
      <c r="C138" s="210" t="s">
        <v>2981</v>
      </c>
      <c r="D138" s="252" t="s">
        <v>917</v>
      </c>
      <c r="E138" s="252" t="s">
        <v>2746</v>
      </c>
      <c r="F138" s="209" t="s">
        <v>31</v>
      </c>
      <c r="G138" s="252" t="s">
        <v>2558</v>
      </c>
      <c r="H138" s="210" t="s">
        <v>7</v>
      </c>
      <c r="I138" s="224" t="s">
        <v>2867</v>
      </c>
      <c r="J138" s="211" t="s">
        <v>2483</v>
      </c>
      <c r="K138" s="4" t="s">
        <v>16</v>
      </c>
      <c r="L138" s="4"/>
      <c r="M138" s="4"/>
      <c r="N138" s="4" t="s">
        <v>16</v>
      </c>
      <c r="O138" s="4"/>
      <c r="P138" s="4" t="s">
        <v>16</v>
      </c>
      <c r="Q138" s="4"/>
      <c r="R138" s="4" t="s">
        <v>28</v>
      </c>
      <c r="S138" s="4"/>
      <c r="T138" s="4"/>
      <c r="U138" s="4" t="s">
        <v>16</v>
      </c>
      <c r="V138" s="4"/>
      <c r="W138" s="4" t="s">
        <v>16</v>
      </c>
      <c r="X138" s="4"/>
      <c r="Y138" s="4" t="s">
        <v>28</v>
      </c>
      <c r="Z138" s="4"/>
      <c r="AA138" s="236"/>
      <c r="AB138" s="4" t="s">
        <v>16</v>
      </c>
      <c r="AC138" s="4"/>
      <c r="AD138" s="4" t="s">
        <v>16</v>
      </c>
      <c r="AE138" s="236"/>
      <c r="AF138" s="4" t="s">
        <v>16</v>
      </c>
      <c r="AG138" s="4"/>
      <c r="AH138" s="4"/>
      <c r="AI138" s="4" t="s">
        <v>16</v>
      </c>
      <c r="AJ138" s="4"/>
      <c r="AK138" s="4" t="s">
        <v>28</v>
      </c>
      <c r="AL138" s="4"/>
      <c r="AM138" s="4" t="s">
        <v>16</v>
      </c>
      <c r="AN138" s="4"/>
      <c r="AO138" s="4"/>
      <c r="AP138" s="42">
        <f ca="1">COUNTIFS(INDIRECT(Data!$J$2),"&lt;&gt;")</f>
        <v>13</v>
      </c>
      <c r="AQ138" s="42">
        <f ca="1">COUNTIFS(INDIRECT(Data!$J$2),"P")</f>
        <v>10</v>
      </c>
      <c r="AR138" s="42">
        <f ca="1">COUNTIFS(INDIRECT(Data!$J$2),"A")</f>
        <v>3</v>
      </c>
      <c r="AS138" s="43">
        <f ca="1">COUNTIFS(INDIRECT(Data!$J$2),"L")</f>
        <v>0</v>
      </c>
      <c r="AT138" s="44">
        <f ca="1">IFERROR(Attd_Sheet[[#This Row],[Classes Attended]]/Attd_Sheet[[#This Row],[Column1]],"")</f>
        <v>0.76923076923076927</v>
      </c>
      <c r="AU138" s="26"/>
    </row>
    <row r="139" spans="1:47" s="35" customFormat="1" hidden="1" x14ac:dyDescent="0.25">
      <c r="A139" s="208">
        <f>COUNTIFS(Attd_Sheet[Student ID],Attd_Sheet[[#This Row],[Student ID]])</f>
        <v>1</v>
      </c>
      <c r="B139" s="209" t="s">
        <v>137</v>
      </c>
      <c r="C139" s="210" t="s">
        <v>2981</v>
      </c>
      <c r="D139" s="252" t="s">
        <v>930</v>
      </c>
      <c r="E139" s="252" t="s">
        <v>1730</v>
      </c>
      <c r="F139" s="209" t="s">
        <v>31</v>
      </c>
      <c r="G139" s="252" t="s">
        <v>2558</v>
      </c>
      <c r="H139" s="210" t="s">
        <v>7</v>
      </c>
      <c r="I139" s="224" t="s">
        <v>2867</v>
      </c>
      <c r="J139" s="211" t="s">
        <v>2483</v>
      </c>
      <c r="K139" s="4" t="s">
        <v>16</v>
      </c>
      <c r="L139" s="4"/>
      <c r="M139" s="4"/>
      <c r="N139" s="4" t="s">
        <v>16</v>
      </c>
      <c r="O139" s="4"/>
      <c r="P139" s="4" t="s">
        <v>16</v>
      </c>
      <c r="Q139" s="4"/>
      <c r="R139" s="4" t="s">
        <v>16</v>
      </c>
      <c r="S139" s="4"/>
      <c r="T139" s="4"/>
      <c r="U139" s="4" t="s">
        <v>16</v>
      </c>
      <c r="V139" s="4"/>
      <c r="W139" s="4" t="s">
        <v>16</v>
      </c>
      <c r="X139" s="4"/>
      <c r="Y139" s="4" t="s">
        <v>16</v>
      </c>
      <c r="Z139" s="4"/>
      <c r="AA139" s="236"/>
      <c r="AB139" s="4" t="s">
        <v>16</v>
      </c>
      <c r="AC139" s="4"/>
      <c r="AD139" s="4" t="s">
        <v>16</v>
      </c>
      <c r="AE139" s="236"/>
      <c r="AF139" s="4" t="s">
        <v>16</v>
      </c>
      <c r="AG139" s="4"/>
      <c r="AH139" s="4"/>
      <c r="AI139" s="4" t="s">
        <v>16</v>
      </c>
      <c r="AJ139" s="4"/>
      <c r="AK139" s="4" t="s">
        <v>16</v>
      </c>
      <c r="AL139" s="4"/>
      <c r="AM139" s="4" t="s">
        <v>28</v>
      </c>
      <c r="AN139" s="4"/>
      <c r="AO139" s="4"/>
      <c r="AP139" s="42">
        <f ca="1">COUNTIFS(INDIRECT(Data!$J$2),"&lt;&gt;")</f>
        <v>13</v>
      </c>
      <c r="AQ139" s="42">
        <f ca="1">COUNTIFS(INDIRECT(Data!$J$2),"P")</f>
        <v>12</v>
      </c>
      <c r="AR139" s="42">
        <f ca="1">COUNTIFS(INDIRECT(Data!$J$2),"A")</f>
        <v>1</v>
      </c>
      <c r="AS139" s="43">
        <f ca="1">COUNTIFS(INDIRECT(Data!$J$2),"L")</f>
        <v>0</v>
      </c>
      <c r="AT139" s="44">
        <f ca="1">IFERROR(Attd_Sheet[[#This Row],[Classes Attended]]/Attd_Sheet[[#This Row],[Column1]],"")</f>
        <v>0.92307692307692313</v>
      </c>
      <c r="AU139" s="93" t="s">
        <v>2632</v>
      </c>
    </row>
    <row r="140" spans="1:47" s="35" customFormat="1" hidden="1" x14ac:dyDescent="0.25">
      <c r="A140" s="208">
        <f>COUNTIFS(Attd_Sheet[Student ID],Attd_Sheet[[#This Row],[Student ID]])</f>
        <v>1</v>
      </c>
      <c r="B140" s="209" t="s">
        <v>137</v>
      </c>
      <c r="C140" s="210" t="s">
        <v>2981</v>
      </c>
      <c r="D140" s="252" t="s">
        <v>931</v>
      </c>
      <c r="E140" s="252" t="s">
        <v>1731</v>
      </c>
      <c r="F140" s="209" t="s">
        <v>31</v>
      </c>
      <c r="G140" s="252" t="s">
        <v>2558</v>
      </c>
      <c r="H140" s="210" t="s">
        <v>7</v>
      </c>
      <c r="I140" s="224" t="s">
        <v>2867</v>
      </c>
      <c r="J140" s="211" t="s">
        <v>2483</v>
      </c>
      <c r="K140" s="4" t="s">
        <v>16</v>
      </c>
      <c r="L140" s="4"/>
      <c r="M140" s="4"/>
      <c r="N140" s="4" t="s">
        <v>16</v>
      </c>
      <c r="O140" s="4"/>
      <c r="P140" s="4" t="s">
        <v>16</v>
      </c>
      <c r="Q140" s="4"/>
      <c r="R140" s="4" t="s">
        <v>16</v>
      </c>
      <c r="S140" s="4"/>
      <c r="T140" s="4"/>
      <c r="U140" s="4" t="s">
        <v>16</v>
      </c>
      <c r="V140" s="4"/>
      <c r="W140" s="4" t="s">
        <v>16</v>
      </c>
      <c r="X140" s="4"/>
      <c r="Y140" s="4" t="s">
        <v>16</v>
      </c>
      <c r="Z140" s="4"/>
      <c r="AA140" s="236"/>
      <c r="AB140" s="4" t="s">
        <v>16</v>
      </c>
      <c r="AC140" s="4"/>
      <c r="AD140" s="4" t="s">
        <v>28</v>
      </c>
      <c r="AE140" s="236"/>
      <c r="AF140" s="4" t="s">
        <v>28</v>
      </c>
      <c r="AG140" s="4"/>
      <c r="AH140" s="4"/>
      <c r="AI140" s="4" t="s">
        <v>16</v>
      </c>
      <c r="AJ140" s="4"/>
      <c r="AK140" s="4" t="s">
        <v>16</v>
      </c>
      <c r="AL140" s="4"/>
      <c r="AM140" s="4" t="s">
        <v>16</v>
      </c>
      <c r="AN140" s="4"/>
      <c r="AO140" s="4"/>
      <c r="AP140" s="42">
        <f ca="1">COUNTIFS(INDIRECT(Data!$J$2),"&lt;&gt;")</f>
        <v>13</v>
      </c>
      <c r="AQ140" s="42">
        <f ca="1">COUNTIFS(INDIRECT(Data!$J$2),"P")</f>
        <v>11</v>
      </c>
      <c r="AR140" s="42">
        <f ca="1">COUNTIFS(INDIRECT(Data!$J$2),"A")</f>
        <v>2</v>
      </c>
      <c r="AS140" s="43">
        <f ca="1">COUNTIFS(INDIRECT(Data!$J$2),"L")</f>
        <v>0</v>
      </c>
      <c r="AT140" s="44">
        <f ca="1">IFERROR(Attd_Sheet[[#This Row],[Classes Attended]]/Attd_Sheet[[#This Row],[Column1]],"")</f>
        <v>0.84615384615384615</v>
      </c>
      <c r="AU140" s="26"/>
    </row>
    <row r="141" spans="1:47" s="35" customFormat="1" hidden="1" x14ac:dyDescent="0.25">
      <c r="A141" s="208">
        <f>COUNTIFS(Attd_Sheet[Student ID],Attd_Sheet[[#This Row],[Student ID]])</f>
        <v>1</v>
      </c>
      <c r="B141" s="209" t="s">
        <v>137</v>
      </c>
      <c r="C141" s="210" t="s">
        <v>2981</v>
      </c>
      <c r="D141" s="252" t="s">
        <v>914</v>
      </c>
      <c r="E141" s="252" t="s">
        <v>2747</v>
      </c>
      <c r="F141" s="209" t="s">
        <v>31</v>
      </c>
      <c r="G141" s="252" t="s">
        <v>2542</v>
      </c>
      <c r="H141" s="210" t="s">
        <v>6</v>
      </c>
      <c r="I141" s="224" t="s">
        <v>2867</v>
      </c>
      <c r="J141" s="211" t="s">
        <v>2482</v>
      </c>
      <c r="K141" s="4"/>
      <c r="L141" s="4"/>
      <c r="M141" s="4" t="s">
        <v>16</v>
      </c>
      <c r="N141" s="185"/>
      <c r="O141" s="4" t="s">
        <v>16</v>
      </c>
      <c r="P141" s="4"/>
      <c r="Q141" s="4" t="s">
        <v>16</v>
      </c>
      <c r="R141" s="4"/>
      <c r="S141" s="4"/>
      <c r="T141" s="4" t="s">
        <v>16</v>
      </c>
      <c r="U141" s="4"/>
      <c r="V141" s="4" t="s">
        <v>16</v>
      </c>
      <c r="W141" s="4"/>
      <c r="X141" s="4" t="s">
        <v>16</v>
      </c>
      <c r="Y141" s="4"/>
      <c r="Z141" s="4"/>
      <c r="AA141" s="4" t="s">
        <v>16</v>
      </c>
      <c r="AB141" s="236"/>
      <c r="AC141" s="4" t="s">
        <v>16</v>
      </c>
      <c r="AD141" s="4"/>
      <c r="AE141" s="4" t="s">
        <v>16</v>
      </c>
      <c r="AF141" s="4"/>
      <c r="AG141" s="4"/>
      <c r="AH141" s="4" t="s">
        <v>16</v>
      </c>
      <c r="AI141" s="4"/>
      <c r="AJ141" s="4" t="s">
        <v>16</v>
      </c>
      <c r="AK141" s="4"/>
      <c r="AL141" s="4" t="s">
        <v>16</v>
      </c>
      <c r="AM141" s="4"/>
      <c r="AN141" s="4"/>
      <c r="AO141" s="4" t="s">
        <v>16</v>
      </c>
      <c r="AP141" s="42">
        <f ca="1">COUNTIFS(INDIRECT(Data!$J$2),"&lt;&gt;")</f>
        <v>13</v>
      </c>
      <c r="AQ141" s="42">
        <f ca="1">COUNTIFS(INDIRECT(Data!$J$2),"P")</f>
        <v>13</v>
      </c>
      <c r="AR141" s="42">
        <f ca="1">COUNTIFS(INDIRECT(Data!$J$2),"A")</f>
        <v>0</v>
      </c>
      <c r="AS141" s="43">
        <f ca="1">COUNTIFS(INDIRECT(Data!$J$2),"L")</f>
        <v>0</v>
      </c>
      <c r="AT141" s="44">
        <f ca="1">IFERROR(Attd_Sheet[[#This Row],[Classes Attended]]/Attd_Sheet[[#This Row],[Column1]],"")</f>
        <v>1</v>
      </c>
      <c r="AU141" s="26"/>
    </row>
    <row r="142" spans="1:47" s="35" customFormat="1" hidden="1" x14ac:dyDescent="0.25">
      <c r="A142" s="208">
        <f>COUNTIFS(Attd_Sheet[Student ID],Attd_Sheet[[#This Row],[Student ID]])</f>
        <v>1</v>
      </c>
      <c r="B142" s="209" t="s">
        <v>137</v>
      </c>
      <c r="C142" s="210" t="s">
        <v>2981</v>
      </c>
      <c r="D142" s="252" t="s">
        <v>891</v>
      </c>
      <c r="E142" s="252" t="s">
        <v>1694</v>
      </c>
      <c r="F142" s="209" t="s">
        <v>31</v>
      </c>
      <c r="G142" s="252" t="s">
        <v>2558</v>
      </c>
      <c r="H142" s="210" t="s">
        <v>7</v>
      </c>
      <c r="I142" s="224" t="s">
        <v>2867</v>
      </c>
      <c r="J142" s="211" t="s">
        <v>2483</v>
      </c>
      <c r="K142" s="4" t="s">
        <v>16</v>
      </c>
      <c r="L142" s="81"/>
      <c r="M142" s="4"/>
      <c r="N142" s="4" t="s">
        <v>16</v>
      </c>
      <c r="O142" s="4"/>
      <c r="P142" s="4" t="s">
        <v>16</v>
      </c>
      <c r="Q142" s="4"/>
      <c r="R142" s="4" t="s">
        <v>16</v>
      </c>
      <c r="S142" s="4"/>
      <c r="T142" s="4"/>
      <c r="U142" s="4" t="s">
        <v>16</v>
      </c>
      <c r="V142" s="4"/>
      <c r="W142" s="4" t="s">
        <v>16</v>
      </c>
      <c r="X142" s="4"/>
      <c r="Y142" s="4" t="s">
        <v>16</v>
      </c>
      <c r="Z142" s="4"/>
      <c r="AA142" s="236"/>
      <c r="AB142" s="4" t="s">
        <v>28</v>
      </c>
      <c r="AC142" s="4"/>
      <c r="AD142" s="4" t="s">
        <v>16</v>
      </c>
      <c r="AE142" s="236"/>
      <c r="AF142" s="4" t="s">
        <v>16</v>
      </c>
      <c r="AG142" s="4"/>
      <c r="AH142" s="4"/>
      <c r="AI142" s="4" t="s">
        <v>16</v>
      </c>
      <c r="AJ142" s="4"/>
      <c r="AK142" s="4" t="s">
        <v>28</v>
      </c>
      <c r="AL142" s="4"/>
      <c r="AM142" s="4" t="s">
        <v>16</v>
      </c>
      <c r="AN142" s="4"/>
      <c r="AO142" s="4"/>
      <c r="AP142" s="42">
        <f ca="1">COUNTIFS(INDIRECT(Data!$J$2),"&lt;&gt;")</f>
        <v>13</v>
      </c>
      <c r="AQ142" s="42">
        <f ca="1">COUNTIFS(INDIRECT(Data!$J$2),"P")</f>
        <v>11</v>
      </c>
      <c r="AR142" s="42">
        <f ca="1">COUNTIFS(INDIRECT(Data!$J$2),"A")</f>
        <v>2</v>
      </c>
      <c r="AS142" s="43">
        <f ca="1">COUNTIFS(INDIRECT(Data!$J$2),"L")</f>
        <v>0</v>
      </c>
      <c r="AT142" s="44">
        <f ca="1">IFERROR(Attd_Sheet[[#This Row],[Classes Attended]]/Attd_Sheet[[#This Row],[Column1]],"")</f>
        <v>0.84615384615384615</v>
      </c>
      <c r="AU142" s="26"/>
    </row>
    <row r="143" spans="1:47" s="35" customFormat="1" hidden="1" x14ac:dyDescent="0.25">
      <c r="A143" s="208">
        <f>COUNTIFS(Attd_Sheet[Student ID],Attd_Sheet[[#This Row],[Student ID]])</f>
        <v>1</v>
      </c>
      <c r="B143" s="209" t="s">
        <v>137</v>
      </c>
      <c r="C143" s="210" t="s">
        <v>2981</v>
      </c>
      <c r="D143" s="252" t="s">
        <v>924</v>
      </c>
      <c r="E143" s="252" t="s">
        <v>1723</v>
      </c>
      <c r="F143" s="209" t="s">
        <v>31</v>
      </c>
      <c r="G143" s="252" t="s">
        <v>2558</v>
      </c>
      <c r="H143" s="210" t="s">
        <v>7</v>
      </c>
      <c r="I143" s="224" t="s">
        <v>2867</v>
      </c>
      <c r="J143" s="211" t="s">
        <v>2483</v>
      </c>
      <c r="K143" s="4" t="s">
        <v>16</v>
      </c>
      <c r="L143" s="4"/>
      <c r="M143" s="4"/>
      <c r="N143" s="4" t="s">
        <v>16</v>
      </c>
      <c r="O143" s="4"/>
      <c r="P143" s="4" t="s">
        <v>16</v>
      </c>
      <c r="Q143" s="4"/>
      <c r="R143" s="4" t="s">
        <v>16</v>
      </c>
      <c r="S143" s="4"/>
      <c r="T143" s="4"/>
      <c r="U143" s="4" t="s">
        <v>16</v>
      </c>
      <c r="V143" s="4"/>
      <c r="W143" s="4" t="s">
        <v>16</v>
      </c>
      <c r="X143" s="4"/>
      <c r="Y143" s="4" t="s">
        <v>16</v>
      </c>
      <c r="Z143" s="4"/>
      <c r="AA143" s="236"/>
      <c r="AB143" s="4" t="s">
        <v>16</v>
      </c>
      <c r="AC143" s="4"/>
      <c r="AD143" s="4" t="s">
        <v>16</v>
      </c>
      <c r="AE143" s="236"/>
      <c r="AF143" s="4" t="s">
        <v>16</v>
      </c>
      <c r="AG143" s="4"/>
      <c r="AH143" s="4"/>
      <c r="AI143" s="4" t="s">
        <v>16</v>
      </c>
      <c r="AJ143" s="4"/>
      <c r="AK143" s="4" t="s">
        <v>16</v>
      </c>
      <c r="AL143" s="4"/>
      <c r="AM143" s="4" t="s">
        <v>16</v>
      </c>
      <c r="AN143" s="4"/>
      <c r="AO143" s="4"/>
      <c r="AP143" s="42">
        <f ca="1">COUNTIFS(INDIRECT(Data!$J$2),"&lt;&gt;")</f>
        <v>13</v>
      </c>
      <c r="AQ143" s="42">
        <f ca="1">COUNTIFS(INDIRECT(Data!$J$2),"P")</f>
        <v>13</v>
      </c>
      <c r="AR143" s="42">
        <f ca="1">COUNTIFS(INDIRECT(Data!$J$2),"A")</f>
        <v>0</v>
      </c>
      <c r="AS143" s="43">
        <f ca="1">COUNTIFS(INDIRECT(Data!$J$2),"L")</f>
        <v>0</v>
      </c>
      <c r="AT143" s="44">
        <f ca="1">IFERROR(Attd_Sheet[[#This Row],[Classes Attended]]/Attd_Sheet[[#This Row],[Column1]],"")</f>
        <v>1</v>
      </c>
      <c r="AU143" s="26"/>
    </row>
    <row r="144" spans="1:47" s="35" customFormat="1" hidden="1" x14ac:dyDescent="0.25">
      <c r="A144" s="208">
        <f>COUNTIFS(Attd_Sheet[Student ID],Attd_Sheet[[#This Row],[Student ID]])</f>
        <v>1</v>
      </c>
      <c r="B144" s="209" t="s">
        <v>137</v>
      </c>
      <c r="C144" s="210" t="s">
        <v>2981</v>
      </c>
      <c r="D144" s="252" t="s">
        <v>890</v>
      </c>
      <c r="E144" s="252" t="s">
        <v>1691</v>
      </c>
      <c r="F144" s="209" t="s">
        <v>31</v>
      </c>
      <c r="G144" s="252" t="s">
        <v>2558</v>
      </c>
      <c r="H144" s="210" t="s">
        <v>7</v>
      </c>
      <c r="I144" s="224" t="s">
        <v>2867</v>
      </c>
      <c r="J144" s="211" t="s">
        <v>2483</v>
      </c>
      <c r="K144" s="4" t="s">
        <v>16</v>
      </c>
      <c r="L144" s="4"/>
      <c r="M144" s="4"/>
      <c r="N144" s="4" t="s">
        <v>16</v>
      </c>
      <c r="O144" s="4"/>
      <c r="P144" s="4" t="s">
        <v>16</v>
      </c>
      <c r="Q144" s="4"/>
      <c r="R144" s="4" t="s">
        <v>16</v>
      </c>
      <c r="S144" s="4"/>
      <c r="T144" s="4"/>
      <c r="U144" s="4" t="s">
        <v>16</v>
      </c>
      <c r="V144" s="4"/>
      <c r="W144" s="4" t="s">
        <v>16</v>
      </c>
      <c r="X144" s="4"/>
      <c r="Y144" s="4" t="s">
        <v>16</v>
      </c>
      <c r="Z144" s="4"/>
      <c r="AA144" s="236"/>
      <c r="AB144" s="4" t="s">
        <v>16</v>
      </c>
      <c r="AC144" s="4"/>
      <c r="AD144" s="4" t="s">
        <v>16</v>
      </c>
      <c r="AE144" s="236"/>
      <c r="AF144" s="4" t="s">
        <v>16</v>
      </c>
      <c r="AG144" s="4"/>
      <c r="AH144" s="4"/>
      <c r="AI144" s="4" t="s">
        <v>16</v>
      </c>
      <c r="AJ144" s="4"/>
      <c r="AK144" s="4" t="s">
        <v>16</v>
      </c>
      <c r="AL144" s="4"/>
      <c r="AM144" s="4" t="s">
        <v>16</v>
      </c>
      <c r="AN144" s="4"/>
      <c r="AO144" s="4"/>
      <c r="AP144" s="42">
        <f ca="1">COUNTIFS(INDIRECT(Data!$J$2),"&lt;&gt;")</f>
        <v>13</v>
      </c>
      <c r="AQ144" s="42">
        <f ca="1">COUNTIFS(INDIRECT(Data!$J$2),"P")</f>
        <v>13</v>
      </c>
      <c r="AR144" s="42">
        <f ca="1">COUNTIFS(INDIRECT(Data!$J$2),"A")</f>
        <v>0</v>
      </c>
      <c r="AS144" s="43">
        <f ca="1">COUNTIFS(INDIRECT(Data!$J$2),"L")</f>
        <v>0</v>
      </c>
      <c r="AT144" s="44">
        <f ca="1">IFERROR(Attd_Sheet[[#This Row],[Classes Attended]]/Attd_Sheet[[#This Row],[Column1]],"")</f>
        <v>1</v>
      </c>
      <c r="AU144" s="26"/>
    </row>
    <row r="145" spans="1:47" s="35" customFormat="1" hidden="1" x14ac:dyDescent="0.25">
      <c r="A145" s="208">
        <f>COUNTIFS(Attd_Sheet[Student ID],Attd_Sheet[[#This Row],[Student ID]])</f>
        <v>1</v>
      </c>
      <c r="B145" s="209" t="s">
        <v>96</v>
      </c>
      <c r="C145" s="210" t="s">
        <v>2981</v>
      </c>
      <c r="D145" s="252" t="s">
        <v>2748</v>
      </c>
      <c r="E145" s="252" t="s">
        <v>2545</v>
      </c>
      <c r="F145" s="209" t="s">
        <v>31</v>
      </c>
      <c r="G145" s="252" t="s">
        <v>2558</v>
      </c>
      <c r="H145" s="210" t="s">
        <v>7</v>
      </c>
      <c r="I145" s="224" t="s">
        <v>2867</v>
      </c>
      <c r="J145" s="211" t="s">
        <v>2483</v>
      </c>
      <c r="K145" s="4" t="s">
        <v>16</v>
      </c>
      <c r="L145" s="4"/>
      <c r="M145" s="4"/>
      <c r="N145" s="4" t="s">
        <v>16</v>
      </c>
      <c r="O145" s="4"/>
      <c r="P145" s="4" t="s">
        <v>16</v>
      </c>
      <c r="Q145" s="4"/>
      <c r="R145" s="4" t="s">
        <v>16</v>
      </c>
      <c r="S145" s="4"/>
      <c r="T145" s="4"/>
      <c r="U145" s="4" t="s">
        <v>16</v>
      </c>
      <c r="V145" s="4"/>
      <c r="W145" s="4" t="s">
        <v>16</v>
      </c>
      <c r="X145" s="4"/>
      <c r="Y145" s="4" t="s">
        <v>16</v>
      </c>
      <c r="Z145" s="4"/>
      <c r="AA145" s="236"/>
      <c r="AB145" s="4" t="s">
        <v>16</v>
      </c>
      <c r="AC145" s="4"/>
      <c r="AD145" s="4" t="s">
        <v>16</v>
      </c>
      <c r="AE145" s="236"/>
      <c r="AF145" s="4" t="s">
        <v>16</v>
      </c>
      <c r="AG145" s="4"/>
      <c r="AH145" s="4"/>
      <c r="AI145" s="4" t="s">
        <v>16</v>
      </c>
      <c r="AJ145" s="4"/>
      <c r="AK145" s="4" t="s">
        <v>16</v>
      </c>
      <c r="AL145" s="4"/>
      <c r="AM145" s="4" t="s">
        <v>16</v>
      </c>
      <c r="AN145" s="4"/>
      <c r="AO145" s="4"/>
      <c r="AP145" s="42">
        <f ca="1">COUNTIFS(INDIRECT(Data!$J$2),"&lt;&gt;")</f>
        <v>13</v>
      </c>
      <c r="AQ145" s="42">
        <f ca="1">COUNTIFS(INDIRECT(Data!$J$2),"P")</f>
        <v>13</v>
      </c>
      <c r="AR145" s="42">
        <f ca="1">COUNTIFS(INDIRECT(Data!$J$2),"A")</f>
        <v>0</v>
      </c>
      <c r="AS145" s="43">
        <f ca="1">COUNTIFS(INDIRECT(Data!$J$2),"L")</f>
        <v>0</v>
      </c>
      <c r="AT145" s="44">
        <f ca="1">IFERROR(Attd_Sheet[[#This Row],[Classes Attended]]/Attd_Sheet[[#This Row],[Column1]],"")</f>
        <v>1</v>
      </c>
      <c r="AU145" s="26"/>
    </row>
    <row r="146" spans="1:47" s="35" customFormat="1" hidden="1" x14ac:dyDescent="0.25">
      <c r="A146" s="208">
        <f>COUNTIFS(Attd_Sheet[Student ID],Attd_Sheet[[#This Row],[Student ID]])</f>
        <v>1</v>
      </c>
      <c r="B146" s="209" t="s">
        <v>137</v>
      </c>
      <c r="C146" s="210" t="s">
        <v>2981</v>
      </c>
      <c r="D146" s="252" t="s">
        <v>895</v>
      </c>
      <c r="E146" s="252" t="s">
        <v>1699</v>
      </c>
      <c r="F146" s="209" t="s">
        <v>31</v>
      </c>
      <c r="G146" s="252" t="s">
        <v>2558</v>
      </c>
      <c r="H146" s="210" t="s">
        <v>7</v>
      </c>
      <c r="I146" s="224" t="s">
        <v>2867</v>
      </c>
      <c r="J146" s="211" t="s">
        <v>2483</v>
      </c>
      <c r="K146" s="4" t="s">
        <v>16</v>
      </c>
      <c r="L146" s="4"/>
      <c r="M146" s="4"/>
      <c r="N146" s="4" t="s">
        <v>16</v>
      </c>
      <c r="O146" s="4"/>
      <c r="P146" s="4" t="s">
        <v>16</v>
      </c>
      <c r="Q146" s="4"/>
      <c r="R146" s="4" t="s">
        <v>16</v>
      </c>
      <c r="S146" s="4"/>
      <c r="T146" s="4"/>
      <c r="U146" s="4" t="s">
        <v>16</v>
      </c>
      <c r="V146" s="4"/>
      <c r="W146" s="4" t="s">
        <v>16</v>
      </c>
      <c r="X146" s="4"/>
      <c r="Y146" s="4" t="s">
        <v>16</v>
      </c>
      <c r="Z146" s="4"/>
      <c r="AA146" s="236"/>
      <c r="AB146" s="4" t="s">
        <v>16</v>
      </c>
      <c r="AC146" s="4"/>
      <c r="AD146" s="4" t="s">
        <v>16</v>
      </c>
      <c r="AE146" s="236"/>
      <c r="AF146" s="4" t="s">
        <v>16</v>
      </c>
      <c r="AG146" s="4"/>
      <c r="AH146" s="4"/>
      <c r="AI146" s="4" t="s">
        <v>16</v>
      </c>
      <c r="AJ146" s="4"/>
      <c r="AK146" s="4" t="s">
        <v>16</v>
      </c>
      <c r="AL146" s="4"/>
      <c r="AM146" s="4" t="s">
        <v>16</v>
      </c>
      <c r="AN146" s="4"/>
      <c r="AO146" s="4"/>
      <c r="AP146" s="42">
        <f ca="1">COUNTIFS(INDIRECT(Data!$J$2),"&lt;&gt;")</f>
        <v>13</v>
      </c>
      <c r="AQ146" s="42">
        <f ca="1">COUNTIFS(INDIRECT(Data!$J$2),"P")</f>
        <v>13</v>
      </c>
      <c r="AR146" s="42">
        <f ca="1">COUNTIFS(INDIRECT(Data!$J$2),"A")</f>
        <v>0</v>
      </c>
      <c r="AS146" s="43">
        <f ca="1">COUNTIFS(INDIRECT(Data!$J$2),"L")</f>
        <v>0</v>
      </c>
      <c r="AT146" s="44">
        <f ca="1">IFERROR(Attd_Sheet[[#This Row],[Classes Attended]]/Attd_Sheet[[#This Row],[Column1]],"")</f>
        <v>1</v>
      </c>
      <c r="AU146" s="26"/>
    </row>
    <row r="147" spans="1:47" s="35" customFormat="1" hidden="1" x14ac:dyDescent="0.25">
      <c r="A147" s="208">
        <f>COUNTIFS(Attd_Sheet[Student ID],Attd_Sheet[[#This Row],[Student ID]])</f>
        <v>1</v>
      </c>
      <c r="B147" s="209" t="s">
        <v>137</v>
      </c>
      <c r="C147" s="210" t="s">
        <v>2981</v>
      </c>
      <c r="D147" s="252" t="s">
        <v>2546</v>
      </c>
      <c r="E147" s="252" t="s">
        <v>2547</v>
      </c>
      <c r="F147" s="209" t="s">
        <v>31</v>
      </c>
      <c r="G147" s="252" t="s">
        <v>2558</v>
      </c>
      <c r="H147" s="210" t="s">
        <v>7</v>
      </c>
      <c r="I147" s="224" t="s">
        <v>2867</v>
      </c>
      <c r="J147" s="211" t="s">
        <v>2483</v>
      </c>
      <c r="K147" s="4" t="s">
        <v>16</v>
      </c>
      <c r="L147" s="4"/>
      <c r="M147" s="4"/>
      <c r="N147" s="4" t="s">
        <v>28</v>
      </c>
      <c r="O147" s="4"/>
      <c r="P147" s="4" t="s">
        <v>16</v>
      </c>
      <c r="Q147" s="4"/>
      <c r="R147" s="4" t="s">
        <v>28</v>
      </c>
      <c r="S147" s="4"/>
      <c r="T147" s="4"/>
      <c r="U147" s="4" t="s">
        <v>16</v>
      </c>
      <c r="V147" s="4"/>
      <c r="W147" s="4" t="s">
        <v>16</v>
      </c>
      <c r="X147" s="4"/>
      <c r="Y147" s="4" t="s">
        <v>16</v>
      </c>
      <c r="Z147" s="4"/>
      <c r="AA147" s="236"/>
      <c r="AB147" s="4" t="s">
        <v>16</v>
      </c>
      <c r="AC147" s="4"/>
      <c r="AD147" s="4" t="s">
        <v>28</v>
      </c>
      <c r="AE147" s="236"/>
      <c r="AF147" s="4" t="s">
        <v>16</v>
      </c>
      <c r="AG147" s="4"/>
      <c r="AH147" s="4"/>
      <c r="AI147" s="4" t="s">
        <v>16</v>
      </c>
      <c r="AJ147" s="4"/>
      <c r="AK147" s="4" t="s">
        <v>16</v>
      </c>
      <c r="AL147" s="4"/>
      <c r="AM147" s="4" t="s">
        <v>16</v>
      </c>
      <c r="AN147" s="4"/>
      <c r="AO147" s="4"/>
      <c r="AP147" s="42">
        <f ca="1">COUNTIFS(INDIRECT(Data!$J$2),"&lt;&gt;")</f>
        <v>13</v>
      </c>
      <c r="AQ147" s="42">
        <f ca="1">COUNTIFS(INDIRECT(Data!$J$2),"P")</f>
        <v>10</v>
      </c>
      <c r="AR147" s="42">
        <f ca="1">COUNTIFS(INDIRECT(Data!$J$2),"A")</f>
        <v>3</v>
      </c>
      <c r="AS147" s="43">
        <f ca="1">COUNTIFS(INDIRECT(Data!$J$2),"L")</f>
        <v>0</v>
      </c>
      <c r="AT147" s="44">
        <f ca="1">IFERROR(Attd_Sheet[[#This Row],[Classes Attended]]/Attd_Sheet[[#This Row],[Column1]],"")</f>
        <v>0.76923076923076927</v>
      </c>
      <c r="AU147" s="26"/>
    </row>
    <row r="148" spans="1:47" s="35" customFormat="1" hidden="1" x14ac:dyDescent="0.25">
      <c r="A148" s="208">
        <f>COUNTIFS(Attd_Sheet[Student ID],Attd_Sheet[[#This Row],[Student ID]])</f>
        <v>1</v>
      </c>
      <c r="B148" s="209" t="s">
        <v>137</v>
      </c>
      <c r="C148" s="210" t="s">
        <v>2981</v>
      </c>
      <c r="D148" s="252" t="s">
        <v>2548</v>
      </c>
      <c r="E148" s="252" t="s">
        <v>2549</v>
      </c>
      <c r="F148" s="209" t="s">
        <v>31</v>
      </c>
      <c r="G148" s="252" t="s">
        <v>2558</v>
      </c>
      <c r="H148" s="210" t="s">
        <v>7</v>
      </c>
      <c r="I148" s="224" t="s">
        <v>2867</v>
      </c>
      <c r="J148" s="211" t="s">
        <v>2483</v>
      </c>
      <c r="K148" s="4" t="s">
        <v>16</v>
      </c>
      <c r="L148" s="4"/>
      <c r="M148" s="4"/>
      <c r="N148" s="4" t="s">
        <v>16</v>
      </c>
      <c r="O148" s="4"/>
      <c r="P148" s="4" t="s">
        <v>16</v>
      </c>
      <c r="Q148" s="4"/>
      <c r="R148" s="4" t="s">
        <v>28</v>
      </c>
      <c r="S148" s="4"/>
      <c r="T148" s="4"/>
      <c r="U148" s="4" t="s">
        <v>16</v>
      </c>
      <c r="V148" s="4"/>
      <c r="W148" s="4" t="s">
        <v>16</v>
      </c>
      <c r="X148" s="4"/>
      <c r="Y148" s="4" t="s">
        <v>28</v>
      </c>
      <c r="Z148" s="4"/>
      <c r="AA148" s="236"/>
      <c r="AB148" s="4" t="s">
        <v>16</v>
      </c>
      <c r="AC148" s="4"/>
      <c r="AD148" s="4" t="s">
        <v>16</v>
      </c>
      <c r="AE148" s="236"/>
      <c r="AF148" s="4" t="s">
        <v>16</v>
      </c>
      <c r="AG148" s="4"/>
      <c r="AH148" s="4"/>
      <c r="AI148" s="4" t="s">
        <v>28</v>
      </c>
      <c r="AJ148" s="4"/>
      <c r="AK148" s="4" t="s">
        <v>28</v>
      </c>
      <c r="AL148" s="4"/>
      <c r="AM148" s="4" t="s">
        <v>16</v>
      </c>
      <c r="AN148" s="4"/>
      <c r="AO148" s="4"/>
      <c r="AP148" s="42">
        <f ca="1">COUNTIFS(INDIRECT(Data!$J$2),"&lt;&gt;")</f>
        <v>13</v>
      </c>
      <c r="AQ148" s="42">
        <f ca="1">COUNTIFS(INDIRECT(Data!$J$2),"P")</f>
        <v>9</v>
      </c>
      <c r="AR148" s="42">
        <f ca="1">COUNTIFS(INDIRECT(Data!$J$2),"A")</f>
        <v>4</v>
      </c>
      <c r="AS148" s="43">
        <f ca="1">COUNTIFS(INDIRECT(Data!$J$2),"L")</f>
        <v>0</v>
      </c>
      <c r="AT148" s="44">
        <f ca="1">IFERROR(Attd_Sheet[[#This Row],[Classes Attended]]/Attd_Sheet[[#This Row],[Column1]],"")</f>
        <v>0.69230769230769229</v>
      </c>
      <c r="AU148" s="26"/>
    </row>
    <row r="149" spans="1:47" s="35" customFormat="1" hidden="1" x14ac:dyDescent="0.25">
      <c r="A149" s="208">
        <f>COUNTIFS(Attd_Sheet[Student ID],Attd_Sheet[[#This Row],[Student ID]])</f>
        <v>1</v>
      </c>
      <c r="B149" s="209" t="s">
        <v>138</v>
      </c>
      <c r="C149" s="210" t="s">
        <v>2981</v>
      </c>
      <c r="D149" s="252" t="s">
        <v>2550</v>
      </c>
      <c r="E149" s="252" t="s">
        <v>2551</v>
      </c>
      <c r="F149" s="209" t="s">
        <v>31</v>
      </c>
      <c r="G149" s="252" t="s">
        <v>2558</v>
      </c>
      <c r="H149" s="210" t="s">
        <v>7</v>
      </c>
      <c r="I149" s="224" t="s">
        <v>2867</v>
      </c>
      <c r="J149" s="211" t="s">
        <v>2483</v>
      </c>
      <c r="K149" s="4" t="s">
        <v>16</v>
      </c>
      <c r="L149" s="4"/>
      <c r="M149" s="4"/>
      <c r="N149" s="4" t="s">
        <v>16</v>
      </c>
      <c r="O149" s="4"/>
      <c r="P149" s="4" t="s">
        <v>16</v>
      </c>
      <c r="Q149" s="4"/>
      <c r="R149" s="4" t="s">
        <v>16</v>
      </c>
      <c r="S149" s="4"/>
      <c r="T149" s="4"/>
      <c r="U149" s="4" t="s">
        <v>16</v>
      </c>
      <c r="V149" s="4"/>
      <c r="W149" s="4" t="s">
        <v>16</v>
      </c>
      <c r="X149" s="4"/>
      <c r="Y149" s="4" t="s">
        <v>16</v>
      </c>
      <c r="Z149" s="4"/>
      <c r="AA149" s="236"/>
      <c r="AB149" s="4" t="s">
        <v>28</v>
      </c>
      <c r="AC149" s="4"/>
      <c r="AD149" s="4"/>
      <c r="AE149" s="236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2">
        <f ca="1">COUNTIFS(INDIRECT(Data!$J$2),"&lt;&gt;")</f>
        <v>8</v>
      </c>
      <c r="AQ149" s="42">
        <f ca="1">COUNTIFS(INDIRECT(Data!$J$2),"P")</f>
        <v>7</v>
      </c>
      <c r="AR149" s="42">
        <f ca="1">COUNTIFS(INDIRECT(Data!$J$2),"A")</f>
        <v>1</v>
      </c>
      <c r="AS149" s="43">
        <f ca="1">COUNTIFS(INDIRECT(Data!$J$2),"L")</f>
        <v>0</v>
      </c>
      <c r="AT149" s="44">
        <f ca="1">IFERROR(Attd_Sheet[[#This Row],[Classes Attended]]/Attd_Sheet[[#This Row],[Column1]],"")</f>
        <v>0.875</v>
      </c>
      <c r="AU149" s="26"/>
    </row>
    <row r="150" spans="1:47" s="35" customFormat="1" hidden="1" x14ac:dyDescent="0.25">
      <c r="A150" s="208">
        <f>COUNTIFS(Attd_Sheet[Student ID],Attd_Sheet[[#This Row],[Student ID]])</f>
        <v>1</v>
      </c>
      <c r="B150" s="209" t="s">
        <v>137</v>
      </c>
      <c r="C150" s="210" t="s">
        <v>2981</v>
      </c>
      <c r="D150" s="252" t="s">
        <v>918</v>
      </c>
      <c r="E150" s="252" t="s">
        <v>1717</v>
      </c>
      <c r="F150" s="209" t="s">
        <v>31</v>
      </c>
      <c r="G150" s="252" t="s">
        <v>2558</v>
      </c>
      <c r="H150" s="210" t="s">
        <v>7</v>
      </c>
      <c r="I150" s="224" t="s">
        <v>2867</v>
      </c>
      <c r="J150" s="211" t="s">
        <v>2483</v>
      </c>
      <c r="K150" s="4" t="s">
        <v>16</v>
      </c>
      <c r="L150" s="4"/>
      <c r="M150" s="4"/>
      <c r="N150" s="4" t="s">
        <v>16</v>
      </c>
      <c r="O150" s="4"/>
      <c r="P150" s="4" t="s">
        <v>16</v>
      </c>
      <c r="Q150" s="4"/>
      <c r="R150" s="4" t="s">
        <v>16</v>
      </c>
      <c r="S150" s="4"/>
      <c r="T150" s="4"/>
      <c r="U150" s="4" t="s">
        <v>16</v>
      </c>
      <c r="V150" s="4"/>
      <c r="W150" s="4" t="s">
        <v>16</v>
      </c>
      <c r="X150" s="4"/>
      <c r="Y150" s="4" t="s">
        <v>16</v>
      </c>
      <c r="Z150" s="4"/>
      <c r="AA150" s="236"/>
      <c r="AB150" s="4" t="s">
        <v>16</v>
      </c>
      <c r="AC150" s="4"/>
      <c r="AD150" s="4" t="s">
        <v>16</v>
      </c>
      <c r="AE150" s="236"/>
      <c r="AF150" s="4" t="s">
        <v>16</v>
      </c>
      <c r="AG150" s="4"/>
      <c r="AH150" s="4"/>
      <c r="AI150" s="4" t="s">
        <v>16</v>
      </c>
      <c r="AJ150" s="4"/>
      <c r="AK150" s="4" t="s">
        <v>16</v>
      </c>
      <c r="AL150" s="4"/>
      <c r="AM150" s="4" t="s">
        <v>16</v>
      </c>
      <c r="AN150" s="4"/>
      <c r="AO150" s="4"/>
      <c r="AP150" s="42">
        <f ca="1">COUNTIFS(INDIRECT(Data!$J$2),"&lt;&gt;")</f>
        <v>13</v>
      </c>
      <c r="AQ150" s="42">
        <f ca="1">COUNTIFS(INDIRECT(Data!$J$2),"P")</f>
        <v>13</v>
      </c>
      <c r="AR150" s="42">
        <f ca="1">COUNTIFS(INDIRECT(Data!$J$2),"A")</f>
        <v>0</v>
      </c>
      <c r="AS150" s="43">
        <f ca="1">COUNTIFS(INDIRECT(Data!$J$2),"L")</f>
        <v>0</v>
      </c>
      <c r="AT150" s="44">
        <f ca="1">IFERROR(Attd_Sheet[[#This Row],[Classes Attended]]/Attd_Sheet[[#This Row],[Column1]],"")</f>
        <v>1</v>
      </c>
      <c r="AU150" s="26"/>
    </row>
    <row r="151" spans="1:47" s="35" customFormat="1" hidden="1" x14ac:dyDescent="0.25">
      <c r="A151" s="208">
        <f>COUNTIFS(Attd_Sheet[Student ID],Attd_Sheet[[#This Row],[Student ID]])</f>
        <v>1</v>
      </c>
      <c r="B151" s="209" t="s">
        <v>96</v>
      </c>
      <c r="C151" s="210" t="s">
        <v>2981</v>
      </c>
      <c r="D151" s="252" t="s">
        <v>2554</v>
      </c>
      <c r="E151" s="252" t="s">
        <v>2555</v>
      </c>
      <c r="F151" s="209" t="s">
        <v>31</v>
      </c>
      <c r="G151" s="252" t="s">
        <v>2558</v>
      </c>
      <c r="H151" s="210" t="s">
        <v>7</v>
      </c>
      <c r="I151" s="224" t="s">
        <v>2867</v>
      </c>
      <c r="J151" s="211" t="s">
        <v>2483</v>
      </c>
      <c r="K151" s="4" t="s">
        <v>16</v>
      </c>
      <c r="L151" s="4"/>
      <c r="M151" s="4"/>
      <c r="N151" s="4" t="s">
        <v>28</v>
      </c>
      <c r="O151" s="4"/>
      <c r="P151" s="4" t="s">
        <v>16</v>
      </c>
      <c r="Q151" s="4"/>
      <c r="R151" s="4" t="s">
        <v>16</v>
      </c>
      <c r="S151" s="4"/>
      <c r="T151" s="4"/>
      <c r="U151" s="4" t="s">
        <v>16</v>
      </c>
      <c r="V151" s="4"/>
      <c r="W151" s="4" t="s">
        <v>16</v>
      </c>
      <c r="X151" s="4"/>
      <c r="Y151" s="4" t="s">
        <v>16</v>
      </c>
      <c r="Z151" s="4"/>
      <c r="AA151" s="236"/>
      <c r="AB151" s="4" t="s">
        <v>16</v>
      </c>
      <c r="AC151" s="4"/>
      <c r="AD151" s="4" t="s">
        <v>16</v>
      </c>
      <c r="AE151" s="236"/>
      <c r="AF151" s="4" t="s">
        <v>16</v>
      </c>
      <c r="AG151" s="4"/>
      <c r="AH151" s="4"/>
      <c r="AI151" s="4" t="s">
        <v>16</v>
      </c>
      <c r="AJ151" s="4"/>
      <c r="AK151" s="4" t="s">
        <v>16</v>
      </c>
      <c r="AL151" s="4"/>
      <c r="AM151" s="4" t="s">
        <v>16</v>
      </c>
      <c r="AN151" s="4"/>
      <c r="AO151" s="4"/>
      <c r="AP151" s="42">
        <f ca="1">COUNTIFS(INDIRECT(Data!$J$2),"&lt;&gt;")</f>
        <v>13</v>
      </c>
      <c r="AQ151" s="42">
        <f ca="1">COUNTIFS(INDIRECT(Data!$J$2),"P")</f>
        <v>12</v>
      </c>
      <c r="AR151" s="42">
        <f ca="1">COUNTIFS(INDIRECT(Data!$J$2),"A")</f>
        <v>1</v>
      </c>
      <c r="AS151" s="43">
        <f ca="1">COUNTIFS(INDIRECT(Data!$J$2),"L")</f>
        <v>0</v>
      </c>
      <c r="AT151" s="44">
        <f ca="1">IFERROR(Attd_Sheet[[#This Row],[Classes Attended]]/Attd_Sheet[[#This Row],[Column1]],"")</f>
        <v>0.92307692307692313</v>
      </c>
      <c r="AU151" s="26"/>
    </row>
    <row r="152" spans="1:47" s="35" customFormat="1" hidden="1" x14ac:dyDescent="0.25">
      <c r="A152" s="208">
        <f>COUNTIFS(Attd_Sheet[Student ID],Attd_Sheet[[#This Row],[Student ID]])</f>
        <v>1</v>
      </c>
      <c r="B152" s="209" t="s">
        <v>137</v>
      </c>
      <c r="C152" s="210" t="s">
        <v>2981</v>
      </c>
      <c r="D152" s="252" t="s">
        <v>915</v>
      </c>
      <c r="E152" s="252" t="s">
        <v>1715</v>
      </c>
      <c r="F152" s="209" t="s">
        <v>31</v>
      </c>
      <c r="G152" s="252" t="s">
        <v>2558</v>
      </c>
      <c r="H152" s="210" t="s">
        <v>7</v>
      </c>
      <c r="I152" s="224" t="s">
        <v>2867</v>
      </c>
      <c r="J152" s="211" t="s">
        <v>2483</v>
      </c>
      <c r="K152" s="4" t="s">
        <v>16</v>
      </c>
      <c r="L152" s="4"/>
      <c r="M152" s="4"/>
      <c r="N152" s="4" t="s">
        <v>16</v>
      </c>
      <c r="O152" s="4"/>
      <c r="P152" s="4" t="s">
        <v>16</v>
      </c>
      <c r="Q152" s="4"/>
      <c r="R152" s="4" t="s">
        <v>16</v>
      </c>
      <c r="S152" s="4"/>
      <c r="T152" s="4"/>
      <c r="U152" s="4" t="s">
        <v>16</v>
      </c>
      <c r="V152" s="4"/>
      <c r="W152" s="4" t="s">
        <v>16</v>
      </c>
      <c r="X152" s="4"/>
      <c r="Y152" s="4" t="s">
        <v>16</v>
      </c>
      <c r="Z152" s="4"/>
      <c r="AA152" s="236"/>
      <c r="AB152" s="4" t="s">
        <v>28</v>
      </c>
      <c r="AC152" s="4"/>
      <c r="AD152" s="4" t="s">
        <v>17</v>
      </c>
      <c r="AE152" s="236"/>
      <c r="AF152" s="4" t="s">
        <v>16</v>
      </c>
      <c r="AG152" s="4"/>
      <c r="AH152" s="4"/>
      <c r="AI152" s="4" t="s">
        <v>16</v>
      </c>
      <c r="AJ152" s="4"/>
      <c r="AK152" s="4" t="s">
        <v>16</v>
      </c>
      <c r="AL152" s="4"/>
      <c r="AM152" s="4" t="s">
        <v>16</v>
      </c>
      <c r="AN152" s="4"/>
      <c r="AO152" s="4"/>
      <c r="AP152" s="42">
        <f ca="1">COUNTIFS(INDIRECT(Data!$J$2),"&lt;&gt;")</f>
        <v>13</v>
      </c>
      <c r="AQ152" s="42">
        <f ca="1">COUNTIFS(INDIRECT(Data!$J$2),"P")</f>
        <v>11</v>
      </c>
      <c r="AR152" s="42">
        <f ca="1">COUNTIFS(INDIRECT(Data!$J$2),"A")</f>
        <v>1</v>
      </c>
      <c r="AS152" s="43">
        <f ca="1">COUNTIFS(INDIRECT(Data!$J$2),"L")</f>
        <v>1</v>
      </c>
      <c r="AT152" s="44">
        <f ca="1">IFERROR(Attd_Sheet[[#This Row],[Classes Attended]]/Attd_Sheet[[#This Row],[Column1]],"")</f>
        <v>0.84615384615384615</v>
      </c>
      <c r="AU152" s="26"/>
    </row>
    <row r="153" spans="1:47" s="35" customFormat="1" hidden="1" x14ac:dyDescent="0.25">
      <c r="A153" s="208">
        <f>COUNTIFS(Attd_Sheet[Student ID],Attd_Sheet[[#This Row],[Student ID]])</f>
        <v>1</v>
      </c>
      <c r="B153" s="209" t="s">
        <v>137</v>
      </c>
      <c r="C153" s="210" t="s">
        <v>2981</v>
      </c>
      <c r="D153" s="252" t="s">
        <v>2556</v>
      </c>
      <c r="E153" s="252" t="s">
        <v>1732</v>
      </c>
      <c r="F153" s="209" t="s">
        <v>31</v>
      </c>
      <c r="G153" s="252" t="s">
        <v>2558</v>
      </c>
      <c r="H153" s="210" t="s">
        <v>7</v>
      </c>
      <c r="I153" s="224" t="s">
        <v>2867</v>
      </c>
      <c r="J153" s="211" t="s">
        <v>2483</v>
      </c>
      <c r="K153" s="4" t="s">
        <v>16</v>
      </c>
      <c r="L153" s="4"/>
      <c r="M153" s="4"/>
      <c r="N153" s="4" t="s">
        <v>16</v>
      </c>
      <c r="O153" s="4"/>
      <c r="P153" s="4" t="s">
        <v>16</v>
      </c>
      <c r="Q153" s="4"/>
      <c r="R153" s="4" t="s">
        <v>16</v>
      </c>
      <c r="S153" s="4"/>
      <c r="T153" s="4"/>
      <c r="U153" s="4" t="s">
        <v>16</v>
      </c>
      <c r="V153" s="4"/>
      <c r="W153" s="4" t="s">
        <v>28</v>
      </c>
      <c r="X153" s="4"/>
      <c r="Y153" s="4" t="s">
        <v>16</v>
      </c>
      <c r="Z153" s="4"/>
      <c r="AA153" s="236"/>
      <c r="AB153" s="4" t="s">
        <v>16</v>
      </c>
      <c r="AC153" s="4"/>
      <c r="AD153" s="4" t="s">
        <v>16</v>
      </c>
      <c r="AE153" s="236"/>
      <c r="AF153" s="4" t="s">
        <v>16</v>
      </c>
      <c r="AG153" s="4"/>
      <c r="AH153" s="4"/>
      <c r="AI153" s="4" t="s">
        <v>16</v>
      </c>
      <c r="AJ153" s="4"/>
      <c r="AK153" s="4" t="s">
        <v>16</v>
      </c>
      <c r="AL153" s="4"/>
      <c r="AM153" s="4" t="s">
        <v>28</v>
      </c>
      <c r="AN153" s="4"/>
      <c r="AO153" s="4"/>
      <c r="AP153" s="42">
        <f ca="1">COUNTIFS(INDIRECT(Data!$J$2),"&lt;&gt;")</f>
        <v>13</v>
      </c>
      <c r="AQ153" s="42">
        <f ca="1">COUNTIFS(INDIRECT(Data!$J$2),"P")</f>
        <v>11</v>
      </c>
      <c r="AR153" s="42">
        <f ca="1">COUNTIFS(INDIRECT(Data!$J$2),"A")</f>
        <v>2</v>
      </c>
      <c r="AS153" s="43">
        <f ca="1">COUNTIFS(INDIRECT(Data!$J$2),"L")</f>
        <v>0</v>
      </c>
      <c r="AT153" s="44">
        <f ca="1">IFERROR(Attd_Sheet[[#This Row],[Classes Attended]]/Attd_Sheet[[#This Row],[Column1]],"")</f>
        <v>0.84615384615384615</v>
      </c>
      <c r="AU153" s="26"/>
    </row>
    <row r="154" spans="1:47" s="35" customFormat="1" hidden="1" x14ac:dyDescent="0.25">
      <c r="A154" s="208">
        <f>COUNTIFS(Attd_Sheet[Student ID],Attd_Sheet[[#This Row],[Student ID]])</f>
        <v>1</v>
      </c>
      <c r="B154" s="209" t="s">
        <v>137</v>
      </c>
      <c r="C154" s="210" t="s">
        <v>2981</v>
      </c>
      <c r="D154" s="252" t="s">
        <v>932</v>
      </c>
      <c r="E154" s="252" t="s">
        <v>1733</v>
      </c>
      <c r="F154" s="209" t="s">
        <v>31</v>
      </c>
      <c r="G154" s="252" t="s">
        <v>2558</v>
      </c>
      <c r="H154" s="210" t="s">
        <v>7</v>
      </c>
      <c r="I154" s="224" t="s">
        <v>2867</v>
      </c>
      <c r="J154" s="211" t="s">
        <v>2483</v>
      </c>
      <c r="K154" s="4" t="s">
        <v>16</v>
      </c>
      <c r="L154" s="4"/>
      <c r="M154" s="4"/>
      <c r="N154" s="4" t="s">
        <v>16</v>
      </c>
      <c r="O154" s="4"/>
      <c r="P154" s="4" t="s">
        <v>16</v>
      </c>
      <c r="Q154" s="4"/>
      <c r="R154" s="4" t="s">
        <v>16</v>
      </c>
      <c r="S154" s="4"/>
      <c r="T154" s="4"/>
      <c r="U154" s="4" t="s">
        <v>16</v>
      </c>
      <c r="V154" s="4"/>
      <c r="W154" s="4" t="s">
        <v>16</v>
      </c>
      <c r="X154" s="4"/>
      <c r="Y154" s="4" t="s">
        <v>16</v>
      </c>
      <c r="Z154" s="4"/>
      <c r="AA154" s="236"/>
      <c r="AB154" s="4" t="s">
        <v>16</v>
      </c>
      <c r="AC154" s="4"/>
      <c r="AD154" s="4" t="s">
        <v>16</v>
      </c>
      <c r="AE154" s="236"/>
      <c r="AF154" s="4" t="s">
        <v>16</v>
      </c>
      <c r="AG154" s="4"/>
      <c r="AH154" s="4"/>
      <c r="AI154" s="4" t="s">
        <v>16</v>
      </c>
      <c r="AJ154" s="4"/>
      <c r="AK154" s="4" t="s">
        <v>16</v>
      </c>
      <c r="AL154" s="4"/>
      <c r="AM154" s="4" t="s">
        <v>16</v>
      </c>
      <c r="AN154" s="4"/>
      <c r="AO154" s="4"/>
      <c r="AP154" s="42">
        <f ca="1">COUNTIFS(INDIRECT(Data!$J$2),"&lt;&gt;")</f>
        <v>13</v>
      </c>
      <c r="AQ154" s="42">
        <f ca="1">COUNTIFS(INDIRECT(Data!$J$2),"P")</f>
        <v>13</v>
      </c>
      <c r="AR154" s="42">
        <f ca="1">COUNTIFS(INDIRECT(Data!$J$2),"A")</f>
        <v>0</v>
      </c>
      <c r="AS154" s="43">
        <f ca="1">COUNTIFS(INDIRECT(Data!$J$2),"L")</f>
        <v>0</v>
      </c>
      <c r="AT154" s="44">
        <f ca="1">IFERROR(Attd_Sheet[[#This Row],[Classes Attended]]/Attd_Sheet[[#This Row],[Column1]],"")</f>
        <v>1</v>
      </c>
      <c r="AU154" s="13"/>
    </row>
    <row r="155" spans="1:47" s="35" customFormat="1" hidden="1" x14ac:dyDescent="0.25">
      <c r="A155" s="208">
        <f>COUNTIFS(Attd_Sheet[Student ID],Attd_Sheet[[#This Row],[Student ID]])</f>
        <v>1</v>
      </c>
      <c r="B155" s="209" t="s">
        <v>137</v>
      </c>
      <c r="C155" s="210" t="s">
        <v>2981</v>
      </c>
      <c r="D155" s="252" t="s">
        <v>933</v>
      </c>
      <c r="E155" s="252" t="s">
        <v>1734</v>
      </c>
      <c r="F155" s="209" t="s">
        <v>31</v>
      </c>
      <c r="G155" s="252" t="s">
        <v>2558</v>
      </c>
      <c r="H155" s="210" t="s">
        <v>7</v>
      </c>
      <c r="I155" s="224" t="s">
        <v>2867</v>
      </c>
      <c r="J155" s="211" t="s">
        <v>2483</v>
      </c>
      <c r="K155" s="4" t="s">
        <v>16</v>
      </c>
      <c r="L155" s="4"/>
      <c r="M155" s="4"/>
      <c r="N155" s="4" t="s">
        <v>16</v>
      </c>
      <c r="O155" s="4"/>
      <c r="P155" s="4" t="s">
        <v>16</v>
      </c>
      <c r="Q155" s="4"/>
      <c r="R155" s="4" t="s">
        <v>16</v>
      </c>
      <c r="S155" s="4"/>
      <c r="T155" s="4"/>
      <c r="U155" s="4" t="s">
        <v>16</v>
      </c>
      <c r="V155" s="4"/>
      <c r="W155" s="4" t="s">
        <v>16</v>
      </c>
      <c r="X155" s="4"/>
      <c r="Y155" s="4" t="s">
        <v>16</v>
      </c>
      <c r="Z155" s="4"/>
      <c r="AA155" s="236"/>
      <c r="AB155" s="4" t="s">
        <v>16</v>
      </c>
      <c r="AC155" s="4"/>
      <c r="AD155" s="4" t="s">
        <v>16</v>
      </c>
      <c r="AE155" s="236"/>
      <c r="AF155" s="4" t="s">
        <v>16</v>
      </c>
      <c r="AG155" s="4"/>
      <c r="AH155" s="4"/>
      <c r="AI155" s="4" t="s">
        <v>16</v>
      </c>
      <c r="AJ155" s="4"/>
      <c r="AK155" s="4" t="s">
        <v>16</v>
      </c>
      <c r="AL155" s="4"/>
      <c r="AM155" s="4" t="s">
        <v>16</v>
      </c>
      <c r="AN155" s="4"/>
      <c r="AO155" s="4"/>
      <c r="AP155" s="42">
        <f ca="1">COUNTIFS(INDIRECT(Data!$J$2),"&lt;&gt;")</f>
        <v>13</v>
      </c>
      <c r="AQ155" s="42">
        <f ca="1">COUNTIFS(INDIRECT(Data!$J$2),"P")</f>
        <v>13</v>
      </c>
      <c r="AR155" s="42">
        <f ca="1">COUNTIFS(INDIRECT(Data!$J$2),"A")</f>
        <v>0</v>
      </c>
      <c r="AS155" s="43">
        <f ca="1">COUNTIFS(INDIRECT(Data!$J$2),"L")</f>
        <v>0</v>
      </c>
      <c r="AT155" s="44">
        <f ca="1">IFERROR(Attd_Sheet[[#This Row],[Classes Attended]]/Attd_Sheet[[#This Row],[Column1]],"")</f>
        <v>1</v>
      </c>
      <c r="AU155" s="26"/>
    </row>
    <row r="156" spans="1:47" s="35" customFormat="1" hidden="1" x14ac:dyDescent="0.25">
      <c r="A156" s="208">
        <f>COUNTIFS(Attd_Sheet[Student ID],Attd_Sheet[[#This Row],[Student ID]])</f>
        <v>1</v>
      </c>
      <c r="B156" s="209" t="s">
        <v>137</v>
      </c>
      <c r="C156" s="210" t="s">
        <v>2981</v>
      </c>
      <c r="D156" s="252" t="s">
        <v>934</v>
      </c>
      <c r="E156" s="252" t="s">
        <v>1735</v>
      </c>
      <c r="F156" s="209" t="s">
        <v>31</v>
      </c>
      <c r="G156" s="252" t="s">
        <v>2558</v>
      </c>
      <c r="H156" s="210" t="s">
        <v>7</v>
      </c>
      <c r="I156" s="224" t="s">
        <v>2867</v>
      </c>
      <c r="J156" s="211" t="s">
        <v>2483</v>
      </c>
      <c r="K156" s="4" t="s">
        <v>16</v>
      </c>
      <c r="L156" s="4"/>
      <c r="M156" s="4"/>
      <c r="N156" s="4" t="s">
        <v>16</v>
      </c>
      <c r="O156" s="4"/>
      <c r="P156" s="4" t="s">
        <v>16</v>
      </c>
      <c r="Q156" s="4"/>
      <c r="R156" s="4" t="s">
        <v>16</v>
      </c>
      <c r="S156" s="4"/>
      <c r="T156" s="4"/>
      <c r="U156" s="4" t="s">
        <v>16</v>
      </c>
      <c r="V156" s="4"/>
      <c r="W156" s="4" t="s">
        <v>16</v>
      </c>
      <c r="X156" s="4"/>
      <c r="Y156" s="4" t="s">
        <v>16</v>
      </c>
      <c r="Z156" s="4"/>
      <c r="AA156" s="236"/>
      <c r="AB156" s="4" t="s">
        <v>16</v>
      </c>
      <c r="AC156" s="4"/>
      <c r="AD156" s="4" t="s">
        <v>16</v>
      </c>
      <c r="AE156" s="236"/>
      <c r="AF156" s="4" t="s">
        <v>16</v>
      </c>
      <c r="AG156" s="4"/>
      <c r="AH156" s="4"/>
      <c r="AI156" s="4" t="s">
        <v>16</v>
      </c>
      <c r="AJ156" s="4"/>
      <c r="AK156" s="4" t="s">
        <v>16</v>
      </c>
      <c r="AL156" s="4"/>
      <c r="AM156" s="4" t="s">
        <v>16</v>
      </c>
      <c r="AN156" s="4"/>
      <c r="AO156" s="4"/>
      <c r="AP156" s="42">
        <f ca="1">COUNTIFS(INDIRECT(Data!$J$2),"&lt;&gt;")</f>
        <v>13</v>
      </c>
      <c r="AQ156" s="42">
        <f ca="1">COUNTIFS(INDIRECT(Data!$J$2),"P")</f>
        <v>13</v>
      </c>
      <c r="AR156" s="42">
        <f ca="1">COUNTIFS(INDIRECT(Data!$J$2),"A")</f>
        <v>0</v>
      </c>
      <c r="AS156" s="43">
        <f ca="1">COUNTIFS(INDIRECT(Data!$J$2),"L")</f>
        <v>0</v>
      </c>
      <c r="AT156" s="44">
        <f ca="1">IFERROR(Attd_Sheet[[#This Row],[Classes Attended]]/Attd_Sheet[[#This Row],[Column1]],"")</f>
        <v>1</v>
      </c>
      <c r="AU156" s="26"/>
    </row>
    <row r="157" spans="1:47" s="35" customFormat="1" hidden="1" x14ac:dyDescent="0.25">
      <c r="A157" s="208">
        <f>COUNTIFS(Attd_Sheet[Student ID],Attd_Sheet[[#This Row],[Student ID]])</f>
        <v>1</v>
      </c>
      <c r="B157" s="209" t="s">
        <v>137</v>
      </c>
      <c r="C157" s="210" t="s">
        <v>2981</v>
      </c>
      <c r="D157" s="252" t="s">
        <v>2557</v>
      </c>
      <c r="E157" s="252" t="s">
        <v>1736</v>
      </c>
      <c r="F157" s="209" t="s">
        <v>31</v>
      </c>
      <c r="G157" s="252" t="s">
        <v>2558</v>
      </c>
      <c r="H157" s="210" t="s">
        <v>7</v>
      </c>
      <c r="I157" s="224" t="s">
        <v>2867</v>
      </c>
      <c r="J157" s="211" t="s">
        <v>2483</v>
      </c>
      <c r="K157" s="4" t="s">
        <v>16</v>
      </c>
      <c r="L157" s="4"/>
      <c r="M157" s="4"/>
      <c r="N157" s="4" t="s">
        <v>16</v>
      </c>
      <c r="O157" s="4"/>
      <c r="P157" s="4" t="s">
        <v>16</v>
      </c>
      <c r="Q157" s="4"/>
      <c r="R157" s="4" t="s">
        <v>28</v>
      </c>
      <c r="S157" s="4"/>
      <c r="T157" s="4"/>
      <c r="U157" s="4" t="s">
        <v>16</v>
      </c>
      <c r="V157" s="4"/>
      <c r="W157" s="4" t="s">
        <v>16</v>
      </c>
      <c r="X157" s="4"/>
      <c r="Y157" s="4" t="s">
        <v>16</v>
      </c>
      <c r="Z157" s="4"/>
      <c r="AA157" s="236"/>
      <c r="AB157" s="4" t="s">
        <v>16</v>
      </c>
      <c r="AC157" s="4"/>
      <c r="AD157" s="4" t="s">
        <v>16</v>
      </c>
      <c r="AE157" s="236"/>
      <c r="AF157" s="4" t="s">
        <v>16</v>
      </c>
      <c r="AG157" s="4"/>
      <c r="AH157" s="4"/>
      <c r="AI157" s="4" t="s">
        <v>16</v>
      </c>
      <c r="AJ157" s="4"/>
      <c r="AK157" s="4" t="s">
        <v>16</v>
      </c>
      <c r="AL157" s="4"/>
      <c r="AM157" s="4" t="s">
        <v>16</v>
      </c>
      <c r="AN157" s="4"/>
      <c r="AO157" s="4"/>
      <c r="AP157" s="42">
        <f ca="1">COUNTIFS(INDIRECT(Data!$J$2),"&lt;&gt;")</f>
        <v>13</v>
      </c>
      <c r="AQ157" s="42">
        <f ca="1">COUNTIFS(INDIRECT(Data!$J$2),"P")</f>
        <v>12</v>
      </c>
      <c r="AR157" s="42">
        <f ca="1">COUNTIFS(INDIRECT(Data!$J$2),"A")</f>
        <v>1</v>
      </c>
      <c r="AS157" s="43">
        <f ca="1">COUNTIFS(INDIRECT(Data!$J$2),"L")</f>
        <v>0</v>
      </c>
      <c r="AT157" s="44">
        <f ca="1">IFERROR(Attd_Sheet[[#This Row],[Classes Attended]]/Attd_Sheet[[#This Row],[Column1]],"")</f>
        <v>0.92307692307692313</v>
      </c>
      <c r="AU157" s="26"/>
    </row>
    <row r="158" spans="1:47" s="35" customFormat="1" hidden="1" x14ac:dyDescent="0.25">
      <c r="A158" s="208">
        <f>COUNTIFS(Attd_Sheet[Student ID],Attd_Sheet[[#This Row],[Student ID]])</f>
        <v>1</v>
      </c>
      <c r="B158" s="209" t="s">
        <v>137</v>
      </c>
      <c r="C158" s="196" t="s">
        <v>2920</v>
      </c>
      <c r="D158" s="252" t="s">
        <v>856</v>
      </c>
      <c r="E158" s="252" t="s">
        <v>1656</v>
      </c>
      <c r="F158" s="209" t="s">
        <v>31</v>
      </c>
      <c r="G158" s="252" t="s">
        <v>2467</v>
      </c>
      <c r="H158" s="210" t="s">
        <v>7</v>
      </c>
      <c r="I158" s="224" t="s">
        <v>2872</v>
      </c>
      <c r="J158" s="211" t="s">
        <v>2484</v>
      </c>
      <c r="K158" s="4" t="s">
        <v>16</v>
      </c>
      <c r="L158" s="4"/>
      <c r="M158" s="4"/>
      <c r="N158" s="4" t="s">
        <v>28</v>
      </c>
      <c r="O158" s="4"/>
      <c r="P158" s="4" t="s">
        <v>16</v>
      </c>
      <c r="Q158" s="4"/>
      <c r="R158" s="4" t="s">
        <v>16</v>
      </c>
      <c r="S158" s="4"/>
      <c r="T158" s="4"/>
      <c r="U158" s="4" t="s">
        <v>16</v>
      </c>
      <c r="V158" s="4"/>
      <c r="W158" s="4" t="s">
        <v>16</v>
      </c>
      <c r="X158" s="4"/>
      <c r="Y158" s="4"/>
      <c r="Z158" s="4"/>
      <c r="AA158" s="4"/>
      <c r="AB158" s="4" t="s">
        <v>16</v>
      </c>
      <c r="AC158" s="4"/>
      <c r="AD158" s="4" t="s">
        <v>16</v>
      </c>
      <c r="AE158" s="236"/>
      <c r="AF158" s="4" t="s">
        <v>16</v>
      </c>
      <c r="AG158" s="4"/>
      <c r="AH158" s="4"/>
      <c r="AI158" s="4" t="s">
        <v>16</v>
      </c>
      <c r="AJ158" s="4"/>
      <c r="AK158" s="4" t="s">
        <v>16</v>
      </c>
      <c r="AL158" s="4"/>
      <c r="AM158" s="4" t="s">
        <v>16</v>
      </c>
      <c r="AN158" s="4"/>
      <c r="AO158" s="4"/>
      <c r="AP158" s="42">
        <f ca="1">COUNTIFS(INDIRECT(Data!$J$2),"&lt;&gt;")</f>
        <v>12</v>
      </c>
      <c r="AQ158" s="42">
        <f ca="1">COUNTIFS(INDIRECT(Data!$J$2),"P")</f>
        <v>11</v>
      </c>
      <c r="AR158" s="42">
        <f ca="1">COUNTIFS(INDIRECT(Data!$J$2),"A")</f>
        <v>1</v>
      </c>
      <c r="AS158" s="43">
        <f ca="1">COUNTIFS(INDIRECT(Data!$J$2),"L")</f>
        <v>0</v>
      </c>
      <c r="AT158" s="44">
        <f ca="1">IFERROR(Attd_Sheet[[#This Row],[Classes Attended]]/Attd_Sheet[[#This Row],[Column1]],"")</f>
        <v>0.91666666666666663</v>
      </c>
      <c r="AU158" s="93" t="s">
        <v>3501</v>
      </c>
    </row>
    <row r="159" spans="1:47" s="35" customFormat="1" hidden="1" x14ac:dyDescent="0.25">
      <c r="A159" s="208">
        <f>COUNTIFS(Attd_Sheet[Student ID],Attd_Sheet[[#This Row],[Student ID]])</f>
        <v>1</v>
      </c>
      <c r="B159" s="209" t="s">
        <v>137</v>
      </c>
      <c r="C159" s="196" t="s">
        <v>2920</v>
      </c>
      <c r="D159" s="252" t="s">
        <v>857</v>
      </c>
      <c r="E159" s="252" t="s">
        <v>1657</v>
      </c>
      <c r="F159" s="209" t="s">
        <v>31</v>
      </c>
      <c r="G159" s="252" t="s">
        <v>2467</v>
      </c>
      <c r="H159" s="210" t="s">
        <v>7</v>
      </c>
      <c r="I159" s="224" t="s">
        <v>2872</v>
      </c>
      <c r="J159" s="211" t="s">
        <v>2484</v>
      </c>
      <c r="K159" s="4" t="s">
        <v>16</v>
      </c>
      <c r="L159" s="4"/>
      <c r="M159" s="4"/>
      <c r="N159" s="4" t="s">
        <v>28</v>
      </c>
      <c r="O159" s="4"/>
      <c r="P159" s="4" t="s">
        <v>16</v>
      </c>
      <c r="Q159" s="4"/>
      <c r="R159" s="4" t="s">
        <v>16</v>
      </c>
      <c r="S159" s="4"/>
      <c r="T159" s="4"/>
      <c r="U159" s="4" t="s">
        <v>16</v>
      </c>
      <c r="V159" s="4"/>
      <c r="W159" s="4" t="s">
        <v>16</v>
      </c>
      <c r="X159" s="4"/>
      <c r="Y159" s="4"/>
      <c r="Z159" s="4"/>
      <c r="AA159" s="4"/>
      <c r="AB159" s="4" t="s">
        <v>16</v>
      </c>
      <c r="AC159" s="4"/>
      <c r="AD159" s="4" t="s">
        <v>16</v>
      </c>
      <c r="AE159" s="236"/>
      <c r="AF159" s="4" t="s">
        <v>16</v>
      </c>
      <c r="AG159" s="4"/>
      <c r="AH159" s="4"/>
      <c r="AI159" s="4" t="s">
        <v>16</v>
      </c>
      <c r="AJ159" s="4"/>
      <c r="AK159" s="4" t="s">
        <v>16</v>
      </c>
      <c r="AL159" s="4"/>
      <c r="AM159" s="4" t="s">
        <v>16</v>
      </c>
      <c r="AN159" s="4"/>
      <c r="AO159" s="4"/>
      <c r="AP159" s="42">
        <f ca="1">COUNTIFS(INDIRECT(Data!$J$2),"&lt;&gt;")</f>
        <v>12</v>
      </c>
      <c r="AQ159" s="42">
        <f ca="1">COUNTIFS(INDIRECT(Data!$J$2),"P")</f>
        <v>11</v>
      </c>
      <c r="AR159" s="42">
        <f ca="1">COUNTIFS(INDIRECT(Data!$J$2),"A")</f>
        <v>1</v>
      </c>
      <c r="AS159" s="43">
        <f ca="1">COUNTIFS(INDIRECT(Data!$J$2),"L")</f>
        <v>0</v>
      </c>
      <c r="AT159" s="44">
        <f ca="1">IFERROR(Attd_Sheet[[#This Row],[Classes Attended]]/Attd_Sheet[[#This Row],[Column1]],"")</f>
        <v>0.91666666666666663</v>
      </c>
      <c r="AU159" s="93" t="s">
        <v>3516</v>
      </c>
    </row>
    <row r="160" spans="1:47" s="35" customFormat="1" hidden="1" x14ac:dyDescent="0.25">
      <c r="A160" s="208">
        <f>COUNTIFS(Attd_Sheet[Student ID],Attd_Sheet[[#This Row],[Student ID]])</f>
        <v>1</v>
      </c>
      <c r="B160" s="209" t="s">
        <v>137</v>
      </c>
      <c r="C160" s="196" t="s">
        <v>2920</v>
      </c>
      <c r="D160" s="252" t="s">
        <v>858</v>
      </c>
      <c r="E160" s="252" t="s">
        <v>1658</v>
      </c>
      <c r="F160" s="209" t="s">
        <v>31</v>
      </c>
      <c r="G160" s="252" t="s">
        <v>2467</v>
      </c>
      <c r="H160" s="210" t="s">
        <v>7</v>
      </c>
      <c r="I160" s="224" t="s">
        <v>2872</v>
      </c>
      <c r="J160" s="211" t="s">
        <v>2484</v>
      </c>
      <c r="K160" s="4" t="s">
        <v>28</v>
      </c>
      <c r="L160" s="4"/>
      <c r="M160" s="4"/>
      <c r="N160" s="4" t="s">
        <v>16</v>
      </c>
      <c r="O160" s="4"/>
      <c r="P160" s="4" t="s">
        <v>16</v>
      </c>
      <c r="Q160" s="4"/>
      <c r="R160" s="4" t="s">
        <v>16</v>
      </c>
      <c r="S160" s="4"/>
      <c r="T160" s="4"/>
      <c r="U160" s="4" t="s">
        <v>28</v>
      </c>
      <c r="V160" s="4"/>
      <c r="W160" s="4" t="s">
        <v>16</v>
      </c>
      <c r="X160" s="4"/>
      <c r="Y160" s="4"/>
      <c r="Z160" s="4"/>
      <c r="AA160" s="4"/>
      <c r="AB160" s="4" t="s">
        <v>16</v>
      </c>
      <c r="AC160" s="4"/>
      <c r="AD160" s="4" t="s">
        <v>16</v>
      </c>
      <c r="AE160" s="236"/>
      <c r="AF160" s="4" t="s">
        <v>16</v>
      </c>
      <c r="AG160" s="4"/>
      <c r="AH160" s="4"/>
      <c r="AI160" s="4" t="s">
        <v>16</v>
      </c>
      <c r="AJ160" s="4"/>
      <c r="AK160" s="4" t="s">
        <v>16</v>
      </c>
      <c r="AL160" s="4"/>
      <c r="AM160" s="4" t="s">
        <v>16</v>
      </c>
      <c r="AN160" s="4"/>
      <c r="AO160" s="4"/>
      <c r="AP160" s="42">
        <f ca="1">COUNTIFS(INDIRECT(Data!$J$2),"&lt;&gt;")</f>
        <v>12</v>
      </c>
      <c r="AQ160" s="42">
        <f ca="1">COUNTIFS(INDIRECT(Data!$J$2),"P")</f>
        <v>10</v>
      </c>
      <c r="AR160" s="42">
        <f ca="1">COUNTIFS(INDIRECT(Data!$J$2),"A")</f>
        <v>2</v>
      </c>
      <c r="AS160" s="43">
        <f ca="1">COUNTIFS(INDIRECT(Data!$J$2),"L")</f>
        <v>0</v>
      </c>
      <c r="AT160" s="44">
        <f ca="1">IFERROR(Attd_Sheet[[#This Row],[Classes Attended]]/Attd_Sheet[[#This Row],[Column1]],"")</f>
        <v>0.83333333333333337</v>
      </c>
      <c r="AU160" s="93" t="s">
        <v>3518</v>
      </c>
    </row>
    <row r="161" spans="1:47" s="35" customFormat="1" hidden="1" x14ac:dyDescent="0.25">
      <c r="A161" s="208">
        <f>COUNTIFS(Attd_Sheet[Student ID],Attd_Sheet[[#This Row],[Student ID]])</f>
        <v>1</v>
      </c>
      <c r="B161" s="209" t="s">
        <v>137</v>
      </c>
      <c r="C161" s="196" t="s">
        <v>2920</v>
      </c>
      <c r="D161" s="252" t="s">
        <v>859</v>
      </c>
      <c r="E161" s="252" t="s">
        <v>1659</v>
      </c>
      <c r="F161" s="209" t="s">
        <v>31</v>
      </c>
      <c r="G161" s="252" t="s">
        <v>2467</v>
      </c>
      <c r="H161" s="210" t="s">
        <v>7</v>
      </c>
      <c r="I161" s="224" t="s">
        <v>2872</v>
      </c>
      <c r="J161" s="211" t="s">
        <v>2484</v>
      </c>
      <c r="K161" s="4" t="s">
        <v>16</v>
      </c>
      <c r="L161" s="4"/>
      <c r="M161" s="4"/>
      <c r="N161" s="4" t="s">
        <v>28</v>
      </c>
      <c r="O161" s="4"/>
      <c r="P161" s="4" t="s">
        <v>16</v>
      </c>
      <c r="Q161" s="4"/>
      <c r="R161" s="4" t="s">
        <v>16</v>
      </c>
      <c r="S161" s="4"/>
      <c r="T161" s="4"/>
      <c r="U161" s="4" t="s">
        <v>16</v>
      </c>
      <c r="V161" s="4"/>
      <c r="W161" s="4" t="s">
        <v>16</v>
      </c>
      <c r="X161" s="4"/>
      <c r="Y161" s="4"/>
      <c r="Z161" s="4"/>
      <c r="AA161" s="4"/>
      <c r="AB161" s="4" t="s">
        <v>16</v>
      </c>
      <c r="AC161" s="4"/>
      <c r="AD161" s="4" t="s">
        <v>16</v>
      </c>
      <c r="AE161" s="236"/>
      <c r="AF161" s="4" t="s">
        <v>16</v>
      </c>
      <c r="AG161" s="4"/>
      <c r="AH161" s="4"/>
      <c r="AI161" s="4" t="s">
        <v>16</v>
      </c>
      <c r="AJ161" s="4"/>
      <c r="AK161" s="4" t="s">
        <v>16</v>
      </c>
      <c r="AL161" s="4"/>
      <c r="AM161" s="4" t="s">
        <v>16</v>
      </c>
      <c r="AN161" s="4"/>
      <c r="AO161" s="4"/>
      <c r="AP161" s="42">
        <f ca="1">COUNTIFS(INDIRECT(Data!$J$2),"&lt;&gt;")</f>
        <v>12</v>
      </c>
      <c r="AQ161" s="42">
        <f ca="1">COUNTIFS(INDIRECT(Data!$J$2),"P")</f>
        <v>11</v>
      </c>
      <c r="AR161" s="42">
        <f ca="1">COUNTIFS(INDIRECT(Data!$J$2),"A")</f>
        <v>1</v>
      </c>
      <c r="AS161" s="43">
        <f ca="1">COUNTIFS(INDIRECT(Data!$J$2),"L")</f>
        <v>0</v>
      </c>
      <c r="AT161" s="44">
        <f ca="1">IFERROR(Attd_Sheet[[#This Row],[Classes Attended]]/Attd_Sheet[[#This Row],[Column1]],"")</f>
        <v>0.91666666666666663</v>
      </c>
      <c r="AU161" s="93" t="s">
        <v>3516</v>
      </c>
    </row>
    <row r="162" spans="1:47" s="35" customFormat="1" hidden="1" x14ac:dyDescent="0.25">
      <c r="A162" s="208">
        <f>COUNTIFS(Attd_Sheet[Student ID],Attd_Sheet[[#This Row],[Student ID]])</f>
        <v>1</v>
      </c>
      <c r="B162" s="209" t="s">
        <v>137</v>
      </c>
      <c r="C162" s="196" t="s">
        <v>2920</v>
      </c>
      <c r="D162" s="252" t="s">
        <v>860</v>
      </c>
      <c r="E162" s="252" t="s">
        <v>1660</v>
      </c>
      <c r="F162" s="209" t="s">
        <v>31</v>
      </c>
      <c r="G162" s="252" t="s">
        <v>2467</v>
      </c>
      <c r="H162" s="210" t="s">
        <v>7</v>
      </c>
      <c r="I162" s="224" t="s">
        <v>2872</v>
      </c>
      <c r="J162" s="211" t="s">
        <v>2484</v>
      </c>
      <c r="K162" s="4" t="s">
        <v>16</v>
      </c>
      <c r="L162" s="4"/>
      <c r="M162" s="4"/>
      <c r="N162" s="4" t="s">
        <v>28</v>
      </c>
      <c r="O162" s="4"/>
      <c r="P162" s="4" t="s">
        <v>16</v>
      </c>
      <c r="Q162" s="4"/>
      <c r="R162" s="4" t="s">
        <v>16</v>
      </c>
      <c r="S162" s="4"/>
      <c r="T162" s="4"/>
      <c r="U162" s="4" t="s">
        <v>16</v>
      </c>
      <c r="V162" s="4"/>
      <c r="W162" s="4" t="s">
        <v>16</v>
      </c>
      <c r="X162" s="4"/>
      <c r="Y162" s="4"/>
      <c r="Z162" s="4"/>
      <c r="AA162" s="4"/>
      <c r="AB162" s="4" t="s">
        <v>16</v>
      </c>
      <c r="AC162" s="4"/>
      <c r="AD162" s="4" t="s">
        <v>16</v>
      </c>
      <c r="AE162" s="236"/>
      <c r="AF162" s="4" t="s">
        <v>16</v>
      </c>
      <c r="AG162" s="4"/>
      <c r="AH162" s="4"/>
      <c r="AI162" s="4" t="s">
        <v>16</v>
      </c>
      <c r="AJ162" s="4"/>
      <c r="AK162" s="4" t="s">
        <v>16</v>
      </c>
      <c r="AL162" s="4"/>
      <c r="AM162" s="4" t="s">
        <v>28</v>
      </c>
      <c r="AN162" s="4"/>
      <c r="AO162" s="4"/>
      <c r="AP162" s="42">
        <f ca="1">COUNTIFS(INDIRECT(Data!$J$2),"&lt;&gt;")</f>
        <v>12</v>
      </c>
      <c r="AQ162" s="42">
        <f ca="1">COUNTIFS(INDIRECT(Data!$J$2),"P")</f>
        <v>10</v>
      </c>
      <c r="AR162" s="42">
        <f ca="1">COUNTIFS(INDIRECT(Data!$J$2),"A")</f>
        <v>2</v>
      </c>
      <c r="AS162" s="43">
        <f ca="1">COUNTIFS(INDIRECT(Data!$J$2),"L")</f>
        <v>0</v>
      </c>
      <c r="AT162" s="44">
        <f ca="1">IFERROR(Attd_Sheet[[#This Row],[Classes Attended]]/Attd_Sheet[[#This Row],[Column1]],"")</f>
        <v>0.83333333333333337</v>
      </c>
      <c r="AU162" s="93" t="s">
        <v>3516</v>
      </c>
    </row>
    <row r="163" spans="1:47" s="35" customFormat="1" hidden="1" x14ac:dyDescent="0.25">
      <c r="A163" s="208">
        <f>COUNTIFS(Attd_Sheet[Student ID],Attd_Sheet[[#This Row],[Student ID]])</f>
        <v>1</v>
      </c>
      <c r="B163" s="209" t="s">
        <v>137</v>
      </c>
      <c r="C163" s="196" t="s">
        <v>2920</v>
      </c>
      <c r="D163" s="252" t="s">
        <v>861</v>
      </c>
      <c r="E163" s="252" t="s">
        <v>1661</v>
      </c>
      <c r="F163" s="209" t="s">
        <v>31</v>
      </c>
      <c r="G163" s="252" t="s">
        <v>2467</v>
      </c>
      <c r="H163" s="210" t="s">
        <v>7</v>
      </c>
      <c r="I163" s="224" t="s">
        <v>2872</v>
      </c>
      <c r="J163" s="211" t="s">
        <v>2484</v>
      </c>
      <c r="K163" s="4" t="s">
        <v>16</v>
      </c>
      <c r="L163" s="4"/>
      <c r="M163" s="4"/>
      <c r="N163" s="4" t="s">
        <v>28</v>
      </c>
      <c r="O163" s="4"/>
      <c r="P163" s="4" t="s">
        <v>16</v>
      </c>
      <c r="Q163" s="4"/>
      <c r="R163" s="4" t="s">
        <v>16</v>
      </c>
      <c r="S163" s="4"/>
      <c r="T163" s="4"/>
      <c r="U163" s="4" t="s">
        <v>16</v>
      </c>
      <c r="V163" s="4"/>
      <c r="W163" s="4" t="s">
        <v>16</v>
      </c>
      <c r="X163" s="4"/>
      <c r="Y163" s="4"/>
      <c r="Z163" s="4"/>
      <c r="AA163" s="4"/>
      <c r="AB163" s="4" t="s">
        <v>16</v>
      </c>
      <c r="AC163" s="4"/>
      <c r="AD163" s="4" t="s">
        <v>16</v>
      </c>
      <c r="AE163" s="236"/>
      <c r="AF163" s="4" t="s">
        <v>16</v>
      </c>
      <c r="AG163" s="4"/>
      <c r="AH163" s="4"/>
      <c r="AI163" s="4" t="s">
        <v>16</v>
      </c>
      <c r="AJ163" s="4"/>
      <c r="AK163" s="4" t="s">
        <v>16</v>
      </c>
      <c r="AL163" s="4"/>
      <c r="AM163" s="4" t="s">
        <v>16</v>
      </c>
      <c r="AN163" s="4"/>
      <c r="AO163" s="4"/>
      <c r="AP163" s="42">
        <f ca="1">COUNTIFS(INDIRECT(Data!$J$2),"&lt;&gt;")</f>
        <v>12</v>
      </c>
      <c r="AQ163" s="42">
        <f ca="1">COUNTIFS(INDIRECT(Data!$J$2),"P")</f>
        <v>11</v>
      </c>
      <c r="AR163" s="42">
        <f ca="1">COUNTIFS(INDIRECT(Data!$J$2),"A")</f>
        <v>1</v>
      </c>
      <c r="AS163" s="43">
        <f ca="1">COUNTIFS(INDIRECT(Data!$J$2),"L")</f>
        <v>0</v>
      </c>
      <c r="AT163" s="44">
        <f ca="1">IFERROR(Attd_Sheet[[#This Row],[Classes Attended]]/Attd_Sheet[[#This Row],[Column1]],"")</f>
        <v>0.91666666666666663</v>
      </c>
      <c r="AU163" s="93" t="s">
        <v>3516</v>
      </c>
    </row>
    <row r="164" spans="1:47" s="35" customFormat="1" hidden="1" x14ac:dyDescent="0.25">
      <c r="A164" s="208">
        <f>COUNTIFS(Attd_Sheet[Student ID],Attd_Sheet[[#This Row],[Student ID]])</f>
        <v>1</v>
      </c>
      <c r="B164" s="209" t="s">
        <v>137</v>
      </c>
      <c r="C164" s="196" t="s">
        <v>2920</v>
      </c>
      <c r="D164" s="252" t="s">
        <v>2780</v>
      </c>
      <c r="E164" s="252" t="s">
        <v>2781</v>
      </c>
      <c r="F164" s="209" t="s">
        <v>31</v>
      </c>
      <c r="G164" s="252" t="s">
        <v>2467</v>
      </c>
      <c r="H164" s="210" t="s">
        <v>7</v>
      </c>
      <c r="I164" s="224" t="s">
        <v>2872</v>
      </c>
      <c r="J164" s="211" t="s">
        <v>2484</v>
      </c>
      <c r="K164" s="4" t="s">
        <v>16</v>
      </c>
      <c r="L164" s="4"/>
      <c r="M164" s="4"/>
      <c r="N164" s="4" t="s">
        <v>16</v>
      </c>
      <c r="O164" s="4"/>
      <c r="P164" s="4" t="s">
        <v>16</v>
      </c>
      <c r="Q164" s="4"/>
      <c r="R164" s="4" t="s">
        <v>16</v>
      </c>
      <c r="S164" s="4"/>
      <c r="T164" s="4"/>
      <c r="U164" s="4" t="s">
        <v>16</v>
      </c>
      <c r="V164" s="4"/>
      <c r="W164" s="4" t="s">
        <v>16</v>
      </c>
      <c r="X164" s="4"/>
      <c r="Y164" s="4"/>
      <c r="Z164" s="4"/>
      <c r="AA164" s="4"/>
      <c r="AB164" s="4" t="s">
        <v>16</v>
      </c>
      <c r="AC164" s="4"/>
      <c r="AD164" s="4" t="s">
        <v>16</v>
      </c>
      <c r="AE164" s="236"/>
      <c r="AF164" s="4" t="s">
        <v>16</v>
      </c>
      <c r="AG164" s="4"/>
      <c r="AH164" s="4"/>
      <c r="AI164" s="4" t="s">
        <v>16</v>
      </c>
      <c r="AJ164" s="4"/>
      <c r="AK164" s="4" t="s">
        <v>16</v>
      </c>
      <c r="AL164" s="4"/>
      <c r="AM164" s="4" t="s">
        <v>16</v>
      </c>
      <c r="AN164" s="4"/>
      <c r="AO164" s="4"/>
      <c r="AP164" s="42">
        <f ca="1">COUNTIFS(INDIRECT(Data!$J$2),"&lt;&gt;")</f>
        <v>12</v>
      </c>
      <c r="AQ164" s="42">
        <f ca="1">COUNTIFS(INDIRECT(Data!$J$2),"P")</f>
        <v>12</v>
      </c>
      <c r="AR164" s="42">
        <f ca="1">COUNTIFS(INDIRECT(Data!$J$2),"A")</f>
        <v>0</v>
      </c>
      <c r="AS164" s="43">
        <f ca="1">COUNTIFS(INDIRECT(Data!$J$2),"L")</f>
        <v>0</v>
      </c>
      <c r="AT164" s="44">
        <f ca="1">IFERROR(Attd_Sheet[[#This Row],[Classes Attended]]/Attd_Sheet[[#This Row],[Column1]],"")</f>
        <v>1</v>
      </c>
      <c r="AU164" s="93" t="s">
        <v>3516</v>
      </c>
    </row>
    <row r="165" spans="1:47" s="35" customFormat="1" hidden="1" x14ac:dyDescent="0.25">
      <c r="A165" s="208">
        <f>COUNTIFS(Attd_Sheet[Student ID],Attd_Sheet[[#This Row],[Student ID]])</f>
        <v>1</v>
      </c>
      <c r="B165" s="209" t="s">
        <v>137</v>
      </c>
      <c r="C165" s="196" t="s">
        <v>2920</v>
      </c>
      <c r="D165" s="252" t="s">
        <v>862</v>
      </c>
      <c r="E165" s="252" t="s">
        <v>1662</v>
      </c>
      <c r="F165" s="209" t="s">
        <v>31</v>
      </c>
      <c r="G165" s="252" t="s">
        <v>2467</v>
      </c>
      <c r="H165" s="210" t="s">
        <v>7</v>
      </c>
      <c r="I165" s="224" t="s">
        <v>2872</v>
      </c>
      <c r="J165" s="211" t="s">
        <v>2484</v>
      </c>
      <c r="K165" s="4" t="s">
        <v>16</v>
      </c>
      <c r="L165" s="4"/>
      <c r="M165" s="4"/>
      <c r="N165" s="4" t="s">
        <v>16</v>
      </c>
      <c r="O165" s="4"/>
      <c r="P165" s="4" t="s">
        <v>16</v>
      </c>
      <c r="Q165" s="4"/>
      <c r="R165" s="4" t="s">
        <v>16</v>
      </c>
      <c r="S165" s="4"/>
      <c r="T165" s="4"/>
      <c r="U165" s="4" t="s">
        <v>16</v>
      </c>
      <c r="V165" s="4"/>
      <c r="W165" s="4" t="s">
        <v>28</v>
      </c>
      <c r="X165" s="4"/>
      <c r="Y165" s="4"/>
      <c r="Z165" s="4"/>
      <c r="AA165" s="4"/>
      <c r="AB165" s="4" t="s">
        <v>16</v>
      </c>
      <c r="AC165" s="4"/>
      <c r="AD165" s="4" t="s">
        <v>16</v>
      </c>
      <c r="AE165" s="236"/>
      <c r="AF165" s="4" t="s">
        <v>16</v>
      </c>
      <c r="AG165" s="4"/>
      <c r="AH165" s="4"/>
      <c r="AI165" s="4" t="s">
        <v>16</v>
      </c>
      <c r="AJ165" s="4"/>
      <c r="AK165" s="4" t="s">
        <v>16</v>
      </c>
      <c r="AL165" s="4"/>
      <c r="AM165" s="4" t="s">
        <v>16</v>
      </c>
      <c r="AN165" s="4"/>
      <c r="AO165" s="4"/>
      <c r="AP165" s="42">
        <f ca="1">COUNTIFS(INDIRECT(Data!$J$2),"&lt;&gt;")</f>
        <v>12</v>
      </c>
      <c r="AQ165" s="42">
        <f ca="1">COUNTIFS(INDIRECT(Data!$J$2),"P")</f>
        <v>11</v>
      </c>
      <c r="AR165" s="42">
        <f ca="1">COUNTIFS(INDIRECT(Data!$J$2),"A")</f>
        <v>1</v>
      </c>
      <c r="AS165" s="43">
        <f ca="1">COUNTIFS(INDIRECT(Data!$J$2),"L")</f>
        <v>0</v>
      </c>
      <c r="AT165" s="44">
        <f ca="1">IFERROR(Attd_Sheet[[#This Row],[Classes Attended]]/Attd_Sheet[[#This Row],[Column1]],"")</f>
        <v>0.91666666666666663</v>
      </c>
      <c r="AU165" s="93" t="s">
        <v>3501</v>
      </c>
    </row>
    <row r="166" spans="1:47" s="35" customFormat="1" hidden="1" x14ac:dyDescent="0.25">
      <c r="A166" s="208">
        <f>COUNTIFS(Attd_Sheet[Student ID],Attd_Sheet[[#This Row],[Student ID]])</f>
        <v>1</v>
      </c>
      <c r="B166" s="209" t="s">
        <v>137</v>
      </c>
      <c r="C166" s="196" t="s">
        <v>2920</v>
      </c>
      <c r="D166" s="252" t="s">
        <v>863</v>
      </c>
      <c r="E166" s="252" t="s">
        <v>1663</v>
      </c>
      <c r="F166" s="209" t="s">
        <v>31</v>
      </c>
      <c r="G166" s="252" t="s">
        <v>2467</v>
      </c>
      <c r="H166" s="210" t="s">
        <v>7</v>
      </c>
      <c r="I166" s="224" t="s">
        <v>2872</v>
      </c>
      <c r="J166" s="211" t="s">
        <v>2484</v>
      </c>
      <c r="K166" s="4" t="s">
        <v>16</v>
      </c>
      <c r="L166" s="4"/>
      <c r="M166" s="4"/>
      <c r="N166" s="4" t="s">
        <v>16</v>
      </c>
      <c r="O166" s="4"/>
      <c r="P166" s="4" t="s">
        <v>28</v>
      </c>
      <c r="Q166" s="4"/>
      <c r="R166" s="4" t="s">
        <v>28</v>
      </c>
      <c r="S166" s="4"/>
      <c r="T166" s="4"/>
      <c r="U166" s="4" t="s">
        <v>28</v>
      </c>
      <c r="V166" s="4"/>
      <c r="W166" s="4" t="s">
        <v>28</v>
      </c>
      <c r="X166" s="4"/>
      <c r="Y166" s="4"/>
      <c r="Z166" s="4"/>
      <c r="AA166" s="4"/>
      <c r="AB166" s="4" t="s">
        <v>16</v>
      </c>
      <c r="AC166" s="4"/>
      <c r="AD166" s="4" t="s">
        <v>16</v>
      </c>
      <c r="AE166" s="236"/>
      <c r="AF166" s="4" t="s">
        <v>16</v>
      </c>
      <c r="AG166" s="4"/>
      <c r="AH166" s="4"/>
      <c r="AI166" s="4" t="s">
        <v>16</v>
      </c>
      <c r="AJ166" s="4"/>
      <c r="AK166" s="4" t="s">
        <v>16</v>
      </c>
      <c r="AL166" s="4"/>
      <c r="AM166" s="4" t="s">
        <v>16</v>
      </c>
      <c r="AN166" s="4"/>
      <c r="AO166" s="4"/>
      <c r="AP166" s="42">
        <f ca="1">COUNTIFS(INDIRECT(Data!$J$2),"&lt;&gt;")</f>
        <v>12</v>
      </c>
      <c r="AQ166" s="42">
        <f ca="1">COUNTIFS(INDIRECT(Data!$J$2),"P")</f>
        <v>8</v>
      </c>
      <c r="AR166" s="42">
        <f ca="1">COUNTIFS(INDIRECT(Data!$J$2),"A")</f>
        <v>4</v>
      </c>
      <c r="AS166" s="43">
        <f ca="1">COUNTIFS(INDIRECT(Data!$J$2),"L")</f>
        <v>0</v>
      </c>
      <c r="AT166" s="44">
        <f ca="1">IFERROR(Attd_Sheet[[#This Row],[Classes Attended]]/Attd_Sheet[[#This Row],[Column1]],"")</f>
        <v>0.66666666666666663</v>
      </c>
      <c r="AU166" s="93" t="s">
        <v>3516</v>
      </c>
    </row>
    <row r="167" spans="1:47" s="35" customFormat="1" hidden="1" x14ac:dyDescent="0.25">
      <c r="A167" s="208">
        <f>COUNTIFS(Attd_Sheet[Student ID],Attd_Sheet[[#This Row],[Student ID]])</f>
        <v>1</v>
      </c>
      <c r="B167" s="209" t="s">
        <v>137</v>
      </c>
      <c r="C167" s="210" t="s">
        <v>2920</v>
      </c>
      <c r="D167" s="252" t="s">
        <v>2709</v>
      </c>
      <c r="E167" s="252" t="s">
        <v>1664</v>
      </c>
      <c r="F167" s="209" t="s">
        <v>31</v>
      </c>
      <c r="G167" s="252" t="s">
        <v>2705</v>
      </c>
      <c r="H167" s="210" t="s">
        <v>6</v>
      </c>
      <c r="I167" s="193" t="s">
        <v>2872</v>
      </c>
      <c r="J167" s="211" t="s">
        <v>2491</v>
      </c>
      <c r="K167" s="4"/>
      <c r="L167" s="4"/>
      <c r="M167" s="4" t="s">
        <v>28</v>
      </c>
      <c r="N167" s="4"/>
      <c r="O167" s="4" t="s">
        <v>28</v>
      </c>
      <c r="P167" s="4"/>
      <c r="Q167" s="4" t="s">
        <v>28</v>
      </c>
      <c r="R167" s="4"/>
      <c r="S167" s="4"/>
      <c r="T167" s="4" t="s">
        <v>28</v>
      </c>
      <c r="U167" s="4"/>
      <c r="V167" s="4" t="s">
        <v>28</v>
      </c>
      <c r="W167" s="4"/>
      <c r="X167" s="4" t="s">
        <v>28</v>
      </c>
      <c r="Y167" s="4"/>
      <c r="Z167" s="4"/>
      <c r="AA167" s="4" t="s">
        <v>28</v>
      </c>
      <c r="AB167" s="4"/>
      <c r="AC167" s="4" t="s">
        <v>28</v>
      </c>
      <c r="AD167" s="4"/>
      <c r="AE167" s="4" t="s">
        <v>28</v>
      </c>
      <c r="AF167" s="4"/>
      <c r="AG167" s="4"/>
      <c r="AH167" s="4" t="s">
        <v>28</v>
      </c>
      <c r="AI167" s="4"/>
      <c r="AJ167" s="4" t="s">
        <v>28</v>
      </c>
      <c r="AK167" s="4"/>
      <c r="AL167" s="4" t="s">
        <v>28</v>
      </c>
      <c r="AM167" s="4"/>
      <c r="AN167" s="4"/>
      <c r="AO167" s="4" t="s">
        <v>16</v>
      </c>
      <c r="AP167" s="42">
        <f ca="1">COUNTIFS(INDIRECT(Data!$J$2),"&lt;&gt;")</f>
        <v>13</v>
      </c>
      <c r="AQ167" s="42">
        <f ca="1">COUNTIFS(INDIRECT(Data!$J$2),"P")</f>
        <v>1</v>
      </c>
      <c r="AR167" s="42">
        <f ca="1">COUNTIFS(INDIRECT(Data!$J$2),"A")</f>
        <v>12</v>
      </c>
      <c r="AS167" s="43">
        <f ca="1">COUNTIFS(INDIRECT(Data!$J$2),"L")</f>
        <v>0</v>
      </c>
      <c r="AT167" s="44">
        <f ca="1">IFERROR(Attd_Sheet[[#This Row],[Classes Attended]]/Attd_Sheet[[#This Row],[Column1]],"")</f>
        <v>7.6923076923076927E-2</v>
      </c>
      <c r="AU167" s="26"/>
    </row>
    <row r="168" spans="1:47" s="35" customFormat="1" hidden="1" x14ac:dyDescent="0.25">
      <c r="A168" s="208">
        <f>COUNTIFS(Attd_Sheet[Student ID],Attd_Sheet[[#This Row],[Student ID]])</f>
        <v>1</v>
      </c>
      <c r="B168" s="209" t="s">
        <v>137</v>
      </c>
      <c r="C168" s="196" t="s">
        <v>2920</v>
      </c>
      <c r="D168" s="252" t="s">
        <v>864</v>
      </c>
      <c r="E168" s="252" t="s">
        <v>1665</v>
      </c>
      <c r="F168" s="209" t="s">
        <v>31</v>
      </c>
      <c r="G168" s="252" t="s">
        <v>2467</v>
      </c>
      <c r="H168" s="210" t="s">
        <v>7</v>
      </c>
      <c r="I168" s="224" t="s">
        <v>2872</v>
      </c>
      <c r="J168" s="211" t="s">
        <v>2484</v>
      </c>
      <c r="K168" s="4" t="s">
        <v>16</v>
      </c>
      <c r="L168" s="4"/>
      <c r="M168" s="4"/>
      <c r="N168" s="4" t="s">
        <v>28</v>
      </c>
      <c r="O168" s="4"/>
      <c r="P168" s="4" t="s">
        <v>16</v>
      </c>
      <c r="Q168" s="4"/>
      <c r="R168" s="4" t="s">
        <v>16</v>
      </c>
      <c r="S168" s="4"/>
      <c r="T168" s="4"/>
      <c r="U168" s="4" t="s">
        <v>16</v>
      </c>
      <c r="V168" s="4"/>
      <c r="W168" s="4" t="s">
        <v>16</v>
      </c>
      <c r="X168" s="4"/>
      <c r="Y168" s="4"/>
      <c r="Z168" s="4"/>
      <c r="AA168" s="4"/>
      <c r="AB168" s="4" t="s">
        <v>16</v>
      </c>
      <c r="AC168" s="4"/>
      <c r="AD168" s="4" t="s">
        <v>16</v>
      </c>
      <c r="AE168" s="236"/>
      <c r="AF168" s="4" t="s">
        <v>16</v>
      </c>
      <c r="AG168" s="4"/>
      <c r="AH168" s="4"/>
      <c r="AI168" s="4" t="s">
        <v>16</v>
      </c>
      <c r="AJ168" s="4"/>
      <c r="AK168" s="4" t="s">
        <v>16</v>
      </c>
      <c r="AL168" s="4"/>
      <c r="AM168" s="4" t="s">
        <v>16</v>
      </c>
      <c r="AN168" s="4"/>
      <c r="AO168" s="4"/>
      <c r="AP168" s="42">
        <f ca="1">COUNTIFS(INDIRECT(Data!$J$2),"&lt;&gt;")</f>
        <v>12</v>
      </c>
      <c r="AQ168" s="42">
        <f ca="1">COUNTIFS(INDIRECT(Data!$J$2),"P")</f>
        <v>11</v>
      </c>
      <c r="AR168" s="42">
        <f ca="1">COUNTIFS(INDIRECT(Data!$J$2),"A")</f>
        <v>1</v>
      </c>
      <c r="AS168" s="43">
        <f ca="1">COUNTIFS(INDIRECT(Data!$J$2),"L")</f>
        <v>0</v>
      </c>
      <c r="AT168" s="44">
        <f ca="1">IFERROR(Attd_Sheet[[#This Row],[Classes Attended]]/Attd_Sheet[[#This Row],[Column1]],"")</f>
        <v>0.91666666666666663</v>
      </c>
      <c r="AU168" s="93" t="s">
        <v>3516</v>
      </c>
    </row>
    <row r="169" spans="1:47" s="35" customFormat="1" hidden="1" x14ac:dyDescent="0.25">
      <c r="A169" s="208">
        <f>COUNTIFS(Attd_Sheet[Student ID],Attd_Sheet[[#This Row],[Student ID]])</f>
        <v>1</v>
      </c>
      <c r="B169" s="209" t="s">
        <v>137</v>
      </c>
      <c r="C169" s="196" t="s">
        <v>2920</v>
      </c>
      <c r="D169" s="252" t="s">
        <v>865</v>
      </c>
      <c r="E169" s="252" t="s">
        <v>1666</v>
      </c>
      <c r="F169" s="209" t="s">
        <v>31</v>
      </c>
      <c r="G169" s="252" t="s">
        <v>2467</v>
      </c>
      <c r="H169" s="210" t="s">
        <v>7</v>
      </c>
      <c r="I169" s="224" t="s">
        <v>2872</v>
      </c>
      <c r="J169" s="211" t="s">
        <v>2484</v>
      </c>
      <c r="K169" s="4" t="s">
        <v>17</v>
      </c>
      <c r="L169" s="4"/>
      <c r="M169" s="4"/>
      <c r="N169" s="4" t="s">
        <v>16</v>
      </c>
      <c r="O169" s="4"/>
      <c r="P169" s="4" t="s">
        <v>16</v>
      </c>
      <c r="Q169" s="4"/>
      <c r="R169" s="4" t="s">
        <v>16</v>
      </c>
      <c r="S169" s="4"/>
      <c r="T169" s="4"/>
      <c r="U169" s="4" t="s">
        <v>16</v>
      </c>
      <c r="V169" s="4"/>
      <c r="W169" s="4" t="s">
        <v>16</v>
      </c>
      <c r="X169" s="4"/>
      <c r="Y169" s="4"/>
      <c r="Z169" s="4"/>
      <c r="AA169" s="4"/>
      <c r="AB169" s="4" t="s">
        <v>16</v>
      </c>
      <c r="AC169" s="4"/>
      <c r="AD169" s="4" t="s">
        <v>16</v>
      </c>
      <c r="AE169" s="236"/>
      <c r="AF169" s="4" t="s">
        <v>16</v>
      </c>
      <c r="AG169" s="4"/>
      <c r="AH169" s="4"/>
      <c r="AI169" s="4" t="s">
        <v>16</v>
      </c>
      <c r="AJ169" s="4"/>
      <c r="AK169" s="4" t="s">
        <v>16</v>
      </c>
      <c r="AL169" s="4"/>
      <c r="AM169" s="4" t="s">
        <v>16</v>
      </c>
      <c r="AN169" s="4"/>
      <c r="AO169" s="4"/>
      <c r="AP169" s="42">
        <f ca="1">COUNTIFS(INDIRECT(Data!$J$2),"&lt;&gt;")</f>
        <v>12</v>
      </c>
      <c r="AQ169" s="42">
        <f ca="1">COUNTIFS(INDIRECT(Data!$J$2),"P")</f>
        <v>11</v>
      </c>
      <c r="AR169" s="42">
        <f ca="1">COUNTIFS(INDIRECT(Data!$J$2),"A")</f>
        <v>0</v>
      </c>
      <c r="AS169" s="43">
        <f ca="1">COUNTIFS(INDIRECT(Data!$J$2),"L")</f>
        <v>1</v>
      </c>
      <c r="AT169" s="44">
        <f ca="1">IFERROR(Attd_Sheet[[#This Row],[Classes Attended]]/Attd_Sheet[[#This Row],[Column1]],"")</f>
        <v>0.91666666666666663</v>
      </c>
      <c r="AU169" s="93" t="s">
        <v>3518</v>
      </c>
    </row>
    <row r="170" spans="1:47" s="35" customFormat="1" hidden="1" x14ac:dyDescent="0.25">
      <c r="A170" s="208">
        <f>COUNTIFS(Attd_Sheet[Student ID],Attd_Sheet[[#This Row],[Student ID]])</f>
        <v>1</v>
      </c>
      <c r="B170" s="209" t="s">
        <v>137</v>
      </c>
      <c r="C170" s="196" t="s">
        <v>2920</v>
      </c>
      <c r="D170" s="252" t="s">
        <v>866</v>
      </c>
      <c r="E170" s="252" t="s">
        <v>1667</v>
      </c>
      <c r="F170" s="209" t="s">
        <v>31</v>
      </c>
      <c r="G170" s="252" t="s">
        <v>2467</v>
      </c>
      <c r="H170" s="210" t="s">
        <v>7</v>
      </c>
      <c r="I170" s="224" t="s">
        <v>2872</v>
      </c>
      <c r="J170" s="211" t="s">
        <v>2484</v>
      </c>
      <c r="K170" s="4" t="s">
        <v>16</v>
      </c>
      <c r="L170" s="185"/>
      <c r="M170" s="4"/>
      <c r="N170" s="4" t="s">
        <v>16</v>
      </c>
      <c r="O170" s="4"/>
      <c r="P170" s="4" t="s">
        <v>16</v>
      </c>
      <c r="Q170" s="4"/>
      <c r="R170" s="4" t="s">
        <v>16</v>
      </c>
      <c r="S170" s="4"/>
      <c r="T170" s="4"/>
      <c r="U170" s="4" t="s">
        <v>16</v>
      </c>
      <c r="V170" s="4"/>
      <c r="W170" s="4" t="s">
        <v>16</v>
      </c>
      <c r="X170" s="4"/>
      <c r="Y170" s="185"/>
      <c r="Z170" s="4"/>
      <c r="AA170" s="4"/>
      <c r="AB170" s="4" t="s">
        <v>16</v>
      </c>
      <c r="AC170" s="4"/>
      <c r="AD170" s="4" t="s">
        <v>16</v>
      </c>
      <c r="AE170" s="236"/>
      <c r="AF170" s="4" t="s">
        <v>16</v>
      </c>
      <c r="AG170" s="4"/>
      <c r="AH170" s="4"/>
      <c r="AI170" s="4" t="s">
        <v>16</v>
      </c>
      <c r="AJ170" s="4"/>
      <c r="AK170" s="4" t="s">
        <v>16</v>
      </c>
      <c r="AL170" s="4"/>
      <c r="AM170" s="4" t="s">
        <v>16</v>
      </c>
      <c r="AN170" s="4"/>
      <c r="AO170" s="4"/>
      <c r="AP170" s="42">
        <f ca="1">COUNTIFS(INDIRECT(Data!$J$2),"&lt;&gt;")</f>
        <v>12</v>
      </c>
      <c r="AQ170" s="42">
        <f ca="1">COUNTIFS(INDIRECT(Data!$J$2),"P")</f>
        <v>12</v>
      </c>
      <c r="AR170" s="42">
        <f ca="1">COUNTIFS(INDIRECT(Data!$J$2),"A")</f>
        <v>0</v>
      </c>
      <c r="AS170" s="43">
        <f ca="1">COUNTIFS(INDIRECT(Data!$J$2),"L")</f>
        <v>0</v>
      </c>
      <c r="AT170" s="44">
        <f ca="1">IFERROR(Attd_Sheet[[#This Row],[Classes Attended]]/Attd_Sheet[[#This Row],[Column1]],"")</f>
        <v>1</v>
      </c>
      <c r="AU170" s="93" t="s">
        <v>3518</v>
      </c>
    </row>
    <row r="171" spans="1:47" s="35" customFormat="1" hidden="1" x14ac:dyDescent="0.25">
      <c r="A171" s="208">
        <f>COUNTIFS(Attd_Sheet[Student ID],Attd_Sheet[[#This Row],[Student ID]])</f>
        <v>1</v>
      </c>
      <c r="B171" s="209" t="s">
        <v>137</v>
      </c>
      <c r="C171" s="196" t="s">
        <v>2920</v>
      </c>
      <c r="D171" s="252" t="s">
        <v>2782</v>
      </c>
      <c r="E171" s="252" t="s">
        <v>1668</v>
      </c>
      <c r="F171" s="209" t="s">
        <v>31</v>
      </c>
      <c r="G171" s="252" t="s">
        <v>2467</v>
      </c>
      <c r="H171" s="210" t="s">
        <v>7</v>
      </c>
      <c r="I171" s="224" t="s">
        <v>2872</v>
      </c>
      <c r="J171" s="211" t="s">
        <v>2484</v>
      </c>
      <c r="K171" s="4" t="s">
        <v>16</v>
      </c>
      <c r="L171" s="185"/>
      <c r="M171" s="4"/>
      <c r="N171" s="4" t="s">
        <v>16</v>
      </c>
      <c r="O171" s="4"/>
      <c r="P171" s="4" t="s">
        <v>16</v>
      </c>
      <c r="Q171" s="4"/>
      <c r="R171" s="4" t="s">
        <v>16</v>
      </c>
      <c r="S171" s="4"/>
      <c r="T171" s="4"/>
      <c r="U171" s="4" t="s">
        <v>16</v>
      </c>
      <c r="V171" s="4"/>
      <c r="W171" s="4" t="s">
        <v>16</v>
      </c>
      <c r="X171" s="4"/>
      <c r="Y171" s="185"/>
      <c r="Z171" s="4"/>
      <c r="AA171" s="4"/>
      <c r="AB171" s="4" t="s">
        <v>16</v>
      </c>
      <c r="AC171" s="4"/>
      <c r="AD171" s="4" t="s">
        <v>16</v>
      </c>
      <c r="AE171" s="236"/>
      <c r="AF171" s="4" t="s">
        <v>16</v>
      </c>
      <c r="AG171" s="4"/>
      <c r="AH171" s="4"/>
      <c r="AI171" s="4" t="s">
        <v>16</v>
      </c>
      <c r="AJ171" s="4"/>
      <c r="AK171" s="4" t="s">
        <v>16</v>
      </c>
      <c r="AL171" s="4"/>
      <c r="AM171" s="4" t="s">
        <v>16</v>
      </c>
      <c r="AN171" s="4"/>
      <c r="AO171" s="4"/>
      <c r="AP171" s="42">
        <f ca="1">COUNTIFS(INDIRECT(Data!$J$2),"&lt;&gt;")</f>
        <v>12</v>
      </c>
      <c r="AQ171" s="42">
        <f ca="1">COUNTIFS(INDIRECT(Data!$J$2),"P")</f>
        <v>12</v>
      </c>
      <c r="AR171" s="42">
        <f ca="1">COUNTIFS(INDIRECT(Data!$J$2),"A")</f>
        <v>0</v>
      </c>
      <c r="AS171" s="43">
        <f ca="1">COUNTIFS(INDIRECT(Data!$J$2),"L")</f>
        <v>0</v>
      </c>
      <c r="AT171" s="44">
        <f ca="1">IFERROR(Attd_Sheet[[#This Row],[Classes Attended]]/Attd_Sheet[[#This Row],[Column1]],"")</f>
        <v>1</v>
      </c>
      <c r="AU171" s="93" t="s">
        <v>3516</v>
      </c>
    </row>
    <row r="172" spans="1:47" s="35" customFormat="1" hidden="1" x14ac:dyDescent="0.25">
      <c r="A172" s="208">
        <f>COUNTIFS(Attd_Sheet[Student ID],Attd_Sheet[[#This Row],[Student ID]])</f>
        <v>1</v>
      </c>
      <c r="B172" s="209" t="s">
        <v>137</v>
      </c>
      <c r="C172" s="196" t="s">
        <v>2920</v>
      </c>
      <c r="D172" s="252" t="s">
        <v>867</v>
      </c>
      <c r="E172" s="252" t="s">
        <v>1669</v>
      </c>
      <c r="F172" s="209" t="s">
        <v>31</v>
      </c>
      <c r="G172" s="252" t="s">
        <v>2467</v>
      </c>
      <c r="H172" s="210" t="s">
        <v>7</v>
      </c>
      <c r="I172" s="224" t="s">
        <v>2872</v>
      </c>
      <c r="J172" s="211" t="s">
        <v>2484</v>
      </c>
      <c r="K172" s="4" t="s">
        <v>16</v>
      </c>
      <c r="L172" s="185"/>
      <c r="M172" s="4"/>
      <c r="N172" s="4" t="s">
        <v>28</v>
      </c>
      <c r="O172" s="4"/>
      <c r="P172" s="4" t="s">
        <v>16</v>
      </c>
      <c r="Q172" s="4"/>
      <c r="R172" s="4" t="s">
        <v>16</v>
      </c>
      <c r="S172" s="4"/>
      <c r="T172" s="4"/>
      <c r="U172" s="4" t="s">
        <v>16</v>
      </c>
      <c r="V172" s="4"/>
      <c r="W172" s="4" t="s">
        <v>16</v>
      </c>
      <c r="X172" s="4"/>
      <c r="Y172" s="185"/>
      <c r="Z172" s="4"/>
      <c r="AA172" s="4"/>
      <c r="AB172" s="4" t="s">
        <v>16</v>
      </c>
      <c r="AC172" s="4"/>
      <c r="AD172" s="4" t="s">
        <v>28</v>
      </c>
      <c r="AE172" s="236"/>
      <c r="AF172" s="4" t="s">
        <v>28</v>
      </c>
      <c r="AG172" s="4"/>
      <c r="AH172" s="4"/>
      <c r="AI172" s="4" t="s">
        <v>28</v>
      </c>
      <c r="AJ172" s="4"/>
      <c r="AK172" s="4" t="s">
        <v>16</v>
      </c>
      <c r="AL172" s="4"/>
      <c r="AM172" s="4" t="s">
        <v>16</v>
      </c>
      <c r="AN172" s="4"/>
      <c r="AO172" s="4"/>
      <c r="AP172" s="42">
        <f ca="1">COUNTIFS(INDIRECT(Data!$J$2),"&lt;&gt;")</f>
        <v>12</v>
      </c>
      <c r="AQ172" s="42">
        <f ca="1">COUNTIFS(INDIRECT(Data!$J$2),"P")</f>
        <v>8</v>
      </c>
      <c r="AR172" s="42">
        <f ca="1">COUNTIFS(INDIRECT(Data!$J$2),"A")</f>
        <v>4</v>
      </c>
      <c r="AS172" s="43">
        <f ca="1">COUNTIFS(INDIRECT(Data!$J$2),"L")</f>
        <v>0</v>
      </c>
      <c r="AT172" s="44">
        <f ca="1">IFERROR(Attd_Sheet[[#This Row],[Classes Attended]]/Attd_Sheet[[#This Row],[Column1]],"")</f>
        <v>0.66666666666666663</v>
      </c>
      <c r="AU172" s="93" t="s">
        <v>3518</v>
      </c>
    </row>
    <row r="173" spans="1:47" s="35" customFormat="1" hidden="1" x14ac:dyDescent="0.25">
      <c r="A173" s="208">
        <f>COUNTIFS(Attd_Sheet[Student ID],Attd_Sheet[[#This Row],[Student ID]])</f>
        <v>1</v>
      </c>
      <c r="B173" s="209" t="s">
        <v>137</v>
      </c>
      <c r="C173" s="196" t="s">
        <v>2920</v>
      </c>
      <c r="D173" s="252" t="s">
        <v>868</v>
      </c>
      <c r="E173" s="252" t="s">
        <v>1670</v>
      </c>
      <c r="F173" s="209" t="s">
        <v>31</v>
      </c>
      <c r="G173" s="252" t="s">
        <v>2467</v>
      </c>
      <c r="H173" s="210" t="s">
        <v>7</v>
      </c>
      <c r="I173" s="224" t="s">
        <v>2872</v>
      </c>
      <c r="J173" s="211" t="s">
        <v>2484</v>
      </c>
      <c r="K173" s="4" t="s">
        <v>16</v>
      </c>
      <c r="L173" s="185"/>
      <c r="M173" s="4"/>
      <c r="N173" s="4" t="s">
        <v>16</v>
      </c>
      <c r="O173" s="4"/>
      <c r="P173" s="4" t="s">
        <v>16</v>
      </c>
      <c r="Q173" s="4"/>
      <c r="R173" s="4" t="s">
        <v>16</v>
      </c>
      <c r="S173" s="4"/>
      <c r="T173" s="4"/>
      <c r="U173" s="4" t="s">
        <v>28</v>
      </c>
      <c r="V173" s="4"/>
      <c r="W173" s="4" t="s">
        <v>16</v>
      </c>
      <c r="X173" s="4"/>
      <c r="Y173" s="185"/>
      <c r="Z173" s="4"/>
      <c r="AA173" s="4"/>
      <c r="AB173" s="4" t="s">
        <v>16</v>
      </c>
      <c r="AC173" s="4"/>
      <c r="AD173" s="4" t="s">
        <v>28</v>
      </c>
      <c r="AE173" s="236"/>
      <c r="AF173" s="4" t="s">
        <v>16</v>
      </c>
      <c r="AG173" s="4"/>
      <c r="AH173" s="4"/>
      <c r="AI173" s="4" t="s">
        <v>16</v>
      </c>
      <c r="AJ173" s="4"/>
      <c r="AK173" s="4" t="s">
        <v>16</v>
      </c>
      <c r="AL173" s="4"/>
      <c r="AM173" s="4" t="s">
        <v>16</v>
      </c>
      <c r="AN173" s="4"/>
      <c r="AO173" s="4"/>
      <c r="AP173" s="42">
        <f ca="1">COUNTIFS(INDIRECT(Data!$J$2),"&lt;&gt;")</f>
        <v>12</v>
      </c>
      <c r="AQ173" s="42">
        <f ca="1">COUNTIFS(INDIRECT(Data!$J$2),"P")</f>
        <v>10</v>
      </c>
      <c r="AR173" s="42">
        <f ca="1">COUNTIFS(INDIRECT(Data!$J$2),"A")</f>
        <v>2</v>
      </c>
      <c r="AS173" s="43">
        <f ca="1">COUNTIFS(INDIRECT(Data!$J$2),"L")</f>
        <v>0</v>
      </c>
      <c r="AT173" s="44">
        <f ca="1">IFERROR(Attd_Sheet[[#This Row],[Classes Attended]]/Attd_Sheet[[#This Row],[Column1]],"")</f>
        <v>0.83333333333333337</v>
      </c>
      <c r="AU173" s="93" t="s">
        <v>3518</v>
      </c>
    </row>
    <row r="174" spans="1:47" s="35" customFormat="1" hidden="1" x14ac:dyDescent="0.25">
      <c r="A174" s="208">
        <f>COUNTIFS(Attd_Sheet[Student ID],Attd_Sheet[[#This Row],[Student ID]])</f>
        <v>1</v>
      </c>
      <c r="B174" s="209" t="s">
        <v>137</v>
      </c>
      <c r="C174" s="196" t="s">
        <v>2920</v>
      </c>
      <c r="D174" s="252" t="s">
        <v>869</v>
      </c>
      <c r="E174" s="252" t="s">
        <v>1028</v>
      </c>
      <c r="F174" s="209" t="s">
        <v>31</v>
      </c>
      <c r="G174" s="252" t="s">
        <v>2467</v>
      </c>
      <c r="H174" s="210" t="s">
        <v>7</v>
      </c>
      <c r="I174" s="224" t="s">
        <v>2872</v>
      </c>
      <c r="J174" s="211" t="s">
        <v>2484</v>
      </c>
      <c r="K174" s="4" t="s">
        <v>16</v>
      </c>
      <c r="L174" s="185"/>
      <c r="M174" s="4"/>
      <c r="N174" s="4" t="s">
        <v>28</v>
      </c>
      <c r="O174" s="4"/>
      <c r="P174" s="4" t="s">
        <v>28</v>
      </c>
      <c r="Q174" s="4"/>
      <c r="R174" s="4" t="s">
        <v>16</v>
      </c>
      <c r="S174" s="4"/>
      <c r="T174" s="4"/>
      <c r="U174" s="4" t="s">
        <v>16</v>
      </c>
      <c r="V174" s="4"/>
      <c r="W174" s="4" t="s">
        <v>16</v>
      </c>
      <c r="X174" s="4"/>
      <c r="Y174" s="185"/>
      <c r="Z174" s="4"/>
      <c r="AA174" s="4"/>
      <c r="AB174" s="4" t="s">
        <v>16</v>
      </c>
      <c r="AC174" s="4"/>
      <c r="AD174" s="4" t="s">
        <v>16</v>
      </c>
      <c r="AE174" s="236"/>
      <c r="AF174" s="4" t="s">
        <v>16</v>
      </c>
      <c r="AG174" s="4"/>
      <c r="AH174" s="4"/>
      <c r="AI174" s="4" t="s">
        <v>16</v>
      </c>
      <c r="AJ174" s="4"/>
      <c r="AK174" s="4" t="s">
        <v>16</v>
      </c>
      <c r="AL174" s="4"/>
      <c r="AM174" s="4" t="s">
        <v>16</v>
      </c>
      <c r="AN174" s="4"/>
      <c r="AO174" s="4"/>
      <c r="AP174" s="42">
        <f ca="1">COUNTIFS(INDIRECT(Data!$J$2),"&lt;&gt;")</f>
        <v>12</v>
      </c>
      <c r="AQ174" s="42">
        <f ca="1">COUNTIFS(INDIRECT(Data!$J$2),"P")</f>
        <v>10</v>
      </c>
      <c r="AR174" s="42">
        <f ca="1">COUNTIFS(INDIRECT(Data!$J$2),"A")</f>
        <v>2</v>
      </c>
      <c r="AS174" s="43">
        <f ca="1">COUNTIFS(INDIRECT(Data!$J$2),"L")</f>
        <v>0</v>
      </c>
      <c r="AT174" s="44">
        <f ca="1">IFERROR(Attd_Sheet[[#This Row],[Classes Attended]]/Attd_Sheet[[#This Row],[Column1]],"")</f>
        <v>0.83333333333333337</v>
      </c>
      <c r="AU174" s="93" t="s">
        <v>3516</v>
      </c>
    </row>
    <row r="175" spans="1:47" s="35" customFormat="1" hidden="1" x14ac:dyDescent="0.25">
      <c r="A175" s="208">
        <f>COUNTIFS(Attd_Sheet[Student ID],Attd_Sheet[[#This Row],[Student ID]])</f>
        <v>1</v>
      </c>
      <c r="B175" s="209" t="s">
        <v>137</v>
      </c>
      <c r="C175" s="196" t="s">
        <v>2920</v>
      </c>
      <c r="D175" s="252" t="s">
        <v>870</v>
      </c>
      <c r="E175" s="252" t="s">
        <v>1671</v>
      </c>
      <c r="F175" s="209" t="s">
        <v>31</v>
      </c>
      <c r="G175" s="252" t="s">
        <v>2467</v>
      </c>
      <c r="H175" s="210" t="s">
        <v>7</v>
      </c>
      <c r="I175" s="224" t="s">
        <v>2872</v>
      </c>
      <c r="J175" s="211" t="s">
        <v>2484</v>
      </c>
      <c r="K175" s="4" t="s">
        <v>16</v>
      </c>
      <c r="L175" s="185"/>
      <c r="M175" s="4"/>
      <c r="N175" s="4" t="s">
        <v>28</v>
      </c>
      <c r="O175" s="4"/>
      <c r="P175" s="4" t="s">
        <v>16</v>
      </c>
      <c r="Q175" s="4"/>
      <c r="R175" s="4" t="s">
        <v>16</v>
      </c>
      <c r="S175" s="4"/>
      <c r="T175" s="4"/>
      <c r="U175" s="4" t="s">
        <v>28</v>
      </c>
      <c r="V175" s="4"/>
      <c r="W175" s="4" t="s">
        <v>16</v>
      </c>
      <c r="X175" s="4"/>
      <c r="Y175" s="185"/>
      <c r="Z175" s="4"/>
      <c r="AA175" s="4"/>
      <c r="AB175" s="4" t="s">
        <v>16</v>
      </c>
      <c r="AC175" s="4"/>
      <c r="AD175" s="4" t="s">
        <v>16</v>
      </c>
      <c r="AE175" s="236"/>
      <c r="AF175" s="4" t="s">
        <v>16</v>
      </c>
      <c r="AG175" s="4"/>
      <c r="AH175" s="4"/>
      <c r="AI175" s="4" t="s">
        <v>16</v>
      </c>
      <c r="AJ175" s="4"/>
      <c r="AK175" s="4" t="s">
        <v>16</v>
      </c>
      <c r="AL175" s="4"/>
      <c r="AM175" s="4" t="s">
        <v>16</v>
      </c>
      <c r="AN175" s="4"/>
      <c r="AO175" s="4"/>
      <c r="AP175" s="42">
        <f ca="1">COUNTIFS(INDIRECT(Data!$J$2),"&lt;&gt;")</f>
        <v>12</v>
      </c>
      <c r="AQ175" s="42">
        <f ca="1">COUNTIFS(INDIRECT(Data!$J$2),"P")</f>
        <v>10</v>
      </c>
      <c r="AR175" s="42">
        <f ca="1">COUNTIFS(INDIRECT(Data!$J$2),"A")</f>
        <v>2</v>
      </c>
      <c r="AS175" s="43">
        <f ca="1">COUNTIFS(INDIRECT(Data!$J$2),"L")</f>
        <v>0</v>
      </c>
      <c r="AT175" s="44">
        <f ca="1">IFERROR(Attd_Sheet[[#This Row],[Classes Attended]]/Attd_Sheet[[#This Row],[Column1]],"")</f>
        <v>0.83333333333333337</v>
      </c>
      <c r="AU175" s="93" t="s">
        <v>3516</v>
      </c>
    </row>
    <row r="176" spans="1:47" s="35" customFormat="1" hidden="1" x14ac:dyDescent="0.25">
      <c r="A176" s="208">
        <f>COUNTIFS(Attd_Sheet[Student ID],Attd_Sheet[[#This Row],[Student ID]])</f>
        <v>1</v>
      </c>
      <c r="B176" s="209" t="s">
        <v>137</v>
      </c>
      <c r="C176" s="196" t="s">
        <v>2920</v>
      </c>
      <c r="D176" s="252" t="s">
        <v>871</v>
      </c>
      <c r="E176" s="252" t="s">
        <v>1290</v>
      </c>
      <c r="F176" s="209" t="s">
        <v>31</v>
      </c>
      <c r="G176" s="252" t="s">
        <v>2467</v>
      </c>
      <c r="H176" s="210" t="s">
        <v>7</v>
      </c>
      <c r="I176" s="224" t="s">
        <v>2872</v>
      </c>
      <c r="J176" s="211" t="s">
        <v>2484</v>
      </c>
      <c r="K176" s="4" t="s">
        <v>16</v>
      </c>
      <c r="L176" s="185"/>
      <c r="M176" s="4"/>
      <c r="N176" s="4" t="s">
        <v>16</v>
      </c>
      <c r="O176" s="4"/>
      <c r="P176" s="4" t="s">
        <v>16</v>
      </c>
      <c r="Q176" s="4"/>
      <c r="R176" s="4" t="s">
        <v>16</v>
      </c>
      <c r="S176" s="4"/>
      <c r="T176" s="4"/>
      <c r="U176" s="4" t="s">
        <v>16</v>
      </c>
      <c r="V176" s="4"/>
      <c r="W176" s="4" t="s">
        <v>16</v>
      </c>
      <c r="X176" s="4"/>
      <c r="Y176" s="185"/>
      <c r="Z176" s="4"/>
      <c r="AA176" s="4"/>
      <c r="AB176" s="4" t="s">
        <v>16</v>
      </c>
      <c r="AC176" s="4"/>
      <c r="AD176" s="4" t="s">
        <v>16</v>
      </c>
      <c r="AE176" s="236"/>
      <c r="AF176" s="4" t="s">
        <v>16</v>
      </c>
      <c r="AG176" s="4"/>
      <c r="AH176" s="4"/>
      <c r="AI176" s="4" t="s">
        <v>16</v>
      </c>
      <c r="AJ176" s="4"/>
      <c r="AK176" s="4" t="s">
        <v>16</v>
      </c>
      <c r="AL176" s="4"/>
      <c r="AM176" s="4" t="s">
        <v>16</v>
      </c>
      <c r="AN176" s="4"/>
      <c r="AO176" s="4"/>
      <c r="AP176" s="42">
        <f ca="1">COUNTIFS(INDIRECT(Data!$J$2),"&lt;&gt;")</f>
        <v>12</v>
      </c>
      <c r="AQ176" s="42">
        <f ca="1">COUNTIFS(INDIRECT(Data!$J$2),"P")</f>
        <v>12</v>
      </c>
      <c r="AR176" s="42">
        <f ca="1">COUNTIFS(INDIRECT(Data!$J$2),"A")</f>
        <v>0</v>
      </c>
      <c r="AS176" s="43">
        <f ca="1">COUNTIFS(INDIRECT(Data!$J$2),"L")</f>
        <v>0</v>
      </c>
      <c r="AT176" s="44">
        <f ca="1">IFERROR(Attd_Sheet[[#This Row],[Classes Attended]]/Attd_Sheet[[#This Row],[Column1]],"")</f>
        <v>1</v>
      </c>
      <c r="AU176" s="93" t="s">
        <v>3516</v>
      </c>
    </row>
    <row r="177" spans="1:47" s="35" customFormat="1" hidden="1" x14ac:dyDescent="0.25">
      <c r="A177" s="208">
        <f>COUNTIFS(Attd_Sheet[Student ID],Attd_Sheet[[#This Row],[Student ID]])</f>
        <v>1</v>
      </c>
      <c r="B177" s="209" t="s">
        <v>137</v>
      </c>
      <c r="C177" s="196" t="s">
        <v>2920</v>
      </c>
      <c r="D177" s="252" t="s">
        <v>872</v>
      </c>
      <c r="E177" s="252" t="s">
        <v>1672</v>
      </c>
      <c r="F177" s="209" t="s">
        <v>31</v>
      </c>
      <c r="G177" s="252" t="s">
        <v>2467</v>
      </c>
      <c r="H177" s="210" t="s">
        <v>7</v>
      </c>
      <c r="I177" s="224" t="s">
        <v>2872</v>
      </c>
      <c r="J177" s="211" t="s">
        <v>2484</v>
      </c>
      <c r="K177" s="4" t="s">
        <v>16</v>
      </c>
      <c r="L177" s="185"/>
      <c r="M177" s="4"/>
      <c r="N177" s="4" t="s">
        <v>16</v>
      </c>
      <c r="O177" s="4"/>
      <c r="P177" s="4" t="s">
        <v>28</v>
      </c>
      <c r="Q177" s="4"/>
      <c r="R177" s="4" t="s">
        <v>16</v>
      </c>
      <c r="S177" s="4"/>
      <c r="T177" s="4"/>
      <c r="U177" s="4" t="s">
        <v>16</v>
      </c>
      <c r="V177" s="4"/>
      <c r="W177" s="4" t="s">
        <v>16</v>
      </c>
      <c r="X177" s="4"/>
      <c r="Y177" s="185"/>
      <c r="Z177" s="4"/>
      <c r="AA177" s="4"/>
      <c r="AB177" s="4" t="s">
        <v>28</v>
      </c>
      <c r="AC177" s="4"/>
      <c r="AD177" s="4" t="s">
        <v>16</v>
      </c>
      <c r="AE177" s="236"/>
      <c r="AF177" s="4" t="s">
        <v>16</v>
      </c>
      <c r="AG177" s="4"/>
      <c r="AH177" s="4"/>
      <c r="AI177" s="4" t="s">
        <v>16</v>
      </c>
      <c r="AJ177" s="4"/>
      <c r="AK177" s="4" t="s">
        <v>16</v>
      </c>
      <c r="AL177" s="4"/>
      <c r="AM177" s="4" t="s">
        <v>16</v>
      </c>
      <c r="AN177" s="4"/>
      <c r="AO177" s="4"/>
      <c r="AP177" s="42">
        <f ca="1">COUNTIFS(INDIRECT(Data!$J$2),"&lt;&gt;")</f>
        <v>12</v>
      </c>
      <c r="AQ177" s="42">
        <f ca="1">COUNTIFS(INDIRECT(Data!$J$2),"P")</f>
        <v>10</v>
      </c>
      <c r="AR177" s="42">
        <f ca="1">COUNTIFS(INDIRECT(Data!$J$2),"A")</f>
        <v>2</v>
      </c>
      <c r="AS177" s="43">
        <f ca="1">COUNTIFS(INDIRECT(Data!$J$2),"L")</f>
        <v>0</v>
      </c>
      <c r="AT177" s="44">
        <f ca="1">IFERROR(Attd_Sheet[[#This Row],[Classes Attended]]/Attd_Sheet[[#This Row],[Column1]],"")</f>
        <v>0.83333333333333337</v>
      </c>
      <c r="AU177" s="93" t="s">
        <v>3516</v>
      </c>
    </row>
    <row r="178" spans="1:47" s="35" customFormat="1" hidden="1" x14ac:dyDescent="0.25">
      <c r="A178" s="208">
        <f>COUNTIFS(Attd_Sheet[Student ID],Attd_Sheet[[#This Row],[Student ID]])</f>
        <v>1</v>
      </c>
      <c r="B178" s="209" t="s">
        <v>137</v>
      </c>
      <c r="C178" s="210" t="s">
        <v>2920</v>
      </c>
      <c r="D178" s="252" t="s">
        <v>873</v>
      </c>
      <c r="E178" s="252" t="s">
        <v>2921</v>
      </c>
      <c r="F178" s="209" t="s">
        <v>31</v>
      </c>
      <c r="G178" s="252" t="s">
        <v>2705</v>
      </c>
      <c r="H178" s="210" t="s">
        <v>6</v>
      </c>
      <c r="I178" s="193" t="s">
        <v>2872</v>
      </c>
      <c r="J178" s="211" t="s">
        <v>2491</v>
      </c>
      <c r="K178" s="4"/>
      <c r="L178" s="4"/>
      <c r="M178" s="4" t="s">
        <v>16</v>
      </c>
      <c r="N178" s="185"/>
      <c r="O178" s="4" t="s">
        <v>16</v>
      </c>
      <c r="P178" s="4"/>
      <c r="Q178" s="4" t="s">
        <v>16</v>
      </c>
      <c r="R178" s="4"/>
      <c r="S178" s="4"/>
      <c r="T178" s="4" t="s">
        <v>16</v>
      </c>
      <c r="U178" s="4"/>
      <c r="V178" s="4" t="s">
        <v>16</v>
      </c>
      <c r="W178" s="4"/>
      <c r="X178" s="4" t="s">
        <v>16</v>
      </c>
      <c r="Y178" s="4"/>
      <c r="Z178" s="4"/>
      <c r="AA178" s="4" t="s">
        <v>16</v>
      </c>
      <c r="AB178" s="4"/>
      <c r="AC178" s="4" t="s">
        <v>16</v>
      </c>
      <c r="AD178" s="162"/>
      <c r="AE178" s="4" t="s">
        <v>16</v>
      </c>
      <c r="AF178" s="4"/>
      <c r="AG178" s="4"/>
      <c r="AH178" s="4" t="s">
        <v>16</v>
      </c>
      <c r="AI178" s="4"/>
      <c r="AJ178" s="4" t="s">
        <v>16</v>
      </c>
      <c r="AK178" s="4"/>
      <c r="AL178" s="4" t="s">
        <v>16</v>
      </c>
      <c r="AM178" s="4"/>
      <c r="AN178" s="4"/>
      <c r="AO178" s="4" t="s">
        <v>16</v>
      </c>
      <c r="AP178" s="42">
        <f ca="1">COUNTIFS(INDIRECT(Data!$J$2),"&lt;&gt;")</f>
        <v>13</v>
      </c>
      <c r="AQ178" s="42">
        <f ca="1">COUNTIFS(INDIRECT(Data!$J$2),"P")</f>
        <v>13</v>
      </c>
      <c r="AR178" s="42">
        <f ca="1">COUNTIFS(INDIRECT(Data!$J$2),"A")</f>
        <v>0</v>
      </c>
      <c r="AS178" s="43">
        <f ca="1">COUNTIFS(INDIRECT(Data!$J$2),"L")</f>
        <v>0</v>
      </c>
      <c r="AT178" s="44">
        <f ca="1">IFERROR(Attd_Sheet[[#This Row],[Classes Attended]]/Attd_Sheet[[#This Row],[Column1]],"")</f>
        <v>1</v>
      </c>
      <c r="AU178" s="93"/>
    </row>
    <row r="179" spans="1:47" s="35" customFormat="1" hidden="1" x14ac:dyDescent="0.25">
      <c r="A179" s="208">
        <f>COUNTIFS(Attd_Sheet[Student ID],Attd_Sheet[[#This Row],[Student ID]])</f>
        <v>1</v>
      </c>
      <c r="B179" s="209" t="s">
        <v>137</v>
      </c>
      <c r="C179" s="210" t="s">
        <v>2494</v>
      </c>
      <c r="D179" s="252" t="s">
        <v>874</v>
      </c>
      <c r="E179" s="252" t="s">
        <v>1673</v>
      </c>
      <c r="F179" s="209" t="s">
        <v>31</v>
      </c>
      <c r="G179" s="252" t="s">
        <v>2468</v>
      </c>
      <c r="H179" s="210" t="s">
        <v>7</v>
      </c>
      <c r="I179" s="224" t="s">
        <v>2992</v>
      </c>
      <c r="J179" s="211" t="s">
        <v>2491</v>
      </c>
      <c r="K179" s="4" t="s">
        <v>16</v>
      </c>
      <c r="L179" s="4"/>
      <c r="M179" s="4"/>
      <c r="N179" s="4" t="s">
        <v>16</v>
      </c>
      <c r="O179" s="127"/>
      <c r="P179" s="4" t="s">
        <v>16</v>
      </c>
      <c r="Q179" s="185"/>
      <c r="R179" s="4" t="s">
        <v>16</v>
      </c>
      <c r="S179" s="4"/>
      <c r="T179" s="4"/>
      <c r="U179" s="4" t="s">
        <v>16</v>
      </c>
      <c r="V179" s="4"/>
      <c r="W179" s="4" t="s">
        <v>16</v>
      </c>
      <c r="X179" s="4"/>
      <c r="Y179" s="4"/>
      <c r="Z179" s="4"/>
      <c r="AA179" s="4"/>
      <c r="AB179" s="4" t="s">
        <v>16</v>
      </c>
      <c r="AC179" s="4"/>
      <c r="AD179" s="4" t="s">
        <v>16</v>
      </c>
      <c r="AE179" s="236"/>
      <c r="AF179" s="4" t="s">
        <v>16</v>
      </c>
      <c r="AG179" s="4"/>
      <c r="AH179" s="4"/>
      <c r="AI179" s="4" t="s">
        <v>16</v>
      </c>
      <c r="AJ179" s="4"/>
      <c r="AK179" s="4" t="s">
        <v>16</v>
      </c>
      <c r="AL179" s="4"/>
      <c r="AM179" s="4" t="s">
        <v>17</v>
      </c>
      <c r="AN179" s="4"/>
      <c r="AO179" s="4"/>
      <c r="AP179" s="42">
        <f ca="1">COUNTIFS(INDIRECT(Data!$J$2),"&lt;&gt;")</f>
        <v>12</v>
      </c>
      <c r="AQ179" s="42">
        <f ca="1">COUNTIFS(INDIRECT(Data!$J$2),"P")</f>
        <v>11</v>
      </c>
      <c r="AR179" s="42">
        <f ca="1">COUNTIFS(INDIRECT(Data!$J$2),"A")</f>
        <v>0</v>
      </c>
      <c r="AS179" s="43">
        <f ca="1">COUNTIFS(INDIRECT(Data!$J$2),"L")</f>
        <v>1</v>
      </c>
      <c r="AT179" s="44">
        <f ca="1">IFERROR(Attd_Sheet[[#This Row],[Classes Attended]]/Attd_Sheet[[#This Row],[Column1]],"")</f>
        <v>0.91666666666666663</v>
      </c>
      <c r="AU179" s="93"/>
    </row>
    <row r="180" spans="1:47" s="35" customFormat="1" hidden="1" x14ac:dyDescent="0.25">
      <c r="A180" s="208">
        <f>COUNTIFS(Attd_Sheet[Student ID],Attd_Sheet[[#This Row],[Student ID]])</f>
        <v>1</v>
      </c>
      <c r="B180" s="209" t="s">
        <v>137</v>
      </c>
      <c r="C180" s="210" t="s">
        <v>2494</v>
      </c>
      <c r="D180" s="252" t="s">
        <v>875</v>
      </c>
      <c r="E180" s="252" t="s">
        <v>1674</v>
      </c>
      <c r="F180" s="209" t="s">
        <v>31</v>
      </c>
      <c r="G180" s="252" t="s">
        <v>2468</v>
      </c>
      <c r="H180" s="210" t="s">
        <v>7</v>
      </c>
      <c r="I180" s="224" t="s">
        <v>2992</v>
      </c>
      <c r="J180" s="211" t="s">
        <v>2491</v>
      </c>
      <c r="K180" s="4" t="s">
        <v>16</v>
      </c>
      <c r="L180" s="4"/>
      <c r="M180" s="4"/>
      <c r="N180" s="4" t="s">
        <v>28</v>
      </c>
      <c r="O180" s="127"/>
      <c r="P180" s="4" t="s">
        <v>28</v>
      </c>
      <c r="Q180" s="185"/>
      <c r="R180" s="4" t="s">
        <v>28</v>
      </c>
      <c r="S180" s="4"/>
      <c r="T180" s="4"/>
      <c r="U180" s="4" t="s">
        <v>16</v>
      </c>
      <c r="V180" s="4"/>
      <c r="W180" s="4" t="s">
        <v>16</v>
      </c>
      <c r="X180" s="4"/>
      <c r="Y180" s="4"/>
      <c r="Z180" s="4"/>
      <c r="AA180" s="4"/>
      <c r="AB180" s="4" t="s">
        <v>16</v>
      </c>
      <c r="AC180" s="4"/>
      <c r="AD180" s="4" t="s">
        <v>16</v>
      </c>
      <c r="AE180" s="236"/>
      <c r="AF180" s="4" t="s">
        <v>16</v>
      </c>
      <c r="AG180" s="4"/>
      <c r="AH180" s="4"/>
      <c r="AI180" s="4" t="s">
        <v>16</v>
      </c>
      <c r="AJ180" s="4"/>
      <c r="AK180" s="4" t="s">
        <v>16</v>
      </c>
      <c r="AL180" s="4"/>
      <c r="AM180" s="4" t="s">
        <v>16</v>
      </c>
      <c r="AN180" s="4"/>
      <c r="AO180" s="4"/>
      <c r="AP180" s="42">
        <f ca="1">COUNTIFS(INDIRECT(Data!$J$2),"&lt;&gt;")</f>
        <v>12</v>
      </c>
      <c r="AQ180" s="42">
        <f ca="1">COUNTIFS(INDIRECT(Data!$J$2),"P")</f>
        <v>9</v>
      </c>
      <c r="AR180" s="42">
        <f ca="1">COUNTIFS(INDIRECT(Data!$J$2),"A")</f>
        <v>3</v>
      </c>
      <c r="AS180" s="43">
        <f ca="1">COUNTIFS(INDIRECT(Data!$J$2),"L")</f>
        <v>0</v>
      </c>
      <c r="AT180" s="44">
        <f ca="1">IFERROR(Attd_Sheet[[#This Row],[Classes Attended]]/Attd_Sheet[[#This Row],[Column1]],"")</f>
        <v>0.75</v>
      </c>
      <c r="AU180" s="93"/>
    </row>
    <row r="181" spans="1:47" s="35" customFormat="1" hidden="1" x14ac:dyDescent="0.25">
      <c r="A181" s="208">
        <f>COUNTIFS(Attd_Sheet[Student ID],Attd_Sheet[[#This Row],[Student ID]])</f>
        <v>1</v>
      </c>
      <c r="B181" s="209" t="s">
        <v>137</v>
      </c>
      <c r="C181" s="210" t="s">
        <v>2494</v>
      </c>
      <c r="D181" s="252" t="s">
        <v>876</v>
      </c>
      <c r="E181" s="252" t="s">
        <v>1675</v>
      </c>
      <c r="F181" s="209" t="s">
        <v>31</v>
      </c>
      <c r="G181" s="252" t="s">
        <v>2468</v>
      </c>
      <c r="H181" s="210" t="s">
        <v>7</v>
      </c>
      <c r="I181" s="224" t="s">
        <v>2992</v>
      </c>
      <c r="J181" s="211" t="s">
        <v>2491</v>
      </c>
      <c r="K181" s="4" t="s">
        <v>16</v>
      </c>
      <c r="L181" s="4"/>
      <c r="M181" s="4"/>
      <c r="N181" s="4" t="s">
        <v>16</v>
      </c>
      <c r="O181" s="127"/>
      <c r="P181" s="4" t="s">
        <v>16</v>
      </c>
      <c r="Q181" s="185"/>
      <c r="R181" s="4" t="s">
        <v>16</v>
      </c>
      <c r="S181" s="4"/>
      <c r="T181" s="4"/>
      <c r="U181" s="4" t="s">
        <v>16</v>
      </c>
      <c r="V181" s="4"/>
      <c r="W181" s="4" t="s">
        <v>16</v>
      </c>
      <c r="X181" s="4"/>
      <c r="Y181" s="4"/>
      <c r="Z181" s="4"/>
      <c r="AA181" s="4"/>
      <c r="AB181" s="4" t="s">
        <v>16</v>
      </c>
      <c r="AC181" s="4"/>
      <c r="AD181" s="4" t="s">
        <v>16</v>
      </c>
      <c r="AE181" s="236"/>
      <c r="AF181" s="4" t="s">
        <v>16</v>
      </c>
      <c r="AG181" s="4"/>
      <c r="AH181" s="4"/>
      <c r="AI181" s="4" t="s">
        <v>16</v>
      </c>
      <c r="AJ181" s="4"/>
      <c r="AK181" s="4" t="s">
        <v>16</v>
      </c>
      <c r="AL181" s="4"/>
      <c r="AM181" s="4" t="s">
        <v>16</v>
      </c>
      <c r="AN181" s="4"/>
      <c r="AO181" s="4"/>
      <c r="AP181" s="42">
        <f ca="1">COUNTIFS(INDIRECT(Data!$J$2),"&lt;&gt;")</f>
        <v>12</v>
      </c>
      <c r="AQ181" s="42">
        <f ca="1">COUNTIFS(INDIRECT(Data!$J$2),"P")</f>
        <v>12</v>
      </c>
      <c r="AR181" s="42">
        <f ca="1">COUNTIFS(INDIRECT(Data!$J$2),"A")</f>
        <v>0</v>
      </c>
      <c r="AS181" s="43">
        <f ca="1">COUNTIFS(INDIRECT(Data!$J$2),"L")</f>
        <v>0</v>
      </c>
      <c r="AT181" s="44">
        <f ca="1">IFERROR(Attd_Sheet[[#This Row],[Classes Attended]]/Attd_Sheet[[#This Row],[Column1]],"")</f>
        <v>1</v>
      </c>
      <c r="AU181" s="93"/>
    </row>
    <row r="182" spans="1:47" s="35" customFormat="1" hidden="1" x14ac:dyDescent="0.25">
      <c r="A182" s="208">
        <f>COUNTIFS(Attd_Sheet[Student ID],Attd_Sheet[[#This Row],[Student ID]])</f>
        <v>1</v>
      </c>
      <c r="B182" s="13" t="s">
        <v>139</v>
      </c>
      <c r="C182" s="210" t="s">
        <v>2494</v>
      </c>
      <c r="D182" s="252" t="s">
        <v>877</v>
      </c>
      <c r="E182" s="256" t="s">
        <v>1676</v>
      </c>
      <c r="F182" s="209" t="s">
        <v>31</v>
      </c>
      <c r="G182" s="252" t="s">
        <v>2468</v>
      </c>
      <c r="H182" s="210" t="s">
        <v>7</v>
      </c>
      <c r="I182" s="224" t="s">
        <v>2992</v>
      </c>
      <c r="J182" s="211" t="s">
        <v>2491</v>
      </c>
      <c r="K182" s="4" t="s">
        <v>28</v>
      </c>
      <c r="L182" s="4"/>
      <c r="M182" s="4"/>
      <c r="N182" s="4" t="s">
        <v>28</v>
      </c>
      <c r="O182" s="127"/>
      <c r="P182" s="4" t="s">
        <v>28</v>
      </c>
      <c r="Q182" s="185"/>
      <c r="R182" s="4" t="s">
        <v>28</v>
      </c>
      <c r="S182" s="4"/>
      <c r="T182" s="4"/>
      <c r="U182" s="4" t="s">
        <v>28</v>
      </c>
      <c r="V182" s="4"/>
      <c r="W182" s="4" t="s">
        <v>28</v>
      </c>
      <c r="X182" s="4"/>
      <c r="Y182" s="4"/>
      <c r="Z182" s="4"/>
      <c r="AA182" s="4"/>
      <c r="AB182" s="4" t="s">
        <v>28</v>
      </c>
      <c r="AC182" s="4"/>
      <c r="AD182" s="4" t="s">
        <v>28</v>
      </c>
      <c r="AE182" s="236"/>
      <c r="AF182" s="4" t="s">
        <v>28</v>
      </c>
      <c r="AG182" s="4"/>
      <c r="AH182" s="4"/>
      <c r="AI182" s="4" t="s">
        <v>28</v>
      </c>
      <c r="AJ182" s="4"/>
      <c r="AK182" s="4" t="s">
        <v>28</v>
      </c>
      <c r="AL182" s="4"/>
      <c r="AM182" s="4" t="s">
        <v>28</v>
      </c>
      <c r="AN182" s="4"/>
      <c r="AO182" s="4"/>
      <c r="AP182" s="42">
        <f ca="1">COUNTIFS(INDIRECT(Data!$J$2),"&lt;&gt;")</f>
        <v>12</v>
      </c>
      <c r="AQ182" s="42">
        <f ca="1">COUNTIFS(INDIRECT(Data!$J$2),"P")</f>
        <v>0</v>
      </c>
      <c r="AR182" s="42">
        <f ca="1">COUNTIFS(INDIRECT(Data!$J$2),"A")</f>
        <v>12</v>
      </c>
      <c r="AS182" s="43">
        <f ca="1">COUNTIFS(INDIRECT(Data!$J$2),"L")</f>
        <v>0</v>
      </c>
      <c r="AT182" s="44">
        <f ca="1">IFERROR(Attd_Sheet[[#This Row],[Classes Attended]]/Attd_Sheet[[#This Row],[Column1]],"")</f>
        <v>0</v>
      </c>
      <c r="AU182" s="93"/>
    </row>
    <row r="183" spans="1:47" s="35" customFormat="1" hidden="1" x14ac:dyDescent="0.25">
      <c r="A183" s="208">
        <f>COUNTIFS(Attd_Sheet[Student ID],Attd_Sheet[[#This Row],[Student ID]])</f>
        <v>1</v>
      </c>
      <c r="B183" s="209" t="s">
        <v>137</v>
      </c>
      <c r="C183" s="210" t="s">
        <v>2494</v>
      </c>
      <c r="D183" s="252" t="s">
        <v>2642</v>
      </c>
      <c r="E183" s="252" t="s">
        <v>1291</v>
      </c>
      <c r="F183" s="209" t="s">
        <v>31</v>
      </c>
      <c r="G183" s="252" t="s">
        <v>2468</v>
      </c>
      <c r="H183" s="210" t="s">
        <v>7</v>
      </c>
      <c r="I183" s="224" t="s">
        <v>2992</v>
      </c>
      <c r="J183" s="211" t="s">
        <v>2491</v>
      </c>
      <c r="K183" s="4" t="s">
        <v>16</v>
      </c>
      <c r="L183" s="4"/>
      <c r="M183" s="4"/>
      <c r="N183" s="4" t="s">
        <v>16</v>
      </c>
      <c r="O183" s="4"/>
      <c r="P183" s="4" t="s">
        <v>16</v>
      </c>
      <c r="Q183" s="185"/>
      <c r="R183" s="4" t="s">
        <v>16</v>
      </c>
      <c r="S183" s="4"/>
      <c r="T183" s="4"/>
      <c r="U183" s="4" t="s">
        <v>16</v>
      </c>
      <c r="V183" s="4"/>
      <c r="W183" s="4" t="s">
        <v>16</v>
      </c>
      <c r="X183" s="4"/>
      <c r="Y183" s="4"/>
      <c r="Z183" s="4"/>
      <c r="AA183" s="4"/>
      <c r="AB183" s="4" t="s">
        <v>16</v>
      </c>
      <c r="AC183" s="4"/>
      <c r="AD183" s="4" t="s">
        <v>16</v>
      </c>
      <c r="AE183" s="236"/>
      <c r="AF183" s="4" t="s">
        <v>16</v>
      </c>
      <c r="AG183" s="4"/>
      <c r="AH183" s="4"/>
      <c r="AI183" s="4" t="s">
        <v>16</v>
      </c>
      <c r="AJ183" s="4"/>
      <c r="AK183" s="4" t="s">
        <v>16</v>
      </c>
      <c r="AL183" s="4"/>
      <c r="AM183" s="4" t="s">
        <v>16</v>
      </c>
      <c r="AN183" s="4"/>
      <c r="AO183" s="4"/>
      <c r="AP183" s="42">
        <f ca="1">COUNTIFS(INDIRECT(Data!$J$2),"&lt;&gt;")</f>
        <v>12</v>
      </c>
      <c r="AQ183" s="42">
        <f ca="1">COUNTIFS(INDIRECT(Data!$J$2),"P")</f>
        <v>12</v>
      </c>
      <c r="AR183" s="42">
        <f ca="1">COUNTIFS(INDIRECT(Data!$J$2),"A")</f>
        <v>0</v>
      </c>
      <c r="AS183" s="43">
        <f ca="1">COUNTIFS(INDIRECT(Data!$J$2),"L")</f>
        <v>0</v>
      </c>
      <c r="AT183" s="44">
        <f ca="1">IFERROR(Attd_Sheet[[#This Row],[Classes Attended]]/Attd_Sheet[[#This Row],[Column1]],"")</f>
        <v>1</v>
      </c>
      <c r="AU183" s="26"/>
    </row>
    <row r="184" spans="1:47" s="35" customFormat="1" hidden="1" x14ac:dyDescent="0.25">
      <c r="A184" s="208">
        <f>COUNTIFS(Attd_Sheet[Student ID],Attd_Sheet[[#This Row],[Student ID]])</f>
        <v>1</v>
      </c>
      <c r="B184" s="209" t="s">
        <v>137</v>
      </c>
      <c r="C184" s="210" t="s">
        <v>2494</v>
      </c>
      <c r="D184" s="252" t="s">
        <v>2769</v>
      </c>
      <c r="E184" s="252" t="s">
        <v>2770</v>
      </c>
      <c r="F184" s="209" t="s">
        <v>31</v>
      </c>
      <c r="G184" s="252" t="s">
        <v>2468</v>
      </c>
      <c r="H184" s="210" t="s">
        <v>7</v>
      </c>
      <c r="I184" s="224" t="s">
        <v>2992</v>
      </c>
      <c r="J184" s="211" t="s">
        <v>2491</v>
      </c>
      <c r="K184" s="4" t="s">
        <v>16</v>
      </c>
      <c r="L184" s="4"/>
      <c r="M184" s="4"/>
      <c r="N184" s="4" t="s">
        <v>28</v>
      </c>
      <c r="O184" s="4"/>
      <c r="P184" s="4" t="s">
        <v>16</v>
      </c>
      <c r="Q184" s="185"/>
      <c r="R184" s="4" t="s">
        <v>16</v>
      </c>
      <c r="S184" s="4"/>
      <c r="T184" s="4"/>
      <c r="U184" s="4" t="s">
        <v>16</v>
      </c>
      <c r="V184" s="4"/>
      <c r="W184" s="4" t="s">
        <v>28</v>
      </c>
      <c r="X184" s="4"/>
      <c r="Y184" s="4"/>
      <c r="Z184" s="4"/>
      <c r="AA184" s="4"/>
      <c r="AB184" s="4" t="s">
        <v>28</v>
      </c>
      <c r="AC184" s="4"/>
      <c r="AD184" s="4" t="s">
        <v>16</v>
      </c>
      <c r="AE184" s="236"/>
      <c r="AF184" s="4" t="s">
        <v>28</v>
      </c>
      <c r="AG184" s="4"/>
      <c r="AH184" s="4"/>
      <c r="AI184" s="4" t="s">
        <v>28</v>
      </c>
      <c r="AJ184" s="4"/>
      <c r="AK184" s="4" t="s">
        <v>16</v>
      </c>
      <c r="AL184" s="4"/>
      <c r="AM184" s="4" t="s">
        <v>16</v>
      </c>
      <c r="AN184" s="4"/>
      <c r="AO184" s="4"/>
      <c r="AP184" s="42">
        <f ca="1">COUNTIFS(INDIRECT(Data!$J$2),"&lt;&gt;")</f>
        <v>12</v>
      </c>
      <c r="AQ184" s="42">
        <f ca="1">COUNTIFS(INDIRECT(Data!$J$2),"P")</f>
        <v>7</v>
      </c>
      <c r="AR184" s="42">
        <f ca="1">COUNTIFS(INDIRECT(Data!$J$2),"A")</f>
        <v>5</v>
      </c>
      <c r="AS184" s="43">
        <f ca="1">COUNTIFS(INDIRECT(Data!$J$2),"L")</f>
        <v>0</v>
      </c>
      <c r="AT184" s="44">
        <f ca="1">IFERROR(Attd_Sheet[[#This Row],[Classes Attended]]/Attd_Sheet[[#This Row],[Column1]],"")</f>
        <v>0.58333333333333337</v>
      </c>
      <c r="AU184" s="192"/>
    </row>
    <row r="185" spans="1:47" s="35" customFormat="1" hidden="1" x14ac:dyDescent="0.25">
      <c r="A185" s="208">
        <f>COUNTIFS(Attd_Sheet[Student ID],Attd_Sheet[[#This Row],[Student ID]])</f>
        <v>1</v>
      </c>
      <c r="B185" s="209" t="s">
        <v>137</v>
      </c>
      <c r="C185" s="210" t="s">
        <v>2494</v>
      </c>
      <c r="D185" s="252" t="s">
        <v>2771</v>
      </c>
      <c r="E185" s="252" t="s">
        <v>1687</v>
      </c>
      <c r="F185" s="209" t="s">
        <v>31</v>
      </c>
      <c r="G185" s="252" t="s">
        <v>2468</v>
      </c>
      <c r="H185" s="210" t="s">
        <v>7</v>
      </c>
      <c r="I185" s="224" t="s">
        <v>2992</v>
      </c>
      <c r="J185" s="211" t="s">
        <v>2491</v>
      </c>
      <c r="K185" s="4" t="s">
        <v>16</v>
      </c>
      <c r="L185" s="4"/>
      <c r="M185" s="4"/>
      <c r="N185" s="4" t="s">
        <v>16</v>
      </c>
      <c r="O185" s="4"/>
      <c r="P185" s="4" t="s">
        <v>16</v>
      </c>
      <c r="Q185" s="185"/>
      <c r="R185" s="4" t="s">
        <v>16</v>
      </c>
      <c r="S185" s="4"/>
      <c r="T185" s="4"/>
      <c r="U185" s="4" t="s">
        <v>16</v>
      </c>
      <c r="V185" s="4"/>
      <c r="W185" s="4" t="s">
        <v>16</v>
      </c>
      <c r="X185" s="4"/>
      <c r="Y185" s="4"/>
      <c r="Z185" s="4"/>
      <c r="AA185" s="4"/>
      <c r="AB185" s="4" t="s">
        <v>16</v>
      </c>
      <c r="AC185" s="4"/>
      <c r="AD185" s="4" t="s">
        <v>16</v>
      </c>
      <c r="AE185" s="236"/>
      <c r="AF185" s="4" t="s">
        <v>16</v>
      </c>
      <c r="AG185" s="4"/>
      <c r="AH185" s="4"/>
      <c r="AI185" s="4" t="s">
        <v>16</v>
      </c>
      <c r="AJ185" s="4"/>
      <c r="AK185" s="4" t="s">
        <v>16</v>
      </c>
      <c r="AL185" s="4"/>
      <c r="AM185" s="4" t="s">
        <v>16</v>
      </c>
      <c r="AN185" s="4"/>
      <c r="AO185" s="4"/>
      <c r="AP185" s="42">
        <f ca="1">COUNTIFS(INDIRECT(Data!$J$2),"&lt;&gt;")</f>
        <v>12</v>
      </c>
      <c r="AQ185" s="42">
        <f ca="1">COUNTIFS(INDIRECT(Data!$J$2),"P")</f>
        <v>12</v>
      </c>
      <c r="AR185" s="42">
        <f ca="1">COUNTIFS(INDIRECT(Data!$J$2),"A")</f>
        <v>0</v>
      </c>
      <c r="AS185" s="43">
        <f ca="1">COUNTIFS(INDIRECT(Data!$J$2),"L")</f>
        <v>0</v>
      </c>
      <c r="AT185" s="44">
        <f ca="1">IFERROR(Attd_Sheet[[#This Row],[Classes Attended]]/Attd_Sheet[[#This Row],[Column1]],"")</f>
        <v>1</v>
      </c>
      <c r="AU185" s="93"/>
    </row>
    <row r="186" spans="1:47" s="35" customFormat="1" hidden="1" x14ac:dyDescent="0.25">
      <c r="A186" s="208">
        <f>COUNTIFS(Attd_Sheet[Student ID],Attd_Sheet[[#This Row],[Student ID]])</f>
        <v>1</v>
      </c>
      <c r="B186" s="209" t="s">
        <v>137</v>
      </c>
      <c r="C186" s="210" t="s">
        <v>2494</v>
      </c>
      <c r="D186" s="252" t="s">
        <v>2772</v>
      </c>
      <c r="E186" s="252" t="s">
        <v>2773</v>
      </c>
      <c r="F186" s="209" t="s">
        <v>31</v>
      </c>
      <c r="G186" s="252" t="s">
        <v>2468</v>
      </c>
      <c r="H186" s="210" t="s">
        <v>7</v>
      </c>
      <c r="I186" s="224" t="s">
        <v>2992</v>
      </c>
      <c r="J186" s="211" t="s">
        <v>2491</v>
      </c>
      <c r="K186" s="4" t="s">
        <v>16</v>
      </c>
      <c r="L186" s="4"/>
      <c r="M186" s="4"/>
      <c r="N186" s="4" t="s">
        <v>16</v>
      </c>
      <c r="O186" s="4"/>
      <c r="P186" s="4" t="s">
        <v>16</v>
      </c>
      <c r="Q186" s="185"/>
      <c r="R186" s="4" t="s">
        <v>16</v>
      </c>
      <c r="S186" s="4"/>
      <c r="T186" s="4"/>
      <c r="U186" s="4" t="s">
        <v>16</v>
      </c>
      <c r="V186" s="4"/>
      <c r="W186" s="4" t="s">
        <v>16</v>
      </c>
      <c r="X186" s="4"/>
      <c r="Y186" s="4"/>
      <c r="Z186" s="4"/>
      <c r="AA186" s="4"/>
      <c r="AB186" s="4" t="s">
        <v>16</v>
      </c>
      <c r="AC186" s="4"/>
      <c r="AD186" s="4" t="s">
        <v>28</v>
      </c>
      <c r="AE186" s="236"/>
      <c r="AF186" s="4" t="s">
        <v>28</v>
      </c>
      <c r="AG186" s="4"/>
      <c r="AH186" s="4"/>
      <c r="AI186" s="4" t="s">
        <v>28</v>
      </c>
      <c r="AJ186" s="4"/>
      <c r="AK186" s="4" t="s">
        <v>28</v>
      </c>
      <c r="AL186" s="4"/>
      <c r="AM186" s="4" t="s">
        <v>16</v>
      </c>
      <c r="AN186" s="4"/>
      <c r="AO186" s="4"/>
      <c r="AP186" s="42">
        <f ca="1">COUNTIFS(INDIRECT(Data!$J$2),"&lt;&gt;")</f>
        <v>12</v>
      </c>
      <c r="AQ186" s="42">
        <f ca="1">COUNTIFS(INDIRECT(Data!$J$2),"P")</f>
        <v>8</v>
      </c>
      <c r="AR186" s="42">
        <f ca="1">COUNTIFS(INDIRECT(Data!$J$2),"A")</f>
        <v>4</v>
      </c>
      <c r="AS186" s="43">
        <f ca="1">COUNTIFS(INDIRECT(Data!$J$2),"L")</f>
        <v>0</v>
      </c>
      <c r="AT186" s="44">
        <f ca="1">IFERROR(Attd_Sheet[[#This Row],[Classes Attended]]/Attd_Sheet[[#This Row],[Column1]],"")</f>
        <v>0.66666666666666663</v>
      </c>
      <c r="AU186" s="93"/>
    </row>
    <row r="187" spans="1:47" s="35" customFormat="1" hidden="1" x14ac:dyDescent="0.25">
      <c r="A187" s="208">
        <f>COUNTIFS(Attd_Sheet[Student ID],Attd_Sheet[[#This Row],[Student ID]])</f>
        <v>1</v>
      </c>
      <c r="B187" s="209" t="s">
        <v>137</v>
      </c>
      <c r="C187" s="210" t="s">
        <v>2494</v>
      </c>
      <c r="D187" s="252" t="s">
        <v>2643</v>
      </c>
      <c r="E187" s="252" t="s">
        <v>1797</v>
      </c>
      <c r="F187" s="209" t="s">
        <v>31</v>
      </c>
      <c r="G187" s="252" t="s">
        <v>2468</v>
      </c>
      <c r="H187" s="210" t="s">
        <v>7</v>
      </c>
      <c r="I187" s="224" t="s">
        <v>2992</v>
      </c>
      <c r="J187" s="211" t="s">
        <v>2491</v>
      </c>
      <c r="K187" s="4" t="s">
        <v>16</v>
      </c>
      <c r="L187" s="4"/>
      <c r="M187" s="4"/>
      <c r="N187" s="4" t="s">
        <v>16</v>
      </c>
      <c r="O187" s="4"/>
      <c r="P187" s="4" t="s">
        <v>16</v>
      </c>
      <c r="Q187" s="185"/>
      <c r="R187" s="4" t="s">
        <v>16</v>
      </c>
      <c r="S187" s="4"/>
      <c r="T187" s="4"/>
      <c r="U187" s="4" t="s">
        <v>16</v>
      </c>
      <c r="V187" s="4"/>
      <c r="W187" s="4" t="s">
        <v>16</v>
      </c>
      <c r="X187" s="4"/>
      <c r="Y187" s="4"/>
      <c r="Z187" s="4"/>
      <c r="AA187" s="4"/>
      <c r="AB187" s="4" t="s">
        <v>16</v>
      </c>
      <c r="AC187" s="4"/>
      <c r="AD187" s="4" t="s">
        <v>16</v>
      </c>
      <c r="AE187" s="236"/>
      <c r="AF187" s="4" t="s">
        <v>28</v>
      </c>
      <c r="AG187" s="4"/>
      <c r="AH187" s="4"/>
      <c r="AI187" s="4" t="s">
        <v>16</v>
      </c>
      <c r="AJ187" s="4"/>
      <c r="AK187" s="4" t="s">
        <v>16</v>
      </c>
      <c r="AL187" s="4"/>
      <c r="AM187" s="4" t="s">
        <v>16</v>
      </c>
      <c r="AN187" s="4"/>
      <c r="AO187" s="4"/>
      <c r="AP187" s="42">
        <f ca="1">COUNTIFS(INDIRECT(Data!$J$2),"&lt;&gt;")</f>
        <v>12</v>
      </c>
      <c r="AQ187" s="42">
        <f ca="1">COUNTIFS(INDIRECT(Data!$J$2),"P")</f>
        <v>11</v>
      </c>
      <c r="AR187" s="42">
        <f ca="1">COUNTIFS(INDIRECT(Data!$J$2),"A")</f>
        <v>1</v>
      </c>
      <c r="AS187" s="43">
        <f ca="1">COUNTIFS(INDIRECT(Data!$J$2),"L")</f>
        <v>0</v>
      </c>
      <c r="AT187" s="44">
        <f ca="1">IFERROR(Attd_Sheet[[#This Row],[Classes Attended]]/Attd_Sheet[[#This Row],[Column1]],"")</f>
        <v>0.91666666666666663</v>
      </c>
      <c r="AU187" s="93"/>
    </row>
    <row r="188" spans="1:47" s="35" customFormat="1" hidden="1" x14ac:dyDescent="0.25">
      <c r="A188" s="208">
        <f>COUNTIFS(Attd_Sheet[Student ID],Attd_Sheet[[#This Row],[Student ID]])</f>
        <v>1</v>
      </c>
      <c r="B188" s="13" t="s">
        <v>139</v>
      </c>
      <c r="C188" s="210" t="s">
        <v>2494</v>
      </c>
      <c r="D188" s="252" t="s">
        <v>2498</v>
      </c>
      <c r="E188" s="256" t="s">
        <v>1796</v>
      </c>
      <c r="F188" s="209" t="s">
        <v>31</v>
      </c>
      <c r="G188" s="252" t="s">
        <v>2468</v>
      </c>
      <c r="H188" s="210" t="s">
        <v>7</v>
      </c>
      <c r="I188" s="224" t="s">
        <v>2992</v>
      </c>
      <c r="J188" s="211" t="s">
        <v>2491</v>
      </c>
      <c r="K188" s="4" t="s">
        <v>28</v>
      </c>
      <c r="L188" s="4"/>
      <c r="M188" s="4"/>
      <c r="N188" s="4" t="s">
        <v>28</v>
      </c>
      <c r="O188" s="4"/>
      <c r="P188" s="4" t="s">
        <v>28</v>
      </c>
      <c r="Q188" s="185"/>
      <c r="R188" s="4" t="s">
        <v>28</v>
      </c>
      <c r="S188" s="4"/>
      <c r="T188" s="4"/>
      <c r="U188" s="4" t="s">
        <v>28</v>
      </c>
      <c r="V188" s="4"/>
      <c r="W188" s="4" t="s">
        <v>28</v>
      </c>
      <c r="X188" s="4"/>
      <c r="Y188" s="4"/>
      <c r="Z188" s="4"/>
      <c r="AA188" s="4"/>
      <c r="AB188" s="4" t="s">
        <v>28</v>
      </c>
      <c r="AC188" s="4"/>
      <c r="AD188" s="4" t="s">
        <v>28</v>
      </c>
      <c r="AE188" s="236"/>
      <c r="AF188" s="4" t="s">
        <v>28</v>
      </c>
      <c r="AG188" s="4"/>
      <c r="AH188" s="4"/>
      <c r="AI188" s="4" t="s">
        <v>28</v>
      </c>
      <c r="AJ188" s="4"/>
      <c r="AK188" s="4" t="s">
        <v>28</v>
      </c>
      <c r="AL188" s="4"/>
      <c r="AM188" s="4" t="s">
        <v>28</v>
      </c>
      <c r="AN188" s="4"/>
      <c r="AO188" s="4"/>
      <c r="AP188" s="42">
        <f ca="1">COUNTIFS(INDIRECT(Data!$J$2),"&lt;&gt;")</f>
        <v>12</v>
      </c>
      <c r="AQ188" s="42">
        <f ca="1">COUNTIFS(INDIRECT(Data!$J$2),"P")</f>
        <v>0</v>
      </c>
      <c r="AR188" s="42">
        <f ca="1">COUNTIFS(INDIRECT(Data!$J$2),"A")</f>
        <v>12</v>
      </c>
      <c r="AS188" s="43">
        <f ca="1">COUNTIFS(INDIRECT(Data!$J$2),"L")</f>
        <v>0</v>
      </c>
      <c r="AT188" s="44">
        <f ca="1">IFERROR(Attd_Sheet[[#This Row],[Classes Attended]]/Attd_Sheet[[#This Row],[Column1]],"")</f>
        <v>0</v>
      </c>
      <c r="AU188" s="93"/>
    </row>
    <row r="189" spans="1:47" s="35" customFormat="1" hidden="1" x14ac:dyDescent="0.25">
      <c r="A189" s="208">
        <f>COUNTIFS(Attd_Sheet[Student ID],Attd_Sheet[[#This Row],[Student ID]])</f>
        <v>1</v>
      </c>
      <c r="B189" s="209" t="s">
        <v>137</v>
      </c>
      <c r="C189" s="210" t="s">
        <v>2494</v>
      </c>
      <c r="D189" s="252" t="s">
        <v>2774</v>
      </c>
      <c r="E189" s="252" t="s">
        <v>1177</v>
      </c>
      <c r="F189" s="209" t="s">
        <v>31</v>
      </c>
      <c r="G189" s="252" t="s">
        <v>2468</v>
      </c>
      <c r="H189" s="210" t="s">
        <v>7</v>
      </c>
      <c r="I189" s="224" t="s">
        <v>2992</v>
      </c>
      <c r="J189" s="211" t="s">
        <v>2491</v>
      </c>
      <c r="K189" s="4" t="s">
        <v>16</v>
      </c>
      <c r="L189" s="4"/>
      <c r="M189" s="4"/>
      <c r="N189" s="4" t="s">
        <v>16</v>
      </c>
      <c r="O189" s="4"/>
      <c r="P189" s="4" t="s">
        <v>16</v>
      </c>
      <c r="Q189" s="185"/>
      <c r="R189" s="4" t="s">
        <v>16</v>
      </c>
      <c r="S189" s="4"/>
      <c r="T189" s="4"/>
      <c r="U189" s="4" t="s">
        <v>16</v>
      </c>
      <c r="V189" s="4"/>
      <c r="W189" s="4" t="s">
        <v>16</v>
      </c>
      <c r="X189" s="4"/>
      <c r="Y189" s="4"/>
      <c r="Z189" s="4"/>
      <c r="AA189" s="4"/>
      <c r="AB189" s="4" t="s">
        <v>16</v>
      </c>
      <c r="AC189" s="4"/>
      <c r="AD189" s="4" t="s">
        <v>16</v>
      </c>
      <c r="AE189" s="236"/>
      <c r="AF189" s="4" t="s">
        <v>16</v>
      </c>
      <c r="AG189" s="4"/>
      <c r="AH189" s="4"/>
      <c r="AI189" s="4" t="s">
        <v>16</v>
      </c>
      <c r="AJ189" s="4"/>
      <c r="AK189" s="4" t="s">
        <v>16</v>
      </c>
      <c r="AL189" s="4"/>
      <c r="AM189" s="4" t="s">
        <v>16</v>
      </c>
      <c r="AN189" s="4"/>
      <c r="AO189" s="4"/>
      <c r="AP189" s="42">
        <f ca="1">COUNTIFS(INDIRECT(Data!$J$2),"&lt;&gt;")</f>
        <v>12</v>
      </c>
      <c r="AQ189" s="42">
        <f ca="1">COUNTIFS(INDIRECT(Data!$J$2),"P")</f>
        <v>12</v>
      </c>
      <c r="AR189" s="42">
        <f ca="1">COUNTIFS(INDIRECT(Data!$J$2),"A")</f>
        <v>0</v>
      </c>
      <c r="AS189" s="43">
        <f ca="1">COUNTIFS(INDIRECT(Data!$J$2),"L")</f>
        <v>0</v>
      </c>
      <c r="AT189" s="44">
        <f ca="1">IFERROR(Attd_Sheet[[#This Row],[Classes Attended]]/Attd_Sheet[[#This Row],[Column1]],"")</f>
        <v>1</v>
      </c>
      <c r="AU189" s="26"/>
    </row>
    <row r="190" spans="1:47" s="35" customFormat="1" hidden="1" x14ac:dyDescent="0.25">
      <c r="A190" s="208">
        <f>COUNTIFS(Attd_Sheet[Student ID],Attd_Sheet[[#This Row],[Student ID]])</f>
        <v>1</v>
      </c>
      <c r="B190" s="209" t="s">
        <v>137</v>
      </c>
      <c r="C190" s="210" t="s">
        <v>2494</v>
      </c>
      <c r="D190" s="252" t="s">
        <v>878</v>
      </c>
      <c r="E190" s="252" t="s">
        <v>1677</v>
      </c>
      <c r="F190" s="209" t="s">
        <v>31</v>
      </c>
      <c r="G190" s="252" t="s">
        <v>2468</v>
      </c>
      <c r="H190" s="210" t="s">
        <v>7</v>
      </c>
      <c r="I190" s="224" t="s">
        <v>2992</v>
      </c>
      <c r="J190" s="211" t="s">
        <v>2491</v>
      </c>
      <c r="K190" s="4" t="s">
        <v>16</v>
      </c>
      <c r="L190" s="81"/>
      <c r="M190" s="4"/>
      <c r="N190" s="4" t="s">
        <v>16</v>
      </c>
      <c r="O190" s="4"/>
      <c r="P190" s="4" t="s">
        <v>16</v>
      </c>
      <c r="Q190" s="185"/>
      <c r="R190" s="4" t="s">
        <v>16</v>
      </c>
      <c r="S190" s="4"/>
      <c r="T190" s="4"/>
      <c r="U190" s="4" t="s">
        <v>16</v>
      </c>
      <c r="V190" s="4"/>
      <c r="W190" s="4" t="s">
        <v>16</v>
      </c>
      <c r="X190" s="4"/>
      <c r="Y190" s="4"/>
      <c r="Z190" s="4"/>
      <c r="AA190" s="4"/>
      <c r="AB190" s="4" t="s">
        <v>16</v>
      </c>
      <c r="AC190" s="4"/>
      <c r="AD190" s="4" t="s">
        <v>16</v>
      </c>
      <c r="AE190" s="236"/>
      <c r="AF190" s="4" t="s">
        <v>16</v>
      </c>
      <c r="AG190" s="4"/>
      <c r="AH190" s="4"/>
      <c r="AI190" s="4" t="s">
        <v>16</v>
      </c>
      <c r="AJ190" s="4"/>
      <c r="AK190" s="4" t="s">
        <v>16</v>
      </c>
      <c r="AL190" s="4"/>
      <c r="AM190" s="4" t="s">
        <v>16</v>
      </c>
      <c r="AN190" s="4"/>
      <c r="AO190" s="4"/>
      <c r="AP190" s="42">
        <f ca="1">COUNTIFS(INDIRECT(Data!$J$2),"&lt;&gt;")</f>
        <v>12</v>
      </c>
      <c r="AQ190" s="42">
        <f ca="1">COUNTIFS(INDIRECT(Data!$J$2),"P")</f>
        <v>12</v>
      </c>
      <c r="AR190" s="42">
        <f ca="1">COUNTIFS(INDIRECT(Data!$J$2),"A")</f>
        <v>0</v>
      </c>
      <c r="AS190" s="43">
        <f ca="1">COUNTIFS(INDIRECT(Data!$J$2),"L")</f>
        <v>0</v>
      </c>
      <c r="AT190" s="44">
        <f ca="1">IFERROR(Attd_Sheet[[#This Row],[Classes Attended]]/Attd_Sheet[[#This Row],[Column1]],"")</f>
        <v>1</v>
      </c>
      <c r="AU190" s="93"/>
    </row>
    <row r="191" spans="1:47" s="35" customFormat="1" hidden="1" x14ac:dyDescent="0.25">
      <c r="A191" s="208">
        <f>COUNTIFS(Attd_Sheet[Student ID],Attd_Sheet[[#This Row],[Student ID]])</f>
        <v>1</v>
      </c>
      <c r="B191" s="13" t="s">
        <v>139</v>
      </c>
      <c r="C191" s="210" t="s">
        <v>2494</v>
      </c>
      <c r="D191" s="252" t="s">
        <v>879</v>
      </c>
      <c r="E191" s="256" t="s">
        <v>1678</v>
      </c>
      <c r="F191" s="209" t="s">
        <v>31</v>
      </c>
      <c r="G191" s="252" t="s">
        <v>2468</v>
      </c>
      <c r="H191" s="210" t="s">
        <v>7</v>
      </c>
      <c r="I191" s="224" t="s">
        <v>2992</v>
      </c>
      <c r="J191" s="211" t="s">
        <v>2491</v>
      </c>
      <c r="K191" s="4" t="s">
        <v>28</v>
      </c>
      <c r="L191" s="81"/>
      <c r="M191" s="4"/>
      <c r="N191" s="4" t="s">
        <v>28</v>
      </c>
      <c r="O191" s="4"/>
      <c r="P191" s="4" t="s">
        <v>28</v>
      </c>
      <c r="Q191" s="185"/>
      <c r="R191" s="4" t="s">
        <v>28</v>
      </c>
      <c r="S191" s="4"/>
      <c r="T191" s="4"/>
      <c r="U191" s="4" t="s">
        <v>28</v>
      </c>
      <c r="V191" s="4"/>
      <c r="W191" s="4" t="s">
        <v>28</v>
      </c>
      <c r="X191" s="4"/>
      <c r="Y191" s="4"/>
      <c r="Z191" s="4"/>
      <c r="AA191" s="4"/>
      <c r="AB191" s="4" t="s">
        <v>28</v>
      </c>
      <c r="AC191" s="4"/>
      <c r="AD191" s="4" t="s">
        <v>28</v>
      </c>
      <c r="AE191" s="236"/>
      <c r="AF191" s="4" t="s">
        <v>28</v>
      </c>
      <c r="AG191" s="4"/>
      <c r="AH191" s="4"/>
      <c r="AI191" s="4" t="s">
        <v>28</v>
      </c>
      <c r="AJ191" s="4"/>
      <c r="AK191" s="4" t="s">
        <v>28</v>
      </c>
      <c r="AL191" s="4"/>
      <c r="AM191" s="4" t="s">
        <v>28</v>
      </c>
      <c r="AN191" s="4"/>
      <c r="AO191" s="4"/>
      <c r="AP191" s="42">
        <f ca="1">COUNTIFS(INDIRECT(Data!$J$2),"&lt;&gt;")</f>
        <v>12</v>
      </c>
      <c r="AQ191" s="42">
        <f ca="1">COUNTIFS(INDIRECT(Data!$J$2),"P")</f>
        <v>0</v>
      </c>
      <c r="AR191" s="42">
        <f ca="1">COUNTIFS(INDIRECT(Data!$J$2),"A")</f>
        <v>12</v>
      </c>
      <c r="AS191" s="43">
        <f ca="1">COUNTIFS(INDIRECT(Data!$J$2),"L")</f>
        <v>0</v>
      </c>
      <c r="AT191" s="44">
        <f ca="1">IFERROR(Attd_Sheet[[#This Row],[Classes Attended]]/Attd_Sheet[[#This Row],[Column1]],"")</f>
        <v>0</v>
      </c>
      <c r="AU191" s="186"/>
    </row>
    <row r="192" spans="1:47" s="35" customFormat="1" hidden="1" x14ac:dyDescent="0.25">
      <c r="A192" s="208">
        <f>COUNTIFS(Attd_Sheet[Student ID],Attd_Sheet[[#This Row],[Student ID]])</f>
        <v>1</v>
      </c>
      <c r="B192" s="209" t="s">
        <v>137</v>
      </c>
      <c r="C192" s="210" t="s">
        <v>2494</v>
      </c>
      <c r="D192" s="252" t="s">
        <v>880</v>
      </c>
      <c r="E192" s="252" t="s">
        <v>1679</v>
      </c>
      <c r="F192" s="209" t="s">
        <v>31</v>
      </c>
      <c r="G192" s="252" t="s">
        <v>2468</v>
      </c>
      <c r="H192" s="210" t="s">
        <v>7</v>
      </c>
      <c r="I192" s="224" t="s">
        <v>2992</v>
      </c>
      <c r="J192" s="211" t="s">
        <v>2491</v>
      </c>
      <c r="K192" s="4" t="s">
        <v>16</v>
      </c>
      <c r="L192" s="81"/>
      <c r="M192" s="4"/>
      <c r="N192" s="4" t="s">
        <v>16</v>
      </c>
      <c r="O192" s="4"/>
      <c r="P192" s="4" t="s">
        <v>16</v>
      </c>
      <c r="Q192" s="185"/>
      <c r="R192" s="4" t="s">
        <v>16</v>
      </c>
      <c r="S192" s="4"/>
      <c r="T192" s="4"/>
      <c r="U192" s="4" t="s">
        <v>16</v>
      </c>
      <c r="V192" s="4"/>
      <c r="W192" s="4" t="s">
        <v>16</v>
      </c>
      <c r="X192" s="4"/>
      <c r="Y192" s="4"/>
      <c r="Z192" s="4"/>
      <c r="AA192" s="4"/>
      <c r="AB192" s="4" t="s">
        <v>16</v>
      </c>
      <c r="AC192" s="4"/>
      <c r="AD192" s="4" t="s">
        <v>16</v>
      </c>
      <c r="AE192" s="236"/>
      <c r="AF192" s="4" t="s">
        <v>16</v>
      </c>
      <c r="AG192" s="4"/>
      <c r="AH192" s="4"/>
      <c r="AI192" s="4" t="s">
        <v>16</v>
      </c>
      <c r="AJ192" s="4"/>
      <c r="AK192" s="4" t="s">
        <v>16</v>
      </c>
      <c r="AL192" s="4"/>
      <c r="AM192" s="4" t="s">
        <v>16</v>
      </c>
      <c r="AN192" s="4"/>
      <c r="AO192" s="4"/>
      <c r="AP192" s="42">
        <f ca="1">COUNTIFS(INDIRECT(Data!$J$2),"&lt;&gt;")</f>
        <v>12</v>
      </c>
      <c r="AQ192" s="42">
        <f ca="1">COUNTIFS(INDIRECT(Data!$J$2),"P")</f>
        <v>12</v>
      </c>
      <c r="AR192" s="42">
        <f ca="1">COUNTIFS(INDIRECT(Data!$J$2),"A")</f>
        <v>0</v>
      </c>
      <c r="AS192" s="43">
        <f ca="1">COUNTIFS(INDIRECT(Data!$J$2),"L")</f>
        <v>0</v>
      </c>
      <c r="AT192" s="44">
        <f ca="1">IFERROR(Attd_Sheet[[#This Row],[Classes Attended]]/Attd_Sheet[[#This Row],[Column1]],"")</f>
        <v>1</v>
      </c>
      <c r="AU192" s="93"/>
    </row>
    <row r="193" spans="1:47" s="35" customFormat="1" hidden="1" x14ac:dyDescent="0.25">
      <c r="A193" s="208">
        <f>COUNTIFS(Attd_Sheet[Student ID],Attd_Sheet[[#This Row],[Student ID]])</f>
        <v>1</v>
      </c>
      <c r="B193" s="209" t="s">
        <v>137</v>
      </c>
      <c r="C193" s="210" t="s">
        <v>2494</v>
      </c>
      <c r="D193" s="252" t="s">
        <v>2641</v>
      </c>
      <c r="E193" s="252" t="s">
        <v>1680</v>
      </c>
      <c r="F193" s="209" t="s">
        <v>31</v>
      </c>
      <c r="G193" s="252" t="s">
        <v>2468</v>
      </c>
      <c r="H193" s="210" t="s">
        <v>7</v>
      </c>
      <c r="I193" s="224" t="s">
        <v>2992</v>
      </c>
      <c r="J193" s="211" t="s">
        <v>2491</v>
      </c>
      <c r="K193" s="4" t="s">
        <v>16</v>
      </c>
      <c r="L193" s="81"/>
      <c r="M193" s="4"/>
      <c r="N193" s="4" t="s">
        <v>16</v>
      </c>
      <c r="O193" s="4"/>
      <c r="P193" s="4" t="s">
        <v>16</v>
      </c>
      <c r="Q193" s="185"/>
      <c r="R193" s="4" t="s">
        <v>16</v>
      </c>
      <c r="S193" s="4"/>
      <c r="T193" s="4"/>
      <c r="U193" s="4" t="s">
        <v>16</v>
      </c>
      <c r="V193" s="4"/>
      <c r="W193" s="4" t="s">
        <v>16</v>
      </c>
      <c r="X193" s="4"/>
      <c r="Y193" s="4"/>
      <c r="Z193" s="4"/>
      <c r="AA193" s="4"/>
      <c r="AB193" s="4" t="s">
        <v>16</v>
      </c>
      <c r="AC193" s="4"/>
      <c r="AD193" s="4" t="s">
        <v>16</v>
      </c>
      <c r="AE193" s="236"/>
      <c r="AF193" s="4" t="s">
        <v>16</v>
      </c>
      <c r="AG193" s="4"/>
      <c r="AH193" s="4"/>
      <c r="AI193" s="4" t="s">
        <v>16</v>
      </c>
      <c r="AJ193" s="4"/>
      <c r="AK193" s="4" t="s">
        <v>16</v>
      </c>
      <c r="AL193" s="4"/>
      <c r="AM193" s="4" t="s">
        <v>16</v>
      </c>
      <c r="AN193" s="4"/>
      <c r="AO193" s="4"/>
      <c r="AP193" s="42">
        <f ca="1">COUNTIFS(INDIRECT(Data!$J$2),"&lt;&gt;")</f>
        <v>12</v>
      </c>
      <c r="AQ193" s="42">
        <f ca="1">COUNTIFS(INDIRECT(Data!$J$2),"P")</f>
        <v>12</v>
      </c>
      <c r="AR193" s="42">
        <f ca="1">COUNTIFS(INDIRECT(Data!$J$2),"A")</f>
        <v>0</v>
      </c>
      <c r="AS193" s="43">
        <f ca="1">COUNTIFS(INDIRECT(Data!$J$2),"L")</f>
        <v>0</v>
      </c>
      <c r="AT193" s="44">
        <f ca="1">IFERROR(Attd_Sheet[[#This Row],[Classes Attended]]/Attd_Sheet[[#This Row],[Column1]],"")</f>
        <v>1</v>
      </c>
      <c r="AU193" s="93"/>
    </row>
    <row r="194" spans="1:47" s="35" customFormat="1" hidden="1" x14ac:dyDescent="0.25">
      <c r="A194" s="208">
        <f>COUNTIFS(Attd_Sheet[Student ID],Attd_Sheet[[#This Row],[Student ID]])</f>
        <v>1</v>
      </c>
      <c r="B194" s="209" t="s">
        <v>137</v>
      </c>
      <c r="C194" s="210" t="s">
        <v>2494</v>
      </c>
      <c r="D194" s="252" t="s">
        <v>881</v>
      </c>
      <c r="E194" s="252" t="s">
        <v>1681</v>
      </c>
      <c r="F194" s="209" t="s">
        <v>31</v>
      </c>
      <c r="G194" s="252" t="s">
        <v>2468</v>
      </c>
      <c r="H194" s="210" t="s">
        <v>7</v>
      </c>
      <c r="I194" s="224" t="s">
        <v>2992</v>
      </c>
      <c r="J194" s="211" t="s">
        <v>2491</v>
      </c>
      <c r="K194" s="4" t="s">
        <v>16</v>
      </c>
      <c r="L194" s="81"/>
      <c r="M194" s="4"/>
      <c r="N194" s="4" t="s">
        <v>16</v>
      </c>
      <c r="O194" s="4"/>
      <c r="P194" s="4" t="s">
        <v>16</v>
      </c>
      <c r="Q194" s="185"/>
      <c r="R194" s="4" t="s">
        <v>16</v>
      </c>
      <c r="S194" s="4"/>
      <c r="T194" s="4"/>
      <c r="U194" s="4" t="s">
        <v>16</v>
      </c>
      <c r="V194" s="4"/>
      <c r="W194" s="4" t="s">
        <v>16</v>
      </c>
      <c r="X194" s="4"/>
      <c r="Y194" s="4"/>
      <c r="Z194" s="4"/>
      <c r="AA194" s="4"/>
      <c r="AB194" s="4" t="s">
        <v>16</v>
      </c>
      <c r="AC194" s="4"/>
      <c r="AD194" s="4" t="s">
        <v>16</v>
      </c>
      <c r="AE194" s="236"/>
      <c r="AF194" s="4" t="s">
        <v>16</v>
      </c>
      <c r="AG194" s="4"/>
      <c r="AH194" s="4"/>
      <c r="AI194" s="4" t="s">
        <v>16</v>
      </c>
      <c r="AJ194" s="4"/>
      <c r="AK194" s="4" t="s">
        <v>16</v>
      </c>
      <c r="AL194" s="4"/>
      <c r="AM194" s="4" t="s">
        <v>16</v>
      </c>
      <c r="AN194" s="4"/>
      <c r="AO194" s="4"/>
      <c r="AP194" s="42">
        <f ca="1">COUNTIFS(INDIRECT(Data!$J$2),"&lt;&gt;")</f>
        <v>12</v>
      </c>
      <c r="AQ194" s="42">
        <f ca="1">COUNTIFS(INDIRECT(Data!$J$2),"P")</f>
        <v>12</v>
      </c>
      <c r="AR194" s="42">
        <f ca="1">COUNTIFS(INDIRECT(Data!$J$2),"A")</f>
        <v>0</v>
      </c>
      <c r="AS194" s="43">
        <f ca="1">COUNTIFS(INDIRECT(Data!$J$2),"L")</f>
        <v>0</v>
      </c>
      <c r="AT194" s="44">
        <f ca="1">IFERROR(Attd_Sheet[[#This Row],[Classes Attended]]/Attd_Sheet[[#This Row],[Column1]],"")</f>
        <v>1</v>
      </c>
      <c r="AU194" s="93"/>
    </row>
    <row r="195" spans="1:47" s="35" customFormat="1" hidden="1" x14ac:dyDescent="0.25">
      <c r="A195" s="208">
        <f>COUNTIFS(Attd_Sheet[Student ID],Attd_Sheet[[#This Row],[Student ID]])</f>
        <v>1</v>
      </c>
      <c r="B195" s="209" t="s">
        <v>137</v>
      </c>
      <c r="C195" s="210" t="s">
        <v>2494</v>
      </c>
      <c r="D195" s="252" t="s">
        <v>882</v>
      </c>
      <c r="E195" s="252" t="s">
        <v>1682</v>
      </c>
      <c r="F195" s="209" t="s">
        <v>31</v>
      </c>
      <c r="G195" s="252" t="s">
        <v>2468</v>
      </c>
      <c r="H195" s="210" t="s">
        <v>7</v>
      </c>
      <c r="I195" s="224" t="s">
        <v>2992</v>
      </c>
      <c r="J195" s="211" t="s">
        <v>2491</v>
      </c>
      <c r="K195" s="4" t="s">
        <v>16</v>
      </c>
      <c r="L195" s="81"/>
      <c r="M195" s="4"/>
      <c r="N195" s="4" t="s">
        <v>28</v>
      </c>
      <c r="O195" s="4"/>
      <c r="P195" s="4" t="s">
        <v>16</v>
      </c>
      <c r="Q195" s="185"/>
      <c r="R195" s="4" t="s">
        <v>16</v>
      </c>
      <c r="S195" s="4"/>
      <c r="T195" s="4"/>
      <c r="U195" s="4" t="s">
        <v>16</v>
      </c>
      <c r="V195" s="4"/>
      <c r="W195" s="4" t="s">
        <v>16</v>
      </c>
      <c r="X195" s="4"/>
      <c r="Y195" s="4"/>
      <c r="Z195" s="4"/>
      <c r="AA195" s="4"/>
      <c r="AB195" s="4" t="s">
        <v>16</v>
      </c>
      <c r="AC195" s="4"/>
      <c r="AD195" s="4" t="s">
        <v>16</v>
      </c>
      <c r="AE195" s="236"/>
      <c r="AF195" s="4" t="s">
        <v>16</v>
      </c>
      <c r="AG195" s="4"/>
      <c r="AH195" s="4"/>
      <c r="AI195" s="4" t="s">
        <v>16</v>
      </c>
      <c r="AJ195" s="4"/>
      <c r="AK195" s="4" t="s">
        <v>16</v>
      </c>
      <c r="AL195" s="4"/>
      <c r="AM195" s="4" t="s">
        <v>16</v>
      </c>
      <c r="AN195" s="4"/>
      <c r="AO195" s="4"/>
      <c r="AP195" s="42">
        <f ca="1">COUNTIFS(INDIRECT(Data!$J$2),"&lt;&gt;")</f>
        <v>12</v>
      </c>
      <c r="AQ195" s="42">
        <f ca="1">COUNTIFS(INDIRECT(Data!$J$2),"P")</f>
        <v>11</v>
      </c>
      <c r="AR195" s="42">
        <f ca="1">COUNTIFS(INDIRECT(Data!$J$2),"A")</f>
        <v>1</v>
      </c>
      <c r="AS195" s="43">
        <f ca="1">COUNTIFS(INDIRECT(Data!$J$2),"L")</f>
        <v>0</v>
      </c>
      <c r="AT195" s="44">
        <f ca="1">IFERROR(Attd_Sheet[[#This Row],[Classes Attended]]/Attd_Sheet[[#This Row],[Column1]],"")</f>
        <v>0.91666666666666663</v>
      </c>
      <c r="AU195" s="93"/>
    </row>
    <row r="196" spans="1:47" s="35" customFormat="1" hidden="1" x14ac:dyDescent="0.25">
      <c r="A196" s="208">
        <f>COUNTIFS(Attd_Sheet[Student ID],Attd_Sheet[[#This Row],[Student ID]])</f>
        <v>1</v>
      </c>
      <c r="B196" s="209" t="s">
        <v>137</v>
      </c>
      <c r="C196" s="210" t="s">
        <v>2494</v>
      </c>
      <c r="D196" s="252" t="s">
        <v>883</v>
      </c>
      <c r="E196" s="252" t="s">
        <v>1683</v>
      </c>
      <c r="F196" s="209" t="s">
        <v>31</v>
      </c>
      <c r="G196" s="252" t="s">
        <v>2468</v>
      </c>
      <c r="H196" s="210" t="s">
        <v>7</v>
      </c>
      <c r="I196" s="224" t="s">
        <v>2992</v>
      </c>
      <c r="J196" s="211" t="s">
        <v>2491</v>
      </c>
      <c r="K196" s="4" t="s">
        <v>16</v>
      </c>
      <c r="L196" s="81"/>
      <c r="M196" s="4"/>
      <c r="N196" s="4" t="s">
        <v>16</v>
      </c>
      <c r="O196" s="4"/>
      <c r="P196" s="4" t="s">
        <v>16</v>
      </c>
      <c r="Q196" s="185"/>
      <c r="R196" s="4" t="s">
        <v>16</v>
      </c>
      <c r="S196" s="4"/>
      <c r="T196" s="4"/>
      <c r="U196" s="4" t="s">
        <v>16</v>
      </c>
      <c r="V196" s="4"/>
      <c r="W196" s="4" t="s">
        <v>16</v>
      </c>
      <c r="X196" s="4"/>
      <c r="Y196" s="4"/>
      <c r="Z196" s="4"/>
      <c r="AA196" s="4"/>
      <c r="AB196" s="4" t="s">
        <v>16</v>
      </c>
      <c r="AC196" s="4"/>
      <c r="AD196" s="4" t="s">
        <v>16</v>
      </c>
      <c r="AE196" s="236"/>
      <c r="AF196" s="4" t="s">
        <v>16</v>
      </c>
      <c r="AG196" s="4"/>
      <c r="AH196" s="4"/>
      <c r="AI196" s="4" t="s">
        <v>16</v>
      </c>
      <c r="AJ196" s="4"/>
      <c r="AK196" s="4" t="s">
        <v>16</v>
      </c>
      <c r="AL196" s="4"/>
      <c r="AM196" s="4" t="s">
        <v>16</v>
      </c>
      <c r="AN196" s="4"/>
      <c r="AO196" s="4"/>
      <c r="AP196" s="42">
        <f ca="1">COUNTIFS(INDIRECT(Data!$J$2),"&lt;&gt;")</f>
        <v>12</v>
      </c>
      <c r="AQ196" s="42">
        <f ca="1">COUNTIFS(INDIRECT(Data!$J$2),"P")</f>
        <v>12</v>
      </c>
      <c r="AR196" s="42">
        <f ca="1">COUNTIFS(INDIRECT(Data!$J$2),"A")</f>
        <v>0</v>
      </c>
      <c r="AS196" s="43">
        <f ca="1">COUNTIFS(INDIRECT(Data!$J$2),"L")</f>
        <v>0</v>
      </c>
      <c r="AT196" s="44">
        <f ca="1">IFERROR(Attd_Sheet[[#This Row],[Classes Attended]]/Attd_Sheet[[#This Row],[Column1]],"")</f>
        <v>1</v>
      </c>
      <c r="AU196" s="93"/>
    </row>
    <row r="197" spans="1:47" s="35" customFormat="1" hidden="1" x14ac:dyDescent="0.25">
      <c r="A197" s="208">
        <f>COUNTIFS(Attd_Sheet[Student ID],Attd_Sheet[[#This Row],[Student ID]])</f>
        <v>1</v>
      </c>
      <c r="B197" s="209" t="s">
        <v>137</v>
      </c>
      <c r="C197" s="210" t="s">
        <v>2494</v>
      </c>
      <c r="D197" s="252" t="s">
        <v>884</v>
      </c>
      <c r="E197" s="252" t="s">
        <v>1684</v>
      </c>
      <c r="F197" s="209" t="s">
        <v>31</v>
      </c>
      <c r="G197" s="252" t="s">
        <v>2468</v>
      </c>
      <c r="H197" s="210" t="s">
        <v>7</v>
      </c>
      <c r="I197" s="224" t="s">
        <v>2992</v>
      </c>
      <c r="J197" s="211" t="s">
        <v>2491</v>
      </c>
      <c r="K197" s="4" t="s">
        <v>16</v>
      </c>
      <c r="L197" s="81"/>
      <c r="M197" s="4"/>
      <c r="N197" s="4" t="s">
        <v>16</v>
      </c>
      <c r="O197" s="4"/>
      <c r="P197" s="4" t="s">
        <v>16</v>
      </c>
      <c r="Q197" s="185"/>
      <c r="R197" s="4" t="s">
        <v>16</v>
      </c>
      <c r="S197" s="4"/>
      <c r="T197" s="4"/>
      <c r="U197" s="4" t="s">
        <v>16</v>
      </c>
      <c r="V197" s="4"/>
      <c r="W197" s="4" t="s">
        <v>16</v>
      </c>
      <c r="X197" s="4"/>
      <c r="Y197" s="4"/>
      <c r="Z197" s="4"/>
      <c r="AA197" s="4"/>
      <c r="AB197" s="4" t="s">
        <v>16</v>
      </c>
      <c r="AC197" s="4"/>
      <c r="AD197" s="4" t="s">
        <v>16</v>
      </c>
      <c r="AE197" s="236"/>
      <c r="AF197" s="4" t="s">
        <v>16</v>
      </c>
      <c r="AG197" s="4"/>
      <c r="AH197" s="4"/>
      <c r="AI197" s="4" t="s">
        <v>16</v>
      </c>
      <c r="AJ197" s="4"/>
      <c r="AK197" s="4" t="s">
        <v>16</v>
      </c>
      <c r="AL197" s="4"/>
      <c r="AM197" s="4" t="s">
        <v>16</v>
      </c>
      <c r="AN197" s="4"/>
      <c r="AO197" s="4"/>
      <c r="AP197" s="42">
        <f ca="1">COUNTIFS(INDIRECT(Data!$J$2),"&lt;&gt;")</f>
        <v>12</v>
      </c>
      <c r="AQ197" s="42">
        <f ca="1">COUNTIFS(INDIRECT(Data!$J$2),"P")</f>
        <v>12</v>
      </c>
      <c r="AR197" s="42">
        <f ca="1">COUNTIFS(INDIRECT(Data!$J$2),"A")</f>
        <v>0</v>
      </c>
      <c r="AS197" s="43">
        <f ca="1">COUNTIFS(INDIRECT(Data!$J$2),"L")</f>
        <v>0</v>
      </c>
      <c r="AT197" s="44">
        <f ca="1">IFERROR(Attd_Sheet[[#This Row],[Classes Attended]]/Attd_Sheet[[#This Row],[Column1]],"")</f>
        <v>1</v>
      </c>
      <c r="AU197" s="93"/>
    </row>
    <row r="198" spans="1:47" s="35" customFormat="1" hidden="1" x14ac:dyDescent="0.25">
      <c r="A198" s="208">
        <f>COUNTIFS(Attd_Sheet[Student ID],Attd_Sheet[[#This Row],[Student ID]])</f>
        <v>1</v>
      </c>
      <c r="B198" s="209" t="s">
        <v>137</v>
      </c>
      <c r="C198" s="210" t="s">
        <v>2494</v>
      </c>
      <c r="D198" s="252" t="s">
        <v>886</v>
      </c>
      <c r="E198" s="252" t="s">
        <v>1686</v>
      </c>
      <c r="F198" s="209" t="s">
        <v>31</v>
      </c>
      <c r="G198" s="252" t="s">
        <v>2468</v>
      </c>
      <c r="H198" s="210" t="s">
        <v>7</v>
      </c>
      <c r="I198" s="224" t="s">
        <v>2992</v>
      </c>
      <c r="J198" s="211" t="s">
        <v>2491</v>
      </c>
      <c r="K198" s="4" t="s">
        <v>16</v>
      </c>
      <c r="L198" s="4"/>
      <c r="M198" s="4"/>
      <c r="N198" s="4" t="s">
        <v>16</v>
      </c>
      <c r="O198" s="4"/>
      <c r="P198" s="4" t="s">
        <v>16</v>
      </c>
      <c r="Q198" s="185"/>
      <c r="R198" s="4" t="s">
        <v>16</v>
      </c>
      <c r="S198" s="4"/>
      <c r="T198" s="4"/>
      <c r="U198" s="4" t="s">
        <v>16</v>
      </c>
      <c r="V198" s="4"/>
      <c r="W198" s="4" t="s">
        <v>16</v>
      </c>
      <c r="X198" s="4"/>
      <c r="Y198" s="4"/>
      <c r="Z198" s="4"/>
      <c r="AA198" s="4"/>
      <c r="AB198" s="4" t="s">
        <v>16</v>
      </c>
      <c r="AC198" s="4"/>
      <c r="AD198" s="4" t="s">
        <v>16</v>
      </c>
      <c r="AE198" s="236"/>
      <c r="AF198" s="4" t="s">
        <v>16</v>
      </c>
      <c r="AG198" s="4"/>
      <c r="AH198" s="4"/>
      <c r="AI198" s="4" t="s">
        <v>16</v>
      </c>
      <c r="AJ198" s="4"/>
      <c r="AK198" s="4" t="s">
        <v>16</v>
      </c>
      <c r="AL198" s="4"/>
      <c r="AM198" s="4" t="s">
        <v>16</v>
      </c>
      <c r="AN198" s="4"/>
      <c r="AO198" s="4"/>
      <c r="AP198" s="42">
        <f ca="1">COUNTIFS(INDIRECT(Data!$J$2),"&lt;&gt;")</f>
        <v>12</v>
      </c>
      <c r="AQ198" s="42">
        <f ca="1">COUNTIFS(INDIRECT(Data!$J$2),"P")</f>
        <v>12</v>
      </c>
      <c r="AR198" s="42">
        <f ca="1">COUNTIFS(INDIRECT(Data!$J$2),"A")</f>
        <v>0</v>
      </c>
      <c r="AS198" s="43">
        <f ca="1">COUNTIFS(INDIRECT(Data!$J$2),"L")</f>
        <v>0</v>
      </c>
      <c r="AT198" s="44">
        <f ca="1">IFERROR(Attd_Sheet[[#This Row],[Classes Attended]]/Attd_Sheet[[#This Row],[Column1]],"")</f>
        <v>1</v>
      </c>
      <c r="AU198" s="93"/>
    </row>
    <row r="199" spans="1:47" s="35" customFormat="1" hidden="1" x14ac:dyDescent="0.25">
      <c r="A199" s="208">
        <f>COUNTIFS(Attd_Sheet[Student ID],Attd_Sheet[[#This Row],[Student ID]])</f>
        <v>1</v>
      </c>
      <c r="B199" s="209" t="s">
        <v>137</v>
      </c>
      <c r="C199" s="210" t="s">
        <v>2494</v>
      </c>
      <c r="D199" s="252" t="s">
        <v>527</v>
      </c>
      <c r="E199" s="252" t="s">
        <v>1342</v>
      </c>
      <c r="F199" s="209" t="s">
        <v>31</v>
      </c>
      <c r="G199" s="252" t="s">
        <v>2441</v>
      </c>
      <c r="H199" s="210" t="s">
        <v>7</v>
      </c>
      <c r="I199" s="224" t="s">
        <v>2993</v>
      </c>
      <c r="J199" s="211" t="s">
        <v>2483</v>
      </c>
      <c r="K199" s="4" t="s">
        <v>16</v>
      </c>
      <c r="L199" s="4"/>
      <c r="M199" s="4"/>
      <c r="N199" s="4" t="s">
        <v>16</v>
      </c>
      <c r="O199" s="4"/>
      <c r="P199" s="4" t="s">
        <v>16</v>
      </c>
      <c r="Q199" s="185"/>
      <c r="R199" s="4" t="s">
        <v>28</v>
      </c>
      <c r="S199" s="4"/>
      <c r="T199" s="4"/>
      <c r="U199" s="4" t="s">
        <v>16</v>
      </c>
      <c r="V199" s="4"/>
      <c r="W199" s="4" t="s">
        <v>16</v>
      </c>
      <c r="X199" s="4"/>
      <c r="Y199" s="4"/>
      <c r="Z199" s="4"/>
      <c r="AA199" s="4"/>
      <c r="AB199" s="4" t="s">
        <v>16</v>
      </c>
      <c r="AC199" s="4"/>
      <c r="AD199" s="4" t="s">
        <v>16</v>
      </c>
      <c r="AE199" s="236"/>
      <c r="AF199" s="4" t="s">
        <v>16</v>
      </c>
      <c r="AG199" s="4"/>
      <c r="AH199" s="4"/>
      <c r="AI199" s="4" t="s">
        <v>16</v>
      </c>
      <c r="AJ199" s="4"/>
      <c r="AK199" s="4" t="s">
        <v>16</v>
      </c>
      <c r="AL199" s="4"/>
      <c r="AM199" s="4" t="s">
        <v>16</v>
      </c>
      <c r="AN199" s="4"/>
      <c r="AO199" s="4"/>
      <c r="AP199" s="42">
        <f ca="1">COUNTIFS(INDIRECT(Data!$J$2),"&lt;&gt;")</f>
        <v>12</v>
      </c>
      <c r="AQ199" s="42">
        <f ca="1">COUNTIFS(INDIRECT(Data!$J$2),"P")</f>
        <v>11</v>
      </c>
      <c r="AR199" s="42">
        <f ca="1">COUNTIFS(INDIRECT(Data!$J$2),"A")</f>
        <v>1</v>
      </c>
      <c r="AS199" s="43">
        <f ca="1">COUNTIFS(INDIRECT(Data!$J$2),"L")</f>
        <v>0</v>
      </c>
      <c r="AT199" s="44">
        <f ca="1">IFERROR(Attd_Sheet[[#This Row],[Classes Attended]]/Attd_Sheet[[#This Row],[Column1]],"")</f>
        <v>0.91666666666666663</v>
      </c>
      <c r="AU199" s="26"/>
    </row>
    <row r="200" spans="1:47" s="35" customFormat="1" hidden="1" x14ac:dyDescent="0.25">
      <c r="A200" s="208">
        <f>COUNTIFS(Attd_Sheet[Student ID],Attd_Sheet[[#This Row],[Student ID]])</f>
        <v>1</v>
      </c>
      <c r="B200" s="209" t="s">
        <v>137</v>
      </c>
      <c r="C200" s="210" t="s">
        <v>2494</v>
      </c>
      <c r="D200" s="252" t="s">
        <v>528</v>
      </c>
      <c r="E200" s="252" t="s">
        <v>1343</v>
      </c>
      <c r="F200" s="209" t="s">
        <v>31</v>
      </c>
      <c r="G200" s="252" t="s">
        <v>2441</v>
      </c>
      <c r="H200" s="210" t="s">
        <v>7</v>
      </c>
      <c r="I200" s="224" t="s">
        <v>2993</v>
      </c>
      <c r="J200" s="211" t="s">
        <v>2483</v>
      </c>
      <c r="K200" s="4" t="s">
        <v>28</v>
      </c>
      <c r="L200" s="4"/>
      <c r="M200" s="4"/>
      <c r="N200" s="4" t="s">
        <v>16</v>
      </c>
      <c r="O200" s="4"/>
      <c r="P200" s="4" t="s">
        <v>17</v>
      </c>
      <c r="Q200" s="185"/>
      <c r="R200" s="4" t="s">
        <v>16</v>
      </c>
      <c r="S200" s="4"/>
      <c r="T200" s="4"/>
      <c r="U200" s="4" t="s">
        <v>16</v>
      </c>
      <c r="V200" s="4"/>
      <c r="W200" s="4" t="s">
        <v>16</v>
      </c>
      <c r="X200" s="4"/>
      <c r="Y200" s="4"/>
      <c r="Z200" s="4"/>
      <c r="AA200" s="4"/>
      <c r="AB200" s="4" t="s">
        <v>16</v>
      </c>
      <c r="AC200" s="4"/>
      <c r="AD200" s="4" t="s">
        <v>16</v>
      </c>
      <c r="AE200" s="236"/>
      <c r="AF200" s="4" t="s">
        <v>16</v>
      </c>
      <c r="AG200" s="4"/>
      <c r="AH200" s="4"/>
      <c r="AI200" s="4" t="s">
        <v>28</v>
      </c>
      <c r="AJ200" s="4"/>
      <c r="AK200" s="4" t="s">
        <v>16</v>
      </c>
      <c r="AL200" s="4"/>
      <c r="AM200" s="4" t="s">
        <v>16</v>
      </c>
      <c r="AN200" s="4"/>
      <c r="AO200" s="4"/>
      <c r="AP200" s="42">
        <f ca="1">COUNTIFS(INDIRECT(Data!$J$2),"&lt;&gt;")</f>
        <v>12</v>
      </c>
      <c r="AQ200" s="42">
        <f ca="1">COUNTIFS(INDIRECT(Data!$J$2),"P")</f>
        <v>9</v>
      </c>
      <c r="AR200" s="42">
        <f ca="1">COUNTIFS(INDIRECT(Data!$J$2),"A")</f>
        <v>2</v>
      </c>
      <c r="AS200" s="43">
        <f ca="1">COUNTIFS(INDIRECT(Data!$J$2),"L")</f>
        <v>1</v>
      </c>
      <c r="AT200" s="44">
        <f ca="1">IFERROR(Attd_Sheet[[#This Row],[Classes Attended]]/Attd_Sheet[[#This Row],[Column1]],"")</f>
        <v>0.75</v>
      </c>
      <c r="AU200" s="26"/>
    </row>
    <row r="201" spans="1:47" s="35" customFormat="1" hidden="1" x14ac:dyDescent="0.25">
      <c r="A201" s="208">
        <f>COUNTIFS(Attd_Sheet[Student ID],Attd_Sheet[[#This Row],[Student ID]])</f>
        <v>1</v>
      </c>
      <c r="B201" s="209" t="s">
        <v>137</v>
      </c>
      <c r="C201" s="210" t="s">
        <v>2494</v>
      </c>
      <c r="D201" s="252" t="s">
        <v>529</v>
      </c>
      <c r="E201" s="252" t="s">
        <v>1344</v>
      </c>
      <c r="F201" s="209" t="s">
        <v>31</v>
      </c>
      <c r="G201" s="252" t="s">
        <v>2441</v>
      </c>
      <c r="H201" s="210" t="s">
        <v>7</v>
      </c>
      <c r="I201" s="224" t="s">
        <v>2993</v>
      </c>
      <c r="J201" s="211" t="s">
        <v>2483</v>
      </c>
      <c r="K201" s="4" t="s">
        <v>28</v>
      </c>
      <c r="L201" s="4"/>
      <c r="M201" s="4"/>
      <c r="N201" s="4" t="s">
        <v>16</v>
      </c>
      <c r="O201" s="4"/>
      <c r="P201" s="4" t="s">
        <v>16</v>
      </c>
      <c r="Q201" s="185"/>
      <c r="R201" s="4" t="s">
        <v>28</v>
      </c>
      <c r="S201" s="4"/>
      <c r="T201" s="4"/>
      <c r="U201" s="4" t="s">
        <v>16</v>
      </c>
      <c r="V201" s="4"/>
      <c r="W201" s="4" t="s">
        <v>16</v>
      </c>
      <c r="X201" s="4"/>
      <c r="Y201" s="4"/>
      <c r="Z201" s="4"/>
      <c r="AA201" s="4"/>
      <c r="AB201" s="4" t="s">
        <v>28</v>
      </c>
      <c r="AC201" s="4"/>
      <c r="AD201" s="4" t="s">
        <v>16</v>
      </c>
      <c r="AE201" s="236"/>
      <c r="AF201" s="4" t="s">
        <v>16</v>
      </c>
      <c r="AG201" s="4"/>
      <c r="AH201" s="4"/>
      <c r="AI201" s="4" t="s">
        <v>16</v>
      </c>
      <c r="AJ201" s="4"/>
      <c r="AK201" s="4" t="s">
        <v>16</v>
      </c>
      <c r="AL201" s="4"/>
      <c r="AM201" s="4" t="s">
        <v>16</v>
      </c>
      <c r="AN201" s="4"/>
      <c r="AO201" s="4"/>
      <c r="AP201" s="42">
        <f ca="1">COUNTIFS(INDIRECT(Data!$J$2),"&lt;&gt;")</f>
        <v>12</v>
      </c>
      <c r="AQ201" s="42">
        <f ca="1">COUNTIFS(INDIRECT(Data!$J$2),"P")</f>
        <v>9</v>
      </c>
      <c r="AR201" s="42">
        <f ca="1">COUNTIFS(INDIRECT(Data!$J$2),"A")</f>
        <v>3</v>
      </c>
      <c r="AS201" s="43">
        <f ca="1">COUNTIFS(INDIRECT(Data!$J$2),"L")</f>
        <v>0</v>
      </c>
      <c r="AT201" s="44">
        <f ca="1">IFERROR(Attd_Sheet[[#This Row],[Classes Attended]]/Attd_Sheet[[#This Row],[Column1]],"")</f>
        <v>0.75</v>
      </c>
      <c r="AU201" s="26"/>
    </row>
    <row r="202" spans="1:47" s="35" customFormat="1" hidden="1" x14ac:dyDescent="0.25">
      <c r="A202" s="208">
        <f>COUNTIFS(Attd_Sheet[Student ID],Attd_Sheet[[#This Row],[Student ID]])</f>
        <v>1</v>
      </c>
      <c r="B202" s="209" t="s">
        <v>137</v>
      </c>
      <c r="C202" s="210" t="s">
        <v>2494</v>
      </c>
      <c r="D202" s="252" t="s">
        <v>530</v>
      </c>
      <c r="E202" s="252" t="s">
        <v>1345</v>
      </c>
      <c r="F202" s="209" t="s">
        <v>31</v>
      </c>
      <c r="G202" s="252" t="s">
        <v>2441</v>
      </c>
      <c r="H202" s="210" t="s">
        <v>7</v>
      </c>
      <c r="I202" s="224" t="s">
        <v>2993</v>
      </c>
      <c r="J202" s="211" t="s">
        <v>2483</v>
      </c>
      <c r="K202" s="4" t="s">
        <v>16</v>
      </c>
      <c r="L202" s="4"/>
      <c r="M202" s="4"/>
      <c r="N202" s="4" t="s">
        <v>16</v>
      </c>
      <c r="O202" s="4"/>
      <c r="P202" s="4" t="s">
        <v>28</v>
      </c>
      <c r="Q202" s="185"/>
      <c r="R202" s="4" t="s">
        <v>16</v>
      </c>
      <c r="S202" s="4"/>
      <c r="T202" s="4"/>
      <c r="U202" s="4" t="s">
        <v>16</v>
      </c>
      <c r="V202" s="4"/>
      <c r="W202" s="4" t="s">
        <v>16</v>
      </c>
      <c r="X202" s="4"/>
      <c r="Y202" s="4"/>
      <c r="Z202" s="4"/>
      <c r="AA202" s="4"/>
      <c r="AB202" s="4" t="s">
        <v>16</v>
      </c>
      <c r="AC202" s="4"/>
      <c r="AD202" s="4" t="s">
        <v>16</v>
      </c>
      <c r="AE202" s="236"/>
      <c r="AF202" s="4" t="s">
        <v>16</v>
      </c>
      <c r="AG202" s="4"/>
      <c r="AH202" s="4"/>
      <c r="AI202" s="4" t="s">
        <v>17</v>
      </c>
      <c r="AJ202" s="4"/>
      <c r="AK202" s="4" t="s">
        <v>16</v>
      </c>
      <c r="AL202" s="4"/>
      <c r="AM202" s="4" t="s">
        <v>28</v>
      </c>
      <c r="AN202" s="4"/>
      <c r="AO202" s="4"/>
      <c r="AP202" s="42">
        <f ca="1">COUNTIFS(INDIRECT(Data!$J$2),"&lt;&gt;")</f>
        <v>12</v>
      </c>
      <c r="AQ202" s="42">
        <f ca="1">COUNTIFS(INDIRECT(Data!$J$2),"P")</f>
        <v>9</v>
      </c>
      <c r="AR202" s="42">
        <f ca="1">COUNTIFS(INDIRECT(Data!$J$2),"A")</f>
        <v>2</v>
      </c>
      <c r="AS202" s="43">
        <f ca="1">COUNTIFS(INDIRECT(Data!$J$2),"L")</f>
        <v>1</v>
      </c>
      <c r="AT202" s="44">
        <f ca="1">IFERROR(Attd_Sheet[[#This Row],[Classes Attended]]/Attd_Sheet[[#This Row],[Column1]],"")</f>
        <v>0.75</v>
      </c>
      <c r="AU202" s="26"/>
    </row>
    <row r="203" spans="1:47" s="35" customFormat="1" hidden="1" x14ac:dyDescent="0.25">
      <c r="A203" s="208">
        <f>COUNTIFS(Attd_Sheet[Student ID],Attd_Sheet[[#This Row],[Student ID]])</f>
        <v>1</v>
      </c>
      <c r="B203" s="209" t="s">
        <v>137</v>
      </c>
      <c r="C203" s="210" t="s">
        <v>2494</v>
      </c>
      <c r="D203" s="252" t="s">
        <v>531</v>
      </c>
      <c r="E203" s="252" t="s">
        <v>1346</v>
      </c>
      <c r="F203" s="209" t="s">
        <v>31</v>
      </c>
      <c r="G203" s="252" t="s">
        <v>2441</v>
      </c>
      <c r="H203" s="210" t="s">
        <v>7</v>
      </c>
      <c r="I203" s="224" t="s">
        <v>2993</v>
      </c>
      <c r="J203" s="211" t="s">
        <v>2483</v>
      </c>
      <c r="K203" s="4" t="s">
        <v>16</v>
      </c>
      <c r="L203" s="4"/>
      <c r="M203" s="4"/>
      <c r="N203" s="4" t="s">
        <v>16</v>
      </c>
      <c r="O203" s="4"/>
      <c r="P203" s="4" t="s">
        <v>16</v>
      </c>
      <c r="Q203" s="185"/>
      <c r="R203" s="4" t="s">
        <v>16</v>
      </c>
      <c r="S203" s="4"/>
      <c r="T203" s="4"/>
      <c r="U203" s="4" t="s">
        <v>16</v>
      </c>
      <c r="V203" s="4"/>
      <c r="W203" s="4" t="s">
        <v>16</v>
      </c>
      <c r="X203" s="4"/>
      <c r="Y203" s="4"/>
      <c r="Z203" s="4"/>
      <c r="AA203" s="4"/>
      <c r="AB203" s="4" t="s">
        <v>16</v>
      </c>
      <c r="AC203" s="4"/>
      <c r="AD203" s="4" t="s">
        <v>16</v>
      </c>
      <c r="AE203" s="236"/>
      <c r="AF203" s="4" t="s">
        <v>16</v>
      </c>
      <c r="AG203" s="4"/>
      <c r="AH203" s="4"/>
      <c r="AI203" s="4" t="s">
        <v>16</v>
      </c>
      <c r="AJ203" s="4"/>
      <c r="AK203" s="4" t="s">
        <v>16</v>
      </c>
      <c r="AL203" s="4"/>
      <c r="AM203" s="4" t="s">
        <v>16</v>
      </c>
      <c r="AN203" s="4"/>
      <c r="AO203" s="4"/>
      <c r="AP203" s="42">
        <f ca="1">COUNTIFS(INDIRECT(Data!$J$2),"&lt;&gt;")</f>
        <v>12</v>
      </c>
      <c r="AQ203" s="42">
        <f ca="1">COUNTIFS(INDIRECT(Data!$J$2),"P")</f>
        <v>12</v>
      </c>
      <c r="AR203" s="42">
        <f ca="1">COUNTIFS(INDIRECT(Data!$J$2),"A")</f>
        <v>0</v>
      </c>
      <c r="AS203" s="43">
        <f ca="1">COUNTIFS(INDIRECT(Data!$J$2),"L")</f>
        <v>0</v>
      </c>
      <c r="AT203" s="44">
        <f ca="1">IFERROR(Attd_Sheet[[#This Row],[Classes Attended]]/Attd_Sheet[[#This Row],[Column1]],"")</f>
        <v>1</v>
      </c>
      <c r="AU203" s="26"/>
    </row>
    <row r="204" spans="1:47" s="35" customFormat="1" hidden="1" x14ac:dyDescent="0.25">
      <c r="A204" s="208">
        <f>COUNTIFS(Attd_Sheet[Student ID],Attd_Sheet[[#This Row],[Student ID]])</f>
        <v>1</v>
      </c>
      <c r="B204" s="209" t="s">
        <v>137</v>
      </c>
      <c r="C204" s="210" t="s">
        <v>2494</v>
      </c>
      <c r="D204" s="252" t="s">
        <v>532</v>
      </c>
      <c r="E204" s="252" t="s">
        <v>1347</v>
      </c>
      <c r="F204" s="209" t="s">
        <v>31</v>
      </c>
      <c r="G204" s="252" t="s">
        <v>2441</v>
      </c>
      <c r="H204" s="210" t="s">
        <v>7</v>
      </c>
      <c r="I204" s="224" t="s">
        <v>2993</v>
      </c>
      <c r="J204" s="211" t="s">
        <v>2483</v>
      </c>
      <c r="K204" s="4" t="s">
        <v>16</v>
      </c>
      <c r="L204" s="4"/>
      <c r="M204" s="4"/>
      <c r="N204" s="4" t="s">
        <v>16</v>
      </c>
      <c r="O204" s="4"/>
      <c r="P204" s="4" t="s">
        <v>16</v>
      </c>
      <c r="Q204" s="185"/>
      <c r="R204" s="4" t="s">
        <v>28</v>
      </c>
      <c r="S204" s="4"/>
      <c r="T204" s="4"/>
      <c r="U204" s="4" t="s">
        <v>16</v>
      </c>
      <c r="V204" s="4"/>
      <c r="W204" s="4" t="s">
        <v>16</v>
      </c>
      <c r="X204" s="4"/>
      <c r="Y204" s="4"/>
      <c r="Z204" s="4"/>
      <c r="AA204" s="4"/>
      <c r="AB204" s="4" t="s">
        <v>16</v>
      </c>
      <c r="AC204" s="4"/>
      <c r="AD204" s="4" t="s">
        <v>16</v>
      </c>
      <c r="AE204" s="236"/>
      <c r="AF204" s="4" t="s">
        <v>16</v>
      </c>
      <c r="AG204" s="4"/>
      <c r="AH204" s="4"/>
      <c r="AI204" s="4" t="s">
        <v>16</v>
      </c>
      <c r="AJ204" s="4"/>
      <c r="AK204" s="4" t="s">
        <v>16</v>
      </c>
      <c r="AL204" s="4"/>
      <c r="AM204" s="4" t="s">
        <v>28</v>
      </c>
      <c r="AN204" s="4"/>
      <c r="AO204" s="4"/>
      <c r="AP204" s="42">
        <f ca="1">COUNTIFS(INDIRECT(Data!$J$2),"&lt;&gt;")</f>
        <v>12</v>
      </c>
      <c r="AQ204" s="42">
        <f ca="1">COUNTIFS(INDIRECT(Data!$J$2),"P")</f>
        <v>10</v>
      </c>
      <c r="AR204" s="42">
        <f ca="1">COUNTIFS(INDIRECT(Data!$J$2),"A")</f>
        <v>2</v>
      </c>
      <c r="AS204" s="43">
        <f ca="1">COUNTIFS(INDIRECT(Data!$J$2),"L")</f>
        <v>0</v>
      </c>
      <c r="AT204" s="44">
        <f ca="1">IFERROR(Attd_Sheet[[#This Row],[Classes Attended]]/Attd_Sheet[[#This Row],[Column1]],"")</f>
        <v>0.83333333333333337</v>
      </c>
      <c r="AU204" s="93"/>
    </row>
    <row r="205" spans="1:47" s="35" customFormat="1" hidden="1" x14ac:dyDescent="0.25">
      <c r="A205" s="208">
        <f>COUNTIFS(Attd_Sheet[Student ID],Attd_Sheet[[#This Row],[Student ID]])</f>
        <v>1</v>
      </c>
      <c r="B205" s="209" t="s">
        <v>137</v>
      </c>
      <c r="C205" s="210" t="s">
        <v>2494</v>
      </c>
      <c r="D205" s="252" t="s">
        <v>533</v>
      </c>
      <c r="E205" s="252" t="s">
        <v>1348</v>
      </c>
      <c r="F205" s="209" t="s">
        <v>31</v>
      </c>
      <c r="G205" s="252" t="s">
        <v>2441</v>
      </c>
      <c r="H205" s="210" t="s">
        <v>7</v>
      </c>
      <c r="I205" s="224" t="s">
        <v>2993</v>
      </c>
      <c r="J205" s="211" t="s">
        <v>2483</v>
      </c>
      <c r="K205" s="4" t="s">
        <v>16</v>
      </c>
      <c r="L205" s="4"/>
      <c r="M205" s="4"/>
      <c r="N205" s="4" t="s">
        <v>16</v>
      </c>
      <c r="O205" s="4"/>
      <c r="P205" s="4" t="s">
        <v>16</v>
      </c>
      <c r="Q205" s="185"/>
      <c r="R205" s="4" t="s">
        <v>16</v>
      </c>
      <c r="S205" s="4"/>
      <c r="T205" s="4"/>
      <c r="U205" s="4" t="s">
        <v>16</v>
      </c>
      <c r="V205" s="4"/>
      <c r="W205" s="4" t="s">
        <v>16</v>
      </c>
      <c r="X205" s="4"/>
      <c r="Y205" s="4"/>
      <c r="Z205" s="4"/>
      <c r="AA205" s="4"/>
      <c r="AB205" s="4" t="s">
        <v>16</v>
      </c>
      <c r="AC205" s="4"/>
      <c r="AD205" s="4" t="s">
        <v>16</v>
      </c>
      <c r="AE205" s="236"/>
      <c r="AF205" s="4" t="s">
        <v>16</v>
      </c>
      <c r="AG205" s="4"/>
      <c r="AH205" s="4"/>
      <c r="AI205" s="4" t="s">
        <v>16</v>
      </c>
      <c r="AJ205" s="4"/>
      <c r="AK205" s="4" t="s">
        <v>16</v>
      </c>
      <c r="AL205" s="4"/>
      <c r="AM205" s="4" t="s">
        <v>16</v>
      </c>
      <c r="AN205" s="4"/>
      <c r="AO205" s="4"/>
      <c r="AP205" s="42">
        <f ca="1">COUNTIFS(INDIRECT(Data!$J$2),"&lt;&gt;")</f>
        <v>12</v>
      </c>
      <c r="AQ205" s="42">
        <f ca="1">COUNTIFS(INDIRECT(Data!$J$2),"P")</f>
        <v>12</v>
      </c>
      <c r="AR205" s="42">
        <f ca="1">COUNTIFS(INDIRECT(Data!$J$2),"A")</f>
        <v>0</v>
      </c>
      <c r="AS205" s="43">
        <f ca="1">COUNTIFS(INDIRECT(Data!$J$2),"L")</f>
        <v>0</v>
      </c>
      <c r="AT205" s="44">
        <f ca="1">IFERROR(Attd_Sheet[[#This Row],[Classes Attended]]/Attd_Sheet[[#This Row],[Column1]],"")</f>
        <v>1</v>
      </c>
      <c r="AU205" s="93"/>
    </row>
    <row r="206" spans="1:47" s="35" customFormat="1" hidden="1" x14ac:dyDescent="0.25">
      <c r="A206" s="208">
        <f>COUNTIFS(Attd_Sheet[Student ID],Attd_Sheet[[#This Row],[Student ID]])</f>
        <v>1</v>
      </c>
      <c r="B206" s="209" t="s">
        <v>137</v>
      </c>
      <c r="C206" s="210" t="s">
        <v>2494</v>
      </c>
      <c r="D206" s="252" t="s">
        <v>2501</v>
      </c>
      <c r="E206" s="252" t="s">
        <v>1794</v>
      </c>
      <c r="F206" s="209" t="s">
        <v>31</v>
      </c>
      <c r="G206" s="252" t="s">
        <v>2441</v>
      </c>
      <c r="H206" s="210" t="s">
        <v>7</v>
      </c>
      <c r="I206" s="224" t="s">
        <v>2993</v>
      </c>
      <c r="J206" s="211" t="s">
        <v>2483</v>
      </c>
      <c r="K206" s="4" t="s">
        <v>16</v>
      </c>
      <c r="L206" s="4"/>
      <c r="M206" s="4"/>
      <c r="N206" s="4" t="s">
        <v>16</v>
      </c>
      <c r="O206" s="4"/>
      <c r="P206" s="4" t="s">
        <v>16</v>
      </c>
      <c r="Q206" s="185"/>
      <c r="R206" s="4" t="s">
        <v>16</v>
      </c>
      <c r="S206" s="4"/>
      <c r="T206" s="4"/>
      <c r="U206" s="4" t="s">
        <v>16</v>
      </c>
      <c r="V206" s="4"/>
      <c r="W206" s="4" t="s">
        <v>16</v>
      </c>
      <c r="X206" s="4"/>
      <c r="Y206" s="4"/>
      <c r="Z206" s="4"/>
      <c r="AA206" s="4"/>
      <c r="AB206" s="4" t="s">
        <v>16</v>
      </c>
      <c r="AC206" s="4"/>
      <c r="AD206" s="4" t="s">
        <v>16</v>
      </c>
      <c r="AE206" s="236"/>
      <c r="AF206" s="4" t="s">
        <v>16</v>
      </c>
      <c r="AG206" s="4"/>
      <c r="AH206" s="4"/>
      <c r="AI206" s="4" t="s">
        <v>16</v>
      </c>
      <c r="AJ206" s="4"/>
      <c r="AK206" s="4" t="s">
        <v>16</v>
      </c>
      <c r="AL206" s="4"/>
      <c r="AM206" s="4" t="s">
        <v>28</v>
      </c>
      <c r="AN206" s="4"/>
      <c r="AO206" s="4"/>
      <c r="AP206" s="42">
        <f ca="1">COUNTIFS(INDIRECT(Data!$J$2),"&lt;&gt;")</f>
        <v>12</v>
      </c>
      <c r="AQ206" s="42">
        <f ca="1">COUNTIFS(INDIRECT(Data!$J$2),"P")</f>
        <v>11</v>
      </c>
      <c r="AR206" s="42">
        <f ca="1">COUNTIFS(INDIRECT(Data!$J$2),"A")</f>
        <v>1</v>
      </c>
      <c r="AS206" s="43">
        <f ca="1">COUNTIFS(INDIRECT(Data!$J$2),"L")</f>
        <v>0</v>
      </c>
      <c r="AT206" s="44">
        <f ca="1">IFERROR(Attd_Sheet[[#This Row],[Classes Attended]]/Attd_Sheet[[#This Row],[Column1]],"")</f>
        <v>0.91666666666666663</v>
      </c>
      <c r="AU206" s="93"/>
    </row>
    <row r="207" spans="1:47" s="35" customFormat="1" hidden="1" x14ac:dyDescent="0.25">
      <c r="A207" s="208">
        <f>COUNTIFS(Attd_Sheet[Student ID],Attd_Sheet[[#This Row],[Student ID]])</f>
        <v>1</v>
      </c>
      <c r="B207" s="209" t="s">
        <v>137</v>
      </c>
      <c r="C207" s="210" t="s">
        <v>2494</v>
      </c>
      <c r="D207" s="252" t="s">
        <v>2276</v>
      </c>
      <c r="E207" s="252" t="s">
        <v>2277</v>
      </c>
      <c r="F207" s="209" t="s">
        <v>31</v>
      </c>
      <c r="G207" s="252" t="s">
        <v>2441</v>
      </c>
      <c r="H207" s="210" t="s">
        <v>7</v>
      </c>
      <c r="I207" s="224" t="s">
        <v>2993</v>
      </c>
      <c r="J207" s="211" t="s">
        <v>2483</v>
      </c>
      <c r="K207" s="4" t="s">
        <v>28</v>
      </c>
      <c r="L207" s="4"/>
      <c r="M207" s="4"/>
      <c r="N207" s="4" t="s">
        <v>16</v>
      </c>
      <c r="O207" s="4"/>
      <c r="P207" s="4" t="s">
        <v>16</v>
      </c>
      <c r="Q207" s="185"/>
      <c r="R207" s="4" t="s">
        <v>28</v>
      </c>
      <c r="S207" s="4"/>
      <c r="T207" s="4"/>
      <c r="U207" s="4" t="s">
        <v>28</v>
      </c>
      <c r="V207" s="4"/>
      <c r="W207" s="4" t="s">
        <v>28</v>
      </c>
      <c r="X207" s="4"/>
      <c r="Y207" s="4"/>
      <c r="Z207" s="4"/>
      <c r="AA207" s="4"/>
      <c r="AB207" s="4" t="s">
        <v>28</v>
      </c>
      <c r="AC207" s="4"/>
      <c r="AD207" s="4" t="s">
        <v>28</v>
      </c>
      <c r="AE207" s="236"/>
      <c r="AF207" s="4" t="s">
        <v>28</v>
      </c>
      <c r="AG207" s="4"/>
      <c r="AH207" s="4"/>
      <c r="AI207" s="4" t="s">
        <v>28</v>
      </c>
      <c r="AJ207" s="4"/>
      <c r="AK207" s="4" t="s">
        <v>28</v>
      </c>
      <c r="AL207" s="4"/>
      <c r="AM207" s="4" t="s">
        <v>28</v>
      </c>
      <c r="AN207" s="4"/>
      <c r="AO207" s="4"/>
      <c r="AP207" s="42">
        <f ca="1">COUNTIFS(INDIRECT(Data!$J$2),"&lt;&gt;")</f>
        <v>12</v>
      </c>
      <c r="AQ207" s="42">
        <f ca="1">COUNTIFS(INDIRECT(Data!$J$2),"P")</f>
        <v>2</v>
      </c>
      <c r="AR207" s="42">
        <f ca="1">COUNTIFS(INDIRECT(Data!$J$2),"A")</f>
        <v>10</v>
      </c>
      <c r="AS207" s="43">
        <f ca="1">COUNTIFS(INDIRECT(Data!$J$2),"L")</f>
        <v>0</v>
      </c>
      <c r="AT207" s="44">
        <f ca="1">IFERROR(Attd_Sheet[[#This Row],[Classes Attended]]/Attd_Sheet[[#This Row],[Column1]],"")</f>
        <v>0.16666666666666666</v>
      </c>
      <c r="AU207" s="93"/>
    </row>
    <row r="208" spans="1:47" s="35" customFormat="1" hidden="1" x14ac:dyDescent="0.25">
      <c r="A208" s="208">
        <f>COUNTIFS(Attd_Sheet[Student ID],Attd_Sheet[[#This Row],[Student ID]])</f>
        <v>1</v>
      </c>
      <c r="B208" s="209" t="s">
        <v>137</v>
      </c>
      <c r="C208" s="210" t="s">
        <v>2494</v>
      </c>
      <c r="D208" s="252" t="s">
        <v>2499</v>
      </c>
      <c r="E208" s="252" t="s">
        <v>2500</v>
      </c>
      <c r="F208" s="209" t="s">
        <v>31</v>
      </c>
      <c r="G208" s="252" t="s">
        <v>2441</v>
      </c>
      <c r="H208" s="210" t="s">
        <v>7</v>
      </c>
      <c r="I208" s="224" t="s">
        <v>2993</v>
      </c>
      <c r="J208" s="211" t="s">
        <v>2483</v>
      </c>
      <c r="K208" s="4" t="s">
        <v>16</v>
      </c>
      <c r="L208" s="4"/>
      <c r="M208" s="4"/>
      <c r="N208" s="4" t="s">
        <v>16</v>
      </c>
      <c r="O208" s="4"/>
      <c r="P208" s="4" t="s">
        <v>16</v>
      </c>
      <c r="Q208" s="185"/>
      <c r="R208" s="4" t="s">
        <v>16</v>
      </c>
      <c r="S208" s="4"/>
      <c r="T208" s="4"/>
      <c r="U208" s="4" t="s">
        <v>16</v>
      </c>
      <c r="V208" s="4"/>
      <c r="W208" s="4" t="s">
        <v>16</v>
      </c>
      <c r="X208" s="4"/>
      <c r="Y208" s="4"/>
      <c r="Z208" s="4"/>
      <c r="AA208" s="4"/>
      <c r="AB208" s="4" t="s">
        <v>16</v>
      </c>
      <c r="AC208" s="4"/>
      <c r="AD208" s="4" t="s">
        <v>16</v>
      </c>
      <c r="AE208" s="236"/>
      <c r="AF208" s="4" t="s">
        <v>16</v>
      </c>
      <c r="AG208" s="4"/>
      <c r="AH208" s="4"/>
      <c r="AI208" s="4" t="s">
        <v>16</v>
      </c>
      <c r="AJ208" s="4"/>
      <c r="AK208" s="4" t="s">
        <v>16</v>
      </c>
      <c r="AL208" s="4"/>
      <c r="AM208" s="4" t="s">
        <v>16</v>
      </c>
      <c r="AN208" s="4"/>
      <c r="AO208" s="4"/>
      <c r="AP208" s="42">
        <f ca="1">COUNTIFS(INDIRECT(Data!$J$2),"&lt;&gt;")</f>
        <v>12</v>
      </c>
      <c r="AQ208" s="42">
        <f ca="1">COUNTIFS(INDIRECT(Data!$J$2),"P")</f>
        <v>12</v>
      </c>
      <c r="AR208" s="42">
        <f ca="1">COUNTIFS(INDIRECT(Data!$J$2),"A")</f>
        <v>0</v>
      </c>
      <c r="AS208" s="43">
        <f ca="1">COUNTIFS(INDIRECT(Data!$J$2),"L")</f>
        <v>0</v>
      </c>
      <c r="AT208" s="44">
        <f ca="1">IFERROR(Attd_Sheet[[#This Row],[Classes Attended]]/Attd_Sheet[[#This Row],[Column1]],"")</f>
        <v>1</v>
      </c>
      <c r="AU208" s="93"/>
    </row>
    <row r="209" spans="1:47" s="35" customFormat="1" hidden="1" x14ac:dyDescent="0.25">
      <c r="A209" s="208">
        <f>COUNTIFS(Attd_Sheet[Student ID],Attd_Sheet[[#This Row],[Student ID]])</f>
        <v>1</v>
      </c>
      <c r="B209" s="209" t="s">
        <v>137</v>
      </c>
      <c r="C209" s="210" t="s">
        <v>2494</v>
      </c>
      <c r="D209" s="252" t="s">
        <v>534</v>
      </c>
      <c r="E209" s="252" t="s">
        <v>1349</v>
      </c>
      <c r="F209" s="209" t="s">
        <v>31</v>
      </c>
      <c r="G209" s="252" t="s">
        <v>2441</v>
      </c>
      <c r="H209" s="210" t="s">
        <v>7</v>
      </c>
      <c r="I209" s="224" t="s">
        <v>2993</v>
      </c>
      <c r="J209" s="211" t="s">
        <v>2483</v>
      </c>
      <c r="K209" s="4" t="s">
        <v>16</v>
      </c>
      <c r="L209" s="4"/>
      <c r="M209" s="4"/>
      <c r="N209" s="4" t="s">
        <v>16</v>
      </c>
      <c r="O209" s="4"/>
      <c r="P209" s="4" t="s">
        <v>16</v>
      </c>
      <c r="Q209" s="185"/>
      <c r="R209" s="4" t="s">
        <v>16</v>
      </c>
      <c r="S209" s="4"/>
      <c r="T209" s="4"/>
      <c r="U209" s="4" t="s">
        <v>16</v>
      </c>
      <c r="V209" s="4"/>
      <c r="W209" s="4" t="s">
        <v>16</v>
      </c>
      <c r="X209" s="4"/>
      <c r="Y209" s="4"/>
      <c r="Z209" s="4"/>
      <c r="AA209" s="4"/>
      <c r="AB209" s="4" t="s">
        <v>16</v>
      </c>
      <c r="AC209" s="4"/>
      <c r="AD209" s="4" t="s">
        <v>16</v>
      </c>
      <c r="AE209" s="236"/>
      <c r="AF209" s="4" t="s">
        <v>16</v>
      </c>
      <c r="AG209" s="4"/>
      <c r="AH209" s="4"/>
      <c r="AI209" s="4" t="s">
        <v>16</v>
      </c>
      <c r="AJ209" s="4"/>
      <c r="AK209" s="4" t="s">
        <v>16</v>
      </c>
      <c r="AL209" s="4"/>
      <c r="AM209" s="4" t="s">
        <v>16</v>
      </c>
      <c r="AN209" s="4"/>
      <c r="AO209" s="4"/>
      <c r="AP209" s="42">
        <f ca="1">COUNTIFS(INDIRECT(Data!$J$2),"&lt;&gt;")</f>
        <v>12</v>
      </c>
      <c r="AQ209" s="42">
        <f ca="1">COUNTIFS(INDIRECT(Data!$J$2),"P")</f>
        <v>12</v>
      </c>
      <c r="AR209" s="42">
        <f ca="1">COUNTIFS(INDIRECT(Data!$J$2),"A")</f>
        <v>0</v>
      </c>
      <c r="AS209" s="43">
        <f ca="1">COUNTIFS(INDIRECT(Data!$J$2),"L")</f>
        <v>0</v>
      </c>
      <c r="AT209" s="44">
        <f ca="1">IFERROR(Attd_Sheet[[#This Row],[Classes Attended]]/Attd_Sheet[[#This Row],[Column1]],"")</f>
        <v>1</v>
      </c>
      <c r="AU209" s="93"/>
    </row>
    <row r="210" spans="1:47" s="35" customFormat="1" hidden="1" x14ac:dyDescent="0.25">
      <c r="A210" s="208">
        <f>COUNTIFS(Attd_Sheet[Student ID],Attd_Sheet[[#This Row],[Student ID]])</f>
        <v>1</v>
      </c>
      <c r="B210" s="209" t="s">
        <v>137</v>
      </c>
      <c r="C210" s="210" t="s">
        <v>2494</v>
      </c>
      <c r="D210" s="252" t="s">
        <v>535</v>
      </c>
      <c r="E210" s="252" t="s">
        <v>1350</v>
      </c>
      <c r="F210" s="209" t="s">
        <v>31</v>
      </c>
      <c r="G210" s="252" t="s">
        <v>2441</v>
      </c>
      <c r="H210" s="210" t="s">
        <v>7</v>
      </c>
      <c r="I210" s="224" t="s">
        <v>2993</v>
      </c>
      <c r="J210" s="211" t="s">
        <v>2483</v>
      </c>
      <c r="K210" s="4" t="s">
        <v>28</v>
      </c>
      <c r="L210" s="4"/>
      <c r="M210" s="4"/>
      <c r="N210" s="4" t="s">
        <v>16</v>
      </c>
      <c r="O210" s="4"/>
      <c r="P210" s="4" t="s">
        <v>16</v>
      </c>
      <c r="Q210" s="185"/>
      <c r="R210" s="4" t="s">
        <v>16</v>
      </c>
      <c r="S210" s="4"/>
      <c r="T210" s="4"/>
      <c r="U210" s="4" t="s">
        <v>28</v>
      </c>
      <c r="V210" s="4"/>
      <c r="W210" s="4" t="s">
        <v>28</v>
      </c>
      <c r="X210" s="4"/>
      <c r="Y210" s="4"/>
      <c r="Z210" s="4"/>
      <c r="AA210" s="4"/>
      <c r="AB210" s="4" t="s">
        <v>17</v>
      </c>
      <c r="AC210" s="4"/>
      <c r="AD210" s="4" t="s">
        <v>16</v>
      </c>
      <c r="AE210" s="236"/>
      <c r="AF210" s="4" t="s">
        <v>17</v>
      </c>
      <c r="AG210" s="4"/>
      <c r="AH210" s="4"/>
      <c r="AI210" s="4" t="s">
        <v>17</v>
      </c>
      <c r="AJ210" s="4"/>
      <c r="AK210" s="4" t="s">
        <v>17</v>
      </c>
      <c r="AL210" s="4"/>
      <c r="AM210" s="4" t="s">
        <v>17</v>
      </c>
      <c r="AN210" s="4"/>
      <c r="AO210" s="4"/>
      <c r="AP210" s="42">
        <f ca="1">COUNTIFS(INDIRECT(Data!$J$2),"&lt;&gt;")</f>
        <v>12</v>
      </c>
      <c r="AQ210" s="42">
        <f ca="1">COUNTIFS(INDIRECT(Data!$J$2),"P")</f>
        <v>4</v>
      </c>
      <c r="AR210" s="42">
        <f ca="1">COUNTIFS(INDIRECT(Data!$J$2),"A")</f>
        <v>3</v>
      </c>
      <c r="AS210" s="43">
        <f ca="1">COUNTIFS(INDIRECT(Data!$J$2),"L")</f>
        <v>5</v>
      </c>
      <c r="AT210" s="44">
        <f ca="1">IFERROR(Attd_Sheet[[#This Row],[Classes Attended]]/Attd_Sheet[[#This Row],[Column1]],"")</f>
        <v>0.33333333333333331</v>
      </c>
      <c r="AU210" s="93"/>
    </row>
    <row r="211" spans="1:47" s="35" customFormat="1" hidden="1" x14ac:dyDescent="0.25">
      <c r="A211" s="208">
        <f>COUNTIFS(Attd_Sheet[Student ID],Attd_Sheet[[#This Row],[Student ID]])</f>
        <v>1</v>
      </c>
      <c r="B211" s="209" t="s">
        <v>137</v>
      </c>
      <c r="C211" s="210" t="s">
        <v>2494</v>
      </c>
      <c r="D211" s="252" t="s">
        <v>536</v>
      </c>
      <c r="E211" s="252" t="s">
        <v>1351</v>
      </c>
      <c r="F211" s="209" t="s">
        <v>31</v>
      </c>
      <c r="G211" s="252" t="s">
        <v>2441</v>
      </c>
      <c r="H211" s="210" t="s">
        <v>7</v>
      </c>
      <c r="I211" s="224" t="s">
        <v>2993</v>
      </c>
      <c r="J211" s="211" t="s">
        <v>2483</v>
      </c>
      <c r="K211" s="4" t="s">
        <v>16</v>
      </c>
      <c r="L211" s="4"/>
      <c r="M211" s="4"/>
      <c r="N211" s="4" t="s">
        <v>16</v>
      </c>
      <c r="O211" s="4"/>
      <c r="P211" s="4" t="s">
        <v>16</v>
      </c>
      <c r="Q211" s="185"/>
      <c r="R211" s="4" t="s">
        <v>16</v>
      </c>
      <c r="S211" s="4"/>
      <c r="T211" s="4"/>
      <c r="U211" s="4" t="s">
        <v>16</v>
      </c>
      <c r="V211" s="4"/>
      <c r="W211" s="4" t="s">
        <v>16</v>
      </c>
      <c r="X211" s="4"/>
      <c r="Y211" s="4"/>
      <c r="Z211" s="4"/>
      <c r="AA211" s="4"/>
      <c r="AB211" s="4" t="s">
        <v>16</v>
      </c>
      <c r="AC211" s="4"/>
      <c r="AD211" s="4" t="s">
        <v>16</v>
      </c>
      <c r="AE211" s="236"/>
      <c r="AF211" s="4" t="s">
        <v>16</v>
      </c>
      <c r="AG211" s="4"/>
      <c r="AH211" s="96"/>
      <c r="AI211" s="4" t="s">
        <v>16</v>
      </c>
      <c r="AJ211" s="4"/>
      <c r="AK211" s="4" t="s">
        <v>16</v>
      </c>
      <c r="AL211" s="4"/>
      <c r="AM211" s="4" t="s">
        <v>16</v>
      </c>
      <c r="AN211" s="4"/>
      <c r="AO211" s="4"/>
      <c r="AP211" s="42">
        <f ca="1">COUNTIFS(INDIRECT(Data!$J$2),"&lt;&gt;")</f>
        <v>12</v>
      </c>
      <c r="AQ211" s="42">
        <f ca="1">COUNTIFS(INDIRECT(Data!$J$2),"P")</f>
        <v>12</v>
      </c>
      <c r="AR211" s="42">
        <f ca="1">COUNTIFS(INDIRECT(Data!$J$2),"A")</f>
        <v>0</v>
      </c>
      <c r="AS211" s="43">
        <f ca="1">COUNTIFS(INDIRECT(Data!$J$2),"L")</f>
        <v>0</v>
      </c>
      <c r="AT211" s="44">
        <f ca="1">IFERROR(Attd_Sheet[[#This Row],[Classes Attended]]/Attd_Sheet[[#This Row],[Column1]],"")</f>
        <v>1</v>
      </c>
      <c r="AU211" s="26"/>
    </row>
    <row r="212" spans="1:47" s="35" customFormat="1" hidden="1" x14ac:dyDescent="0.25">
      <c r="A212" s="208">
        <f>COUNTIFS(Attd_Sheet[Student ID],Attd_Sheet[[#This Row],[Student ID]])</f>
        <v>1</v>
      </c>
      <c r="B212" s="209" t="s">
        <v>137</v>
      </c>
      <c r="C212" s="210" t="s">
        <v>2494</v>
      </c>
      <c r="D212" s="252" t="s">
        <v>537</v>
      </c>
      <c r="E212" s="252" t="s">
        <v>1352</v>
      </c>
      <c r="F212" s="209" t="s">
        <v>31</v>
      </c>
      <c r="G212" s="252" t="s">
        <v>2441</v>
      </c>
      <c r="H212" s="210" t="s">
        <v>7</v>
      </c>
      <c r="I212" s="224" t="s">
        <v>2993</v>
      </c>
      <c r="J212" s="211" t="s">
        <v>2483</v>
      </c>
      <c r="K212" s="4" t="s">
        <v>16</v>
      </c>
      <c r="L212" s="4"/>
      <c r="M212" s="4"/>
      <c r="N212" s="4" t="s">
        <v>16</v>
      </c>
      <c r="O212" s="4"/>
      <c r="P212" s="4" t="s">
        <v>28</v>
      </c>
      <c r="Q212" s="185"/>
      <c r="R212" s="4" t="s">
        <v>16</v>
      </c>
      <c r="S212" s="4"/>
      <c r="T212" s="4"/>
      <c r="U212" s="4" t="s">
        <v>16</v>
      </c>
      <c r="V212" s="4"/>
      <c r="W212" s="4" t="s">
        <v>16</v>
      </c>
      <c r="X212" s="4"/>
      <c r="Y212" s="4"/>
      <c r="Z212" s="4"/>
      <c r="AA212" s="4"/>
      <c r="AB212" s="4" t="s">
        <v>16</v>
      </c>
      <c r="AC212" s="4"/>
      <c r="AD212" s="4" t="s">
        <v>16</v>
      </c>
      <c r="AE212" s="236"/>
      <c r="AF212" s="4" t="s">
        <v>16</v>
      </c>
      <c r="AG212" s="4"/>
      <c r="AH212" s="96"/>
      <c r="AI212" s="4" t="s">
        <v>16</v>
      </c>
      <c r="AJ212" s="4"/>
      <c r="AK212" s="4" t="s">
        <v>16</v>
      </c>
      <c r="AL212" s="4"/>
      <c r="AM212" s="4" t="s">
        <v>28</v>
      </c>
      <c r="AN212" s="4"/>
      <c r="AO212" s="4"/>
      <c r="AP212" s="42">
        <f ca="1">COUNTIFS(INDIRECT(Data!$J$2),"&lt;&gt;")</f>
        <v>12</v>
      </c>
      <c r="AQ212" s="42">
        <f ca="1">COUNTIFS(INDIRECT(Data!$J$2),"P")</f>
        <v>10</v>
      </c>
      <c r="AR212" s="42">
        <f ca="1">COUNTIFS(INDIRECT(Data!$J$2),"A")</f>
        <v>2</v>
      </c>
      <c r="AS212" s="43">
        <f ca="1">COUNTIFS(INDIRECT(Data!$J$2),"L")</f>
        <v>0</v>
      </c>
      <c r="AT212" s="44">
        <f ca="1">IFERROR(Attd_Sheet[[#This Row],[Classes Attended]]/Attd_Sheet[[#This Row],[Column1]],"")</f>
        <v>0.83333333333333337</v>
      </c>
      <c r="AU212" s="26"/>
    </row>
    <row r="213" spans="1:47" s="35" customFormat="1" hidden="1" x14ac:dyDescent="0.25">
      <c r="A213" s="208">
        <f>COUNTIFS(Attd_Sheet[Student ID],Attd_Sheet[[#This Row],[Student ID]])</f>
        <v>1</v>
      </c>
      <c r="B213" s="209" t="s">
        <v>137</v>
      </c>
      <c r="C213" s="210" t="s">
        <v>2494</v>
      </c>
      <c r="D213" s="252" t="s">
        <v>538</v>
      </c>
      <c r="E213" s="252" t="s">
        <v>1353</v>
      </c>
      <c r="F213" s="209" t="s">
        <v>31</v>
      </c>
      <c r="G213" s="252" t="s">
        <v>2441</v>
      </c>
      <c r="H213" s="210" t="s">
        <v>7</v>
      </c>
      <c r="I213" s="224" t="s">
        <v>2993</v>
      </c>
      <c r="J213" s="211" t="s">
        <v>2483</v>
      </c>
      <c r="K213" s="4" t="s">
        <v>16</v>
      </c>
      <c r="L213" s="4"/>
      <c r="M213" s="4"/>
      <c r="N213" s="4" t="s">
        <v>16</v>
      </c>
      <c r="O213" s="4"/>
      <c r="P213" s="4" t="s">
        <v>16</v>
      </c>
      <c r="Q213" s="185"/>
      <c r="R213" s="4" t="s">
        <v>16</v>
      </c>
      <c r="S213" s="4"/>
      <c r="T213" s="4"/>
      <c r="U213" s="4" t="s">
        <v>28</v>
      </c>
      <c r="V213" s="4"/>
      <c r="W213" s="4" t="s">
        <v>16</v>
      </c>
      <c r="X213" s="4"/>
      <c r="Y213" s="4"/>
      <c r="Z213" s="4"/>
      <c r="AA213" s="4"/>
      <c r="AB213" s="4" t="s">
        <v>28</v>
      </c>
      <c r="AC213" s="4"/>
      <c r="AD213" s="4" t="s">
        <v>16</v>
      </c>
      <c r="AE213" s="236"/>
      <c r="AF213" s="4" t="s">
        <v>16</v>
      </c>
      <c r="AG213" s="4"/>
      <c r="AH213" s="96"/>
      <c r="AI213" s="4" t="s">
        <v>16</v>
      </c>
      <c r="AJ213" s="4"/>
      <c r="AK213" s="4" t="s">
        <v>28</v>
      </c>
      <c r="AL213" s="4"/>
      <c r="AM213" s="4" t="s">
        <v>16</v>
      </c>
      <c r="AN213" s="4"/>
      <c r="AO213" s="4"/>
      <c r="AP213" s="42">
        <f ca="1">COUNTIFS(INDIRECT(Data!$J$2),"&lt;&gt;")</f>
        <v>12</v>
      </c>
      <c r="AQ213" s="42">
        <f ca="1">COUNTIFS(INDIRECT(Data!$J$2),"P")</f>
        <v>9</v>
      </c>
      <c r="AR213" s="42">
        <f ca="1">COUNTIFS(INDIRECT(Data!$J$2),"A")</f>
        <v>3</v>
      </c>
      <c r="AS213" s="43">
        <f ca="1">COUNTIFS(INDIRECT(Data!$J$2),"L")</f>
        <v>0</v>
      </c>
      <c r="AT213" s="44">
        <f ca="1">IFERROR(Attd_Sheet[[#This Row],[Classes Attended]]/Attd_Sheet[[#This Row],[Column1]],"")</f>
        <v>0.75</v>
      </c>
      <c r="AU213" s="26"/>
    </row>
    <row r="214" spans="1:47" s="35" customFormat="1" hidden="1" x14ac:dyDescent="0.25">
      <c r="A214" s="208">
        <f>COUNTIFS(Attd_Sheet[Student ID],Attd_Sheet[[#This Row],[Student ID]])</f>
        <v>1</v>
      </c>
      <c r="B214" s="209" t="s">
        <v>137</v>
      </c>
      <c r="C214" s="210" t="s">
        <v>2494</v>
      </c>
      <c r="D214" s="252" t="s">
        <v>539</v>
      </c>
      <c r="E214" s="252" t="s">
        <v>1354</v>
      </c>
      <c r="F214" s="209" t="s">
        <v>31</v>
      </c>
      <c r="G214" s="252" t="s">
        <v>2441</v>
      </c>
      <c r="H214" s="210" t="s">
        <v>7</v>
      </c>
      <c r="I214" s="224" t="s">
        <v>2993</v>
      </c>
      <c r="J214" s="211" t="s">
        <v>2483</v>
      </c>
      <c r="K214" s="4" t="s">
        <v>16</v>
      </c>
      <c r="L214" s="4"/>
      <c r="M214" s="4"/>
      <c r="N214" s="4" t="s">
        <v>16</v>
      </c>
      <c r="O214" s="4"/>
      <c r="P214" s="4" t="s">
        <v>16</v>
      </c>
      <c r="Q214" s="4"/>
      <c r="R214" s="4" t="s">
        <v>16</v>
      </c>
      <c r="S214" s="4"/>
      <c r="T214" s="4"/>
      <c r="U214" s="4" t="s">
        <v>16</v>
      </c>
      <c r="V214" s="4"/>
      <c r="W214" s="4" t="s">
        <v>16</v>
      </c>
      <c r="X214" s="4"/>
      <c r="Y214" s="4"/>
      <c r="Z214" s="4"/>
      <c r="AA214" s="81"/>
      <c r="AB214" s="4" t="s">
        <v>16</v>
      </c>
      <c r="AC214" s="4"/>
      <c r="AD214" s="4" t="s">
        <v>16</v>
      </c>
      <c r="AE214" s="236"/>
      <c r="AF214" s="4" t="s">
        <v>16</v>
      </c>
      <c r="AG214" s="4"/>
      <c r="AH214" s="96"/>
      <c r="AI214" s="4" t="s">
        <v>16</v>
      </c>
      <c r="AJ214" s="4"/>
      <c r="AK214" s="4" t="s">
        <v>16</v>
      </c>
      <c r="AL214" s="4"/>
      <c r="AM214" s="4" t="s">
        <v>16</v>
      </c>
      <c r="AN214" s="4"/>
      <c r="AO214" s="4"/>
      <c r="AP214" s="42">
        <f ca="1">COUNTIFS(INDIRECT(Data!$J$2),"&lt;&gt;")</f>
        <v>12</v>
      </c>
      <c r="AQ214" s="42">
        <f ca="1">COUNTIFS(INDIRECT(Data!$J$2),"P")</f>
        <v>12</v>
      </c>
      <c r="AR214" s="42">
        <f ca="1">COUNTIFS(INDIRECT(Data!$J$2),"A")</f>
        <v>0</v>
      </c>
      <c r="AS214" s="43">
        <f ca="1">COUNTIFS(INDIRECT(Data!$J$2),"L")</f>
        <v>0</v>
      </c>
      <c r="AT214" s="44">
        <f ca="1">IFERROR(Attd_Sheet[[#This Row],[Classes Attended]]/Attd_Sheet[[#This Row],[Column1]],"")</f>
        <v>1</v>
      </c>
      <c r="AU214" s="26"/>
    </row>
    <row r="215" spans="1:47" s="35" customFormat="1" hidden="1" x14ac:dyDescent="0.25">
      <c r="A215" s="208">
        <f>COUNTIFS(Attd_Sheet[Student ID],Attd_Sheet[[#This Row],[Student ID]])</f>
        <v>1</v>
      </c>
      <c r="B215" s="209" t="s">
        <v>137</v>
      </c>
      <c r="C215" s="210" t="s">
        <v>2494</v>
      </c>
      <c r="D215" s="252" t="s">
        <v>541</v>
      </c>
      <c r="E215" s="252" t="s">
        <v>1356</v>
      </c>
      <c r="F215" s="209" t="s">
        <v>31</v>
      </c>
      <c r="G215" s="252" t="s">
        <v>2441</v>
      </c>
      <c r="H215" s="210" t="s">
        <v>7</v>
      </c>
      <c r="I215" s="224" t="s">
        <v>2993</v>
      </c>
      <c r="J215" s="211" t="s">
        <v>2483</v>
      </c>
      <c r="K215" s="4" t="s">
        <v>16</v>
      </c>
      <c r="L215" s="4"/>
      <c r="M215" s="4"/>
      <c r="N215" s="4" t="s">
        <v>16</v>
      </c>
      <c r="O215" s="4"/>
      <c r="P215" s="4" t="s">
        <v>16</v>
      </c>
      <c r="Q215" s="4"/>
      <c r="R215" s="4" t="s">
        <v>28</v>
      </c>
      <c r="S215" s="4"/>
      <c r="T215" s="4"/>
      <c r="U215" s="4" t="s">
        <v>16</v>
      </c>
      <c r="V215" s="4"/>
      <c r="W215" s="4" t="s">
        <v>16</v>
      </c>
      <c r="X215" s="4"/>
      <c r="Y215" s="4"/>
      <c r="Z215" s="4"/>
      <c r="AA215" s="81"/>
      <c r="AB215" s="4" t="s">
        <v>16</v>
      </c>
      <c r="AC215" s="4"/>
      <c r="AD215" s="4" t="s">
        <v>16</v>
      </c>
      <c r="AE215" s="236"/>
      <c r="AF215" s="4" t="s">
        <v>16</v>
      </c>
      <c r="AG215" s="4"/>
      <c r="AH215" s="96"/>
      <c r="AI215" s="4" t="s">
        <v>16</v>
      </c>
      <c r="AJ215" s="4"/>
      <c r="AK215" s="4" t="s">
        <v>16</v>
      </c>
      <c r="AL215" s="4"/>
      <c r="AM215" s="4" t="s">
        <v>16</v>
      </c>
      <c r="AN215" s="4"/>
      <c r="AO215" s="4"/>
      <c r="AP215" s="42">
        <f ca="1">COUNTIFS(INDIRECT(Data!$J$2),"&lt;&gt;")</f>
        <v>12</v>
      </c>
      <c r="AQ215" s="42">
        <f ca="1">COUNTIFS(INDIRECT(Data!$J$2),"P")</f>
        <v>11</v>
      </c>
      <c r="AR215" s="42">
        <f ca="1">COUNTIFS(INDIRECT(Data!$J$2),"A")</f>
        <v>1</v>
      </c>
      <c r="AS215" s="43">
        <f ca="1">COUNTIFS(INDIRECT(Data!$J$2),"L")</f>
        <v>0</v>
      </c>
      <c r="AT215" s="44">
        <f ca="1">IFERROR(Attd_Sheet[[#This Row],[Classes Attended]]/Attd_Sheet[[#This Row],[Column1]],"")</f>
        <v>0.91666666666666663</v>
      </c>
      <c r="AU215" s="26"/>
    </row>
    <row r="216" spans="1:47" s="35" customFormat="1" hidden="1" x14ac:dyDescent="0.25">
      <c r="A216" s="208">
        <f>COUNTIFS(Attd_Sheet[Student ID],Attd_Sheet[[#This Row],[Student ID]])</f>
        <v>1</v>
      </c>
      <c r="B216" s="209" t="s">
        <v>137</v>
      </c>
      <c r="C216" s="210" t="s">
        <v>2494</v>
      </c>
      <c r="D216" s="252" t="s">
        <v>542</v>
      </c>
      <c r="E216" s="252" t="s">
        <v>1357</v>
      </c>
      <c r="F216" s="209" t="s">
        <v>31</v>
      </c>
      <c r="G216" s="252" t="s">
        <v>2441</v>
      </c>
      <c r="H216" s="210" t="s">
        <v>7</v>
      </c>
      <c r="I216" s="224" t="s">
        <v>2993</v>
      </c>
      <c r="J216" s="211" t="s">
        <v>2483</v>
      </c>
      <c r="K216" s="4" t="s">
        <v>16</v>
      </c>
      <c r="L216" s="4"/>
      <c r="M216" s="4"/>
      <c r="N216" s="4" t="s">
        <v>16</v>
      </c>
      <c r="O216" s="4"/>
      <c r="P216" s="4" t="s">
        <v>16</v>
      </c>
      <c r="Q216" s="4"/>
      <c r="R216" s="4" t="s">
        <v>16</v>
      </c>
      <c r="S216" s="4"/>
      <c r="T216" s="4"/>
      <c r="U216" s="4" t="s">
        <v>16</v>
      </c>
      <c r="V216" s="4"/>
      <c r="W216" s="4" t="s">
        <v>16</v>
      </c>
      <c r="X216" s="4"/>
      <c r="Y216" s="4"/>
      <c r="Z216" s="4"/>
      <c r="AA216" s="4"/>
      <c r="AB216" s="4" t="s">
        <v>16</v>
      </c>
      <c r="AC216" s="4"/>
      <c r="AD216" s="4" t="s">
        <v>16</v>
      </c>
      <c r="AE216" s="236"/>
      <c r="AF216" s="4" t="s">
        <v>28</v>
      </c>
      <c r="AG216" s="4"/>
      <c r="AH216" s="4"/>
      <c r="AI216" s="4" t="s">
        <v>16</v>
      </c>
      <c r="AJ216" s="4"/>
      <c r="AK216" s="4" t="s">
        <v>16</v>
      </c>
      <c r="AL216" s="4"/>
      <c r="AM216" s="4" t="s">
        <v>16</v>
      </c>
      <c r="AN216" s="4"/>
      <c r="AO216" s="4"/>
      <c r="AP216" s="42">
        <f ca="1">COUNTIFS(INDIRECT(Data!$J$2),"&lt;&gt;")</f>
        <v>12</v>
      </c>
      <c r="AQ216" s="42">
        <f ca="1">COUNTIFS(INDIRECT(Data!$J$2),"P")</f>
        <v>11</v>
      </c>
      <c r="AR216" s="42">
        <f ca="1">COUNTIFS(INDIRECT(Data!$J$2),"A")</f>
        <v>1</v>
      </c>
      <c r="AS216" s="43">
        <f ca="1">COUNTIFS(INDIRECT(Data!$J$2),"L")</f>
        <v>0</v>
      </c>
      <c r="AT216" s="44">
        <f ca="1">IFERROR(Attd_Sheet[[#This Row],[Classes Attended]]/Attd_Sheet[[#This Row],[Column1]],"")</f>
        <v>0.91666666666666663</v>
      </c>
      <c r="AU216" s="93"/>
    </row>
    <row r="217" spans="1:47" s="35" customFormat="1" hidden="1" x14ac:dyDescent="0.25">
      <c r="A217" s="208">
        <f>COUNTIFS(Attd_Sheet[Student ID],Attd_Sheet[[#This Row],[Student ID]])</f>
        <v>1</v>
      </c>
      <c r="B217" s="209" t="s">
        <v>137</v>
      </c>
      <c r="C217" s="210" t="s">
        <v>2494</v>
      </c>
      <c r="D217" s="252" t="s">
        <v>543</v>
      </c>
      <c r="E217" s="252" t="s">
        <v>1358</v>
      </c>
      <c r="F217" s="209" t="s">
        <v>31</v>
      </c>
      <c r="G217" s="252" t="s">
        <v>2441</v>
      </c>
      <c r="H217" s="210" t="s">
        <v>7</v>
      </c>
      <c r="I217" s="224" t="s">
        <v>2993</v>
      </c>
      <c r="J217" s="211" t="s">
        <v>2483</v>
      </c>
      <c r="K217" s="4" t="s">
        <v>16</v>
      </c>
      <c r="L217" s="4"/>
      <c r="M217" s="4"/>
      <c r="N217" s="4" t="s">
        <v>16</v>
      </c>
      <c r="O217" s="4"/>
      <c r="P217" s="4" t="s">
        <v>28</v>
      </c>
      <c r="Q217" s="4"/>
      <c r="R217" s="4" t="s">
        <v>16</v>
      </c>
      <c r="S217" s="4"/>
      <c r="T217" s="4"/>
      <c r="U217" s="4" t="s">
        <v>16</v>
      </c>
      <c r="V217" s="4"/>
      <c r="W217" s="4" t="s">
        <v>16</v>
      </c>
      <c r="X217" s="4"/>
      <c r="Y217" s="4"/>
      <c r="Z217" s="4"/>
      <c r="AA217" s="4"/>
      <c r="AB217" s="4" t="s">
        <v>16</v>
      </c>
      <c r="AC217" s="4"/>
      <c r="AD217" s="4" t="s">
        <v>28</v>
      </c>
      <c r="AE217" s="236"/>
      <c r="AF217" s="4" t="s">
        <v>28</v>
      </c>
      <c r="AG217" s="4"/>
      <c r="AH217" s="4"/>
      <c r="AI217" s="4" t="s">
        <v>16</v>
      </c>
      <c r="AJ217" s="4"/>
      <c r="AK217" s="4" t="s">
        <v>28</v>
      </c>
      <c r="AL217" s="4"/>
      <c r="AM217" s="4" t="s">
        <v>16</v>
      </c>
      <c r="AN217" s="4"/>
      <c r="AO217" s="4"/>
      <c r="AP217" s="42">
        <f ca="1">COUNTIFS(INDIRECT(Data!$J$2),"&lt;&gt;")</f>
        <v>12</v>
      </c>
      <c r="AQ217" s="42">
        <f ca="1">COUNTIFS(INDIRECT(Data!$J$2),"P")</f>
        <v>8</v>
      </c>
      <c r="AR217" s="42">
        <f ca="1">COUNTIFS(INDIRECT(Data!$J$2),"A")</f>
        <v>4</v>
      </c>
      <c r="AS217" s="43">
        <f ca="1">COUNTIFS(INDIRECT(Data!$J$2),"L")</f>
        <v>0</v>
      </c>
      <c r="AT217" s="44">
        <f ca="1">IFERROR(Attd_Sheet[[#This Row],[Classes Attended]]/Attd_Sheet[[#This Row],[Column1]],"")</f>
        <v>0.66666666666666663</v>
      </c>
      <c r="AU217" s="93"/>
    </row>
    <row r="218" spans="1:47" s="35" customFormat="1" hidden="1" x14ac:dyDescent="0.25">
      <c r="A218" s="208">
        <f>COUNTIFS(Attd_Sheet[Student ID],Attd_Sheet[[#This Row],[Student ID]])</f>
        <v>1</v>
      </c>
      <c r="B218" s="209" t="s">
        <v>137</v>
      </c>
      <c r="C218" s="210" t="s">
        <v>2494</v>
      </c>
      <c r="D218" s="252" t="s">
        <v>544</v>
      </c>
      <c r="E218" s="252" t="s">
        <v>1359</v>
      </c>
      <c r="F218" s="209" t="s">
        <v>31</v>
      </c>
      <c r="G218" s="252" t="s">
        <v>2441</v>
      </c>
      <c r="H218" s="210" t="s">
        <v>7</v>
      </c>
      <c r="I218" s="224" t="s">
        <v>2993</v>
      </c>
      <c r="J218" s="211" t="s">
        <v>2483</v>
      </c>
      <c r="K218" s="4" t="s">
        <v>16</v>
      </c>
      <c r="L218" s="4"/>
      <c r="M218" s="4"/>
      <c r="N218" s="4" t="s">
        <v>16</v>
      </c>
      <c r="O218" s="4"/>
      <c r="P218" s="4" t="s">
        <v>16</v>
      </c>
      <c r="Q218" s="4"/>
      <c r="R218" s="4" t="s">
        <v>28</v>
      </c>
      <c r="S218" s="4"/>
      <c r="T218" s="4"/>
      <c r="U218" s="4" t="s">
        <v>16</v>
      </c>
      <c r="V218" s="4"/>
      <c r="W218" s="4" t="s">
        <v>28</v>
      </c>
      <c r="X218" s="4"/>
      <c r="Y218" s="4"/>
      <c r="Z218" s="4"/>
      <c r="AA218" s="4"/>
      <c r="AB218" s="4" t="s">
        <v>16</v>
      </c>
      <c r="AC218" s="4"/>
      <c r="AD218" s="4" t="s">
        <v>16</v>
      </c>
      <c r="AE218" s="236"/>
      <c r="AF218" s="4" t="s">
        <v>16</v>
      </c>
      <c r="AG218" s="4"/>
      <c r="AH218" s="4"/>
      <c r="AI218" s="4" t="s">
        <v>16</v>
      </c>
      <c r="AJ218" s="4"/>
      <c r="AK218" s="4" t="s">
        <v>17</v>
      </c>
      <c r="AL218" s="4"/>
      <c r="AM218" s="4" t="s">
        <v>17</v>
      </c>
      <c r="AN218" s="4"/>
      <c r="AO218" s="4"/>
      <c r="AP218" s="42">
        <f ca="1">COUNTIFS(INDIRECT(Data!$J$2),"&lt;&gt;")</f>
        <v>12</v>
      </c>
      <c r="AQ218" s="42">
        <f ca="1">COUNTIFS(INDIRECT(Data!$J$2),"P")</f>
        <v>8</v>
      </c>
      <c r="AR218" s="42">
        <f ca="1">COUNTIFS(INDIRECT(Data!$J$2),"A")</f>
        <v>2</v>
      </c>
      <c r="AS218" s="43">
        <f ca="1">COUNTIFS(INDIRECT(Data!$J$2),"L")</f>
        <v>2</v>
      </c>
      <c r="AT218" s="44">
        <f ca="1">IFERROR(Attd_Sheet[[#This Row],[Classes Attended]]/Attd_Sheet[[#This Row],[Column1]],"")</f>
        <v>0.66666666666666663</v>
      </c>
      <c r="AU218" s="93"/>
    </row>
    <row r="219" spans="1:47" s="35" customFormat="1" hidden="1" x14ac:dyDescent="0.25">
      <c r="A219" s="208">
        <f>COUNTIFS(Attd_Sheet[Student ID],Attd_Sheet[[#This Row],[Student ID]])</f>
        <v>1</v>
      </c>
      <c r="B219" s="209" t="s">
        <v>137</v>
      </c>
      <c r="C219" s="210" t="s">
        <v>2494</v>
      </c>
      <c r="D219" s="252" t="s">
        <v>545</v>
      </c>
      <c r="E219" s="252" t="s">
        <v>1360</v>
      </c>
      <c r="F219" s="209" t="s">
        <v>31</v>
      </c>
      <c r="G219" s="252" t="s">
        <v>2441</v>
      </c>
      <c r="H219" s="210" t="s">
        <v>7</v>
      </c>
      <c r="I219" s="224" t="s">
        <v>2993</v>
      </c>
      <c r="J219" s="211" t="s">
        <v>2483</v>
      </c>
      <c r="K219" s="4" t="s">
        <v>16</v>
      </c>
      <c r="L219" s="4"/>
      <c r="M219" s="4"/>
      <c r="N219" s="4" t="s">
        <v>28</v>
      </c>
      <c r="O219" s="4"/>
      <c r="P219" s="4" t="s">
        <v>28</v>
      </c>
      <c r="Q219" s="4"/>
      <c r="R219" s="4" t="s">
        <v>16</v>
      </c>
      <c r="S219" s="4"/>
      <c r="T219" s="4"/>
      <c r="U219" s="4" t="s">
        <v>28</v>
      </c>
      <c r="V219" s="4"/>
      <c r="W219" s="4" t="s">
        <v>28</v>
      </c>
      <c r="X219" s="4"/>
      <c r="Y219" s="4"/>
      <c r="Z219" s="4"/>
      <c r="AA219" s="4"/>
      <c r="AB219" s="4" t="s">
        <v>28</v>
      </c>
      <c r="AC219" s="4"/>
      <c r="AD219" s="4" t="s">
        <v>28</v>
      </c>
      <c r="AE219" s="236"/>
      <c r="AF219" s="4" t="s">
        <v>28</v>
      </c>
      <c r="AG219" s="4"/>
      <c r="AH219" s="4"/>
      <c r="AI219" s="4" t="s">
        <v>28</v>
      </c>
      <c r="AJ219" s="4"/>
      <c r="AK219" s="4" t="s">
        <v>28</v>
      </c>
      <c r="AL219" s="4"/>
      <c r="AM219" s="4" t="s">
        <v>28</v>
      </c>
      <c r="AN219" s="4"/>
      <c r="AO219" s="4"/>
      <c r="AP219" s="42">
        <f ca="1">COUNTIFS(INDIRECT(Data!$J$2),"&lt;&gt;")</f>
        <v>12</v>
      </c>
      <c r="AQ219" s="42">
        <f ca="1">COUNTIFS(INDIRECT(Data!$J$2),"P")</f>
        <v>2</v>
      </c>
      <c r="AR219" s="42">
        <f ca="1">COUNTIFS(INDIRECT(Data!$J$2),"A")</f>
        <v>10</v>
      </c>
      <c r="AS219" s="43">
        <f ca="1">COUNTIFS(INDIRECT(Data!$J$2),"L")</f>
        <v>0</v>
      </c>
      <c r="AT219" s="44">
        <f ca="1">IFERROR(Attd_Sheet[[#This Row],[Classes Attended]]/Attd_Sheet[[#This Row],[Column1]],"")</f>
        <v>0.16666666666666666</v>
      </c>
      <c r="AU219" s="93"/>
    </row>
    <row r="220" spans="1:47" s="35" customFormat="1" hidden="1" x14ac:dyDescent="0.25">
      <c r="A220" s="208">
        <f>COUNTIFS(Attd_Sheet[Student ID],Attd_Sheet[[#This Row],[Student ID]])</f>
        <v>1</v>
      </c>
      <c r="B220" s="209" t="s">
        <v>137</v>
      </c>
      <c r="C220" s="210" t="s">
        <v>2494</v>
      </c>
      <c r="D220" s="252" t="s">
        <v>546</v>
      </c>
      <c r="E220" s="252" t="s">
        <v>1361</v>
      </c>
      <c r="F220" s="209" t="s">
        <v>31</v>
      </c>
      <c r="G220" s="252" t="s">
        <v>2441</v>
      </c>
      <c r="H220" s="210" t="s">
        <v>7</v>
      </c>
      <c r="I220" s="224" t="s">
        <v>2993</v>
      </c>
      <c r="J220" s="211" t="s">
        <v>2483</v>
      </c>
      <c r="K220" s="4" t="s">
        <v>16</v>
      </c>
      <c r="L220" s="4"/>
      <c r="M220" s="4"/>
      <c r="N220" s="4" t="s">
        <v>16</v>
      </c>
      <c r="O220" s="4"/>
      <c r="P220" s="4" t="s">
        <v>16</v>
      </c>
      <c r="Q220" s="4"/>
      <c r="R220" s="4" t="s">
        <v>16</v>
      </c>
      <c r="S220" s="4"/>
      <c r="T220" s="4"/>
      <c r="U220" s="4" t="s">
        <v>16</v>
      </c>
      <c r="V220" s="4"/>
      <c r="W220" s="4" t="s">
        <v>16</v>
      </c>
      <c r="X220" s="4"/>
      <c r="Y220" s="4"/>
      <c r="Z220" s="4"/>
      <c r="AA220" s="4"/>
      <c r="AB220" s="4" t="s">
        <v>16</v>
      </c>
      <c r="AC220" s="4"/>
      <c r="AD220" s="4" t="s">
        <v>16</v>
      </c>
      <c r="AE220" s="236"/>
      <c r="AF220" s="4" t="s">
        <v>28</v>
      </c>
      <c r="AG220" s="4"/>
      <c r="AH220" s="4"/>
      <c r="AI220" s="4" t="s">
        <v>16</v>
      </c>
      <c r="AJ220" s="4"/>
      <c r="AK220" s="4" t="s">
        <v>16</v>
      </c>
      <c r="AL220" s="4"/>
      <c r="AM220" s="4" t="s">
        <v>16</v>
      </c>
      <c r="AN220" s="4"/>
      <c r="AO220" s="4"/>
      <c r="AP220" s="42">
        <f ca="1">COUNTIFS(INDIRECT(Data!$J$2),"&lt;&gt;")</f>
        <v>12</v>
      </c>
      <c r="AQ220" s="42">
        <f ca="1">COUNTIFS(INDIRECT(Data!$J$2),"P")</f>
        <v>11</v>
      </c>
      <c r="AR220" s="42">
        <f ca="1">COUNTIFS(INDIRECT(Data!$J$2),"A")</f>
        <v>1</v>
      </c>
      <c r="AS220" s="43">
        <f ca="1">COUNTIFS(INDIRECT(Data!$J$2),"L")</f>
        <v>0</v>
      </c>
      <c r="AT220" s="44">
        <f ca="1">IFERROR(Attd_Sheet[[#This Row],[Classes Attended]]/Attd_Sheet[[#This Row],[Column1]],"")</f>
        <v>0.91666666666666663</v>
      </c>
      <c r="AU220" s="93"/>
    </row>
    <row r="221" spans="1:47" s="35" customFormat="1" hidden="1" x14ac:dyDescent="0.25">
      <c r="A221" s="208">
        <f>COUNTIFS(Attd_Sheet[Student ID],Attd_Sheet[[#This Row],[Student ID]])</f>
        <v>1</v>
      </c>
      <c r="B221" s="209" t="s">
        <v>137</v>
      </c>
      <c r="C221" s="13" t="s">
        <v>3443</v>
      </c>
      <c r="D221" s="252" t="s">
        <v>410</v>
      </c>
      <c r="E221" s="252" t="s">
        <v>1224</v>
      </c>
      <c r="F221" s="209" t="s">
        <v>31</v>
      </c>
      <c r="G221" s="252" t="s">
        <v>2433</v>
      </c>
      <c r="H221" s="210" t="s">
        <v>7</v>
      </c>
      <c r="I221" s="15" t="s">
        <v>2868</v>
      </c>
      <c r="J221" s="211" t="s">
        <v>2481</v>
      </c>
      <c r="K221" s="4" t="s">
        <v>16</v>
      </c>
      <c r="L221" s="4"/>
      <c r="M221" s="4"/>
      <c r="N221" s="4" t="s">
        <v>16</v>
      </c>
      <c r="O221" s="4"/>
      <c r="P221" s="4" t="s">
        <v>16</v>
      </c>
      <c r="Q221" s="185"/>
      <c r="R221" s="4" t="s">
        <v>16</v>
      </c>
      <c r="S221" s="4"/>
      <c r="T221" s="4"/>
      <c r="U221" s="4" t="s">
        <v>16</v>
      </c>
      <c r="V221" s="4"/>
      <c r="W221" s="4" t="s">
        <v>16</v>
      </c>
      <c r="X221" s="4"/>
      <c r="Y221" s="4" t="s">
        <v>16</v>
      </c>
      <c r="Z221" s="4"/>
      <c r="AA221" s="4"/>
      <c r="AB221" s="4" t="s">
        <v>16</v>
      </c>
      <c r="AC221" s="147"/>
      <c r="AD221" s="4" t="s">
        <v>16</v>
      </c>
      <c r="AE221" s="236"/>
      <c r="AF221" s="4" t="s">
        <v>16</v>
      </c>
      <c r="AG221" s="4"/>
      <c r="AH221" s="4"/>
      <c r="AI221" s="4" t="s">
        <v>16</v>
      </c>
      <c r="AJ221" s="4"/>
      <c r="AK221" s="4" t="s">
        <v>16</v>
      </c>
      <c r="AL221" s="4"/>
      <c r="AM221" s="4" t="s">
        <v>16</v>
      </c>
      <c r="AN221" s="4"/>
      <c r="AO221" s="4"/>
      <c r="AP221" s="42">
        <f ca="1">COUNTIFS(INDIRECT(Data!$J$2),"&lt;&gt;")</f>
        <v>13</v>
      </c>
      <c r="AQ221" s="42">
        <f ca="1">COUNTIFS(INDIRECT(Data!$J$2),"P")</f>
        <v>13</v>
      </c>
      <c r="AR221" s="42">
        <f ca="1">COUNTIFS(INDIRECT(Data!$J$2),"A")</f>
        <v>0</v>
      </c>
      <c r="AS221" s="43">
        <f ca="1">COUNTIFS(INDIRECT(Data!$J$2),"L")</f>
        <v>0</v>
      </c>
      <c r="AT221" s="44">
        <f ca="1">IFERROR(Attd_Sheet[[#This Row],[Classes Attended]]/Attd_Sheet[[#This Row],[Column1]],"")</f>
        <v>1</v>
      </c>
      <c r="AU221" s="93" t="s">
        <v>3501</v>
      </c>
    </row>
    <row r="222" spans="1:47" s="35" customFormat="1" hidden="1" x14ac:dyDescent="0.25">
      <c r="A222" s="208">
        <f>COUNTIFS(Attd_Sheet[Student ID],Attd_Sheet[[#This Row],[Student ID]])</f>
        <v>1</v>
      </c>
      <c r="B222" s="209" t="s">
        <v>137</v>
      </c>
      <c r="C222" s="13" t="s">
        <v>3443</v>
      </c>
      <c r="D222" s="252" t="s">
        <v>411</v>
      </c>
      <c r="E222" s="252" t="s">
        <v>1225</v>
      </c>
      <c r="F222" s="209" t="s">
        <v>31</v>
      </c>
      <c r="G222" s="252" t="s">
        <v>2433</v>
      </c>
      <c r="H222" s="210" t="s">
        <v>7</v>
      </c>
      <c r="I222" s="15" t="s">
        <v>2868</v>
      </c>
      <c r="J222" s="211" t="s">
        <v>2481</v>
      </c>
      <c r="K222" s="4" t="s">
        <v>16</v>
      </c>
      <c r="L222" s="4"/>
      <c r="M222" s="4"/>
      <c r="N222" s="4" t="s">
        <v>16</v>
      </c>
      <c r="O222" s="4"/>
      <c r="P222" s="4" t="s">
        <v>16</v>
      </c>
      <c r="Q222" s="185"/>
      <c r="R222" s="4" t="s">
        <v>16</v>
      </c>
      <c r="S222" s="4"/>
      <c r="T222" s="4"/>
      <c r="U222" s="4" t="s">
        <v>16</v>
      </c>
      <c r="V222" s="4"/>
      <c r="W222" s="4" t="s">
        <v>16</v>
      </c>
      <c r="X222" s="4"/>
      <c r="Y222" s="4" t="s">
        <v>16</v>
      </c>
      <c r="Z222" s="4"/>
      <c r="AA222" s="4"/>
      <c r="AB222" s="4" t="s">
        <v>16</v>
      </c>
      <c r="AC222" s="147"/>
      <c r="AD222" s="4" t="s">
        <v>16</v>
      </c>
      <c r="AE222" s="236"/>
      <c r="AF222" s="4" t="s">
        <v>16</v>
      </c>
      <c r="AG222" s="4"/>
      <c r="AH222" s="4"/>
      <c r="AI222" s="4" t="s">
        <v>16</v>
      </c>
      <c r="AJ222" s="4"/>
      <c r="AK222" s="4" t="s">
        <v>16</v>
      </c>
      <c r="AL222" s="4"/>
      <c r="AM222" s="4" t="s">
        <v>16</v>
      </c>
      <c r="AN222" s="4"/>
      <c r="AO222" s="4"/>
      <c r="AP222" s="42">
        <f ca="1">COUNTIFS(INDIRECT(Data!$J$2),"&lt;&gt;")</f>
        <v>13</v>
      </c>
      <c r="AQ222" s="42">
        <f ca="1">COUNTIFS(INDIRECT(Data!$J$2),"P")</f>
        <v>13</v>
      </c>
      <c r="AR222" s="42">
        <f ca="1">COUNTIFS(INDIRECT(Data!$J$2),"A")</f>
        <v>0</v>
      </c>
      <c r="AS222" s="43">
        <f ca="1">COUNTIFS(INDIRECT(Data!$J$2),"L")</f>
        <v>0</v>
      </c>
      <c r="AT222" s="44">
        <f ca="1">IFERROR(Attd_Sheet[[#This Row],[Classes Attended]]/Attd_Sheet[[#This Row],[Column1]],"")</f>
        <v>1</v>
      </c>
      <c r="AU222" s="93" t="s">
        <v>3501</v>
      </c>
    </row>
    <row r="223" spans="1:47" s="35" customFormat="1" hidden="1" x14ac:dyDescent="0.25">
      <c r="A223" s="208">
        <f>COUNTIFS(Attd_Sheet[Student ID],Attd_Sheet[[#This Row],[Student ID]])</f>
        <v>1</v>
      </c>
      <c r="B223" s="209" t="s">
        <v>137</v>
      </c>
      <c r="C223" s="13" t="s">
        <v>3443</v>
      </c>
      <c r="D223" s="252" t="s">
        <v>412</v>
      </c>
      <c r="E223" s="252" t="s">
        <v>1226</v>
      </c>
      <c r="F223" s="209" t="s">
        <v>31</v>
      </c>
      <c r="G223" s="252" t="s">
        <v>2433</v>
      </c>
      <c r="H223" s="210" t="s">
        <v>7</v>
      </c>
      <c r="I223" s="15" t="s">
        <v>2868</v>
      </c>
      <c r="J223" s="211" t="s">
        <v>2481</v>
      </c>
      <c r="K223" s="4" t="s">
        <v>16</v>
      </c>
      <c r="L223" s="4"/>
      <c r="M223" s="4"/>
      <c r="N223" s="4" t="s">
        <v>16</v>
      </c>
      <c r="O223" s="4"/>
      <c r="P223" s="4" t="s">
        <v>16</v>
      </c>
      <c r="Q223" s="185"/>
      <c r="R223" s="4" t="s">
        <v>16</v>
      </c>
      <c r="S223" s="4"/>
      <c r="T223" s="4"/>
      <c r="U223" s="4" t="s">
        <v>16</v>
      </c>
      <c r="V223" s="4"/>
      <c r="W223" s="4" t="s">
        <v>16</v>
      </c>
      <c r="X223" s="4"/>
      <c r="Y223" s="4" t="s">
        <v>28</v>
      </c>
      <c r="Z223" s="4"/>
      <c r="AA223" s="4"/>
      <c r="AB223" s="4" t="s">
        <v>16</v>
      </c>
      <c r="AC223" s="147"/>
      <c r="AD223" s="4" t="s">
        <v>16</v>
      </c>
      <c r="AE223" s="236"/>
      <c r="AF223" s="4" t="s">
        <v>16</v>
      </c>
      <c r="AG223" s="4"/>
      <c r="AH223" s="4"/>
      <c r="AI223" s="4" t="s">
        <v>16</v>
      </c>
      <c r="AJ223" s="4"/>
      <c r="AK223" s="4" t="s">
        <v>16</v>
      </c>
      <c r="AL223" s="4"/>
      <c r="AM223" s="4" t="s">
        <v>16</v>
      </c>
      <c r="AN223" s="4"/>
      <c r="AO223" s="4"/>
      <c r="AP223" s="42">
        <f ca="1">COUNTIFS(INDIRECT(Data!$J$2),"&lt;&gt;")</f>
        <v>13</v>
      </c>
      <c r="AQ223" s="42">
        <f ca="1">COUNTIFS(INDIRECT(Data!$J$2),"P")</f>
        <v>12</v>
      </c>
      <c r="AR223" s="42">
        <f ca="1">COUNTIFS(INDIRECT(Data!$J$2),"A")</f>
        <v>1</v>
      </c>
      <c r="AS223" s="43">
        <f ca="1">COUNTIFS(INDIRECT(Data!$J$2),"L")</f>
        <v>0</v>
      </c>
      <c r="AT223" s="44">
        <f ca="1">IFERROR(Attd_Sheet[[#This Row],[Classes Attended]]/Attd_Sheet[[#This Row],[Column1]],"")</f>
        <v>0.92307692307692313</v>
      </c>
      <c r="AU223" s="93" t="s">
        <v>3501</v>
      </c>
    </row>
    <row r="224" spans="1:47" s="35" customFormat="1" hidden="1" x14ac:dyDescent="0.25">
      <c r="A224" s="208">
        <f>COUNTIFS(Attd_Sheet[Student ID],Attd_Sheet[[#This Row],[Student ID]])</f>
        <v>1</v>
      </c>
      <c r="B224" s="209" t="s">
        <v>137</v>
      </c>
      <c r="C224" s="13" t="s">
        <v>3443</v>
      </c>
      <c r="D224" s="252" t="s">
        <v>413</v>
      </c>
      <c r="E224" s="252" t="s">
        <v>1227</v>
      </c>
      <c r="F224" s="209" t="s">
        <v>31</v>
      </c>
      <c r="G224" s="252" t="s">
        <v>2433</v>
      </c>
      <c r="H224" s="210" t="s">
        <v>7</v>
      </c>
      <c r="I224" s="15" t="s">
        <v>2868</v>
      </c>
      <c r="J224" s="211" t="s">
        <v>2481</v>
      </c>
      <c r="K224" s="4" t="s">
        <v>16</v>
      </c>
      <c r="L224" s="4"/>
      <c r="M224" s="4"/>
      <c r="N224" s="4" t="s">
        <v>16</v>
      </c>
      <c r="O224" s="4"/>
      <c r="P224" s="4" t="s">
        <v>16</v>
      </c>
      <c r="Q224" s="185"/>
      <c r="R224" s="4" t="s">
        <v>16</v>
      </c>
      <c r="S224" s="4"/>
      <c r="T224" s="4"/>
      <c r="U224" s="4" t="s">
        <v>16</v>
      </c>
      <c r="V224" s="4"/>
      <c r="W224" s="4" t="s">
        <v>16</v>
      </c>
      <c r="X224" s="4"/>
      <c r="Y224" s="4" t="s">
        <v>16</v>
      </c>
      <c r="Z224" s="4"/>
      <c r="AA224" s="4"/>
      <c r="AB224" s="4" t="s">
        <v>16</v>
      </c>
      <c r="AC224" s="147"/>
      <c r="AD224" s="4" t="s">
        <v>16</v>
      </c>
      <c r="AE224" s="236"/>
      <c r="AF224" s="4" t="s">
        <v>16</v>
      </c>
      <c r="AG224" s="4"/>
      <c r="AH224" s="4"/>
      <c r="AI224" s="4" t="s">
        <v>16</v>
      </c>
      <c r="AJ224" s="4"/>
      <c r="AK224" s="4" t="s">
        <v>16</v>
      </c>
      <c r="AL224" s="4"/>
      <c r="AM224" s="4" t="s">
        <v>16</v>
      </c>
      <c r="AN224" s="4"/>
      <c r="AO224" s="4"/>
      <c r="AP224" s="42">
        <f ca="1">COUNTIFS(INDIRECT(Data!$J$2),"&lt;&gt;")</f>
        <v>13</v>
      </c>
      <c r="AQ224" s="42">
        <f ca="1">COUNTIFS(INDIRECT(Data!$J$2),"P")</f>
        <v>13</v>
      </c>
      <c r="AR224" s="42">
        <f ca="1">COUNTIFS(INDIRECT(Data!$J$2),"A")</f>
        <v>0</v>
      </c>
      <c r="AS224" s="43">
        <f ca="1">COUNTIFS(INDIRECT(Data!$J$2),"L")</f>
        <v>0</v>
      </c>
      <c r="AT224" s="44">
        <f ca="1">IFERROR(Attd_Sheet[[#This Row],[Classes Attended]]/Attd_Sheet[[#This Row],[Column1]],"")</f>
        <v>1</v>
      </c>
      <c r="AU224" s="93" t="s">
        <v>3501</v>
      </c>
    </row>
    <row r="225" spans="1:47" s="35" customFormat="1" hidden="1" x14ac:dyDescent="0.25">
      <c r="A225" s="208">
        <f>COUNTIFS(Attd_Sheet[Student ID],Attd_Sheet[[#This Row],[Student ID]])</f>
        <v>1</v>
      </c>
      <c r="B225" s="209" t="s">
        <v>137</v>
      </c>
      <c r="C225" s="13" t="s">
        <v>3443</v>
      </c>
      <c r="D225" s="252" t="s">
        <v>414</v>
      </c>
      <c r="E225" s="252" t="s">
        <v>1228</v>
      </c>
      <c r="F225" s="209" t="s">
        <v>31</v>
      </c>
      <c r="G225" s="252" t="s">
        <v>2433</v>
      </c>
      <c r="H225" s="210" t="s">
        <v>7</v>
      </c>
      <c r="I225" s="15" t="s">
        <v>2868</v>
      </c>
      <c r="J225" s="211" t="s">
        <v>2481</v>
      </c>
      <c r="K225" s="4" t="s">
        <v>16</v>
      </c>
      <c r="L225" s="4"/>
      <c r="M225" s="4"/>
      <c r="N225" s="4" t="s">
        <v>16</v>
      </c>
      <c r="O225" s="4"/>
      <c r="P225" s="4" t="s">
        <v>16</v>
      </c>
      <c r="Q225" s="185"/>
      <c r="R225" s="4" t="s">
        <v>16</v>
      </c>
      <c r="S225" s="4"/>
      <c r="T225" s="4"/>
      <c r="U225" s="4" t="s">
        <v>16</v>
      </c>
      <c r="V225" s="4"/>
      <c r="W225" s="4" t="s">
        <v>16</v>
      </c>
      <c r="X225" s="4"/>
      <c r="Y225" s="4" t="s">
        <v>16</v>
      </c>
      <c r="Z225" s="4"/>
      <c r="AA225" s="4"/>
      <c r="AB225" s="4" t="s">
        <v>16</v>
      </c>
      <c r="AC225" s="147"/>
      <c r="AD225" s="4" t="s">
        <v>16</v>
      </c>
      <c r="AE225" s="236"/>
      <c r="AF225" s="4" t="s">
        <v>16</v>
      </c>
      <c r="AG225" s="4"/>
      <c r="AH225" s="4"/>
      <c r="AI225" s="4" t="s">
        <v>16</v>
      </c>
      <c r="AJ225" s="4"/>
      <c r="AK225" s="4" t="s">
        <v>16</v>
      </c>
      <c r="AL225" s="4"/>
      <c r="AM225" s="4" t="s">
        <v>16</v>
      </c>
      <c r="AN225" s="4"/>
      <c r="AO225" s="96"/>
      <c r="AP225" s="42">
        <f ca="1">COUNTIFS(INDIRECT(Data!$J$2),"&lt;&gt;")</f>
        <v>13</v>
      </c>
      <c r="AQ225" s="42">
        <f ca="1">COUNTIFS(INDIRECT(Data!$J$2),"P")</f>
        <v>13</v>
      </c>
      <c r="AR225" s="42">
        <f ca="1">COUNTIFS(INDIRECT(Data!$J$2),"A")</f>
        <v>0</v>
      </c>
      <c r="AS225" s="43">
        <f ca="1">COUNTIFS(INDIRECT(Data!$J$2),"L")</f>
        <v>0</v>
      </c>
      <c r="AT225" s="44">
        <f ca="1">IFERROR(Attd_Sheet[[#This Row],[Classes Attended]]/Attd_Sheet[[#This Row],[Column1]],"")</f>
        <v>1</v>
      </c>
      <c r="AU225" s="93" t="s">
        <v>3501</v>
      </c>
    </row>
    <row r="226" spans="1:47" s="35" customFormat="1" hidden="1" x14ac:dyDescent="0.25">
      <c r="A226" s="208">
        <f>COUNTIFS(Attd_Sheet[Student ID],Attd_Sheet[[#This Row],[Student ID]])</f>
        <v>1</v>
      </c>
      <c r="B226" s="209" t="s">
        <v>137</v>
      </c>
      <c r="C226" s="13" t="s">
        <v>3443</v>
      </c>
      <c r="D226" s="252" t="s">
        <v>415</v>
      </c>
      <c r="E226" s="252" t="s">
        <v>1229</v>
      </c>
      <c r="F226" s="209" t="s">
        <v>31</v>
      </c>
      <c r="G226" s="252" t="s">
        <v>2433</v>
      </c>
      <c r="H226" s="210" t="s">
        <v>7</v>
      </c>
      <c r="I226" s="15" t="s">
        <v>2868</v>
      </c>
      <c r="J226" s="211" t="s">
        <v>2481</v>
      </c>
      <c r="K226" s="4" t="s">
        <v>16</v>
      </c>
      <c r="L226" s="4"/>
      <c r="M226" s="4"/>
      <c r="N226" s="4" t="s">
        <v>16</v>
      </c>
      <c r="O226" s="4"/>
      <c r="P226" s="4" t="s">
        <v>16</v>
      </c>
      <c r="Q226" s="185"/>
      <c r="R226" s="4" t="s">
        <v>16</v>
      </c>
      <c r="S226" s="4"/>
      <c r="T226" s="4"/>
      <c r="U226" s="4" t="s">
        <v>16</v>
      </c>
      <c r="V226" s="4"/>
      <c r="W226" s="4" t="s">
        <v>16</v>
      </c>
      <c r="X226" s="4"/>
      <c r="Y226" s="4" t="s">
        <v>16</v>
      </c>
      <c r="Z226" s="4"/>
      <c r="AA226" s="4"/>
      <c r="AB226" s="4" t="s">
        <v>16</v>
      </c>
      <c r="AC226" s="147"/>
      <c r="AD226" s="4" t="s">
        <v>16</v>
      </c>
      <c r="AE226" s="236"/>
      <c r="AF226" s="4" t="s">
        <v>16</v>
      </c>
      <c r="AG226" s="4"/>
      <c r="AH226" s="4"/>
      <c r="AI226" s="4" t="s">
        <v>16</v>
      </c>
      <c r="AJ226" s="4"/>
      <c r="AK226" s="4" t="s">
        <v>16</v>
      </c>
      <c r="AL226" s="4"/>
      <c r="AM226" s="4" t="s">
        <v>16</v>
      </c>
      <c r="AN226" s="4"/>
      <c r="AO226" s="96"/>
      <c r="AP226" s="42">
        <f ca="1">COUNTIFS(INDIRECT(Data!$J$2),"&lt;&gt;")</f>
        <v>13</v>
      </c>
      <c r="AQ226" s="42">
        <f ca="1">COUNTIFS(INDIRECT(Data!$J$2),"P")</f>
        <v>13</v>
      </c>
      <c r="AR226" s="42">
        <f ca="1">COUNTIFS(INDIRECT(Data!$J$2),"A")</f>
        <v>0</v>
      </c>
      <c r="AS226" s="43">
        <f ca="1">COUNTIFS(INDIRECT(Data!$J$2),"L")</f>
        <v>0</v>
      </c>
      <c r="AT226" s="44">
        <f ca="1">IFERROR(Attd_Sheet[[#This Row],[Classes Attended]]/Attd_Sheet[[#This Row],[Column1]],"")</f>
        <v>1</v>
      </c>
      <c r="AU226" s="93" t="s">
        <v>3501</v>
      </c>
    </row>
    <row r="227" spans="1:47" s="35" customFormat="1" hidden="1" x14ac:dyDescent="0.25">
      <c r="A227" s="208">
        <f>COUNTIFS(Attd_Sheet[Student ID],Attd_Sheet[[#This Row],[Student ID]])</f>
        <v>1</v>
      </c>
      <c r="B227" s="209" t="s">
        <v>137</v>
      </c>
      <c r="C227" s="13" t="s">
        <v>3443</v>
      </c>
      <c r="D227" s="252" t="s">
        <v>416</v>
      </c>
      <c r="E227" s="252" t="s">
        <v>1230</v>
      </c>
      <c r="F227" s="209" t="s">
        <v>31</v>
      </c>
      <c r="G227" s="252" t="s">
        <v>2433</v>
      </c>
      <c r="H227" s="210" t="s">
        <v>7</v>
      </c>
      <c r="I227" s="15" t="s">
        <v>2868</v>
      </c>
      <c r="J227" s="211" t="s">
        <v>2481</v>
      </c>
      <c r="K227" s="4" t="s">
        <v>16</v>
      </c>
      <c r="L227" s="4"/>
      <c r="M227" s="4"/>
      <c r="N227" s="4" t="s">
        <v>16</v>
      </c>
      <c r="O227" s="4"/>
      <c r="P227" s="4" t="s">
        <v>16</v>
      </c>
      <c r="Q227" s="185"/>
      <c r="R227" s="4" t="s">
        <v>16</v>
      </c>
      <c r="S227" s="4"/>
      <c r="T227" s="4"/>
      <c r="U227" s="4" t="s">
        <v>16</v>
      </c>
      <c r="V227" s="4"/>
      <c r="W227" s="4" t="s">
        <v>16</v>
      </c>
      <c r="X227" s="4"/>
      <c r="Y227" s="4" t="s">
        <v>16</v>
      </c>
      <c r="Z227" s="4"/>
      <c r="AA227" s="4"/>
      <c r="AB227" s="4" t="s">
        <v>16</v>
      </c>
      <c r="AC227" s="147"/>
      <c r="AD227" s="4" t="s">
        <v>16</v>
      </c>
      <c r="AE227" s="236"/>
      <c r="AF227" s="4" t="s">
        <v>16</v>
      </c>
      <c r="AG227" s="4"/>
      <c r="AH227" s="4"/>
      <c r="AI227" s="4" t="s">
        <v>16</v>
      </c>
      <c r="AJ227" s="4"/>
      <c r="AK227" s="4" t="s">
        <v>16</v>
      </c>
      <c r="AL227" s="4"/>
      <c r="AM227" s="4" t="s">
        <v>16</v>
      </c>
      <c r="AN227" s="4"/>
      <c r="AO227" s="96"/>
      <c r="AP227" s="42">
        <f ca="1">COUNTIFS(INDIRECT(Data!$J$2),"&lt;&gt;")</f>
        <v>13</v>
      </c>
      <c r="AQ227" s="42">
        <f ca="1">COUNTIFS(INDIRECT(Data!$J$2),"P")</f>
        <v>13</v>
      </c>
      <c r="AR227" s="42">
        <f ca="1">COUNTIFS(INDIRECT(Data!$J$2),"A")</f>
        <v>0</v>
      </c>
      <c r="AS227" s="43">
        <f ca="1">COUNTIFS(INDIRECT(Data!$J$2),"L")</f>
        <v>0</v>
      </c>
      <c r="AT227" s="44">
        <f ca="1">IFERROR(Attd_Sheet[[#This Row],[Classes Attended]]/Attd_Sheet[[#This Row],[Column1]],"")</f>
        <v>1</v>
      </c>
      <c r="AU227" s="93" t="s">
        <v>3501</v>
      </c>
    </row>
    <row r="228" spans="1:47" s="35" customFormat="1" hidden="1" x14ac:dyDescent="0.25">
      <c r="A228" s="208">
        <f>COUNTIFS(Attd_Sheet[Student ID],Attd_Sheet[[#This Row],[Student ID]])</f>
        <v>1</v>
      </c>
      <c r="B228" s="209" t="s">
        <v>137</v>
      </c>
      <c r="C228" s="13" t="s">
        <v>3443</v>
      </c>
      <c r="D228" s="252" t="s">
        <v>2638</v>
      </c>
      <c r="E228" s="252" t="s">
        <v>2751</v>
      </c>
      <c r="F228" s="209" t="s">
        <v>31</v>
      </c>
      <c r="G228" s="252" t="s">
        <v>2433</v>
      </c>
      <c r="H228" s="210" t="s">
        <v>7</v>
      </c>
      <c r="I228" s="15" t="s">
        <v>2868</v>
      </c>
      <c r="J228" s="211" t="s">
        <v>2481</v>
      </c>
      <c r="K228" s="4" t="s">
        <v>16</v>
      </c>
      <c r="L228" s="4"/>
      <c r="M228" s="4"/>
      <c r="N228" s="4" t="s">
        <v>16</v>
      </c>
      <c r="O228" s="4"/>
      <c r="P228" s="4" t="s">
        <v>16</v>
      </c>
      <c r="Q228" s="185"/>
      <c r="R228" s="4" t="s">
        <v>16</v>
      </c>
      <c r="S228" s="4"/>
      <c r="T228" s="4"/>
      <c r="U228" s="4" t="s">
        <v>16</v>
      </c>
      <c r="V228" s="4"/>
      <c r="W228" s="4" t="s">
        <v>16</v>
      </c>
      <c r="X228" s="4"/>
      <c r="Y228" s="4" t="s">
        <v>16</v>
      </c>
      <c r="Z228" s="4"/>
      <c r="AA228" s="4"/>
      <c r="AB228" s="4" t="s">
        <v>16</v>
      </c>
      <c r="AC228" s="147"/>
      <c r="AD228" s="4" t="s">
        <v>16</v>
      </c>
      <c r="AE228" s="236"/>
      <c r="AF228" s="4" t="s">
        <v>16</v>
      </c>
      <c r="AG228" s="4"/>
      <c r="AH228" s="4"/>
      <c r="AI228" s="4" t="s">
        <v>16</v>
      </c>
      <c r="AJ228" s="4"/>
      <c r="AK228" s="4" t="s">
        <v>16</v>
      </c>
      <c r="AL228" s="4"/>
      <c r="AM228" s="4" t="s">
        <v>16</v>
      </c>
      <c r="AN228" s="4"/>
      <c r="AO228" s="4"/>
      <c r="AP228" s="42">
        <f ca="1">COUNTIFS(INDIRECT(Data!$J$2),"&lt;&gt;")</f>
        <v>13</v>
      </c>
      <c r="AQ228" s="42">
        <f ca="1">COUNTIFS(INDIRECT(Data!$J$2),"P")</f>
        <v>13</v>
      </c>
      <c r="AR228" s="42">
        <f ca="1">COUNTIFS(INDIRECT(Data!$J$2),"A")</f>
        <v>0</v>
      </c>
      <c r="AS228" s="43">
        <f ca="1">COUNTIFS(INDIRECT(Data!$J$2),"L")</f>
        <v>0</v>
      </c>
      <c r="AT228" s="44">
        <f ca="1">IFERROR(Attd_Sheet[[#This Row],[Classes Attended]]/Attd_Sheet[[#This Row],[Column1]],"")</f>
        <v>1</v>
      </c>
      <c r="AU228" s="93" t="s">
        <v>3501</v>
      </c>
    </row>
    <row r="229" spans="1:47" s="35" customFormat="1" hidden="1" x14ac:dyDescent="0.25">
      <c r="A229" s="208">
        <f>COUNTIFS(Attd_Sheet[Student ID],Attd_Sheet[[#This Row],[Student ID]])</f>
        <v>1</v>
      </c>
      <c r="B229" s="209" t="s">
        <v>137</v>
      </c>
      <c r="C229" s="13" t="s">
        <v>3443</v>
      </c>
      <c r="D229" s="252" t="s">
        <v>417</v>
      </c>
      <c r="E229" s="252" t="s">
        <v>1231</v>
      </c>
      <c r="F229" s="209" t="s">
        <v>31</v>
      </c>
      <c r="G229" s="252" t="s">
        <v>2433</v>
      </c>
      <c r="H229" s="210" t="s">
        <v>7</v>
      </c>
      <c r="I229" s="15" t="s">
        <v>2868</v>
      </c>
      <c r="J229" s="211" t="s">
        <v>2481</v>
      </c>
      <c r="K229" s="4" t="s">
        <v>16</v>
      </c>
      <c r="L229" s="4"/>
      <c r="M229" s="4"/>
      <c r="N229" s="4" t="s">
        <v>16</v>
      </c>
      <c r="O229" s="4"/>
      <c r="P229" s="4" t="s">
        <v>16</v>
      </c>
      <c r="Q229" s="185"/>
      <c r="R229" s="4" t="s">
        <v>16</v>
      </c>
      <c r="S229" s="4"/>
      <c r="T229" s="4"/>
      <c r="U229" s="4" t="s">
        <v>16</v>
      </c>
      <c r="V229" s="4"/>
      <c r="W229" s="4" t="s">
        <v>16</v>
      </c>
      <c r="X229" s="4"/>
      <c r="Y229" s="4" t="s">
        <v>16</v>
      </c>
      <c r="Z229" s="4"/>
      <c r="AA229" s="4"/>
      <c r="AB229" s="4" t="s">
        <v>16</v>
      </c>
      <c r="AC229" s="147"/>
      <c r="AD229" s="4" t="s">
        <v>28</v>
      </c>
      <c r="AE229" s="236"/>
      <c r="AF229" s="4" t="s">
        <v>16</v>
      </c>
      <c r="AG229" s="4"/>
      <c r="AH229" s="4"/>
      <c r="AI229" s="4" t="s">
        <v>16</v>
      </c>
      <c r="AJ229" s="4"/>
      <c r="AK229" s="4" t="s">
        <v>16</v>
      </c>
      <c r="AL229" s="4"/>
      <c r="AM229" s="4" t="s">
        <v>16</v>
      </c>
      <c r="AN229" s="4"/>
      <c r="AO229" s="96"/>
      <c r="AP229" s="42">
        <f ca="1">COUNTIFS(INDIRECT(Data!$J$2),"&lt;&gt;")</f>
        <v>13</v>
      </c>
      <c r="AQ229" s="42">
        <f ca="1">COUNTIFS(INDIRECT(Data!$J$2),"P")</f>
        <v>12</v>
      </c>
      <c r="AR229" s="42">
        <f ca="1">COUNTIFS(INDIRECT(Data!$J$2),"A")</f>
        <v>1</v>
      </c>
      <c r="AS229" s="43">
        <f ca="1">COUNTIFS(INDIRECT(Data!$J$2),"L")</f>
        <v>0</v>
      </c>
      <c r="AT229" s="44">
        <f ca="1">IFERROR(Attd_Sheet[[#This Row],[Classes Attended]]/Attd_Sheet[[#This Row],[Column1]],"")</f>
        <v>0.92307692307692313</v>
      </c>
      <c r="AU229" s="93" t="s">
        <v>3501</v>
      </c>
    </row>
    <row r="230" spans="1:47" s="35" customFormat="1" hidden="1" x14ac:dyDescent="0.25">
      <c r="A230" s="208">
        <f>COUNTIFS(Attd_Sheet[Student ID],Attd_Sheet[[#This Row],[Student ID]])</f>
        <v>1</v>
      </c>
      <c r="B230" s="209" t="s">
        <v>137</v>
      </c>
      <c r="C230" s="13" t="s">
        <v>3443</v>
      </c>
      <c r="D230" s="252" t="s">
        <v>418</v>
      </c>
      <c r="E230" s="252" t="s">
        <v>1232</v>
      </c>
      <c r="F230" s="209" t="s">
        <v>31</v>
      </c>
      <c r="G230" s="252" t="s">
        <v>2433</v>
      </c>
      <c r="H230" s="210" t="s">
        <v>7</v>
      </c>
      <c r="I230" s="15" t="s">
        <v>2868</v>
      </c>
      <c r="J230" s="211" t="s">
        <v>2481</v>
      </c>
      <c r="K230" s="4" t="s">
        <v>16</v>
      </c>
      <c r="L230" s="4"/>
      <c r="M230" s="4"/>
      <c r="N230" s="4" t="s">
        <v>16</v>
      </c>
      <c r="O230" s="4"/>
      <c r="P230" s="4" t="s">
        <v>16</v>
      </c>
      <c r="Q230" s="185"/>
      <c r="R230" s="4" t="s">
        <v>16</v>
      </c>
      <c r="S230" s="4"/>
      <c r="T230" s="4"/>
      <c r="U230" s="4" t="s">
        <v>16</v>
      </c>
      <c r="V230" s="4"/>
      <c r="W230" s="4" t="s">
        <v>16</v>
      </c>
      <c r="X230" s="4"/>
      <c r="Y230" s="4" t="s">
        <v>28</v>
      </c>
      <c r="Z230" s="4"/>
      <c r="AA230" s="4"/>
      <c r="AB230" s="4" t="s">
        <v>16</v>
      </c>
      <c r="AC230" s="147"/>
      <c r="AD230" s="4" t="s">
        <v>16</v>
      </c>
      <c r="AE230" s="236"/>
      <c r="AF230" s="4" t="s">
        <v>16</v>
      </c>
      <c r="AG230" s="4"/>
      <c r="AH230" s="4"/>
      <c r="AI230" s="4" t="s">
        <v>16</v>
      </c>
      <c r="AJ230" s="4"/>
      <c r="AK230" s="4" t="s">
        <v>16</v>
      </c>
      <c r="AL230" s="4"/>
      <c r="AM230" s="4" t="s">
        <v>16</v>
      </c>
      <c r="AN230" s="4"/>
      <c r="AO230" s="96"/>
      <c r="AP230" s="42">
        <f ca="1">COUNTIFS(INDIRECT(Data!$J$2),"&lt;&gt;")</f>
        <v>13</v>
      </c>
      <c r="AQ230" s="42">
        <f ca="1">COUNTIFS(INDIRECT(Data!$J$2),"P")</f>
        <v>12</v>
      </c>
      <c r="AR230" s="42">
        <f ca="1">COUNTIFS(INDIRECT(Data!$J$2),"A")</f>
        <v>1</v>
      </c>
      <c r="AS230" s="43">
        <f ca="1">COUNTIFS(INDIRECT(Data!$J$2),"L")</f>
        <v>0</v>
      </c>
      <c r="AT230" s="44">
        <f ca="1">IFERROR(Attd_Sheet[[#This Row],[Classes Attended]]/Attd_Sheet[[#This Row],[Column1]],"")</f>
        <v>0.92307692307692313</v>
      </c>
      <c r="AU230" s="93" t="s">
        <v>3501</v>
      </c>
    </row>
    <row r="231" spans="1:47" s="35" customFormat="1" hidden="1" x14ac:dyDescent="0.25">
      <c r="A231" s="208">
        <f>COUNTIFS(Attd_Sheet[Student ID],Attd_Sheet[[#This Row],[Student ID]])</f>
        <v>1</v>
      </c>
      <c r="B231" s="209" t="s">
        <v>137</v>
      </c>
      <c r="C231" s="13" t="s">
        <v>3443</v>
      </c>
      <c r="D231" s="252" t="s">
        <v>419</v>
      </c>
      <c r="E231" s="252" t="s">
        <v>1233</v>
      </c>
      <c r="F231" s="209" t="s">
        <v>31</v>
      </c>
      <c r="G231" s="252" t="s">
        <v>2433</v>
      </c>
      <c r="H231" s="210" t="s">
        <v>7</v>
      </c>
      <c r="I231" s="15" t="s">
        <v>2868</v>
      </c>
      <c r="J231" s="211" t="s">
        <v>2481</v>
      </c>
      <c r="K231" s="4" t="s">
        <v>16</v>
      </c>
      <c r="L231" s="4"/>
      <c r="M231" s="4"/>
      <c r="N231" s="4" t="s">
        <v>16</v>
      </c>
      <c r="O231" s="4"/>
      <c r="P231" s="4" t="s">
        <v>16</v>
      </c>
      <c r="Q231" s="185"/>
      <c r="R231" s="4" t="s">
        <v>16</v>
      </c>
      <c r="S231" s="4"/>
      <c r="T231" s="4"/>
      <c r="U231" s="4" t="s">
        <v>16</v>
      </c>
      <c r="V231" s="4"/>
      <c r="W231" s="4" t="s">
        <v>16</v>
      </c>
      <c r="X231" s="4"/>
      <c r="Y231" s="4" t="s">
        <v>16</v>
      </c>
      <c r="Z231" s="4"/>
      <c r="AA231" s="4"/>
      <c r="AB231" s="4" t="s">
        <v>16</v>
      </c>
      <c r="AC231" s="147"/>
      <c r="AD231" s="4" t="s">
        <v>16</v>
      </c>
      <c r="AE231" s="236"/>
      <c r="AF231" s="4" t="s">
        <v>16</v>
      </c>
      <c r="AG231" s="4"/>
      <c r="AH231" s="4"/>
      <c r="AI231" s="4" t="s">
        <v>16</v>
      </c>
      <c r="AJ231" s="4"/>
      <c r="AK231" s="4" t="s">
        <v>16</v>
      </c>
      <c r="AL231" s="4"/>
      <c r="AM231" s="4" t="s">
        <v>16</v>
      </c>
      <c r="AN231" s="4"/>
      <c r="AO231" s="4"/>
      <c r="AP231" s="42">
        <f ca="1">COUNTIFS(INDIRECT(Data!$J$2),"&lt;&gt;")</f>
        <v>13</v>
      </c>
      <c r="AQ231" s="42">
        <f ca="1">COUNTIFS(INDIRECT(Data!$J$2),"P")</f>
        <v>13</v>
      </c>
      <c r="AR231" s="42">
        <f ca="1">COUNTIFS(INDIRECT(Data!$J$2),"A")</f>
        <v>0</v>
      </c>
      <c r="AS231" s="43">
        <f ca="1">COUNTIFS(INDIRECT(Data!$J$2),"L")</f>
        <v>0</v>
      </c>
      <c r="AT231" s="44">
        <f ca="1">IFERROR(Attd_Sheet[[#This Row],[Classes Attended]]/Attd_Sheet[[#This Row],[Column1]],"")</f>
        <v>1</v>
      </c>
      <c r="AU231" s="93" t="s">
        <v>3501</v>
      </c>
    </row>
    <row r="232" spans="1:47" s="35" customFormat="1" hidden="1" x14ac:dyDescent="0.25">
      <c r="A232" s="208">
        <f>COUNTIFS(Attd_Sheet[Student ID],Attd_Sheet[[#This Row],[Student ID]])</f>
        <v>1</v>
      </c>
      <c r="B232" s="209" t="s">
        <v>137</v>
      </c>
      <c r="C232" s="13" t="s">
        <v>3443</v>
      </c>
      <c r="D232" s="252" t="s">
        <v>420</v>
      </c>
      <c r="E232" s="252" t="s">
        <v>1234</v>
      </c>
      <c r="F232" s="209" t="s">
        <v>31</v>
      </c>
      <c r="G232" s="252" t="s">
        <v>2433</v>
      </c>
      <c r="H232" s="210" t="s">
        <v>7</v>
      </c>
      <c r="I232" s="15" t="s">
        <v>2868</v>
      </c>
      <c r="J232" s="211" t="s">
        <v>2481</v>
      </c>
      <c r="K232" s="4" t="s">
        <v>16</v>
      </c>
      <c r="L232" s="4"/>
      <c r="M232" s="4"/>
      <c r="N232" s="4" t="s">
        <v>16</v>
      </c>
      <c r="O232" s="4"/>
      <c r="P232" s="4" t="s">
        <v>16</v>
      </c>
      <c r="Q232" s="185"/>
      <c r="R232" s="4" t="s">
        <v>16</v>
      </c>
      <c r="S232" s="4"/>
      <c r="T232" s="4"/>
      <c r="U232" s="4" t="s">
        <v>16</v>
      </c>
      <c r="V232" s="4"/>
      <c r="W232" s="4" t="s">
        <v>16</v>
      </c>
      <c r="X232" s="4"/>
      <c r="Y232" s="4" t="s">
        <v>28</v>
      </c>
      <c r="Z232" s="4"/>
      <c r="AA232" s="4"/>
      <c r="AB232" s="4" t="s">
        <v>16</v>
      </c>
      <c r="AC232" s="147"/>
      <c r="AD232" s="4" t="s">
        <v>16</v>
      </c>
      <c r="AE232" s="236"/>
      <c r="AF232" s="4" t="s">
        <v>16</v>
      </c>
      <c r="AG232" s="4"/>
      <c r="AH232" s="4"/>
      <c r="AI232" s="4" t="s">
        <v>16</v>
      </c>
      <c r="AJ232" s="4"/>
      <c r="AK232" s="4" t="s">
        <v>16</v>
      </c>
      <c r="AL232" s="4"/>
      <c r="AM232" s="4" t="s">
        <v>16</v>
      </c>
      <c r="AN232" s="4"/>
      <c r="AO232" s="4"/>
      <c r="AP232" s="42">
        <f ca="1">COUNTIFS(INDIRECT(Data!$J$2),"&lt;&gt;")</f>
        <v>13</v>
      </c>
      <c r="AQ232" s="42">
        <f ca="1">COUNTIFS(INDIRECT(Data!$J$2),"P")</f>
        <v>12</v>
      </c>
      <c r="AR232" s="42">
        <f ca="1">COUNTIFS(INDIRECT(Data!$J$2),"A")</f>
        <v>1</v>
      </c>
      <c r="AS232" s="43">
        <f ca="1">COUNTIFS(INDIRECT(Data!$J$2),"L")</f>
        <v>0</v>
      </c>
      <c r="AT232" s="44">
        <f ca="1">IFERROR(Attd_Sheet[[#This Row],[Classes Attended]]/Attd_Sheet[[#This Row],[Column1]],"")</f>
        <v>0.92307692307692313</v>
      </c>
      <c r="AU232" s="93" t="s">
        <v>3501</v>
      </c>
    </row>
    <row r="233" spans="1:47" s="35" customFormat="1" hidden="1" x14ac:dyDescent="0.25">
      <c r="A233" s="208">
        <f>COUNTIFS(Attd_Sheet[Student ID],Attd_Sheet[[#This Row],[Student ID]])</f>
        <v>1</v>
      </c>
      <c r="B233" s="209" t="s">
        <v>137</v>
      </c>
      <c r="C233" s="13" t="s">
        <v>3443</v>
      </c>
      <c r="D233" s="252" t="s">
        <v>421</v>
      </c>
      <c r="E233" s="252" t="s">
        <v>1235</v>
      </c>
      <c r="F233" s="209" t="s">
        <v>31</v>
      </c>
      <c r="G233" s="252" t="s">
        <v>2433</v>
      </c>
      <c r="H233" s="210" t="s">
        <v>7</v>
      </c>
      <c r="I233" s="15" t="s">
        <v>2868</v>
      </c>
      <c r="J233" s="211" t="s">
        <v>2481</v>
      </c>
      <c r="K233" s="4" t="s">
        <v>16</v>
      </c>
      <c r="L233" s="4"/>
      <c r="M233" s="4"/>
      <c r="N233" s="4" t="s">
        <v>16</v>
      </c>
      <c r="O233" s="4"/>
      <c r="P233" s="4" t="s">
        <v>16</v>
      </c>
      <c r="Q233" s="185"/>
      <c r="R233" s="4" t="s">
        <v>16</v>
      </c>
      <c r="S233" s="4"/>
      <c r="T233" s="4"/>
      <c r="U233" s="4" t="s">
        <v>16</v>
      </c>
      <c r="V233" s="4"/>
      <c r="W233" s="4" t="s">
        <v>16</v>
      </c>
      <c r="X233" s="4"/>
      <c r="Y233" s="4" t="s">
        <v>16</v>
      </c>
      <c r="Z233" s="4"/>
      <c r="AA233" s="4"/>
      <c r="AB233" s="4" t="s">
        <v>16</v>
      </c>
      <c r="AC233" s="147"/>
      <c r="AD233" s="4" t="s">
        <v>16</v>
      </c>
      <c r="AE233" s="236"/>
      <c r="AF233" s="4" t="s">
        <v>16</v>
      </c>
      <c r="AG233" s="4"/>
      <c r="AH233" s="4"/>
      <c r="AI233" s="4" t="s">
        <v>16</v>
      </c>
      <c r="AJ233" s="4"/>
      <c r="AK233" s="4" t="s">
        <v>16</v>
      </c>
      <c r="AL233" s="4"/>
      <c r="AM233" s="4" t="s">
        <v>16</v>
      </c>
      <c r="AN233" s="4"/>
      <c r="AO233" s="4"/>
      <c r="AP233" s="42">
        <f ca="1">COUNTIFS(INDIRECT(Data!$J$2),"&lt;&gt;")</f>
        <v>13</v>
      </c>
      <c r="AQ233" s="42">
        <f ca="1">COUNTIFS(INDIRECT(Data!$J$2),"P")</f>
        <v>13</v>
      </c>
      <c r="AR233" s="42">
        <f ca="1">COUNTIFS(INDIRECT(Data!$J$2),"A")</f>
        <v>0</v>
      </c>
      <c r="AS233" s="43">
        <f ca="1">COUNTIFS(INDIRECT(Data!$J$2),"L")</f>
        <v>0</v>
      </c>
      <c r="AT233" s="44">
        <f ca="1">IFERROR(Attd_Sheet[[#This Row],[Classes Attended]]/Attd_Sheet[[#This Row],[Column1]],"")</f>
        <v>1</v>
      </c>
      <c r="AU233" s="93" t="s">
        <v>3501</v>
      </c>
    </row>
    <row r="234" spans="1:47" s="35" customFormat="1" hidden="1" x14ac:dyDescent="0.25">
      <c r="A234" s="208">
        <f>COUNTIFS(Attd_Sheet[Student ID],Attd_Sheet[[#This Row],[Student ID]])</f>
        <v>1</v>
      </c>
      <c r="B234" s="209" t="s">
        <v>137</v>
      </c>
      <c r="C234" s="13" t="s">
        <v>3443</v>
      </c>
      <c r="D234" s="252" t="s">
        <v>422</v>
      </c>
      <c r="E234" s="252" t="s">
        <v>1236</v>
      </c>
      <c r="F234" s="209" t="s">
        <v>31</v>
      </c>
      <c r="G234" s="252" t="s">
        <v>2433</v>
      </c>
      <c r="H234" s="210" t="s">
        <v>7</v>
      </c>
      <c r="I234" s="15" t="s">
        <v>2868</v>
      </c>
      <c r="J234" s="211" t="s">
        <v>2481</v>
      </c>
      <c r="K234" s="4" t="s">
        <v>16</v>
      </c>
      <c r="L234" s="4"/>
      <c r="M234" s="4"/>
      <c r="N234" s="4" t="s">
        <v>16</v>
      </c>
      <c r="O234" s="4"/>
      <c r="P234" s="4" t="s">
        <v>16</v>
      </c>
      <c r="Q234" s="185"/>
      <c r="R234" s="4" t="s">
        <v>16</v>
      </c>
      <c r="S234" s="4"/>
      <c r="T234" s="4"/>
      <c r="U234" s="4" t="s">
        <v>16</v>
      </c>
      <c r="V234" s="4"/>
      <c r="W234" s="4" t="s">
        <v>16</v>
      </c>
      <c r="X234" s="4"/>
      <c r="Y234" s="4" t="s">
        <v>16</v>
      </c>
      <c r="Z234" s="4"/>
      <c r="AA234" s="4"/>
      <c r="AB234" s="4" t="s">
        <v>16</v>
      </c>
      <c r="AC234" s="147"/>
      <c r="AD234" s="4" t="s">
        <v>16</v>
      </c>
      <c r="AE234" s="236"/>
      <c r="AF234" s="4" t="s">
        <v>16</v>
      </c>
      <c r="AG234" s="4"/>
      <c r="AH234" s="4"/>
      <c r="AI234" s="4" t="s">
        <v>16</v>
      </c>
      <c r="AJ234" s="4"/>
      <c r="AK234" s="4" t="s">
        <v>16</v>
      </c>
      <c r="AL234" s="4"/>
      <c r="AM234" s="4" t="s">
        <v>16</v>
      </c>
      <c r="AN234" s="4"/>
      <c r="AO234" s="4"/>
      <c r="AP234" s="42">
        <f ca="1">COUNTIFS(INDIRECT(Data!$J$2),"&lt;&gt;")</f>
        <v>13</v>
      </c>
      <c r="AQ234" s="42">
        <f ca="1">COUNTIFS(INDIRECT(Data!$J$2),"P")</f>
        <v>13</v>
      </c>
      <c r="AR234" s="42">
        <f ca="1">COUNTIFS(INDIRECT(Data!$J$2),"A")</f>
        <v>0</v>
      </c>
      <c r="AS234" s="43">
        <f ca="1">COUNTIFS(INDIRECT(Data!$J$2),"L")</f>
        <v>0</v>
      </c>
      <c r="AT234" s="44">
        <f ca="1">IFERROR(Attd_Sheet[[#This Row],[Classes Attended]]/Attd_Sheet[[#This Row],[Column1]],"")</f>
        <v>1</v>
      </c>
      <c r="AU234" s="93" t="s">
        <v>3501</v>
      </c>
    </row>
    <row r="235" spans="1:47" s="35" customFormat="1" hidden="1" x14ac:dyDescent="0.25">
      <c r="A235" s="208">
        <f>COUNTIFS(Attd_Sheet[Student ID],Attd_Sheet[[#This Row],[Student ID]])</f>
        <v>1</v>
      </c>
      <c r="B235" s="209" t="s">
        <v>137</v>
      </c>
      <c r="C235" s="13" t="s">
        <v>3443</v>
      </c>
      <c r="D235" s="252" t="s">
        <v>423</v>
      </c>
      <c r="E235" s="252" t="s">
        <v>1237</v>
      </c>
      <c r="F235" s="209" t="s">
        <v>31</v>
      </c>
      <c r="G235" s="252" t="s">
        <v>2433</v>
      </c>
      <c r="H235" s="210" t="s">
        <v>7</v>
      </c>
      <c r="I235" s="15" t="s">
        <v>2868</v>
      </c>
      <c r="J235" s="211" t="s">
        <v>2481</v>
      </c>
      <c r="K235" s="4" t="s">
        <v>16</v>
      </c>
      <c r="L235" s="4"/>
      <c r="M235" s="4"/>
      <c r="N235" s="4" t="s">
        <v>16</v>
      </c>
      <c r="O235" s="4"/>
      <c r="P235" s="4" t="s">
        <v>16</v>
      </c>
      <c r="Q235" s="185"/>
      <c r="R235" s="4" t="s">
        <v>16</v>
      </c>
      <c r="S235" s="4"/>
      <c r="T235" s="4"/>
      <c r="U235" s="4" t="s">
        <v>16</v>
      </c>
      <c r="V235" s="4"/>
      <c r="W235" s="4" t="s">
        <v>16</v>
      </c>
      <c r="X235" s="4"/>
      <c r="Y235" s="4" t="s">
        <v>16</v>
      </c>
      <c r="Z235" s="4"/>
      <c r="AA235" s="4"/>
      <c r="AB235" s="4" t="s">
        <v>16</v>
      </c>
      <c r="AC235" s="147"/>
      <c r="AD235" s="4" t="s">
        <v>16</v>
      </c>
      <c r="AE235" s="236"/>
      <c r="AF235" s="4" t="s">
        <v>16</v>
      </c>
      <c r="AG235" s="4"/>
      <c r="AH235" s="4"/>
      <c r="AI235" s="4" t="s">
        <v>16</v>
      </c>
      <c r="AJ235" s="4"/>
      <c r="AK235" s="4" t="s">
        <v>16</v>
      </c>
      <c r="AL235" s="4"/>
      <c r="AM235" s="4" t="s">
        <v>16</v>
      </c>
      <c r="AN235" s="4"/>
      <c r="AO235" s="4"/>
      <c r="AP235" s="42">
        <f ca="1">COUNTIFS(INDIRECT(Data!$J$2),"&lt;&gt;")</f>
        <v>13</v>
      </c>
      <c r="AQ235" s="42">
        <f ca="1">COUNTIFS(INDIRECT(Data!$J$2),"P")</f>
        <v>13</v>
      </c>
      <c r="AR235" s="42">
        <f ca="1">COUNTIFS(INDIRECT(Data!$J$2),"A")</f>
        <v>0</v>
      </c>
      <c r="AS235" s="43">
        <f ca="1">COUNTIFS(INDIRECT(Data!$J$2),"L")</f>
        <v>0</v>
      </c>
      <c r="AT235" s="44">
        <f ca="1">IFERROR(Attd_Sheet[[#This Row],[Classes Attended]]/Attd_Sheet[[#This Row],[Column1]],"")</f>
        <v>1</v>
      </c>
      <c r="AU235" s="93" t="s">
        <v>3501</v>
      </c>
    </row>
    <row r="236" spans="1:47" s="35" customFormat="1" hidden="1" x14ac:dyDescent="0.25">
      <c r="A236" s="208">
        <f>COUNTIFS(Attd_Sheet[Student ID],Attd_Sheet[[#This Row],[Student ID]])</f>
        <v>1</v>
      </c>
      <c r="B236" s="209" t="s">
        <v>137</v>
      </c>
      <c r="C236" s="13" t="s">
        <v>3443</v>
      </c>
      <c r="D236" s="252" t="s">
        <v>424</v>
      </c>
      <c r="E236" s="252" t="s">
        <v>1238</v>
      </c>
      <c r="F236" s="209" t="s">
        <v>31</v>
      </c>
      <c r="G236" s="252" t="s">
        <v>2433</v>
      </c>
      <c r="H236" s="210" t="s">
        <v>7</v>
      </c>
      <c r="I236" s="15" t="s">
        <v>2868</v>
      </c>
      <c r="J236" s="211" t="s">
        <v>2481</v>
      </c>
      <c r="K236" s="4" t="s">
        <v>16</v>
      </c>
      <c r="L236" s="4"/>
      <c r="M236" s="4"/>
      <c r="N236" s="4" t="s">
        <v>16</v>
      </c>
      <c r="O236" s="4"/>
      <c r="P236" s="4" t="s">
        <v>16</v>
      </c>
      <c r="Q236" s="185"/>
      <c r="R236" s="4" t="s">
        <v>16</v>
      </c>
      <c r="S236" s="4"/>
      <c r="T236" s="4"/>
      <c r="U236" s="4" t="s">
        <v>16</v>
      </c>
      <c r="V236" s="4"/>
      <c r="W236" s="4" t="s">
        <v>16</v>
      </c>
      <c r="X236" s="4"/>
      <c r="Y236" s="4" t="s">
        <v>16</v>
      </c>
      <c r="Z236" s="4"/>
      <c r="AA236" s="4"/>
      <c r="AB236" s="4" t="s">
        <v>16</v>
      </c>
      <c r="AC236" s="147"/>
      <c r="AD236" s="4" t="s">
        <v>16</v>
      </c>
      <c r="AE236" s="236"/>
      <c r="AF236" s="4" t="s">
        <v>16</v>
      </c>
      <c r="AG236" s="4"/>
      <c r="AH236" s="4"/>
      <c r="AI236" s="4" t="s">
        <v>16</v>
      </c>
      <c r="AJ236" s="4"/>
      <c r="AK236" s="4" t="s">
        <v>16</v>
      </c>
      <c r="AL236" s="4"/>
      <c r="AM236" s="4" t="s">
        <v>16</v>
      </c>
      <c r="AN236" s="4"/>
      <c r="AO236" s="4"/>
      <c r="AP236" s="42">
        <f ca="1">COUNTIFS(INDIRECT(Data!$J$2),"&lt;&gt;")</f>
        <v>13</v>
      </c>
      <c r="AQ236" s="42">
        <f ca="1">COUNTIFS(INDIRECT(Data!$J$2),"P")</f>
        <v>13</v>
      </c>
      <c r="AR236" s="42">
        <f ca="1">COUNTIFS(INDIRECT(Data!$J$2),"A")</f>
        <v>0</v>
      </c>
      <c r="AS236" s="43">
        <f ca="1">COUNTIFS(INDIRECT(Data!$J$2),"L")</f>
        <v>0</v>
      </c>
      <c r="AT236" s="44">
        <f ca="1">IFERROR(Attd_Sheet[[#This Row],[Classes Attended]]/Attd_Sheet[[#This Row],[Column1]],"")</f>
        <v>1</v>
      </c>
      <c r="AU236" s="93" t="s">
        <v>3501</v>
      </c>
    </row>
    <row r="237" spans="1:47" s="35" customFormat="1" hidden="1" x14ac:dyDescent="0.25">
      <c r="A237" s="208">
        <f>COUNTIFS(Attd_Sheet[Student ID],Attd_Sheet[[#This Row],[Student ID]])</f>
        <v>1</v>
      </c>
      <c r="B237" s="209" t="s">
        <v>137</v>
      </c>
      <c r="C237" s="13" t="s">
        <v>3443</v>
      </c>
      <c r="D237" s="252" t="s">
        <v>425</v>
      </c>
      <c r="E237" s="252" t="s">
        <v>1239</v>
      </c>
      <c r="F237" s="209" t="s">
        <v>31</v>
      </c>
      <c r="G237" s="252" t="s">
        <v>2433</v>
      </c>
      <c r="H237" s="210" t="s">
        <v>7</v>
      </c>
      <c r="I237" s="15" t="s">
        <v>2868</v>
      </c>
      <c r="J237" s="211" t="s">
        <v>2481</v>
      </c>
      <c r="K237" s="4" t="s">
        <v>16</v>
      </c>
      <c r="L237" s="4"/>
      <c r="M237" s="4"/>
      <c r="N237" s="4" t="s">
        <v>16</v>
      </c>
      <c r="O237" s="4"/>
      <c r="P237" s="4" t="s">
        <v>16</v>
      </c>
      <c r="Q237" s="185"/>
      <c r="R237" s="4" t="s">
        <v>16</v>
      </c>
      <c r="S237" s="4"/>
      <c r="T237" s="4"/>
      <c r="U237" s="4" t="s">
        <v>16</v>
      </c>
      <c r="V237" s="4"/>
      <c r="W237" s="4" t="s">
        <v>16</v>
      </c>
      <c r="X237" s="4"/>
      <c r="Y237" s="4" t="s">
        <v>16</v>
      </c>
      <c r="Z237" s="4"/>
      <c r="AA237" s="4"/>
      <c r="AB237" s="4" t="s">
        <v>16</v>
      </c>
      <c r="AC237" s="4"/>
      <c r="AD237" s="4" t="s">
        <v>16</v>
      </c>
      <c r="AE237" s="236"/>
      <c r="AF237" s="4" t="s">
        <v>16</v>
      </c>
      <c r="AG237" s="4"/>
      <c r="AH237" s="4"/>
      <c r="AI237" s="4" t="s">
        <v>16</v>
      </c>
      <c r="AJ237" s="4"/>
      <c r="AK237" s="4" t="s">
        <v>16</v>
      </c>
      <c r="AL237" s="4"/>
      <c r="AM237" s="4" t="s">
        <v>16</v>
      </c>
      <c r="AN237" s="4"/>
      <c r="AO237" s="4"/>
      <c r="AP237" s="42">
        <f ca="1">COUNTIFS(INDIRECT(Data!$J$2),"&lt;&gt;")</f>
        <v>13</v>
      </c>
      <c r="AQ237" s="42">
        <f ca="1">COUNTIFS(INDIRECT(Data!$J$2),"P")</f>
        <v>13</v>
      </c>
      <c r="AR237" s="42">
        <f ca="1">COUNTIFS(INDIRECT(Data!$J$2),"A")</f>
        <v>0</v>
      </c>
      <c r="AS237" s="43">
        <f ca="1">COUNTIFS(INDIRECT(Data!$J$2),"L")</f>
        <v>0</v>
      </c>
      <c r="AT237" s="44">
        <f ca="1">IFERROR(Attd_Sheet[[#This Row],[Classes Attended]]/Attd_Sheet[[#This Row],[Column1]],"")</f>
        <v>1</v>
      </c>
      <c r="AU237" s="93" t="s">
        <v>3501</v>
      </c>
    </row>
    <row r="238" spans="1:47" s="35" customFormat="1" hidden="1" x14ac:dyDescent="0.25">
      <c r="A238" s="208">
        <f>COUNTIFS(Attd_Sheet[Student ID],Attd_Sheet[[#This Row],[Student ID]])</f>
        <v>1</v>
      </c>
      <c r="B238" s="209" t="s">
        <v>137</v>
      </c>
      <c r="C238" s="13" t="s">
        <v>3443</v>
      </c>
      <c r="D238" s="252" t="s">
        <v>426</v>
      </c>
      <c r="E238" s="252" t="s">
        <v>1240</v>
      </c>
      <c r="F238" s="209" t="s">
        <v>31</v>
      </c>
      <c r="G238" s="252" t="s">
        <v>2433</v>
      </c>
      <c r="H238" s="210" t="s">
        <v>7</v>
      </c>
      <c r="I238" s="15" t="s">
        <v>2868</v>
      </c>
      <c r="J238" s="211" t="s">
        <v>2481</v>
      </c>
      <c r="K238" s="4" t="s">
        <v>16</v>
      </c>
      <c r="L238" s="4"/>
      <c r="M238" s="4"/>
      <c r="N238" s="4" t="s">
        <v>16</v>
      </c>
      <c r="O238" s="4"/>
      <c r="P238" s="4" t="s">
        <v>16</v>
      </c>
      <c r="Q238" s="185"/>
      <c r="R238" s="4" t="s">
        <v>16</v>
      </c>
      <c r="S238" s="4"/>
      <c r="T238" s="4"/>
      <c r="U238" s="4" t="s">
        <v>16</v>
      </c>
      <c r="V238" s="4"/>
      <c r="W238" s="4" t="s">
        <v>16</v>
      </c>
      <c r="X238" s="4"/>
      <c r="Y238" s="4" t="s">
        <v>16</v>
      </c>
      <c r="Z238" s="4"/>
      <c r="AA238" s="4"/>
      <c r="AB238" s="4" t="s">
        <v>16</v>
      </c>
      <c r="AC238" s="4"/>
      <c r="AD238" s="4" t="s">
        <v>16</v>
      </c>
      <c r="AE238" s="236"/>
      <c r="AF238" s="4" t="s">
        <v>16</v>
      </c>
      <c r="AG238" s="4"/>
      <c r="AH238" s="4"/>
      <c r="AI238" s="4" t="s">
        <v>16</v>
      </c>
      <c r="AJ238" s="4"/>
      <c r="AK238" s="4" t="s">
        <v>16</v>
      </c>
      <c r="AL238" s="4"/>
      <c r="AM238" s="4" t="s">
        <v>16</v>
      </c>
      <c r="AN238" s="4"/>
      <c r="AO238" s="4"/>
      <c r="AP238" s="42">
        <f ca="1">COUNTIFS(INDIRECT(Data!$J$2),"&lt;&gt;")</f>
        <v>13</v>
      </c>
      <c r="AQ238" s="42">
        <f ca="1">COUNTIFS(INDIRECT(Data!$J$2),"P")</f>
        <v>13</v>
      </c>
      <c r="AR238" s="42">
        <f ca="1">COUNTIFS(INDIRECT(Data!$J$2),"A")</f>
        <v>0</v>
      </c>
      <c r="AS238" s="43">
        <f ca="1">COUNTIFS(INDIRECT(Data!$J$2),"L")</f>
        <v>0</v>
      </c>
      <c r="AT238" s="44">
        <f ca="1">IFERROR(Attd_Sheet[[#This Row],[Classes Attended]]/Attd_Sheet[[#This Row],[Column1]],"")</f>
        <v>1</v>
      </c>
      <c r="AU238" s="93" t="s">
        <v>3501</v>
      </c>
    </row>
    <row r="239" spans="1:47" s="35" customFormat="1" hidden="1" x14ac:dyDescent="0.25">
      <c r="A239" s="208">
        <f>COUNTIFS(Attd_Sheet[Student ID],Attd_Sheet[[#This Row],[Student ID]])</f>
        <v>1</v>
      </c>
      <c r="B239" s="209" t="s">
        <v>137</v>
      </c>
      <c r="C239" s="13" t="s">
        <v>3443</v>
      </c>
      <c r="D239" s="252" t="s">
        <v>427</v>
      </c>
      <c r="E239" s="252" t="s">
        <v>1241</v>
      </c>
      <c r="F239" s="209" t="s">
        <v>31</v>
      </c>
      <c r="G239" s="252" t="s">
        <v>2433</v>
      </c>
      <c r="H239" s="210" t="s">
        <v>7</v>
      </c>
      <c r="I239" s="15" t="s">
        <v>2868</v>
      </c>
      <c r="J239" s="211" t="s">
        <v>2481</v>
      </c>
      <c r="K239" s="4" t="s">
        <v>16</v>
      </c>
      <c r="L239" s="4"/>
      <c r="M239" s="4"/>
      <c r="N239" s="4" t="s">
        <v>16</v>
      </c>
      <c r="O239" s="4"/>
      <c r="P239" s="4" t="s">
        <v>16</v>
      </c>
      <c r="Q239" s="185"/>
      <c r="R239" s="4" t="s">
        <v>16</v>
      </c>
      <c r="S239" s="4"/>
      <c r="T239" s="4"/>
      <c r="U239" s="4" t="s">
        <v>16</v>
      </c>
      <c r="V239" s="4"/>
      <c r="W239" s="4" t="s">
        <v>16</v>
      </c>
      <c r="X239" s="4"/>
      <c r="Y239" s="4" t="s">
        <v>28</v>
      </c>
      <c r="Z239" s="4"/>
      <c r="AA239" s="4"/>
      <c r="AB239" s="4" t="s">
        <v>16</v>
      </c>
      <c r="AC239" s="4"/>
      <c r="AD239" s="4" t="s">
        <v>16</v>
      </c>
      <c r="AE239" s="236"/>
      <c r="AF239" s="4" t="s">
        <v>16</v>
      </c>
      <c r="AG239" s="4"/>
      <c r="AH239" s="4"/>
      <c r="AI239" s="4" t="s">
        <v>16</v>
      </c>
      <c r="AJ239" s="4"/>
      <c r="AK239" s="4" t="s">
        <v>16</v>
      </c>
      <c r="AL239" s="4"/>
      <c r="AM239" s="4" t="s">
        <v>16</v>
      </c>
      <c r="AN239" s="4"/>
      <c r="AO239" s="4"/>
      <c r="AP239" s="42">
        <f ca="1">COUNTIFS(INDIRECT(Data!$J$2),"&lt;&gt;")</f>
        <v>13</v>
      </c>
      <c r="AQ239" s="42">
        <f ca="1">COUNTIFS(INDIRECT(Data!$J$2),"P")</f>
        <v>12</v>
      </c>
      <c r="AR239" s="42">
        <f ca="1">COUNTIFS(INDIRECT(Data!$J$2),"A")</f>
        <v>1</v>
      </c>
      <c r="AS239" s="43">
        <f ca="1">COUNTIFS(INDIRECT(Data!$J$2),"L")</f>
        <v>0</v>
      </c>
      <c r="AT239" s="44">
        <f ca="1">IFERROR(Attd_Sheet[[#This Row],[Classes Attended]]/Attd_Sheet[[#This Row],[Column1]],"")</f>
        <v>0.92307692307692313</v>
      </c>
      <c r="AU239" s="93" t="s">
        <v>3501</v>
      </c>
    </row>
    <row r="240" spans="1:47" s="35" customFormat="1" hidden="1" x14ac:dyDescent="0.25">
      <c r="A240" s="208">
        <f>COUNTIFS(Attd_Sheet[Student ID],Attd_Sheet[[#This Row],[Student ID]])</f>
        <v>1</v>
      </c>
      <c r="B240" s="209" t="s">
        <v>137</v>
      </c>
      <c r="C240" s="13" t="s">
        <v>3443</v>
      </c>
      <c r="D240" s="252" t="s">
        <v>428</v>
      </c>
      <c r="E240" s="252" t="s">
        <v>1242</v>
      </c>
      <c r="F240" s="209" t="s">
        <v>31</v>
      </c>
      <c r="G240" s="252" t="s">
        <v>2433</v>
      </c>
      <c r="H240" s="210" t="s">
        <v>7</v>
      </c>
      <c r="I240" s="15" t="s">
        <v>2868</v>
      </c>
      <c r="J240" s="211" t="s">
        <v>2481</v>
      </c>
      <c r="K240" s="4" t="s">
        <v>16</v>
      </c>
      <c r="L240" s="4"/>
      <c r="M240" s="4"/>
      <c r="N240" s="4" t="s">
        <v>16</v>
      </c>
      <c r="O240" s="4"/>
      <c r="P240" s="4" t="s">
        <v>16</v>
      </c>
      <c r="Q240" s="185"/>
      <c r="R240" s="4" t="s">
        <v>16</v>
      </c>
      <c r="S240" s="4"/>
      <c r="T240" s="4"/>
      <c r="U240" s="4" t="s">
        <v>16</v>
      </c>
      <c r="V240" s="4"/>
      <c r="W240" s="4" t="s">
        <v>16</v>
      </c>
      <c r="X240" s="4"/>
      <c r="Y240" s="4" t="s">
        <v>28</v>
      </c>
      <c r="Z240" s="4"/>
      <c r="AA240" s="4"/>
      <c r="AB240" s="4" t="s">
        <v>16</v>
      </c>
      <c r="AC240" s="4"/>
      <c r="AD240" s="4" t="s">
        <v>28</v>
      </c>
      <c r="AE240" s="236"/>
      <c r="AF240" s="4" t="s">
        <v>16</v>
      </c>
      <c r="AG240" s="4"/>
      <c r="AH240" s="4"/>
      <c r="AI240" s="4" t="s">
        <v>16</v>
      </c>
      <c r="AJ240" s="4"/>
      <c r="AK240" s="4" t="s">
        <v>16</v>
      </c>
      <c r="AL240" s="4"/>
      <c r="AM240" s="4" t="s">
        <v>16</v>
      </c>
      <c r="AN240" s="4"/>
      <c r="AO240" s="4"/>
      <c r="AP240" s="42">
        <f ca="1">COUNTIFS(INDIRECT(Data!$J$2),"&lt;&gt;")</f>
        <v>13</v>
      </c>
      <c r="AQ240" s="42">
        <f ca="1">COUNTIFS(INDIRECT(Data!$J$2),"P")</f>
        <v>11</v>
      </c>
      <c r="AR240" s="42">
        <f ca="1">COUNTIFS(INDIRECT(Data!$J$2),"A")</f>
        <v>2</v>
      </c>
      <c r="AS240" s="43">
        <f ca="1">COUNTIFS(INDIRECT(Data!$J$2),"L")</f>
        <v>0</v>
      </c>
      <c r="AT240" s="44">
        <f ca="1">IFERROR(Attd_Sheet[[#This Row],[Classes Attended]]/Attd_Sheet[[#This Row],[Column1]],"")</f>
        <v>0.84615384615384615</v>
      </c>
      <c r="AU240" s="93" t="s">
        <v>3501</v>
      </c>
    </row>
    <row r="241" spans="1:47" s="35" customFormat="1" hidden="1" x14ac:dyDescent="0.25">
      <c r="A241" s="208">
        <f>COUNTIFS(Attd_Sheet[Student ID],Attd_Sheet[[#This Row],[Student ID]])</f>
        <v>1</v>
      </c>
      <c r="B241" s="209" t="s">
        <v>137</v>
      </c>
      <c r="C241" s="13" t="s">
        <v>3443</v>
      </c>
      <c r="D241" s="252" t="s">
        <v>429</v>
      </c>
      <c r="E241" s="252" t="s">
        <v>1243</v>
      </c>
      <c r="F241" s="209" t="s">
        <v>31</v>
      </c>
      <c r="G241" s="252" t="s">
        <v>2433</v>
      </c>
      <c r="H241" s="210" t="s">
        <v>7</v>
      </c>
      <c r="I241" s="15" t="s">
        <v>2868</v>
      </c>
      <c r="J241" s="211" t="s">
        <v>2481</v>
      </c>
      <c r="K241" s="4" t="s">
        <v>16</v>
      </c>
      <c r="L241" s="4"/>
      <c r="M241" s="4"/>
      <c r="N241" s="4" t="s">
        <v>16</v>
      </c>
      <c r="O241" s="4"/>
      <c r="P241" s="4" t="s">
        <v>16</v>
      </c>
      <c r="Q241" s="185"/>
      <c r="R241" s="4" t="s">
        <v>16</v>
      </c>
      <c r="S241" s="4"/>
      <c r="T241" s="4"/>
      <c r="U241" s="4" t="s">
        <v>16</v>
      </c>
      <c r="V241" s="4"/>
      <c r="W241" s="4" t="s">
        <v>16</v>
      </c>
      <c r="X241" s="4"/>
      <c r="Y241" s="4" t="s">
        <v>16</v>
      </c>
      <c r="Z241" s="4"/>
      <c r="AA241" s="4"/>
      <c r="AB241" s="4" t="s">
        <v>16</v>
      </c>
      <c r="AC241" s="4"/>
      <c r="AD241" s="4" t="s">
        <v>16</v>
      </c>
      <c r="AE241" s="236"/>
      <c r="AF241" s="4" t="s">
        <v>16</v>
      </c>
      <c r="AG241" s="4"/>
      <c r="AH241" s="4"/>
      <c r="AI241" s="4" t="s">
        <v>16</v>
      </c>
      <c r="AJ241" s="4"/>
      <c r="AK241" s="4" t="s">
        <v>16</v>
      </c>
      <c r="AL241" s="4"/>
      <c r="AM241" s="4" t="s">
        <v>16</v>
      </c>
      <c r="AN241" s="4"/>
      <c r="AO241" s="4"/>
      <c r="AP241" s="42">
        <f ca="1">COUNTIFS(INDIRECT(Data!$J$2),"&lt;&gt;")</f>
        <v>13</v>
      </c>
      <c r="AQ241" s="42">
        <f ca="1">COUNTIFS(INDIRECT(Data!$J$2),"P")</f>
        <v>13</v>
      </c>
      <c r="AR241" s="42">
        <f ca="1">COUNTIFS(INDIRECT(Data!$J$2),"A")</f>
        <v>0</v>
      </c>
      <c r="AS241" s="43">
        <f ca="1">COUNTIFS(INDIRECT(Data!$J$2),"L")</f>
        <v>0</v>
      </c>
      <c r="AT241" s="44">
        <f ca="1">IFERROR(Attd_Sheet[[#This Row],[Classes Attended]]/Attd_Sheet[[#This Row],[Column1]],"")</f>
        <v>1</v>
      </c>
      <c r="AU241" s="93" t="s">
        <v>3501</v>
      </c>
    </row>
    <row r="242" spans="1:47" s="35" customFormat="1" hidden="1" x14ac:dyDescent="0.25">
      <c r="A242" s="208">
        <f>COUNTIFS(Attd_Sheet[Student ID],Attd_Sheet[[#This Row],[Student ID]])</f>
        <v>1</v>
      </c>
      <c r="B242" s="209" t="s">
        <v>137</v>
      </c>
      <c r="C242" s="210" t="s">
        <v>2981</v>
      </c>
      <c r="D242" s="252" t="s">
        <v>2369</v>
      </c>
      <c r="E242" s="252" t="s">
        <v>2370</v>
      </c>
      <c r="F242" s="209" t="s">
        <v>31</v>
      </c>
      <c r="G242" s="252" t="s">
        <v>2417</v>
      </c>
      <c r="H242" s="210" t="s">
        <v>6</v>
      </c>
      <c r="I242" s="224" t="s">
        <v>2867</v>
      </c>
      <c r="J242" s="211" t="s">
        <v>113</v>
      </c>
      <c r="K242" s="4"/>
      <c r="L242" s="185"/>
      <c r="M242" s="4" t="s">
        <v>16</v>
      </c>
      <c r="N242" s="185"/>
      <c r="O242" s="4" t="s">
        <v>16</v>
      </c>
      <c r="P242" s="4"/>
      <c r="Q242" s="4" t="s">
        <v>16</v>
      </c>
      <c r="R242" s="4"/>
      <c r="S242" s="4"/>
      <c r="T242" s="4" t="s">
        <v>16</v>
      </c>
      <c r="U242" s="4"/>
      <c r="V242" s="4" t="s">
        <v>16</v>
      </c>
      <c r="W242" s="4"/>
      <c r="X242" s="4" t="s">
        <v>16</v>
      </c>
      <c r="Y242" s="4"/>
      <c r="Z242" s="4"/>
      <c r="AA242" s="4" t="s">
        <v>16</v>
      </c>
      <c r="AB242" s="4"/>
      <c r="AC242" s="4" t="s">
        <v>16</v>
      </c>
      <c r="AD242" s="4"/>
      <c r="AE242" s="4" t="s">
        <v>16</v>
      </c>
      <c r="AF242" s="4"/>
      <c r="AG242" s="4"/>
      <c r="AH242" s="4" t="s">
        <v>16</v>
      </c>
      <c r="AI242" s="4"/>
      <c r="AJ242" s="4" t="s">
        <v>16</v>
      </c>
      <c r="AK242" s="4"/>
      <c r="AL242" s="4" t="s">
        <v>16</v>
      </c>
      <c r="AM242" s="4"/>
      <c r="AN242" s="4"/>
      <c r="AO242" s="4" t="s">
        <v>16</v>
      </c>
      <c r="AP242" s="42">
        <f ca="1">COUNTIFS(INDIRECT(Data!$J$2),"&lt;&gt;")</f>
        <v>13</v>
      </c>
      <c r="AQ242" s="42">
        <f ca="1">COUNTIFS(INDIRECT(Data!$J$2),"P")</f>
        <v>13</v>
      </c>
      <c r="AR242" s="42">
        <f ca="1">COUNTIFS(INDIRECT(Data!$J$2),"A")</f>
        <v>0</v>
      </c>
      <c r="AS242" s="43">
        <f ca="1">COUNTIFS(INDIRECT(Data!$J$2),"L")</f>
        <v>0</v>
      </c>
      <c r="AT242" s="44">
        <f ca="1">IFERROR(Attd_Sheet[[#This Row],[Classes Attended]]/Attd_Sheet[[#This Row],[Column1]],"")</f>
        <v>1</v>
      </c>
      <c r="AU242" s="26"/>
    </row>
    <row r="243" spans="1:47" s="35" customFormat="1" hidden="1" x14ac:dyDescent="0.25">
      <c r="A243" s="208">
        <f>COUNTIFS(Attd_Sheet[Student ID],Attd_Sheet[[#This Row],[Student ID]])</f>
        <v>1</v>
      </c>
      <c r="B243" s="209" t="s">
        <v>137</v>
      </c>
      <c r="C243" s="210" t="s">
        <v>2981</v>
      </c>
      <c r="D243" s="252" t="s">
        <v>2371</v>
      </c>
      <c r="E243" s="252" t="s">
        <v>2372</v>
      </c>
      <c r="F243" s="209" t="s">
        <v>31</v>
      </c>
      <c r="G243" s="252" t="s">
        <v>2417</v>
      </c>
      <c r="H243" s="210" t="s">
        <v>6</v>
      </c>
      <c r="I243" s="224" t="s">
        <v>2867</v>
      </c>
      <c r="J243" s="211" t="s">
        <v>113</v>
      </c>
      <c r="K243" s="4"/>
      <c r="L243" s="185"/>
      <c r="M243" s="4" t="s">
        <v>28</v>
      </c>
      <c r="N243" s="185"/>
      <c r="O243" s="4" t="s">
        <v>17</v>
      </c>
      <c r="P243" s="4"/>
      <c r="Q243" s="4" t="s">
        <v>28</v>
      </c>
      <c r="R243" s="4"/>
      <c r="S243" s="4"/>
      <c r="T243" s="4" t="s">
        <v>28</v>
      </c>
      <c r="U243" s="4"/>
      <c r="V243" s="4" t="s">
        <v>28</v>
      </c>
      <c r="W243" s="4"/>
      <c r="X243" s="4" t="s">
        <v>16</v>
      </c>
      <c r="Y243" s="4"/>
      <c r="Z243" s="4"/>
      <c r="AA243" s="4" t="s">
        <v>28</v>
      </c>
      <c r="AB243" s="4"/>
      <c r="AC243" s="4" t="s">
        <v>28</v>
      </c>
      <c r="AD243" s="4"/>
      <c r="AE243" s="4" t="s">
        <v>16</v>
      </c>
      <c r="AF243" s="4"/>
      <c r="AG243" s="4"/>
      <c r="AH243" s="4" t="s">
        <v>16</v>
      </c>
      <c r="AI243" s="4"/>
      <c r="AJ243" s="4" t="s">
        <v>16</v>
      </c>
      <c r="AK243" s="4"/>
      <c r="AL243" s="4" t="s">
        <v>28</v>
      </c>
      <c r="AM243" s="4"/>
      <c r="AN243" s="4"/>
      <c r="AO243" s="4" t="s">
        <v>16</v>
      </c>
      <c r="AP243" s="42">
        <f ca="1">COUNTIFS(INDIRECT(Data!$J$2),"&lt;&gt;")</f>
        <v>13</v>
      </c>
      <c r="AQ243" s="42">
        <f ca="1">COUNTIFS(INDIRECT(Data!$J$2),"P")</f>
        <v>5</v>
      </c>
      <c r="AR243" s="42">
        <f ca="1">COUNTIFS(INDIRECT(Data!$J$2),"A")</f>
        <v>7</v>
      </c>
      <c r="AS243" s="43">
        <f ca="1">COUNTIFS(INDIRECT(Data!$J$2),"L")</f>
        <v>1</v>
      </c>
      <c r="AT243" s="44">
        <f ca="1">IFERROR(Attd_Sheet[[#This Row],[Classes Attended]]/Attd_Sheet[[#This Row],[Column1]],"")</f>
        <v>0.38461538461538464</v>
      </c>
      <c r="AU243" s="26"/>
    </row>
    <row r="244" spans="1:47" s="35" customFormat="1" hidden="1" x14ac:dyDescent="0.25">
      <c r="A244" s="208">
        <f>COUNTIFS(Attd_Sheet[Student ID],Attd_Sheet[[#This Row],[Student ID]])</f>
        <v>1</v>
      </c>
      <c r="B244" s="209" t="s">
        <v>137</v>
      </c>
      <c r="C244" s="210" t="s">
        <v>2981</v>
      </c>
      <c r="D244" s="252" t="s">
        <v>2373</v>
      </c>
      <c r="E244" s="252" t="s">
        <v>2374</v>
      </c>
      <c r="F244" s="209" t="s">
        <v>31</v>
      </c>
      <c r="G244" s="252" t="s">
        <v>2469</v>
      </c>
      <c r="H244" s="210" t="s">
        <v>7</v>
      </c>
      <c r="I244" s="193" t="s">
        <v>2869</v>
      </c>
      <c r="J244" s="211" t="s">
        <v>2483</v>
      </c>
      <c r="K244" s="4"/>
      <c r="L244" s="185"/>
      <c r="M244" s="4"/>
      <c r="N244" s="4"/>
      <c r="O244" s="4"/>
      <c r="P244" s="4"/>
      <c r="Q244" s="4"/>
      <c r="R244" s="4" t="s">
        <v>16</v>
      </c>
      <c r="S244" s="4"/>
      <c r="T244" s="4"/>
      <c r="U244" s="4" t="s">
        <v>16</v>
      </c>
      <c r="V244" s="4"/>
      <c r="W244" s="4" t="s">
        <v>16</v>
      </c>
      <c r="X244" s="4"/>
      <c r="Y244" s="4" t="s">
        <v>16</v>
      </c>
      <c r="Z244" s="4"/>
      <c r="AA244" s="4"/>
      <c r="AB244" s="4" t="s">
        <v>16</v>
      </c>
      <c r="AC244" s="4"/>
      <c r="AD244" s="4" t="s">
        <v>16</v>
      </c>
      <c r="AE244" s="236"/>
      <c r="AF244" s="4" t="s">
        <v>16</v>
      </c>
      <c r="AG244" s="4"/>
      <c r="AH244" s="4"/>
      <c r="AI244" s="4" t="s">
        <v>16</v>
      </c>
      <c r="AJ244" s="4"/>
      <c r="AK244" s="4" t="s">
        <v>16</v>
      </c>
      <c r="AL244" s="4"/>
      <c r="AM244" s="4" t="s">
        <v>16</v>
      </c>
      <c r="AN244" s="4"/>
      <c r="AO244" s="4"/>
      <c r="AP244" s="42">
        <f ca="1">COUNTIFS(INDIRECT(Data!$J$2),"&lt;&gt;")</f>
        <v>10</v>
      </c>
      <c r="AQ244" s="42">
        <f ca="1">COUNTIFS(INDIRECT(Data!$J$2),"P")</f>
        <v>10</v>
      </c>
      <c r="AR244" s="42">
        <f ca="1">COUNTIFS(INDIRECT(Data!$J$2),"A")</f>
        <v>0</v>
      </c>
      <c r="AS244" s="43">
        <f ca="1">COUNTIFS(INDIRECT(Data!$J$2),"L")</f>
        <v>0</v>
      </c>
      <c r="AT244" s="44">
        <f ca="1">IFERROR(Attd_Sheet[[#This Row],[Classes Attended]]/Attd_Sheet[[#This Row],[Column1]],"")</f>
        <v>1</v>
      </c>
      <c r="AU244" s="26"/>
    </row>
    <row r="245" spans="1:47" s="35" customFormat="1" hidden="1" x14ac:dyDescent="0.25">
      <c r="A245" s="208">
        <f>COUNTIFS(Attd_Sheet[Student ID],Attd_Sheet[[#This Row],[Student ID]])</f>
        <v>1</v>
      </c>
      <c r="B245" s="13" t="s">
        <v>139</v>
      </c>
      <c r="C245" s="210" t="s">
        <v>2981</v>
      </c>
      <c r="D245" s="252" t="s">
        <v>2375</v>
      </c>
      <c r="E245" s="252" t="s">
        <v>2376</v>
      </c>
      <c r="F245" s="209" t="s">
        <v>31</v>
      </c>
      <c r="G245" s="252" t="s">
        <v>2417</v>
      </c>
      <c r="H245" s="210" t="s">
        <v>6</v>
      </c>
      <c r="I245" s="224" t="s">
        <v>2867</v>
      </c>
      <c r="J245" s="211" t="s">
        <v>113</v>
      </c>
      <c r="K245" s="4"/>
      <c r="L245" s="4"/>
      <c r="M245" s="4" t="s">
        <v>17</v>
      </c>
      <c r="N245" s="185"/>
      <c r="O245" s="4" t="s">
        <v>17</v>
      </c>
      <c r="P245" s="4"/>
      <c r="Q245" s="4" t="s">
        <v>28</v>
      </c>
      <c r="R245" s="4"/>
      <c r="S245" s="4"/>
      <c r="T245" s="4" t="s">
        <v>28</v>
      </c>
      <c r="U245" s="4"/>
      <c r="V245" s="4" t="s">
        <v>17</v>
      </c>
      <c r="W245" s="4"/>
      <c r="X245" s="4" t="s">
        <v>28</v>
      </c>
      <c r="Y245" s="4"/>
      <c r="Z245" s="4"/>
      <c r="AA245" s="4" t="s">
        <v>28</v>
      </c>
      <c r="AB245" s="4"/>
      <c r="AC245" s="4" t="s">
        <v>28</v>
      </c>
      <c r="AD245" s="4"/>
      <c r="AE245" s="4" t="s">
        <v>28</v>
      </c>
      <c r="AF245" s="4"/>
      <c r="AG245" s="4"/>
      <c r="AH245" s="4" t="s">
        <v>28</v>
      </c>
      <c r="AI245" s="4"/>
      <c r="AJ245" s="4" t="s">
        <v>28</v>
      </c>
      <c r="AK245" s="4"/>
      <c r="AL245" s="4" t="s">
        <v>28</v>
      </c>
      <c r="AM245" s="4"/>
      <c r="AN245" s="4"/>
      <c r="AO245" s="4" t="s">
        <v>28</v>
      </c>
      <c r="AP245" s="42">
        <f ca="1">COUNTIFS(INDIRECT(Data!$J$2),"&lt;&gt;")</f>
        <v>13</v>
      </c>
      <c r="AQ245" s="42">
        <f ca="1">COUNTIFS(INDIRECT(Data!$J$2),"P")</f>
        <v>0</v>
      </c>
      <c r="AR245" s="42">
        <f ca="1">COUNTIFS(INDIRECT(Data!$J$2),"A")</f>
        <v>10</v>
      </c>
      <c r="AS245" s="43">
        <f ca="1">COUNTIFS(INDIRECT(Data!$J$2),"L")</f>
        <v>3</v>
      </c>
      <c r="AT245" s="44">
        <f ca="1">IFERROR(Attd_Sheet[[#This Row],[Classes Attended]]/Attd_Sheet[[#This Row],[Column1]],"")</f>
        <v>0</v>
      </c>
      <c r="AU245" s="26"/>
    </row>
    <row r="246" spans="1:47" s="35" customFormat="1" hidden="1" x14ac:dyDescent="0.25">
      <c r="A246" s="208">
        <f>COUNTIFS(Attd_Sheet[Student ID],Attd_Sheet[[#This Row],[Student ID]])</f>
        <v>1</v>
      </c>
      <c r="B246" s="209" t="s">
        <v>137</v>
      </c>
      <c r="C246" s="210" t="s">
        <v>2981</v>
      </c>
      <c r="D246" s="252" t="s">
        <v>2742</v>
      </c>
      <c r="E246" s="252" t="s">
        <v>2639</v>
      </c>
      <c r="F246" s="209" t="s">
        <v>31</v>
      </c>
      <c r="G246" s="252" t="s">
        <v>2417</v>
      </c>
      <c r="H246" s="210" t="s">
        <v>6</v>
      </c>
      <c r="I246" s="224" t="s">
        <v>2867</v>
      </c>
      <c r="J246" s="211" t="s">
        <v>113</v>
      </c>
      <c r="K246" s="4"/>
      <c r="L246" s="4"/>
      <c r="M246" s="4" t="s">
        <v>28</v>
      </c>
      <c r="N246" s="185"/>
      <c r="O246" s="4" t="s">
        <v>28</v>
      </c>
      <c r="P246" s="4"/>
      <c r="Q246" s="4" t="s">
        <v>16</v>
      </c>
      <c r="R246" s="4"/>
      <c r="S246" s="4"/>
      <c r="T246" s="4" t="s">
        <v>28</v>
      </c>
      <c r="U246" s="4"/>
      <c r="V246" s="4" t="s">
        <v>16</v>
      </c>
      <c r="W246" s="4"/>
      <c r="X246" s="4" t="s">
        <v>16</v>
      </c>
      <c r="Y246" s="4"/>
      <c r="Z246" s="4"/>
      <c r="AA246" s="4" t="s">
        <v>28</v>
      </c>
      <c r="AB246" s="4"/>
      <c r="AC246" s="4" t="s">
        <v>16</v>
      </c>
      <c r="AD246" s="4"/>
      <c r="AE246" s="4" t="s">
        <v>16</v>
      </c>
      <c r="AF246" s="4"/>
      <c r="AG246" s="4"/>
      <c r="AH246" s="4" t="s">
        <v>16</v>
      </c>
      <c r="AI246" s="4"/>
      <c r="AJ246" s="4" t="s">
        <v>16</v>
      </c>
      <c r="AK246" s="4"/>
      <c r="AL246" s="4" t="s">
        <v>28</v>
      </c>
      <c r="AM246" s="4"/>
      <c r="AN246" s="4"/>
      <c r="AO246" s="4" t="s">
        <v>28</v>
      </c>
      <c r="AP246" s="42">
        <f ca="1">COUNTIFS(INDIRECT(Data!$J$2),"&lt;&gt;")</f>
        <v>13</v>
      </c>
      <c r="AQ246" s="42">
        <f ca="1">COUNTIFS(INDIRECT(Data!$J$2),"P")</f>
        <v>7</v>
      </c>
      <c r="AR246" s="42">
        <f ca="1">COUNTIFS(INDIRECT(Data!$J$2),"A")</f>
        <v>6</v>
      </c>
      <c r="AS246" s="43">
        <f ca="1">COUNTIFS(INDIRECT(Data!$J$2),"L")</f>
        <v>0</v>
      </c>
      <c r="AT246" s="44">
        <f ca="1">IFERROR(Attd_Sheet[[#This Row],[Classes Attended]]/Attd_Sheet[[#This Row],[Column1]],"")</f>
        <v>0.53846153846153844</v>
      </c>
      <c r="AU246" s="26"/>
    </row>
    <row r="247" spans="1:47" s="35" customFormat="1" hidden="1" x14ac:dyDescent="0.25">
      <c r="A247" s="208">
        <f>COUNTIFS(Attd_Sheet[Student ID],Attd_Sheet[[#This Row],[Student ID]])</f>
        <v>1</v>
      </c>
      <c r="B247" s="209" t="s">
        <v>137</v>
      </c>
      <c r="C247" s="210" t="s">
        <v>2981</v>
      </c>
      <c r="D247" s="252" t="s">
        <v>2377</v>
      </c>
      <c r="E247" s="252" t="s">
        <v>2378</v>
      </c>
      <c r="F247" s="209" t="s">
        <v>31</v>
      </c>
      <c r="G247" s="252" t="s">
        <v>2417</v>
      </c>
      <c r="H247" s="210" t="s">
        <v>6</v>
      </c>
      <c r="I247" s="224" t="s">
        <v>2867</v>
      </c>
      <c r="J247" s="211" t="s">
        <v>113</v>
      </c>
      <c r="K247" s="4"/>
      <c r="L247" s="4"/>
      <c r="M247" s="4" t="s">
        <v>16</v>
      </c>
      <c r="N247" s="185"/>
      <c r="O247" s="4" t="s">
        <v>16</v>
      </c>
      <c r="P247" s="4"/>
      <c r="Q247" s="4" t="s">
        <v>28</v>
      </c>
      <c r="R247" s="4"/>
      <c r="S247" s="4"/>
      <c r="T247" s="4" t="s">
        <v>28</v>
      </c>
      <c r="U247" s="4"/>
      <c r="V247" s="4" t="s">
        <v>16</v>
      </c>
      <c r="W247" s="4"/>
      <c r="X247" s="4" t="s">
        <v>28</v>
      </c>
      <c r="Y247" s="4"/>
      <c r="Z247" s="4"/>
      <c r="AA247" s="4" t="s">
        <v>16</v>
      </c>
      <c r="AB247" s="4"/>
      <c r="AC247" s="4" t="s">
        <v>16</v>
      </c>
      <c r="AD247" s="4"/>
      <c r="AE247" s="4" t="s">
        <v>16</v>
      </c>
      <c r="AF247" s="4"/>
      <c r="AG247" s="4"/>
      <c r="AH247" s="4" t="s">
        <v>16</v>
      </c>
      <c r="AI247" s="4"/>
      <c r="AJ247" s="4" t="s">
        <v>16</v>
      </c>
      <c r="AK247" s="4"/>
      <c r="AL247" s="4" t="s">
        <v>16</v>
      </c>
      <c r="AM247" s="4"/>
      <c r="AN247" s="4"/>
      <c r="AO247" s="4" t="s">
        <v>16</v>
      </c>
      <c r="AP247" s="42">
        <f ca="1">COUNTIFS(INDIRECT(Data!$J$2),"&lt;&gt;")</f>
        <v>13</v>
      </c>
      <c r="AQ247" s="42">
        <f ca="1">COUNTIFS(INDIRECT(Data!$J$2),"P")</f>
        <v>10</v>
      </c>
      <c r="AR247" s="42">
        <f ca="1">COUNTIFS(INDIRECT(Data!$J$2),"A")</f>
        <v>3</v>
      </c>
      <c r="AS247" s="43">
        <f ca="1">COUNTIFS(INDIRECT(Data!$J$2),"L")</f>
        <v>0</v>
      </c>
      <c r="AT247" s="44">
        <f ca="1">IFERROR(Attd_Sheet[[#This Row],[Classes Attended]]/Attd_Sheet[[#This Row],[Column1]],"")</f>
        <v>0.76923076923076927</v>
      </c>
      <c r="AU247" s="26"/>
    </row>
    <row r="248" spans="1:47" s="35" customFormat="1" hidden="1" x14ac:dyDescent="0.25">
      <c r="A248" s="208">
        <f>COUNTIFS(Attd_Sheet[Student ID],Attd_Sheet[[#This Row],[Student ID]])</f>
        <v>1</v>
      </c>
      <c r="B248" s="209" t="s">
        <v>137</v>
      </c>
      <c r="C248" s="210" t="s">
        <v>2981</v>
      </c>
      <c r="D248" s="252" t="s">
        <v>2379</v>
      </c>
      <c r="E248" s="252" t="s">
        <v>2380</v>
      </c>
      <c r="F248" s="209" t="s">
        <v>31</v>
      </c>
      <c r="G248" s="252" t="s">
        <v>2417</v>
      </c>
      <c r="H248" s="210" t="s">
        <v>6</v>
      </c>
      <c r="I248" s="224" t="s">
        <v>2867</v>
      </c>
      <c r="J248" s="211" t="s">
        <v>113</v>
      </c>
      <c r="K248" s="4"/>
      <c r="L248" s="4"/>
      <c r="M248" s="4" t="s">
        <v>16</v>
      </c>
      <c r="N248" s="185"/>
      <c r="O248" s="4" t="s">
        <v>16</v>
      </c>
      <c r="P248" s="4"/>
      <c r="Q248" s="4" t="s">
        <v>28</v>
      </c>
      <c r="R248" s="4"/>
      <c r="S248" s="4"/>
      <c r="T248" s="4" t="s">
        <v>28</v>
      </c>
      <c r="U248" s="4"/>
      <c r="V248" s="4" t="s">
        <v>16</v>
      </c>
      <c r="W248" s="4"/>
      <c r="X248" s="4" t="s">
        <v>28</v>
      </c>
      <c r="Y248" s="4"/>
      <c r="Z248" s="4"/>
      <c r="AA248" s="4" t="s">
        <v>16</v>
      </c>
      <c r="AB248" s="4"/>
      <c r="AC248" s="4" t="s">
        <v>16</v>
      </c>
      <c r="AD248" s="4"/>
      <c r="AE248" s="4" t="s">
        <v>16</v>
      </c>
      <c r="AF248" s="4"/>
      <c r="AG248" s="4"/>
      <c r="AH248" s="4" t="s">
        <v>16</v>
      </c>
      <c r="AI248" s="4"/>
      <c r="AJ248" s="4" t="s">
        <v>16</v>
      </c>
      <c r="AK248" s="4"/>
      <c r="AL248" s="4" t="s">
        <v>16</v>
      </c>
      <c r="AM248" s="4"/>
      <c r="AN248" s="4"/>
      <c r="AO248" s="4" t="s">
        <v>16</v>
      </c>
      <c r="AP248" s="42">
        <f ca="1">COUNTIFS(INDIRECT(Data!$J$2),"&lt;&gt;")</f>
        <v>13</v>
      </c>
      <c r="AQ248" s="42">
        <f ca="1">COUNTIFS(INDIRECT(Data!$J$2),"P")</f>
        <v>10</v>
      </c>
      <c r="AR248" s="42">
        <f ca="1">COUNTIFS(INDIRECT(Data!$J$2),"A")</f>
        <v>3</v>
      </c>
      <c r="AS248" s="43">
        <f ca="1">COUNTIFS(INDIRECT(Data!$J$2),"L")</f>
        <v>0</v>
      </c>
      <c r="AT248" s="44">
        <f ca="1">IFERROR(Attd_Sheet[[#This Row],[Classes Attended]]/Attd_Sheet[[#This Row],[Column1]],"")</f>
        <v>0.76923076923076927</v>
      </c>
      <c r="AU248" s="26"/>
    </row>
    <row r="249" spans="1:47" s="35" customFormat="1" hidden="1" x14ac:dyDescent="0.25">
      <c r="A249" s="208">
        <f>COUNTIFS(Attd_Sheet[Student ID],Attd_Sheet[[#This Row],[Student ID]])</f>
        <v>1</v>
      </c>
      <c r="B249" s="209" t="s">
        <v>137</v>
      </c>
      <c r="C249" s="210" t="s">
        <v>2981</v>
      </c>
      <c r="D249" s="252" t="s">
        <v>2381</v>
      </c>
      <c r="E249" s="252" t="s">
        <v>2382</v>
      </c>
      <c r="F249" s="209" t="s">
        <v>31</v>
      </c>
      <c r="G249" s="252" t="s">
        <v>2417</v>
      </c>
      <c r="H249" s="210" t="s">
        <v>6</v>
      </c>
      <c r="I249" s="224" t="s">
        <v>2867</v>
      </c>
      <c r="J249" s="211" t="s">
        <v>113</v>
      </c>
      <c r="K249" s="4"/>
      <c r="L249" s="4"/>
      <c r="M249" s="4" t="s">
        <v>28</v>
      </c>
      <c r="N249" s="185"/>
      <c r="O249" s="4" t="s">
        <v>16</v>
      </c>
      <c r="P249" s="4"/>
      <c r="Q249" s="4" t="s">
        <v>16</v>
      </c>
      <c r="R249" s="4"/>
      <c r="S249" s="4"/>
      <c r="T249" s="4" t="s">
        <v>28</v>
      </c>
      <c r="U249" s="4"/>
      <c r="V249" s="4" t="s">
        <v>17</v>
      </c>
      <c r="W249" s="4"/>
      <c r="X249" s="4" t="s">
        <v>28</v>
      </c>
      <c r="Y249" s="4"/>
      <c r="Z249" s="4"/>
      <c r="AA249" s="4" t="s">
        <v>28</v>
      </c>
      <c r="AB249" s="4"/>
      <c r="AC249" s="4" t="s">
        <v>16</v>
      </c>
      <c r="AD249" s="4"/>
      <c r="AE249" s="4" t="s">
        <v>16</v>
      </c>
      <c r="AF249" s="4"/>
      <c r="AG249" s="4"/>
      <c r="AH249" s="4" t="s">
        <v>16</v>
      </c>
      <c r="AI249" s="4"/>
      <c r="AJ249" s="4" t="s">
        <v>16</v>
      </c>
      <c r="AK249" s="4"/>
      <c r="AL249" s="4" t="s">
        <v>28</v>
      </c>
      <c r="AM249" s="4"/>
      <c r="AN249" s="4"/>
      <c r="AO249" s="4" t="s">
        <v>16</v>
      </c>
      <c r="AP249" s="42">
        <f ca="1">COUNTIFS(INDIRECT(Data!$J$2),"&lt;&gt;")</f>
        <v>13</v>
      </c>
      <c r="AQ249" s="42">
        <f ca="1">COUNTIFS(INDIRECT(Data!$J$2),"P")</f>
        <v>7</v>
      </c>
      <c r="AR249" s="42">
        <f ca="1">COUNTIFS(INDIRECT(Data!$J$2),"A")</f>
        <v>5</v>
      </c>
      <c r="AS249" s="43">
        <f ca="1">COUNTIFS(INDIRECT(Data!$J$2),"L")</f>
        <v>1</v>
      </c>
      <c r="AT249" s="44">
        <f ca="1">IFERROR(Attd_Sheet[[#This Row],[Classes Attended]]/Attd_Sheet[[#This Row],[Column1]],"")</f>
        <v>0.53846153846153844</v>
      </c>
      <c r="AU249" s="26"/>
    </row>
    <row r="250" spans="1:47" s="35" customFormat="1" hidden="1" x14ac:dyDescent="0.25">
      <c r="A250" s="208">
        <f>COUNTIFS(Attd_Sheet[Student ID],Attd_Sheet[[#This Row],[Student ID]])</f>
        <v>1</v>
      </c>
      <c r="B250" s="209" t="s">
        <v>137</v>
      </c>
      <c r="C250" s="210" t="s">
        <v>2981</v>
      </c>
      <c r="D250" s="252" t="s">
        <v>2383</v>
      </c>
      <c r="E250" s="252" t="s">
        <v>2384</v>
      </c>
      <c r="F250" s="209" t="s">
        <v>31</v>
      </c>
      <c r="G250" s="252" t="s">
        <v>2417</v>
      </c>
      <c r="H250" s="210" t="s">
        <v>6</v>
      </c>
      <c r="I250" s="224" t="s">
        <v>2867</v>
      </c>
      <c r="J250" s="211" t="s">
        <v>113</v>
      </c>
      <c r="K250" s="4"/>
      <c r="L250" s="4"/>
      <c r="M250" s="4" t="s">
        <v>16</v>
      </c>
      <c r="N250" s="185"/>
      <c r="O250" s="4" t="s">
        <v>16</v>
      </c>
      <c r="P250" s="4"/>
      <c r="Q250" s="4" t="s">
        <v>16</v>
      </c>
      <c r="R250" s="4"/>
      <c r="S250" s="4"/>
      <c r="T250" s="4" t="s">
        <v>16</v>
      </c>
      <c r="U250" s="4"/>
      <c r="V250" s="4" t="s">
        <v>16</v>
      </c>
      <c r="W250" s="4"/>
      <c r="X250" s="4" t="s">
        <v>16</v>
      </c>
      <c r="Y250" s="4"/>
      <c r="Z250" s="4"/>
      <c r="AA250" s="4" t="s">
        <v>16</v>
      </c>
      <c r="AB250" s="4"/>
      <c r="AC250" s="4" t="s">
        <v>16</v>
      </c>
      <c r="AD250" s="4"/>
      <c r="AE250" s="4" t="s">
        <v>16</v>
      </c>
      <c r="AF250" s="4"/>
      <c r="AG250" s="4"/>
      <c r="AH250" s="4" t="s">
        <v>16</v>
      </c>
      <c r="AI250" s="4"/>
      <c r="AJ250" s="4" t="s">
        <v>16</v>
      </c>
      <c r="AK250" s="4"/>
      <c r="AL250" s="4" t="s">
        <v>16</v>
      </c>
      <c r="AM250" s="4"/>
      <c r="AN250" s="4"/>
      <c r="AO250" s="4" t="s">
        <v>16</v>
      </c>
      <c r="AP250" s="42">
        <f ca="1">COUNTIFS(INDIRECT(Data!$J$2),"&lt;&gt;")</f>
        <v>13</v>
      </c>
      <c r="AQ250" s="42">
        <f ca="1">COUNTIFS(INDIRECT(Data!$J$2),"P")</f>
        <v>13</v>
      </c>
      <c r="AR250" s="42">
        <f ca="1">COUNTIFS(INDIRECT(Data!$J$2),"A")</f>
        <v>0</v>
      </c>
      <c r="AS250" s="43">
        <f ca="1">COUNTIFS(INDIRECT(Data!$J$2),"L")</f>
        <v>0</v>
      </c>
      <c r="AT250" s="44">
        <f ca="1">IFERROR(Attd_Sheet[[#This Row],[Classes Attended]]/Attd_Sheet[[#This Row],[Column1]],"")</f>
        <v>1</v>
      </c>
      <c r="AU250" s="26"/>
    </row>
    <row r="251" spans="1:47" s="35" customFormat="1" hidden="1" x14ac:dyDescent="0.25">
      <c r="A251" s="208">
        <f>COUNTIFS(Attd_Sheet[Student ID],Attd_Sheet[[#This Row],[Student ID]])</f>
        <v>1</v>
      </c>
      <c r="B251" s="209" t="s">
        <v>137</v>
      </c>
      <c r="C251" s="210" t="s">
        <v>2981</v>
      </c>
      <c r="D251" s="252" t="s">
        <v>2385</v>
      </c>
      <c r="E251" s="252" t="s">
        <v>2386</v>
      </c>
      <c r="F251" s="209" t="s">
        <v>31</v>
      </c>
      <c r="G251" s="252" t="s">
        <v>2416</v>
      </c>
      <c r="H251" s="210" t="s">
        <v>6</v>
      </c>
      <c r="I251" s="224" t="s">
        <v>2867</v>
      </c>
      <c r="J251" s="211" t="s">
        <v>2483</v>
      </c>
      <c r="K251" s="4"/>
      <c r="L251" s="4"/>
      <c r="M251" s="4" t="s">
        <v>16</v>
      </c>
      <c r="N251" s="185"/>
      <c r="O251" s="4" t="s">
        <v>16</v>
      </c>
      <c r="P251" s="4"/>
      <c r="Q251" s="4" t="s">
        <v>28</v>
      </c>
      <c r="R251" s="4"/>
      <c r="S251" s="4"/>
      <c r="T251" s="4" t="s">
        <v>16</v>
      </c>
      <c r="U251" s="4"/>
      <c r="V251" s="4" t="s">
        <v>16</v>
      </c>
      <c r="W251" s="4"/>
      <c r="X251" s="4" t="s">
        <v>28</v>
      </c>
      <c r="Y251" s="4"/>
      <c r="Z251" s="4"/>
      <c r="AA251" s="4" t="s">
        <v>16</v>
      </c>
      <c r="AB251" s="4"/>
      <c r="AC251" s="4" t="s">
        <v>16</v>
      </c>
      <c r="AD251" s="4"/>
      <c r="AE251" s="4" t="s">
        <v>16</v>
      </c>
      <c r="AF251" s="4"/>
      <c r="AG251" s="4"/>
      <c r="AH251" s="4" t="s">
        <v>28</v>
      </c>
      <c r="AI251" s="4"/>
      <c r="AJ251" s="4" t="s">
        <v>16</v>
      </c>
      <c r="AK251" s="4"/>
      <c r="AL251" s="4" t="s">
        <v>16</v>
      </c>
      <c r="AM251" s="4"/>
      <c r="AN251" s="4"/>
      <c r="AO251" s="4" t="s">
        <v>16</v>
      </c>
      <c r="AP251" s="42">
        <f ca="1">COUNTIFS(INDIRECT(Data!$J$2),"&lt;&gt;")</f>
        <v>13</v>
      </c>
      <c r="AQ251" s="42">
        <f ca="1">COUNTIFS(INDIRECT(Data!$J$2),"P")</f>
        <v>10</v>
      </c>
      <c r="AR251" s="42">
        <f ca="1">COUNTIFS(INDIRECT(Data!$J$2),"A")</f>
        <v>3</v>
      </c>
      <c r="AS251" s="43">
        <f ca="1">COUNTIFS(INDIRECT(Data!$J$2),"L")</f>
        <v>0</v>
      </c>
      <c r="AT251" s="44">
        <f ca="1">IFERROR(Attd_Sheet[[#This Row],[Classes Attended]]/Attd_Sheet[[#This Row],[Column1]],"")</f>
        <v>0.76923076923076927</v>
      </c>
      <c r="AU251" s="26"/>
    </row>
    <row r="252" spans="1:47" s="35" customFormat="1" hidden="1" x14ac:dyDescent="0.25">
      <c r="A252" s="208">
        <f>COUNTIFS(Attd_Sheet[Student ID],Attd_Sheet[[#This Row],[Student ID]])</f>
        <v>1</v>
      </c>
      <c r="B252" s="209" t="s">
        <v>137</v>
      </c>
      <c r="C252" s="210" t="s">
        <v>2981</v>
      </c>
      <c r="D252" s="252" t="s">
        <v>2387</v>
      </c>
      <c r="E252" s="252" t="s">
        <v>2388</v>
      </c>
      <c r="F252" s="209" t="s">
        <v>31</v>
      </c>
      <c r="G252" s="252" t="s">
        <v>2417</v>
      </c>
      <c r="H252" s="210" t="s">
        <v>6</v>
      </c>
      <c r="I252" s="224" t="s">
        <v>2867</v>
      </c>
      <c r="J252" s="211" t="s">
        <v>113</v>
      </c>
      <c r="K252" s="4"/>
      <c r="L252" s="4"/>
      <c r="M252" s="4" t="s">
        <v>16</v>
      </c>
      <c r="N252" s="185"/>
      <c r="O252" s="4" t="s">
        <v>16</v>
      </c>
      <c r="P252" s="4"/>
      <c r="Q252" s="4" t="s">
        <v>28</v>
      </c>
      <c r="R252" s="4"/>
      <c r="S252" s="4"/>
      <c r="T252" s="4" t="s">
        <v>16</v>
      </c>
      <c r="U252" s="4"/>
      <c r="V252" s="4" t="s">
        <v>16</v>
      </c>
      <c r="W252" s="4"/>
      <c r="X252" s="4" t="s">
        <v>28</v>
      </c>
      <c r="Y252" s="4"/>
      <c r="Z252" s="4"/>
      <c r="AA252" s="4" t="s">
        <v>16</v>
      </c>
      <c r="AB252" s="4"/>
      <c r="AC252" s="4" t="s">
        <v>16</v>
      </c>
      <c r="AD252" s="4"/>
      <c r="AE252" s="4" t="s">
        <v>28</v>
      </c>
      <c r="AF252" s="4"/>
      <c r="AG252" s="4"/>
      <c r="AH252" s="4" t="s">
        <v>16</v>
      </c>
      <c r="AI252" s="4"/>
      <c r="AJ252" s="4" t="s">
        <v>16</v>
      </c>
      <c r="AK252" s="4"/>
      <c r="AL252" s="4" t="s">
        <v>28</v>
      </c>
      <c r="AM252" s="4"/>
      <c r="AN252" s="4"/>
      <c r="AO252" s="4" t="s">
        <v>28</v>
      </c>
      <c r="AP252" s="42">
        <f ca="1">COUNTIFS(INDIRECT(Data!$J$2),"&lt;&gt;")</f>
        <v>13</v>
      </c>
      <c r="AQ252" s="42">
        <f ca="1">COUNTIFS(INDIRECT(Data!$J$2),"P")</f>
        <v>8</v>
      </c>
      <c r="AR252" s="42">
        <f ca="1">COUNTIFS(INDIRECT(Data!$J$2),"A")</f>
        <v>5</v>
      </c>
      <c r="AS252" s="43">
        <f ca="1">COUNTIFS(INDIRECT(Data!$J$2),"L")</f>
        <v>0</v>
      </c>
      <c r="AT252" s="44">
        <f ca="1">IFERROR(Attd_Sheet[[#This Row],[Classes Attended]]/Attd_Sheet[[#This Row],[Column1]],"")</f>
        <v>0.61538461538461542</v>
      </c>
      <c r="AU252" s="26"/>
    </row>
    <row r="253" spans="1:47" s="35" customFormat="1" hidden="1" x14ac:dyDescent="0.25">
      <c r="A253" s="208">
        <f>COUNTIFS(Attd_Sheet[Student ID],Attd_Sheet[[#This Row],[Student ID]])</f>
        <v>1</v>
      </c>
      <c r="B253" s="209" t="s">
        <v>137</v>
      </c>
      <c r="C253" s="210" t="s">
        <v>2981</v>
      </c>
      <c r="D253" s="252" t="s">
        <v>2743</v>
      </c>
      <c r="E253" s="252" t="s">
        <v>2744</v>
      </c>
      <c r="F253" s="209" t="s">
        <v>31</v>
      </c>
      <c r="G253" s="252" t="s">
        <v>2542</v>
      </c>
      <c r="H253" s="210" t="s">
        <v>6</v>
      </c>
      <c r="I253" s="224" t="s">
        <v>2867</v>
      </c>
      <c r="J253" s="211" t="s">
        <v>2482</v>
      </c>
      <c r="K253" s="4"/>
      <c r="L253" s="4"/>
      <c r="M253" s="4" t="s">
        <v>16</v>
      </c>
      <c r="N253" s="185"/>
      <c r="O253" s="4" t="s">
        <v>16</v>
      </c>
      <c r="P253" s="4"/>
      <c r="Q253" s="4" t="s">
        <v>16</v>
      </c>
      <c r="R253" s="4"/>
      <c r="S253" s="4"/>
      <c r="T253" s="4" t="s">
        <v>16</v>
      </c>
      <c r="U253" s="4"/>
      <c r="V253" s="4" t="s">
        <v>16</v>
      </c>
      <c r="W253" s="4"/>
      <c r="X253" s="4" t="s">
        <v>16</v>
      </c>
      <c r="Y253" s="4"/>
      <c r="Z253" s="4"/>
      <c r="AA253" s="4" t="s">
        <v>16</v>
      </c>
      <c r="AB253" s="4"/>
      <c r="AC253" s="4" t="s">
        <v>16</v>
      </c>
      <c r="AD253" s="4"/>
      <c r="AE253" s="4" t="s">
        <v>16</v>
      </c>
      <c r="AF253" s="4"/>
      <c r="AG253" s="4"/>
      <c r="AH253" s="4" t="s">
        <v>16</v>
      </c>
      <c r="AI253" s="4"/>
      <c r="AJ253" s="4" t="s">
        <v>16</v>
      </c>
      <c r="AK253" s="4"/>
      <c r="AL253" s="4" t="s">
        <v>16</v>
      </c>
      <c r="AM253" s="4"/>
      <c r="AN253" s="4"/>
      <c r="AO253" s="4" t="s">
        <v>28</v>
      </c>
      <c r="AP253" s="42">
        <f ca="1">COUNTIFS(INDIRECT(Data!$J$2),"&lt;&gt;")</f>
        <v>13</v>
      </c>
      <c r="AQ253" s="42">
        <f ca="1">COUNTIFS(INDIRECT(Data!$J$2),"P")</f>
        <v>12</v>
      </c>
      <c r="AR253" s="42">
        <f ca="1">COUNTIFS(INDIRECT(Data!$J$2),"A")</f>
        <v>1</v>
      </c>
      <c r="AS253" s="43">
        <f ca="1">COUNTIFS(INDIRECT(Data!$J$2),"L")</f>
        <v>0</v>
      </c>
      <c r="AT253" s="44">
        <f ca="1">IFERROR(Attd_Sheet[[#This Row],[Classes Attended]]/Attd_Sheet[[#This Row],[Column1]],"")</f>
        <v>0.92307692307692313</v>
      </c>
      <c r="AU253" s="26"/>
    </row>
    <row r="254" spans="1:47" s="35" customFormat="1" hidden="1" x14ac:dyDescent="0.25">
      <c r="A254" s="208">
        <f>COUNTIFS(Attd_Sheet[Student ID],Attd_Sheet[[#This Row],[Student ID]])</f>
        <v>1</v>
      </c>
      <c r="B254" s="209" t="s">
        <v>137</v>
      </c>
      <c r="C254" s="210" t="s">
        <v>2981</v>
      </c>
      <c r="D254" s="252" t="s">
        <v>2389</v>
      </c>
      <c r="E254" s="252" t="s">
        <v>1177</v>
      </c>
      <c r="F254" s="209" t="s">
        <v>31</v>
      </c>
      <c r="G254" s="252" t="s">
        <v>2417</v>
      </c>
      <c r="H254" s="210" t="s">
        <v>6</v>
      </c>
      <c r="I254" s="224" t="s">
        <v>2867</v>
      </c>
      <c r="J254" s="211" t="s">
        <v>113</v>
      </c>
      <c r="K254" s="4"/>
      <c r="L254" s="4"/>
      <c r="M254" s="4" t="s">
        <v>16</v>
      </c>
      <c r="N254" s="185"/>
      <c r="O254" s="4" t="s">
        <v>16</v>
      </c>
      <c r="P254" s="4"/>
      <c r="Q254" s="4" t="s">
        <v>28</v>
      </c>
      <c r="R254" s="4"/>
      <c r="S254" s="4"/>
      <c r="T254" s="4" t="s">
        <v>16</v>
      </c>
      <c r="U254" s="4"/>
      <c r="V254" s="4" t="s">
        <v>28</v>
      </c>
      <c r="W254" s="4"/>
      <c r="X254" s="4" t="s">
        <v>28</v>
      </c>
      <c r="Y254" s="4"/>
      <c r="Z254" s="4"/>
      <c r="AA254" s="4" t="s">
        <v>28</v>
      </c>
      <c r="AB254" s="4"/>
      <c r="AC254" s="4" t="s">
        <v>28</v>
      </c>
      <c r="AD254" s="4"/>
      <c r="AE254" s="4" t="s">
        <v>28</v>
      </c>
      <c r="AF254" s="4"/>
      <c r="AG254" s="4"/>
      <c r="AH254" s="4" t="s">
        <v>16</v>
      </c>
      <c r="AI254" s="4"/>
      <c r="AJ254" s="4" t="s">
        <v>16</v>
      </c>
      <c r="AK254" s="4"/>
      <c r="AL254" s="4" t="s">
        <v>16</v>
      </c>
      <c r="AM254" s="4"/>
      <c r="AN254" s="4"/>
      <c r="AO254" s="4" t="s">
        <v>28</v>
      </c>
      <c r="AP254" s="42">
        <f ca="1">COUNTIFS(INDIRECT(Data!$J$2),"&lt;&gt;")</f>
        <v>13</v>
      </c>
      <c r="AQ254" s="42">
        <f ca="1">COUNTIFS(INDIRECT(Data!$J$2),"P")</f>
        <v>6</v>
      </c>
      <c r="AR254" s="42">
        <f ca="1">COUNTIFS(INDIRECT(Data!$J$2),"A")</f>
        <v>7</v>
      </c>
      <c r="AS254" s="43">
        <f ca="1">COUNTIFS(INDIRECT(Data!$J$2),"L")</f>
        <v>0</v>
      </c>
      <c r="AT254" s="44">
        <f ca="1">IFERROR(Attd_Sheet[[#This Row],[Classes Attended]]/Attd_Sheet[[#This Row],[Column1]],"")</f>
        <v>0.46153846153846156</v>
      </c>
      <c r="AU254" s="26"/>
    </row>
    <row r="255" spans="1:47" s="35" customFormat="1" hidden="1" x14ac:dyDescent="0.25">
      <c r="A255" s="208">
        <f>COUNTIFS(Attd_Sheet[Student ID],Attd_Sheet[[#This Row],[Student ID]])</f>
        <v>1</v>
      </c>
      <c r="B255" s="209" t="s">
        <v>137</v>
      </c>
      <c r="C255" s="210" t="s">
        <v>2981</v>
      </c>
      <c r="D255" s="252" t="s">
        <v>2390</v>
      </c>
      <c r="E255" s="252" t="s">
        <v>2391</v>
      </c>
      <c r="F255" s="209" t="s">
        <v>31</v>
      </c>
      <c r="G255" s="252" t="s">
        <v>2417</v>
      </c>
      <c r="H255" s="210" t="s">
        <v>6</v>
      </c>
      <c r="I255" s="224" t="s">
        <v>2867</v>
      </c>
      <c r="J255" s="211" t="s">
        <v>113</v>
      </c>
      <c r="K255" s="4"/>
      <c r="L255" s="4"/>
      <c r="M255" s="4" t="s">
        <v>16</v>
      </c>
      <c r="N255" s="185"/>
      <c r="O255" s="4" t="s">
        <v>28</v>
      </c>
      <c r="P255" s="4"/>
      <c r="Q255" s="4" t="s">
        <v>28</v>
      </c>
      <c r="R255" s="4"/>
      <c r="S255" s="4"/>
      <c r="T255" s="4" t="s">
        <v>16</v>
      </c>
      <c r="U255" s="4"/>
      <c r="V255" s="4" t="s">
        <v>28</v>
      </c>
      <c r="W255" s="4"/>
      <c r="X255" s="4" t="s">
        <v>28</v>
      </c>
      <c r="Y255" s="4"/>
      <c r="Z255" s="4"/>
      <c r="AA255" s="4" t="s">
        <v>28</v>
      </c>
      <c r="AB255" s="4"/>
      <c r="AC255" s="4" t="s">
        <v>28</v>
      </c>
      <c r="AD255" s="4"/>
      <c r="AE255" s="4" t="s">
        <v>28</v>
      </c>
      <c r="AF255" s="4"/>
      <c r="AG255" s="4"/>
      <c r="AH255" s="4" t="s">
        <v>16</v>
      </c>
      <c r="AI255" s="4"/>
      <c r="AJ255" s="4" t="s">
        <v>16</v>
      </c>
      <c r="AK255" s="4"/>
      <c r="AL255" s="4" t="s">
        <v>28</v>
      </c>
      <c r="AM255" s="4"/>
      <c r="AN255" s="4"/>
      <c r="AO255" s="4" t="s">
        <v>28</v>
      </c>
      <c r="AP255" s="42">
        <f ca="1">COUNTIFS(INDIRECT(Data!$J$2),"&lt;&gt;")</f>
        <v>13</v>
      </c>
      <c r="AQ255" s="42">
        <f ca="1">COUNTIFS(INDIRECT(Data!$J$2),"P")</f>
        <v>4</v>
      </c>
      <c r="AR255" s="42">
        <f ca="1">COUNTIFS(INDIRECT(Data!$J$2),"A")</f>
        <v>9</v>
      </c>
      <c r="AS255" s="43">
        <f ca="1">COUNTIFS(INDIRECT(Data!$J$2),"L")</f>
        <v>0</v>
      </c>
      <c r="AT255" s="44">
        <f ca="1">IFERROR(Attd_Sheet[[#This Row],[Classes Attended]]/Attd_Sheet[[#This Row],[Column1]],"")</f>
        <v>0.30769230769230771</v>
      </c>
      <c r="AU255" s="26"/>
    </row>
    <row r="256" spans="1:47" s="35" customFormat="1" hidden="1" x14ac:dyDescent="0.25">
      <c r="A256" s="208">
        <f>COUNTIFS(Attd_Sheet[Student ID],Attd_Sheet[[#This Row],[Student ID]])</f>
        <v>1</v>
      </c>
      <c r="B256" s="209" t="s">
        <v>137</v>
      </c>
      <c r="C256" s="210" t="s">
        <v>2981</v>
      </c>
      <c r="D256" s="252" t="s">
        <v>2392</v>
      </c>
      <c r="E256" s="252" t="s">
        <v>2393</v>
      </c>
      <c r="F256" s="209" t="s">
        <v>31</v>
      </c>
      <c r="G256" s="252" t="s">
        <v>2417</v>
      </c>
      <c r="H256" s="210" t="s">
        <v>6</v>
      </c>
      <c r="I256" s="224" t="s">
        <v>2867</v>
      </c>
      <c r="J256" s="211" t="s">
        <v>113</v>
      </c>
      <c r="K256" s="4"/>
      <c r="L256" s="4"/>
      <c r="M256" s="4" t="s">
        <v>16</v>
      </c>
      <c r="N256" s="185"/>
      <c r="O256" s="4" t="s">
        <v>16</v>
      </c>
      <c r="P256" s="4"/>
      <c r="Q256" s="4" t="s">
        <v>28</v>
      </c>
      <c r="R256" s="4"/>
      <c r="S256" s="4"/>
      <c r="T256" s="4" t="s">
        <v>16</v>
      </c>
      <c r="U256" s="4"/>
      <c r="V256" s="4" t="s">
        <v>28</v>
      </c>
      <c r="W256" s="4"/>
      <c r="X256" s="4" t="s">
        <v>28</v>
      </c>
      <c r="Y256" s="4"/>
      <c r="Z256" s="4"/>
      <c r="AA256" s="4" t="s">
        <v>28</v>
      </c>
      <c r="AB256" s="4"/>
      <c r="AC256" s="4" t="s">
        <v>28</v>
      </c>
      <c r="AD256" s="4"/>
      <c r="AE256" s="4" t="s">
        <v>28</v>
      </c>
      <c r="AF256" s="4"/>
      <c r="AG256" s="4"/>
      <c r="AH256" s="4" t="s">
        <v>16</v>
      </c>
      <c r="AI256" s="4"/>
      <c r="AJ256" s="4" t="s">
        <v>28</v>
      </c>
      <c r="AK256" s="4"/>
      <c r="AL256" s="4" t="s">
        <v>28</v>
      </c>
      <c r="AM256" s="4"/>
      <c r="AN256" s="4"/>
      <c r="AO256" s="4" t="s">
        <v>28</v>
      </c>
      <c r="AP256" s="42">
        <f ca="1">COUNTIFS(INDIRECT(Data!$J$2),"&lt;&gt;")</f>
        <v>13</v>
      </c>
      <c r="AQ256" s="42">
        <f ca="1">COUNTIFS(INDIRECT(Data!$J$2),"P")</f>
        <v>4</v>
      </c>
      <c r="AR256" s="42">
        <f ca="1">COUNTIFS(INDIRECT(Data!$J$2),"A")</f>
        <v>9</v>
      </c>
      <c r="AS256" s="43">
        <f ca="1">COUNTIFS(INDIRECT(Data!$J$2),"L")</f>
        <v>0</v>
      </c>
      <c r="AT256" s="44">
        <f ca="1">IFERROR(Attd_Sheet[[#This Row],[Classes Attended]]/Attd_Sheet[[#This Row],[Column1]],"")</f>
        <v>0.30769230769230771</v>
      </c>
      <c r="AU256" s="26"/>
    </row>
    <row r="257" spans="1:47" s="35" customFormat="1" hidden="1" x14ac:dyDescent="0.25">
      <c r="A257" s="208">
        <f>COUNTIFS(Attd_Sheet[Student ID],Attd_Sheet[[#This Row],[Student ID]])</f>
        <v>1</v>
      </c>
      <c r="B257" s="209" t="s">
        <v>137</v>
      </c>
      <c r="C257" s="210" t="s">
        <v>2981</v>
      </c>
      <c r="D257" s="252" t="s">
        <v>2394</v>
      </c>
      <c r="E257" s="252" t="s">
        <v>2395</v>
      </c>
      <c r="F257" s="209" t="s">
        <v>31</v>
      </c>
      <c r="G257" s="252" t="s">
        <v>2417</v>
      </c>
      <c r="H257" s="210" t="s">
        <v>6</v>
      </c>
      <c r="I257" s="224" t="s">
        <v>2867</v>
      </c>
      <c r="J257" s="211" t="s">
        <v>113</v>
      </c>
      <c r="K257" s="4"/>
      <c r="L257" s="4"/>
      <c r="M257" s="4" t="s">
        <v>16</v>
      </c>
      <c r="N257" s="185"/>
      <c r="O257" s="4" t="s">
        <v>16</v>
      </c>
      <c r="P257" s="4"/>
      <c r="Q257" s="4" t="s">
        <v>16</v>
      </c>
      <c r="R257" s="4"/>
      <c r="S257" s="4"/>
      <c r="T257" s="4" t="s">
        <v>16</v>
      </c>
      <c r="U257" s="4"/>
      <c r="V257" s="4" t="s">
        <v>16</v>
      </c>
      <c r="W257" s="4"/>
      <c r="X257" s="4" t="s">
        <v>16</v>
      </c>
      <c r="Y257" s="4"/>
      <c r="Z257" s="4"/>
      <c r="AA257" s="4" t="s">
        <v>16</v>
      </c>
      <c r="AB257" s="4"/>
      <c r="AC257" s="4" t="s">
        <v>16</v>
      </c>
      <c r="AD257" s="4"/>
      <c r="AE257" s="4" t="s">
        <v>16</v>
      </c>
      <c r="AF257" s="4"/>
      <c r="AG257" s="4"/>
      <c r="AH257" s="4" t="s">
        <v>16</v>
      </c>
      <c r="AI257" s="4"/>
      <c r="AJ257" s="4" t="s">
        <v>16</v>
      </c>
      <c r="AK257" s="4"/>
      <c r="AL257" s="4" t="s">
        <v>28</v>
      </c>
      <c r="AM257" s="4"/>
      <c r="AN257" s="4"/>
      <c r="AO257" s="4" t="s">
        <v>16</v>
      </c>
      <c r="AP257" s="42">
        <f ca="1">COUNTIFS(INDIRECT(Data!$J$2),"&lt;&gt;")</f>
        <v>13</v>
      </c>
      <c r="AQ257" s="42">
        <f ca="1">COUNTIFS(INDIRECT(Data!$J$2),"P")</f>
        <v>12</v>
      </c>
      <c r="AR257" s="42">
        <f ca="1">COUNTIFS(INDIRECT(Data!$J$2),"A")</f>
        <v>1</v>
      </c>
      <c r="AS257" s="43">
        <f ca="1">COUNTIFS(INDIRECT(Data!$J$2),"L")</f>
        <v>0</v>
      </c>
      <c r="AT257" s="44">
        <f ca="1">IFERROR(Attd_Sheet[[#This Row],[Classes Attended]]/Attd_Sheet[[#This Row],[Column1]],"")</f>
        <v>0.92307692307692313</v>
      </c>
      <c r="AU257" s="26"/>
    </row>
    <row r="258" spans="1:47" s="35" customFormat="1" hidden="1" x14ac:dyDescent="0.25">
      <c r="A258" s="208">
        <f>COUNTIFS(Attd_Sheet[Student ID],Attd_Sheet[[#This Row],[Student ID]])</f>
        <v>1</v>
      </c>
      <c r="B258" s="209" t="s">
        <v>97</v>
      </c>
      <c r="C258" s="210" t="s">
        <v>2920</v>
      </c>
      <c r="D258" s="252" t="s">
        <v>837</v>
      </c>
      <c r="E258" s="252" t="s">
        <v>1638</v>
      </c>
      <c r="F258" s="209" t="s">
        <v>31</v>
      </c>
      <c r="G258" s="252" t="s">
        <v>2465</v>
      </c>
      <c r="H258" s="210" t="s">
        <v>6</v>
      </c>
      <c r="I258" s="224" t="s">
        <v>2872</v>
      </c>
      <c r="J258" s="211" t="s">
        <v>2482</v>
      </c>
      <c r="K258" s="4"/>
      <c r="L258" s="4"/>
      <c r="M258" s="4" t="s">
        <v>16</v>
      </c>
      <c r="N258" s="185"/>
      <c r="O258" s="4" t="s">
        <v>16</v>
      </c>
      <c r="P258" s="4"/>
      <c r="Q258" s="4" t="s">
        <v>28</v>
      </c>
      <c r="R258" s="4"/>
      <c r="S258" s="4"/>
      <c r="T258" s="4" t="s">
        <v>16</v>
      </c>
      <c r="U258" s="4"/>
      <c r="V258" s="4" t="s">
        <v>16</v>
      </c>
      <c r="W258" s="4"/>
      <c r="X258" s="4" t="s">
        <v>16</v>
      </c>
      <c r="Y258" s="4"/>
      <c r="Z258" s="4"/>
      <c r="AA258" s="4" t="s">
        <v>16</v>
      </c>
      <c r="AB258" s="4"/>
      <c r="AC258" s="4" t="s">
        <v>16</v>
      </c>
      <c r="AD258" s="4"/>
      <c r="AE258" s="4" t="s">
        <v>16</v>
      </c>
      <c r="AF258" s="4"/>
      <c r="AG258" s="4"/>
      <c r="AH258" s="4" t="s">
        <v>16</v>
      </c>
      <c r="AI258" s="4"/>
      <c r="AJ258" s="4" t="s">
        <v>16</v>
      </c>
      <c r="AK258" s="4"/>
      <c r="AL258" s="4" t="s">
        <v>16</v>
      </c>
      <c r="AM258" s="4"/>
      <c r="AN258" s="4"/>
      <c r="AO258" s="4" t="s">
        <v>16</v>
      </c>
      <c r="AP258" s="42">
        <f ca="1">COUNTIFS(INDIRECT(Data!$J$2),"&lt;&gt;")</f>
        <v>13</v>
      </c>
      <c r="AQ258" s="42">
        <f ca="1">COUNTIFS(INDIRECT(Data!$J$2),"P")</f>
        <v>12</v>
      </c>
      <c r="AR258" s="42">
        <f ca="1">COUNTIFS(INDIRECT(Data!$J$2),"A")</f>
        <v>1</v>
      </c>
      <c r="AS258" s="43">
        <f ca="1">COUNTIFS(INDIRECT(Data!$J$2),"L")</f>
        <v>0</v>
      </c>
      <c r="AT258" s="44">
        <f ca="1">IFERROR(Attd_Sheet[[#This Row],[Classes Attended]]/Attd_Sheet[[#This Row],[Column1]],"")</f>
        <v>0.92307692307692313</v>
      </c>
      <c r="AU258" s="26"/>
    </row>
    <row r="259" spans="1:47" s="35" customFormat="1" hidden="1" x14ac:dyDescent="0.25">
      <c r="A259" s="208">
        <f>COUNTIFS(Attd_Sheet[Student ID],Attd_Sheet[[#This Row],[Student ID]])</f>
        <v>1</v>
      </c>
      <c r="B259" s="209" t="s">
        <v>137</v>
      </c>
      <c r="C259" s="210" t="s">
        <v>2920</v>
      </c>
      <c r="D259" s="252" t="s">
        <v>838</v>
      </c>
      <c r="E259" s="252" t="s">
        <v>1639</v>
      </c>
      <c r="F259" s="209" t="s">
        <v>31</v>
      </c>
      <c r="G259" s="252" t="s">
        <v>2466</v>
      </c>
      <c r="H259" s="210" t="s">
        <v>6</v>
      </c>
      <c r="I259" s="224" t="s">
        <v>2872</v>
      </c>
      <c r="J259" s="211" t="s">
        <v>2484</v>
      </c>
      <c r="K259" s="4"/>
      <c r="L259" s="4"/>
      <c r="M259" s="4" t="s">
        <v>28</v>
      </c>
      <c r="N259" s="185"/>
      <c r="O259" s="4" t="s">
        <v>28</v>
      </c>
      <c r="P259" s="4"/>
      <c r="Q259" s="4" t="s">
        <v>16</v>
      </c>
      <c r="R259" s="4"/>
      <c r="S259" s="4"/>
      <c r="T259" s="4" t="s">
        <v>16</v>
      </c>
      <c r="U259" s="4"/>
      <c r="V259" s="4" t="s">
        <v>16</v>
      </c>
      <c r="W259" s="4"/>
      <c r="X259" s="4" t="s">
        <v>16</v>
      </c>
      <c r="Y259" s="4"/>
      <c r="Z259" s="4"/>
      <c r="AA259" s="4" t="s">
        <v>28</v>
      </c>
      <c r="AB259" s="4"/>
      <c r="AC259" s="4" t="s">
        <v>16</v>
      </c>
      <c r="AD259" s="4"/>
      <c r="AE259" s="4" t="s">
        <v>28</v>
      </c>
      <c r="AF259" s="4"/>
      <c r="AG259" s="4"/>
      <c r="AH259" s="4" t="s">
        <v>16</v>
      </c>
      <c r="AI259" s="4"/>
      <c r="AJ259" s="4" t="s">
        <v>16</v>
      </c>
      <c r="AK259" s="4"/>
      <c r="AL259" s="4" t="s">
        <v>16</v>
      </c>
      <c r="AM259" s="4"/>
      <c r="AN259" s="4"/>
      <c r="AO259" s="4" t="s">
        <v>16</v>
      </c>
      <c r="AP259" s="42">
        <f ca="1">COUNTIFS(INDIRECT(Data!$J$2),"&lt;&gt;")</f>
        <v>13</v>
      </c>
      <c r="AQ259" s="42">
        <f ca="1">COUNTIFS(INDIRECT(Data!$J$2),"P")</f>
        <v>9</v>
      </c>
      <c r="AR259" s="42">
        <f ca="1">COUNTIFS(INDIRECT(Data!$J$2),"A")</f>
        <v>4</v>
      </c>
      <c r="AS259" s="43">
        <f ca="1">COUNTIFS(INDIRECT(Data!$J$2),"L")</f>
        <v>0</v>
      </c>
      <c r="AT259" s="44">
        <f ca="1">IFERROR(Attd_Sheet[[#This Row],[Classes Attended]]/Attd_Sheet[[#This Row],[Column1]],"")</f>
        <v>0.69230769230769229</v>
      </c>
      <c r="AU259" s="93" t="s">
        <v>3501</v>
      </c>
    </row>
    <row r="260" spans="1:47" s="35" customFormat="1" hidden="1" x14ac:dyDescent="0.25">
      <c r="A260" s="208">
        <f>COUNTIFS(Attd_Sheet[Student ID],Attd_Sheet[[#This Row],[Student ID]])</f>
        <v>1</v>
      </c>
      <c r="B260" s="209" t="s">
        <v>137</v>
      </c>
      <c r="C260" s="210" t="s">
        <v>2920</v>
      </c>
      <c r="D260" s="252" t="s">
        <v>839</v>
      </c>
      <c r="E260" s="252" t="s">
        <v>1640</v>
      </c>
      <c r="F260" s="209" t="s">
        <v>31</v>
      </c>
      <c r="G260" s="252" t="s">
        <v>2466</v>
      </c>
      <c r="H260" s="210" t="s">
        <v>6</v>
      </c>
      <c r="I260" s="224" t="s">
        <v>2872</v>
      </c>
      <c r="J260" s="211" t="s">
        <v>2484</v>
      </c>
      <c r="K260" s="4"/>
      <c r="L260" s="4"/>
      <c r="M260" s="4" t="s">
        <v>16</v>
      </c>
      <c r="N260" s="185"/>
      <c r="O260" s="4" t="s">
        <v>16</v>
      </c>
      <c r="P260" s="4"/>
      <c r="Q260" s="4" t="s">
        <v>16</v>
      </c>
      <c r="R260" s="4"/>
      <c r="S260" s="4"/>
      <c r="T260" s="4" t="s">
        <v>16</v>
      </c>
      <c r="U260" s="4"/>
      <c r="V260" s="4" t="s">
        <v>16</v>
      </c>
      <c r="W260" s="4"/>
      <c r="X260" s="4" t="s">
        <v>16</v>
      </c>
      <c r="Y260" s="4"/>
      <c r="Z260" s="4"/>
      <c r="AA260" s="4" t="s">
        <v>16</v>
      </c>
      <c r="AB260" s="4"/>
      <c r="AC260" s="4" t="s">
        <v>16</v>
      </c>
      <c r="AD260" s="4"/>
      <c r="AE260" s="4" t="s">
        <v>16</v>
      </c>
      <c r="AF260" s="4"/>
      <c r="AG260" s="4"/>
      <c r="AH260" s="4" t="s">
        <v>16</v>
      </c>
      <c r="AI260" s="4"/>
      <c r="AJ260" s="4" t="s">
        <v>16</v>
      </c>
      <c r="AK260" s="4"/>
      <c r="AL260" s="4" t="s">
        <v>16</v>
      </c>
      <c r="AM260" s="4"/>
      <c r="AN260" s="4"/>
      <c r="AO260" s="4" t="s">
        <v>16</v>
      </c>
      <c r="AP260" s="42">
        <f ca="1">COUNTIFS(INDIRECT(Data!$J$2),"&lt;&gt;")</f>
        <v>13</v>
      </c>
      <c r="AQ260" s="42">
        <f ca="1">COUNTIFS(INDIRECT(Data!$J$2),"P")</f>
        <v>13</v>
      </c>
      <c r="AR260" s="42">
        <f ca="1">COUNTIFS(INDIRECT(Data!$J$2),"A")</f>
        <v>0</v>
      </c>
      <c r="AS260" s="43">
        <f ca="1">COUNTIFS(INDIRECT(Data!$J$2),"L")</f>
        <v>0</v>
      </c>
      <c r="AT260" s="44">
        <f ca="1">IFERROR(Attd_Sheet[[#This Row],[Classes Attended]]/Attd_Sheet[[#This Row],[Column1]],"")</f>
        <v>1</v>
      </c>
      <c r="AU260" s="93" t="s">
        <v>3501</v>
      </c>
    </row>
    <row r="261" spans="1:47" s="35" customFormat="1" hidden="1" x14ac:dyDescent="0.25">
      <c r="A261" s="208">
        <f>COUNTIFS(Attd_Sheet[Student ID],Attd_Sheet[[#This Row],[Student ID]])</f>
        <v>1</v>
      </c>
      <c r="B261" s="209" t="s">
        <v>137</v>
      </c>
      <c r="C261" s="210" t="s">
        <v>2920</v>
      </c>
      <c r="D261" s="252" t="s">
        <v>840</v>
      </c>
      <c r="E261" s="252" t="s">
        <v>1641</v>
      </c>
      <c r="F261" s="209" t="s">
        <v>31</v>
      </c>
      <c r="G261" s="252" t="s">
        <v>2466</v>
      </c>
      <c r="H261" s="210" t="s">
        <v>6</v>
      </c>
      <c r="I261" s="224" t="s">
        <v>2872</v>
      </c>
      <c r="J261" s="211" t="s">
        <v>2484</v>
      </c>
      <c r="K261" s="4"/>
      <c r="L261" s="4"/>
      <c r="M261" s="4" t="s">
        <v>16</v>
      </c>
      <c r="N261" s="185"/>
      <c r="O261" s="4" t="s">
        <v>16</v>
      </c>
      <c r="P261" s="4"/>
      <c r="Q261" s="4" t="s">
        <v>16</v>
      </c>
      <c r="R261" s="4"/>
      <c r="S261" s="4"/>
      <c r="T261" s="4" t="s">
        <v>16</v>
      </c>
      <c r="U261" s="4"/>
      <c r="V261" s="4" t="s">
        <v>16</v>
      </c>
      <c r="W261" s="4"/>
      <c r="X261" s="4" t="s">
        <v>16</v>
      </c>
      <c r="Y261" s="4"/>
      <c r="Z261" s="4"/>
      <c r="AA261" s="4" t="s">
        <v>16</v>
      </c>
      <c r="AB261" s="4"/>
      <c r="AC261" s="4" t="s">
        <v>16</v>
      </c>
      <c r="AD261" s="4"/>
      <c r="AE261" s="4" t="s">
        <v>16</v>
      </c>
      <c r="AF261" s="4"/>
      <c r="AG261" s="4"/>
      <c r="AH261" s="4" t="s">
        <v>16</v>
      </c>
      <c r="AI261" s="4"/>
      <c r="AJ261" s="4" t="s">
        <v>16</v>
      </c>
      <c r="AK261" s="4"/>
      <c r="AL261" s="4" t="s">
        <v>16</v>
      </c>
      <c r="AM261" s="4"/>
      <c r="AN261" s="4"/>
      <c r="AO261" s="4" t="s">
        <v>16</v>
      </c>
      <c r="AP261" s="42">
        <f ca="1">COUNTIFS(INDIRECT(Data!$J$2),"&lt;&gt;")</f>
        <v>13</v>
      </c>
      <c r="AQ261" s="42">
        <f ca="1">COUNTIFS(INDIRECT(Data!$J$2),"P")</f>
        <v>13</v>
      </c>
      <c r="AR261" s="42">
        <f ca="1">COUNTIFS(INDIRECT(Data!$J$2),"A")</f>
        <v>0</v>
      </c>
      <c r="AS261" s="43">
        <f ca="1">COUNTIFS(INDIRECT(Data!$J$2),"L")</f>
        <v>0</v>
      </c>
      <c r="AT261" s="44">
        <f ca="1">IFERROR(Attd_Sheet[[#This Row],[Classes Attended]]/Attd_Sheet[[#This Row],[Column1]],"")</f>
        <v>1</v>
      </c>
      <c r="AU261" s="93" t="s">
        <v>3501</v>
      </c>
    </row>
    <row r="262" spans="1:47" s="35" customFormat="1" hidden="1" x14ac:dyDescent="0.25">
      <c r="A262" s="208">
        <f>COUNTIFS(Attd_Sheet[Student ID],Attd_Sheet[[#This Row],[Student ID]])</f>
        <v>1</v>
      </c>
      <c r="B262" s="209" t="s">
        <v>137</v>
      </c>
      <c r="C262" s="210" t="s">
        <v>2920</v>
      </c>
      <c r="D262" s="252" t="s">
        <v>841</v>
      </c>
      <c r="E262" s="252" t="s">
        <v>1642</v>
      </c>
      <c r="F262" s="209" t="s">
        <v>31</v>
      </c>
      <c r="G262" s="252" t="s">
        <v>2466</v>
      </c>
      <c r="H262" s="210" t="s">
        <v>6</v>
      </c>
      <c r="I262" s="224" t="s">
        <v>2872</v>
      </c>
      <c r="J262" s="211" t="s">
        <v>2484</v>
      </c>
      <c r="K262" s="4"/>
      <c r="L262" s="4"/>
      <c r="M262" s="4" t="s">
        <v>16</v>
      </c>
      <c r="N262" s="185"/>
      <c r="O262" s="4" t="s">
        <v>28</v>
      </c>
      <c r="P262" s="4"/>
      <c r="Q262" s="4" t="s">
        <v>16</v>
      </c>
      <c r="R262" s="4"/>
      <c r="S262" s="4"/>
      <c r="T262" s="4" t="s">
        <v>16</v>
      </c>
      <c r="U262" s="4"/>
      <c r="V262" s="4" t="s">
        <v>16</v>
      </c>
      <c r="W262" s="4"/>
      <c r="X262" s="4" t="s">
        <v>16</v>
      </c>
      <c r="Y262" s="4"/>
      <c r="Z262" s="4"/>
      <c r="AA262" s="4" t="s">
        <v>16</v>
      </c>
      <c r="AB262" s="4"/>
      <c r="AC262" s="4" t="s">
        <v>16</v>
      </c>
      <c r="AD262" s="4"/>
      <c r="AE262" s="4" t="s">
        <v>16</v>
      </c>
      <c r="AF262" s="4"/>
      <c r="AG262" s="4"/>
      <c r="AH262" s="4" t="s">
        <v>16</v>
      </c>
      <c r="AI262" s="4"/>
      <c r="AJ262" s="4" t="s">
        <v>16</v>
      </c>
      <c r="AK262" s="4"/>
      <c r="AL262" s="4" t="s">
        <v>16</v>
      </c>
      <c r="AM262" s="4"/>
      <c r="AN262" s="4"/>
      <c r="AO262" s="4" t="s">
        <v>16</v>
      </c>
      <c r="AP262" s="42">
        <f ca="1">COUNTIFS(INDIRECT(Data!$J$2),"&lt;&gt;")</f>
        <v>13</v>
      </c>
      <c r="AQ262" s="42">
        <f ca="1">COUNTIFS(INDIRECT(Data!$J$2),"P")</f>
        <v>12</v>
      </c>
      <c r="AR262" s="42">
        <f ca="1">COUNTIFS(INDIRECT(Data!$J$2),"A")</f>
        <v>1</v>
      </c>
      <c r="AS262" s="43">
        <f ca="1">COUNTIFS(INDIRECT(Data!$J$2),"L")</f>
        <v>0</v>
      </c>
      <c r="AT262" s="44">
        <f ca="1">IFERROR(Attd_Sheet[[#This Row],[Classes Attended]]/Attd_Sheet[[#This Row],[Column1]],"")</f>
        <v>0.92307692307692313</v>
      </c>
      <c r="AU262" s="93" t="s">
        <v>3516</v>
      </c>
    </row>
    <row r="263" spans="1:47" s="35" customFormat="1" hidden="1" x14ac:dyDescent="0.25">
      <c r="A263" s="208">
        <f>COUNTIFS(Attd_Sheet[Student ID],Attd_Sheet[[#This Row],[Student ID]])</f>
        <v>1</v>
      </c>
      <c r="B263" s="209" t="s">
        <v>137</v>
      </c>
      <c r="C263" s="210" t="s">
        <v>2920</v>
      </c>
      <c r="D263" s="252" t="s">
        <v>842</v>
      </c>
      <c r="E263" s="252" t="s">
        <v>1643</v>
      </c>
      <c r="F263" s="209" t="s">
        <v>31</v>
      </c>
      <c r="G263" s="252" t="s">
        <v>2466</v>
      </c>
      <c r="H263" s="210" t="s">
        <v>6</v>
      </c>
      <c r="I263" s="224" t="s">
        <v>2872</v>
      </c>
      <c r="J263" s="211" t="s">
        <v>2484</v>
      </c>
      <c r="K263" s="4"/>
      <c r="L263" s="4"/>
      <c r="M263" s="4" t="s">
        <v>16</v>
      </c>
      <c r="N263" s="185"/>
      <c r="O263" s="4" t="s">
        <v>16</v>
      </c>
      <c r="P263" s="4"/>
      <c r="Q263" s="4" t="s">
        <v>16</v>
      </c>
      <c r="R263" s="4"/>
      <c r="S263" s="4"/>
      <c r="T263" s="4" t="s">
        <v>16</v>
      </c>
      <c r="U263" s="4"/>
      <c r="V263" s="4" t="s">
        <v>16</v>
      </c>
      <c r="W263" s="4"/>
      <c r="X263" s="4" t="s">
        <v>16</v>
      </c>
      <c r="Y263" s="4"/>
      <c r="Z263" s="4"/>
      <c r="AA263" s="4" t="s">
        <v>16</v>
      </c>
      <c r="AB263" s="4"/>
      <c r="AC263" s="4" t="s">
        <v>16</v>
      </c>
      <c r="AD263" s="4"/>
      <c r="AE263" s="4" t="s">
        <v>16</v>
      </c>
      <c r="AF263" s="4"/>
      <c r="AG263" s="4"/>
      <c r="AH263" s="4" t="s">
        <v>16</v>
      </c>
      <c r="AI263" s="4"/>
      <c r="AJ263" s="4" t="s">
        <v>16</v>
      </c>
      <c r="AK263" s="4"/>
      <c r="AL263" s="4" t="s">
        <v>16</v>
      </c>
      <c r="AM263" s="4"/>
      <c r="AN263" s="4"/>
      <c r="AO263" s="4" t="s">
        <v>16</v>
      </c>
      <c r="AP263" s="42">
        <f ca="1">COUNTIFS(INDIRECT(Data!$J$2),"&lt;&gt;")</f>
        <v>13</v>
      </c>
      <c r="AQ263" s="42">
        <f ca="1">COUNTIFS(INDIRECT(Data!$J$2),"P")</f>
        <v>13</v>
      </c>
      <c r="AR263" s="42">
        <f ca="1">COUNTIFS(INDIRECT(Data!$J$2),"A")</f>
        <v>0</v>
      </c>
      <c r="AS263" s="43">
        <f ca="1">COUNTIFS(INDIRECT(Data!$J$2),"L")</f>
        <v>0</v>
      </c>
      <c r="AT263" s="44">
        <f ca="1">IFERROR(Attd_Sheet[[#This Row],[Classes Attended]]/Attd_Sheet[[#This Row],[Column1]],"")</f>
        <v>1</v>
      </c>
      <c r="AU263" s="93" t="s">
        <v>3516</v>
      </c>
    </row>
    <row r="264" spans="1:47" s="35" customFormat="1" hidden="1" x14ac:dyDescent="0.25">
      <c r="A264" s="208">
        <f>COUNTIFS(Attd_Sheet[Student ID],Attd_Sheet[[#This Row],[Student ID]])</f>
        <v>1</v>
      </c>
      <c r="B264" s="209" t="s">
        <v>137</v>
      </c>
      <c r="C264" s="210" t="s">
        <v>2920</v>
      </c>
      <c r="D264" s="252" t="s">
        <v>843</v>
      </c>
      <c r="E264" s="252" t="s">
        <v>1644</v>
      </c>
      <c r="F264" s="209" t="s">
        <v>31</v>
      </c>
      <c r="G264" s="252" t="s">
        <v>2466</v>
      </c>
      <c r="H264" s="210" t="s">
        <v>6</v>
      </c>
      <c r="I264" s="224" t="s">
        <v>2872</v>
      </c>
      <c r="J264" s="211" t="s">
        <v>2484</v>
      </c>
      <c r="K264" s="4"/>
      <c r="L264" s="4"/>
      <c r="M264" s="4" t="s">
        <v>16</v>
      </c>
      <c r="N264" s="185"/>
      <c r="O264" s="4" t="s">
        <v>16</v>
      </c>
      <c r="P264" s="4"/>
      <c r="Q264" s="4" t="s">
        <v>17</v>
      </c>
      <c r="R264" s="4"/>
      <c r="S264" s="4"/>
      <c r="T264" s="4" t="s">
        <v>16</v>
      </c>
      <c r="U264" s="4"/>
      <c r="V264" s="4" t="s">
        <v>16</v>
      </c>
      <c r="W264" s="185"/>
      <c r="X264" s="4" t="s">
        <v>16</v>
      </c>
      <c r="Y264" s="4"/>
      <c r="Z264" s="4"/>
      <c r="AA264" s="4" t="s">
        <v>16</v>
      </c>
      <c r="AB264" s="4"/>
      <c r="AC264" s="4" t="s">
        <v>16</v>
      </c>
      <c r="AD264" s="4"/>
      <c r="AE264" s="4" t="s">
        <v>16</v>
      </c>
      <c r="AF264" s="4"/>
      <c r="AG264" s="4"/>
      <c r="AH264" s="4" t="s">
        <v>16</v>
      </c>
      <c r="AI264" s="4"/>
      <c r="AJ264" s="4" t="s">
        <v>16</v>
      </c>
      <c r="AK264" s="4"/>
      <c r="AL264" s="4" t="s">
        <v>16</v>
      </c>
      <c r="AM264" s="4"/>
      <c r="AN264" s="4"/>
      <c r="AO264" s="4" t="s">
        <v>16</v>
      </c>
      <c r="AP264" s="42">
        <f ca="1">COUNTIFS(INDIRECT(Data!$J$2),"&lt;&gt;")</f>
        <v>13</v>
      </c>
      <c r="AQ264" s="42">
        <f ca="1">COUNTIFS(INDIRECT(Data!$J$2),"P")</f>
        <v>12</v>
      </c>
      <c r="AR264" s="42">
        <f ca="1">COUNTIFS(INDIRECT(Data!$J$2),"A")</f>
        <v>0</v>
      </c>
      <c r="AS264" s="43">
        <f ca="1">COUNTIFS(INDIRECT(Data!$J$2),"L")</f>
        <v>1</v>
      </c>
      <c r="AT264" s="44">
        <f ca="1">IFERROR(Attd_Sheet[[#This Row],[Classes Attended]]/Attd_Sheet[[#This Row],[Column1]],"")</f>
        <v>0.92307692307692313</v>
      </c>
      <c r="AU264" s="93" t="s">
        <v>3516</v>
      </c>
    </row>
    <row r="265" spans="1:47" s="35" customFormat="1" hidden="1" x14ac:dyDescent="0.25">
      <c r="A265" s="208">
        <f>COUNTIFS(Attd_Sheet[Student ID],Attd_Sheet[[#This Row],[Student ID]])</f>
        <v>1</v>
      </c>
      <c r="B265" s="209" t="s">
        <v>137</v>
      </c>
      <c r="C265" s="210" t="s">
        <v>2920</v>
      </c>
      <c r="D265" s="252" t="s">
        <v>844</v>
      </c>
      <c r="E265" s="252" t="s">
        <v>1645</v>
      </c>
      <c r="F265" s="209" t="s">
        <v>31</v>
      </c>
      <c r="G265" s="252" t="s">
        <v>2466</v>
      </c>
      <c r="H265" s="210" t="s">
        <v>6</v>
      </c>
      <c r="I265" s="224" t="s">
        <v>2872</v>
      </c>
      <c r="J265" s="211" t="s">
        <v>2484</v>
      </c>
      <c r="K265" s="4"/>
      <c r="L265" s="4"/>
      <c r="M265" s="4" t="s">
        <v>16</v>
      </c>
      <c r="N265" s="185"/>
      <c r="O265" s="4" t="s">
        <v>16</v>
      </c>
      <c r="P265" s="4"/>
      <c r="Q265" s="4" t="s">
        <v>16</v>
      </c>
      <c r="R265" s="4"/>
      <c r="S265" s="4"/>
      <c r="T265" s="4" t="s">
        <v>16</v>
      </c>
      <c r="U265" s="4"/>
      <c r="V265" s="4" t="s">
        <v>16</v>
      </c>
      <c r="W265" s="185"/>
      <c r="X265" s="4" t="s">
        <v>16</v>
      </c>
      <c r="Y265" s="4"/>
      <c r="Z265" s="4"/>
      <c r="AA265" s="4" t="s">
        <v>16</v>
      </c>
      <c r="AB265" s="4"/>
      <c r="AC265" s="4" t="s">
        <v>16</v>
      </c>
      <c r="AD265" s="4"/>
      <c r="AE265" s="4" t="s">
        <v>16</v>
      </c>
      <c r="AF265" s="4"/>
      <c r="AG265" s="4"/>
      <c r="AH265" s="4" t="s">
        <v>16</v>
      </c>
      <c r="AI265" s="4"/>
      <c r="AJ265" s="4" t="s">
        <v>16</v>
      </c>
      <c r="AK265" s="4"/>
      <c r="AL265" s="4" t="s">
        <v>16</v>
      </c>
      <c r="AM265" s="4"/>
      <c r="AN265" s="4"/>
      <c r="AO265" s="4" t="s">
        <v>16</v>
      </c>
      <c r="AP265" s="42">
        <f ca="1">COUNTIFS(INDIRECT(Data!$J$2),"&lt;&gt;")</f>
        <v>13</v>
      </c>
      <c r="AQ265" s="42">
        <f ca="1">COUNTIFS(INDIRECT(Data!$J$2),"P")</f>
        <v>13</v>
      </c>
      <c r="AR265" s="42">
        <f ca="1">COUNTIFS(INDIRECT(Data!$J$2),"A")</f>
        <v>0</v>
      </c>
      <c r="AS265" s="43">
        <f ca="1">COUNTIFS(INDIRECT(Data!$J$2),"L")</f>
        <v>0</v>
      </c>
      <c r="AT265" s="44">
        <f ca="1">IFERROR(Attd_Sheet[[#This Row],[Classes Attended]]/Attd_Sheet[[#This Row],[Column1]],"")</f>
        <v>1</v>
      </c>
      <c r="AU265" s="93" t="s">
        <v>3516</v>
      </c>
    </row>
    <row r="266" spans="1:47" s="35" customFormat="1" hidden="1" x14ac:dyDescent="0.25">
      <c r="A266" s="208">
        <f>COUNTIFS(Attd_Sheet[Student ID],Attd_Sheet[[#This Row],[Student ID]])</f>
        <v>1</v>
      </c>
      <c r="B266" s="209" t="s">
        <v>137</v>
      </c>
      <c r="C266" s="210" t="s">
        <v>2920</v>
      </c>
      <c r="D266" s="252" t="s">
        <v>845</v>
      </c>
      <c r="E266" s="252" t="s">
        <v>1646</v>
      </c>
      <c r="F266" s="209" t="s">
        <v>31</v>
      </c>
      <c r="G266" s="252" t="s">
        <v>2466</v>
      </c>
      <c r="H266" s="210" t="s">
        <v>6</v>
      </c>
      <c r="I266" s="224" t="s">
        <v>2872</v>
      </c>
      <c r="J266" s="211" t="s">
        <v>2484</v>
      </c>
      <c r="K266" s="4"/>
      <c r="L266" s="4"/>
      <c r="M266" s="4" t="s">
        <v>16</v>
      </c>
      <c r="N266" s="185"/>
      <c r="O266" s="4" t="s">
        <v>16</v>
      </c>
      <c r="P266" s="4"/>
      <c r="Q266" s="4" t="s">
        <v>16</v>
      </c>
      <c r="R266" s="4"/>
      <c r="S266" s="4"/>
      <c r="T266" s="4" t="s">
        <v>16</v>
      </c>
      <c r="U266" s="4"/>
      <c r="V266" s="4" t="s">
        <v>16</v>
      </c>
      <c r="W266" s="185"/>
      <c r="X266" s="4" t="s">
        <v>16</v>
      </c>
      <c r="Y266" s="4"/>
      <c r="Z266" s="4"/>
      <c r="AA266" s="4" t="s">
        <v>16</v>
      </c>
      <c r="AB266" s="4"/>
      <c r="AC266" s="4" t="s">
        <v>16</v>
      </c>
      <c r="AD266" s="4"/>
      <c r="AE266" s="4" t="s">
        <v>16</v>
      </c>
      <c r="AF266" s="4"/>
      <c r="AG266" s="4"/>
      <c r="AH266" s="4" t="s">
        <v>16</v>
      </c>
      <c r="AI266" s="4"/>
      <c r="AJ266" s="4" t="s">
        <v>16</v>
      </c>
      <c r="AK266" s="4"/>
      <c r="AL266" s="4" t="s">
        <v>16</v>
      </c>
      <c r="AM266" s="4"/>
      <c r="AN266" s="4"/>
      <c r="AO266" s="4" t="s">
        <v>16</v>
      </c>
      <c r="AP266" s="42">
        <f ca="1">COUNTIFS(INDIRECT(Data!$J$2),"&lt;&gt;")</f>
        <v>13</v>
      </c>
      <c r="AQ266" s="42">
        <f ca="1">COUNTIFS(INDIRECT(Data!$J$2),"P")</f>
        <v>13</v>
      </c>
      <c r="AR266" s="42">
        <f ca="1">COUNTIFS(INDIRECT(Data!$J$2),"A")</f>
        <v>0</v>
      </c>
      <c r="AS266" s="43">
        <f ca="1">COUNTIFS(INDIRECT(Data!$J$2),"L")</f>
        <v>0</v>
      </c>
      <c r="AT266" s="44">
        <f ca="1">IFERROR(Attd_Sheet[[#This Row],[Classes Attended]]/Attd_Sheet[[#This Row],[Column1]],"")</f>
        <v>1</v>
      </c>
      <c r="AU266" s="93" t="s">
        <v>3516</v>
      </c>
    </row>
    <row r="267" spans="1:47" s="35" customFormat="1" hidden="1" x14ac:dyDescent="0.25">
      <c r="A267" s="208">
        <f>COUNTIFS(Attd_Sheet[Student ID],Attd_Sheet[[#This Row],[Student ID]])</f>
        <v>1</v>
      </c>
      <c r="B267" s="209" t="s">
        <v>137</v>
      </c>
      <c r="C267" s="210" t="s">
        <v>2920</v>
      </c>
      <c r="D267" s="252" t="s">
        <v>846</v>
      </c>
      <c r="E267" s="252" t="s">
        <v>1647</v>
      </c>
      <c r="F267" s="209" t="s">
        <v>31</v>
      </c>
      <c r="G267" s="252" t="s">
        <v>2466</v>
      </c>
      <c r="H267" s="210" t="s">
        <v>6</v>
      </c>
      <c r="I267" s="224" t="s">
        <v>2872</v>
      </c>
      <c r="J267" s="211" t="s">
        <v>2484</v>
      </c>
      <c r="K267" s="4"/>
      <c r="L267" s="4"/>
      <c r="M267" s="4" t="s">
        <v>16</v>
      </c>
      <c r="N267" s="185"/>
      <c r="O267" s="4" t="s">
        <v>16</v>
      </c>
      <c r="P267" s="4"/>
      <c r="Q267" s="4" t="s">
        <v>16</v>
      </c>
      <c r="R267" s="4"/>
      <c r="S267" s="4"/>
      <c r="T267" s="4" t="s">
        <v>16</v>
      </c>
      <c r="U267" s="4"/>
      <c r="V267" s="4" t="s">
        <v>16</v>
      </c>
      <c r="W267" s="185"/>
      <c r="X267" s="4" t="s">
        <v>16</v>
      </c>
      <c r="Y267" s="4"/>
      <c r="Z267" s="4"/>
      <c r="AA267" s="4" t="s">
        <v>16</v>
      </c>
      <c r="AB267" s="4"/>
      <c r="AC267" s="4" t="s">
        <v>16</v>
      </c>
      <c r="AD267" s="4"/>
      <c r="AE267" s="4" t="s">
        <v>16</v>
      </c>
      <c r="AF267" s="4"/>
      <c r="AG267" s="4"/>
      <c r="AH267" s="4" t="s">
        <v>16</v>
      </c>
      <c r="AI267" s="4"/>
      <c r="AJ267" s="4" t="s">
        <v>16</v>
      </c>
      <c r="AK267" s="4"/>
      <c r="AL267" s="4" t="s">
        <v>16</v>
      </c>
      <c r="AM267" s="4"/>
      <c r="AN267" s="4"/>
      <c r="AO267" s="4" t="s">
        <v>16</v>
      </c>
      <c r="AP267" s="42">
        <f ca="1">COUNTIFS(INDIRECT(Data!$J$2),"&lt;&gt;")</f>
        <v>13</v>
      </c>
      <c r="AQ267" s="42">
        <f ca="1">COUNTIFS(INDIRECT(Data!$J$2),"P")</f>
        <v>13</v>
      </c>
      <c r="AR267" s="42">
        <f ca="1">COUNTIFS(INDIRECT(Data!$J$2),"A")</f>
        <v>0</v>
      </c>
      <c r="AS267" s="43">
        <f ca="1">COUNTIFS(INDIRECT(Data!$J$2),"L")</f>
        <v>0</v>
      </c>
      <c r="AT267" s="44">
        <f ca="1">IFERROR(Attd_Sheet[[#This Row],[Classes Attended]]/Attd_Sheet[[#This Row],[Column1]],"")</f>
        <v>1</v>
      </c>
      <c r="AU267" s="93" t="s">
        <v>3517</v>
      </c>
    </row>
    <row r="268" spans="1:47" s="35" customFormat="1" hidden="1" x14ac:dyDescent="0.25">
      <c r="A268" s="208">
        <f>COUNTIFS(Attd_Sheet[Student ID],Attd_Sheet[[#This Row],[Student ID]])</f>
        <v>1</v>
      </c>
      <c r="B268" s="209" t="s">
        <v>137</v>
      </c>
      <c r="C268" s="210" t="s">
        <v>2920</v>
      </c>
      <c r="D268" s="252" t="s">
        <v>847</v>
      </c>
      <c r="E268" s="252" t="s">
        <v>1648</v>
      </c>
      <c r="F268" s="209" t="s">
        <v>31</v>
      </c>
      <c r="G268" s="252" t="s">
        <v>2466</v>
      </c>
      <c r="H268" s="210" t="s">
        <v>6</v>
      </c>
      <c r="I268" s="224" t="s">
        <v>2872</v>
      </c>
      <c r="J268" s="211" t="s">
        <v>2484</v>
      </c>
      <c r="K268" s="4"/>
      <c r="L268" s="4"/>
      <c r="M268" s="4" t="s">
        <v>16</v>
      </c>
      <c r="N268" s="185"/>
      <c r="O268" s="4" t="s">
        <v>28</v>
      </c>
      <c r="P268" s="4"/>
      <c r="Q268" s="4" t="s">
        <v>16</v>
      </c>
      <c r="R268" s="4"/>
      <c r="S268" s="4"/>
      <c r="T268" s="4" t="s">
        <v>16</v>
      </c>
      <c r="U268" s="4"/>
      <c r="V268" s="4" t="s">
        <v>16</v>
      </c>
      <c r="W268" s="185"/>
      <c r="X268" s="4" t="s">
        <v>16</v>
      </c>
      <c r="Y268" s="4"/>
      <c r="Z268" s="4"/>
      <c r="AA268" s="4" t="s">
        <v>16</v>
      </c>
      <c r="AB268" s="4"/>
      <c r="AC268" s="4" t="s">
        <v>16</v>
      </c>
      <c r="AD268" s="4"/>
      <c r="AE268" s="4" t="s">
        <v>28</v>
      </c>
      <c r="AF268" s="4"/>
      <c r="AG268" s="4"/>
      <c r="AH268" s="4" t="s">
        <v>16</v>
      </c>
      <c r="AI268" s="4"/>
      <c r="AJ268" s="4" t="s">
        <v>16</v>
      </c>
      <c r="AK268" s="4"/>
      <c r="AL268" s="4" t="s">
        <v>16</v>
      </c>
      <c r="AM268" s="4"/>
      <c r="AN268" s="4"/>
      <c r="AO268" s="4" t="s">
        <v>16</v>
      </c>
      <c r="AP268" s="42">
        <f ca="1">COUNTIFS(INDIRECT(Data!$J$2),"&lt;&gt;")</f>
        <v>13</v>
      </c>
      <c r="AQ268" s="42">
        <f ca="1">COUNTIFS(INDIRECT(Data!$J$2),"P")</f>
        <v>11</v>
      </c>
      <c r="AR268" s="42">
        <f ca="1">COUNTIFS(INDIRECT(Data!$J$2),"A")</f>
        <v>2</v>
      </c>
      <c r="AS268" s="43">
        <f ca="1">COUNTIFS(INDIRECT(Data!$J$2),"L")</f>
        <v>0</v>
      </c>
      <c r="AT268" s="44">
        <f ca="1">IFERROR(Attd_Sheet[[#This Row],[Classes Attended]]/Attd_Sheet[[#This Row],[Column1]],"")</f>
        <v>0.84615384615384615</v>
      </c>
      <c r="AU268" s="93" t="s">
        <v>3516</v>
      </c>
    </row>
    <row r="269" spans="1:47" s="35" customFormat="1" hidden="1" x14ac:dyDescent="0.25">
      <c r="A269" s="208">
        <f>COUNTIFS(Attd_Sheet[Student ID],Attd_Sheet[[#This Row],[Student ID]])</f>
        <v>1</v>
      </c>
      <c r="B269" s="209" t="s">
        <v>137</v>
      </c>
      <c r="C269" s="210" t="s">
        <v>2920</v>
      </c>
      <c r="D269" s="252" t="s">
        <v>848</v>
      </c>
      <c r="E269" s="252" t="s">
        <v>1649</v>
      </c>
      <c r="F269" s="209" t="s">
        <v>31</v>
      </c>
      <c r="G269" s="252" t="s">
        <v>2466</v>
      </c>
      <c r="H269" s="210" t="s">
        <v>6</v>
      </c>
      <c r="I269" s="224" t="s">
        <v>2872</v>
      </c>
      <c r="J269" s="211" t="s">
        <v>2484</v>
      </c>
      <c r="K269" s="4"/>
      <c r="L269" s="4"/>
      <c r="M269" s="4" t="s">
        <v>16</v>
      </c>
      <c r="N269" s="185"/>
      <c r="O269" s="4" t="s">
        <v>16</v>
      </c>
      <c r="P269" s="4"/>
      <c r="Q269" s="4" t="s">
        <v>16</v>
      </c>
      <c r="R269" s="4"/>
      <c r="S269" s="4"/>
      <c r="T269" s="4" t="s">
        <v>16</v>
      </c>
      <c r="U269" s="4"/>
      <c r="V269" s="4" t="s">
        <v>16</v>
      </c>
      <c r="W269" s="185"/>
      <c r="X269" s="4" t="s">
        <v>16</v>
      </c>
      <c r="Y269" s="4"/>
      <c r="Z269" s="4"/>
      <c r="AA269" s="4" t="s">
        <v>16</v>
      </c>
      <c r="AB269" s="4"/>
      <c r="AC269" s="4" t="s">
        <v>16</v>
      </c>
      <c r="AD269" s="4"/>
      <c r="AE269" s="4" t="s">
        <v>16</v>
      </c>
      <c r="AF269" s="4"/>
      <c r="AG269" s="4"/>
      <c r="AH269" s="4" t="s">
        <v>16</v>
      </c>
      <c r="AI269" s="4"/>
      <c r="AJ269" s="4" t="s">
        <v>16</v>
      </c>
      <c r="AK269" s="4"/>
      <c r="AL269" s="4" t="s">
        <v>16</v>
      </c>
      <c r="AM269" s="4"/>
      <c r="AN269" s="4"/>
      <c r="AO269" s="4" t="s">
        <v>16</v>
      </c>
      <c r="AP269" s="42">
        <f ca="1">COUNTIFS(INDIRECT(Data!$J$2),"&lt;&gt;")</f>
        <v>13</v>
      </c>
      <c r="AQ269" s="42">
        <f ca="1">COUNTIFS(INDIRECT(Data!$J$2),"P")</f>
        <v>13</v>
      </c>
      <c r="AR269" s="42">
        <f ca="1">COUNTIFS(INDIRECT(Data!$J$2),"A")</f>
        <v>0</v>
      </c>
      <c r="AS269" s="43">
        <f ca="1">COUNTIFS(INDIRECT(Data!$J$2),"L")</f>
        <v>0</v>
      </c>
      <c r="AT269" s="44">
        <f ca="1">IFERROR(Attd_Sheet[[#This Row],[Classes Attended]]/Attd_Sheet[[#This Row],[Column1]],"")</f>
        <v>1</v>
      </c>
      <c r="AU269" s="93" t="s">
        <v>3516</v>
      </c>
    </row>
    <row r="270" spans="1:47" s="35" customFormat="1" hidden="1" x14ac:dyDescent="0.25">
      <c r="A270" s="208">
        <f>COUNTIFS(Attd_Sheet[Student ID],Attd_Sheet[[#This Row],[Student ID]])</f>
        <v>1</v>
      </c>
      <c r="B270" s="209" t="s">
        <v>137</v>
      </c>
      <c r="C270" s="210" t="s">
        <v>2920</v>
      </c>
      <c r="D270" s="252" t="s">
        <v>849</v>
      </c>
      <c r="E270" s="252" t="s">
        <v>1650</v>
      </c>
      <c r="F270" s="209" t="s">
        <v>31</v>
      </c>
      <c r="G270" s="252" t="s">
        <v>2466</v>
      </c>
      <c r="H270" s="210" t="s">
        <v>6</v>
      </c>
      <c r="I270" s="224" t="s">
        <v>2872</v>
      </c>
      <c r="J270" s="211" t="s">
        <v>2484</v>
      </c>
      <c r="K270" s="4"/>
      <c r="L270" s="4"/>
      <c r="M270" s="4" t="s">
        <v>16</v>
      </c>
      <c r="N270" s="185"/>
      <c r="O270" s="4" t="s">
        <v>16</v>
      </c>
      <c r="P270" s="4"/>
      <c r="Q270" s="4" t="s">
        <v>16</v>
      </c>
      <c r="R270" s="4"/>
      <c r="S270" s="4"/>
      <c r="T270" s="4" t="s">
        <v>16</v>
      </c>
      <c r="U270" s="4"/>
      <c r="V270" s="4" t="s">
        <v>16</v>
      </c>
      <c r="W270" s="185"/>
      <c r="X270" s="4" t="s">
        <v>16</v>
      </c>
      <c r="Y270" s="4"/>
      <c r="Z270" s="4"/>
      <c r="AA270" s="4" t="s">
        <v>16</v>
      </c>
      <c r="AB270" s="4"/>
      <c r="AC270" s="4" t="s">
        <v>16</v>
      </c>
      <c r="AD270" s="4"/>
      <c r="AE270" s="4" t="s">
        <v>16</v>
      </c>
      <c r="AF270" s="4"/>
      <c r="AG270" s="4"/>
      <c r="AH270" s="4" t="s">
        <v>16</v>
      </c>
      <c r="AI270" s="4"/>
      <c r="AJ270" s="4" t="s">
        <v>16</v>
      </c>
      <c r="AK270" s="4"/>
      <c r="AL270" s="4" t="s">
        <v>16</v>
      </c>
      <c r="AM270" s="4"/>
      <c r="AN270" s="4"/>
      <c r="AO270" s="4" t="s">
        <v>16</v>
      </c>
      <c r="AP270" s="42">
        <f ca="1">COUNTIFS(INDIRECT(Data!$J$2),"&lt;&gt;")</f>
        <v>13</v>
      </c>
      <c r="AQ270" s="42">
        <f ca="1">COUNTIFS(INDIRECT(Data!$J$2),"P")</f>
        <v>13</v>
      </c>
      <c r="AR270" s="42">
        <f ca="1">COUNTIFS(INDIRECT(Data!$J$2),"A")</f>
        <v>0</v>
      </c>
      <c r="AS270" s="43">
        <f ca="1">COUNTIFS(INDIRECT(Data!$J$2),"L")</f>
        <v>0</v>
      </c>
      <c r="AT270" s="44">
        <f ca="1">IFERROR(Attd_Sheet[[#This Row],[Classes Attended]]/Attd_Sheet[[#This Row],[Column1]],"")</f>
        <v>1</v>
      </c>
      <c r="AU270" s="93" t="s">
        <v>3501</v>
      </c>
    </row>
    <row r="271" spans="1:47" s="35" customFormat="1" hidden="1" x14ac:dyDescent="0.25">
      <c r="A271" s="208">
        <f>COUNTIFS(Attd_Sheet[Student ID],Attd_Sheet[[#This Row],[Student ID]])</f>
        <v>1</v>
      </c>
      <c r="B271" s="13" t="s">
        <v>139</v>
      </c>
      <c r="C271" s="210" t="s">
        <v>2920</v>
      </c>
      <c r="D271" s="252" t="s">
        <v>850</v>
      </c>
      <c r="E271" s="252" t="s">
        <v>1651</v>
      </c>
      <c r="F271" s="209" t="s">
        <v>31</v>
      </c>
      <c r="G271" s="252" t="s">
        <v>2466</v>
      </c>
      <c r="H271" s="210" t="s">
        <v>6</v>
      </c>
      <c r="I271" s="224" t="s">
        <v>2872</v>
      </c>
      <c r="J271" s="211" t="s">
        <v>2484</v>
      </c>
      <c r="K271" s="4"/>
      <c r="L271" s="4"/>
      <c r="M271" s="4" t="s">
        <v>28</v>
      </c>
      <c r="N271" s="185"/>
      <c r="O271" s="4" t="s">
        <v>28</v>
      </c>
      <c r="P271" s="4"/>
      <c r="Q271" s="4" t="s">
        <v>28</v>
      </c>
      <c r="R271" s="4"/>
      <c r="S271" s="4"/>
      <c r="T271" s="4" t="s">
        <v>28</v>
      </c>
      <c r="U271" s="4"/>
      <c r="V271" s="4" t="s">
        <v>28</v>
      </c>
      <c r="W271" s="185"/>
      <c r="X271" s="4" t="s">
        <v>28</v>
      </c>
      <c r="Y271" s="4"/>
      <c r="Z271" s="4"/>
      <c r="AA271" s="4" t="s">
        <v>28</v>
      </c>
      <c r="AB271" s="4"/>
      <c r="AC271" s="4" t="s">
        <v>28</v>
      </c>
      <c r="AD271" s="4"/>
      <c r="AE271" s="4" t="s">
        <v>28</v>
      </c>
      <c r="AF271" s="4"/>
      <c r="AG271" s="4"/>
      <c r="AH271" s="4" t="s">
        <v>28</v>
      </c>
      <c r="AI271" s="4"/>
      <c r="AJ271" s="4" t="s">
        <v>28</v>
      </c>
      <c r="AK271" s="4"/>
      <c r="AL271" s="4" t="s">
        <v>28</v>
      </c>
      <c r="AM271" s="4"/>
      <c r="AN271" s="4"/>
      <c r="AO271" s="4" t="s">
        <v>28</v>
      </c>
      <c r="AP271" s="42">
        <f ca="1">COUNTIFS(INDIRECT(Data!$J$2),"&lt;&gt;")</f>
        <v>13</v>
      </c>
      <c r="AQ271" s="42">
        <f ca="1">COUNTIFS(INDIRECT(Data!$J$2),"P")</f>
        <v>0</v>
      </c>
      <c r="AR271" s="42">
        <f ca="1">COUNTIFS(INDIRECT(Data!$J$2),"A")</f>
        <v>13</v>
      </c>
      <c r="AS271" s="43">
        <f ca="1">COUNTIFS(INDIRECT(Data!$J$2),"L")</f>
        <v>0</v>
      </c>
      <c r="AT271" s="44">
        <f ca="1">IFERROR(Attd_Sheet[[#This Row],[Classes Attended]]/Attd_Sheet[[#This Row],[Column1]],"")</f>
        <v>0</v>
      </c>
      <c r="AU271" s="93" t="s">
        <v>3502</v>
      </c>
    </row>
    <row r="272" spans="1:47" s="35" customFormat="1" hidden="1" x14ac:dyDescent="0.25">
      <c r="A272" s="208">
        <f>COUNTIFS(Attd_Sheet[Student ID],Attd_Sheet[[#This Row],[Student ID]])</f>
        <v>1</v>
      </c>
      <c r="B272" s="209" t="s">
        <v>137</v>
      </c>
      <c r="C272" s="210" t="s">
        <v>2920</v>
      </c>
      <c r="D272" s="252" t="s">
        <v>851</v>
      </c>
      <c r="E272" s="252" t="s">
        <v>1652</v>
      </c>
      <c r="F272" s="209" t="s">
        <v>31</v>
      </c>
      <c r="G272" s="252" t="s">
        <v>2466</v>
      </c>
      <c r="H272" s="210" t="s">
        <v>6</v>
      </c>
      <c r="I272" s="224" t="s">
        <v>2872</v>
      </c>
      <c r="J272" s="211" t="s">
        <v>2484</v>
      </c>
      <c r="K272" s="4"/>
      <c r="L272" s="4"/>
      <c r="M272" s="4" t="s">
        <v>17</v>
      </c>
      <c r="N272" s="185"/>
      <c r="O272" s="4" t="s">
        <v>16</v>
      </c>
      <c r="P272" s="4"/>
      <c r="Q272" s="4" t="s">
        <v>16</v>
      </c>
      <c r="R272" s="4"/>
      <c r="S272" s="4"/>
      <c r="T272" s="4" t="s">
        <v>16</v>
      </c>
      <c r="U272" s="4"/>
      <c r="V272" s="4" t="s">
        <v>16</v>
      </c>
      <c r="W272" s="185"/>
      <c r="X272" s="4" t="s">
        <v>16</v>
      </c>
      <c r="Y272" s="4"/>
      <c r="Z272" s="4"/>
      <c r="AA272" s="4" t="s">
        <v>16</v>
      </c>
      <c r="AB272" s="4"/>
      <c r="AC272" s="4" t="s">
        <v>16</v>
      </c>
      <c r="AD272" s="4"/>
      <c r="AE272" s="4" t="s">
        <v>16</v>
      </c>
      <c r="AF272" s="4"/>
      <c r="AG272" s="4"/>
      <c r="AH272" s="4" t="s">
        <v>16</v>
      </c>
      <c r="AI272" s="4"/>
      <c r="AJ272" s="4" t="s">
        <v>16</v>
      </c>
      <c r="AK272" s="4"/>
      <c r="AL272" s="4" t="s">
        <v>16</v>
      </c>
      <c r="AM272" s="4"/>
      <c r="AN272" s="4"/>
      <c r="AO272" s="4" t="s">
        <v>16</v>
      </c>
      <c r="AP272" s="42">
        <f ca="1">COUNTIFS(INDIRECT(Data!$J$2),"&lt;&gt;")</f>
        <v>13</v>
      </c>
      <c r="AQ272" s="42">
        <f ca="1">COUNTIFS(INDIRECT(Data!$J$2),"P")</f>
        <v>12</v>
      </c>
      <c r="AR272" s="42">
        <f ca="1">COUNTIFS(INDIRECT(Data!$J$2),"A")</f>
        <v>0</v>
      </c>
      <c r="AS272" s="43">
        <f ca="1">COUNTIFS(INDIRECT(Data!$J$2),"L")</f>
        <v>1</v>
      </c>
      <c r="AT272" s="44">
        <f ca="1">IFERROR(Attd_Sheet[[#This Row],[Classes Attended]]/Attd_Sheet[[#This Row],[Column1]],"")</f>
        <v>0.92307692307692313</v>
      </c>
      <c r="AU272" s="93" t="s">
        <v>3501</v>
      </c>
    </row>
    <row r="273" spans="1:47" s="35" customFormat="1" hidden="1" x14ac:dyDescent="0.25">
      <c r="A273" s="208">
        <f>COUNTIFS(Attd_Sheet[Student ID],Attd_Sheet[[#This Row],[Student ID]])</f>
        <v>1</v>
      </c>
      <c r="B273" s="209" t="s">
        <v>137</v>
      </c>
      <c r="C273" s="210" t="s">
        <v>2920</v>
      </c>
      <c r="D273" s="252" t="s">
        <v>852</v>
      </c>
      <c r="E273" s="252" t="s">
        <v>1653</v>
      </c>
      <c r="F273" s="209" t="s">
        <v>31</v>
      </c>
      <c r="G273" s="252" t="s">
        <v>2466</v>
      </c>
      <c r="H273" s="210" t="s">
        <v>6</v>
      </c>
      <c r="I273" s="224" t="s">
        <v>2872</v>
      </c>
      <c r="J273" s="211" t="s">
        <v>2484</v>
      </c>
      <c r="K273" s="4"/>
      <c r="L273" s="4"/>
      <c r="M273" s="4" t="s">
        <v>16</v>
      </c>
      <c r="N273" s="185"/>
      <c r="O273" s="4" t="s">
        <v>16</v>
      </c>
      <c r="P273" s="4"/>
      <c r="Q273" s="4" t="s">
        <v>16</v>
      </c>
      <c r="R273" s="4"/>
      <c r="S273" s="4"/>
      <c r="T273" s="4" t="s">
        <v>16</v>
      </c>
      <c r="U273" s="4"/>
      <c r="V273" s="4" t="s">
        <v>16</v>
      </c>
      <c r="W273" s="185"/>
      <c r="X273" s="4" t="s">
        <v>16</v>
      </c>
      <c r="Y273" s="4"/>
      <c r="Z273" s="4"/>
      <c r="AA273" s="4" t="s">
        <v>16</v>
      </c>
      <c r="AB273" s="4"/>
      <c r="AC273" s="4" t="s">
        <v>16</v>
      </c>
      <c r="AD273" s="4"/>
      <c r="AE273" s="4" t="s">
        <v>16</v>
      </c>
      <c r="AF273" s="4"/>
      <c r="AG273" s="4"/>
      <c r="AH273" s="4" t="s">
        <v>16</v>
      </c>
      <c r="AI273" s="4"/>
      <c r="AJ273" s="4" t="s">
        <v>16</v>
      </c>
      <c r="AK273" s="4"/>
      <c r="AL273" s="4" t="s">
        <v>16</v>
      </c>
      <c r="AM273" s="4"/>
      <c r="AN273" s="4"/>
      <c r="AO273" s="4" t="s">
        <v>16</v>
      </c>
      <c r="AP273" s="42">
        <f ca="1">COUNTIFS(INDIRECT(Data!$J$2),"&lt;&gt;")</f>
        <v>13</v>
      </c>
      <c r="AQ273" s="42">
        <f ca="1">COUNTIFS(INDIRECT(Data!$J$2),"P")</f>
        <v>13</v>
      </c>
      <c r="AR273" s="42">
        <f ca="1">COUNTIFS(INDIRECT(Data!$J$2),"A")</f>
        <v>0</v>
      </c>
      <c r="AS273" s="43">
        <f ca="1">COUNTIFS(INDIRECT(Data!$J$2),"L")</f>
        <v>0</v>
      </c>
      <c r="AT273" s="44">
        <f ca="1">IFERROR(Attd_Sheet[[#This Row],[Classes Attended]]/Attd_Sheet[[#This Row],[Column1]],"")</f>
        <v>1</v>
      </c>
      <c r="AU273" s="93" t="s">
        <v>3501</v>
      </c>
    </row>
    <row r="274" spans="1:47" s="35" customFormat="1" hidden="1" x14ac:dyDescent="0.25">
      <c r="A274" s="208">
        <f>COUNTIFS(Attd_Sheet[Student ID],Attd_Sheet[[#This Row],[Student ID]])</f>
        <v>1</v>
      </c>
      <c r="B274" s="209" t="s">
        <v>137</v>
      </c>
      <c r="C274" s="210" t="s">
        <v>2920</v>
      </c>
      <c r="D274" s="252" t="s">
        <v>853</v>
      </c>
      <c r="E274" s="252" t="s">
        <v>1654</v>
      </c>
      <c r="F274" s="209" t="s">
        <v>31</v>
      </c>
      <c r="G274" s="252" t="s">
        <v>2466</v>
      </c>
      <c r="H274" s="210" t="s">
        <v>6</v>
      </c>
      <c r="I274" s="224" t="s">
        <v>2872</v>
      </c>
      <c r="J274" s="211" t="s">
        <v>2484</v>
      </c>
      <c r="K274" s="4"/>
      <c r="L274" s="4"/>
      <c r="M274" s="4" t="s">
        <v>16</v>
      </c>
      <c r="N274" s="185"/>
      <c r="O274" s="4" t="s">
        <v>16</v>
      </c>
      <c r="P274" s="4"/>
      <c r="Q274" s="4" t="s">
        <v>16</v>
      </c>
      <c r="R274" s="4"/>
      <c r="S274" s="4"/>
      <c r="T274" s="4" t="s">
        <v>16</v>
      </c>
      <c r="U274" s="4"/>
      <c r="V274" s="4" t="s">
        <v>16</v>
      </c>
      <c r="W274" s="185"/>
      <c r="X274" s="4" t="s">
        <v>16</v>
      </c>
      <c r="Y274" s="4"/>
      <c r="Z274" s="4"/>
      <c r="AA274" s="4" t="s">
        <v>16</v>
      </c>
      <c r="AB274" s="4"/>
      <c r="AC274" s="4" t="s">
        <v>16</v>
      </c>
      <c r="AD274" s="4"/>
      <c r="AE274" s="4" t="s">
        <v>16</v>
      </c>
      <c r="AF274" s="4"/>
      <c r="AG274" s="4"/>
      <c r="AH274" s="4" t="s">
        <v>16</v>
      </c>
      <c r="AI274" s="4"/>
      <c r="AJ274" s="4" t="s">
        <v>16</v>
      </c>
      <c r="AK274" s="4"/>
      <c r="AL274" s="4" t="s">
        <v>16</v>
      </c>
      <c r="AM274" s="4"/>
      <c r="AN274" s="4"/>
      <c r="AO274" s="4" t="s">
        <v>16</v>
      </c>
      <c r="AP274" s="42">
        <f ca="1">COUNTIFS(INDIRECT(Data!$J$2),"&lt;&gt;")</f>
        <v>13</v>
      </c>
      <c r="AQ274" s="42">
        <f ca="1">COUNTIFS(INDIRECT(Data!$J$2),"P")</f>
        <v>13</v>
      </c>
      <c r="AR274" s="42">
        <f ca="1">COUNTIFS(INDIRECT(Data!$J$2),"A")</f>
        <v>0</v>
      </c>
      <c r="AS274" s="43">
        <f ca="1">COUNTIFS(INDIRECT(Data!$J$2),"L")</f>
        <v>0</v>
      </c>
      <c r="AT274" s="44">
        <f ca="1">IFERROR(Attd_Sheet[[#This Row],[Classes Attended]]/Attd_Sheet[[#This Row],[Column1]],"")</f>
        <v>1</v>
      </c>
      <c r="AU274" s="93" t="s">
        <v>3516</v>
      </c>
    </row>
    <row r="275" spans="1:47" s="35" customFormat="1" hidden="1" x14ac:dyDescent="0.25">
      <c r="A275" s="208">
        <f>COUNTIFS(Attd_Sheet[Student ID],Attd_Sheet[[#This Row],[Student ID]])</f>
        <v>1</v>
      </c>
      <c r="B275" s="209" t="s">
        <v>137</v>
      </c>
      <c r="C275" s="210" t="s">
        <v>2920</v>
      </c>
      <c r="D275" s="252" t="s">
        <v>854</v>
      </c>
      <c r="E275" s="252" t="s">
        <v>1655</v>
      </c>
      <c r="F275" s="209" t="s">
        <v>31</v>
      </c>
      <c r="G275" s="252" t="s">
        <v>2466</v>
      </c>
      <c r="H275" s="210" t="s">
        <v>6</v>
      </c>
      <c r="I275" s="224" t="s">
        <v>2872</v>
      </c>
      <c r="J275" s="211" t="s">
        <v>2484</v>
      </c>
      <c r="K275" s="4"/>
      <c r="L275" s="4"/>
      <c r="M275" s="4" t="s">
        <v>16</v>
      </c>
      <c r="N275" s="185"/>
      <c r="O275" s="4" t="s">
        <v>16</v>
      </c>
      <c r="P275" s="4"/>
      <c r="Q275" s="4" t="s">
        <v>16</v>
      </c>
      <c r="R275" s="4"/>
      <c r="S275" s="4"/>
      <c r="T275" s="4" t="s">
        <v>16</v>
      </c>
      <c r="U275" s="4"/>
      <c r="V275" s="4" t="s">
        <v>16</v>
      </c>
      <c r="W275" s="185"/>
      <c r="X275" s="4" t="s">
        <v>16</v>
      </c>
      <c r="Y275" s="4"/>
      <c r="Z275" s="4"/>
      <c r="AA275" s="4" t="s">
        <v>16</v>
      </c>
      <c r="AB275" s="4"/>
      <c r="AC275" s="4" t="s">
        <v>16</v>
      </c>
      <c r="AD275" s="4"/>
      <c r="AE275" s="4" t="s">
        <v>16</v>
      </c>
      <c r="AF275" s="4"/>
      <c r="AG275" s="4"/>
      <c r="AH275" s="4" t="s">
        <v>16</v>
      </c>
      <c r="AI275" s="4"/>
      <c r="AJ275" s="4" t="s">
        <v>16</v>
      </c>
      <c r="AK275" s="4"/>
      <c r="AL275" s="4" t="s">
        <v>16</v>
      </c>
      <c r="AM275" s="4"/>
      <c r="AN275" s="4"/>
      <c r="AO275" s="4" t="s">
        <v>16</v>
      </c>
      <c r="AP275" s="42">
        <f ca="1">COUNTIFS(INDIRECT(Data!$J$2),"&lt;&gt;")</f>
        <v>13</v>
      </c>
      <c r="AQ275" s="42">
        <f ca="1">COUNTIFS(INDIRECT(Data!$J$2),"P")</f>
        <v>13</v>
      </c>
      <c r="AR275" s="42">
        <f ca="1">COUNTIFS(INDIRECT(Data!$J$2),"A")</f>
        <v>0</v>
      </c>
      <c r="AS275" s="43">
        <f ca="1">COUNTIFS(INDIRECT(Data!$J$2),"L")</f>
        <v>0</v>
      </c>
      <c r="AT275" s="44">
        <f ca="1">IFERROR(Attd_Sheet[[#This Row],[Classes Attended]]/Attd_Sheet[[#This Row],[Column1]],"")</f>
        <v>1</v>
      </c>
      <c r="AU275" s="93" t="s">
        <v>3516</v>
      </c>
    </row>
    <row r="276" spans="1:47" s="35" customFormat="1" hidden="1" x14ac:dyDescent="0.25">
      <c r="A276" s="208">
        <f>COUNTIFS(Attd_Sheet[Student ID],Attd_Sheet[[#This Row],[Student ID]])</f>
        <v>1</v>
      </c>
      <c r="B276" s="209" t="s">
        <v>137</v>
      </c>
      <c r="C276" s="210" t="s">
        <v>2920</v>
      </c>
      <c r="D276" s="252" t="s">
        <v>855</v>
      </c>
      <c r="E276" s="252" t="s">
        <v>1028</v>
      </c>
      <c r="F276" s="209" t="s">
        <v>31</v>
      </c>
      <c r="G276" s="252" t="s">
        <v>2466</v>
      </c>
      <c r="H276" s="210" t="s">
        <v>6</v>
      </c>
      <c r="I276" s="224" t="s">
        <v>2872</v>
      </c>
      <c r="J276" s="211" t="s">
        <v>2484</v>
      </c>
      <c r="K276" s="4"/>
      <c r="L276" s="4"/>
      <c r="M276" s="4" t="s">
        <v>17</v>
      </c>
      <c r="N276" s="185"/>
      <c r="O276" s="4" t="s">
        <v>28</v>
      </c>
      <c r="P276" s="4"/>
      <c r="Q276" s="4" t="s">
        <v>16</v>
      </c>
      <c r="R276" s="4"/>
      <c r="S276" s="4"/>
      <c r="T276" s="4" t="s">
        <v>17</v>
      </c>
      <c r="U276" s="4"/>
      <c r="V276" s="4" t="s">
        <v>17</v>
      </c>
      <c r="W276" s="185"/>
      <c r="X276" s="4" t="s">
        <v>17</v>
      </c>
      <c r="Y276" s="4"/>
      <c r="Z276" s="4"/>
      <c r="AA276" s="4" t="s">
        <v>17</v>
      </c>
      <c r="AB276" s="4"/>
      <c r="AC276" s="4" t="s">
        <v>16</v>
      </c>
      <c r="AD276" s="4"/>
      <c r="AE276" s="4" t="s">
        <v>16</v>
      </c>
      <c r="AF276" s="4"/>
      <c r="AG276" s="4"/>
      <c r="AH276" s="4" t="s">
        <v>16</v>
      </c>
      <c r="AI276" s="4"/>
      <c r="AJ276" s="4" t="s">
        <v>16</v>
      </c>
      <c r="AK276" s="4"/>
      <c r="AL276" s="4" t="s">
        <v>16</v>
      </c>
      <c r="AM276" s="4"/>
      <c r="AN276" s="4"/>
      <c r="AO276" s="4" t="s">
        <v>28</v>
      </c>
      <c r="AP276" s="42">
        <f ca="1">COUNTIFS(INDIRECT(Data!$J$2),"&lt;&gt;")</f>
        <v>13</v>
      </c>
      <c r="AQ276" s="42">
        <f ca="1">COUNTIFS(INDIRECT(Data!$J$2),"P")</f>
        <v>6</v>
      </c>
      <c r="AR276" s="42">
        <f ca="1">COUNTIFS(INDIRECT(Data!$J$2),"A")</f>
        <v>2</v>
      </c>
      <c r="AS276" s="43">
        <f ca="1">COUNTIFS(INDIRECT(Data!$J$2),"L")</f>
        <v>5</v>
      </c>
      <c r="AT276" s="44">
        <f ca="1">IFERROR(Attd_Sheet[[#This Row],[Classes Attended]]/Attd_Sheet[[#This Row],[Column1]],"")</f>
        <v>0.46153846153846156</v>
      </c>
      <c r="AU276" s="93" t="s">
        <v>3516</v>
      </c>
    </row>
    <row r="277" spans="1:47" s="35" customFormat="1" hidden="1" x14ac:dyDescent="0.25">
      <c r="A277" s="208">
        <f>COUNTIFS(Attd_Sheet[Student ID],Attd_Sheet[[#This Row],[Student ID]])</f>
        <v>1</v>
      </c>
      <c r="B277" s="209" t="s">
        <v>137</v>
      </c>
      <c r="C277" s="210" t="s">
        <v>2494</v>
      </c>
      <c r="D277" s="252" t="s">
        <v>655</v>
      </c>
      <c r="E277" s="252" t="s">
        <v>1467</v>
      </c>
      <c r="F277" s="209" t="s">
        <v>31</v>
      </c>
      <c r="G277" s="252" t="s">
        <v>2452</v>
      </c>
      <c r="H277" s="210" t="s">
        <v>6</v>
      </c>
      <c r="I277" s="224" t="s">
        <v>2992</v>
      </c>
      <c r="J277" s="211" t="s">
        <v>2482</v>
      </c>
      <c r="K277" s="4"/>
      <c r="L277" s="4"/>
      <c r="M277" s="4" t="s">
        <v>16</v>
      </c>
      <c r="N277" s="185"/>
      <c r="O277" s="4" t="s">
        <v>16</v>
      </c>
      <c r="P277" s="4"/>
      <c r="Q277" s="4" t="s">
        <v>16</v>
      </c>
      <c r="R277" s="4"/>
      <c r="S277" s="4"/>
      <c r="T277" s="4" t="s">
        <v>16</v>
      </c>
      <c r="U277" s="4"/>
      <c r="V277" s="4" t="s">
        <v>16</v>
      </c>
      <c r="W277" s="4"/>
      <c r="X277" s="4" t="s">
        <v>28</v>
      </c>
      <c r="Y277" s="4"/>
      <c r="Z277" s="4"/>
      <c r="AA277" s="4" t="s">
        <v>16</v>
      </c>
      <c r="AB277" s="4"/>
      <c r="AC277" s="4" t="s">
        <v>17</v>
      </c>
      <c r="AD277" s="162"/>
      <c r="AE277" s="4" t="s">
        <v>16</v>
      </c>
      <c r="AF277" s="4"/>
      <c r="AG277" s="4"/>
      <c r="AH277" s="4" t="s">
        <v>16</v>
      </c>
      <c r="AI277" s="4"/>
      <c r="AJ277" s="4" t="s">
        <v>16</v>
      </c>
      <c r="AK277" s="4"/>
      <c r="AL277" s="4" t="s">
        <v>16</v>
      </c>
      <c r="AM277" s="4"/>
      <c r="AN277" s="4"/>
      <c r="AO277" s="4" t="s">
        <v>17</v>
      </c>
      <c r="AP277" s="42">
        <f ca="1">COUNTIFS(INDIRECT(Data!$J$2),"&lt;&gt;")</f>
        <v>13</v>
      </c>
      <c r="AQ277" s="42">
        <f ca="1">COUNTIFS(INDIRECT(Data!$J$2),"P")</f>
        <v>10</v>
      </c>
      <c r="AR277" s="42">
        <f ca="1">COUNTIFS(INDIRECT(Data!$J$2),"A")</f>
        <v>1</v>
      </c>
      <c r="AS277" s="43">
        <f ca="1">COUNTIFS(INDIRECT(Data!$J$2),"L")</f>
        <v>2</v>
      </c>
      <c r="AT277" s="44">
        <f ca="1">IFERROR(Attd_Sheet[[#This Row],[Classes Attended]]/Attd_Sheet[[#This Row],[Column1]],"")</f>
        <v>0.76923076923076927</v>
      </c>
      <c r="AU277" s="26"/>
    </row>
    <row r="278" spans="1:47" s="35" customFormat="1" hidden="1" x14ac:dyDescent="0.25">
      <c r="A278" s="208">
        <f>COUNTIFS(Attd_Sheet[Student ID],Attd_Sheet[[#This Row],[Student ID]])</f>
        <v>1</v>
      </c>
      <c r="B278" s="209" t="s">
        <v>137</v>
      </c>
      <c r="C278" s="210" t="s">
        <v>2494</v>
      </c>
      <c r="D278" s="252" t="s">
        <v>656</v>
      </c>
      <c r="E278" s="252" t="s">
        <v>1468</v>
      </c>
      <c r="F278" s="209" t="s">
        <v>31</v>
      </c>
      <c r="G278" s="252" t="s">
        <v>2452</v>
      </c>
      <c r="H278" s="210" t="s">
        <v>6</v>
      </c>
      <c r="I278" s="224" t="s">
        <v>2992</v>
      </c>
      <c r="J278" s="211" t="s">
        <v>2482</v>
      </c>
      <c r="K278" s="4"/>
      <c r="L278" s="4"/>
      <c r="M278" s="4" t="s">
        <v>16</v>
      </c>
      <c r="N278" s="185"/>
      <c r="O278" s="4" t="s">
        <v>16</v>
      </c>
      <c r="P278" s="4"/>
      <c r="Q278" s="4" t="s">
        <v>16</v>
      </c>
      <c r="R278" s="4"/>
      <c r="S278" s="4"/>
      <c r="T278" s="4" t="s">
        <v>16</v>
      </c>
      <c r="U278" s="4"/>
      <c r="V278" s="4" t="s">
        <v>16</v>
      </c>
      <c r="W278" s="4"/>
      <c r="X278" s="4" t="s">
        <v>28</v>
      </c>
      <c r="Y278" s="4"/>
      <c r="Z278" s="4"/>
      <c r="AA278" s="4" t="s">
        <v>16</v>
      </c>
      <c r="AB278" s="4"/>
      <c r="AC278" s="4" t="s">
        <v>16</v>
      </c>
      <c r="AD278" s="162"/>
      <c r="AE278" s="4" t="s">
        <v>28</v>
      </c>
      <c r="AF278" s="4"/>
      <c r="AG278" s="4"/>
      <c r="AH278" s="4" t="s">
        <v>16</v>
      </c>
      <c r="AI278" s="4"/>
      <c r="AJ278" s="4" t="s">
        <v>28</v>
      </c>
      <c r="AK278" s="4"/>
      <c r="AL278" s="4" t="s">
        <v>28</v>
      </c>
      <c r="AM278" s="4"/>
      <c r="AN278" s="4"/>
      <c r="AO278" s="4" t="s">
        <v>16</v>
      </c>
      <c r="AP278" s="42">
        <f ca="1">COUNTIFS(INDIRECT(Data!$J$2),"&lt;&gt;")</f>
        <v>13</v>
      </c>
      <c r="AQ278" s="42">
        <f ca="1">COUNTIFS(INDIRECT(Data!$J$2),"P")</f>
        <v>9</v>
      </c>
      <c r="AR278" s="42">
        <f ca="1">COUNTIFS(INDIRECT(Data!$J$2),"A")</f>
        <v>4</v>
      </c>
      <c r="AS278" s="43">
        <f ca="1">COUNTIFS(INDIRECT(Data!$J$2),"L")</f>
        <v>0</v>
      </c>
      <c r="AT278" s="44">
        <f ca="1">IFERROR(Attd_Sheet[[#This Row],[Classes Attended]]/Attd_Sheet[[#This Row],[Column1]],"")</f>
        <v>0.69230769230769229</v>
      </c>
      <c r="AU278" s="26"/>
    </row>
    <row r="279" spans="1:47" s="35" customFormat="1" hidden="1" x14ac:dyDescent="0.25">
      <c r="A279" s="208">
        <f>COUNTIFS(Attd_Sheet[Student ID],Attd_Sheet[[#This Row],[Student ID]])</f>
        <v>1</v>
      </c>
      <c r="B279" s="209" t="s">
        <v>137</v>
      </c>
      <c r="C279" s="210" t="s">
        <v>2494</v>
      </c>
      <c r="D279" s="252" t="s">
        <v>657</v>
      </c>
      <c r="E279" s="252" t="s">
        <v>1469</v>
      </c>
      <c r="F279" s="209" t="s">
        <v>31</v>
      </c>
      <c r="G279" s="252" t="s">
        <v>2452</v>
      </c>
      <c r="H279" s="210" t="s">
        <v>6</v>
      </c>
      <c r="I279" s="224" t="s">
        <v>2992</v>
      </c>
      <c r="J279" s="211" t="s">
        <v>2482</v>
      </c>
      <c r="K279" s="4"/>
      <c r="L279" s="4"/>
      <c r="M279" s="4" t="s">
        <v>16</v>
      </c>
      <c r="N279" s="185"/>
      <c r="O279" s="4" t="s">
        <v>16</v>
      </c>
      <c r="P279" s="4"/>
      <c r="Q279" s="4" t="s">
        <v>16</v>
      </c>
      <c r="R279" s="4"/>
      <c r="S279" s="4"/>
      <c r="T279" s="4" t="s">
        <v>16</v>
      </c>
      <c r="U279" s="4"/>
      <c r="V279" s="4" t="s">
        <v>16</v>
      </c>
      <c r="W279" s="4"/>
      <c r="X279" s="4" t="s">
        <v>16</v>
      </c>
      <c r="Y279" s="4"/>
      <c r="Z279" s="4"/>
      <c r="AA279" s="4" t="s">
        <v>16</v>
      </c>
      <c r="AB279" s="4"/>
      <c r="AC279" s="4" t="s">
        <v>16</v>
      </c>
      <c r="AD279" s="162"/>
      <c r="AE279" s="4" t="s">
        <v>16</v>
      </c>
      <c r="AF279" s="4"/>
      <c r="AG279" s="4"/>
      <c r="AH279" s="4" t="s">
        <v>16</v>
      </c>
      <c r="AI279" s="4"/>
      <c r="AJ279" s="4" t="s">
        <v>16</v>
      </c>
      <c r="AK279" s="4"/>
      <c r="AL279" s="4" t="s">
        <v>16</v>
      </c>
      <c r="AM279" s="4"/>
      <c r="AN279" s="4"/>
      <c r="AO279" s="4" t="s">
        <v>16</v>
      </c>
      <c r="AP279" s="42">
        <f ca="1">COUNTIFS(INDIRECT(Data!$J$2),"&lt;&gt;")</f>
        <v>13</v>
      </c>
      <c r="AQ279" s="42">
        <f ca="1">COUNTIFS(INDIRECT(Data!$J$2),"P")</f>
        <v>13</v>
      </c>
      <c r="AR279" s="42">
        <f ca="1">COUNTIFS(INDIRECT(Data!$J$2),"A")</f>
        <v>0</v>
      </c>
      <c r="AS279" s="43">
        <f ca="1">COUNTIFS(INDIRECT(Data!$J$2),"L")</f>
        <v>0</v>
      </c>
      <c r="AT279" s="44">
        <f ca="1">IFERROR(Attd_Sheet[[#This Row],[Classes Attended]]/Attd_Sheet[[#This Row],[Column1]],"")</f>
        <v>1</v>
      </c>
      <c r="AU279" s="26"/>
    </row>
    <row r="280" spans="1:47" s="35" customFormat="1" hidden="1" x14ac:dyDescent="0.25">
      <c r="A280" s="208">
        <f>COUNTIFS(Attd_Sheet[Student ID],Attd_Sheet[[#This Row],[Student ID]])</f>
        <v>1</v>
      </c>
      <c r="B280" s="13" t="s">
        <v>139</v>
      </c>
      <c r="C280" s="210" t="s">
        <v>2494</v>
      </c>
      <c r="D280" s="252" t="s">
        <v>658</v>
      </c>
      <c r="E280" s="252" t="s">
        <v>1470</v>
      </c>
      <c r="F280" s="209" t="s">
        <v>31</v>
      </c>
      <c r="G280" s="252" t="s">
        <v>2452</v>
      </c>
      <c r="H280" s="210" t="s">
        <v>6</v>
      </c>
      <c r="I280" s="224" t="s">
        <v>2992</v>
      </c>
      <c r="J280" s="211" t="s">
        <v>2482</v>
      </c>
      <c r="K280" s="4"/>
      <c r="L280" s="4"/>
      <c r="M280" s="4" t="s">
        <v>28</v>
      </c>
      <c r="N280" s="185"/>
      <c r="O280" s="4" t="s">
        <v>28</v>
      </c>
      <c r="P280" s="4"/>
      <c r="Q280" s="4" t="s">
        <v>28</v>
      </c>
      <c r="R280" s="4"/>
      <c r="S280" s="4"/>
      <c r="T280" s="4" t="s">
        <v>28</v>
      </c>
      <c r="U280" s="4"/>
      <c r="V280" s="4" t="s">
        <v>28</v>
      </c>
      <c r="W280" s="4"/>
      <c r="X280" s="4" t="s">
        <v>28</v>
      </c>
      <c r="Y280" s="4"/>
      <c r="Z280" s="4"/>
      <c r="AA280" s="4" t="s">
        <v>28</v>
      </c>
      <c r="AB280" s="4"/>
      <c r="AC280" s="4" t="s">
        <v>28</v>
      </c>
      <c r="AD280" s="162"/>
      <c r="AE280" s="4" t="s">
        <v>28</v>
      </c>
      <c r="AF280" s="4"/>
      <c r="AG280" s="4"/>
      <c r="AH280" s="4" t="s">
        <v>28</v>
      </c>
      <c r="AI280" s="4"/>
      <c r="AJ280" s="4" t="s">
        <v>28</v>
      </c>
      <c r="AK280" s="4"/>
      <c r="AL280" s="4" t="s">
        <v>28</v>
      </c>
      <c r="AM280" s="4"/>
      <c r="AN280" s="4"/>
      <c r="AO280" s="4" t="s">
        <v>28</v>
      </c>
      <c r="AP280" s="42">
        <f ca="1">COUNTIFS(INDIRECT(Data!$J$2),"&lt;&gt;")</f>
        <v>13</v>
      </c>
      <c r="AQ280" s="42">
        <f ca="1">COUNTIFS(INDIRECT(Data!$J$2),"P")</f>
        <v>0</v>
      </c>
      <c r="AR280" s="42">
        <f ca="1">COUNTIFS(INDIRECT(Data!$J$2),"A")</f>
        <v>13</v>
      </c>
      <c r="AS280" s="43">
        <f ca="1">COUNTIFS(INDIRECT(Data!$J$2),"L")</f>
        <v>0</v>
      </c>
      <c r="AT280" s="44">
        <f ca="1">IFERROR(Attd_Sheet[[#This Row],[Classes Attended]]/Attd_Sheet[[#This Row],[Column1]],"")</f>
        <v>0</v>
      </c>
      <c r="AU280" s="26"/>
    </row>
    <row r="281" spans="1:47" s="35" customFormat="1" hidden="1" x14ac:dyDescent="0.25">
      <c r="A281" s="208">
        <f>COUNTIFS(Attd_Sheet[Student ID],Attd_Sheet[[#This Row],[Student ID]])</f>
        <v>1</v>
      </c>
      <c r="B281" s="209" t="s">
        <v>137</v>
      </c>
      <c r="C281" s="210" t="s">
        <v>2494</v>
      </c>
      <c r="D281" s="252" t="s">
        <v>659</v>
      </c>
      <c r="E281" s="252" t="s">
        <v>1471</v>
      </c>
      <c r="F281" s="209" t="s">
        <v>31</v>
      </c>
      <c r="G281" s="252" t="s">
        <v>2452</v>
      </c>
      <c r="H281" s="210" t="s">
        <v>6</v>
      </c>
      <c r="I281" s="224" t="s">
        <v>2992</v>
      </c>
      <c r="J281" s="211" t="s">
        <v>2482</v>
      </c>
      <c r="K281" s="4"/>
      <c r="L281" s="4"/>
      <c r="M281" s="4" t="s">
        <v>16</v>
      </c>
      <c r="N281" s="185"/>
      <c r="O281" s="4" t="s">
        <v>16</v>
      </c>
      <c r="P281" s="4"/>
      <c r="Q281" s="4" t="s">
        <v>28</v>
      </c>
      <c r="R281" s="4"/>
      <c r="S281" s="4"/>
      <c r="T281" s="4" t="s">
        <v>28</v>
      </c>
      <c r="U281" s="4"/>
      <c r="V281" s="4" t="s">
        <v>16</v>
      </c>
      <c r="W281" s="4"/>
      <c r="X281" s="4" t="s">
        <v>16</v>
      </c>
      <c r="Y281" s="4"/>
      <c r="Z281" s="4"/>
      <c r="AA281" s="4" t="s">
        <v>16</v>
      </c>
      <c r="AB281" s="4"/>
      <c r="AC281" s="4" t="s">
        <v>16</v>
      </c>
      <c r="AD281" s="162"/>
      <c r="AE281" s="4" t="s">
        <v>16</v>
      </c>
      <c r="AF281" s="4"/>
      <c r="AG281" s="4"/>
      <c r="AH281" s="4" t="s">
        <v>16</v>
      </c>
      <c r="AI281" s="4"/>
      <c r="AJ281" s="4" t="s">
        <v>16</v>
      </c>
      <c r="AK281" s="4"/>
      <c r="AL281" s="4" t="s">
        <v>16</v>
      </c>
      <c r="AM281" s="4"/>
      <c r="AN281" s="4"/>
      <c r="AO281" s="4" t="s">
        <v>16</v>
      </c>
      <c r="AP281" s="42">
        <f ca="1">COUNTIFS(INDIRECT(Data!$J$2),"&lt;&gt;")</f>
        <v>13</v>
      </c>
      <c r="AQ281" s="42">
        <f ca="1">COUNTIFS(INDIRECT(Data!$J$2),"P")</f>
        <v>11</v>
      </c>
      <c r="AR281" s="42">
        <f ca="1">COUNTIFS(INDIRECT(Data!$J$2),"A")</f>
        <v>2</v>
      </c>
      <c r="AS281" s="43">
        <f ca="1">COUNTIFS(INDIRECT(Data!$J$2),"L")</f>
        <v>0</v>
      </c>
      <c r="AT281" s="44">
        <f ca="1">IFERROR(Attd_Sheet[[#This Row],[Classes Attended]]/Attd_Sheet[[#This Row],[Column1]],"")</f>
        <v>0.84615384615384615</v>
      </c>
      <c r="AU281" s="26"/>
    </row>
    <row r="282" spans="1:47" s="35" customFormat="1" hidden="1" x14ac:dyDescent="0.25">
      <c r="A282" s="208">
        <f>COUNTIFS(Attd_Sheet[Student ID],Attd_Sheet[[#This Row],[Student ID]])</f>
        <v>1</v>
      </c>
      <c r="B282" s="209" t="s">
        <v>137</v>
      </c>
      <c r="C282" s="210" t="s">
        <v>2494</v>
      </c>
      <c r="D282" s="252" t="s">
        <v>660</v>
      </c>
      <c r="E282" s="252" t="s">
        <v>1472</v>
      </c>
      <c r="F282" s="209" t="s">
        <v>31</v>
      </c>
      <c r="G282" s="252" t="s">
        <v>2452</v>
      </c>
      <c r="H282" s="210" t="s">
        <v>6</v>
      </c>
      <c r="I282" s="224" t="s">
        <v>2992</v>
      </c>
      <c r="J282" s="211" t="s">
        <v>2482</v>
      </c>
      <c r="K282" s="4"/>
      <c r="L282" s="4"/>
      <c r="M282" s="4" t="s">
        <v>16</v>
      </c>
      <c r="N282" s="185"/>
      <c r="O282" s="4" t="s">
        <v>16</v>
      </c>
      <c r="P282" s="4"/>
      <c r="Q282" s="4" t="s">
        <v>16</v>
      </c>
      <c r="R282" s="4"/>
      <c r="S282" s="4"/>
      <c r="T282" s="4" t="s">
        <v>16</v>
      </c>
      <c r="U282" s="4"/>
      <c r="V282" s="4" t="s">
        <v>16</v>
      </c>
      <c r="W282" s="4"/>
      <c r="X282" s="4" t="s">
        <v>16</v>
      </c>
      <c r="Y282" s="4"/>
      <c r="Z282" s="4"/>
      <c r="AA282" s="4" t="s">
        <v>16</v>
      </c>
      <c r="AB282" s="4"/>
      <c r="AC282" s="4" t="s">
        <v>16</v>
      </c>
      <c r="AD282" s="162"/>
      <c r="AE282" s="4" t="s">
        <v>16</v>
      </c>
      <c r="AF282" s="4"/>
      <c r="AG282" s="4"/>
      <c r="AH282" s="4" t="s">
        <v>16</v>
      </c>
      <c r="AI282" s="4"/>
      <c r="AJ282" s="4" t="s">
        <v>16</v>
      </c>
      <c r="AK282" s="4"/>
      <c r="AL282" s="4" t="s">
        <v>17</v>
      </c>
      <c r="AM282" s="4"/>
      <c r="AN282" s="4"/>
      <c r="AO282" s="4" t="s">
        <v>17</v>
      </c>
      <c r="AP282" s="42">
        <f ca="1">COUNTIFS(INDIRECT(Data!$J$2),"&lt;&gt;")</f>
        <v>13</v>
      </c>
      <c r="AQ282" s="42">
        <f ca="1">COUNTIFS(INDIRECT(Data!$J$2),"P")</f>
        <v>11</v>
      </c>
      <c r="AR282" s="42">
        <f ca="1">COUNTIFS(INDIRECT(Data!$J$2),"A")</f>
        <v>0</v>
      </c>
      <c r="AS282" s="43">
        <f ca="1">COUNTIFS(INDIRECT(Data!$J$2),"L")</f>
        <v>2</v>
      </c>
      <c r="AT282" s="44">
        <f ca="1">IFERROR(Attd_Sheet[[#This Row],[Classes Attended]]/Attd_Sheet[[#This Row],[Column1]],"")</f>
        <v>0.84615384615384615</v>
      </c>
      <c r="AU282" s="26"/>
    </row>
    <row r="283" spans="1:47" s="35" customFormat="1" hidden="1" x14ac:dyDescent="0.25">
      <c r="A283" s="208">
        <f>COUNTIFS(Attd_Sheet[Student ID],Attd_Sheet[[#This Row],[Student ID]])</f>
        <v>1</v>
      </c>
      <c r="B283" s="209" t="s">
        <v>137</v>
      </c>
      <c r="C283" s="210" t="s">
        <v>2494</v>
      </c>
      <c r="D283" s="252" t="s">
        <v>2766</v>
      </c>
      <c r="E283" s="252" t="s">
        <v>2767</v>
      </c>
      <c r="F283" s="209" t="s">
        <v>31</v>
      </c>
      <c r="G283" s="252" t="s">
        <v>2452</v>
      </c>
      <c r="H283" s="210" t="s">
        <v>6</v>
      </c>
      <c r="I283" s="224" t="s">
        <v>2992</v>
      </c>
      <c r="J283" s="211" t="s">
        <v>2482</v>
      </c>
      <c r="K283" s="4"/>
      <c r="L283" s="4"/>
      <c r="M283" s="4" t="s">
        <v>16</v>
      </c>
      <c r="N283" s="190"/>
      <c r="O283" s="4" t="s">
        <v>16</v>
      </c>
      <c r="P283" s="4"/>
      <c r="Q283" s="4" t="s">
        <v>16</v>
      </c>
      <c r="R283" s="4"/>
      <c r="S283" s="4"/>
      <c r="T283" s="4" t="s">
        <v>16</v>
      </c>
      <c r="U283" s="4"/>
      <c r="V283" s="4" t="s">
        <v>16</v>
      </c>
      <c r="W283" s="4"/>
      <c r="X283" s="4" t="s">
        <v>16</v>
      </c>
      <c r="Y283" s="4"/>
      <c r="Z283" s="4"/>
      <c r="AA283" s="4" t="s">
        <v>16</v>
      </c>
      <c r="AB283" s="97"/>
      <c r="AC283" s="4" t="s">
        <v>16</v>
      </c>
      <c r="AD283" s="163"/>
      <c r="AE283" s="4" t="s">
        <v>16</v>
      </c>
      <c r="AF283" s="4"/>
      <c r="AG283" s="4"/>
      <c r="AH283" s="4" t="s">
        <v>16</v>
      </c>
      <c r="AI283" s="4"/>
      <c r="AJ283" s="4" t="s">
        <v>16</v>
      </c>
      <c r="AK283" s="4"/>
      <c r="AL283" s="4" t="s">
        <v>16</v>
      </c>
      <c r="AM283" s="4"/>
      <c r="AN283" s="4"/>
      <c r="AO283" s="4" t="s">
        <v>16</v>
      </c>
      <c r="AP283" s="111">
        <f ca="1">COUNTIFS(INDIRECT(Data!$J$2),"&lt;&gt;")</f>
        <v>13</v>
      </c>
      <c r="AQ283" s="111">
        <f ca="1">COUNTIFS(INDIRECT(Data!$J$2),"P")</f>
        <v>13</v>
      </c>
      <c r="AR283" s="111">
        <f ca="1">COUNTIFS(INDIRECT(Data!$J$2),"A")</f>
        <v>0</v>
      </c>
      <c r="AS283" s="113">
        <f ca="1">COUNTIFS(INDIRECT(Data!$J$2),"L")</f>
        <v>0</v>
      </c>
      <c r="AT283" s="114">
        <f ca="1">IFERROR(Attd_Sheet[[#This Row],[Classes Attended]]/Attd_Sheet[[#This Row],[Column1]],"")</f>
        <v>1</v>
      </c>
      <c r="AU283" s="115"/>
    </row>
    <row r="284" spans="1:47" s="35" customFormat="1" hidden="1" x14ac:dyDescent="0.25">
      <c r="A284" s="208">
        <f>COUNTIFS(Attd_Sheet[Student ID],Attd_Sheet[[#This Row],[Student ID]])</f>
        <v>1</v>
      </c>
      <c r="B284" s="209" t="s">
        <v>137</v>
      </c>
      <c r="C284" s="210" t="s">
        <v>2494</v>
      </c>
      <c r="D284" s="252" t="s">
        <v>661</v>
      </c>
      <c r="E284" s="252" t="s">
        <v>1473</v>
      </c>
      <c r="F284" s="209" t="s">
        <v>31</v>
      </c>
      <c r="G284" s="252" t="s">
        <v>2452</v>
      </c>
      <c r="H284" s="210" t="s">
        <v>6</v>
      </c>
      <c r="I284" s="224" t="s">
        <v>2992</v>
      </c>
      <c r="J284" s="211" t="s">
        <v>2482</v>
      </c>
      <c r="K284" s="4"/>
      <c r="L284" s="4"/>
      <c r="M284" s="4" t="s">
        <v>16</v>
      </c>
      <c r="N284" s="185"/>
      <c r="O284" s="4" t="s">
        <v>16</v>
      </c>
      <c r="P284" s="4"/>
      <c r="Q284" s="4" t="s">
        <v>16</v>
      </c>
      <c r="R284" s="4"/>
      <c r="S284" s="4"/>
      <c r="T284" s="4" t="s">
        <v>16</v>
      </c>
      <c r="U284" s="4"/>
      <c r="V284" s="4" t="s">
        <v>16</v>
      </c>
      <c r="W284" s="4"/>
      <c r="X284" s="4" t="s">
        <v>16</v>
      </c>
      <c r="Y284" s="4"/>
      <c r="Z284" s="4"/>
      <c r="AA284" s="4" t="s">
        <v>16</v>
      </c>
      <c r="AB284" s="4"/>
      <c r="AC284" s="4" t="s">
        <v>16</v>
      </c>
      <c r="AD284" s="162"/>
      <c r="AE284" s="4" t="s">
        <v>16</v>
      </c>
      <c r="AF284" s="4"/>
      <c r="AG284" s="4"/>
      <c r="AH284" s="4" t="s">
        <v>16</v>
      </c>
      <c r="AI284" s="4"/>
      <c r="AJ284" s="4" t="s">
        <v>16</v>
      </c>
      <c r="AK284" s="4"/>
      <c r="AL284" s="4" t="s">
        <v>16</v>
      </c>
      <c r="AM284" s="4"/>
      <c r="AN284" s="4"/>
      <c r="AO284" s="4" t="s">
        <v>16</v>
      </c>
      <c r="AP284" s="42">
        <f ca="1">COUNTIFS(INDIRECT(Data!$J$2),"&lt;&gt;")</f>
        <v>13</v>
      </c>
      <c r="AQ284" s="42">
        <f ca="1">COUNTIFS(INDIRECT(Data!$J$2),"P")</f>
        <v>13</v>
      </c>
      <c r="AR284" s="42">
        <f ca="1">COUNTIFS(INDIRECT(Data!$J$2),"A")</f>
        <v>0</v>
      </c>
      <c r="AS284" s="43">
        <f ca="1">COUNTIFS(INDIRECT(Data!$J$2),"L")</f>
        <v>0</v>
      </c>
      <c r="AT284" s="44">
        <f ca="1">IFERROR(Attd_Sheet[[#This Row],[Classes Attended]]/Attd_Sheet[[#This Row],[Column1]],"")</f>
        <v>1</v>
      </c>
      <c r="AU284" s="186"/>
    </row>
    <row r="285" spans="1:47" s="35" customFormat="1" hidden="1" x14ac:dyDescent="0.25">
      <c r="A285" s="208">
        <f>COUNTIFS(Attd_Sheet[Student ID],Attd_Sheet[[#This Row],[Student ID]])</f>
        <v>1</v>
      </c>
      <c r="B285" s="209" t="s">
        <v>137</v>
      </c>
      <c r="C285" s="210" t="s">
        <v>2494</v>
      </c>
      <c r="D285" s="252" t="s">
        <v>2640</v>
      </c>
      <c r="E285" s="252" t="s">
        <v>1474</v>
      </c>
      <c r="F285" s="209" t="s">
        <v>31</v>
      </c>
      <c r="G285" s="252" t="s">
        <v>2452</v>
      </c>
      <c r="H285" s="210" t="s">
        <v>6</v>
      </c>
      <c r="I285" s="224" t="s">
        <v>2992</v>
      </c>
      <c r="J285" s="211" t="s">
        <v>2482</v>
      </c>
      <c r="K285" s="4"/>
      <c r="L285" s="4"/>
      <c r="M285" s="4" t="s">
        <v>28</v>
      </c>
      <c r="N285" s="185"/>
      <c r="O285" s="4" t="s">
        <v>17</v>
      </c>
      <c r="P285" s="4"/>
      <c r="Q285" s="4" t="s">
        <v>17</v>
      </c>
      <c r="R285" s="4"/>
      <c r="S285" s="4"/>
      <c r="T285" s="4" t="s">
        <v>16</v>
      </c>
      <c r="U285" s="4"/>
      <c r="V285" s="4" t="s">
        <v>16</v>
      </c>
      <c r="W285" s="4"/>
      <c r="X285" s="4" t="s">
        <v>28</v>
      </c>
      <c r="Y285" s="4"/>
      <c r="Z285" s="4"/>
      <c r="AA285" s="4" t="s">
        <v>16</v>
      </c>
      <c r="AB285" s="4"/>
      <c r="AC285" s="4" t="s">
        <v>16</v>
      </c>
      <c r="AD285" s="162"/>
      <c r="AE285" s="4" t="s">
        <v>16</v>
      </c>
      <c r="AF285" s="4"/>
      <c r="AG285" s="4"/>
      <c r="AH285" s="4" t="s">
        <v>16</v>
      </c>
      <c r="AI285" s="4"/>
      <c r="AJ285" s="4" t="s">
        <v>17</v>
      </c>
      <c r="AK285" s="4"/>
      <c r="AL285" s="4" t="s">
        <v>16</v>
      </c>
      <c r="AM285" s="4"/>
      <c r="AN285" s="4"/>
      <c r="AO285" s="4" t="s">
        <v>16</v>
      </c>
      <c r="AP285" s="42">
        <f ca="1">COUNTIFS(INDIRECT(Data!$J$2),"&lt;&gt;")</f>
        <v>13</v>
      </c>
      <c r="AQ285" s="42">
        <f ca="1">COUNTIFS(INDIRECT(Data!$J$2),"P")</f>
        <v>8</v>
      </c>
      <c r="AR285" s="42">
        <f ca="1">COUNTIFS(INDIRECT(Data!$J$2),"A")</f>
        <v>2</v>
      </c>
      <c r="AS285" s="43">
        <f ca="1">COUNTIFS(INDIRECT(Data!$J$2),"L")</f>
        <v>3</v>
      </c>
      <c r="AT285" s="44">
        <f ca="1">IFERROR(Attd_Sheet[[#This Row],[Classes Attended]]/Attd_Sheet[[#This Row],[Column1]],"")</f>
        <v>0.61538461538461542</v>
      </c>
      <c r="AU285" s="26"/>
    </row>
    <row r="286" spans="1:47" s="35" customFormat="1" hidden="1" x14ac:dyDescent="0.25">
      <c r="A286" s="208">
        <f>COUNTIFS(Attd_Sheet[Student ID],Attd_Sheet[[#This Row],[Student ID]])</f>
        <v>1</v>
      </c>
      <c r="B286" s="209" t="s">
        <v>137</v>
      </c>
      <c r="C286" s="210" t="s">
        <v>2494</v>
      </c>
      <c r="D286" s="252" t="s">
        <v>663</v>
      </c>
      <c r="E286" s="252" t="s">
        <v>1475</v>
      </c>
      <c r="F286" s="209" t="s">
        <v>31</v>
      </c>
      <c r="G286" s="252" t="s">
        <v>2452</v>
      </c>
      <c r="H286" s="210" t="s">
        <v>6</v>
      </c>
      <c r="I286" s="224" t="s">
        <v>2992</v>
      </c>
      <c r="J286" s="211" t="s">
        <v>2482</v>
      </c>
      <c r="K286" s="4"/>
      <c r="L286" s="4"/>
      <c r="M286" s="4" t="s">
        <v>16</v>
      </c>
      <c r="N286" s="185"/>
      <c r="O286" s="4" t="s">
        <v>28</v>
      </c>
      <c r="P286" s="4"/>
      <c r="Q286" s="4" t="s">
        <v>16</v>
      </c>
      <c r="R286" s="4"/>
      <c r="S286" s="4"/>
      <c r="T286" s="4" t="s">
        <v>16</v>
      </c>
      <c r="U286" s="4"/>
      <c r="V286" s="4" t="s">
        <v>16</v>
      </c>
      <c r="W286" s="4"/>
      <c r="X286" s="4" t="s">
        <v>16</v>
      </c>
      <c r="Y286" s="4"/>
      <c r="Z286" s="4"/>
      <c r="AA286" s="4" t="s">
        <v>16</v>
      </c>
      <c r="AB286" s="4"/>
      <c r="AC286" s="4" t="s">
        <v>16</v>
      </c>
      <c r="AD286" s="162"/>
      <c r="AE286" s="4" t="s">
        <v>16</v>
      </c>
      <c r="AF286" s="4"/>
      <c r="AG286" s="4"/>
      <c r="AH286" s="4" t="s">
        <v>28</v>
      </c>
      <c r="AI286" s="4"/>
      <c r="AJ286" s="4" t="s">
        <v>16</v>
      </c>
      <c r="AK286" s="4"/>
      <c r="AL286" s="4" t="s">
        <v>16</v>
      </c>
      <c r="AM286" s="4"/>
      <c r="AN286" s="4"/>
      <c r="AO286" s="4" t="s">
        <v>16</v>
      </c>
      <c r="AP286" s="42">
        <f ca="1">COUNTIFS(INDIRECT(Data!$J$2),"&lt;&gt;")</f>
        <v>13</v>
      </c>
      <c r="AQ286" s="42">
        <f ca="1">COUNTIFS(INDIRECT(Data!$J$2),"P")</f>
        <v>11</v>
      </c>
      <c r="AR286" s="42">
        <f ca="1">COUNTIFS(INDIRECT(Data!$J$2),"A")</f>
        <v>2</v>
      </c>
      <c r="AS286" s="43">
        <f ca="1">COUNTIFS(INDIRECT(Data!$J$2),"L")</f>
        <v>0</v>
      </c>
      <c r="AT286" s="44">
        <f ca="1">IFERROR(Attd_Sheet[[#This Row],[Classes Attended]]/Attd_Sheet[[#This Row],[Column1]],"")</f>
        <v>0.84615384615384615</v>
      </c>
      <c r="AU286" s="26"/>
    </row>
    <row r="287" spans="1:47" s="35" customFormat="1" hidden="1" x14ac:dyDescent="0.25">
      <c r="A287" s="208">
        <f>COUNTIFS(Attd_Sheet[Student ID],Attd_Sheet[[#This Row],[Student ID]])</f>
        <v>1</v>
      </c>
      <c r="B287" s="209" t="s">
        <v>137</v>
      </c>
      <c r="C287" s="210" t="s">
        <v>2494</v>
      </c>
      <c r="D287" s="252" t="s">
        <v>664</v>
      </c>
      <c r="E287" s="252" t="s">
        <v>1476</v>
      </c>
      <c r="F287" s="209" t="s">
        <v>31</v>
      </c>
      <c r="G287" s="252" t="s">
        <v>2452</v>
      </c>
      <c r="H287" s="210" t="s">
        <v>6</v>
      </c>
      <c r="I287" s="224" t="s">
        <v>2992</v>
      </c>
      <c r="J287" s="211" t="s">
        <v>2482</v>
      </c>
      <c r="K287" s="4"/>
      <c r="L287" s="4"/>
      <c r="M287" s="4" t="s">
        <v>16</v>
      </c>
      <c r="N287" s="185"/>
      <c r="O287" s="4" t="s">
        <v>16</v>
      </c>
      <c r="P287" s="4"/>
      <c r="Q287" s="4" t="s">
        <v>16</v>
      </c>
      <c r="R287" s="4"/>
      <c r="S287" s="4"/>
      <c r="T287" s="4" t="s">
        <v>16</v>
      </c>
      <c r="U287" s="4"/>
      <c r="V287" s="4" t="s">
        <v>16</v>
      </c>
      <c r="W287" s="4"/>
      <c r="X287" s="4" t="s">
        <v>16</v>
      </c>
      <c r="Y287" s="4"/>
      <c r="Z287" s="4"/>
      <c r="AA287" s="4" t="s">
        <v>16</v>
      </c>
      <c r="AB287" s="4"/>
      <c r="AC287" s="4" t="s">
        <v>16</v>
      </c>
      <c r="AD287" s="162"/>
      <c r="AE287" s="4" t="s">
        <v>16</v>
      </c>
      <c r="AF287" s="4"/>
      <c r="AG287" s="4"/>
      <c r="AH287" s="4" t="s">
        <v>16</v>
      </c>
      <c r="AI287" s="4"/>
      <c r="AJ287" s="4" t="s">
        <v>16</v>
      </c>
      <c r="AK287" s="4"/>
      <c r="AL287" s="4" t="s">
        <v>16</v>
      </c>
      <c r="AM287" s="4"/>
      <c r="AN287" s="4"/>
      <c r="AO287" s="4" t="s">
        <v>16</v>
      </c>
      <c r="AP287" s="42">
        <f ca="1">COUNTIFS(INDIRECT(Data!$J$2),"&lt;&gt;")</f>
        <v>13</v>
      </c>
      <c r="AQ287" s="42">
        <f ca="1">COUNTIFS(INDIRECT(Data!$J$2),"P")</f>
        <v>13</v>
      </c>
      <c r="AR287" s="42">
        <f ca="1">COUNTIFS(INDIRECT(Data!$J$2),"A")</f>
        <v>0</v>
      </c>
      <c r="AS287" s="43">
        <f ca="1">COUNTIFS(INDIRECT(Data!$J$2),"L")</f>
        <v>0</v>
      </c>
      <c r="AT287" s="44">
        <f ca="1">IFERROR(Attd_Sheet[[#This Row],[Classes Attended]]/Attd_Sheet[[#This Row],[Column1]],"")</f>
        <v>1</v>
      </c>
      <c r="AU287" s="26"/>
    </row>
    <row r="288" spans="1:47" s="35" customFormat="1" hidden="1" x14ac:dyDescent="0.25">
      <c r="A288" s="208">
        <f>COUNTIFS(Attd_Sheet[Student ID],Attd_Sheet[[#This Row],[Student ID]])</f>
        <v>1</v>
      </c>
      <c r="B288" s="209" t="s">
        <v>137</v>
      </c>
      <c r="C288" s="210" t="s">
        <v>2494</v>
      </c>
      <c r="D288" s="252" t="s">
        <v>665</v>
      </c>
      <c r="E288" s="252" t="s">
        <v>1477</v>
      </c>
      <c r="F288" s="209" t="s">
        <v>31</v>
      </c>
      <c r="G288" s="252" t="s">
        <v>2452</v>
      </c>
      <c r="H288" s="210" t="s">
        <v>6</v>
      </c>
      <c r="I288" s="224" t="s">
        <v>2992</v>
      </c>
      <c r="J288" s="211" t="s">
        <v>2482</v>
      </c>
      <c r="K288" s="4"/>
      <c r="L288" s="4"/>
      <c r="M288" s="4" t="s">
        <v>28</v>
      </c>
      <c r="N288" s="185"/>
      <c r="O288" s="4" t="s">
        <v>16</v>
      </c>
      <c r="P288" s="4"/>
      <c r="Q288" s="4" t="s">
        <v>16</v>
      </c>
      <c r="R288" s="4"/>
      <c r="S288" s="4"/>
      <c r="T288" s="4" t="s">
        <v>16</v>
      </c>
      <c r="U288" s="4"/>
      <c r="V288" s="4" t="s">
        <v>16</v>
      </c>
      <c r="W288" s="4"/>
      <c r="X288" s="4" t="s">
        <v>16</v>
      </c>
      <c r="Y288" s="4"/>
      <c r="Z288" s="4"/>
      <c r="AA288" s="4" t="s">
        <v>16</v>
      </c>
      <c r="AB288" s="4"/>
      <c r="AC288" s="4" t="s">
        <v>16</v>
      </c>
      <c r="AD288" s="162"/>
      <c r="AE288" s="4" t="s">
        <v>16</v>
      </c>
      <c r="AF288" s="4"/>
      <c r="AG288" s="4"/>
      <c r="AH288" s="4" t="s">
        <v>16</v>
      </c>
      <c r="AI288" s="4"/>
      <c r="AJ288" s="4" t="s">
        <v>16</v>
      </c>
      <c r="AK288" s="4"/>
      <c r="AL288" s="4" t="s">
        <v>16</v>
      </c>
      <c r="AM288" s="4"/>
      <c r="AN288" s="4"/>
      <c r="AO288" s="4" t="s">
        <v>16</v>
      </c>
      <c r="AP288" s="42">
        <f ca="1">COUNTIFS(INDIRECT(Data!$J$2),"&lt;&gt;")</f>
        <v>13</v>
      </c>
      <c r="AQ288" s="42">
        <f ca="1">COUNTIFS(INDIRECT(Data!$J$2),"P")</f>
        <v>12</v>
      </c>
      <c r="AR288" s="42">
        <f ca="1">COUNTIFS(INDIRECT(Data!$J$2),"A")</f>
        <v>1</v>
      </c>
      <c r="AS288" s="43">
        <f ca="1">COUNTIFS(INDIRECT(Data!$J$2),"L")</f>
        <v>0</v>
      </c>
      <c r="AT288" s="44">
        <f ca="1">IFERROR(Attd_Sheet[[#This Row],[Classes Attended]]/Attd_Sheet[[#This Row],[Column1]],"")</f>
        <v>0.92307692307692313</v>
      </c>
      <c r="AU288" s="26"/>
    </row>
    <row r="289" spans="1:47" s="35" customFormat="1" hidden="1" x14ac:dyDescent="0.25">
      <c r="A289" s="208">
        <f>COUNTIFS(Attd_Sheet[Student ID],Attd_Sheet[[#This Row],[Student ID]])</f>
        <v>1</v>
      </c>
      <c r="B289" s="209" t="s">
        <v>137</v>
      </c>
      <c r="C289" s="210" t="s">
        <v>2494</v>
      </c>
      <c r="D289" s="252" t="s">
        <v>666</v>
      </c>
      <c r="E289" s="252" t="s">
        <v>1478</v>
      </c>
      <c r="F289" s="209" t="s">
        <v>31</v>
      </c>
      <c r="G289" s="252" t="s">
        <v>2452</v>
      </c>
      <c r="H289" s="210" t="s">
        <v>6</v>
      </c>
      <c r="I289" s="224" t="s">
        <v>2992</v>
      </c>
      <c r="J289" s="211" t="s">
        <v>2482</v>
      </c>
      <c r="K289" s="4"/>
      <c r="L289" s="4"/>
      <c r="M289" s="4" t="s">
        <v>16</v>
      </c>
      <c r="N289" s="185"/>
      <c r="O289" s="4" t="s">
        <v>16</v>
      </c>
      <c r="P289" s="4"/>
      <c r="Q289" s="4" t="s">
        <v>16</v>
      </c>
      <c r="R289" s="4"/>
      <c r="S289" s="4"/>
      <c r="T289" s="4" t="s">
        <v>16</v>
      </c>
      <c r="U289" s="4"/>
      <c r="V289" s="4" t="s">
        <v>16</v>
      </c>
      <c r="W289" s="4"/>
      <c r="X289" s="4" t="s">
        <v>16</v>
      </c>
      <c r="Y289" s="4"/>
      <c r="Z289" s="4"/>
      <c r="AA289" s="4" t="s">
        <v>16</v>
      </c>
      <c r="AB289" s="4"/>
      <c r="AC289" s="4" t="s">
        <v>16</v>
      </c>
      <c r="AD289" s="162"/>
      <c r="AE289" s="4" t="s">
        <v>16</v>
      </c>
      <c r="AF289" s="4"/>
      <c r="AG289" s="4"/>
      <c r="AH289" s="4" t="s">
        <v>16</v>
      </c>
      <c r="AI289" s="4"/>
      <c r="AJ289" s="4" t="s">
        <v>28</v>
      </c>
      <c r="AK289" s="4"/>
      <c r="AL289" s="4" t="s">
        <v>16</v>
      </c>
      <c r="AM289" s="4"/>
      <c r="AN289" s="4"/>
      <c r="AO289" s="4" t="s">
        <v>16</v>
      </c>
      <c r="AP289" s="42">
        <f ca="1">COUNTIFS(INDIRECT(Data!$J$2),"&lt;&gt;")</f>
        <v>13</v>
      </c>
      <c r="AQ289" s="42">
        <f ca="1">COUNTIFS(INDIRECT(Data!$J$2),"P")</f>
        <v>12</v>
      </c>
      <c r="AR289" s="42">
        <f ca="1">COUNTIFS(INDIRECT(Data!$J$2),"A")</f>
        <v>1</v>
      </c>
      <c r="AS289" s="43">
        <f ca="1">COUNTIFS(INDIRECT(Data!$J$2),"L")</f>
        <v>0</v>
      </c>
      <c r="AT289" s="44">
        <f ca="1">IFERROR(Attd_Sheet[[#This Row],[Classes Attended]]/Attd_Sheet[[#This Row],[Column1]],"")</f>
        <v>0.92307692307692313</v>
      </c>
      <c r="AU289" s="26"/>
    </row>
    <row r="290" spans="1:47" s="35" customFormat="1" hidden="1" x14ac:dyDescent="0.25">
      <c r="A290" s="208">
        <f>COUNTIFS(Attd_Sheet[Student ID],Attd_Sheet[[#This Row],[Student ID]])</f>
        <v>1</v>
      </c>
      <c r="B290" s="209" t="s">
        <v>137</v>
      </c>
      <c r="C290" s="210" t="s">
        <v>2494</v>
      </c>
      <c r="D290" s="252" t="s">
        <v>667</v>
      </c>
      <c r="E290" s="252" t="s">
        <v>1479</v>
      </c>
      <c r="F290" s="209" t="s">
        <v>31</v>
      </c>
      <c r="G290" s="252" t="s">
        <v>2452</v>
      </c>
      <c r="H290" s="210" t="s">
        <v>6</v>
      </c>
      <c r="I290" s="224" t="s">
        <v>2992</v>
      </c>
      <c r="J290" s="211" t="s">
        <v>2482</v>
      </c>
      <c r="K290" s="4"/>
      <c r="L290" s="4"/>
      <c r="M290" s="4" t="s">
        <v>17</v>
      </c>
      <c r="N290" s="185"/>
      <c r="O290" s="4" t="s">
        <v>17</v>
      </c>
      <c r="P290" s="4"/>
      <c r="Q290" s="4" t="s">
        <v>17</v>
      </c>
      <c r="R290" s="4"/>
      <c r="S290" s="4"/>
      <c r="T290" s="4" t="s">
        <v>16</v>
      </c>
      <c r="U290" s="4"/>
      <c r="V290" s="4" t="s">
        <v>16</v>
      </c>
      <c r="W290" s="4"/>
      <c r="X290" s="4" t="s">
        <v>16</v>
      </c>
      <c r="Y290" s="4"/>
      <c r="Z290" s="4"/>
      <c r="AA290" s="4" t="s">
        <v>16</v>
      </c>
      <c r="AB290" s="4"/>
      <c r="AC290" s="4" t="s">
        <v>16</v>
      </c>
      <c r="AD290" s="162"/>
      <c r="AE290" s="4" t="s">
        <v>16</v>
      </c>
      <c r="AF290" s="4"/>
      <c r="AG290" s="4"/>
      <c r="AH290" s="4" t="s">
        <v>16</v>
      </c>
      <c r="AI290" s="4"/>
      <c r="AJ290" s="4" t="s">
        <v>16</v>
      </c>
      <c r="AK290" s="4"/>
      <c r="AL290" s="4" t="s">
        <v>17</v>
      </c>
      <c r="AM290" s="4"/>
      <c r="AN290" s="4"/>
      <c r="AO290" s="4" t="s">
        <v>16</v>
      </c>
      <c r="AP290" s="42">
        <f ca="1">COUNTIFS(INDIRECT(Data!$J$2),"&lt;&gt;")</f>
        <v>13</v>
      </c>
      <c r="AQ290" s="42">
        <f ca="1">COUNTIFS(INDIRECT(Data!$J$2),"P")</f>
        <v>9</v>
      </c>
      <c r="AR290" s="42">
        <f ca="1">COUNTIFS(INDIRECT(Data!$J$2),"A")</f>
        <v>0</v>
      </c>
      <c r="AS290" s="43">
        <f ca="1">COUNTIFS(INDIRECT(Data!$J$2),"L")</f>
        <v>4</v>
      </c>
      <c r="AT290" s="44">
        <f ca="1">IFERROR(Attd_Sheet[[#This Row],[Classes Attended]]/Attd_Sheet[[#This Row],[Column1]],"")</f>
        <v>0.69230769230769229</v>
      </c>
      <c r="AU290" s="26"/>
    </row>
    <row r="291" spans="1:47" s="35" customFormat="1" hidden="1" x14ac:dyDescent="0.25">
      <c r="A291" s="208">
        <f>COUNTIFS(Attd_Sheet[Student ID],Attd_Sheet[[#This Row],[Student ID]])</f>
        <v>1</v>
      </c>
      <c r="B291" s="209" t="s">
        <v>137</v>
      </c>
      <c r="C291" s="210" t="s">
        <v>2494</v>
      </c>
      <c r="D291" s="252" t="s">
        <v>668</v>
      </c>
      <c r="E291" s="252" t="s">
        <v>2768</v>
      </c>
      <c r="F291" s="209" t="s">
        <v>31</v>
      </c>
      <c r="G291" s="252" t="s">
        <v>2452</v>
      </c>
      <c r="H291" s="210" t="s">
        <v>6</v>
      </c>
      <c r="I291" s="224" t="s">
        <v>2992</v>
      </c>
      <c r="J291" s="211" t="s">
        <v>2482</v>
      </c>
      <c r="K291" s="4"/>
      <c r="L291" s="4"/>
      <c r="M291" s="4" t="s">
        <v>16</v>
      </c>
      <c r="N291" s="185"/>
      <c r="O291" s="4" t="s">
        <v>16</v>
      </c>
      <c r="P291" s="4"/>
      <c r="Q291" s="4" t="s">
        <v>16</v>
      </c>
      <c r="R291" s="4"/>
      <c r="S291" s="4"/>
      <c r="T291" s="4" t="s">
        <v>16</v>
      </c>
      <c r="U291" s="4"/>
      <c r="V291" s="4" t="s">
        <v>16</v>
      </c>
      <c r="W291" s="4"/>
      <c r="X291" s="4" t="s">
        <v>16</v>
      </c>
      <c r="Y291" s="4"/>
      <c r="Z291" s="4"/>
      <c r="AA291" s="4" t="s">
        <v>16</v>
      </c>
      <c r="AB291" s="4"/>
      <c r="AC291" s="4" t="s">
        <v>16</v>
      </c>
      <c r="AD291" s="162"/>
      <c r="AE291" s="4" t="s">
        <v>16</v>
      </c>
      <c r="AF291" s="4"/>
      <c r="AG291" s="4"/>
      <c r="AH291" s="4" t="s">
        <v>16</v>
      </c>
      <c r="AI291" s="4"/>
      <c r="AJ291" s="4" t="s">
        <v>16</v>
      </c>
      <c r="AK291" s="4"/>
      <c r="AL291" s="4" t="s">
        <v>16</v>
      </c>
      <c r="AM291" s="4"/>
      <c r="AN291" s="4"/>
      <c r="AO291" s="4" t="s">
        <v>16</v>
      </c>
      <c r="AP291" s="42">
        <f ca="1">COUNTIFS(INDIRECT(Data!$J$2),"&lt;&gt;")</f>
        <v>13</v>
      </c>
      <c r="AQ291" s="42">
        <f ca="1">COUNTIFS(INDIRECT(Data!$J$2),"P")</f>
        <v>13</v>
      </c>
      <c r="AR291" s="42">
        <f ca="1">COUNTIFS(INDIRECT(Data!$J$2),"A")</f>
        <v>0</v>
      </c>
      <c r="AS291" s="43">
        <f ca="1">COUNTIFS(INDIRECT(Data!$J$2),"L")</f>
        <v>0</v>
      </c>
      <c r="AT291" s="44">
        <f ca="1">IFERROR(Attd_Sheet[[#This Row],[Classes Attended]]/Attd_Sheet[[#This Row],[Column1]],"")</f>
        <v>1</v>
      </c>
      <c r="AU291" s="26"/>
    </row>
    <row r="292" spans="1:47" s="35" customFormat="1" hidden="1" x14ac:dyDescent="0.25">
      <c r="A292" s="208">
        <f>COUNTIFS(Attd_Sheet[Student ID],Attd_Sheet[[#This Row],[Student ID]])</f>
        <v>1</v>
      </c>
      <c r="B292" s="209" t="s">
        <v>137</v>
      </c>
      <c r="C292" s="210" t="s">
        <v>2494</v>
      </c>
      <c r="D292" s="252" t="s">
        <v>669</v>
      </c>
      <c r="E292" s="252" t="s">
        <v>1480</v>
      </c>
      <c r="F292" s="209" t="s">
        <v>31</v>
      </c>
      <c r="G292" s="252" t="s">
        <v>2452</v>
      </c>
      <c r="H292" s="210" t="s">
        <v>6</v>
      </c>
      <c r="I292" s="224" t="s">
        <v>2992</v>
      </c>
      <c r="J292" s="211" t="s">
        <v>2482</v>
      </c>
      <c r="K292" s="4"/>
      <c r="L292" s="4"/>
      <c r="M292" s="4" t="s">
        <v>16</v>
      </c>
      <c r="N292" s="185"/>
      <c r="O292" s="4" t="s">
        <v>28</v>
      </c>
      <c r="P292" s="4"/>
      <c r="Q292" s="4" t="s">
        <v>16</v>
      </c>
      <c r="R292" s="4"/>
      <c r="S292" s="4"/>
      <c r="T292" s="4" t="s">
        <v>16</v>
      </c>
      <c r="U292" s="4"/>
      <c r="V292" s="4" t="s">
        <v>16</v>
      </c>
      <c r="W292" s="4"/>
      <c r="X292" s="4" t="s">
        <v>16</v>
      </c>
      <c r="Y292" s="4"/>
      <c r="Z292" s="4"/>
      <c r="AA292" s="4" t="s">
        <v>16</v>
      </c>
      <c r="AB292" s="4"/>
      <c r="AC292" s="4" t="s">
        <v>16</v>
      </c>
      <c r="AD292" s="162"/>
      <c r="AE292" s="4" t="s">
        <v>16</v>
      </c>
      <c r="AF292" s="4"/>
      <c r="AG292" s="4"/>
      <c r="AH292" s="4" t="s">
        <v>16</v>
      </c>
      <c r="AI292" s="4"/>
      <c r="AJ292" s="4" t="s">
        <v>16</v>
      </c>
      <c r="AK292" s="4"/>
      <c r="AL292" s="4" t="s">
        <v>16</v>
      </c>
      <c r="AM292" s="4"/>
      <c r="AN292" s="4"/>
      <c r="AO292" s="4" t="s">
        <v>16</v>
      </c>
      <c r="AP292" s="42">
        <f ca="1">COUNTIFS(INDIRECT(Data!$J$2),"&lt;&gt;")</f>
        <v>13</v>
      </c>
      <c r="AQ292" s="42">
        <f ca="1">COUNTIFS(INDIRECT(Data!$J$2),"P")</f>
        <v>12</v>
      </c>
      <c r="AR292" s="42">
        <f ca="1">COUNTIFS(INDIRECT(Data!$J$2),"A")</f>
        <v>1</v>
      </c>
      <c r="AS292" s="43">
        <f ca="1">COUNTIFS(INDIRECT(Data!$J$2),"L")</f>
        <v>0</v>
      </c>
      <c r="AT292" s="44">
        <f ca="1">IFERROR(Attd_Sheet[[#This Row],[Classes Attended]]/Attd_Sheet[[#This Row],[Column1]],"")</f>
        <v>0.92307692307692313</v>
      </c>
      <c r="AU292" s="26"/>
    </row>
    <row r="293" spans="1:47" s="35" customFormat="1" hidden="1" x14ac:dyDescent="0.25">
      <c r="A293" s="208">
        <f>COUNTIFS(Attd_Sheet[Student ID],Attd_Sheet[[#This Row],[Student ID]])</f>
        <v>1</v>
      </c>
      <c r="B293" s="209" t="s">
        <v>137</v>
      </c>
      <c r="C293" s="210" t="s">
        <v>2494</v>
      </c>
      <c r="D293" s="252" t="s">
        <v>670</v>
      </c>
      <c r="E293" s="252" t="s">
        <v>1481</v>
      </c>
      <c r="F293" s="209" t="s">
        <v>31</v>
      </c>
      <c r="G293" s="252" t="s">
        <v>2452</v>
      </c>
      <c r="H293" s="210" t="s">
        <v>6</v>
      </c>
      <c r="I293" s="224" t="s">
        <v>2992</v>
      </c>
      <c r="J293" s="211" t="s">
        <v>2482</v>
      </c>
      <c r="K293" s="4"/>
      <c r="L293" s="4"/>
      <c r="M293" s="4" t="s">
        <v>16</v>
      </c>
      <c r="N293" s="185"/>
      <c r="O293" s="4" t="s">
        <v>16</v>
      </c>
      <c r="P293" s="4"/>
      <c r="Q293" s="4" t="s">
        <v>16</v>
      </c>
      <c r="R293" s="4"/>
      <c r="S293" s="4"/>
      <c r="T293" s="4" t="s">
        <v>16</v>
      </c>
      <c r="U293" s="4"/>
      <c r="V293" s="4" t="s">
        <v>16</v>
      </c>
      <c r="W293" s="4"/>
      <c r="X293" s="4" t="s">
        <v>16</v>
      </c>
      <c r="Y293" s="4"/>
      <c r="Z293" s="4"/>
      <c r="AA293" s="4" t="s">
        <v>16</v>
      </c>
      <c r="AB293" s="4"/>
      <c r="AC293" s="4" t="s">
        <v>16</v>
      </c>
      <c r="AD293" s="162"/>
      <c r="AE293" s="4" t="s">
        <v>16</v>
      </c>
      <c r="AF293" s="4"/>
      <c r="AG293" s="4"/>
      <c r="AH293" s="4" t="s">
        <v>16</v>
      </c>
      <c r="AI293" s="4"/>
      <c r="AJ293" s="4" t="s">
        <v>16</v>
      </c>
      <c r="AK293" s="4"/>
      <c r="AL293" s="4" t="s">
        <v>16</v>
      </c>
      <c r="AM293" s="4"/>
      <c r="AN293" s="4"/>
      <c r="AO293" s="4" t="s">
        <v>16</v>
      </c>
      <c r="AP293" s="42">
        <f ca="1">COUNTIFS(INDIRECT(Data!$J$2),"&lt;&gt;")</f>
        <v>13</v>
      </c>
      <c r="AQ293" s="42">
        <f ca="1">COUNTIFS(INDIRECT(Data!$J$2),"P")</f>
        <v>13</v>
      </c>
      <c r="AR293" s="42">
        <f ca="1">COUNTIFS(INDIRECT(Data!$J$2),"A")</f>
        <v>0</v>
      </c>
      <c r="AS293" s="43">
        <f ca="1">COUNTIFS(INDIRECT(Data!$J$2),"L")</f>
        <v>0</v>
      </c>
      <c r="AT293" s="44">
        <f ca="1">IFERROR(Attd_Sheet[[#This Row],[Classes Attended]]/Attd_Sheet[[#This Row],[Column1]],"")</f>
        <v>1</v>
      </c>
      <c r="AU293" s="93"/>
    </row>
    <row r="294" spans="1:47" s="35" customFormat="1" hidden="1" x14ac:dyDescent="0.25">
      <c r="A294" s="208">
        <f>COUNTIFS(Attd_Sheet[Student ID],Attd_Sheet[[#This Row],[Student ID]])</f>
        <v>1</v>
      </c>
      <c r="B294" s="209" t="s">
        <v>137</v>
      </c>
      <c r="C294" s="210" t="s">
        <v>2920</v>
      </c>
      <c r="D294" s="252" t="s">
        <v>508</v>
      </c>
      <c r="E294" s="252" t="s">
        <v>1324</v>
      </c>
      <c r="F294" s="209" t="s">
        <v>31</v>
      </c>
      <c r="G294" s="252" t="s">
        <v>2440</v>
      </c>
      <c r="H294" s="210" t="s">
        <v>6</v>
      </c>
      <c r="I294" s="224" t="s">
        <v>2993</v>
      </c>
      <c r="J294" s="211" t="s">
        <v>2481</v>
      </c>
      <c r="K294" s="4"/>
      <c r="L294" s="4"/>
      <c r="M294" s="4" t="s">
        <v>16</v>
      </c>
      <c r="N294" s="4"/>
      <c r="O294" s="4" t="s">
        <v>16</v>
      </c>
      <c r="P294" s="4"/>
      <c r="Q294" s="4" t="s">
        <v>16</v>
      </c>
      <c r="R294" s="4"/>
      <c r="S294" s="4"/>
      <c r="T294" s="4" t="s">
        <v>16</v>
      </c>
      <c r="U294" s="4"/>
      <c r="V294" s="4" t="s">
        <v>16</v>
      </c>
      <c r="W294" s="185"/>
      <c r="X294" s="4" t="s">
        <v>16</v>
      </c>
      <c r="Y294" s="4"/>
      <c r="Z294" s="4"/>
      <c r="AA294" s="4" t="s">
        <v>16</v>
      </c>
      <c r="AB294" s="4"/>
      <c r="AC294" s="4" t="s">
        <v>16</v>
      </c>
      <c r="AD294" s="4"/>
      <c r="AE294" s="4" t="s">
        <v>16</v>
      </c>
      <c r="AF294" s="4"/>
      <c r="AG294" s="4"/>
      <c r="AH294" s="4" t="s">
        <v>16</v>
      </c>
      <c r="AI294" s="4"/>
      <c r="AJ294" s="4" t="s">
        <v>16</v>
      </c>
      <c r="AK294" s="4"/>
      <c r="AL294" s="4" t="s">
        <v>16</v>
      </c>
      <c r="AM294" s="4"/>
      <c r="AN294" s="4"/>
      <c r="AO294" s="4" t="s">
        <v>16</v>
      </c>
      <c r="AP294" s="42">
        <f ca="1">COUNTIFS(INDIRECT(Data!$J$2),"&lt;&gt;")</f>
        <v>13</v>
      </c>
      <c r="AQ294" s="42">
        <f ca="1">COUNTIFS(INDIRECT(Data!$J$2),"P")</f>
        <v>13</v>
      </c>
      <c r="AR294" s="42">
        <f ca="1">COUNTIFS(INDIRECT(Data!$J$2),"A")</f>
        <v>0</v>
      </c>
      <c r="AS294" s="43">
        <f ca="1">COUNTIFS(INDIRECT(Data!$J$2),"L")</f>
        <v>0</v>
      </c>
      <c r="AT294" s="44">
        <f ca="1">IFERROR(Attd_Sheet[[#This Row],[Classes Attended]]/Attd_Sheet[[#This Row],[Column1]],"")</f>
        <v>1</v>
      </c>
      <c r="AU294" s="93" t="s">
        <v>3501</v>
      </c>
    </row>
    <row r="295" spans="1:47" s="35" customFormat="1" hidden="1" x14ac:dyDescent="0.25">
      <c r="A295" s="208">
        <f>COUNTIFS(Attd_Sheet[Student ID],Attd_Sheet[[#This Row],[Student ID]])</f>
        <v>1</v>
      </c>
      <c r="B295" s="209" t="s">
        <v>137</v>
      </c>
      <c r="C295" s="210" t="s">
        <v>2920</v>
      </c>
      <c r="D295" s="252" t="s">
        <v>509</v>
      </c>
      <c r="E295" s="252" t="s">
        <v>1325</v>
      </c>
      <c r="F295" s="209" t="s">
        <v>31</v>
      </c>
      <c r="G295" s="252" t="s">
        <v>2440</v>
      </c>
      <c r="H295" s="210" t="s">
        <v>6</v>
      </c>
      <c r="I295" s="224" t="s">
        <v>2993</v>
      </c>
      <c r="J295" s="211" t="s">
        <v>2481</v>
      </c>
      <c r="K295" s="96"/>
      <c r="L295" s="4"/>
      <c r="M295" s="4" t="s">
        <v>16</v>
      </c>
      <c r="N295" s="4"/>
      <c r="O295" s="4" t="s">
        <v>16</v>
      </c>
      <c r="P295" s="4"/>
      <c r="Q295" s="4" t="s">
        <v>16</v>
      </c>
      <c r="R295" s="4"/>
      <c r="S295" s="4"/>
      <c r="T295" s="4" t="s">
        <v>16</v>
      </c>
      <c r="U295" s="4"/>
      <c r="V295" s="4" t="s">
        <v>16</v>
      </c>
      <c r="W295" s="185"/>
      <c r="X295" s="4" t="s">
        <v>16</v>
      </c>
      <c r="Y295" s="4"/>
      <c r="Z295" s="4"/>
      <c r="AA295" s="4" t="s">
        <v>16</v>
      </c>
      <c r="AB295" s="4"/>
      <c r="AC295" s="4" t="s">
        <v>16</v>
      </c>
      <c r="AD295" s="4"/>
      <c r="AE295" s="4" t="s">
        <v>16</v>
      </c>
      <c r="AF295" s="4"/>
      <c r="AG295" s="4"/>
      <c r="AH295" s="4" t="s">
        <v>16</v>
      </c>
      <c r="AI295" s="4"/>
      <c r="AJ295" s="4" t="s">
        <v>16</v>
      </c>
      <c r="AK295" s="4"/>
      <c r="AL295" s="4" t="s">
        <v>16</v>
      </c>
      <c r="AM295" s="96"/>
      <c r="AN295" s="4"/>
      <c r="AO295" s="4" t="s">
        <v>16</v>
      </c>
      <c r="AP295" s="42">
        <f ca="1">COUNTIFS(INDIRECT(Data!$J$2),"&lt;&gt;")</f>
        <v>13</v>
      </c>
      <c r="AQ295" s="42">
        <f ca="1">COUNTIFS(INDIRECT(Data!$J$2),"P")</f>
        <v>13</v>
      </c>
      <c r="AR295" s="42">
        <f ca="1">COUNTIFS(INDIRECT(Data!$J$2),"A")</f>
        <v>0</v>
      </c>
      <c r="AS295" s="43">
        <f ca="1">COUNTIFS(INDIRECT(Data!$J$2),"L")</f>
        <v>0</v>
      </c>
      <c r="AT295" s="44">
        <f ca="1">IFERROR(Attd_Sheet[[#This Row],[Classes Attended]]/Attd_Sheet[[#This Row],[Column1]],"")</f>
        <v>1</v>
      </c>
      <c r="AU295" s="93" t="s">
        <v>3501</v>
      </c>
    </row>
    <row r="296" spans="1:47" s="35" customFormat="1" hidden="1" x14ac:dyDescent="0.25">
      <c r="A296" s="208">
        <f>COUNTIFS(Attd_Sheet[Student ID],Attd_Sheet[[#This Row],[Student ID]])</f>
        <v>1</v>
      </c>
      <c r="B296" s="209" t="s">
        <v>137</v>
      </c>
      <c r="C296" s="210" t="s">
        <v>2920</v>
      </c>
      <c r="D296" s="252" t="s">
        <v>510</v>
      </c>
      <c r="E296" s="252" t="s">
        <v>2759</v>
      </c>
      <c r="F296" s="209" t="s">
        <v>31</v>
      </c>
      <c r="G296" s="252" t="s">
        <v>2440</v>
      </c>
      <c r="H296" s="210" t="s">
        <v>6</v>
      </c>
      <c r="I296" s="224" t="s">
        <v>2993</v>
      </c>
      <c r="J296" s="211" t="s">
        <v>2481</v>
      </c>
      <c r="K296" s="96"/>
      <c r="L296" s="4"/>
      <c r="M296" s="4" t="s">
        <v>16</v>
      </c>
      <c r="N296" s="4"/>
      <c r="O296" s="4" t="s">
        <v>16</v>
      </c>
      <c r="P296" s="4"/>
      <c r="Q296" s="4" t="s">
        <v>16</v>
      </c>
      <c r="R296" s="4"/>
      <c r="S296" s="4"/>
      <c r="T296" s="4" t="s">
        <v>16</v>
      </c>
      <c r="U296" s="4"/>
      <c r="V296" s="4" t="s">
        <v>16</v>
      </c>
      <c r="W296" s="185"/>
      <c r="X296" s="4" t="s">
        <v>16</v>
      </c>
      <c r="Y296" s="4"/>
      <c r="Z296" s="4"/>
      <c r="AA296" s="4" t="s">
        <v>16</v>
      </c>
      <c r="AB296" s="4"/>
      <c r="AC296" s="4" t="s">
        <v>16</v>
      </c>
      <c r="AD296" s="4"/>
      <c r="AE296" s="4" t="s">
        <v>16</v>
      </c>
      <c r="AF296" s="4"/>
      <c r="AG296" s="4"/>
      <c r="AH296" s="4" t="s">
        <v>16</v>
      </c>
      <c r="AI296" s="4"/>
      <c r="AJ296" s="4" t="s">
        <v>16</v>
      </c>
      <c r="AK296" s="4"/>
      <c r="AL296" s="4" t="s">
        <v>16</v>
      </c>
      <c r="AM296" s="96"/>
      <c r="AN296" s="4"/>
      <c r="AO296" s="4" t="s">
        <v>16</v>
      </c>
      <c r="AP296" s="42">
        <f ca="1">COUNTIFS(INDIRECT(Data!$J$2),"&lt;&gt;")</f>
        <v>13</v>
      </c>
      <c r="AQ296" s="42">
        <f ca="1">COUNTIFS(INDIRECT(Data!$J$2),"P")</f>
        <v>13</v>
      </c>
      <c r="AR296" s="42">
        <f ca="1">COUNTIFS(INDIRECT(Data!$J$2),"A")</f>
        <v>0</v>
      </c>
      <c r="AS296" s="43">
        <f ca="1">COUNTIFS(INDIRECT(Data!$J$2),"L")</f>
        <v>0</v>
      </c>
      <c r="AT296" s="44">
        <f ca="1">IFERROR(Attd_Sheet[[#This Row],[Classes Attended]]/Attd_Sheet[[#This Row],[Column1]],"")</f>
        <v>1</v>
      </c>
      <c r="AU296" s="93" t="s">
        <v>3501</v>
      </c>
    </row>
    <row r="297" spans="1:47" s="35" customFormat="1" hidden="1" x14ac:dyDescent="0.25">
      <c r="A297" s="208">
        <f>COUNTIFS(Attd_Sheet[Student ID],Attd_Sheet[[#This Row],[Student ID]])</f>
        <v>1</v>
      </c>
      <c r="B297" s="209" t="s">
        <v>137</v>
      </c>
      <c r="C297" s="210" t="s">
        <v>2920</v>
      </c>
      <c r="D297" s="252" t="s">
        <v>511</v>
      </c>
      <c r="E297" s="252" t="s">
        <v>1326</v>
      </c>
      <c r="F297" s="209" t="s">
        <v>31</v>
      </c>
      <c r="G297" s="252" t="s">
        <v>2440</v>
      </c>
      <c r="H297" s="210" t="s">
        <v>6</v>
      </c>
      <c r="I297" s="224" t="s">
        <v>2993</v>
      </c>
      <c r="J297" s="211" t="s">
        <v>2481</v>
      </c>
      <c r="K297" s="96"/>
      <c r="L297" s="4"/>
      <c r="M297" s="4" t="s">
        <v>16</v>
      </c>
      <c r="N297" s="4"/>
      <c r="O297" s="4" t="s">
        <v>16</v>
      </c>
      <c r="P297" s="4"/>
      <c r="Q297" s="4" t="s">
        <v>16</v>
      </c>
      <c r="R297" s="4"/>
      <c r="S297" s="4"/>
      <c r="T297" s="4" t="s">
        <v>16</v>
      </c>
      <c r="U297" s="4"/>
      <c r="V297" s="4" t="s">
        <v>16</v>
      </c>
      <c r="W297" s="185"/>
      <c r="X297" s="4" t="s">
        <v>16</v>
      </c>
      <c r="Y297" s="4"/>
      <c r="Z297" s="4"/>
      <c r="AA297" s="4" t="s">
        <v>16</v>
      </c>
      <c r="AB297" s="4"/>
      <c r="AC297" s="4" t="s">
        <v>16</v>
      </c>
      <c r="AD297" s="4"/>
      <c r="AE297" s="4" t="s">
        <v>16</v>
      </c>
      <c r="AF297" s="4"/>
      <c r="AG297" s="4"/>
      <c r="AH297" s="4" t="s">
        <v>16</v>
      </c>
      <c r="AI297" s="4"/>
      <c r="AJ297" s="4" t="s">
        <v>16</v>
      </c>
      <c r="AK297" s="4"/>
      <c r="AL297" s="4" t="s">
        <v>16</v>
      </c>
      <c r="AM297" s="96"/>
      <c r="AN297" s="4"/>
      <c r="AO297" s="4" t="s">
        <v>16</v>
      </c>
      <c r="AP297" s="42">
        <f ca="1">COUNTIFS(INDIRECT(Data!$J$2),"&lt;&gt;")</f>
        <v>13</v>
      </c>
      <c r="AQ297" s="42">
        <f ca="1">COUNTIFS(INDIRECT(Data!$J$2),"P")</f>
        <v>13</v>
      </c>
      <c r="AR297" s="42">
        <f ca="1">COUNTIFS(INDIRECT(Data!$J$2),"A")</f>
        <v>0</v>
      </c>
      <c r="AS297" s="43">
        <f ca="1">COUNTIFS(INDIRECT(Data!$J$2),"L")</f>
        <v>0</v>
      </c>
      <c r="AT297" s="44">
        <f ca="1">IFERROR(Attd_Sheet[[#This Row],[Classes Attended]]/Attd_Sheet[[#This Row],[Column1]],"")</f>
        <v>1</v>
      </c>
      <c r="AU297" s="93" t="s">
        <v>3501</v>
      </c>
    </row>
    <row r="298" spans="1:47" s="35" customFormat="1" hidden="1" x14ac:dyDescent="0.25">
      <c r="A298" s="208">
        <f>COUNTIFS(Attd_Sheet[Student ID],Attd_Sheet[[#This Row],[Student ID]])</f>
        <v>1</v>
      </c>
      <c r="B298" s="209" t="s">
        <v>137</v>
      </c>
      <c r="C298" s="210" t="s">
        <v>2920</v>
      </c>
      <c r="D298" s="252" t="s">
        <v>512</v>
      </c>
      <c r="E298" s="252" t="s">
        <v>1327</v>
      </c>
      <c r="F298" s="209" t="s">
        <v>31</v>
      </c>
      <c r="G298" s="252" t="s">
        <v>2440</v>
      </c>
      <c r="H298" s="210" t="s">
        <v>6</v>
      </c>
      <c r="I298" s="224" t="s">
        <v>2993</v>
      </c>
      <c r="J298" s="211" t="s">
        <v>2481</v>
      </c>
      <c r="K298" s="4"/>
      <c r="L298" s="4"/>
      <c r="M298" s="4" t="s">
        <v>16</v>
      </c>
      <c r="N298" s="4"/>
      <c r="O298" s="4" t="s">
        <v>16</v>
      </c>
      <c r="P298" s="4"/>
      <c r="Q298" s="4" t="s">
        <v>16</v>
      </c>
      <c r="R298" s="4"/>
      <c r="S298" s="4"/>
      <c r="T298" s="4" t="s">
        <v>16</v>
      </c>
      <c r="U298" s="4"/>
      <c r="V298" s="4" t="s">
        <v>16</v>
      </c>
      <c r="W298" s="185"/>
      <c r="X298" s="4" t="s">
        <v>16</v>
      </c>
      <c r="Y298" s="4"/>
      <c r="Z298" s="4"/>
      <c r="AA298" s="4" t="s">
        <v>16</v>
      </c>
      <c r="AB298" s="4"/>
      <c r="AC298" s="4" t="s">
        <v>16</v>
      </c>
      <c r="AD298" s="4"/>
      <c r="AE298" s="4" t="s">
        <v>16</v>
      </c>
      <c r="AF298" s="4"/>
      <c r="AG298" s="4"/>
      <c r="AH298" s="4" t="s">
        <v>16</v>
      </c>
      <c r="AI298" s="4"/>
      <c r="AJ298" s="4" t="s">
        <v>16</v>
      </c>
      <c r="AK298" s="4"/>
      <c r="AL298" s="4" t="s">
        <v>16</v>
      </c>
      <c r="AM298" s="96"/>
      <c r="AN298" s="4"/>
      <c r="AO298" s="4" t="s">
        <v>16</v>
      </c>
      <c r="AP298" s="42">
        <f ca="1">COUNTIFS(INDIRECT(Data!$J$2),"&lt;&gt;")</f>
        <v>13</v>
      </c>
      <c r="AQ298" s="42">
        <f ca="1">COUNTIFS(INDIRECT(Data!$J$2),"P")</f>
        <v>13</v>
      </c>
      <c r="AR298" s="42">
        <f ca="1">COUNTIFS(INDIRECT(Data!$J$2),"A")</f>
        <v>0</v>
      </c>
      <c r="AS298" s="43">
        <f ca="1">COUNTIFS(INDIRECT(Data!$J$2),"L")</f>
        <v>0</v>
      </c>
      <c r="AT298" s="44">
        <f ca="1">IFERROR(Attd_Sheet[[#This Row],[Classes Attended]]/Attd_Sheet[[#This Row],[Column1]],"")</f>
        <v>1</v>
      </c>
      <c r="AU298" s="93" t="s">
        <v>3501</v>
      </c>
    </row>
    <row r="299" spans="1:47" s="35" customFormat="1" hidden="1" x14ac:dyDescent="0.25">
      <c r="A299" s="208">
        <f>COUNTIFS(Attd_Sheet[Student ID],Attd_Sheet[[#This Row],[Student ID]])</f>
        <v>1</v>
      </c>
      <c r="B299" s="209" t="s">
        <v>137</v>
      </c>
      <c r="C299" s="210" t="s">
        <v>2920</v>
      </c>
      <c r="D299" s="252" t="s">
        <v>513</v>
      </c>
      <c r="E299" s="252" t="s">
        <v>1328</v>
      </c>
      <c r="F299" s="209" t="s">
        <v>31</v>
      </c>
      <c r="G299" s="252" t="s">
        <v>2440</v>
      </c>
      <c r="H299" s="210" t="s">
        <v>6</v>
      </c>
      <c r="I299" s="224" t="s">
        <v>2993</v>
      </c>
      <c r="J299" s="211" t="s">
        <v>2481</v>
      </c>
      <c r="K299" s="96"/>
      <c r="L299" s="4"/>
      <c r="M299" s="4" t="s">
        <v>16</v>
      </c>
      <c r="N299" s="4"/>
      <c r="O299" s="4" t="s">
        <v>16</v>
      </c>
      <c r="P299" s="4"/>
      <c r="Q299" s="4" t="s">
        <v>16</v>
      </c>
      <c r="R299" s="4"/>
      <c r="S299" s="4"/>
      <c r="T299" s="4" t="s">
        <v>16</v>
      </c>
      <c r="U299" s="4"/>
      <c r="V299" s="4" t="s">
        <v>16</v>
      </c>
      <c r="W299" s="185"/>
      <c r="X299" s="4" t="s">
        <v>16</v>
      </c>
      <c r="Y299" s="4"/>
      <c r="Z299" s="4"/>
      <c r="AA299" s="4" t="s">
        <v>16</v>
      </c>
      <c r="AB299" s="4"/>
      <c r="AC299" s="4" t="s">
        <v>16</v>
      </c>
      <c r="AD299" s="4"/>
      <c r="AE299" s="4" t="s">
        <v>16</v>
      </c>
      <c r="AF299" s="4"/>
      <c r="AG299" s="4"/>
      <c r="AH299" s="4" t="s">
        <v>16</v>
      </c>
      <c r="AI299" s="4"/>
      <c r="AJ299" s="4" t="s">
        <v>16</v>
      </c>
      <c r="AK299" s="4"/>
      <c r="AL299" s="4" t="s">
        <v>16</v>
      </c>
      <c r="AM299" s="96"/>
      <c r="AN299" s="4"/>
      <c r="AO299" s="4" t="s">
        <v>16</v>
      </c>
      <c r="AP299" s="42">
        <f ca="1">COUNTIFS(INDIRECT(Data!$J$2),"&lt;&gt;")</f>
        <v>13</v>
      </c>
      <c r="AQ299" s="42">
        <f ca="1">COUNTIFS(INDIRECT(Data!$J$2),"P")</f>
        <v>13</v>
      </c>
      <c r="AR299" s="42">
        <f ca="1">COUNTIFS(INDIRECT(Data!$J$2),"A")</f>
        <v>0</v>
      </c>
      <c r="AS299" s="43">
        <f ca="1">COUNTIFS(INDIRECT(Data!$J$2),"L")</f>
        <v>0</v>
      </c>
      <c r="AT299" s="44">
        <f ca="1">IFERROR(Attd_Sheet[[#This Row],[Classes Attended]]/Attd_Sheet[[#This Row],[Column1]],"")</f>
        <v>1</v>
      </c>
      <c r="AU299" s="93" t="s">
        <v>3501</v>
      </c>
    </row>
    <row r="300" spans="1:47" s="35" customFormat="1" hidden="1" x14ac:dyDescent="0.25">
      <c r="A300" s="208">
        <f>COUNTIFS(Attd_Sheet[Student ID],Attd_Sheet[[#This Row],[Student ID]])</f>
        <v>1</v>
      </c>
      <c r="B300" s="209" t="s">
        <v>137</v>
      </c>
      <c r="C300" s="210" t="s">
        <v>2920</v>
      </c>
      <c r="D300" s="252" t="s">
        <v>514</v>
      </c>
      <c r="E300" s="252" t="s">
        <v>1329</v>
      </c>
      <c r="F300" s="209" t="s">
        <v>31</v>
      </c>
      <c r="G300" s="252" t="s">
        <v>2440</v>
      </c>
      <c r="H300" s="210" t="s">
        <v>6</v>
      </c>
      <c r="I300" s="224" t="s">
        <v>2993</v>
      </c>
      <c r="J300" s="211" t="s">
        <v>2481</v>
      </c>
      <c r="K300" s="4"/>
      <c r="L300" s="4"/>
      <c r="M300" s="4" t="s">
        <v>16</v>
      </c>
      <c r="N300" s="4"/>
      <c r="O300" s="4" t="s">
        <v>16</v>
      </c>
      <c r="P300" s="4"/>
      <c r="Q300" s="4" t="s">
        <v>16</v>
      </c>
      <c r="R300" s="4"/>
      <c r="S300" s="4"/>
      <c r="T300" s="4" t="s">
        <v>16</v>
      </c>
      <c r="U300" s="4"/>
      <c r="V300" s="4" t="s">
        <v>16</v>
      </c>
      <c r="W300" s="185"/>
      <c r="X300" s="4" t="s">
        <v>16</v>
      </c>
      <c r="Y300" s="4"/>
      <c r="Z300" s="4"/>
      <c r="AA300" s="4" t="s">
        <v>16</v>
      </c>
      <c r="AB300" s="4"/>
      <c r="AC300" s="4" t="s">
        <v>16</v>
      </c>
      <c r="AD300" s="4"/>
      <c r="AE300" s="4" t="s">
        <v>16</v>
      </c>
      <c r="AF300" s="4"/>
      <c r="AG300" s="4"/>
      <c r="AH300" s="4" t="s">
        <v>16</v>
      </c>
      <c r="AI300" s="4"/>
      <c r="AJ300" s="4" t="s">
        <v>16</v>
      </c>
      <c r="AK300" s="4"/>
      <c r="AL300" s="4" t="s">
        <v>16</v>
      </c>
      <c r="AM300" s="4"/>
      <c r="AN300" s="4"/>
      <c r="AO300" s="4" t="s">
        <v>16</v>
      </c>
      <c r="AP300" s="42">
        <f ca="1">COUNTIFS(INDIRECT(Data!$J$2),"&lt;&gt;")</f>
        <v>13</v>
      </c>
      <c r="AQ300" s="42">
        <f ca="1">COUNTIFS(INDIRECT(Data!$J$2),"P")</f>
        <v>13</v>
      </c>
      <c r="AR300" s="42">
        <f ca="1">COUNTIFS(INDIRECT(Data!$J$2),"A")</f>
        <v>0</v>
      </c>
      <c r="AS300" s="43">
        <f ca="1">COUNTIFS(INDIRECT(Data!$J$2),"L")</f>
        <v>0</v>
      </c>
      <c r="AT300" s="44">
        <f ca="1">IFERROR(Attd_Sheet[[#This Row],[Classes Attended]]/Attd_Sheet[[#This Row],[Column1]],"")</f>
        <v>1</v>
      </c>
      <c r="AU300" s="93" t="s">
        <v>3501</v>
      </c>
    </row>
    <row r="301" spans="1:47" s="35" customFormat="1" hidden="1" x14ac:dyDescent="0.25">
      <c r="A301" s="208">
        <f>COUNTIFS(Attd_Sheet[Student ID],Attd_Sheet[[#This Row],[Student ID]])</f>
        <v>1</v>
      </c>
      <c r="B301" s="209" t="s">
        <v>137</v>
      </c>
      <c r="C301" s="210" t="s">
        <v>2920</v>
      </c>
      <c r="D301" s="252" t="s">
        <v>515</v>
      </c>
      <c r="E301" s="252" t="s">
        <v>1330</v>
      </c>
      <c r="F301" s="209" t="s">
        <v>31</v>
      </c>
      <c r="G301" s="252" t="s">
        <v>2440</v>
      </c>
      <c r="H301" s="210" t="s">
        <v>6</v>
      </c>
      <c r="I301" s="224" t="s">
        <v>2993</v>
      </c>
      <c r="J301" s="211" t="s">
        <v>2481</v>
      </c>
      <c r="K301" s="4"/>
      <c r="L301" s="4"/>
      <c r="M301" s="4" t="s">
        <v>16</v>
      </c>
      <c r="N301" s="4"/>
      <c r="O301" s="4" t="s">
        <v>16</v>
      </c>
      <c r="P301" s="4"/>
      <c r="Q301" s="4" t="s">
        <v>16</v>
      </c>
      <c r="R301" s="4"/>
      <c r="S301" s="4"/>
      <c r="T301" s="4" t="s">
        <v>16</v>
      </c>
      <c r="U301" s="4"/>
      <c r="V301" s="4" t="s">
        <v>16</v>
      </c>
      <c r="W301" s="185"/>
      <c r="X301" s="4" t="s">
        <v>16</v>
      </c>
      <c r="Y301" s="4"/>
      <c r="Z301" s="4"/>
      <c r="AA301" s="4" t="s">
        <v>16</v>
      </c>
      <c r="AB301" s="4"/>
      <c r="AC301" s="4" t="s">
        <v>16</v>
      </c>
      <c r="AD301" s="4"/>
      <c r="AE301" s="4" t="s">
        <v>16</v>
      </c>
      <c r="AF301" s="4"/>
      <c r="AG301" s="4"/>
      <c r="AH301" s="4" t="s">
        <v>16</v>
      </c>
      <c r="AI301" s="4"/>
      <c r="AJ301" s="4" t="s">
        <v>16</v>
      </c>
      <c r="AK301" s="4"/>
      <c r="AL301" s="4" t="s">
        <v>16</v>
      </c>
      <c r="AM301" s="4"/>
      <c r="AN301" s="4"/>
      <c r="AO301" s="4" t="s">
        <v>16</v>
      </c>
      <c r="AP301" s="42">
        <f ca="1">COUNTIFS(INDIRECT(Data!$J$2),"&lt;&gt;")</f>
        <v>13</v>
      </c>
      <c r="AQ301" s="42">
        <f ca="1">COUNTIFS(INDIRECT(Data!$J$2),"P")</f>
        <v>13</v>
      </c>
      <c r="AR301" s="42">
        <f ca="1">COUNTIFS(INDIRECT(Data!$J$2),"A")</f>
        <v>0</v>
      </c>
      <c r="AS301" s="43">
        <f ca="1">COUNTIFS(INDIRECT(Data!$J$2),"L")</f>
        <v>0</v>
      </c>
      <c r="AT301" s="44">
        <f ca="1">IFERROR(Attd_Sheet[[#This Row],[Classes Attended]]/Attd_Sheet[[#This Row],[Column1]],"")</f>
        <v>1</v>
      </c>
      <c r="AU301" s="93" t="s">
        <v>3501</v>
      </c>
    </row>
    <row r="302" spans="1:47" s="35" customFormat="1" hidden="1" x14ac:dyDescent="0.25">
      <c r="A302" s="208">
        <f>COUNTIFS(Attd_Sheet[Student ID],Attd_Sheet[[#This Row],[Student ID]])</f>
        <v>1</v>
      </c>
      <c r="B302" s="209" t="s">
        <v>97</v>
      </c>
      <c r="C302" s="210" t="s">
        <v>2920</v>
      </c>
      <c r="D302" s="252" t="s">
        <v>378</v>
      </c>
      <c r="E302" s="252" t="s">
        <v>1193</v>
      </c>
      <c r="F302" s="209" t="s">
        <v>31</v>
      </c>
      <c r="G302" s="252" t="s">
        <v>2440</v>
      </c>
      <c r="H302" s="210" t="s">
        <v>6</v>
      </c>
      <c r="I302" s="224" t="s">
        <v>2993</v>
      </c>
      <c r="J302" s="211" t="s">
        <v>2481</v>
      </c>
      <c r="K302" s="4"/>
      <c r="L302" s="4"/>
      <c r="M302" s="4"/>
      <c r="N302" s="4"/>
      <c r="O302" s="4"/>
      <c r="P302" s="4"/>
      <c r="Q302" s="4" t="s">
        <v>16</v>
      </c>
      <c r="R302" s="4"/>
      <c r="S302" s="4"/>
      <c r="T302" s="4" t="s">
        <v>16</v>
      </c>
      <c r="U302" s="4"/>
      <c r="V302" s="4" t="s">
        <v>16</v>
      </c>
      <c r="W302" s="185"/>
      <c r="X302" s="4" t="s">
        <v>16</v>
      </c>
      <c r="Y302" s="4"/>
      <c r="Z302" s="4"/>
      <c r="AA302" s="4" t="s">
        <v>16</v>
      </c>
      <c r="AB302" s="4"/>
      <c r="AC302" s="4" t="s">
        <v>16</v>
      </c>
      <c r="AD302" s="4"/>
      <c r="AE302" s="4" t="s">
        <v>16</v>
      </c>
      <c r="AF302" s="4"/>
      <c r="AG302" s="4"/>
      <c r="AH302" s="4" t="s">
        <v>16</v>
      </c>
      <c r="AI302" s="4"/>
      <c r="AJ302" s="4" t="s">
        <v>16</v>
      </c>
      <c r="AK302" s="4"/>
      <c r="AL302" s="4" t="s">
        <v>16</v>
      </c>
      <c r="AM302" s="4"/>
      <c r="AN302" s="4"/>
      <c r="AO302" s="4" t="s">
        <v>16</v>
      </c>
      <c r="AP302" s="42">
        <f ca="1">COUNTIFS(INDIRECT(Data!$J$2),"&lt;&gt;")</f>
        <v>11</v>
      </c>
      <c r="AQ302" s="42">
        <f ca="1">COUNTIFS(INDIRECT(Data!$J$2),"P")</f>
        <v>11</v>
      </c>
      <c r="AR302" s="42">
        <f ca="1">COUNTIFS(INDIRECT(Data!$J$2),"A")</f>
        <v>0</v>
      </c>
      <c r="AS302" s="43">
        <f ca="1">COUNTIFS(INDIRECT(Data!$J$2),"L")</f>
        <v>0</v>
      </c>
      <c r="AT302" s="44">
        <f ca="1">IFERROR(Attd_Sheet[[#This Row],[Classes Attended]]/Attd_Sheet[[#This Row],[Column1]],"")</f>
        <v>1</v>
      </c>
      <c r="AU302" s="93" t="s">
        <v>3501</v>
      </c>
    </row>
    <row r="303" spans="1:47" s="35" customFormat="1" hidden="1" x14ac:dyDescent="0.25">
      <c r="A303" s="208">
        <f>COUNTIFS(Attd_Sheet[Student ID],Attd_Sheet[[#This Row],[Student ID]])</f>
        <v>1</v>
      </c>
      <c r="B303" s="209" t="s">
        <v>137</v>
      </c>
      <c r="C303" s="210" t="s">
        <v>2920</v>
      </c>
      <c r="D303" s="252" t="s">
        <v>516</v>
      </c>
      <c r="E303" s="252" t="s">
        <v>1331</v>
      </c>
      <c r="F303" s="209" t="s">
        <v>31</v>
      </c>
      <c r="G303" s="252" t="s">
        <v>2440</v>
      </c>
      <c r="H303" s="210" t="s">
        <v>6</v>
      </c>
      <c r="I303" s="224" t="s">
        <v>2993</v>
      </c>
      <c r="J303" s="211" t="s">
        <v>2481</v>
      </c>
      <c r="K303" s="4"/>
      <c r="L303" s="4"/>
      <c r="M303" s="4" t="s">
        <v>16</v>
      </c>
      <c r="N303" s="4"/>
      <c r="O303" s="4" t="s">
        <v>16</v>
      </c>
      <c r="P303" s="4"/>
      <c r="Q303" s="4" t="s">
        <v>16</v>
      </c>
      <c r="R303" s="4"/>
      <c r="S303" s="4"/>
      <c r="T303" s="4" t="s">
        <v>16</v>
      </c>
      <c r="U303" s="4"/>
      <c r="V303" s="4" t="s">
        <v>16</v>
      </c>
      <c r="W303" s="185"/>
      <c r="X303" s="4" t="s">
        <v>16</v>
      </c>
      <c r="Y303" s="4"/>
      <c r="Z303" s="4"/>
      <c r="AA303" s="4" t="s">
        <v>16</v>
      </c>
      <c r="AB303" s="4"/>
      <c r="AC303" s="4" t="s">
        <v>16</v>
      </c>
      <c r="AD303" s="4"/>
      <c r="AE303" s="4" t="s">
        <v>16</v>
      </c>
      <c r="AF303" s="4"/>
      <c r="AG303" s="4"/>
      <c r="AH303" s="4" t="s">
        <v>16</v>
      </c>
      <c r="AI303" s="4"/>
      <c r="AJ303" s="4" t="s">
        <v>16</v>
      </c>
      <c r="AK303" s="4"/>
      <c r="AL303" s="4" t="s">
        <v>16</v>
      </c>
      <c r="AM303" s="4"/>
      <c r="AN303" s="4"/>
      <c r="AO303" s="4" t="s">
        <v>16</v>
      </c>
      <c r="AP303" s="42">
        <f ca="1">COUNTIFS(INDIRECT(Data!$J$2),"&lt;&gt;")</f>
        <v>13</v>
      </c>
      <c r="AQ303" s="42">
        <f ca="1">COUNTIFS(INDIRECT(Data!$J$2),"P")</f>
        <v>13</v>
      </c>
      <c r="AR303" s="42">
        <f ca="1">COUNTIFS(INDIRECT(Data!$J$2),"A")</f>
        <v>0</v>
      </c>
      <c r="AS303" s="43">
        <f ca="1">COUNTIFS(INDIRECT(Data!$J$2),"L")</f>
        <v>0</v>
      </c>
      <c r="AT303" s="44">
        <f ca="1">IFERROR(Attd_Sheet[[#This Row],[Classes Attended]]/Attd_Sheet[[#This Row],[Column1]],"")</f>
        <v>1</v>
      </c>
      <c r="AU303" s="93" t="s">
        <v>3501</v>
      </c>
    </row>
    <row r="304" spans="1:47" s="35" customFormat="1" hidden="1" x14ac:dyDescent="0.25">
      <c r="A304" s="208">
        <f>COUNTIFS(Attd_Sheet[Student ID],Attd_Sheet[[#This Row],[Student ID]])</f>
        <v>1</v>
      </c>
      <c r="B304" s="209" t="s">
        <v>137</v>
      </c>
      <c r="C304" s="210" t="s">
        <v>2920</v>
      </c>
      <c r="D304" s="252" t="s">
        <v>517</v>
      </c>
      <c r="E304" s="252" t="s">
        <v>1332</v>
      </c>
      <c r="F304" s="209" t="s">
        <v>31</v>
      </c>
      <c r="G304" s="252" t="s">
        <v>2440</v>
      </c>
      <c r="H304" s="210" t="s">
        <v>6</v>
      </c>
      <c r="I304" s="224" t="s">
        <v>2993</v>
      </c>
      <c r="J304" s="211" t="s">
        <v>2481</v>
      </c>
      <c r="K304" s="4"/>
      <c r="L304" s="4"/>
      <c r="M304" s="4" t="s">
        <v>16</v>
      </c>
      <c r="N304" s="4"/>
      <c r="O304" s="4" t="s">
        <v>16</v>
      </c>
      <c r="P304" s="4"/>
      <c r="Q304" s="4" t="s">
        <v>16</v>
      </c>
      <c r="R304" s="4"/>
      <c r="S304" s="4"/>
      <c r="T304" s="4" t="s">
        <v>16</v>
      </c>
      <c r="U304" s="4"/>
      <c r="V304" s="4" t="s">
        <v>16</v>
      </c>
      <c r="W304" s="185"/>
      <c r="X304" s="4" t="s">
        <v>16</v>
      </c>
      <c r="Y304" s="4"/>
      <c r="Z304" s="4"/>
      <c r="AA304" s="4" t="s">
        <v>16</v>
      </c>
      <c r="AB304" s="4"/>
      <c r="AC304" s="4" t="s">
        <v>16</v>
      </c>
      <c r="AD304" s="4"/>
      <c r="AE304" s="4" t="s">
        <v>16</v>
      </c>
      <c r="AF304" s="4"/>
      <c r="AG304" s="4"/>
      <c r="AH304" s="4" t="s">
        <v>16</v>
      </c>
      <c r="AI304" s="4"/>
      <c r="AJ304" s="4" t="s">
        <v>16</v>
      </c>
      <c r="AK304" s="4"/>
      <c r="AL304" s="4" t="s">
        <v>16</v>
      </c>
      <c r="AM304" s="4"/>
      <c r="AN304" s="4"/>
      <c r="AO304" s="4" t="s">
        <v>16</v>
      </c>
      <c r="AP304" s="42">
        <f ca="1">COUNTIFS(INDIRECT(Data!$J$2),"&lt;&gt;")</f>
        <v>13</v>
      </c>
      <c r="AQ304" s="42">
        <f ca="1">COUNTIFS(INDIRECT(Data!$J$2),"P")</f>
        <v>13</v>
      </c>
      <c r="AR304" s="42">
        <f ca="1">COUNTIFS(INDIRECT(Data!$J$2),"A")</f>
        <v>0</v>
      </c>
      <c r="AS304" s="43">
        <f ca="1">COUNTIFS(INDIRECT(Data!$J$2),"L")</f>
        <v>0</v>
      </c>
      <c r="AT304" s="44">
        <f ca="1">IFERROR(Attd_Sheet[[#This Row],[Classes Attended]]/Attd_Sheet[[#This Row],[Column1]],"")</f>
        <v>1</v>
      </c>
      <c r="AU304" s="93" t="s">
        <v>3501</v>
      </c>
    </row>
    <row r="305" spans="1:47" s="35" customFormat="1" hidden="1" x14ac:dyDescent="0.25">
      <c r="A305" s="208">
        <f>COUNTIFS(Attd_Sheet[Student ID],Attd_Sheet[[#This Row],[Student ID]])</f>
        <v>1</v>
      </c>
      <c r="B305" s="209" t="s">
        <v>137</v>
      </c>
      <c r="C305" s="210" t="s">
        <v>2920</v>
      </c>
      <c r="D305" s="252" t="s">
        <v>518</v>
      </c>
      <c r="E305" s="252" t="s">
        <v>1333</v>
      </c>
      <c r="F305" s="209" t="s">
        <v>31</v>
      </c>
      <c r="G305" s="252" t="s">
        <v>2440</v>
      </c>
      <c r="H305" s="210" t="s">
        <v>6</v>
      </c>
      <c r="I305" s="224" t="s">
        <v>2993</v>
      </c>
      <c r="J305" s="211" t="s">
        <v>2481</v>
      </c>
      <c r="K305" s="4"/>
      <c r="L305" s="4"/>
      <c r="M305" s="4" t="s">
        <v>16</v>
      </c>
      <c r="N305" s="4"/>
      <c r="O305" s="4" t="s">
        <v>16</v>
      </c>
      <c r="P305" s="4"/>
      <c r="Q305" s="4" t="s">
        <v>16</v>
      </c>
      <c r="R305" s="4"/>
      <c r="S305" s="4"/>
      <c r="T305" s="4" t="s">
        <v>16</v>
      </c>
      <c r="U305" s="4"/>
      <c r="V305" s="4" t="s">
        <v>16</v>
      </c>
      <c r="W305" s="185"/>
      <c r="X305" s="4" t="s">
        <v>16</v>
      </c>
      <c r="Y305" s="4"/>
      <c r="Z305" s="4"/>
      <c r="AA305" s="4" t="s">
        <v>16</v>
      </c>
      <c r="AB305" s="4"/>
      <c r="AC305" s="4" t="s">
        <v>16</v>
      </c>
      <c r="AD305" s="4"/>
      <c r="AE305" s="4" t="s">
        <v>16</v>
      </c>
      <c r="AF305" s="4"/>
      <c r="AG305" s="4"/>
      <c r="AH305" s="4" t="s">
        <v>16</v>
      </c>
      <c r="AI305" s="4"/>
      <c r="AJ305" s="4" t="s">
        <v>16</v>
      </c>
      <c r="AK305" s="4"/>
      <c r="AL305" s="4" t="s">
        <v>16</v>
      </c>
      <c r="AM305" s="4"/>
      <c r="AN305" s="4"/>
      <c r="AO305" s="4" t="s">
        <v>16</v>
      </c>
      <c r="AP305" s="42">
        <f ca="1">COUNTIFS(INDIRECT(Data!$J$2),"&lt;&gt;")</f>
        <v>13</v>
      </c>
      <c r="AQ305" s="42">
        <f ca="1">COUNTIFS(INDIRECT(Data!$J$2),"P")</f>
        <v>13</v>
      </c>
      <c r="AR305" s="42">
        <f ca="1">COUNTIFS(INDIRECT(Data!$J$2),"A")</f>
        <v>0</v>
      </c>
      <c r="AS305" s="43">
        <f ca="1">COUNTIFS(INDIRECT(Data!$J$2),"L")</f>
        <v>0</v>
      </c>
      <c r="AT305" s="44">
        <f ca="1">IFERROR(Attd_Sheet[[#This Row],[Classes Attended]]/Attd_Sheet[[#This Row],[Column1]],"")</f>
        <v>1</v>
      </c>
      <c r="AU305" s="93" t="s">
        <v>3501</v>
      </c>
    </row>
    <row r="306" spans="1:47" s="35" customFormat="1" hidden="1" x14ac:dyDescent="0.25">
      <c r="A306" s="208">
        <f>COUNTIFS(Attd_Sheet[Student ID],Attd_Sheet[[#This Row],[Student ID]])</f>
        <v>1</v>
      </c>
      <c r="B306" s="209" t="s">
        <v>137</v>
      </c>
      <c r="C306" s="210" t="s">
        <v>2920</v>
      </c>
      <c r="D306" s="252" t="s">
        <v>519</v>
      </c>
      <c r="E306" s="252" t="s">
        <v>1334</v>
      </c>
      <c r="F306" s="209" t="s">
        <v>31</v>
      </c>
      <c r="G306" s="252" t="s">
        <v>2440</v>
      </c>
      <c r="H306" s="210" t="s">
        <v>6</v>
      </c>
      <c r="I306" s="224" t="s">
        <v>2993</v>
      </c>
      <c r="J306" s="211" t="s">
        <v>2481</v>
      </c>
      <c r="K306" s="4"/>
      <c r="L306" s="4"/>
      <c r="M306" s="4" t="s">
        <v>16</v>
      </c>
      <c r="N306" s="4"/>
      <c r="O306" s="4" t="s">
        <v>16</v>
      </c>
      <c r="P306" s="4"/>
      <c r="Q306" s="4" t="s">
        <v>16</v>
      </c>
      <c r="R306" s="4"/>
      <c r="S306" s="4"/>
      <c r="T306" s="4" t="s">
        <v>16</v>
      </c>
      <c r="U306" s="4"/>
      <c r="V306" s="4" t="s">
        <v>16</v>
      </c>
      <c r="W306" s="185"/>
      <c r="X306" s="4" t="s">
        <v>16</v>
      </c>
      <c r="Y306" s="4"/>
      <c r="Z306" s="4"/>
      <c r="AA306" s="4" t="s">
        <v>16</v>
      </c>
      <c r="AB306" s="4"/>
      <c r="AC306" s="4" t="s">
        <v>16</v>
      </c>
      <c r="AD306" s="4"/>
      <c r="AE306" s="4" t="s">
        <v>16</v>
      </c>
      <c r="AF306" s="4"/>
      <c r="AG306" s="4"/>
      <c r="AH306" s="4" t="s">
        <v>16</v>
      </c>
      <c r="AI306" s="4"/>
      <c r="AJ306" s="4" t="s">
        <v>16</v>
      </c>
      <c r="AK306" s="4"/>
      <c r="AL306" s="4" t="s">
        <v>16</v>
      </c>
      <c r="AM306" s="4"/>
      <c r="AN306" s="4"/>
      <c r="AO306" s="4" t="s">
        <v>16</v>
      </c>
      <c r="AP306" s="42">
        <f ca="1">COUNTIFS(INDIRECT(Data!$J$2),"&lt;&gt;")</f>
        <v>13</v>
      </c>
      <c r="AQ306" s="42">
        <f ca="1">COUNTIFS(INDIRECT(Data!$J$2),"P")</f>
        <v>13</v>
      </c>
      <c r="AR306" s="42">
        <f ca="1">COUNTIFS(INDIRECT(Data!$J$2),"A")</f>
        <v>0</v>
      </c>
      <c r="AS306" s="43">
        <f ca="1">COUNTIFS(INDIRECT(Data!$J$2),"L")</f>
        <v>0</v>
      </c>
      <c r="AT306" s="44">
        <f ca="1">IFERROR(Attd_Sheet[[#This Row],[Classes Attended]]/Attd_Sheet[[#This Row],[Column1]],"")</f>
        <v>1</v>
      </c>
      <c r="AU306" s="93" t="s">
        <v>3501</v>
      </c>
    </row>
    <row r="307" spans="1:47" s="35" customFormat="1" hidden="1" x14ac:dyDescent="0.25">
      <c r="A307" s="208">
        <f>COUNTIFS(Attd_Sheet[Student ID],Attd_Sheet[[#This Row],[Student ID]])</f>
        <v>1</v>
      </c>
      <c r="B307" s="209" t="s">
        <v>137</v>
      </c>
      <c r="C307" s="210" t="s">
        <v>2920</v>
      </c>
      <c r="D307" s="252" t="s">
        <v>520</v>
      </c>
      <c r="E307" s="252" t="s">
        <v>1335</v>
      </c>
      <c r="F307" s="209" t="s">
        <v>31</v>
      </c>
      <c r="G307" s="252" t="s">
        <v>2440</v>
      </c>
      <c r="H307" s="210" t="s">
        <v>6</v>
      </c>
      <c r="I307" s="224" t="s">
        <v>2993</v>
      </c>
      <c r="J307" s="211" t="s">
        <v>2481</v>
      </c>
      <c r="K307" s="4"/>
      <c r="L307" s="4"/>
      <c r="M307" s="4" t="s">
        <v>16</v>
      </c>
      <c r="N307" s="4"/>
      <c r="O307" s="4" t="s">
        <v>16</v>
      </c>
      <c r="P307" s="4"/>
      <c r="Q307" s="4" t="s">
        <v>16</v>
      </c>
      <c r="R307" s="4"/>
      <c r="S307" s="4"/>
      <c r="T307" s="4" t="s">
        <v>16</v>
      </c>
      <c r="U307" s="4"/>
      <c r="V307" s="4" t="s">
        <v>16</v>
      </c>
      <c r="W307" s="185"/>
      <c r="X307" s="4" t="s">
        <v>16</v>
      </c>
      <c r="Y307" s="4"/>
      <c r="Z307" s="4"/>
      <c r="AA307" s="4" t="s">
        <v>16</v>
      </c>
      <c r="AB307" s="4"/>
      <c r="AC307" s="4" t="s">
        <v>16</v>
      </c>
      <c r="AD307" s="4"/>
      <c r="AE307" s="4" t="s">
        <v>16</v>
      </c>
      <c r="AF307" s="4"/>
      <c r="AG307" s="4"/>
      <c r="AH307" s="4" t="s">
        <v>16</v>
      </c>
      <c r="AI307" s="4"/>
      <c r="AJ307" s="4" t="s">
        <v>16</v>
      </c>
      <c r="AK307" s="4"/>
      <c r="AL307" s="4" t="s">
        <v>16</v>
      </c>
      <c r="AM307" s="4"/>
      <c r="AN307" s="4"/>
      <c r="AO307" s="4" t="s">
        <v>16</v>
      </c>
      <c r="AP307" s="42">
        <f ca="1">COUNTIFS(INDIRECT(Data!$J$2),"&lt;&gt;")</f>
        <v>13</v>
      </c>
      <c r="AQ307" s="42">
        <f ca="1">COUNTIFS(INDIRECT(Data!$J$2),"P")</f>
        <v>13</v>
      </c>
      <c r="AR307" s="42">
        <f ca="1">COUNTIFS(INDIRECT(Data!$J$2),"A")</f>
        <v>0</v>
      </c>
      <c r="AS307" s="43">
        <f ca="1">COUNTIFS(INDIRECT(Data!$J$2),"L")</f>
        <v>0</v>
      </c>
      <c r="AT307" s="44">
        <f ca="1">IFERROR(Attd_Sheet[[#This Row],[Classes Attended]]/Attd_Sheet[[#This Row],[Column1]],"")</f>
        <v>1</v>
      </c>
      <c r="AU307" s="93" t="s">
        <v>3501</v>
      </c>
    </row>
    <row r="308" spans="1:47" s="35" customFormat="1" hidden="1" x14ac:dyDescent="0.25">
      <c r="A308" s="208">
        <f>COUNTIFS(Attd_Sheet[Student ID],Attd_Sheet[[#This Row],[Student ID]])</f>
        <v>1</v>
      </c>
      <c r="B308" s="209" t="s">
        <v>137</v>
      </c>
      <c r="C308" s="210" t="s">
        <v>2920</v>
      </c>
      <c r="D308" s="252" t="s">
        <v>521</v>
      </c>
      <c r="E308" s="252" t="s">
        <v>1336</v>
      </c>
      <c r="F308" s="209" t="s">
        <v>31</v>
      </c>
      <c r="G308" s="252" t="s">
        <v>2440</v>
      </c>
      <c r="H308" s="210" t="s">
        <v>6</v>
      </c>
      <c r="I308" s="224" t="s">
        <v>2993</v>
      </c>
      <c r="J308" s="211" t="s">
        <v>2481</v>
      </c>
      <c r="K308" s="4"/>
      <c r="L308" s="81"/>
      <c r="M308" s="4" t="s">
        <v>16</v>
      </c>
      <c r="N308" s="185"/>
      <c r="O308" s="4" t="s">
        <v>16</v>
      </c>
      <c r="P308" s="4"/>
      <c r="Q308" s="4" t="s">
        <v>16</v>
      </c>
      <c r="R308" s="4"/>
      <c r="S308" s="4"/>
      <c r="T308" s="4" t="s">
        <v>16</v>
      </c>
      <c r="U308" s="4"/>
      <c r="V308" s="4" t="s">
        <v>16</v>
      </c>
      <c r="W308" s="4"/>
      <c r="X308" s="4" t="s">
        <v>16</v>
      </c>
      <c r="Y308" s="4"/>
      <c r="Z308" s="4"/>
      <c r="AA308" s="4" t="s">
        <v>16</v>
      </c>
      <c r="AB308" s="4"/>
      <c r="AC308" s="4" t="s">
        <v>16</v>
      </c>
      <c r="AD308" s="4"/>
      <c r="AE308" s="4" t="s">
        <v>16</v>
      </c>
      <c r="AF308" s="4"/>
      <c r="AG308" s="4"/>
      <c r="AH308" s="4" t="s">
        <v>16</v>
      </c>
      <c r="AI308" s="4"/>
      <c r="AJ308" s="4" t="s">
        <v>16</v>
      </c>
      <c r="AK308" s="4"/>
      <c r="AL308" s="4" t="s">
        <v>16</v>
      </c>
      <c r="AM308" s="4"/>
      <c r="AN308" s="4"/>
      <c r="AO308" s="4" t="s">
        <v>16</v>
      </c>
      <c r="AP308" s="42">
        <f ca="1">COUNTIFS(INDIRECT(Data!$J$2),"&lt;&gt;")</f>
        <v>13</v>
      </c>
      <c r="AQ308" s="42">
        <f ca="1">COUNTIFS(INDIRECT(Data!$J$2),"P")</f>
        <v>13</v>
      </c>
      <c r="AR308" s="42">
        <f ca="1">COUNTIFS(INDIRECT(Data!$J$2),"A")</f>
        <v>0</v>
      </c>
      <c r="AS308" s="43">
        <f ca="1">COUNTIFS(INDIRECT(Data!$J$2),"L")</f>
        <v>0</v>
      </c>
      <c r="AT308" s="44">
        <f ca="1">IFERROR(Attd_Sheet[[#This Row],[Classes Attended]]/Attd_Sheet[[#This Row],[Column1]],"")</f>
        <v>1</v>
      </c>
      <c r="AU308" s="93" t="s">
        <v>3501</v>
      </c>
    </row>
    <row r="309" spans="1:47" s="35" customFormat="1" hidden="1" x14ac:dyDescent="0.25">
      <c r="A309" s="208">
        <f>COUNTIFS(Attd_Sheet[Student ID],Attd_Sheet[[#This Row],[Student ID]])</f>
        <v>1</v>
      </c>
      <c r="B309" s="209" t="s">
        <v>137</v>
      </c>
      <c r="C309" s="210" t="s">
        <v>2920</v>
      </c>
      <c r="D309" s="252" t="s">
        <v>522</v>
      </c>
      <c r="E309" s="252" t="s">
        <v>1337</v>
      </c>
      <c r="F309" s="209" t="s">
        <v>31</v>
      </c>
      <c r="G309" s="252" t="s">
        <v>2440</v>
      </c>
      <c r="H309" s="210" t="s">
        <v>6</v>
      </c>
      <c r="I309" s="224" t="s">
        <v>2993</v>
      </c>
      <c r="J309" s="211" t="s">
        <v>2481</v>
      </c>
      <c r="K309" s="4"/>
      <c r="L309" s="81"/>
      <c r="M309" s="4" t="s">
        <v>16</v>
      </c>
      <c r="N309" s="185"/>
      <c r="O309" s="4" t="s">
        <v>16</v>
      </c>
      <c r="P309" s="4"/>
      <c r="Q309" s="4" t="s">
        <v>16</v>
      </c>
      <c r="R309" s="4"/>
      <c r="S309" s="4"/>
      <c r="T309" s="4" t="s">
        <v>16</v>
      </c>
      <c r="U309" s="4"/>
      <c r="V309" s="4" t="s">
        <v>16</v>
      </c>
      <c r="W309" s="4"/>
      <c r="X309" s="4" t="s">
        <v>16</v>
      </c>
      <c r="Y309" s="4"/>
      <c r="Z309" s="4"/>
      <c r="AA309" s="4" t="s">
        <v>16</v>
      </c>
      <c r="AB309" s="4"/>
      <c r="AC309" s="4" t="s">
        <v>16</v>
      </c>
      <c r="AD309" s="4"/>
      <c r="AE309" s="4" t="s">
        <v>16</v>
      </c>
      <c r="AF309" s="4"/>
      <c r="AG309" s="4"/>
      <c r="AH309" s="4" t="s">
        <v>16</v>
      </c>
      <c r="AI309" s="4"/>
      <c r="AJ309" s="4" t="s">
        <v>16</v>
      </c>
      <c r="AK309" s="4"/>
      <c r="AL309" s="4" t="s">
        <v>16</v>
      </c>
      <c r="AM309" s="4"/>
      <c r="AN309" s="4"/>
      <c r="AO309" s="4" t="s">
        <v>16</v>
      </c>
      <c r="AP309" s="42">
        <f ca="1">COUNTIFS(INDIRECT(Data!$J$2),"&lt;&gt;")</f>
        <v>13</v>
      </c>
      <c r="AQ309" s="42">
        <f ca="1">COUNTIFS(INDIRECT(Data!$J$2),"P")</f>
        <v>13</v>
      </c>
      <c r="AR309" s="42">
        <f ca="1">COUNTIFS(INDIRECT(Data!$J$2),"A")</f>
        <v>0</v>
      </c>
      <c r="AS309" s="43">
        <f ca="1">COUNTIFS(INDIRECT(Data!$J$2),"L")</f>
        <v>0</v>
      </c>
      <c r="AT309" s="44">
        <f ca="1">IFERROR(Attd_Sheet[[#This Row],[Classes Attended]]/Attd_Sheet[[#This Row],[Column1]],"")</f>
        <v>1</v>
      </c>
      <c r="AU309" s="93" t="s">
        <v>3501</v>
      </c>
    </row>
    <row r="310" spans="1:47" s="35" customFormat="1" hidden="1" x14ac:dyDescent="0.25">
      <c r="A310" s="208">
        <f>COUNTIFS(Attd_Sheet[Student ID],Attd_Sheet[[#This Row],[Student ID]])</f>
        <v>1</v>
      </c>
      <c r="B310" s="209" t="s">
        <v>137</v>
      </c>
      <c r="C310" s="210" t="s">
        <v>2920</v>
      </c>
      <c r="D310" s="252" t="s">
        <v>523</v>
      </c>
      <c r="E310" s="252" t="s">
        <v>1338</v>
      </c>
      <c r="F310" s="209" t="s">
        <v>31</v>
      </c>
      <c r="G310" s="252" t="s">
        <v>2440</v>
      </c>
      <c r="H310" s="210" t="s">
        <v>6</v>
      </c>
      <c r="I310" s="224" t="s">
        <v>2993</v>
      </c>
      <c r="J310" s="211" t="s">
        <v>2481</v>
      </c>
      <c r="K310" s="4"/>
      <c r="L310" s="4"/>
      <c r="M310" s="4" t="s">
        <v>16</v>
      </c>
      <c r="N310" s="185"/>
      <c r="O310" s="4" t="s">
        <v>16</v>
      </c>
      <c r="P310" s="4"/>
      <c r="Q310" s="4" t="s">
        <v>16</v>
      </c>
      <c r="R310" s="4"/>
      <c r="S310" s="4"/>
      <c r="T310" s="4" t="s">
        <v>16</v>
      </c>
      <c r="U310" s="4"/>
      <c r="V310" s="4" t="s">
        <v>16</v>
      </c>
      <c r="W310" s="4"/>
      <c r="X310" s="4" t="s">
        <v>16</v>
      </c>
      <c r="Y310" s="4"/>
      <c r="Z310" s="4"/>
      <c r="AA310" s="4" t="s">
        <v>16</v>
      </c>
      <c r="AB310" s="4"/>
      <c r="AC310" s="4" t="s">
        <v>16</v>
      </c>
      <c r="AD310" s="4"/>
      <c r="AE310" s="4" t="s">
        <v>16</v>
      </c>
      <c r="AF310" s="4"/>
      <c r="AG310" s="4"/>
      <c r="AH310" s="4" t="s">
        <v>16</v>
      </c>
      <c r="AI310" s="4"/>
      <c r="AJ310" s="4" t="s">
        <v>16</v>
      </c>
      <c r="AK310" s="4"/>
      <c r="AL310" s="4" t="s">
        <v>16</v>
      </c>
      <c r="AM310" s="4"/>
      <c r="AN310" s="4"/>
      <c r="AO310" s="4" t="s">
        <v>16</v>
      </c>
      <c r="AP310" s="42">
        <f ca="1">COUNTIFS(INDIRECT(Data!$J$2),"&lt;&gt;")</f>
        <v>13</v>
      </c>
      <c r="AQ310" s="42">
        <f ca="1">COUNTIFS(INDIRECT(Data!$J$2),"P")</f>
        <v>13</v>
      </c>
      <c r="AR310" s="42">
        <f ca="1">COUNTIFS(INDIRECT(Data!$J$2),"A")</f>
        <v>0</v>
      </c>
      <c r="AS310" s="43">
        <f ca="1">COUNTIFS(INDIRECT(Data!$J$2),"L")</f>
        <v>0</v>
      </c>
      <c r="AT310" s="44">
        <f ca="1">IFERROR(Attd_Sheet[[#This Row],[Classes Attended]]/Attd_Sheet[[#This Row],[Column1]],"")</f>
        <v>1</v>
      </c>
      <c r="AU310" s="93" t="s">
        <v>3501</v>
      </c>
    </row>
    <row r="311" spans="1:47" s="35" customFormat="1" hidden="1" x14ac:dyDescent="0.25">
      <c r="A311" s="208">
        <f>COUNTIFS(Attd_Sheet[Student ID],Attd_Sheet[[#This Row],[Student ID]])</f>
        <v>1</v>
      </c>
      <c r="B311" s="209" t="s">
        <v>137</v>
      </c>
      <c r="C311" s="210" t="s">
        <v>2920</v>
      </c>
      <c r="D311" s="252" t="s">
        <v>524</v>
      </c>
      <c r="E311" s="257" t="s">
        <v>1339</v>
      </c>
      <c r="F311" s="209" t="s">
        <v>31</v>
      </c>
      <c r="G311" s="252" t="s">
        <v>2440</v>
      </c>
      <c r="H311" s="210" t="s">
        <v>6</v>
      </c>
      <c r="I311" s="224" t="s">
        <v>2993</v>
      </c>
      <c r="J311" s="211" t="s">
        <v>2481</v>
      </c>
      <c r="K311" s="4"/>
      <c r="L311" s="4"/>
      <c r="M311" s="4" t="s">
        <v>16</v>
      </c>
      <c r="N311" s="185"/>
      <c r="O311" s="4" t="s">
        <v>16</v>
      </c>
      <c r="P311" s="4"/>
      <c r="Q311" s="4" t="s">
        <v>16</v>
      </c>
      <c r="R311" s="4"/>
      <c r="S311" s="4"/>
      <c r="T311" s="4" t="s">
        <v>16</v>
      </c>
      <c r="U311" s="4"/>
      <c r="V311" s="4" t="s">
        <v>16</v>
      </c>
      <c r="W311" s="4"/>
      <c r="X311" s="4" t="s">
        <v>16</v>
      </c>
      <c r="Y311" s="4"/>
      <c r="Z311" s="4"/>
      <c r="AA311" s="4" t="s">
        <v>16</v>
      </c>
      <c r="AB311" s="4"/>
      <c r="AC311" s="4" t="s">
        <v>16</v>
      </c>
      <c r="AD311" s="4"/>
      <c r="AE311" s="4" t="s">
        <v>16</v>
      </c>
      <c r="AF311" s="4"/>
      <c r="AG311" s="4"/>
      <c r="AH311" s="4" t="s">
        <v>16</v>
      </c>
      <c r="AI311" s="4"/>
      <c r="AJ311" s="4" t="s">
        <v>16</v>
      </c>
      <c r="AK311" s="4"/>
      <c r="AL311" s="4" t="s">
        <v>16</v>
      </c>
      <c r="AM311" s="4"/>
      <c r="AN311" s="4"/>
      <c r="AO311" s="4" t="s">
        <v>16</v>
      </c>
      <c r="AP311" s="42">
        <f ca="1">COUNTIFS(INDIRECT(Data!$J$2),"&lt;&gt;")</f>
        <v>13</v>
      </c>
      <c r="AQ311" s="42">
        <f ca="1">COUNTIFS(INDIRECT(Data!$J$2),"P")</f>
        <v>13</v>
      </c>
      <c r="AR311" s="42">
        <f ca="1">COUNTIFS(INDIRECT(Data!$J$2),"A")</f>
        <v>0</v>
      </c>
      <c r="AS311" s="43">
        <f ca="1">COUNTIFS(INDIRECT(Data!$J$2),"L")</f>
        <v>0</v>
      </c>
      <c r="AT311" s="44">
        <f ca="1">IFERROR(Attd_Sheet[[#This Row],[Classes Attended]]/Attd_Sheet[[#This Row],[Column1]],"")</f>
        <v>1</v>
      </c>
      <c r="AU311" s="93" t="s">
        <v>3501</v>
      </c>
    </row>
    <row r="312" spans="1:47" s="35" customFormat="1" hidden="1" x14ac:dyDescent="0.25">
      <c r="A312" s="208">
        <f>COUNTIFS(Attd_Sheet[Student ID],Attd_Sheet[[#This Row],[Student ID]])</f>
        <v>1</v>
      </c>
      <c r="B312" s="209" t="s">
        <v>137</v>
      </c>
      <c r="C312" s="210" t="s">
        <v>2920</v>
      </c>
      <c r="D312" s="252" t="s">
        <v>525</v>
      </c>
      <c r="E312" s="252" t="s">
        <v>1340</v>
      </c>
      <c r="F312" s="209" t="s">
        <v>31</v>
      </c>
      <c r="G312" s="252" t="s">
        <v>2440</v>
      </c>
      <c r="H312" s="210" t="s">
        <v>6</v>
      </c>
      <c r="I312" s="224" t="s">
        <v>2993</v>
      </c>
      <c r="J312" s="211" t="s">
        <v>2481</v>
      </c>
      <c r="K312" s="4"/>
      <c r="L312" s="4"/>
      <c r="M312" s="4" t="s">
        <v>16</v>
      </c>
      <c r="N312" s="185"/>
      <c r="O312" s="4" t="s">
        <v>16</v>
      </c>
      <c r="P312" s="4"/>
      <c r="Q312" s="4" t="s">
        <v>16</v>
      </c>
      <c r="R312" s="4"/>
      <c r="S312" s="4"/>
      <c r="T312" s="4" t="s">
        <v>16</v>
      </c>
      <c r="U312" s="4"/>
      <c r="V312" s="4" t="s">
        <v>16</v>
      </c>
      <c r="W312" s="4"/>
      <c r="X312" s="4" t="s">
        <v>16</v>
      </c>
      <c r="Y312" s="4"/>
      <c r="Z312" s="4"/>
      <c r="AA312" s="4" t="s">
        <v>16</v>
      </c>
      <c r="AB312" s="4"/>
      <c r="AC312" s="4" t="s">
        <v>16</v>
      </c>
      <c r="AD312" s="4"/>
      <c r="AE312" s="4" t="s">
        <v>16</v>
      </c>
      <c r="AF312" s="4"/>
      <c r="AG312" s="4"/>
      <c r="AH312" s="4" t="s">
        <v>16</v>
      </c>
      <c r="AI312" s="4"/>
      <c r="AJ312" s="4" t="s">
        <v>16</v>
      </c>
      <c r="AK312" s="4"/>
      <c r="AL312" s="4" t="s">
        <v>16</v>
      </c>
      <c r="AM312" s="4"/>
      <c r="AN312" s="4"/>
      <c r="AO312" s="4" t="s">
        <v>16</v>
      </c>
      <c r="AP312" s="42">
        <f ca="1">COUNTIFS(INDIRECT(Data!$J$2),"&lt;&gt;")</f>
        <v>13</v>
      </c>
      <c r="AQ312" s="42">
        <f ca="1">COUNTIFS(INDIRECT(Data!$J$2),"P")</f>
        <v>13</v>
      </c>
      <c r="AR312" s="42">
        <f ca="1">COUNTIFS(INDIRECT(Data!$J$2),"A")</f>
        <v>0</v>
      </c>
      <c r="AS312" s="43">
        <f ca="1">COUNTIFS(INDIRECT(Data!$J$2),"L")</f>
        <v>0</v>
      </c>
      <c r="AT312" s="44">
        <f ca="1">IFERROR(Attd_Sheet[[#This Row],[Classes Attended]]/Attd_Sheet[[#This Row],[Column1]],"")</f>
        <v>1</v>
      </c>
      <c r="AU312" s="93" t="s">
        <v>3501</v>
      </c>
    </row>
    <row r="313" spans="1:47" s="35" customFormat="1" hidden="1" x14ac:dyDescent="0.25">
      <c r="A313" s="208">
        <f>COUNTIFS(Attd_Sheet[Student ID],Attd_Sheet[[#This Row],[Student ID]])</f>
        <v>1</v>
      </c>
      <c r="B313" s="209" t="s">
        <v>137</v>
      </c>
      <c r="C313" s="210" t="s">
        <v>2920</v>
      </c>
      <c r="D313" s="252" t="s">
        <v>526</v>
      </c>
      <c r="E313" s="252" t="s">
        <v>1341</v>
      </c>
      <c r="F313" s="209" t="s">
        <v>31</v>
      </c>
      <c r="G313" s="252" t="s">
        <v>2440</v>
      </c>
      <c r="H313" s="210" t="s">
        <v>6</v>
      </c>
      <c r="I313" s="224" t="s">
        <v>2993</v>
      </c>
      <c r="J313" s="211" t="s">
        <v>2481</v>
      </c>
      <c r="K313" s="4"/>
      <c r="L313" s="4"/>
      <c r="M313" s="4" t="s">
        <v>16</v>
      </c>
      <c r="N313" s="185"/>
      <c r="O313" s="4" t="s">
        <v>16</v>
      </c>
      <c r="P313" s="4"/>
      <c r="Q313" s="4" t="s">
        <v>16</v>
      </c>
      <c r="R313" s="4"/>
      <c r="S313" s="4"/>
      <c r="T313" s="4" t="s">
        <v>16</v>
      </c>
      <c r="U313" s="4"/>
      <c r="V313" s="4" t="s">
        <v>16</v>
      </c>
      <c r="W313" s="4"/>
      <c r="X313" s="4" t="s">
        <v>16</v>
      </c>
      <c r="Y313" s="4"/>
      <c r="Z313" s="4"/>
      <c r="AA313" s="4" t="s">
        <v>16</v>
      </c>
      <c r="AB313" s="4"/>
      <c r="AC313" s="4" t="s">
        <v>16</v>
      </c>
      <c r="AD313" s="4"/>
      <c r="AE313" s="4" t="s">
        <v>16</v>
      </c>
      <c r="AF313" s="4"/>
      <c r="AG313" s="4"/>
      <c r="AH313" s="4" t="s">
        <v>16</v>
      </c>
      <c r="AI313" s="4"/>
      <c r="AJ313" s="4" t="s">
        <v>16</v>
      </c>
      <c r="AK313" s="4"/>
      <c r="AL313" s="4" t="s">
        <v>16</v>
      </c>
      <c r="AM313" s="4"/>
      <c r="AN313" s="4"/>
      <c r="AO313" s="4" t="s">
        <v>16</v>
      </c>
      <c r="AP313" s="42">
        <f ca="1">COUNTIFS(INDIRECT(Data!$J$2),"&lt;&gt;")</f>
        <v>13</v>
      </c>
      <c r="AQ313" s="42">
        <f ca="1">COUNTIFS(INDIRECT(Data!$J$2),"P")</f>
        <v>13</v>
      </c>
      <c r="AR313" s="42">
        <f ca="1">COUNTIFS(INDIRECT(Data!$J$2),"A")</f>
        <v>0</v>
      </c>
      <c r="AS313" s="43">
        <f ca="1">COUNTIFS(INDIRECT(Data!$J$2),"L")</f>
        <v>0</v>
      </c>
      <c r="AT313" s="44">
        <f ca="1">IFERROR(Attd_Sheet[[#This Row],[Classes Attended]]/Attd_Sheet[[#This Row],[Column1]],"")</f>
        <v>1</v>
      </c>
      <c r="AU313" s="93" t="s">
        <v>3501</v>
      </c>
    </row>
    <row r="314" spans="1:47" s="35" customFormat="1" hidden="1" x14ac:dyDescent="0.25">
      <c r="A314" s="208">
        <f>COUNTIFS(Attd_Sheet[Student ID],Attd_Sheet[[#This Row],[Student ID]])</f>
        <v>1</v>
      </c>
      <c r="B314" s="209" t="s">
        <v>137</v>
      </c>
      <c r="C314" s="13" t="s">
        <v>3443</v>
      </c>
      <c r="D314" s="252" t="s">
        <v>390</v>
      </c>
      <c r="E314" s="252" t="s">
        <v>1205</v>
      </c>
      <c r="F314" s="209" t="s">
        <v>31</v>
      </c>
      <c r="G314" s="252" t="s">
        <v>2432</v>
      </c>
      <c r="H314" s="210" t="s">
        <v>7</v>
      </c>
      <c r="I314" s="15" t="s">
        <v>2868</v>
      </c>
      <c r="J314" s="211" t="s">
        <v>113</v>
      </c>
      <c r="K314" s="4" t="s">
        <v>16</v>
      </c>
      <c r="L314" s="4"/>
      <c r="M314" s="4"/>
      <c r="N314" s="4" t="s">
        <v>16</v>
      </c>
      <c r="O314" s="4"/>
      <c r="P314" s="4" t="s">
        <v>16</v>
      </c>
      <c r="Q314" s="185"/>
      <c r="R314" s="4" t="s">
        <v>16</v>
      </c>
      <c r="S314" s="4"/>
      <c r="T314" s="4"/>
      <c r="U314" s="4" t="s">
        <v>16</v>
      </c>
      <c r="V314" s="4"/>
      <c r="W314" s="4" t="s">
        <v>16</v>
      </c>
      <c r="X314" s="4"/>
      <c r="Y314" s="4" t="s">
        <v>16</v>
      </c>
      <c r="Z314" s="4"/>
      <c r="AA314" s="4"/>
      <c r="AB314" s="4" t="s">
        <v>16</v>
      </c>
      <c r="AC314" s="4"/>
      <c r="AD314" s="4" t="s">
        <v>16</v>
      </c>
      <c r="AE314" s="236"/>
      <c r="AF314" s="4" t="s">
        <v>16</v>
      </c>
      <c r="AG314" s="4"/>
      <c r="AH314" s="4"/>
      <c r="AI314" s="4" t="s">
        <v>16</v>
      </c>
      <c r="AJ314" s="4"/>
      <c r="AK314" s="4" t="s">
        <v>16</v>
      </c>
      <c r="AL314" s="4"/>
      <c r="AM314" s="4" t="s">
        <v>16</v>
      </c>
      <c r="AN314" s="4"/>
      <c r="AO314" s="4"/>
      <c r="AP314" s="42">
        <f ca="1">COUNTIFS(INDIRECT(Data!$J$2),"&lt;&gt;")</f>
        <v>13</v>
      </c>
      <c r="AQ314" s="42">
        <f ca="1">COUNTIFS(INDIRECT(Data!$J$2),"P")</f>
        <v>13</v>
      </c>
      <c r="AR314" s="42">
        <f ca="1">COUNTIFS(INDIRECT(Data!$J$2),"A")</f>
        <v>0</v>
      </c>
      <c r="AS314" s="43">
        <f ca="1">COUNTIFS(INDIRECT(Data!$J$2),"L")</f>
        <v>0</v>
      </c>
      <c r="AT314" s="44">
        <f ca="1">IFERROR(Attd_Sheet[[#This Row],[Classes Attended]]/Attd_Sheet[[#This Row],[Column1]],"")</f>
        <v>1</v>
      </c>
      <c r="AU314" s="26"/>
    </row>
    <row r="315" spans="1:47" s="35" customFormat="1" hidden="1" x14ac:dyDescent="0.25">
      <c r="A315" s="208">
        <f>COUNTIFS(Attd_Sheet[Student ID],Attd_Sheet[[#This Row],[Student ID]])</f>
        <v>1</v>
      </c>
      <c r="B315" s="209" t="s">
        <v>137</v>
      </c>
      <c r="C315" s="13" t="s">
        <v>3443</v>
      </c>
      <c r="D315" s="252" t="s">
        <v>391</v>
      </c>
      <c r="E315" s="258" t="s">
        <v>1206</v>
      </c>
      <c r="F315" s="209" t="s">
        <v>31</v>
      </c>
      <c r="G315" s="252" t="s">
        <v>2432</v>
      </c>
      <c r="H315" s="210" t="s">
        <v>7</v>
      </c>
      <c r="I315" s="15" t="s">
        <v>2868</v>
      </c>
      <c r="J315" s="211" t="s">
        <v>113</v>
      </c>
      <c r="K315" s="4" t="s">
        <v>28</v>
      </c>
      <c r="L315" s="96"/>
      <c r="M315" s="4"/>
      <c r="N315" s="4" t="s">
        <v>16</v>
      </c>
      <c r="O315" s="96"/>
      <c r="P315" s="4" t="s">
        <v>28</v>
      </c>
      <c r="Q315" s="185"/>
      <c r="R315" s="4" t="s">
        <v>16</v>
      </c>
      <c r="S315" s="4"/>
      <c r="T315" s="4"/>
      <c r="U315" s="4" t="s">
        <v>16</v>
      </c>
      <c r="V315" s="96"/>
      <c r="W315" s="4" t="s">
        <v>16</v>
      </c>
      <c r="X315" s="4"/>
      <c r="Y315" s="4" t="s">
        <v>16</v>
      </c>
      <c r="Z315" s="4"/>
      <c r="AA315" s="4"/>
      <c r="AB315" s="4" t="s">
        <v>16</v>
      </c>
      <c r="AC315" s="96"/>
      <c r="AD315" s="4" t="s">
        <v>28</v>
      </c>
      <c r="AE315" s="236"/>
      <c r="AF315" s="4" t="s">
        <v>28</v>
      </c>
      <c r="AG315" s="4"/>
      <c r="AH315" s="4"/>
      <c r="AI315" s="4" t="s">
        <v>28</v>
      </c>
      <c r="AJ315" s="96"/>
      <c r="AK315" s="4" t="s">
        <v>28</v>
      </c>
      <c r="AL315" s="4"/>
      <c r="AM315" s="4" t="s">
        <v>28</v>
      </c>
      <c r="AN315" s="4"/>
      <c r="AO315" s="4"/>
      <c r="AP315" s="42">
        <f ca="1">COUNTIFS(INDIRECT(Data!$J$2),"&lt;&gt;")</f>
        <v>13</v>
      </c>
      <c r="AQ315" s="42">
        <f ca="1">COUNTIFS(INDIRECT(Data!$J$2),"P")</f>
        <v>6</v>
      </c>
      <c r="AR315" s="42">
        <f ca="1">COUNTIFS(INDIRECT(Data!$J$2),"A")</f>
        <v>7</v>
      </c>
      <c r="AS315" s="43">
        <f ca="1">COUNTIFS(INDIRECT(Data!$J$2),"L")</f>
        <v>0</v>
      </c>
      <c r="AT315" s="44">
        <f ca="1">IFERROR(Attd_Sheet[[#This Row],[Classes Attended]]/Attd_Sheet[[#This Row],[Column1]],"")</f>
        <v>0.46153846153846156</v>
      </c>
      <c r="AU315" s="26"/>
    </row>
    <row r="316" spans="1:47" s="35" customFormat="1" hidden="1" x14ac:dyDescent="0.25">
      <c r="A316" s="208">
        <f>COUNTIFS(Attd_Sheet[Student ID],Attd_Sheet[[#This Row],[Student ID]])</f>
        <v>1</v>
      </c>
      <c r="B316" s="209" t="s">
        <v>137</v>
      </c>
      <c r="C316" s="13" t="s">
        <v>3443</v>
      </c>
      <c r="D316" s="252" t="s">
        <v>392</v>
      </c>
      <c r="E316" s="258" t="s">
        <v>1207</v>
      </c>
      <c r="F316" s="209" t="s">
        <v>31</v>
      </c>
      <c r="G316" s="252" t="s">
        <v>2432</v>
      </c>
      <c r="H316" s="210" t="s">
        <v>7</v>
      </c>
      <c r="I316" s="15" t="s">
        <v>2868</v>
      </c>
      <c r="J316" s="211" t="s">
        <v>113</v>
      </c>
      <c r="K316" s="4" t="s">
        <v>16</v>
      </c>
      <c r="L316" s="96"/>
      <c r="M316" s="4"/>
      <c r="N316" s="4" t="s">
        <v>16</v>
      </c>
      <c r="O316" s="96"/>
      <c r="P316" s="4" t="s">
        <v>16</v>
      </c>
      <c r="Q316" s="185"/>
      <c r="R316" s="4" t="s">
        <v>16</v>
      </c>
      <c r="S316" s="4"/>
      <c r="T316" s="4"/>
      <c r="U316" s="4" t="s">
        <v>16</v>
      </c>
      <c r="V316" s="96"/>
      <c r="W316" s="4" t="s">
        <v>16</v>
      </c>
      <c r="X316" s="4"/>
      <c r="Y316" s="4" t="s">
        <v>16</v>
      </c>
      <c r="Z316" s="4"/>
      <c r="AA316" s="4"/>
      <c r="AB316" s="4" t="s">
        <v>16</v>
      </c>
      <c r="AC316" s="96"/>
      <c r="AD316" s="4" t="s">
        <v>28</v>
      </c>
      <c r="AE316" s="236"/>
      <c r="AF316" s="4" t="s">
        <v>16</v>
      </c>
      <c r="AG316" s="4"/>
      <c r="AH316" s="4"/>
      <c r="AI316" s="4" t="s">
        <v>16</v>
      </c>
      <c r="AJ316" s="96"/>
      <c r="AK316" s="4" t="s">
        <v>16</v>
      </c>
      <c r="AL316" s="4"/>
      <c r="AM316" s="4" t="s">
        <v>16</v>
      </c>
      <c r="AN316" s="4"/>
      <c r="AO316" s="4"/>
      <c r="AP316" s="42">
        <f ca="1">COUNTIFS(INDIRECT(Data!$J$2),"&lt;&gt;")</f>
        <v>13</v>
      </c>
      <c r="AQ316" s="42">
        <f ca="1">COUNTIFS(INDIRECT(Data!$J$2),"P")</f>
        <v>12</v>
      </c>
      <c r="AR316" s="42">
        <f ca="1">COUNTIFS(INDIRECT(Data!$J$2),"A")</f>
        <v>1</v>
      </c>
      <c r="AS316" s="43">
        <f ca="1">COUNTIFS(INDIRECT(Data!$J$2),"L")</f>
        <v>0</v>
      </c>
      <c r="AT316" s="44">
        <f ca="1">IFERROR(Attd_Sheet[[#This Row],[Classes Attended]]/Attd_Sheet[[#This Row],[Column1]],"")</f>
        <v>0.92307692307692313</v>
      </c>
      <c r="AU316" s="26"/>
    </row>
    <row r="317" spans="1:47" s="35" customFormat="1" hidden="1" x14ac:dyDescent="0.25">
      <c r="A317" s="208">
        <f>COUNTIFS(Attd_Sheet[Student ID],Attd_Sheet[[#This Row],[Student ID]])</f>
        <v>1</v>
      </c>
      <c r="B317" s="13" t="s">
        <v>139</v>
      </c>
      <c r="C317" s="13" t="s">
        <v>3443</v>
      </c>
      <c r="D317" s="252" t="s">
        <v>393</v>
      </c>
      <c r="E317" s="258" t="s">
        <v>1028</v>
      </c>
      <c r="F317" s="209" t="s">
        <v>31</v>
      </c>
      <c r="G317" s="252" t="s">
        <v>2432</v>
      </c>
      <c r="H317" s="210" t="s">
        <v>7</v>
      </c>
      <c r="I317" s="15" t="s">
        <v>2868</v>
      </c>
      <c r="J317" s="211" t="s">
        <v>113</v>
      </c>
      <c r="K317" s="4" t="s">
        <v>28</v>
      </c>
      <c r="L317" s="96"/>
      <c r="M317" s="4"/>
      <c r="N317" s="4" t="s">
        <v>28</v>
      </c>
      <c r="O317" s="96"/>
      <c r="P317" s="4" t="s">
        <v>28</v>
      </c>
      <c r="Q317" s="185"/>
      <c r="R317" s="4" t="s">
        <v>28</v>
      </c>
      <c r="S317" s="4"/>
      <c r="T317" s="4"/>
      <c r="U317" s="4" t="s">
        <v>28</v>
      </c>
      <c r="V317" s="96"/>
      <c r="W317" s="4" t="s">
        <v>28</v>
      </c>
      <c r="X317" s="4"/>
      <c r="Y317" s="4" t="s">
        <v>28</v>
      </c>
      <c r="Z317" s="4"/>
      <c r="AA317" s="4"/>
      <c r="AB317" s="4" t="s">
        <v>28</v>
      </c>
      <c r="AC317" s="96"/>
      <c r="AD317" s="4" t="s">
        <v>28</v>
      </c>
      <c r="AE317" s="236"/>
      <c r="AF317" s="4" t="s">
        <v>28</v>
      </c>
      <c r="AG317" s="4"/>
      <c r="AH317" s="4"/>
      <c r="AI317" s="4" t="s">
        <v>28</v>
      </c>
      <c r="AJ317" s="96"/>
      <c r="AK317" s="4" t="s">
        <v>28</v>
      </c>
      <c r="AL317" s="4"/>
      <c r="AM317" s="4" t="s">
        <v>28</v>
      </c>
      <c r="AN317" s="4"/>
      <c r="AO317" s="4"/>
      <c r="AP317" s="42">
        <f ca="1">COUNTIFS(INDIRECT(Data!$J$2),"&lt;&gt;")</f>
        <v>13</v>
      </c>
      <c r="AQ317" s="42">
        <f ca="1">COUNTIFS(INDIRECT(Data!$J$2),"P")</f>
        <v>0</v>
      </c>
      <c r="AR317" s="42">
        <f ca="1">COUNTIFS(INDIRECT(Data!$J$2),"A")</f>
        <v>13</v>
      </c>
      <c r="AS317" s="43">
        <f ca="1">COUNTIFS(INDIRECT(Data!$J$2),"L")</f>
        <v>0</v>
      </c>
      <c r="AT317" s="44">
        <f ca="1">IFERROR(Attd_Sheet[[#This Row],[Classes Attended]]/Attd_Sheet[[#This Row],[Column1]],"")</f>
        <v>0</v>
      </c>
      <c r="AU317" s="26"/>
    </row>
    <row r="318" spans="1:47" s="35" customFormat="1" hidden="1" x14ac:dyDescent="0.25">
      <c r="A318" s="208">
        <f>COUNTIFS(Attd_Sheet[Student ID],Attd_Sheet[[#This Row],[Student ID]])</f>
        <v>1</v>
      </c>
      <c r="B318" s="209" t="s">
        <v>137</v>
      </c>
      <c r="C318" s="13" t="s">
        <v>3443</v>
      </c>
      <c r="D318" s="252" t="s">
        <v>394</v>
      </c>
      <c r="E318" s="258" t="s">
        <v>1208</v>
      </c>
      <c r="F318" s="209" t="s">
        <v>31</v>
      </c>
      <c r="G318" s="252" t="s">
        <v>2432</v>
      </c>
      <c r="H318" s="210" t="s">
        <v>7</v>
      </c>
      <c r="I318" s="15" t="s">
        <v>2868</v>
      </c>
      <c r="J318" s="211" t="s">
        <v>113</v>
      </c>
      <c r="K318" s="4" t="s">
        <v>16</v>
      </c>
      <c r="L318" s="96"/>
      <c r="M318" s="4"/>
      <c r="N318" s="4" t="s">
        <v>16</v>
      </c>
      <c r="O318" s="96"/>
      <c r="P318" s="4" t="s">
        <v>16</v>
      </c>
      <c r="Q318" s="185"/>
      <c r="R318" s="4" t="s">
        <v>16</v>
      </c>
      <c r="S318" s="4"/>
      <c r="T318" s="4"/>
      <c r="U318" s="4" t="s">
        <v>16</v>
      </c>
      <c r="V318" s="96"/>
      <c r="W318" s="4" t="s">
        <v>16</v>
      </c>
      <c r="X318" s="4"/>
      <c r="Y318" s="4" t="s">
        <v>16</v>
      </c>
      <c r="Z318" s="4"/>
      <c r="AA318" s="4"/>
      <c r="AB318" s="4" t="s">
        <v>16</v>
      </c>
      <c r="AC318" s="96"/>
      <c r="AD318" s="4" t="s">
        <v>16</v>
      </c>
      <c r="AE318" s="236"/>
      <c r="AF318" s="4" t="s">
        <v>16</v>
      </c>
      <c r="AG318" s="4"/>
      <c r="AH318" s="4"/>
      <c r="AI318" s="4" t="s">
        <v>16</v>
      </c>
      <c r="AJ318" s="96"/>
      <c r="AK318" s="4" t="s">
        <v>16</v>
      </c>
      <c r="AL318" s="4"/>
      <c r="AM318" s="4" t="s">
        <v>16</v>
      </c>
      <c r="AN318" s="4"/>
      <c r="AO318" s="4"/>
      <c r="AP318" s="42">
        <f ca="1">COUNTIFS(INDIRECT(Data!$J$2),"&lt;&gt;")</f>
        <v>13</v>
      </c>
      <c r="AQ318" s="42">
        <f ca="1">COUNTIFS(INDIRECT(Data!$J$2),"P")</f>
        <v>13</v>
      </c>
      <c r="AR318" s="42">
        <f ca="1">COUNTIFS(INDIRECT(Data!$J$2),"A")</f>
        <v>0</v>
      </c>
      <c r="AS318" s="43">
        <f ca="1">COUNTIFS(INDIRECT(Data!$J$2),"L")</f>
        <v>0</v>
      </c>
      <c r="AT318" s="44">
        <f ca="1">IFERROR(Attd_Sheet[[#This Row],[Classes Attended]]/Attd_Sheet[[#This Row],[Column1]],"")</f>
        <v>1</v>
      </c>
      <c r="AU318" s="26"/>
    </row>
    <row r="319" spans="1:47" s="35" customFormat="1" hidden="1" x14ac:dyDescent="0.25">
      <c r="A319" s="208">
        <f>COUNTIFS(Attd_Sheet[Student ID],Attd_Sheet[[#This Row],[Student ID]])</f>
        <v>1</v>
      </c>
      <c r="B319" s="209" t="s">
        <v>137</v>
      </c>
      <c r="C319" s="13" t="s">
        <v>3443</v>
      </c>
      <c r="D319" s="252" t="s">
        <v>395</v>
      </c>
      <c r="E319" s="258" t="s">
        <v>1209</v>
      </c>
      <c r="F319" s="209" t="s">
        <v>31</v>
      </c>
      <c r="G319" s="252" t="s">
        <v>2432</v>
      </c>
      <c r="H319" s="210" t="s">
        <v>7</v>
      </c>
      <c r="I319" s="15" t="s">
        <v>2868</v>
      </c>
      <c r="J319" s="211" t="s">
        <v>113</v>
      </c>
      <c r="K319" s="4" t="s">
        <v>16</v>
      </c>
      <c r="L319" s="96"/>
      <c r="M319" s="4"/>
      <c r="N319" s="4" t="s">
        <v>16</v>
      </c>
      <c r="O319" s="96"/>
      <c r="P319" s="4" t="s">
        <v>16</v>
      </c>
      <c r="Q319" s="185"/>
      <c r="R319" s="4" t="s">
        <v>16</v>
      </c>
      <c r="S319" s="4"/>
      <c r="T319" s="4"/>
      <c r="U319" s="4" t="s">
        <v>16</v>
      </c>
      <c r="V319" s="96"/>
      <c r="W319" s="4" t="s">
        <v>16</v>
      </c>
      <c r="X319" s="4"/>
      <c r="Y319" s="4" t="s">
        <v>16</v>
      </c>
      <c r="Z319" s="4"/>
      <c r="AA319" s="4"/>
      <c r="AB319" s="4" t="s">
        <v>16</v>
      </c>
      <c r="AC319" s="96"/>
      <c r="AD319" s="4" t="s">
        <v>28</v>
      </c>
      <c r="AE319" s="236"/>
      <c r="AF319" s="4" t="s">
        <v>16</v>
      </c>
      <c r="AG319" s="4"/>
      <c r="AH319" s="4"/>
      <c r="AI319" s="4" t="s">
        <v>16</v>
      </c>
      <c r="AJ319" s="96"/>
      <c r="AK319" s="4" t="s">
        <v>16</v>
      </c>
      <c r="AL319" s="4"/>
      <c r="AM319" s="4" t="s">
        <v>28</v>
      </c>
      <c r="AN319" s="4"/>
      <c r="AO319" s="4"/>
      <c r="AP319" s="42">
        <f ca="1">COUNTIFS(INDIRECT(Data!$J$2),"&lt;&gt;")</f>
        <v>13</v>
      </c>
      <c r="AQ319" s="42">
        <f ca="1">COUNTIFS(INDIRECT(Data!$J$2),"P")</f>
        <v>11</v>
      </c>
      <c r="AR319" s="42">
        <f ca="1">COUNTIFS(INDIRECT(Data!$J$2),"A")</f>
        <v>2</v>
      </c>
      <c r="AS319" s="43">
        <f ca="1">COUNTIFS(INDIRECT(Data!$J$2),"L")</f>
        <v>0</v>
      </c>
      <c r="AT319" s="44">
        <f ca="1">IFERROR(Attd_Sheet[[#This Row],[Classes Attended]]/Attd_Sheet[[#This Row],[Column1]],"")</f>
        <v>0.84615384615384615</v>
      </c>
      <c r="AU319" s="26"/>
    </row>
    <row r="320" spans="1:47" s="35" customFormat="1" hidden="1" x14ac:dyDescent="0.25">
      <c r="A320" s="208">
        <f>COUNTIFS(Attd_Sheet[Student ID],Attd_Sheet[[#This Row],[Student ID]])</f>
        <v>1</v>
      </c>
      <c r="B320" s="209" t="s">
        <v>96</v>
      </c>
      <c r="C320" s="210" t="s">
        <v>2981</v>
      </c>
      <c r="D320" s="252" t="s">
        <v>396</v>
      </c>
      <c r="E320" s="258" t="s">
        <v>1210</v>
      </c>
      <c r="F320" s="209" t="s">
        <v>31</v>
      </c>
      <c r="G320" s="252" t="s">
        <v>2417</v>
      </c>
      <c r="H320" s="210" t="s">
        <v>6</v>
      </c>
      <c r="I320" s="15" t="s">
        <v>2867</v>
      </c>
      <c r="J320" s="211" t="s">
        <v>113</v>
      </c>
      <c r="K320" s="4" t="s">
        <v>16</v>
      </c>
      <c r="L320" s="96"/>
      <c r="M320" s="4"/>
      <c r="N320" s="4" t="s">
        <v>16</v>
      </c>
      <c r="O320" s="96"/>
      <c r="P320" s="4" t="s">
        <v>16</v>
      </c>
      <c r="Q320" s="185"/>
      <c r="R320" s="4" t="s">
        <v>16</v>
      </c>
      <c r="S320" s="4"/>
      <c r="T320" s="4"/>
      <c r="U320" s="4" t="s">
        <v>16</v>
      </c>
      <c r="V320" s="96"/>
      <c r="W320" s="4" t="s">
        <v>16</v>
      </c>
      <c r="X320" s="4"/>
      <c r="Y320" s="4" t="s">
        <v>16</v>
      </c>
      <c r="Z320" s="4"/>
      <c r="AA320" s="4"/>
      <c r="AB320" s="4" t="s">
        <v>16</v>
      </c>
      <c r="AC320" s="96"/>
      <c r="AD320" s="4" t="s">
        <v>16</v>
      </c>
      <c r="AE320" s="236"/>
      <c r="AF320" s="4" t="s">
        <v>16</v>
      </c>
      <c r="AG320" s="4"/>
      <c r="AH320" s="4"/>
      <c r="AI320" s="4" t="s">
        <v>16</v>
      </c>
      <c r="AJ320" s="96"/>
      <c r="AK320" s="4" t="s">
        <v>16</v>
      </c>
      <c r="AL320" s="4"/>
      <c r="AM320" s="4" t="s">
        <v>16</v>
      </c>
      <c r="AN320" s="4"/>
      <c r="AO320" s="4" t="s">
        <v>16</v>
      </c>
      <c r="AP320" s="42">
        <f ca="1">COUNTIFS(INDIRECT(Data!$J$2),"&lt;&gt;")</f>
        <v>14</v>
      </c>
      <c r="AQ320" s="42">
        <f ca="1">COUNTIFS(INDIRECT(Data!$J$2),"P")</f>
        <v>14</v>
      </c>
      <c r="AR320" s="42">
        <f ca="1">COUNTIFS(INDIRECT(Data!$J$2),"A")</f>
        <v>0</v>
      </c>
      <c r="AS320" s="43">
        <f ca="1">COUNTIFS(INDIRECT(Data!$J$2),"L")</f>
        <v>0</v>
      </c>
      <c r="AT320" s="44">
        <f ca="1">IFERROR(Attd_Sheet[[#This Row],[Classes Attended]]/Attd_Sheet[[#This Row],[Column1]],"")</f>
        <v>1</v>
      </c>
      <c r="AU320" s="26"/>
    </row>
    <row r="321" spans="1:47" s="35" customFormat="1" ht="14.25" hidden="1" customHeight="1" x14ac:dyDescent="0.25">
      <c r="A321" s="208">
        <f>COUNTIFS(Attd_Sheet[Student ID],Attd_Sheet[[#This Row],[Student ID]])</f>
        <v>1</v>
      </c>
      <c r="B321" s="209" t="s">
        <v>137</v>
      </c>
      <c r="C321" s="13" t="s">
        <v>3443</v>
      </c>
      <c r="D321" s="252" t="s">
        <v>397</v>
      </c>
      <c r="E321" s="252" t="s">
        <v>1211</v>
      </c>
      <c r="F321" s="209" t="s">
        <v>24</v>
      </c>
      <c r="G321" s="252" t="s">
        <v>2432</v>
      </c>
      <c r="H321" s="210" t="s">
        <v>7</v>
      </c>
      <c r="I321" s="15" t="s">
        <v>2868</v>
      </c>
      <c r="J321" s="211" t="s">
        <v>113</v>
      </c>
      <c r="K321" s="4" t="s">
        <v>28</v>
      </c>
      <c r="L321" s="96"/>
      <c r="M321" s="4"/>
      <c r="N321" s="4" t="s">
        <v>16</v>
      </c>
      <c r="O321" s="96"/>
      <c r="P321" s="4" t="s">
        <v>28</v>
      </c>
      <c r="Q321" s="185"/>
      <c r="R321" s="4" t="s">
        <v>28</v>
      </c>
      <c r="S321" s="96"/>
      <c r="T321" s="4"/>
      <c r="U321" s="4" t="s">
        <v>16</v>
      </c>
      <c r="V321" s="96"/>
      <c r="W321" s="4" t="s">
        <v>28</v>
      </c>
      <c r="X321" s="96"/>
      <c r="Y321" s="4" t="s">
        <v>16</v>
      </c>
      <c r="Z321" s="96"/>
      <c r="AA321" s="4"/>
      <c r="AB321" s="4" t="s">
        <v>28</v>
      </c>
      <c r="AC321" s="96"/>
      <c r="AD321" s="4" t="s">
        <v>16</v>
      </c>
      <c r="AE321" s="236"/>
      <c r="AF321" s="4" t="s">
        <v>28</v>
      </c>
      <c r="AG321" s="96"/>
      <c r="AH321" s="4"/>
      <c r="AI321" s="4" t="s">
        <v>16</v>
      </c>
      <c r="AJ321" s="4"/>
      <c r="AK321" s="4" t="s">
        <v>16</v>
      </c>
      <c r="AL321" s="4"/>
      <c r="AM321" s="4" t="s">
        <v>28</v>
      </c>
      <c r="AN321" s="4"/>
      <c r="AO321" s="4"/>
      <c r="AP321" s="42">
        <f ca="1">COUNTIFS(INDIRECT(Data!$J$2),"&lt;&gt;")</f>
        <v>13</v>
      </c>
      <c r="AQ321" s="42">
        <f ca="1">COUNTIFS(INDIRECT(Data!$J$2),"P")</f>
        <v>6</v>
      </c>
      <c r="AR321" s="42">
        <f ca="1">COUNTIFS(INDIRECT(Data!$J$2),"A")</f>
        <v>7</v>
      </c>
      <c r="AS321" s="43">
        <f ca="1">COUNTIFS(INDIRECT(Data!$J$2),"L")</f>
        <v>0</v>
      </c>
      <c r="AT321" s="44">
        <f ca="1">IFERROR(Attd_Sheet[[#This Row],[Classes Attended]]/Attd_Sheet[[#This Row],[Column1]],"")</f>
        <v>0.46153846153846156</v>
      </c>
      <c r="AU321" s="93"/>
    </row>
    <row r="322" spans="1:47" s="35" customFormat="1" hidden="1" x14ac:dyDescent="0.25">
      <c r="A322" s="208">
        <f>COUNTIFS(Attd_Sheet[Student ID],Attd_Sheet[[#This Row],[Student ID]])</f>
        <v>1</v>
      </c>
      <c r="B322" s="209" t="s">
        <v>137</v>
      </c>
      <c r="C322" s="13" t="s">
        <v>3443</v>
      </c>
      <c r="D322" s="252" t="s">
        <v>398</v>
      </c>
      <c r="E322" s="252" t="s">
        <v>1212</v>
      </c>
      <c r="F322" s="209" t="s">
        <v>31</v>
      </c>
      <c r="G322" s="252" t="s">
        <v>2432</v>
      </c>
      <c r="H322" s="210" t="s">
        <v>7</v>
      </c>
      <c r="I322" s="15" t="s">
        <v>2868</v>
      </c>
      <c r="J322" s="211" t="s">
        <v>113</v>
      </c>
      <c r="K322" s="4" t="s">
        <v>28</v>
      </c>
      <c r="L322" s="4"/>
      <c r="M322" s="4"/>
      <c r="N322" s="4" t="s">
        <v>16</v>
      </c>
      <c r="O322" s="96"/>
      <c r="P322" s="4" t="s">
        <v>16</v>
      </c>
      <c r="Q322" s="185"/>
      <c r="R322" s="4" t="s">
        <v>16</v>
      </c>
      <c r="S322" s="4"/>
      <c r="T322" s="4"/>
      <c r="U322" s="4" t="s">
        <v>16</v>
      </c>
      <c r="V322" s="96"/>
      <c r="W322" s="4" t="s">
        <v>16</v>
      </c>
      <c r="X322" s="4"/>
      <c r="Y322" s="4" t="s">
        <v>16</v>
      </c>
      <c r="Z322" s="4"/>
      <c r="AA322" s="4"/>
      <c r="AB322" s="4" t="s">
        <v>16</v>
      </c>
      <c r="AC322" s="4"/>
      <c r="AD322" s="4" t="s">
        <v>28</v>
      </c>
      <c r="AE322" s="236"/>
      <c r="AF322" s="4" t="s">
        <v>16</v>
      </c>
      <c r="AG322" s="4"/>
      <c r="AH322" s="4"/>
      <c r="AI322" s="4" t="s">
        <v>16</v>
      </c>
      <c r="AJ322" s="4"/>
      <c r="AK322" s="4" t="s">
        <v>16</v>
      </c>
      <c r="AL322" s="4"/>
      <c r="AM322" s="4" t="s">
        <v>16</v>
      </c>
      <c r="AN322" s="4"/>
      <c r="AO322" s="4"/>
      <c r="AP322" s="42">
        <f ca="1">COUNTIFS(INDIRECT(Data!$J$2),"&lt;&gt;")</f>
        <v>13</v>
      </c>
      <c r="AQ322" s="42">
        <f ca="1">COUNTIFS(INDIRECT(Data!$J$2),"P")</f>
        <v>11</v>
      </c>
      <c r="AR322" s="42">
        <f ca="1">COUNTIFS(INDIRECT(Data!$J$2),"A")</f>
        <v>2</v>
      </c>
      <c r="AS322" s="43">
        <f ca="1">COUNTIFS(INDIRECT(Data!$J$2),"L")</f>
        <v>0</v>
      </c>
      <c r="AT322" s="44">
        <f ca="1">IFERROR(Attd_Sheet[[#This Row],[Classes Attended]]/Attd_Sheet[[#This Row],[Column1]],"")</f>
        <v>0.84615384615384615</v>
      </c>
      <c r="AU322" s="93"/>
    </row>
    <row r="323" spans="1:47" s="35" customFormat="1" hidden="1" x14ac:dyDescent="0.25">
      <c r="A323" s="208">
        <f>COUNTIFS(Attd_Sheet[Student ID],Attd_Sheet[[#This Row],[Student ID]])</f>
        <v>1</v>
      </c>
      <c r="B323" s="209" t="s">
        <v>137</v>
      </c>
      <c r="C323" s="13" t="s">
        <v>3443</v>
      </c>
      <c r="D323" s="252" t="s">
        <v>399</v>
      </c>
      <c r="E323" s="252" t="s">
        <v>1213</v>
      </c>
      <c r="F323" s="209" t="s">
        <v>31</v>
      </c>
      <c r="G323" s="252" t="s">
        <v>2432</v>
      </c>
      <c r="H323" s="210" t="s">
        <v>7</v>
      </c>
      <c r="I323" s="15" t="s">
        <v>2868</v>
      </c>
      <c r="J323" s="211" t="s">
        <v>113</v>
      </c>
      <c r="K323" s="4" t="s">
        <v>16</v>
      </c>
      <c r="L323" s="4"/>
      <c r="M323" s="4"/>
      <c r="N323" s="4" t="s">
        <v>16</v>
      </c>
      <c r="O323" s="96"/>
      <c r="P323" s="4" t="s">
        <v>16</v>
      </c>
      <c r="Q323" s="185"/>
      <c r="R323" s="4" t="s">
        <v>16</v>
      </c>
      <c r="S323" s="4"/>
      <c r="T323" s="4"/>
      <c r="U323" s="4" t="s">
        <v>16</v>
      </c>
      <c r="V323" s="96"/>
      <c r="W323" s="4" t="s">
        <v>16</v>
      </c>
      <c r="X323" s="4"/>
      <c r="Y323" s="4" t="s">
        <v>16</v>
      </c>
      <c r="Z323" s="4"/>
      <c r="AA323" s="4"/>
      <c r="AB323" s="4" t="s">
        <v>16</v>
      </c>
      <c r="AC323" s="4"/>
      <c r="AD323" s="4" t="s">
        <v>16</v>
      </c>
      <c r="AE323" s="236"/>
      <c r="AF323" s="4" t="s">
        <v>16</v>
      </c>
      <c r="AG323" s="4"/>
      <c r="AH323" s="4"/>
      <c r="AI323" s="4" t="s">
        <v>16</v>
      </c>
      <c r="AJ323" s="4"/>
      <c r="AK323" s="4" t="s">
        <v>16</v>
      </c>
      <c r="AL323" s="4"/>
      <c r="AM323" s="4" t="s">
        <v>28</v>
      </c>
      <c r="AN323" s="4"/>
      <c r="AO323" s="4"/>
      <c r="AP323" s="42">
        <f ca="1">COUNTIFS(INDIRECT(Data!$J$2),"&lt;&gt;")</f>
        <v>13</v>
      </c>
      <c r="AQ323" s="42">
        <f ca="1">COUNTIFS(INDIRECT(Data!$J$2),"P")</f>
        <v>12</v>
      </c>
      <c r="AR323" s="42">
        <f ca="1">COUNTIFS(INDIRECT(Data!$J$2),"A")</f>
        <v>1</v>
      </c>
      <c r="AS323" s="43">
        <f ca="1">COUNTIFS(INDIRECT(Data!$J$2),"L")</f>
        <v>0</v>
      </c>
      <c r="AT323" s="44">
        <f ca="1">IFERROR(Attd_Sheet[[#This Row],[Classes Attended]]/Attd_Sheet[[#This Row],[Column1]],"")</f>
        <v>0.92307692307692313</v>
      </c>
      <c r="AU323" s="93"/>
    </row>
    <row r="324" spans="1:47" s="35" customFormat="1" hidden="1" x14ac:dyDescent="0.25">
      <c r="A324" s="208">
        <f>COUNTIFS(Attd_Sheet[Student ID],Attd_Sheet[[#This Row],[Student ID]])</f>
        <v>1</v>
      </c>
      <c r="B324" s="209" t="s">
        <v>137</v>
      </c>
      <c r="C324" s="13" t="s">
        <v>3443</v>
      </c>
      <c r="D324" s="252" t="s">
        <v>400</v>
      </c>
      <c r="E324" s="252" t="s">
        <v>1214</v>
      </c>
      <c r="F324" s="209" t="s">
        <v>31</v>
      </c>
      <c r="G324" s="252" t="s">
        <v>2432</v>
      </c>
      <c r="H324" s="210" t="s">
        <v>7</v>
      </c>
      <c r="I324" s="15" t="s">
        <v>2868</v>
      </c>
      <c r="J324" s="211" t="s">
        <v>113</v>
      </c>
      <c r="K324" s="4" t="s">
        <v>28</v>
      </c>
      <c r="L324" s="4"/>
      <c r="M324" s="4"/>
      <c r="N324" s="4" t="s">
        <v>16</v>
      </c>
      <c r="O324" s="96"/>
      <c r="P324" s="4" t="s">
        <v>28</v>
      </c>
      <c r="Q324" s="185"/>
      <c r="R324" s="4" t="s">
        <v>16</v>
      </c>
      <c r="S324" s="4"/>
      <c r="T324" s="4"/>
      <c r="U324" s="4" t="s">
        <v>16</v>
      </c>
      <c r="V324" s="96"/>
      <c r="W324" s="4" t="s">
        <v>16</v>
      </c>
      <c r="X324" s="4"/>
      <c r="Y324" s="4" t="s">
        <v>16</v>
      </c>
      <c r="Z324" s="4"/>
      <c r="AA324" s="4"/>
      <c r="AB324" s="4" t="s">
        <v>16</v>
      </c>
      <c r="AC324" s="4"/>
      <c r="AD324" s="4" t="s">
        <v>16</v>
      </c>
      <c r="AE324" s="236"/>
      <c r="AF324" s="4" t="s">
        <v>16</v>
      </c>
      <c r="AG324" s="4"/>
      <c r="AH324" s="4"/>
      <c r="AI324" s="4" t="s">
        <v>16</v>
      </c>
      <c r="AJ324" s="4"/>
      <c r="AK324" s="4" t="s">
        <v>28</v>
      </c>
      <c r="AL324" s="4"/>
      <c r="AM324" s="4" t="s">
        <v>16</v>
      </c>
      <c r="AN324" s="4"/>
      <c r="AO324" s="4"/>
      <c r="AP324" s="42">
        <f ca="1">COUNTIFS(INDIRECT(Data!$J$2),"&lt;&gt;")</f>
        <v>13</v>
      </c>
      <c r="AQ324" s="42">
        <f ca="1">COUNTIFS(INDIRECT(Data!$J$2),"P")</f>
        <v>10</v>
      </c>
      <c r="AR324" s="42">
        <f ca="1">COUNTIFS(INDIRECT(Data!$J$2),"A")</f>
        <v>3</v>
      </c>
      <c r="AS324" s="43">
        <f ca="1">COUNTIFS(INDIRECT(Data!$J$2),"L")</f>
        <v>0</v>
      </c>
      <c r="AT324" s="44">
        <f ca="1">IFERROR(Attd_Sheet[[#This Row],[Classes Attended]]/Attd_Sheet[[#This Row],[Column1]],"")</f>
        <v>0.76923076923076927</v>
      </c>
      <c r="AU324" s="93"/>
    </row>
    <row r="325" spans="1:47" s="35" customFormat="1" hidden="1" x14ac:dyDescent="0.25">
      <c r="A325" s="208">
        <f>COUNTIFS(Attd_Sheet[Student ID],Attd_Sheet[[#This Row],[Student ID]])</f>
        <v>1</v>
      </c>
      <c r="B325" s="209" t="s">
        <v>138</v>
      </c>
      <c r="C325" s="13" t="s">
        <v>3443</v>
      </c>
      <c r="D325" s="252" t="s">
        <v>401</v>
      </c>
      <c r="E325" s="258" t="s">
        <v>1215</v>
      </c>
      <c r="F325" s="209" t="s">
        <v>31</v>
      </c>
      <c r="G325" s="252" t="s">
        <v>2432</v>
      </c>
      <c r="H325" s="210" t="s">
        <v>7</v>
      </c>
      <c r="I325" s="15" t="s">
        <v>2868</v>
      </c>
      <c r="J325" s="211" t="s">
        <v>113</v>
      </c>
      <c r="K325" s="4" t="s">
        <v>16</v>
      </c>
      <c r="L325" s="4"/>
      <c r="M325" s="4"/>
      <c r="N325" s="4" t="s">
        <v>28</v>
      </c>
      <c r="O325" s="96"/>
      <c r="P325" s="4" t="s">
        <v>28</v>
      </c>
      <c r="Q325" s="185"/>
      <c r="R325" s="4" t="s">
        <v>28</v>
      </c>
      <c r="S325" s="4"/>
      <c r="T325" s="4"/>
      <c r="U325" s="4" t="s">
        <v>16</v>
      </c>
      <c r="V325" s="96"/>
      <c r="W325" s="4" t="s">
        <v>16</v>
      </c>
      <c r="X325" s="4"/>
      <c r="Y325" s="4" t="s">
        <v>16</v>
      </c>
      <c r="Z325" s="4"/>
      <c r="AA325" s="4"/>
      <c r="AB325" s="4" t="s">
        <v>28</v>
      </c>
      <c r="AC325" s="4"/>
      <c r="AD325" s="4" t="s">
        <v>28</v>
      </c>
      <c r="AE325" s="236"/>
      <c r="AF325" s="4" t="s">
        <v>28</v>
      </c>
      <c r="AG325" s="4"/>
      <c r="AH325" s="4"/>
      <c r="AI325" s="4" t="s">
        <v>28</v>
      </c>
      <c r="AJ325" s="4"/>
      <c r="AK325" s="4" t="s">
        <v>28</v>
      </c>
      <c r="AL325" s="4"/>
      <c r="AM325" s="4"/>
      <c r="AN325" s="4"/>
      <c r="AO325" s="4"/>
      <c r="AP325" s="42">
        <f ca="1">COUNTIFS(INDIRECT(Data!$J$2),"&lt;&gt;")</f>
        <v>12</v>
      </c>
      <c r="AQ325" s="42">
        <f ca="1">COUNTIFS(INDIRECT(Data!$J$2),"P")</f>
        <v>4</v>
      </c>
      <c r="AR325" s="42">
        <f ca="1">COUNTIFS(INDIRECT(Data!$J$2),"A")</f>
        <v>8</v>
      </c>
      <c r="AS325" s="43">
        <f ca="1">COUNTIFS(INDIRECT(Data!$J$2),"L")</f>
        <v>0</v>
      </c>
      <c r="AT325" s="44">
        <f ca="1">IFERROR(Attd_Sheet[[#This Row],[Classes Attended]]/Attd_Sheet[[#This Row],[Column1]],"")</f>
        <v>0.33333333333333331</v>
      </c>
      <c r="AU325" s="93"/>
    </row>
    <row r="326" spans="1:47" s="35" customFormat="1" hidden="1" x14ac:dyDescent="0.25">
      <c r="A326" s="208">
        <f>COUNTIFS(Attd_Sheet[Student ID],Attd_Sheet[[#This Row],[Student ID]])</f>
        <v>1</v>
      </c>
      <c r="B326" s="209" t="s">
        <v>137</v>
      </c>
      <c r="C326" s="13" t="s">
        <v>3443</v>
      </c>
      <c r="D326" s="252" t="s">
        <v>402</v>
      </c>
      <c r="E326" s="258" t="s">
        <v>1216</v>
      </c>
      <c r="F326" s="209" t="s">
        <v>31</v>
      </c>
      <c r="G326" s="252" t="s">
        <v>2432</v>
      </c>
      <c r="H326" s="210" t="s">
        <v>7</v>
      </c>
      <c r="I326" s="15" t="s">
        <v>2868</v>
      </c>
      <c r="J326" s="211" t="s">
        <v>113</v>
      </c>
      <c r="K326" s="4" t="s">
        <v>16</v>
      </c>
      <c r="L326" s="4"/>
      <c r="M326" s="4"/>
      <c r="N326" s="4" t="s">
        <v>16</v>
      </c>
      <c r="O326" s="96"/>
      <c r="P326" s="4" t="s">
        <v>16</v>
      </c>
      <c r="Q326" s="185"/>
      <c r="R326" s="4" t="s">
        <v>16</v>
      </c>
      <c r="S326" s="4"/>
      <c r="T326" s="4"/>
      <c r="U326" s="4" t="s">
        <v>16</v>
      </c>
      <c r="V326" s="96"/>
      <c r="W326" s="4" t="s">
        <v>16</v>
      </c>
      <c r="X326" s="4"/>
      <c r="Y326" s="4" t="s">
        <v>16</v>
      </c>
      <c r="Z326" s="4"/>
      <c r="AA326" s="4"/>
      <c r="AB326" s="4" t="s">
        <v>16</v>
      </c>
      <c r="AC326" s="4"/>
      <c r="AD326" s="4" t="s">
        <v>28</v>
      </c>
      <c r="AE326" s="236"/>
      <c r="AF326" s="4" t="s">
        <v>16</v>
      </c>
      <c r="AG326" s="4"/>
      <c r="AH326" s="4"/>
      <c r="AI326" s="4" t="s">
        <v>16</v>
      </c>
      <c r="AJ326" s="4"/>
      <c r="AK326" s="4" t="s">
        <v>16</v>
      </c>
      <c r="AL326" s="4"/>
      <c r="AM326" s="4" t="s">
        <v>16</v>
      </c>
      <c r="AN326" s="4"/>
      <c r="AO326" s="4"/>
      <c r="AP326" s="42">
        <f ca="1">COUNTIFS(INDIRECT(Data!$J$2),"&lt;&gt;")</f>
        <v>13</v>
      </c>
      <c r="AQ326" s="42">
        <f ca="1">COUNTIFS(INDIRECT(Data!$J$2),"P")</f>
        <v>12</v>
      </c>
      <c r="AR326" s="42">
        <f ca="1">COUNTIFS(INDIRECT(Data!$J$2),"A")</f>
        <v>1</v>
      </c>
      <c r="AS326" s="43">
        <f ca="1">COUNTIFS(INDIRECT(Data!$J$2),"L")</f>
        <v>0</v>
      </c>
      <c r="AT326" s="44">
        <f ca="1">IFERROR(Attd_Sheet[[#This Row],[Classes Attended]]/Attd_Sheet[[#This Row],[Column1]],"")</f>
        <v>0.92307692307692313</v>
      </c>
      <c r="AU326" s="93"/>
    </row>
    <row r="327" spans="1:47" s="35" customFormat="1" hidden="1" x14ac:dyDescent="0.25">
      <c r="A327" s="208">
        <f>COUNTIFS(Attd_Sheet[Student ID],Attd_Sheet[[#This Row],[Student ID]])</f>
        <v>1</v>
      </c>
      <c r="B327" s="209" t="s">
        <v>137</v>
      </c>
      <c r="C327" s="13" t="s">
        <v>3443</v>
      </c>
      <c r="D327" s="252" t="s">
        <v>403</v>
      </c>
      <c r="E327" s="258" t="s">
        <v>1217</v>
      </c>
      <c r="F327" s="209" t="s">
        <v>31</v>
      </c>
      <c r="G327" s="252" t="s">
        <v>2432</v>
      </c>
      <c r="H327" s="210" t="s">
        <v>7</v>
      </c>
      <c r="I327" s="15" t="s">
        <v>2868</v>
      </c>
      <c r="J327" s="211" t="s">
        <v>113</v>
      </c>
      <c r="K327" s="4" t="s">
        <v>16</v>
      </c>
      <c r="L327" s="4"/>
      <c r="M327" s="4"/>
      <c r="N327" s="4" t="s">
        <v>28</v>
      </c>
      <c r="O327" s="96"/>
      <c r="P327" s="4" t="s">
        <v>28</v>
      </c>
      <c r="Q327" s="185"/>
      <c r="R327" s="4" t="s">
        <v>28</v>
      </c>
      <c r="S327" s="4"/>
      <c r="T327" s="4"/>
      <c r="U327" s="4" t="s">
        <v>28</v>
      </c>
      <c r="V327" s="96"/>
      <c r="W327" s="4" t="s">
        <v>28</v>
      </c>
      <c r="X327" s="4"/>
      <c r="Y327" s="4" t="s">
        <v>16</v>
      </c>
      <c r="Z327" s="4"/>
      <c r="AA327" s="4"/>
      <c r="AB327" s="4" t="s">
        <v>16</v>
      </c>
      <c r="AC327" s="4"/>
      <c r="AD327" s="4" t="s">
        <v>28</v>
      </c>
      <c r="AE327" s="236"/>
      <c r="AF327" s="4" t="s">
        <v>16</v>
      </c>
      <c r="AG327" s="4"/>
      <c r="AH327" s="4"/>
      <c r="AI327" s="4" t="s">
        <v>16</v>
      </c>
      <c r="AJ327" s="4"/>
      <c r="AK327" s="4" t="s">
        <v>28</v>
      </c>
      <c r="AL327" s="4"/>
      <c r="AM327" s="4" t="s">
        <v>16</v>
      </c>
      <c r="AN327" s="4"/>
      <c r="AO327" s="4"/>
      <c r="AP327" s="42">
        <f ca="1">COUNTIFS(INDIRECT(Data!$J$2),"&lt;&gt;")</f>
        <v>13</v>
      </c>
      <c r="AQ327" s="42">
        <f ca="1">COUNTIFS(INDIRECT(Data!$J$2),"P")</f>
        <v>6</v>
      </c>
      <c r="AR327" s="42">
        <f ca="1">COUNTIFS(INDIRECT(Data!$J$2),"A")</f>
        <v>7</v>
      </c>
      <c r="AS327" s="43">
        <f ca="1">COUNTIFS(INDIRECT(Data!$J$2),"L")</f>
        <v>0</v>
      </c>
      <c r="AT327" s="44">
        <f ca="1">IFERROR(Attd_Sheet[[#This Row],[Classes Attended]]/Attd_Sheet[[#This Row],[Column1]],"")</f>
        <v>0.46153846153846156</v>
      </c>
      <c r="AU327" s="93"/>
    </row>
    <row r="328" spans="1:47" s="35" customFormat="1" hidden="1" x14ac:dyDescent="0.25">
      <c r="A328" s="208">
        <f>COUNTIFS(Attd_Sheet[Student ID],Attd_Sheet[[#This Row],[Student ID]])</f>
        <v>1</v>
      </c>
      <c r="B328" s="209" t="s">
        <v>137</v>
      </c>
      <c r="C328" s="13" t="s">
        <v>3443</v>
      </c>
      <c r="D328" s="252" t="s">
        <v>404</v>
      </c>
      <c r="E328" s="258" t="s">
        <v>1218</v>
      </c>
      <c r="F328" s="209" t="s">
        <v>31</v>
      </c>
      <c r="G328" s="252" t="s">
        <v>2432</v>
      </c>
      <c r="H328" s="210" t="s">
        <v>7</v>
      </c>
      <c r="I328" s="15" t="s">
        <v>2868</v>
      </c>
      <c r="J328" s="211" t="s">
        <v>113</v>
      </c>
      <c r="K328" s="4" t="s">
        <v>16</v>
      </c>
      <c r="L328" s="4"/>
      <c r="M328" s="4"/>
      <c r="N328" s="4" t="s">
        <v>16</v>
      </c>
      <c r="O328" s="96"/>
      <c r="P328" s="4" t="s">
        <v>16</v>
      </c>
      <c r="Q328" s="185"/>
      <c r="R328" s="4" t="s">
        <v>16</v>
      </c>
      <c r="S328" s="4"/>
      <c r="T328" s="4"/>
      <c r="U328" s="4" t="s">
        <v>16</v>
      </c>
      <c r="V328" s="4"/>
      <c r="W328" s="4" t="s">
        <v>16</v>
      </c>
      <c r="X328" s="4"/>
      <c r="Y328" s="4" t="s">
        <v>16</v>
      </c>
      <c r="Z328" s="4"/>
      <c r="AA328" s="4"/>
      <c r="AB328" s="4" t="s">
        <v>16</v>
      </c>
      <c r="AC328" s="4"/>
      <c r="AD328" s="4" t="s">
        <v>16</v>
      </c>
      <c r="AE328" s="236"/>
      <c r="AF328" s="4" t="s">
        <v>16</v>
      </c>
      <c r="AG328" s="4"/>
      <c r="AH328" s="4"/>
      <c r="AI328" s="4" t="s">
        <v>16</v>
      </c>
      <c r="AJ328" s="4"/>
      <c r="AK328" s="4" t="s">
        <v>16</v>
      </c>
      <c r="AL328" s="4"/>
      <c r="AM328" s="4" t="s">
        <v>16</v>
      </c>
      <c r="AN328" s="4"/>
      <c r="AO328" s="4"/>
      <c r="AP328" s="42">
        <f ca="1">COUNTIFS(INDIRECT(Data!$J$2),"&lt;&gt;")</f>
        <v>13</v>
      </c>
      <c r="AQ328" s="42">
        <f ca="1">COUNTIFS(INDIRECT(Data!$J$2),"P")</f>
        <v>13</v>
      </c>
      <c r="AR328" s="42">
        <f ca="1">COUNTIFS(INDIRECT(Data!$J$2),"A")</f>
        <v>0</v>
      </c>
      <c r="AS328" s="43">
        <f ca="1">COUNTIFS(INDIRECT(Data!$J$2),"L")</f>
        <v>0</v>
      </c>
      <c r="AT328" s="44">
        <f ca="1">IFERROR(Attd_Sheet[[#This Row],[Classes Attended]]/Attd_Sheet[[#This Row],[Column1]],"")</f>
        <v>1</v>
      </c>
      <c r="AU328" s="93"/>
    </row>
    <row r="329" spans="1:47" s="35" customFormat="1" hidden="1" x14ac:dyDescent="0.25">
      <c r="A329" s="208">
        <f>COUNTIFS(Attd_Sheet[Student ID],Attd_Sheet[[#This Row],[Student ID]])</f>
        <v>1</v>
      </c>
      <c r="B329" s="209" t="s">
        <v>137</v>
      </c>
      <c r="C329" s="13" t="s">
        <v>3443</v>
      </c>
      <c r="D329" s="252" t="s">
        <v>405</v>
      </c>
      <c r="E329" s="258" t="s">
        <v>1219</v>
      </c>
      <c r="F329" s="209" t="s">
        <v>31</v>
      </c>
      <c r="G329" s="252" t="s">
        <v>2432</v>
      </c>
      <c r="H329" s="210" t="s">
        <v>7</v>
      </c>
      <c r="I329" s="15" t="s">
        <v>2868</v>
      </c>
      <c r="J329" s="211" t="s">
        <v>113</v>
      </c>
      <c r="K329" s="4" t="s">
        <v>16</v>
      </c>
      <c r="L329" s="4"/>
      <c r="M329" s="4"/>
      <c r="N329" s="4" t="s">
        <v>16</v>
      </c>
      <c r="O329" s="96"/>
      <c r="P329" s="4" t="s">
        <v>16</v>
      </c>
      <c r="Q329" s="185"/>
      <c r="R329" s="4" t="s">
        <v>16</v>
      </c>
      <c r="S329" s="4"/>
      <c r="T329" s="4"/>
      <c r="U329" s="4" t="s">
        <v>16</v>
      </c>
      <c r="V329" s="96"/>
      <c r="W329" s="4" t="s">
        <v>16</v>
      </c>
      <c r="X329" s="4"/>
      <c r="Y329" s="4" t="s">
        <v>16</v>
      </c>
      <c r="Z329" s="4"/>
      <c r="AA329" s="4"/>
      <c r="AB329" s="4" t="s">
        <v>16</v>
      </c>
      <c r="AC329" s="4"/>
      <c r="AD329" s="4" t="s">
        <v>16</v>
      </c>
      <c r="AE329" s="236"/>
      <c r="AF329" s="4" t="s">
        <v>16</v>
      </c>
      <c r="AG329" s="4"/>
      <c r="AH329" s="4"/>
      <c r="AI329" s="4" t="s">
        <v>16</v>
      </c>
      <c r="AJ329" s="4"/>
      <c r="AK329" s="4" t="s">
        <v>16</v>
      </c>
      <c r="AL329" s="4"/>
      <c r="AM329" s="4" t="s">
        <v>16</v>
      </c>
      <c r="AN329" s="4"/>
      <c r="AO329" s="4"/>
      <c r="AP329" s="42">
        <f ca="1">COUNTIFS(INDIRECT(Data!$J$2),"&lt;&gt;")</f>
        <v>13</v>
      </c>
      <c r="AQ329" s="42">
        <f ca="1">COUNTIFS(INDIRECT(Data!$J$2),"P")</f>
        <v>13</v>
      </c>
      <c r="AR329" s="42">
        <f ca="1">COUNTIFS(INDIRECT(Data!$J$2),"A")</f>
        <v>0</v>
      </c>
      <c r="AS329" s="43">
        <f ca="1">COUNTIFS(INDIRECT(Data!$J$2),"L")</f>
        <v>0</v>
      </c>
      <c r="AT329" s="44">
        <f ca="1">IFERROR(Attd_Sheet[[#This Row],[Classes Attended]]/Attd_Sheet[[#This Row],[Column1]],"")</f>
        <v>1</v>
      </c>
      <c r="AU329" s="93"/>
    </row>
    <row r="330" spans="1:47" s="35" customFormat="1" hidden="1" x14ac:dyDescent="0.25">
      <c r="A330" s="208">
        <f>COUNTIFS(Attd_Sheet[Student ID],Attd_Sheet[[#This Row],[Student ID]])</f>
        <v>1</v>
      </c>
      <c r="B330" s="209" t="s">
        <v>137</v>
      </c>
      <c r="C330" s="13" t="s">
        <v>3443</v>
      </c>
      <c r="D330" s="252" t="s">
        <v>406</v>
      </c>
      <c r="E330" s="258" t="s">
        <v>1220</v>
      </c>
      <c r="F330" s="209" t="s">
        <v>31</v>
      </c>
      <c r="G330" s="252" t="s">
        <v>2432</v>
      </c>
      <c r="H330" s="210" t="s">
        <v>7</v>
      </c>
      <c r="I330" s="15" t="s">
        <v>2868</v>
      </c>
      <c r="J330" s="211" t="s">
        <v>113</v>
      </c>
      <c r="K330" s="4" t="s">
        <v>28</v>
      </c>
      <c r="L330" s="4"/>
      <c r="M330" s="4"/>
      <c r="N330" s="4" t="s">
        <v>28</v>
      </c>
      <c r="O330" s="96"/>
      <c r="P330" s="4" t="s">
        <v>28</v>
      </c>
      <c r="Q330" s="185"/>
      <c r="R330" s="4" t="s">
        <v>28</v>
      </c>
      <c r="S330" s="4"/>
      <c r="T330" s="4"/>
      <c r="U330" s="4" t="s">
        <v>28</v>
      </c>
      <c r="V330" s="4"/>
      <c r="W330" s="4" t="s">
        <v>16</v>
      </c>
      <c r="X330" s="4"/>
      <c r="Y330" s="4" t="s">
        <v>16</v>
      </c>
      <c r="Z330" s="4"/>
      <c r="AA330" s="4"/>
      <c r="AB330" s="4" t="s">
        <v>16</v>
      </c>
      <c r="AC330" s="4"/>
      <c r="AD330" s="4" t="s">
        <v>16</v>
      </c>
      <c r="AE330" s="236"/>
      <c r="AF330" s="4" t="s">
        <v>16</v>
      </c>
      <c r="AG330" s="4"/>
      <c r="AH330" s="4"/>
      <c r="AI330" s="4" t="s">
        <v>16</v>
      </c>
      <c r="AJ330" s="4"/>
      <c r="AK330" s="4" t="s">
        <v>16</v>
      </c>
      <c r="AL330" s="4"/>
      <c r="AM330" s="4" t="s">
        <v>16</v>
      </c>
      <c r="AN330" s="4"/>
      <c r="AO330" s="4"/>
      <c r="AP330" s="42">
        <f ca="1">COUNTIFS(INDIRECT(Data!$J$2),"&lt;&gt;")</f>
        <v>13</v>
      </c>
      <c r="AQ330" s="42">
        <f ca="1">COUNTIFS(INDIRECT(Data!$J$2),"P")</f>
        <v>8</v>
      </c>
      <c r="AR330" s="42">
        <f ca="1">COUNTIFS(INDIRECT(Data!$J$2),"A")</f>
        <v>5</v>
      </c>
      <c r="AS330" s="43">
        <f ca="1">COUNTIFS(INDIRECT(Data!$J$2),"L")</f>
        <v>0</v>
      </c>
      <c r="AT330" s="44">
        <f ca="1">IFERROR(Attd_Sheet[[#This Row],[Classes Attended]]/Attd_Sheet[[#This Row],[Column1]],"")</f>
        <v>0.61538461538461542</v>
      </c>
      <c r="AU330" s="93"/>
    </row>
    <row r="331" spans="1:47" s="35" customFormat="1" hidden="1" x14ac:dyDescent="0.25">
      <c r="A331" s="208">
        <f>COUNTIFS(Attd_Sheet[Student ID],Attd_Sheet[[#This Row],[Student ID]])</f>
        <v>1</v>
      </c>
      <c r="B331" s="209" t="s">
        <v>137</v>
      </c>
      <c r="C331" s="13" t="s">
        <v>3443</v>
      </c>
      <c r="D331" s="252" t="s">
        <v>407</v>
      </c>
      <c r="E331" s="258" t="s">
        <v>1221</v>
      </c>
      <c r="F331" s="209" t="s">
        <v>31</v>
      </c>
      <c r="G331" s="252" t="s">
        <v>2432</v>
      </c>
      <c r="H331" s="210" t="s">
        <v>7</v>
      </c>
      <c r="I331" s="15" t="s">
        <v>2868</v>
      </c>
      <c r="J331" s="211" t="s">
        <v>113</v>
      </c>
      <c r="K331" s="4" t="s">
        <v>16</v>
      </c>
      <c r="L331" s="4"/>
      <c r="M331" s="4"/>
      <c r="N331" s="4" t="s">
        <v>16</v>
      </c>
      <c r="O331" s="96"/>
      <c r="P331" s="4" t="s">
        <v>16</v>
      </c>
      <c r="Q331" s="185"/>
      <c r="R331" s="4" t="s">
        <v>16</v>
      </c>
      <c r="S331" s="4"/>
      <c r="T331" s="4"/>
      <c r="U331" s="4" t="s">
        <v>16</v>
      </c>
      <c r="V331" s="96"/>
      <c r="W331" s="4" t="s">
        <v>16</v>
      </c>
      <c r="X331" s="4"/>
      <c r="Y331" s="4" t="s">
        <v>28</v>
      </c>
      <c r="Z331" s="4"/>
      <c r="AA331" s="4"/>
      <c r="AB331" s="4" t="s">
        <v>16</v>
      </c>
      <c r="AC331" s="4"/>
      <c r="AD331" s="4" t="s">
        <v>16</v>
      </c>
      <c r="AE331" s="236"/>
      <c r="AF331" s="4" t="s">
        <v>28</v>
      </c>
      <c r="AG331" s="4"/>
      <c r="AH331" s="4"/>
      <c r="AI331" s="4" t="s">
        <v>16</v>
      </c>
      <c r="AJ331" s="4"/>
      <c r="AK331" s="4" t="s">
        <v>16</v>
      </c>
      <c r="AL331" s="4"/>
      <c r="AM331" s="4" t="s">
        <v>16</v>
      </c>
      <c r="AN331" s="4"/>
      <c r="AO331" s="4"/>
      <c r="AP331" s="42">
        <f ca="1">COUNTIFS(INDIRECT(Data!$J$2),"&lt;&gt;")</f>
        <v>13</v>
      </c>
      <c r="AQ331" s="42">
        <f ca="1">COUNTIFS(INDIRECT(Data!$J$2),"P")</f>
        <v>11</v>
      </c>
      <c r="AR331" s="42">
        <f ca="1">COUNTIFS(INDIRECT(Data!$J$2),"A")</f>
        <v>2</v>
      </c>
      <c r="AS331" s="43">
        <f ca="1">COUNTIFS(INDIRECT(Data!$J$2),"L")</f>
        <v>0</v>
      </c>
      <c r="AT331" s="44">
        <f ca="1">IFERROR(Attd_Sheet[[#This Row],[Classes Attended]]/Attd_Sheet[[#This Row],[Column1]],"")</f>
        <v>0.84615384615384615</v>
      </c>
      <c r="AU331" s="93"/>
    </row>
    <row r="332" spans="1:47" s="35" customFormat="1" hidden="1" x14ac:dyDescent="0.25">
      <c r="A332" s="208">
        <f>COUNTIFS(Attd_Sheet[Student ID],Attd_Sheet[[#This Row],[Student ID]])</f>
        <v>1</v>
      </c>
      <c r="B332" s="209" t="s">
        <v>137</v>
      </c>
      <c r="C332" s="13" t="s">
        <v>3443</v>
      </c>
      <c r="D332" s="252" t="s">
        <v>408</v>
      </c>
      <c r="E332" s="258" t="s">
        <v>1222</v>
      </c>
      <c r="F332" s="209" t="s">
        <v>31</v>
      </c>
      <c r="G332" s="252" t="s">
        <v>2432</v>
      </c>
      <c r="H332" s="210" t="s">
        <v>7</v>
      </c>
      <c r="I332" s="15" t="s">
        <v>2868</v>
      </c>
      <c r="J332" s="211" t="s">
        <v>113</v>
      </c>
      <c r="K332" s="4" t="s">
        <v>16</v>
      </c>
      <c r="L332" s="4"/>
      <c r="M332" s="4"/>
      <c r="N332" s="4" t="s">
        <v>16</v>
      </c>
      <c r="O332" s="96"/>
      <c r="P332" s="4" t="s">
        <v>16</v>
      </c>
      <c r="Q332" s="185"/>
      <c r="R332" s="4" t="s">
        <v>16</v>
      </c>
      <c r="S332" s="4"/>
      <c r="T332" s="4"/>
      <c r="U332" s="4" t="s">
        <v>16</v>
      </c>
      <c r="V332" s="96"/>
      <c r="W332" s="4" t="s">
        <v>16</v>
      </c>
      <c r="X332" s="4"/>
      <c r="Y332" s="4" t="s">
        <v>16</v>
      </c>
      <c r="Z332" s="4"/>
      <c r="AA332" s="4"/>
      <c r="AB332" s="4" t="s">
        <v>16</v>
      </c>
      <c r="AC332" s="4"/>
      <c r="AD332" s="4" t="s">
        <v>16</v>
      </c>
      <c r="AE332" s="236"/>
      <c r="AF332" s="4" t="s">
        <v>16</v>
      </c>
      <c r="AG332" s="4"/>
      <c r="AH332" s="4"/>
      <c r="AI332" s="4" t="s">
        <v>16</v>
      </c>
      <c r="AJ332" s="4"/>
      <c r="AK332" s="4" t="s">
        <v>16</v>
      </c>
      <c r="AL332" s="4"/>
      <c r="AM332" s="4" t="s">
        <v>16</v>
      </c>
      <c r="AN332" s="4"/>
      <c r="AO332" s="4"/>
      <c r="AP332" s="42">
        <f ca="1">COUNTIFS(INDIRECT(Data!$J$2),"&lt;&gt;")</f>
        <v>13</v>
      </c>
      <c r="AQ332" s="42">
        <f ca="1">COUNTIFS(INDIRECT(Data!$J$2),"P")</f>
        <v>13</v>
      </c>
      <c r="AR332" s="42">
        <f ca="1">COUNTIFS(INDIRECT(Data!$J$2),"A")</f>
        <v>0</v>
      </c>
      <c r="AS332" s="43">
        <f ca="1">COUNTIFS(INDIRECT(Data!$J$2),"L")</f>
        <v>0</v>
      </c>
      <c r="AT332" s="44">
        <f ca="1">IFERROR(Attd_Sheet[[#This Row],[Classes Attended]]/Attd_Sheet[[#This Row],[Column1]],"")</f>
        <v>1</v>
      </c>
      <c r="AU332" s="93"/>
    </row>
    <row r="333" spans="1:47" s="35" customFormat="1" hidden="1" x14ac:dyDescent="0.25">
      <c r="A333" s="208">
        <f>COUNTIFS(Attd_Sheet[Student ID],Attd_Sheet[[#This Row],[Student ID]])</f>
        <v>1</v>
      </c>
      <c r="B333" s="209" t="s">
        <v>137</v>
      </c>
      <c r="C333" s="13" t="s">
        <v>3443</v>
      </c>
      <c r="D333" s="252" t="s">
        <v>409</v>
      </c>
      <c r="E333" s="258" t="s">
        <v>1223</v>
      </c>
      <c r="F333" s="209" t="s">
        <v>31</v>
      </c>
      <c r="G333" s="252" t="s">
        <v>2432</v>
      </c>
      <c r="H333" s="210" t="s">
        <v>7</v>
      </c>
      <c r="I333" s="15" t="s">
        <v>2868</v>
      </c>
      <c r="J333" s="211" t="s">
        <v>113</v>
      </c>
      <c r="K333" s="4" t="s">
        <v>16</v>
      </c>
      <c r="L333" s="4"/>
      <c r="M333" s="4"/>
      <c r="N333" s="4" t="s">
        <v>16</v>
      </c>
      <c r="O333" s="4"/>
      <c r="P333" s="4" t="s">
        <v>16</v>
      </c>
      <c r="Q333" s="185"/>
      <c r="R333" s="4" t="s">
        <v>16</v>
      </c>
      <c r="S333" s="4"/>
      <c r="T333" s="4"/>
      <c r="U333" s="4" t="s">
        <v>16</v>
      </c>
      <c r="V333" s="4"/>
      <c r="W333" s="4" t="s">
        <v>16</v>
      </c>
      <c r="X333" s="4"/>
      <c r="Y333" s="4" t="s">
        <v>16</v>
      </c>
      <c r="Z333" s="4"/>
      <c r="AA333" s="4"/>
      <c r="AB333" s="4" t="s">
        <v>16</v>
      </c>
      <c r="AC333" s="4"/>
      <c r="AD333" s="4" t="s">
        <v>16</v>
      </c>
      <c r="AE333" s="236"/>
      <c r="AF333" s="4" t="s">
        <v>16</v>
      </c>
      <c r="AG333" s="4"/>
      <c r="AH333" s="4"/>
      <c r="AI333" s="4" t="s">
        <v>16</v>
      </c>
      <c r="AJ333" s="4"/>
      <c r="AK333" s="4" t="s">
        <v>28</v>
      </c>
      <c r="AL333" s="4"/>
      <c r="AM333" s="4" t="s">
        <v>16</v>
      </c>
      <c r="AN333" s="4"/>
      <c r="AO333" s="4"/>
      <c r="AP333" s="42">
        <f ca="1">COUNTIFS(INDIRECT(Data!$J$2),"&lt;&gt;")</f>
        <v>13</v>
      </c>
      <c r="AQ333" s="42">
        <f ca="1">COUNTIFS(INDIRECT(Data!$J$2),"P")</f>
        <v>12</v>
      </c>
      <c r="AR333" s="42">
        <f ca="1">COUNTIFS(INDIRECT(Data!$J$2),"A")</f>
        <v>1</v>
      </c>
      <c r="AS333" s="43">
        <f ca="1">COUNTIFS(INDIRECT(Data!$J$2),"L")</f>
        <v>0</v>
      </c>
      <c r="AT333" s="44">
        <f ca="1">IFERROR(Attd_Sheet[[#This Row],[Classes Attended]]/Attd_Sheet[[#This Row],[Column1]],"")</f>
        <v>0.92307692307692313</v>
      </c>
      <c r="AU333" s="93"/>
    </row>
    <row r="334" spans="1:47" s="35" customFormat="1" hidden="1" x14ac:dyDescent="0.25">
      <c r="A334" s="208">
        <f>COUNTIFS(Attd_Sheet[Student ID],Attd_Sheet[[#This Row],[Student ID]])</f>
        <v>1</v>
      </c>
      <c r="B334" s="209" t="s">
        <v>137</v>
      </c>
      <c r="C334" s="210" t="s">
        <v>2981</v>
      </c>
      <c r="D334" s="252" t="s">
        <v>2332</v>
      </c>
      <c r="E334" s="252" t="s">
        <v>2333</v>
      </c>
      <c r="F334" s="209" t="s">
        <v>31</v>
      </c>
      <c r="G334" s="266" t="s">
        <v>2416</v>
      </c>
      <c r="H334" s="210" t="s">
        <v>6</v>
      </c>
      <c r="I334" s="224" t="s">
        <v>2867</v>
      </c>
      <c r="J334" s="211" t="s">
        <v>2483</v>
      </c>
      <c r="K334" s="4"/>
      <c r="L334" s="185"/>
      <c r="M334" s="4" t="s">
        <v>16</v>
      </c>
      <c r="N334" s="185"/>
      <c r="O334" s="4" t="s">
        <v>16</v>
      </c>
      <c r="P334" s="4"/>
      <c r="Q334" s="4" t="s">
        <v>16</v>
      </c>
      <c r="R334" s="4"/>
      <c r="S334" s="4"/>
      <c r="T334" s="4" t="s">
        <v>16</v>
      </c>
      <c r="U334" s="4"/>
      <c r="V334" s="4" t="s">
        <v>16</v>
      </c>
      <c r="W334" s="4"/>
      <c r="X334" s="4" t="s">
        <v>16</v>
      </c>
      <c r="Y334" s="4"/>
      <c r="Z334" s="4"/>
      <c r="AA334" s="4" t="s">
        <v>16</v>
      </c>
      <c r="AB334" s="4"/>
      <c r="AC334" s="4" t="s">
        <v>16</v>
      </c>
      <c r="AD334" s="4"/>
      <c r="AE334" s="4" t="s">
        <v>16</v>
      </c>
      <c r="AF334" s="4"/>
      <c r="AG334" s="4"/>
      <c r="AH334" s="4" t="s">
        <v>16</v>
      </c>
      <c r="AI334" s="4"/>
      <c r="AJ334" s="4" t="s">
        <v>16</v>
      </c>
      <c r="AK334" s="4"/>
      <c r="AL334" s="4" t="s">
        <v>16</v>
      </c>
      <c r="AM334" s="4"/>
      <c r="AN334" s="4"/>
      <c r="AO334" s="4" t="s">
        <v>16</v>
      </c>
      <c r="AP334" s="42">
        <f ca="1">COUNTIFS(INDIRECT(Data!$J$2),"&lt;&gt;")</f>
        <v>13</v>
      </c>
      <c r="AQ334" s="42">
        <f ca="1">COUNTIFS(INDIRECT(Data!$J$2),"P")</f>
        <v>13</v>
      </c>
      <c r="AR334" s="42">
        <f ca="1">COUNTIFS(INDIRECT(Data!$J$2),"A")</f>
        <v>0</v>
      </c>
      <c r="AS334" s="43">
        <f ca="1">COUNTIFS(INDIRECT(Data!$J$2),"L")</f>
        <v>0</v>
      </c>
      <c r="AT334" s="44">
        <f ca="1">IFERROR(Attd_Sheet[[#This Row],[Classes Attended]]/Attd_Sheet[[#This Row],[Column1]],"")</f>
        <v>1</v>
      </c>
      <c r="AU334" s="26"/>
    </row>
    <row r="335" spans="1:47" s="35" customFormat="1" hidden="1" x14ac:dyDescent="0.25">
      <c r="A335" s="208">
        <f>COUNTIFS(Attd_Sheet[Student ID],Attd_Sheet[[#This Row],[Student ID]])</f>
        <v>1</v>
      </c>
      <c r="B335" s="209" t="s">
        <v>137</v>
      </c>
      <c r="C335" s="210" t="s">
        <v>2981</v>
      </c>
      <c r="D335" s="252" t="s">
        <v>2334</v>
      </c>
      <c r="E335" s="252" t="s">
        <v>2335</v>
      </c>
      <c r="F335" s="209" t="s">
        <v>31</v>
      </c>
      <c r="G335" s="266" t="s">
        <v>2416</v>
      </c>
      <c r="H335" s="210" t="s">
        <v>6</v>
      </c>
      <c r="I335" s="224" t="s">
        <v>2867</v>
      </c>
      <c r="J335" s="211" t="s">
        <v>2483</v>
      </c>
      <c r="K335" s="4"/>
      <c r="L335" s="185"/>
      <c r="M335" s="4" t="s">
        <v>16</v>
      </c>
      <c r="N335" s="185"/>
      <c r="O335" s="4" t="s">
        <v>16</v>
      </c>
      <c r="P335" s="4"/>
      <c r="Q335" s="4" t="s">
        <v>16</v>
      </c>
      <c r="R335" s="4"/>
      <c r="S335" s="4"/>
      <c r="T335" s="4" t="s">
        <v>16</v>
      </c>
      <c r="U335" s="4"/>
      <c r="V335" s="4" t="s">
        <v>16</v>
      </c>
      <c r="W335" s="4"/>
      <c r="X335" s="4" t="s">
        <v>16</v>
      </c>
      <c r="Y335" s="4"/>
      <c r="Z335" s="4"/>
      <c r="AA335" s="4" t="s">
        <v>16</v>
      </c>
      <c r="AB335" s="4"/>
      <c r="AC335" s="4" t="s">
        <v>16</v>
      </c>
      <c r="AD335" s="4"/>
      <c r="AE335" s="4" t="s">
        <v>16</v>
      </c>
      <c r="AF335" s="4"/>
      <c r="AG335" s="4"/>
      <c r="AH335" s="4" t="s">
        <v>16</v>
      </c>
      <c r="AI335" s="4"/>
      <c r="AJ335" s="4" t="s">
        <v>16</v>
      </c>
      <c r="AK335" s="4"/>
      <c r="AL335" s="4" t="s">
        <v>16</v>
      </c>
      <c r="AM335" s="4"/>
      <c r="AN335" s="4"/>
      <c r="AO335" s="4" t="s">
        <v>16</v>
      </c>
      <c r="AP335" s="42">
        <f ca="1">COUNTIFS(INDIRECT(Data!$J$2),"&lt;&gt;")</f>
        <v>13</v>
      </c>
      <c r="AQ335" s="42">
        <f ca="1">COUNTIFS(INDIRECT(Data!$J$2),"P")</f>
        <v>13</v>
      </c>
      <c r="AR335" s="42">
        <f ca="1">COUNTIFS(INDIRECT(Data!$J$2),"A")</f>
        <v>0</v>
      </c>
      <c r="AS335" s="43">
        <f ca="1">COUNTIFS(INDIRECT(Data!$J$2),"L")</f>
        <v>0</v>
      </c>
      <c r="AT335" s="44">
        <f ca="1">IFERROR(Attd_Sheet[[#This Row],[Classes Attended]]/Attd_Sheet[[#This Row],[Column1]],"")</f>
        <v>1</v>
      </c>
      <c r="AU335" s="26"/>
    </row>
    <row r="336" spans="1:47" s="35" customFormat="1" hidden="1" x14ac:dyDescent="0.25">
      <c r="A336" s="208">
        <f>COUNTIFS(Attd_Sheet[Student ID],Attd_Sheet[[#This Row],[Student ID]])</f>
        <v>1</v>
      </c>
      <c r="B336" s="209" t="s">
        <v>137</v>
      </c>
      <c r="C336" s="210" t="s">
        <v>2981</v>
      </c>
      <c r="D336" s="252" t="s">
        <v>2336</v>
      </c>
      <c r="E336" s="252" t="s">
        <v>2337</v>
      </c>
      <c r="F336" s="209" t="s">
        <v>31</v>
      </c>
      <c r="G336" s="266" t="s">
        <v>2416</v>
      </c>
      <c r="H336" s="210" t="s">
        <v>6</v>
      </c>
      <c r="I336" s="224" t="s">
        <v>2867</v>
      </c>
      <c r="J336" s="211" t="s">
        <v>2483</v>
      </c>
      <c r="K336" s="4"/>
      <c r="L336" s="185"/>
      <c r="M336" s="4" t="s">
        <v>16</v>
      </c>
      <c r="N336" s="185"/>
      <c r="O336" s="4" t="s">
        <v>16</v>
      </c>
      <c r="P336" s="4"/>
      <c r="Q336" s="4" t="s">
        <v>16</v>
      </c>
      <c r="R336" s="4"/>
      <c r="S336" s="4"/>
      <c r="T336" s="4" t="s">
        <v>16</v>
      </c>
      <c r="U336" s="4"/>
      <c r="V336" s="4" t="s">
        <v>16</v>
      </c>
      <c r="W336" s="4"/>
      <c r="X336" s="4" t="s">
        <v>16</v>
      </c>
      <c r="Y336" s="4"/>
      <c r="Z336" s="4"/>
      <c r="AA336" s="4" t="s">
        <v>16</v>
      </c>
      <c r="AB336" s="4"/>
      <c r="AC336" s="4" t="s">
        <v>16</v>
      </c>
      <c r="AD336" s="4"/>
      <c r="AE336" s="4" t="s">
        <v>16</v>
      </c>
      <c r="AF336" s="4"/>
      <c r="AG336" s="4"/>
      <c r="AH336" s="4" t="s">
        <v>16</v>
      </c>
      <c r="AI336" s="4"/>
      <c r="AJ336" s="4" t="s">
        <v>16</v>
      </c>
      <c r="AK336" s="4"/>
      <c r="AL336" s="4" t="s">
        <v>16</v>
      </c>
      <c r="AM336" s="4"/>
      <c r="AN336" s="4"/>
      <c r="AO336" s="4" t="s">
        <v>16</v>
      </c>
      <c r="AP336" s="42">
        <f ca="1">COUNTIFS(INDIRECT(Data!$J$2),"&lt;&gt;")</f>
        <v>13</v>
      </c>
      <c r="AQ336" s="42">
        <f ca="1">COUNTIFS(INDIRECT(Data!$J$2),"P")</f>
        <v>13</v>
      </c>
      <c r="AR336" s="42">
        <f ca="1">COUNTIFS(INDIRECT(Data!$J$2),"A")</f>
        <v>0</v>
      </c>
      <c r="AS336" s="43">
        <f ca="1">COUNTIFS(INDIRECT(Data!$J$2),"L")</f>
        <v>0</v>
      </c>
      <c r="AT336" s="44">
        <f ca="1">IFERROR(Attd_Sheet[[#This Row],[Classes Attended]]/Attd_Sheet[[#This Row],[Column1]],"")</f>
        <v>1</v>
      </c>
      <c r="AU336" s="26"/>
    </row>
    <row r="337" spans="1:47" s="35" customFormat="1" hidden="1" x14ac:dyDescent="0.25">
      <c r="A337" s="208">
        <f>COUNTIFS(Attd_Sheet[Student ID],Attd_Sheet[[#This Row],[Student ID]])</f>
        <v>1</v>
      </c>
      <c r="B337" s="209" t="s">
        <v>137</v>
      </c>
      <c r="C337" s="210" t="s">
        <v>2981</v>
      </c>
      <c r="D337" s="252" t="s">
        <v>2338</v>
      </c>
      <c r="E337" s="252" t="s">
        <v>2339</v>
      </c>
      <c r="F337" s="209" t="s">
        <v>31</v>
      </c>
      <c r="G337" s="266" t="s">
        <v>2416</v>
      </c>
      <c r="H337" s="210" t="s">
        <v>6</v>
      </c>
      <c r="I337" s="224" t="s">
        <v>2867</v>
      </c>
      <c r="J337" s="211" t="s">
        <v>2483</v>
      </c>
      <c r="K337" s="4"/>
      <c r="L337" s="185"/>
      <c r="M337" s="4" t="s">
        <v>16</v>
      </c>
      <c r="N337" s="185"/>
      <c r="O337" s="4" t="s">
        <v>28</v>
      </c>
      <c r="P337" s="4"/>
      <c r="Q337" s="4" t="s">
        <v>16</v>
      </c>
      <c r="R337" s="4"/>
      <c r="S337" s="4"/>
      <c r="T337" s="4" t="s">
        <v>16</v>
      </c>
      <c r="U337" s="4"/>
      <c r="V337" s="4" t="s">
        <v>28</v>
      </c>
      <c r="W337" s="4"/>
      <c r="X337" s="4" t="s">
        <v>16</v>
      </c>
      <c r="Y337" s="4"/>
      <c r="Z337" s="4"/>
      <c r="AA337" s="4" t="s">
        <v>16</v>
      </c>
      <c r="AB337" s="4"/>
      <c r="AC337" s="4" t="s">
        <v>16</v>
      </c>
      <c r="AD337" s="4"/>
      <c r="AE337" s="4" t="s">
        <v>16</v>
      </c>
      <c r="AF337" s="4"/>
      <c r="AG337" s="4"/>
      <c r="AH337" s="4" t="s">
        <v>16</v>
      </c>
      <c r="AI337" s="4"/>
      <c r="AJ337" s="4" t="s">
        <v>16</v>
      </c>
      <c r="AK337" s="4"/>
      <c r="AL337" s="4" t="s">
        <v>16</v>
      </c>
      <c r="AM337" s="4"/>
      <c r="AN337" s="4"/>
      <c r="AO337" s="4" t="s">
        <v>16</v>
      </c>
      <c r="AP337" s="42">
        <f ca="1">COUNTIFS(INDIRECT(Data!$J$2),"&lt;&gt;")</f>
        <v>13</v>
      </c>
      <c r="AQ337" s="42">
        <f ca="1">COUNTIFS(INDIRECT(Data!$J$2),"P")</f>
        <v>11</v>
      </c>
      <c r="AR337" s="42">
        <f ca="1">COUNTIFS(INDIRECT(Data!$J$2),"A")</f>
        <v>2</v>
      </c>
      <c r="AS337" s="43">
        <f ca="1">COUNTIFS(INDIRECT(Data!$J$2),"L")</f>
        <v>0</v>
      </c>
      <c r="AT337" s="44">
        <f ca="1">IFERROR(Attd_Sheet[[#This Row],[Classes Attended]]/Attd_Sheet[[#This Row],[Column1]],"")</f>
        <v>0.84615384615384615</v>
      </c>
      <c r="AU337" s="26"/>
    </row>
    <row r="338" spans="1:47" s="35" customFormat="1" hidden="1" x14ac:dyDescent="0.25">
      <c r="A338" s="208">
        <f>COUNTIFS(Attd_Sheet[Student ID],Attd_Sheet[[#This Row],[Student ID]])</f>
        <v>1</v>
      </c>
      <c r="B338" s="209" t="s">
        <v>137</v>
      </c>
      <c r="C338" s="210" t="s">
        <v>2981</v>
      </c>
      <c r="D338" s="252" t="s">
        <v>2340</v>
      </c>
      <c r="E338" s="252" t="s">
        <v>2341</v>
      </c>
      <c r="F338" s="209" t="s">
        <v>31</v>
      </c>
      <c r="G338" s="266" t="s">
        <v>2416</v>
      </c>
      <c r="H338" s="210" t="s">
        <v>6</v>
      </c>
      <c r="I338" s="224" t="s">
        <v>2867</v>
      </c>
      <c r="J338" s="211" t="s">
        <v>2483</v>
      </c>
      <c r="K338" s="4"/>
      <c r="L338" s="185"/>
      <c r="M338" s="4" t="s">
        <v>16</v>
      </c>
      <c r="N338" s="185"/>
      <c r="O338" s="4" t="s">
        <v>28</v>
      </c>
      <c r="P338" s="4"/>
      <c r="Q338" s="4" t="s">
        <v>16</v>
      </c>
      <c r="R338" s="4"/>
      <c r="S338" s="4"/>
      <c r="T338" s="4" t="s">
        <v>16</v>
      </c>
      <c r="U338" s="4"/>
      <c r="V338" s="4" t="s">
        <v>16</v>
      </c>
      <c r="W338" s="4"/>
      <c r="X338" s="4" t="s">
        <v>28</v>
      </c>
      <c r="Y338" s="4"/>
      <c r="Z338" s="4"/>
      <c r="AA338" s="4" t="s">
        <v>16</v>
      </c>
      <c r="AB338" s="4"/>
      <c r="AC338" s="4" t="s">
        <v>16</v>
      </c>
      <c r="AD338" s="4"/>
      <c r="AE338" s="4" t="s">
        <v>16</v>
      </c>
      <c r="AF338" s="4"/>
      <c r="AG338" s="4"/>
      <c r="AH338" s="4" t="s">
        <v>16</v>
      </c>
      <c r="AI338" s="4"/>
      <c r="AJ338" s="4" t="s">
        <v>16</v>
      </c>
      <c r="AK338" s="4"/>
      <c r="AL338" s="4" t="s">
        <v>16</v>
      </c>
      <c r="AM338" s="4"/>
      <c r="AN338" s="4"/>
      <c r="AO338" s="4" t="s">
        <v>16</v>
      </c>
      <c r="AP338" s="42">
        <f ca="1">COUNTIFS(INDIRECT(Data!$J$2),"&lt;&gt;")</f>
        <v>13</v>
      </c>
      <c r="AQ338" s="42">
        <f ca="1">COUNTIFS(INDIRECT(Data!$J$2),"P")</f>
        <v>11</v>
      </c>
      <c r="AR338" s="42">
        <f ca="1">COUNTIFS(INDIRECT(Data!$J$2),"A")</f>
        <v>2</v>
      </c>
      <c r="AS338" s="43">
        <f ca="1">COUNTIFS(INDIRECT(Data!$J$2),"L")</f>
        <v>0</v>
      </c>
      <c r="AT338" s="44">
        <f ca="1">IFERROR(Attd_Sheet[[#This Row],[Classes Attended]]/Attd_Sheet[[#This Row],[Column1]],"")</f>
        <v>0.84615384615384615</v>
      </c>
      <c r="AU338" s="26"/>
    </row>
    <row r="339" spans="1:47" s="35" customFormat="1" hidden="1" x14ac:dyDescent="0.25">
      <c r="A339" s="208">
        <f>COUNTIFS(Attd_Sheet[Student ID],Attd_Sheet[[#This Row],[Student ID]])</f>
        <v>1</v>
      </c>
      <c r="B339" s="209" t="s">
        <v>137</v>
      </c>
      <c r="C339" s="210" t="s">
        <v>2981</v>
      </c>
      <c r="D339" s="252" t="s">
        <v>2342</v>
      </c>
      <c r="E339" s="252" t="s">
        <v>2343</v>
      </c>
      <c r="F339" s="209" t="s">
        <v>31</v>
      </c>
      <c r="G339" s="266" t="s">
        <v>2416</v>
      </c>
      <c r="H339" s="210" t="s">
        <v>6</v>
      </c>
      <c r="I339" s="224" t="s">
        <v>2867</v>
      </c>
      <c r="J339" s="211" t="s">
        <v>2483</v>
      </c>
      <c r="K339" s="4"/>
      <c r="L339" s="185"/>
      <c r="M339" s="4" t="s">
        <v>16</v>
      </c>
      <c r="N339" s="185"/>
      <c r="O339" s="4" t="s">
        <v>16</v>
      </c>
      <c r="P339" s="4"/>
      <c r="Q339" s="4" t="s">
        <v>28</v>
      </c>
      <c r="R339" s="4"/>
      <c r="S339" s="4"/>
      <c r="T339" s="4" t="s">
        <v>16</v>
      </c>
      <c r="U339" s="4"/>
      <c r="V339" s="4" t="s">
        <v>16</v>
      </c>
      <c r="W339" s="4"/>
      <c r="X339" s="4" t="s">
        <v>28</v>
      </c>
      <c r="Y339" s="4"/>
      <c r="Z339" s="4"/>
      <c r="AA339" s="4" t="s">
        <v>16</v>
      </c>
      <c r="AB339" s="4"/>
      <c r="AC339" s="4" t="s">
        <v>16</v>
      </c>
      <c r="AD339" s="4"/>
      <c r="AE339" s="4" t="s">
        <v>16</v>
      </c>
      <c r="AF339" s="4"/>
      <c r="AG339" s="4"/>
      <c r="AH339" s="4" t="s">
        <v>16</v>
      </c>
      <c r="AI339" s="4"/>
      <c r="AJ339" s="4" t="s">
        <v>16</v>
      </c>
      <c r="AK339" s="4"/>
      <c r="AL339" s="4" t="s">
        <v>16</v>
      </c>
      <c r="AM339" s="4"/>
      <c r="AN339" s="4"/>
      <c r="AO339" s="4" t="s">
        <v>16</v>
      </c>
      <c r="AP339" s="42">
        <f ca="1">COUNTIFS(INDIRECT(Data!$J$2),"&lt;&gt;")</f>
        <v>13</v>
      </c>
      <c r="AQ339" s="42">
        <f ca="1">COUNTIFS(INDIRECT(Data!$J$2),"P")</f>
        <v>11</v>
      </c>
      <c r="AR339" s="42">
        <f ca="1">COUNTIFS(INDIRECT(Data!$J$2),"A")</f>
        <v>2</v>
      </c>
      <c r="AS339" s="43">
        <f ca="1">COUNTIFS(INDIRECT(Data!$J$2),"L")</f>
        <v>0</v>
      </c>
      <c r="AT339" s="44">
        <f ca="1">IFERROR(Attd_Sheet[[#This Row],[Classes Attended]]/Attd_Sheet[[#This Row],[Column1]],"")</f>
        <v>0.84615384615384615</v>
      </c>
      <c r="AU339" s="26"/>
    </row>
    <row r="340" spans="1:47" s="35" customFormat="1" hidden="1" x14ac:dyDescent="0.25">
      <c r="A340" s="208">
        <f>COUNTIFS(Attd_Sheet[Student ID],Attd_Sheet[[#This Row],[Student ID]])</f>
        <v>1</v>
      </c>
      <c r="B340" s="209" t="s">
        <v>137</v>
      </c>
      <c r="C340" s="210" t="s">
        <v>2981</v>
      </c>
      <c r="D340" s="252" t="s">
        <v>2344</v>
      </c>
      <c r="E340" s="252" t="s">
        <v>1450</v>
      </c>
      <c r="F340" s="209" t="s">
        <v>31</v>
      </c>
      <c r="G340" s="266" t="s">
        <v>2416</v>
      </c>
      <c r="H340" s="210" t="s">
        <v>6</v>
      </c>
      <c r="I340" s="224" t="s">
        <v>2867</v>
      </c>
      <c r="J340" s="211" t="s">
        <v>2483</v>
      </c>
      <c r="K340" s="4"/>
      <c r="L340" s="185"/>
      <c r="M340" s="4" t="s">
        <v>16</v>
      </c>
      <c r="N340" s="185"/>
      <c r="O340" s="4" t="s">
        <v>28</v>
      </c>
      <c r="P340" s="4"/>
      <c r="Q340" s="4" t="s">
        <v>16</v>
      </c>
      <c r="R340" s="4"/>
      <c r="S340" s="4"/>
      <c r="T340" s="4" t="s">
        <v>28</v>
      </c>
      <c r="U340" s="4"/>
      <c r="V340" s="4" t="s">
        <v>16</v>
      </c>
      <c r="W340" s="4"/>
      <c r="X340" s="4" t="s">
        <v>16</v>
      </c>
      <c r="Y340" s="4"/>
      <c r="Z340" s="4"/>
      <c r="AA340" s="4" t="s">
        <v>16</v>
      </c>
      <c r="AB340" s="4"/>
      <c r="AC340" s="4" t="s">
        <v>16</v>
      </c>
      <c r="AD340" s="4"/>
      <c r="AE340" s="4" t="s">
        <v>16</v>
      </c>
      <c r="AF340" s="4"/>
      <c r="AG340" s="4"/>
      <c r="AH340" s="4" t="s">
        <v>28</v>
      </c>
      <c r="AI340" s="4"/>
      <c r="AJ340" s="4" t="s">
        <v>16</v>
      </c>
      <c r="AK340" s="4"/>
      <c r="AL340" s="4" t="s">
        <v>16</v>
      </c>
      <c r="AM340" s="4"/>
      <c r="AN340" s="4"/>
      <c r="AO340" s="4" t="s">
        <v>16</v>
      </c>
      <c r="AP340" s="42">
        <f ca="1">COUNTIFS(INDIRECT(Data!$J$2),"&lt;&gt;")</f>
        <v>13</v>
      </c>
      <c r="AQ340" s="42">
        <f ca="1">COUNTIFS(INDIRECT(Data!$J$2),"P")</f>
        <v>10</v>
      </c>
      <c r="AR340" s="42">
        <f ca="1">COUNTIFS(INDIRECT(Data!$J$2),"A")</f>
        <v>3</v>
      </c>
      <c r="AS340" s="43">
        <f ca="1">COUNTIFS(INDIRECT(Data!$J$2),"L")</f>
        <v>0</v>
      </c>
      <c r="AT340" s="44">
        <f ca="1">IFERROR(Attd_Sheet[[#This Row],[Classes Attended]]/Attd_Sheet[[#This Row],[Column1]],"")</f>
        <v>0.76923076923076927</v>
      </c>
      <c r="AU340" s="26"/>
    </row>
    <row r="341" spans="1:47" s="35" customFormat="1" hidden="1" x14ac:dyDescent="0.25">
      <c r="A341" s="208">
        <f>COUNTIFS(Attd_Sheet[Student ID],Attd_Sheet[[#This Row],[Student ID]])</f>
        <v>1</v>
      </c>
      <c r="B341" s="209" t="s">
        <v>137</v>
      </c>
      <c r="C341" s="210" t="s">
        <v>2981</v>
      </c>
      <c r="D341" s="252" t="s">
        <v>2740</v>
      </c>
      <c r="E341" s="252" t="s">
        <v>2741</v>
      </c>
      <c r="F341" s="209" t="s">
        <v>31</v>
      </c>
      <c r="G341" s="266" t="s">
        <v>2416</v>
      </c>
      <c r="H341" s="210" t="s">
        <v>6</v>
      </c>
      <c r="I341" s="224" t="s">
        <v>2867</v>
      </c>
      <c r="J341" s="211" t="s">
        <v>2483</v>
      </c>
      <c r="K341" s="4"/>
      <c r="L341" s="185"/>
      <c r="M341" s="4" t="s">
        <v>16</v>
      </c>
      <c r="N341" s="185"/>
      <c r="O341" s="4" t="s">
        <v>16</v>
      </c>
      <c r="P341" s="4"/>
      <c r="Q341" s="4" t="s">
        <v>16</v>
      </c>
      <c r="R341" s="4"/>
      <c r="S341" s="4"/>
      <c r="T341" s="4" t="s">
        <v>16</v>
      </c>
      <c r="U341" s="4"/>
      <c r="V341" s="4" t="s">
        <v>16</v>
      </c>
      <c r="W341" s="4"/>
      <c r="X341" s="4" t="s">
        <v>28</v>
      </c>
      <c r="Y341" s="4"/>
      <c r="Z341" s="4"/>
      <c r="AA341" s="4" t="s">
        <v>28</v>
      </c>
      <c r="AB341" s="4"/>
      <c r="AC341" s="4" t="s">
        <v>28</v>
      </c>
      <c r="AD341" s="4"/>
      <c r="AE341" s="4" t="s">
        <v>16</v>
      </c>
      <c r="AF341" s="4"/>
      <c r="AG341" s="4"/>
      <c r="AH341" s="4" t="s">
        <v>16</v>
      </c>
      <c r="AI341" s="4"/>
      <c r="AJ341" s="4" t="s">
        <v>16</v>
      </c>
      <c r="AK341" s="4"/>
      <c r="AL341" s="4" t="s">
        <v>16</v>
      </c>
      <c r="AM341" s="4"/>
      <c r="AN341" s="4"/>
      <c r="AO341" s="4" t="s">
        <v>16</v>
      </c>
      <c r="AP341" s="42">
        <f ca="1">COUNTIFS(INDIRECT(Data!$J$2),"&lt;&gt;")</f>
        <v>13</v>
      </c>
      <c r="AQ341" s="42">
        <f ca="1">COUNTIFS(INDIRECT(Data!$J$2),"P")</f>
        <v>10</v>
      </c>
      <c r="AR341" s="42">
        <f ca="1">COUNTIFS(INDIRECT(Data!$J$2),"A")</f>
        <v>3</v>
      </c>
      <c r="AS341" s="43">
        <f ca="1">COUNTIFS(INDIRECT(Data!$J$2),"L")</f>
        <v>0</v>
      </c>
      <c r="AT341" s="44">
        <f ca="1">IFERROR(Attd_Sheet[[#This Row],[Classes Attended]]/Attd_Sheet[[#This Row],[Column1]],"")</f>
        <v>0.76923076923076927</v>
      </c>
      <c r="AU341" s="26"/>
    </row>
    <row r="342" spans="1:47" s="35" customFormat="1" hidden="1" x14ac:dyDescent="0.25">
      <c r="A342" s="208">
        <f>COUNTIFS(Attd_Sheet[Student ID],Attd_Sheet[[#This Row],[Student ID]])</f>
        <v>1</v>
      </c>
      <c r="B342" s="209" t="s">
        <v>137</v>
      </c>
      <c r="C342" s="210" t="s">
        <v>2981</v>
      </c>
      <c r="D342" s="252" t="s">
        <v>2345</v>
      </c>
      <c r="E342" s="252" t="s">
        <v>2346</v>
      </c>
      <c r="F342" s="209" t="s">
        <v>31</v>
      </c>
      <c r="G342" s="266" t="s">
        <v>2416</v>
      </c>
      <c r="H342" s="210" t="s">
        <v>6</v>
      </c>
      <c r="I342" s="224" t="s">
        <v>2867</v>
      </c>
      <c r="J342" s="211" t="s">
        <v>2483</v>
      </c>
      <c r="K342" s="4"/>
      <c r="L342" s="185"/>
      <c r="M342" s="4" t="s">
        <v>16</v>
      </c>
      <c r="N342" s="185"/>
      <c r="O342" s="4" t="s">
        <v>16</v>
      </c>
      <c r="P342" s="4"/>
      <c r="Q342" s="4" t="s">
        <v>16</v>
      </c>
      <c r="R342" s="4"/>
      <c r="S342" s="4"/>
      <c r="T342" s="4" t="s">
        <v>16</v>
      </c>
      <c r="U342" s="4"/>
      <c r="V342" s="4" t="s">
        <v>28</v>
      </c>
      <c r="W342" s="4"/>
      <c r="X342" s="4" t="s">
        <v>28</v>
      </c>
      <c r="Y342" s="4"/>
      <c r="Z342" s="4"/>
      <c r="AA342" s="4" t="s">
        <v>16</v>
      </c>
      <c r="AB342" s="4"/>
      <c r="AC342" s="4" t="s">
        <v>16</v>
      </c>
      <c r="AD342" s="4"/>
      <c r="AE342" s="4" t="s">
        <v>16</v>
      </c>
      <c r="AF342" s="4"/>
      <c r="AG342" s="4"/>
      <c r="AH342" s="4" t="s">
        <v>16</v>
      </c>
      <c r="AI342" s="4"/>
      <c r="AJ342" s="4" t="s">
        <v>16</v>
      </c>
      <c r="AK342" s="4"/>
      <c r="AL342" s="4" t="s">
        <v>16</v>
      </c>
      <c r="AM342" s="4"/>
      <c r="AN342" s="4"/>
      <c r="AO342" s="4" t="s">
        <v>16</v>
      </c>
      <c r="AP342" s="42">
        <f ca="1">COUNTIFS(INDIRECT(Data!$J$2),"&lt;&gt;")</f>
        <v>13</v>
      </c>
      <c r="AQ342" s="42">
        <f ca="1">COUNTIFS(INDIRECT(Data!$J$2),"P")</f>
        <v>11</v>
      </c>
      <c r="AR342" s="42">
        <f ca="1">COUNTIFS(INDIRECT(Data!$J$2),"A")</f>
        <v>2</v>
      </c>
      <c r="AS342" s="43">
        <f ca="1">COUNTIFS(INDIRECT(Data!$J$2),"L")</f>
        <v>0</v>
      </c>
      <c r="AT342" s="44">
        <f ca="1">IFERROR(Attd_Sheet[[#This Row],[Classes Attended]]/Attd_Sheet[[#This Row],[Column1]],"")</f>
        <v>0.84615384615384615</v>
      </c>
      <c r="AU342" s="26"/>
    </row>
    <row r="343" spans="1:47" s="35" customFormat="1" hidden="1" x14ac:dyDescent="0.25">
      <c r="A343" s="208">
        <f>COUNTIFS(Attd_Sheet[Student ID],Attd_Sheet[[#This Row],[Student ID]])</f>
        <v>1</v>
      </c>
      <c r="B343" s="209" t="s">
        <v>137</v>
      </c>
      <c r="C343" s="210" t="s">
        <v>2981</v>
      </c>
      <c r="D343" s="252" t="s">
        <v>2347</v>
      </c>
      <c r="E343" s="252" t="s">
        <v>2348</v>
      </c>
      <c r="F343" s="209" t="s">
        <v>31</v>
      </c>
      <c r="G343" s="266" t="s">
        <v>2417</v>
      </c>
      <c r="H343" s="210" t="s">
        <v>6</v>
      </c>
      <c r="I343" s="224" t="s">
        <v>2867</v>
      </c>
      <c r="J343" s="211" t="s">
        <v>113</v>
      </c>
      <c r="K343" s="4"/>
      <c r="L343" s="185"/>
      <c r="M343" s="4" t="s">
        <v>16</v>
      </c>
      <c r="N343" s="185"/>
      <c r="O343" s="4" t="s">
        <v>16</v>
      </c>
      <c r="P343" s="4"/>
      <c r="Q343" s="4" t="s">
        <v>16</v>
      </c>
      <c r="R343" s="4"/>
      <c r="S343" s="4"/>
      <c r="T343" s="4" t="s">
        <v>28</v>
      </c>
      <c r="U343" s="4"/>
      <c r="V343" s="4" t="s">
        <v>16</v>
      </c>
      <c r="W343" s="4"/>
      <c r="X343" s="4" t="s">
        <v>16</v>
      </c>
      <c r="Y343" s="4"/>
      <c r="Z343" s="4"/>
      <c r="AA343" s="4" t="s">
        <v>16</v>
      </c>
      <c r="AB343" s="4"/>
      <c r="AC343" s="4" t="s">
        <v>16</v>
      </c>
      <c r="AD343" s="4"/>
      <c r="AE343" s="4" t="s">
        <v>16</v>
      </c>
      <c r="AF343" s="4"/>
      <c r="AG343" s="4"/>
      <c r="AH343" s="4" t="s">
        <v>16</v>
      </c>
      <c r="AI343" s="4"/>
      <c r="AJ343" s="4" t="s">
        <v>16</v>
      </c>
      <c r="AK343" s="4"/>
      <c r="AL343" s="4" t="s">
        <v>16</v>
      </c>
      <c r="AM343" s="4"/>
      <c r="AN343" s="4"/>
      <c r="AO343" s="4" t="s">
        <v>16</v>
      </c>
      <c r="AP343" s="42">
        <f ca="1">COUNTIFS(INDIRECT(Data!$J$2),"&lt;&gt;")</f>
        <v>13</v>
      </c>
      <c r="AQ343" s="42">
        <f ca="1">COUNTIFS(INDIRECT(Data!$J$2),"P")</f>
        <v>12</v>
      </c>
      <c r="AR343" s="42">
        <f ca="1">COUNTIFS(INDIRECT(Data!$J$2),"A")</f>
        <v>1</v>
      </c>
      <c r="AS343" s="43">
        <f ca="1">COUNTIFS(INDIRECT(Data!$J$2),"L")</f>
        <v>0</v>
      </c>
      <c r="AT343" s="44">
        <f ca="1">IFERROR(Attd_Sheet[[#This Row],[Classes Attended]]/Attd_Sheet[[#This Row],[Column1]],"")</f>
        <v>0.92307692307692313</v>
      </c>
      <c r="AU343" s="26"/>
    </row>
    <row r="344" spans="1:47" s="35" customFormat="1" hidden="1" x14ac:dyDescent="0.25">
      <c r="A344" s="208">
        <f>COUNTIFS(Attd_Sheet[Student ID],Attd_Sheet[[#This Row],[Student ID]])</f>
        <v>1</v>
      </c>
      <c r="B344" s="209" t="s">
        <v>137</v>
      </c>
      <c r="C344" s="210" t="s">
        <v>2981</v>
      </c>
      <c r="D344" s="252" t="s">
        <v>2349</v>
      </c>
      <c r="E344" s="252" t="s">
        <v>2350</v>
      </c>
      <c r="F344" s="209" t="s">
        <v>31</v>
      </c>
      <c r="G344" s="266" t="s">
        <v>2416</v>
      </c>
      <c r="H344" s="210" t="s">
        <v>6</v>
      </c>
      <c r="I344" s="224" t="s">
        <v>2867</v>
      </c>
      <c r="J344" s="211" t="s">
        <v>2483</v>
      </c>
      <c r="K344" s="4"/>
      <c r="L344" s="185"/>
      <c r="M344" s="4" t="s">
        <v>16</v>
      </c>
      <c r="N344" s="185"/>
      <c r="O344" s="4" t="s">
        <v>16</v>
      </c>
      <c r="P344" s="4"/>
      <c r="Q344" s="4" t="s">
        <v>16</v>
      </c>
      <c r="R344" s="4"/>
      <c r="S344" s="4"/>
      <c r="T344" s="4" t="s">
        <v>17</v>
      </c>
      <c r="U344" s="4"/>
      <c r="V344" s="4" t="s">
        <v>28</v>
      </c>
      <c r="W344" s="4"/>
      <c r="X344" s="4" t="s">
        <v>28</v>
      </c>
      <c r="Y344" s="4"/>
      <c r="Z344" s="4"/>
      <c r="AA344" s="4" t="s">
        <v>16</v>
      </c>
      <c r="AB344" s="4"/>
      <c r="AC344" s="4" t="s">
        <v>16</v>
      </c>
      <c r="AD344" s="4"/>
      <c r="AE344" s="4" t="s">
        <v>28</v>
      </c>
      <c r="AF344" s="4"/>
      <c r="AG344" s="4"/>
      <c r="AH344" s="4" t="s">
        <v>28</v>
      </c>
      <c r="AI344" s="4"/>
      <c r="AJ344" s="4" t="s">
        <v>17</v>
      </c>
      <c r="AK344" s="4"/>
      <c r="AL344" s="4" t="s">
        <v>16</v>
      </c>
      <c r="AM344" s="4"/>
      <c r="AN344" s="4"/>
      <c r="AO344" s="4" t="s">
        <v>16</v>
      </c>
      <c r="AP344" s="42">
        <f ca="1">COUNTIFS(INDIRECT(Data!$J$2),"&lt;&gt;")</f>
        <v>13</v>
      </c>
      <c r="AQ344" s="42">
        <f ca="1">COUNTIFS(INDIRECT(Data!$J$2),"P")</f>
        <v>7</v>
      </c>
      <c r="AR344" s="42">
        <f ca="1">COUNTIFS(INDIRECT(Data!$J$2),"A")</f>
        <v>4</v>
      </c>
      <c r="AS344" s="43">
        <f ca="1">COUNTIFS(INDIRECT(Data!$J$2),"L")</f>
        <v>2</v>
      </c>
      <c r="AT344" s="44">
        <f ca="1">IFERROR(Attd_Sheet[[#This Row],[Classes Attended]]/Attd_Sheet[[#This Row],[Column1]],"")</f>
        <v>0.53846153846153844</v>
      </c>
      <c r="AU344" s="26"/>
    </row>
    <row r="345" spans="1:47" s="35" customFormat="1" hidden="1" x14ac:dyDescent="0.25">
      <c r="A345" s="208">
        <f>COUNTIFS(Attd_Sheet[Student ID],Attd_Sheet[[#This Row],[Student ID]])</f>
        <v>1</v>
      </c>
      <c r="B345" s="209" t="s">
        <v>137</v>
      </c>
      <c r="C345" s="210" t="s">
        <v>2981</v>
      </c>
      <c r="D345" s="252" t="s">
        <v>2351</v>
      </c>
      <c r="E345" s="252" t="s">
        <v>2352</v>
      </c>
      <c r="F345" s="209" t="s">
        <v>31</v>
      </c>
      <c r="G345" s="266" t="s">
        <v>2416</v>
      </c>
      <c r="H345" s="210" t="s">
        <v>6</v>
      </c>
      <c r="I345" s="224" t="s">
        <v>2867</v>
      </c>
      <c r="J345" s="211" t="s">
        <v>2483</v>
      </c>
      <c r="K345" s="4"/>
      <c r="L345" s="185"/>
      <c r="M345" s="4" t="s">
        <v>16</v>
      </c>
      <c r="N345" s="185"/>
      <c r="O345" s="4" t="s">
        <v>16</v>
      </c>
      <c r="P345" s="4"/>
      <c r="Q345" s="4" t="s">
        <v>16</v>
      </c>
      <c r="R345" s="4"/>
      <c r="S345" s="4"/>
      <c r="T345" s="4" t="s">
        <v>28</v>
      </c>
      <c r="U345" s="4"/>
      <c r="V345" s="4" t="s">
        <v>28</v>
      </c>
      <c r="W345" s="4"/>
      <c r="X345" s="4" t="s">
        <v>16</v>
      </c>
      <c r="Y345" s="4"/>
      <c r="Z345" s="4"/>
      <c r="AA345" s="4" t="s">
        <v>16</v>
      </c>
      <c r="AB345" s="4"/>
      <c r="AC345" s="4" t="s">
        <v>16</v>
      </c>
      <c r="AD345" s="4"/>
      <c r="AE345" s="4" t="s">
        <v>16</v>
      </c>
      <c r="AF345" s="4"/>
      <c r="AG345" s="4"/>
      <c r="AH345" s="4" t="s">
        <v>16</v>
      </c>
      <c r="AI345" s="4"/>
      <c r="AJ345" s="4" t="s">
        <v>16</v>
      </c>
      <c r="AK345" s="4"/>
      <c r="AL345" s="4" t="s">
        <v>16</v>
      </c>
      <c r="AM345" s="4"/>
      <c r="AN345" s="4"/>
      <c r="AO345" s="4" t="s">
        <v>16</v>
      </c>
      <c r="AP345" s="42">
        <f ca="1">COUNTIFS(INDIRECT(Data!$J$2),"&lt;&gt;")</f>
        <v>13</v>
      </c>
      <c r="AQ345" s="42">
        <f ca="1">COUNTIFS(INDIRECT(Data!$J$2),"P")</f>
        <v>11</v>
      </c>
      <c r="AR345" s="42">
        <f ca="1">COUNTIFS(INDIRECT(Data!$J$2),"A")</f>
        <v>2</v>
      </c>
      <c r="AS345" s="43">
        <f ca="1">COUNTIFS(INDIRECT(Data!$J$2),"L")</f>
        <v>0</v>
      </c>
      <c r="AT345" s="44">
        <f ca="1">IFERROR(Attd_Sheet[[#This Row],[Classes Attended]]/Attd_Sheet[[#This Row],[Column1]],"")</f>
        <v>0.84615384615384615</v>
      </c>
      <c r="AU345" s="26"/>
    </row>
    <row r="346" spans="1:47" s="35" customFormat="1" hidden="1" x14ac:dyDescent="0.25">
      <c r="A346" s="208">
        <f>COUNTIFS(Attd_Sheet[Student ID],Attd_Sheet[[#This Row],[Student ID]])</f>
        <v>1</v>
      </c>
      <c r="B346" s="209" t="s">
        <v>137</v>
      </c>
      <c r="C346" s="210" t="s">
        <v>2981</v>
      </c>
      <c r="D346" s="252" t="s">
        <v>2353</v>
      </c>
      <c r="E346" s="252" t="s">
        <v>2354</v>
      </c>
      <c r="F346" s="209" t="s">
        <v>31</v>
      </c>
      <c r="G346" s="266" t="s">
        <v>2416</v>
      </c>
      <c r="H346" s="210" t="s">
        <v>6</v>
      </c>
      <c r="I346" s="224" t="s">
        <v>2867</v>
      </c>
      <c r="J346" s="211" t="s">
        <v>2483</v>
      </c>
      <c r="K346" s="4"/>
      <c r="L346" s="185"/>
      <c r="M346" s="4" t="s">
        <v>28</v>
      </c>
      <c r="N346" s="185"/>
      <c r="O346" s="4" t="s">
        <v>28</v>
      </c>
      <c r="P346" s="4"/>
      <c r="Q346" s="4" t="s">
        <v>16</v>
      </c>
      <c r="R346" s="4"/>
      <c r="S346" s="4"/>
      <c r="T346" s="4" t="s">
        <v>16</v>
      </c>
      <c r="U346" s="4"/>
      <c r="V346" s="4" t="s">
        <v>16</v>
      </c>
      <c r="W346" s="4"/>
      <c r="X346" s="4" t="s">
        <v>16</v>
      </c>
      <c r="Y346" s="4"/>
      <c r="Z346" s="4"/>
      <c r="AA346" s="4" t="s">
        <v>16</v>
      </c>
      <c r="AB346" s="4"/>
      <c r="AC346" s="4" t="s">
        <v>28</v>
      </c>
      <c r="AD346" s="4"/>
      <c r="AE346" s="4" t="s">
        <v>16</v>
      </c>
      <c r="AF346" s="4"/>
      <c r="AG346" s="4"/>
      <c r="AH346" s="4" t="s">
        <v>16</v>
      </c>
      <c r="AI346" s="4"/>
      <c r="AJ346" s="4" t="s">
        <v>16</v>
      </c>
      <c r="AK346" s="4"/>
      <c r="AL346" s="4" t="s">
        <v>28</v>
      </c>
      <c r="AM346" s="4"/>
      <c r="AN346" s="4"/>
      <c r="AO346" s="4" t="s">
        <v>16</v>
      </c>
      <c r="AP346" s="42">
        <f ca="1">COUNTIFS(INDIRECT(Data!$J$2),"&lt;&gt;")</f>
        <v>13</v>
      </c>
      <c r="AQ346" s="42">
        <f ca="1">COUNTIFS(INDIRECT(Data!$J$2),"P")</f>
        <v>9</v>
      </c>
      <c r="AR346" s="42">
        <f ca="1">COUNTIFS(INDIRECT(Data!$J$2),"A")</f>
        <v>4</v>
      </c>
      <c r="AS346" s="43">
        <f ca="1">COUNTIFS(INDIRECT(Data!$J$2),"L")</f>
        <v>0</v>
      </c>
      <c r="AT346" s="44">
        <f ca="1">IFERROR(Attd_Sheet[[#This Row],[Classes Attended]]/Attd_Sheet[[#This Row],[Column1]],"")</f>
        <v>0.69230769230769229</v>
      </c>
      <c r="AU346" s="26"/>
    </row>
    <row r="347" spans="1:47" s="35" customFormat="1" hidden="1" x14ac:dyDescent="0.25">
      <c r="A347" s="208">
        <f>COUNTIFS(Attd_Sheet[Student ID],Attd_Sheet[[#This Row],[Student ID]])</f>
        <v>1</v>
      </c>
      <c r="B347" s="209" t="s">
        <v>137</v>
      </c>
      <c r="C347" s="210" t="s">
        <v>2981</v>
      </c>
      <c r="D347" s="252" t="s">
        <v>2355</v>
      </c>
      <c r="E347" s="252" t="s">
        <v>2356</v>
      </c>
      <c r="F347" s="209" t="s">
        <v>31</v>
      </c>
      <c r="G347" s="266" t="s">
        <v>2416</v>
      </c>
      <c r="H347" s="210" t="s">
        <v>6</v>
      </c>
      <c r="I347" s="224" t="s">
        <v>2867</v>
      </c>
      <c r="J347" s="211" t="s">
        <v>2483</v>
      </c>
      <c r="K347" s="4"/>
      <c r="L347" s="185"/>
      <c r="M347" s="4" t="s">
        <v>16</v>
      </c>
      <c r="N347" s="185"/>
      <c r="O347" s="4" t="s">
        <v>28</v>
      </c>
      <c r="P347" s="4"/>
      <c r="Q347" s="4" t="s">
        <v>16</v>
      </c>
      <c r="R347" s="4"/>
      <c r="S347" s="4"/>
      <c r="T347" s="4" t="s">
        <v>28</v>
      </c>
      <c r="U347" s="4"/>
      <c r="V347" s="4" t="s">
        <v>28</v>
      </c>
      <c r="W347" s="4"/>
      <c r="X347" s="4" t="s">
        <v>16</v>
      </c>
      <c r="Y347" s="4"/>
      <c r="Z347" s="4"/>
      <c r="AA347" s="4" t="s">
        <v>16</v>
      </c>
      <c r="AB347" s="4"/>
      <c r="AC347" s="4" t="s">
        <v>16</v>
      </c>
      <c r="AD347" s="4"/>
      <c r="AE347" s="4" t="s">
        <v>16</v>
      </c>
      <c r="AF347" s="4"/>
      <c r="AG347" s="4"/>
      <c r="AH347" s="4" t="s">
        <v>16</v>
      </c>
      <c r="AI347" s="4"/>
      <c r="AJ347" s="4" t="s">
        <v>28</v>
      </c>
      <c r="AK347" s="4"/>
      <c r="AL347" s="4" t="s">
        <v>16</v>
      </c>
      <c r="AM347" s="4"/>
      <c r="AN347" s="4"/>
      <c r="AO347" s="4" t="s">
        <v>16</v>
      </c>
      <c r="AP347" s="42">
        <f ca="1">COUNTIFS(INDIRECT(Data!$J$2),"&lt;&gt;")</f>
        <v>13</v>
      </c>
      <c r="AQ347" s="42">
        <f ca="1">COUNTIFS(INDIRECT(Data!$J$2),"P")</f>
        <v>9</v>
      </c>
      <c r="AR347" s="42">
        <f ca="1">COUNTIFS(INDIRECT(Data!$J$2),"A")</f>
        <v>4</v>
      </c>
      <c r="AS347" s="43">
        <f ca="1">COUNTIFS(INDIRECT(Data!$J$2),"L")</f>
        <v>0</v>
      </c>
      <c r="AT347" s="44">
        <f ca="1">IFERROR(Attd_Sheet[[#This Row],[Classes Attended]]/Attd_Sheet[[#This Row],[Column1]],"")</f>
        <v>0.69230769230769229</v>
      </c>
      <c r="AU347" s="26"/>
    </row>
    <row r="348" spans="1:47" s="35" customFormat="1" hidden="1" x14ac:dyDescent="0.25">
      <c r="A348" s="208">
        <f>COUNTIFS(Attd_Sheet[Student ID],Attd_Sheet[[#This Row],[Student ID]])</f>
        <v>1</v>
      </c>
      <c r="B348" s="209" t="s">
        <v>137</v>
      </c>
      <c r="C348" s="210" t="s">
        <v>2981</v>
      </c>
      <c r="D348" s="252" t="s">
        <v>2357</v>
      </c>
      <c r="E348" s="252" t="s">
        <v>2358</v>
      </c>
      <c r="F348" s="209" t="s">
        <v>31</v>
      </c>
      <c r="G348" s="266" t="s">
        <v>2416</v>
      </c>
      <c r="H348" s="210" t="s">
        <v>6</v>
      </c>
      <c r="I348" s="224" t="s">
        <v>2867</v>
      </c>
      <c r="J348" s="211" t="s">
        <v>2483</v>
      </c>
      <c r="K348" s="4"/>
      <c r="L348" s="185"/>
      <c r="M348" s="4" t="s">
        <v>16</v>
      </c>
      <c r="N348" s="185"/>
      <c r="O348" s="4" t="s">
        <v>16</v>
      </c>
      <c r="P348" s="4"/>
      <c r="Q348" s="4" t="s">
        <v>16</v>
      </c>
      <c r="R348" s="4"/>
      <c r="S348" s="4"/>
      <c r="T348" s="4" t="s">
        <v>28</v>
      </c>
      <c r="U348" s="4"/>
      <c r="V348" s="4" t="s">
        <v>16</v>
      </c>
      <c r="W348" s="4"/>
      <c r="X348" s="4" t="s">
        <v>16</v>
      </c>
      <c r="Y348" s="4"/>
      <c r="Z348" s="4"/>
      <c r="AA348" s="4" t="s">
        <v>16</v>
      </c>
      <c r="AB348" s="4"/>
      <c r="AC348" s="4" t="s">
        <v>16</v>
      </c>
      <c r="AD348" s="4"/>
      <c r="AE348" s="4" t="s">
        <v>16</v>
      </c>
      <c r="AF348" s="4"/>
      <c r="AG348" s="4"/>
      <c r="AH348" s="4" t="s">
        <v>16</v>
      </c>
      <c r="AI348" s="4"/>
      <c r="AJ348" s="4" t="s">
        <v>16</v>
      </c>
      <c r="AK348" s="4"/>
      <c r="AL348" s="4" t="s">
        <v>16</v>
      </c>
      <c r="AM348" s="4"/>
      <c r="AN348" s="4"/>
      <c r="AO348" s="4" t="s">
        <v>28</v>
      </c>
      <c r="AP348" s="42">
        <f ca="1">COUNTIFS(INDIRECT(Data!$J$2),"&lt;&gt;")</f>
        <v>13</v>
      </c>
      <c r="AQ348" s="42">
        <f ca="1">COUNTIFS(INDIRECT(Data!$J$2),"P")</f>
        <v>11</v>
      </c>
      <c r="AR348" s="42">
        <f ca="1">COUNTIFS(INDIRECT(Data!$J$2),"A")</f>
        <v>2</v>
      </c>
      <c r="AS348" s="43">
        <f ca="1">COUNTIFS(INDIRECT(Data!$J$2),"L")</f>
        <v>0</v>
      </c>
      <c r="AT348" s="44">
        <f ca="1">IFERROR(Attd_Sheet[[#This Row],[Classes Attended]]/Attd_Sheet[[#This Row],[Column1]],"")</f>
        <v>0.84615384615384615</v>
      </c>
      <c r="AU348" s="26"/>
    </row>
    <row r="349" spans="1:47" s="35" customFormat="1" hidden="1" x14ac:dyDescent="0.25">
      <c r="A349" s="208">
        <f>COUNTIFS(Attd_Sheet[Student ID],Attd_Sheet[[#This Row],[Student ID]])</f>
        <v>1</v>
      </c>
      <c r="B349" s="209" t="s">
        <v>137</v>
      </c>
      <c r="C349" s="210" t="s">
        <v>2981</v>
      </c>
      <c r="D349" s="252" t="s">
        <v>2359</v>
      </c>
      <c r="E349" s="252" t="s">
        <v>1177</v>
      </c>
      <c r="F349" s="209" t="s">
        <v>31</v>
      </c>
      <c r="G349" s="266" t="s">
        <v>2416</v>
      </c>
      <c r="H349" s="210" t="s">
        <v>6</v>
      </c>
      <c r="I349" s="224" t="s">
        <v>2867</v>
      </c>
      <c r="J349" s="211" t="s">
        <v>2483</v>
      </c>
      <c r="K349" s="4"/>
      <c r="L349" s="185"/>
      <c r="M349" s="4" t="s">
        <v>16</v>
      </c>
      <c r="N349" s="185"/>
      <c r="O349" s="4" t="s">
        <v>16</v>
      </c>
      <c r="P349" s="4"/>
      <c r="Q349" s="4" t="s">
        <v>16</v>
      </c>
      <c r="R349" s="4"/>
      <c r="S349" s="4"/>
      <c r="T349" s="4" t="s">
        <v>16</v>
      </c>
      <c r="U349" s="4"/>
      <c r="V349" s="4" t="s">
        <v>16</v>
      </c>
      <c r="W349" s="4"/>
      <c r="X349" s="4" t="s">
        <v>28</v>
      </c>
      <c r="Y349" s="4"/>
      <c r="Z349" s="4"/>
      <c r="AA349" s="4" t="s">
        <v>16</v>
      </c>
      <c r="AB349" s="4"/>
      <c r="AC349" s="4" t="s">
        <v>16</v>
      </c>
      <c r="AD349" s="4"/>
      <c r="AE349" s="4" t="s">
        <v>16</v>
      </c>
      <c r="AF349" s="4"/>
      <c r="AG349" s="4"/>
      <c r="AH349" s="4" t="s">
        <v>16</v>
      </c>
      <c r="AI349" s="4"/>
      <c r="AJ349" s="4" t="s">
        <v>16</v>
      </c>
      <c r="AK349" s="4"/>
      <c r="AL349" s="4" t="s">
        <v>16</v>
      </c>
      <c r="AM349" s="4"/>
      <c r="AN349" s="4"/>
      <c r="AO349" s="4" t="s">
        <v>28</v>
      </c>
      <c r="AP349" s="42">
        <f ca="1">COUNTIFS(INDIRECT(Data!$J$2),"&lt;&gt;")</f>
        <v>13</v>
      </c>
      <c r="AQ349" s="42">
        <f ca="1">COUNTIFS(INDIRECT(Data!$J$2),"P")</f>
        <v>11</v>
      </c>
      <c r="AR349" s="42">
        <f ca="1">COUNTIFS(INDIRECT(Data!$J$2),"A")</f>
        <v>2</v>
      </c>
      <c r="AS349" s="43">
        <f ca="1">COUNTIFS(INDIRECT(Data!$J$2),"L")</f>
        <v>0</v>
      </c>
      <c r="AT349" s="44">
        <f ca="1">IFERROR(Attd_Sheet[[#This Row],[Classes Attended]]/Attd_Sheet[[#This Row],[Column1]],"")</f>
        <v>0.84615384615384615</v>
      </c>
      <c r="AU349" s="26"/>
    </row>
    <row r="350" spans="1:47" s="35" customFormat="1" hidden="1" x14ac:dyDescent="0.25">
      <c r="A350" s="208">
        <f>COUNTIFS(Attd_Sheet[Student ID],Attd_Sheet[[#This Row],[Student ID]])</f>
        <v>1</v>
      </c>
      <c r="B350" s="209" t="s">
        <v>137</v>
      </c>
      <c r="C350" s="210" t="s">
        <v>2981</v>
      </c>
      <c r="D350" s="252" t="s">
        <v>2360</v>
      </c>
      <c r="E350" s="252" t="s">
        <v>1147</v>
      </c>
      <c r="F350" s="209" t="s">
        <v>31</v>
      </c>
      <c r="G350" s="266" t="s">
        <v>2416</v>
      </c>
      <c r="H350" s="210" t="s">
        <v>6</v>
      </c>
      <c r="I350" s="224" t="s">
        <v>2867</v>
      </c>
      <c r="J350" s="211" t="s">
        <v>2483</v>
      </c>
      <c r="K350" s="4"/>
      <c r="L350" s="185"/>
      <c r="M350" s="4" t="s">
        <v>16</v>
      </c>
      <c r="N350" s="185"/>
      <c r="O350" s="4" t="s">
        <v>16</v>
      </c>
      <c r="P350" s="4"/>
      <c r="Q350" s="4" t="s">
        <v>16</v>
      </c>
      <c r="R350" s="4"/>
      <c r="S350" s="4"/>
      <c r="T350" s="4" t="s">
        <v>17</v>
      </c>
      <c r="U350" s="4"/>
      <c r="V350" s="4" t="s">
        <v>28</v>
      </c>
      <c r="W350" s="4"/>
      <c r="X350" s="4" t="s">
        <v>28</v>
      </c>
      <c r="Y350" s="4"/>
      <c r="Z350" s="4"/>
      <c r="AA350" s="4" t="s">
        <v>28</v>
      </c>
      <c r="AB350" s="4"/>
      <c r="AC350" s="4" t="s">
        <v>16</v>
      </c>
      <c r="AD350" s="4"/>
      <c r="AE350" s="4" t="s">
        <v>28</v>
      </c>
      <c r="AF350" s="4"/>
      <c r="AG350" s="4"/>
      <c r="AH350" s="4" t="s">
        <v>28</v>
      </c>
      <c r="AI350" s="4"/>
      <c r="AJ350" s="4" t="s">
        <v>28</v>
      </c>
      <c r="AK350" s="4"/>
      <c r="AL350" s="4" t="s">
        <v>28</v>
      </c>
      <c r="AM350" s="4"/>
      <c r="AN350" s="4"/>
      <c r="AO350" s="4" t="s">
        <v>16</v>
      </c>
      <c r="AP350" s="42">
        <f ca="1">COUNTIFS(INDIRECT(Data!$J$2),"&lt;&gt;")</f>
        <v>13</v>
      </c>
      <c r="AQ350" s="42">
        <f ca="1">COUNTIFS(INDIRECT(Data!$J$2),"P")</f>
        <v>5</v>
      </c>
      <c r="AR350" s="42">
        <f ca="1">COUNTIFS(INDIRECT(Data!$J$2),"A")</f>
        <v>7</v>
      </c>
      <c r="AS350" s="43">
        <f ca="1">COUNTIFS(INDIRECT(Data!$J$2),"L")</f>
        <v>1</v>
      </c>
      <c r="AT350" s="44">
        <f ca="1">IFERROR(Attd_Sheet[[#This Row],[Classes Attended]]/Attd_Sheet[[#This Row],[Column1]],"")</f>
        <v>0.38461538461538464</v>
      </c>
      <c r="AU350" s="26"/>
    </row>
    <row r="351" spans="1:47" s="35" customFormat="1" hidden="1" x14ac:dyDescent="0.25">
      <c r="A351" s="208">
        <f>COUNTIFS(Attd_Sheet[Student ID],Attd_Sheet[[#This Row],[Student ID]])</f>
        <v>1</v>
      </c>
      <c r="B351" s="209" t="s">
        <v>137</v>
      </c>
      <c r="C351" s="210" t="s">
        <v>2981</v>
      </c>
      <c r="D351" s="252" t="s">
        <v>2361</v>
      </c>
      <c r="E351" s="252" t="s">
        <v>2362</v>
      </c>
      <c r="F351" s="209" t="s">
        <v>31</v>
      </c>
      <c r="G351" s="266" t="s">
        <v>2416</v>
      </c>
      <c r="H351" s="210" t="s">
        <v>6</v>
      </c>
      <c r="I351" s="224" t="s">
        <v>2867</v>
      </c>
      <c r="J351" s="211" t="s">
        <v>2483</v>
      </c>
      <c r="K351" s="4"/>
      <c r="L351" s="185"/>
      <c r="M351" s="4" t="s">
        <v>16</v>
      </c>
      <c r="N351" s="185"/>
      <c r="O351" s="4" t="s">
        <v>16</v>
      </c>
      <c r="P351" s="4"/>
      <c r="Q351" s="4" t="s">
        <v>16</v>
      </c>
      <c r="R351" s="4"/>
      <c r="S351" s="4"/>
      <c r="T351" s="4" t="s">
        <v>16</v>
      </c>
      <c r="U351" s="4"/>
      <c r="V351" s="4" t="s">
        <v>16</v>
      </c>
      <c r="W351" s="4"/>
      <c r="X351" s="4" t="s">
        <v>16</v>
      </c>
      <c r="Y351" s="4"/>
      <c r="Z351" s="4"/>
      <c r="AA351" s="4" t="s">
        <v>16</v>
      </c>
      <c r="AB351" s="4"/>
      <c r="AC351" s="4" t="s">
        <v>16</v>
      </c>
      <c r="AD351" s="4"/>
      <c r="AE351" s="4" t="s">
        <v>16</v>
      </c>
      <c r="AF351" s="4"/>
      <c r="AG351" s="4"/>
      <c r="AH351" s="4" t="s">
        <v>16</v>
      </c>
      <c r="AI351" s="4"/>
      <c r="AJ351" s="4" t="s">
        <v>16</v>
      </c>
      <c r="AK351" s="4"/>
      <c r="AL351" s="4" t="s">
        <v>16</v>
      </c>
      <c r="AM351" s="4"/>
      <c r="AN351" s="4"/>
      <c r="AO351" s="4" t="s">
        <v>16</v>
      </c>
      <c r="AP351" s="42">
        <f ca="1">COUNTIFS(INDIRECT(Data!$J$2),"&lt;&gt;")</f>
        <v>13</v>
      </c>
      <c r="AQ351" s="42">
        <f ca="1">COUNTIFS(INDIRECT(Data!$J$2),"P")</f>
        <v>13</v>
      </c>
      <c r="AR351" s="42">
        <f ca="1">COUNTIFS(INDIRECT(Data!$J$2),"A")</f>
        <v>0</v>
      </c>
      <c r="AS351" s="43">
        <f ca="1">COUNTIFS(INDIRECT(Data!$J$2),"L")</f>
        <v>0</v>
      </c>
      <c r="AT351" s="44">
        <f ca="1">IFERROR(Attd_Sheet[[#This Row],[Classes Attended]]/Attd_Sheet[[#This Row],[Column1]],"")</f>
        <v>1</v>
      </c>
      <c r="AU351" s="26"/>
    </row>
    <row r="352" spans="1:47" s="35" customFormat="1" hidden="1" x14ac:dyDescent="0.25">
      <c r="A352" s="208">
        <f>COUNTIFS(Attd_Sheet[Student ID],Attd_Sheet[[#This Row],[Student ID]])</f>
        <v>1</v>
      </c>
      <c r="B352" s="209" t="s">
        <v>137</v>
      </c>
      <c r="C352" s="210" t="s">
        <v>2981</v>
      </c>
      <c r="D352" s="252" t="s">
        <v>2363</v>
      </c>
      <c r="E352" s="252" t="s">
        <v>2364</v>
      </c>
      <c r="F352" s="209" t="s">
        <v>31</v>
      </c>
      <c r="G352" s="266" t="s">
        <v>2416</v>
      </c>
      <c r="H352" s="210" t="s">
        <v>6</v>
      </c>
      <c r="I352" s="224" t="s">
        <v>2867</v>
      </c>
      <c r="J352" s="211" t="s">
        <v>2483</v>
      </c>
      <c r="K352" s="4"/>
      <c r="L352" s="185"/>
      <c r="M352" s="4" t="s">
        <v>16</v>
      </c>
      <c r="N352" s="185"/>
      <c r="O352" s="4" t="s">
        <v>16</v>
      </c>
      <c r="P352" s="4"/>
      <c r="Q352" s="4" t="s">
        <v>16</v>
      </c>
      <c r="R352" s="4"/>
      <c r="S352" s="4"/>
      <c r="T352" s="4" t="s">
        <v>16</v>
      </c>
      <c r="U352" s="4"/>
      <c r="V352" s="4" t="s">
        <v>16</v>
      </c>
      <c r="W352" s="4"/>
      <c r="X352" s="4" t="s">
        <v>16</v>
      </c>
      <c r="Y352" s="4"/>
      <c r="Z352" s="4"/>
      <c r="AA352" s="4" t="s">
        <v>16</v>
      </c>
      <c r="AB352" s="4"/>
      <c r="AC352" s="4" t="s">
        <v>16</v>
      </c>
      <c r="AD352" s="4"/>
      <c r="AE352" s="4" t="s">
        <v>16</v>
      </c>
      <c r="AF352" s="4"/>
      <c r="AG352" s="4"/>
      <c r="AH352" s="4" t="s">
        <v>16</v>
      </c>
      <c r="AI352" s="4"/>
      <c r="AJ352" s="4" t="s">
        <v>16</v>
      </c>
      <c r="AK352" s="4"/>
      <c r="AL352" s="4" t="s">
        <v>16</v>
      </c>
      <c r="AM352" s="4"/>
      <c r="AN352" s="4"/>
      <c r="AO352" s="4" t="s">
        <v>16</v>
      </c>
      <c r="AP352" s="42">
        <f ca="1">COUNTIFS(INDIRECT(Data!$J$2),"&lt;&gt;")</f>
        <v>13</v>
      </c>
      <c r="AQ352" s="42">
        <f ca="1">COUNTIFS(INDIRECT(Data!$J$2),"P")</f>
        <v>13</v>
      </c>
      <c r="AR352" s="42">
        <f ca="1">COUNTIFS(INDIRECT(Data!$J$2),"A")</f>
        <v>0</v>
      </c>
      <c r="AS352" s="43">
        <f ca="1">COUNTIFS(INDIRECT(Data!$J$2),"L")</f>
        <v>0</v>
      </c>
      <c r="AT352" s="44">
        <f ca="1">IFERROR(Attd_Sheet[[#This Row],[Classes Attended]]/Attd_Sheet[[#This Row],[Column1]],"")</f>
        <v>1</v>
      </c>
      <c r="AU352" s="26"/>
    </row>
    <row r="353" spans="1:47" s="35" customFormat="1" hidden="1" x14ac:dyDescent="0.25">
      <c r="A353" s="208">
        <f>COUNTIFS(Attd_Sheet[Student ID],Attd_Sheet[[#This Row],[Student ID]])</f>
        <v>1</v>
      </c>
      <c r="B353" s="209" t="s">
        <v>137</v>
      </c>
      <c r="C353" s="210" t="s">
        <v>2981</v>
      </c>
      <c r="D353" s="252" t="s">
        <v>2365</v>
      </c>
      <c r="E353" s="252" t="s">
        <v>2366</v>
      </c>
      <c r="F353" s="209" t="s">
        <v>31</v>
      </c>
      <c r="G353" s="266" t="s">
        <v>2416</v>
      </c>
      <c r="H353" s="210" t="s">
        <v>6</v>
      </c>
      <c r="I353" s="224" t="s">
        <v>2867</v>
      </c>
      <c r="J353" s="211" t="s">
        <v>2483</v>
      </c>
      <c r="K353" s="4"/>
      <c r="L353" s="185"/>
      <c r="M353" s="4" t="s">
        <v>28</v>
      </c>
      <c r="N353" s="185"/>
      <c r="O353" s="4" t="s">
        <v>16</v>
      </c>
      <c r="P353" s="4"/>
      <c r="Q353" s="4" t="s">
        <v>28</v>
      </c>
      <c r="R353" s="4"/>
      <c r="S353" s="4"/>
      <c r="T353" s="4" t="s">
        <v>16</v>
      </c>
      <c r="U353" s="4"/>
      <c r="V353" s="4" t="s">
        <v>16</v>
      </c>
      <c r="W353" s="4"/>
      <c r="X353" s="4" t="s">
        <v>16</v>
      </c>
      <c r="Y353" s="4"/>
      <c r="Z353" s="4"/>
      <c r="AA353" s="4" t="s">
        <v>16</v>
      </c>
      <c r="AB353" s="4"/>
      <c r="AC353" s="4" t="s">
        <v>16</v>
      </c>
      <c r="AD353" s="4"/>
      <c r="AE353" s="4" t="s">
        <v>16</v>
      </c>
      <c r="AF353" s="4"/>
      <c r="AG353" s="4"/>
      <c r="AH353" s="4" t="s">
        <v>16</v>
      </c>
      <c r="AI353" s="4"/>
      <c r="AJ353" s="4" t="s">
        <v>16</v>
      </c>
      <c r="AK353" s="4"/>
      <c r="AL353" s="4" t="s">
        <v>16</v>
      </c>
      <c r="AM353" s="4"/>
      <c r="AN353" s="4"/>
      <c r="AO353" s="4" t="s">
        <v>28</v>
      </c>
      <c r="AP353" s="42">
        <f ca="1">COUNTIFS(INDIRECT(Data!$J$2),"&lt;&gt;")</f>
        <v>13</v>
      </c>
      <c r="AQ353" s="42">
        <f ca="1">COUNTIFS(INDIRECT(Data!$J$2),"P")</f>
        <v>10</v>
      </c>
      <c r="AR353" s="42">
        <f ca="1">COUNTIFS(INDIRECT(Data!$J$2),"A")</f>
        <v>3</v>
      </c>
      <c r="AS353" s="43">
        <f ca="1">COUNTIFS(INDIRECT(Data!$J$2),"L")</f>
        <v>0</v>
      </c>
      <c r="AT353" s="44">
        <f ca="1">IFERROR(Attd_Sheet[[#This Row],[Classes Attended]]/Attd_Sheet[[#This Row],[Column1]],"")</f>
        <v>0.76923076923076927</v>
      </c>
      <c r="AU353" s="26"/>
    </row>
    <row r="354" spans="1:47" s="35" customFormat="1" hidden="1" x14ac:dyDescent="0.25">
      <c r="A354" s="208">
        <f>COUNTIFS(Attd_Sheet[Student ID],Attd_Sheet[[#This Row],[Student ID]])</f>
        <v>1</v>
      </c>
      <c r="B354" s="209" t="s">
        <v>137</v>
      </c>
      <c r="C354" s="210" t="s">
        <v>2981</v>
      </c>
      <c r="D354" s="252" t="s">
        <v>2367</v>
      </c>
      <c r="E354" s="252" t="s">
        <v>2368</v>
      </c>
      <c r="F354" s="209" t="s">
        <v>31</v>
      </c>
      <c r="G354" s="266" t="s">
        <v>2416</v>
      </c>
      <c r="H354" s="210" t="s">
        <v>6</v>
      </c>
      <c r="I354" s="224" t="s">
        <v>2867</v>
      </c>
      <c r="J354" s="211" t="s">
        <v>2483</v>
      </c>
      <c r="K354" s="4"/>
      <c r="L354" s="185"/>
      <c r="M354" s="4" t="s">
        <v>16</v>
      </c>
      <c r="N354" s="185"/>
      <c r="O354" s="4" t="s">
        <v>16</v>
      </c>
      <c r="P354" s="4"/>
      <c r="Q354" s="4" t="s">
        <v>16</v>
      </c>
      <c r="R354" s="4"/>
      <c r="S354" s="4"/>
      <c r="T354" s="4" t="s">
        <v>16</v>
      </c>
      <c r="U354" s="4"/>
      <c r="V354" s="4" t="s">
        <v>28</v>
      </c>
      <c r="W354" s="4"/>
      <c r="X354" s="4" t="s">
        <v>16</v>
      </c>
      <c r="Y354" s="4"/>
      <c r="Z354" s="4"/>
      <c r="AA354" s="4" t="s">
        <v>28</v>
      </c>
      <c r="AB354" s="4"/>
      <c r="AC354" s="4" t="s">
        <v>16</v>
      </c>
      <c r="AD354" s="4"/>
      <c r="AE354" s="4" t="s">
        <v>16</v>
      </c>
      <c r="AF354" s="4"/>
      <c r="AG354" s="4"/>
      <c r="AH354" s="4" t="s">
        <v>16</v>
      </c>
      <c r="AI354" s="4"/>
      <c r="AJ354" s="4" t="s">
        <v>16</v>
      </c>
      <c r="AK354" s="4"/>
      <c r="AL354" s="4" t="s">
        <v>16</v>
      </c>
      <c r="AM354" s="4"/>
      <c r="AN354" s="4"/>
      <c r="AO354" s="4" t="s">
        <v>16</v>
      </c>
      <c r="AP354" s="42">
        <f ca="1">COUNTIFS(INDIRECT(Data!$J$2),"&lt;&gt;")</f>
        <v>13</v>
      </c>
      <c r="AQ354" s="42">
        <f ca="1">COUNTIFS(INDIRECT(Data!$J$2),"P")</f>
        <v>11</v>
      </c>
      <c r="AR354" s="42">
        <f ca="1">COUNTIFS(INDIRECT(Data!$J$2),"A")</f>
        <v>2</v>
      </c>
      <c r="AS354" s="43">
        <f ca="1">COUNTIFS(INDIRECT(Data!$J$2),"L")</f>
        <v>0</v>
      </c>
      <c r="AT354" s="44">
        <f ca="1">IFERROR(Attd_Sheet[[#This Row],[Classes Attended]]/Attd_Sheet[[#This Row],[Column1]],"")</f>
        <v>0.84615384615384615</v>
      </c>
      <c r="AU354" s="26"/>
    </row>
    <row r="355" spans="1:47" s="35" customFormat="1" hidden="1" x14ac:dyDescent="0.25">
      <c r="A355" s="208">
        <f>COUNTIFS(Attd_Sheet[Student ID],Attd_Sheet[[#This Row],[Student ID]])</f>
        <v>1</v>
      </c>
      <c r="B355" s="209" t="s">
        <v>137</v>
      </c>
      <c r="C355" s="210" t="s">
        <v>2981</v>
      </c>
      <c r="D355" s="252" t="s">
        <v>2305</v>
      </c>
      <c r="E355" s="252" t="s">
        <v>2306</v>
      </c>
      <c r="F355" s="209" t="s">
        <v>31</v>
      </c>
      <c r="G355" s="252" t="s">
        <v>2415</v>
      </c>
      <c r="H355" s="210" t="s">
        <v>7</v>
      </c>
      <c r="I355" s="224" t="s">
        <v>2867</v>
      </c>
      <c r="J355" s="211" t="s">
        <v>2482</v>
      </c>
      <c r="K355" s="97" t="s">
        <v>16</v>
      </c>
      <c r="L355" s="4"/>
      <c r="M355" s="97"/>
      <c r="N355" s="97" t="s">
        <v>16</v>
      </c>
      <c r="O355" s="4"/>
      <c r="P355" s="97" t="s">
        <v>16</v>
      </c>
      <c r="Q355" s="4"/>
      <c r="R355" s="97" t="s">
        <v>16</v>
      </c>
      <c r="S355" s="4"/>
      <c r="T355" s="4"/>
      <c r="U355" s="97" t="s">
        <v>16</v>
      </c>
      <c r="V355" s="4"/>
      <c r="W355" s="4" t="s">
        <v>16</v>
      </c>
      <c r="X355" s="4"/>
      <c r="Y355" s="4" t="s">
        <v>16</v>
      </c>
      <c r="Z355" s="4"/>
      <c r="AA355" s="4"/>
      <c r="AB355" s="4" t="s">
        <v>16</v>
      </c>
      <c r="AC355" s="4"/>
      <c r="AD355" s="4" t="s">
        <v>16</v>
      </c>
      <c r="AE355" s="236"/>
      <c r="AF355" s="4" t="s">
        <v>16</v>
      </c>
      <c r="AG355" s="4"/>
      <c r="AH355" s="4"/>
      <c r="AI355" s="4" t="s">
        <v>16</v>
      </c>
      <c r="AJ355" s="4"/>
      <c r="AK355" s="4" t="s">
        <v>16</v>
      </c>
      <c r="AL355" s="4"/>
      <c r="AM355" s="4" t="s">
        <v>16</v>
      </c>
      <c r="AN355" s="4"/>
      <c r="AO355" s="4"/>
      <c r="AP355" s="42">
        <f ca="1">COUNTIFS(INDIRECT(Data!$J$2),"&lt;&gt;")</f>
        <v>13</v>
      </c>
      <c r="AQ355" s="42">
        <f ca="1">COUNTIFS(INDIRECT(Data!$J$2),"P")</f>
        <v>13</v>
      </c>
      <c r="AR355" s="42">
        <f ca="1">COUNTIFS(INDIRECT(Data!$J$2),"A")</f>
        <v>0</v>
      </c>
      <c r="AS355" s="43">
        <f ca="1">COUNTIFS(INDIRECT(Data!$J$2),"L")</f>
        <v>0</v>
      </c>
      <c r="AT355" s="44">
        <f ca="1">IFERROR(Attd_Sheet[[#This Row],[Classes Attended]]/Attd_Sheet[[#This Row],[Column1]],"")</f>
        <v>1</v>
      </c>
      <c r="AU355" s="26"/>
    </row>
    <row r="356" spans="1:47" s="35" customFormat="1" hidden="1" x14ac:dyDescent="0.25">
      <c r="A356" s="208">
        <f>COUNTIFS(Attd_Sheet[Student ID],Attd_Sheet[[#This Row],[Student ID]])</f>
        <v>1</v>
      </c>
      <c r="B356" s="209" t="s">
        <v>137</v>
      </c>
      <c r="C356" s="210" t="s">
        <v>2981</v>
      </c>
      <c r="D356" s="252" t="s">
        <v>822</v>
      </c>
      <c r="E356" s="252" t="s">
        <v>1624</v>
      </c>
      <c r="F356" s="209" t="s">
        <v>31</v>
      </c>
      <c r="G356" s="252" t="s">
        <v>2415</v>
      </c>
      <c r="H356" s="210" t="s">
        <v>7</v>
      </c>
      <c r="I356" s="224" t="s">
        <v>2867</v>
      </c>
      <c r="J356" s="211" t="s">
        <v>2482</v>
      </c>
      <c r="K356" s="97" t="s">
        <v>16</v>
      </c>
      <c r="L356" s="4"/>
      <c r="M356" s="97"/>
      <c r="N356" s="97" t="s">
        <v>16</v>
      </c>
      <c r="O356" s="4"/>
      <c r="P356" s="97" t="s">
        <v>16</v>
      </c>
      <c r="Q356" s="4"/>
      <c r="R356" s="97" t="s">
        <v>16</v>
      </c>
      <c r="S356" s="4"/>
      <c r="T356" s="4"/>
      <c r="U356" s="97" t="s">
        <v>16</v>
      </c>
      <c r="V356" s="4"/>
      <c r="W356" s="4" t="s">
        <v>16</v>
      </c>
      <c r="X356" s="4"/>
      <c r="Y356" s="4" t="s">
        <v>16</v>
      </c>
      <c r="Z356" s="4"/>
      <c r="AA356" s="4"/>
      <c r="AB356" s="4" t="s">
        <v>16</v>
      </c>
      <c r="AC356" s="4"/>
      <c r="AD356" s="4" t="s">
        <v>16</v>
      </c>
      <c r="AE356" s="236"/>
      <c r="AF356" s="4" t="s">
        <v>16</v>
      </c>
      <c r="AG356" s="4"/>
      <c r="AH356" s="4"/>
      <c r="AI356" s="4" t="s">
        <v>16</v>
      </c>
      <c r="AJ356" s="4"/>
      <c r="AK356" s="4" t="s">
        <v>16</v>
      </c>
      <c r="AL356" s="4"/>
      <c r="AM356" s="4" t="s">
        <v>16</v>
      </c>
      <c r="AN356" s="4"/>
      <c r="AO356" s="4"/>
      <c r="AP356" s="42">
        <f ca="1">COUNTIFS(INDIRECT(Data!$J$2),"&lt;&gt;")</f>
        <v>13</v>
      </c>
      <c r="AQ356" s="42">
        <f ca="1">COUNTIFS(INDIRECT(Data!$J$2),"P")</f>
        <v>13</v>
      </c>
      <c r="AR356" s="42">
        <f ca="1">COUNTIFS(INDIRECT(Data!$J$2),"A")</f>
        <v>0</v>
      </c>
      <c r="AS356" s="43">
        <f ca="1">COUNTIFS(INDIRECT(Data!$J$2),"L")</f>
        <v>0</v>
      </c>
      <c r="AT356" s="44">
        <f ca="1">IFERROR(Attd_Sheet[[#This Row],[Classes Attended]]/Attd_Sheet[[#This Row],[Column1]],"")</f>
        <v>1</v>
      </c>
      <c r="AU356" s="26"/>
    </row>
    <row r="357" spans="1:47" s="35" customFormat="1" hidden="1" x14ac:dyDescent="0.25">
      <c r="A357" s="208">
        <f>COUNTIFS(Attd_Sheet[Student ID],Attd_Sheet[[#This Row],[Student ID]])</f>
        <v>1</v>
      </c>
      <c r="B357" s="209" t="s">
        <v>137</v>
      </c>
      <c r="C357" s="210" t="s">
        <v>2981</v>
      </c>
      <c r="D357" s="252" t="s">
        <v>2307</v>
      </c>
      <c r="E357" s="252" t="s">
        <v>1389</v>
      </c>
      <c r="F357" s="209" t="s">
        <v>31</v>
      </c>
      <c r="G357" s="252" t="s">
        <v>2415</v>
      </c>
      <c r="H357" s="210" t="s">
        <v>7</v>
      </c>
      <c r="I357" s="224" t="s">
        <v>2867</v>
      </c>
      <c r="J357" s="211" t="s">
        <v>2482</v>
      </c>
      <c r="K357" s="97" t="s">
        <v>16</v>
      </c>
      <c r="L357" s="4"/>
      <c r="M357" s="97"/>
      <c r="N357" s="97" t="s">
        <v>16</v>
      </c>
      <c r="O357" s="4"/>
      <c r="P357" s="97" t="s">
        <v>16</v>
      </c>
      <c r="Q357" s="4"/>
      <c r="R357" s="97" t="s">
        <v>16</v>
      </c>
      <c r="S357" s="4"/>
      <c r="T357" s="4"/>
      <c r="U357" s="97" t="s">
        <v>16</v>
      </c>
      <c r="V357" s="4"/>
      <c r="W357" s="4" t="s">
        <v>16</v>
      </c>
      <c r="X357" s="4"/>
      <c r="Y357" s="4" t="s">
        <v>28</v>
      </c>
      <c r="Z357" s="4"/>
      <c r="AA357" s="4"/>
      <c r="AB357" s="4" t="s">
        <v>16</v>
      </c>
      <c r="AC357" s="4"/>
      <c r="AD357" s="4" t="s">
        <v>16</v>
      </c>
      <c r="AE357" s="236"/>
      <c r="AF357" s="4" t="s">
        <v>16</v>
      </c>
      <c r="AG357" s="4"/>
      <c r="AH357" s="4"/>
      <c r="AI357" s="4" t="s">
        <v>28</v>
      </c>
      <c r="AJ357" s="4"/>
      <c r="AK357" s="4" t="s">
        <v>16</v>
      </c>
      <c r="AL357" s="4"/>
      <c r="AM357" s="4" t="s">
        <v>28</v>
      </c>
      <c r="AN357" s="4"/>
      <c r="AO357" s="4"/>
      <c r="AP357" s="42">
        <f ca="1">COUNTIFS(INDIRECT(Data!$J$2),"&lt;&gt;")</f>
        <v>13</v>
      </c>
      <c r="AQ357" s="42">
        <f ca="1">COUNTIFS(INDIRECT(Data!$J$2),"P")</f>
        <v>10</v>
      </c>
      <c r="AR357" s="42">
        <f ca="1">COUNTIFS(INDIRECT(Data!$J$2),"A")</f>
        <v>3</v>
      </c>
      <c r="AS357" s="43">
        <f ca="1">COUNTIFS(INDIRECT(Data!$J$2),"L")</f>
        <v>0</v>
      </c>
      <c r="AT357" s="44">
        <f ca="1">IFERROR(Attd_Sheet[[#This Row],[Classes Attended]]/Attd_Sheet[[#This Row],[Column1]],"")</f>
        <v>0.76923076923076927</v>
      </c>
      <c r="AU357" s="26"/>
    </row>
    <row r="358" spans="1:47" s="35" customFormat="1" hidden="1" x14ac:dyDescent="0.25">
      <c r="A358" s="208">
        <f>COUNTIFS(Attd_Sheet[Student ID],Attd_Sheet[[#This Row],[Student ID]])</f>
        <v>1</v>
      </c>
      <c r="B358" s="209" t="s">
        <v>137</v>
      </c>
      <c r="C358" s="210" t="s">
        <v>2981</v>
      </c>
      <c r="D358" s="252" t="s">
        <v>2308</v>
      </c>
      <c r="E358" s="252" t="s">
        <v>2309</v>
      </c>
      <c r="F358" s="209" t="s">
        <v>31</v>
      </c>
      <c r="G358" s="252" t="s">
        <v>2415</v>
      </c>
      <c r="H358" s="210" t="s">
        <v>7</v>
      </c>
      <c r="I358" s="224" t="s">
        <v>2867</v>
      </c>
      <c r="J358" s="211" t="s">
        <v>2482</v>
      </c>
      <c r="K358" s="97" t="s">
        <v>28</v>
      </c>
      <c r="L358" s="4"/>
      <c r="M358" s="97"/>
      <c r="N358" s="97" t="s">
        <v>16</v>
      </c>
      <c r="O358" s="4"/>
      <c r="P358" s="97" t="s">
        <v>16</v>
      </c>
      <c r="Q358" s="4"/>
      <c r="R358" s="97" t="s">
        <v>16</v>
      </c>
      <c r="S358" s="4"/>
      <c r="T358" s="4"/>
      <c r="U358" s="97" t="s">
        <v>16</v>
      </c>
      <c r="V358" s="4"/>
      <c r="W358" s="4" t="s">
        <v>16</v>
      </c>
      <c r="X358" s="4"/>
      <c r="Y358" s="4" t="s">
        <v>16</v>
      </c>
      <c r="Z358" s="4"/>
      <c r="AA358" s="4"/>
      <c r="AB358" s="4" t="s">
        <v>28</v>
      </c>
      <c r="AC358" s="4"/>
      <c r="AD358" s="4" t="s">
        <v>16</v>
      </c>
      <c r="AE358" s="236"/>
      <c r="AF358" s="4" t="s">
        <v>28</v>
      </c>
      <c r="AG358" s="4"/>
      <c r="AH358" s="4"/>
      <c r="AI358" s="4" t="s">
        <v>16</v>
      </c>
      <c r="AJ358" s="4"/>
      <c r="AK358" s="4" t="s">
        <v>16</v>
      </c>
      <c r="AL358" s="4"/>
      <c r="AM358" s="4" t="s">
        <v>28</v>
      </c>
      <c r="AN358" s="4"/>
      <c r="AO358" s="4"/>
      <c r="AP358" s="42">
        <f ca="1">COUNTIFS(INDIRECT(Data!$J$2),"&lt;&gt;")</f>
        <v>13</v>
      </c>
      <c r="AQ358" s="42">
        <f ca="1">COUNTIFS(INDIRECT(Data!$J$2),"P")</f>
        <v>9</v>
      </c>
      <c r="AR358" s="42">
        <f ca="1">COUNTIFS(INDIRECT(Data!$J$2),"A")</f>
        <v>4</v>
      </c>
      <c r="AS358" s="43">
        <f ca="1">COUNTIFS(INDIRECT(Data!$J$2),"L")</f>
        <v>0</v>
      </c>
      <c r="AT358" s="44">
        <f ca="1">IFERROR(Attd_Sheet[[#This Row],[Classes Attended]]/Attd_Sheet[[#This Row],[Column1]],"")</f>
        <v>0.69230769230769229</v>
      </c>
      <c r="AU358" s="26"/>
    </row>
    <row r="359" spans="1:47" s="35" customFormat="1" hidden="1" x14ac:dyDescent="0.25">
      <c r="A359" s="208">
        <f>COUNTIFS(Attd_Sheet[Student ID],Attd_Sheet[[#This Row],[Student ID]])</f>
        <v>1</v>
      </c>
      <c r="B359" s="209" t="s">
        <v>137</v>
      </c>
      <c r="C359" s="210" t="s">
        <v>2981</v>
      </c>
      <c r="D359" s="252" t="s">
        <v>2310</v>
      </c>
      <c r="E359" s="252" t="s">
        <v>2311</v>
      </c>
      <c r="F359" s="209" t="s">
        <v>31</v>
      </c>
      <c r="G359" s="252" t="s">
        <v>2415</v>
      </c>
      <c r="H359" s="210" t="s">
        <v>7</v>
      </c>
      <c r="I359" s="224" t="s">
        <v>2867</v>
      </c>
      <c r="J359" s="211" t="s">
        <v>2482</v>
      </c>
      <c r="K359" s="97" t="s">
        <v>16</v>
      </c>
      <c r="L359" s="4"/>
      <c r="M359" s="97"/>
      <c r="N359" s="97" t="s">
        <v>16</v>
      </c>
      <c r="O359" s="4"/>
      <c r="P359" s="97" t="s">
        <v>16</v>
      </c>
      <c r="Q359" s="4"/>
      <c r="R359" s="97" t="s">
        <v>16</v>
      </c>
      <c r="S359" s="4"/>
      <c r="T359" s="4"/>
      <c r="U359" s="97" t="s">
        <v>16</v>
      </c>
      <c r="V359" s="4"/>
      <c r="W359" s="4" t="s">
        <v>16</v>
      </c>
      <c r="X359" s="4"/>
      <c r="Y359" s="4" t="s">
        <v>16</v>
      </c>
      <c r="Z359" s="4"/>
      <c r="AA359" s="4"/>
      <c r="AB359" s="4" t="s">
        <v>16</v>
      </c>
      <c r="AC359" s="4"/>
      <c r="AD359" s="4" t="s">
        <v>16</v>
      </c>
      <c r="AE359" s="236"/>
      <c r="AF359" s="4" t="s">
        <v>16</v>
      </c>
      <c r="AG359" s="4"/>
      <c r="AH359" s="4"/>
      <c r="AI359" s="4" t="s">
        <v>16</v>
      </c>
      <c r="AJ359" s="4"/>
      <c r="AK359" s="4" t="s">
        <v>16</v>
      </c>
      <c r="AL359" s="4"/>
      <c r="AM359" s="4" t="s">
        <v>16</v>
      </c>
      <c r="AN359" s="4"/>
      <c r="AO359" s="4"/>
      <c r="AP359" s="42">
        <f ca="1">COUNTIFS(INDIRECT(Data!$J$2),"&lt;&gt;")</f>
        <v>13</v>
      </c>
      <c r="AQ359" s="42">
        <f ca="1">COUNTIFS(INDIRECT(Data!$J$2),"P")</f>
        <v>13</v>
      </c>
      <c r="AR359" s="42">
        <f ca="1">COUNTIFS(INDIRECT(Data!$J$2),"A")</f>
        <v>0</v>
      </c>
      <c r="AS359" s="43">
        <f ca="1">COUNTIFS(INDIRECT(Data!$J$2),"L")</f>
        <v>0</v>
      </c>
      <c r="AT359" s="44">
        <f ca="1">IFERROR(Attd_Sheet[[#This Row],[Classes Attended]]/Attd_Sheet[[#This Row],[Column1]],"")</f>
        <v>1</v>
      </c>
      <c r="AU359" s="26"/>
    </row>
    <row r="360" spans="1:47" s="35" customFormat="1" hidden="1" x14ac:dyDescent="0.25">
      <c r="A360" s="208">
        <f>COUNTIFS(Attd_Sheet[Student ID],Attd_Sheet[[#This Row],[Student ID]])</f>
        <v>1</v>
      </c>
      <c r="B360" s="209" t="s">
        <v>137</v>
      </c>
      <c r="C360" s="210" t="s">
        <v>2981</v>
      </c>
      <c r="D360" s="252" t="s">
        <v>2312</v>
      </c>
      <c r="E360" s="252" t="s">
        <v>2313</v>
      </c>
      <c r="F360" s="209" t="s">
        <v>31</v>
      </c>
      <c r="G360" s="252" t="s">
        <v>2415</v>
      </c>
      <c r="H360" s="210" t="s">
        <v>7</v>
      </c>
      <c r="I360" s="224" t="s">
        <v>2867</v>
      </c>
      <c r="J360" s="211" t="s">
        <v>2482</v>
      </c>
      <c r="K360" s="97" t="s">
        <v>16</v>
      </c>
      <c r="L360" s="4"/>
      <c r="M360" s="97"/>
      <c r="N360" s="97" t="s">
        <v>16</v>
      </c>
      <c r="O360" s="4"/>
      <c r="P360" s="97" t="s">
        <v>16</v>
      </c>
      <c r="Q360" s="4"/>
      <c r="R360" s="97" t="s">
        <v>16</v>
      </c>
      <c r="S360" s="4"/>
      <c r="T360" s="4"/>
      <c r="U360" s="97" t="s">
        <v>16</v>
      </c>
      <c r="V360" s="4"/>
      <c r="W360" s="4" t="s">
        <v>16</v>
      </c>
      <c r="X360" s="4"/>
      <c r="Y360" s="4" t="s">
        <v>16</v>
      </c>
      <c r="Z360" s="4"/>
      <c r="AA360" s="4"/>
      <c r="AB360" s="4" t="s">
        <v>16</v>
      </c>
      <c r="AC360" s="4"/>
      <c r="AD360" s="4" t="s">
        <v>16</v>
      </c>
      <c r="AE360" s="236"/>
      <c r="AF360" s="4" t="s">
        <v>16</v>
      </c>
      <c r="AG360" s="4"/>
      <c r="AH360" s="4"/>
      <c r="AI360" s="4" t="s">
        <v>16</v>
      </c>
      <c r="AJ360" s="4"/>
      <c r="AK360" s="4" t="s">
        <v>16</v>
      </c>
      <c r="AL360" s="4"/>
      <c r="AM360" s="4" t="s">
        <v>16</v>
      </c>
      <c r="AN360" s="4"/>
      <c r="AO360" s="4"/>
      <c r="AP360" s="42">
        <f ca="1">COUNTIFS(INDIRECT(Data!$J$2),"&lt;&gt;")</f>
        <v>13</v>
      </c>
      <c r="AQ360" s="42">
        <f ca="1">COUNTIFS(INDIRECT(Data!$J$2),"P")</f>
        <v>13</v>
      </c>
      <c r="AR360" s="42">
        <f ca="1">COUNTIFS(INDIRECT(Data!$J$2),"A")</f>
        <v>0</v>
      </c>
      <c r="AS360" s="43">
        <f ca="1">COUNTIFS(INDIRECT(Data!$J$2),"L")</f>
        <v>0</v>
      </c>
      <c r="AT360" s="44">
        <f ca="1">IFERROR(Attd_Sheet[[#This Row],[Classes Attended]]/Attd_Sheet[[#This Row],[Column1]],"")</f>
        <v>1</v>
      </c>
      <c r="AU360" s="93"/>
    </row>
    <row r="361" spans="1:47" s="35" customFormat="1" ht="16.5" hidden="1" customHeight="1" x14ac:dyDescent="0.25">
      <c r="A361" s="208">
        <f>COUNTIFS(Attd_Sheet[Student ID],Attd_Sheet[[#This Row],[Student ID]])</f>
        <v>1</v>
      </c>
      <c r="B361" s="209" t="s">
        <v>137</v>
      </c>
      <c r="C361" s="210" t="s">
        <v>2981</v>
      </c>
      <c r="D361" s="252" t="s">
        <v>2316</v>
      </c>
      <c r="E361" s="252" t="s">
        <v>2317</v>
      </c>
      <c r="F361" s="209" t="s">
        <v>31</v>
      </c>
      <c r="G361" s="252" t="s">
        <v>2415</v>
      </c>
      <c r="H361" s="210" t="s">
        <v>7</v>
      </c>
      <c r="I361" s="224" t="s">
        <v>2867</v>
      </c>
      <c r="J361" s="211" t="s">
        <v>2482</v>
      </c>
      <c r="K361" s="97" t="s">
        <v>16</v>
      </c>
      <c r="L361" s="127"/>
      <c r="M361" s="97"/>
      <c r="N361" s="97" t="s">
        <v>16</v>
      </c>
      <c r="O361" s="4"/>
      <c r="P361" s="97" t="s">
        <v>16</v>
      </c>
      <c r="Q361" s="127"/>
      <c r="R361" s="97" t="s">
        <v>16</v>
      </c>
      <c r="S361" s="4"/>
      <c r="T361" s="4"/>
      <c r="U361" s="97" t="s">
        <v>28</v>
      </c>
      <c r="V361" s="4"/>
      <c r="W361" s="4" t="s">
        <v>28</v>
      </c>
      <c r="X361" s="4"/>
      <c r="Y361" s="4" t="s">
        <v>28</v>
      </c>
      <c r="Z361" s="4"/>
      <c r="AA361" s="4"/>
      <c r="AB361" s="4" t="s">
        <v>16</v>
      </c>
      <c r="AC361" s="4"/>
      <c r="AD361" s="4" t="s">
        <v>16</v>
      </c>
      <c r="AE361" s="236"/>
      <c r="AF361" s="4" t="s">
        <v>28</v>
      </c>
      <c r="AG361" s="4"/>
      <c r="AH361" s="4"/>
      <c r="AI361" s="4" t="s">
        <v>28</v>
      </c>
      <c r="AJ361" s="4"/>
      <c r="AK361" s="4" t="s">
        <v>28</v>
      </c>
      <c r="AL361" s="4"/>
      <c r="AM361" s="4" t="s">
        <v>28</v>
      </c>
      <c r="AN361" s="4"/>
      <c r="AO361" s="4"/>
      <c r="AP361" s="42">
        <f ca="1">COUNTIFS(INDIRECT(Data!$J$2),"&lt;&gt;")</f>
        <v>13</v>
      </c>
      <c r="AQ361" s="42">
        <f ca="1">COUNTIFS(INDIRECT(Data!$J$2),"P")</f>
        <v>6</v>
      </c>
      <c r="AR361" s="42">
        <f ca="1">COUNTIFS(INDIRECT(Data!$J$2),"A")</f>
        <v>7</v>
      </c>
      <c r="AS361" s="43">
        <f ca="1">COUNTIFS(INDIRECT(Data!$J$2),"L")</f>
        <v>0</v>
      </c>
      <c r="AT361" s="44">
        <f ca="1">IFERROR(Attd_Sheet[[#This Row],[Classes Attended]]/Attd_Sheet[[#This Row],[Column1]],"")</f>
        <v>0.46153846153846156</v>
      </c>
      <c r="AU361" s="26"/>
    </row>
    <row r="362" spans="1:47" s="35" customFormat="1" hidden="1" x14ac:dyDescent="0.25">
      <c r="A362" s="208">
        <f>COUNTIFS(Attd_Sheet[Student ID],Attd_Sheet[[#This Row],[Student ID]])</f>
        <v>1</v>
      </c>
      <c r="B362" s="209" t="s">
        <v>137</v>
      </c>
      <c r="C362" s="210" t="s">
        <v>2981</v>
      </c>
      <c r="D362" s="252" t="s">
        <v>2318</v>
      </c>
      <c r="E362" s="252" t="s">
        <v>2319</v>
      </c>
      <c r="F362" s="209" t="s">
        <v>31</v>
      </c>
      <c r="G362" s="252" t="s">
        <v>2415</v>
      </c>
      <c r="H362" s="210" t="s">
        <v>7</v>
      </c>
      <c r="I362" s="224" t="s">
        <v>2867</v>
      </c>
      <c r="J362" s="211" t="s">
        <v>2482</v>
      </c>
      <c r="K362" s="97" t="s">
        <v>16</v>
      </c>
      <c r="L362" s="127"/>
      <c r="M362" s="97"/>
      <c r="N362" s="97" t="s">
        <v>16</v>
      </c>
      <c r="O362" s="4"/>
      <c r="P362" s="97" t="s">
        <v>16</v>
      </c>
      <c r="Q362" s="127"/>
      <c r="R362" s="97" t="s">
        <v>16</v>
      </c>
      <c r="S362" s="4"/>
      <c r="T362" s="4"/>
      <c r="U362" s="97" t="s">
        <v>16</v>
      </c>
      <c r="V362" s="4"/>
      <c r="W362" s="4" t="s">
        <v>28</v>
      </c>
      <c r="X362" s="4"/>
      <c r="Y362" s="4" t="s">
        <v>16</v>
      </c>
      <c r="Z362" s="4"/>
      <c r="AA362" s="4"/>
      <c r="AB362" s="4" t="s">
        <v>16</v>
      </c>
      <c r="AC362" s="4"/>
      <c r="AD362" s="4" t="s">
        <v>16</v>
      </c>
      <c r="AE362" s="236"/>
      <c r="AF362" s="4" t="s">
        <v>16</v>
      </c>
      <c r="AG362" s="4"/>
      <c r="AH362" s="4"/>
      <c r="AI362" s="4" t="s">
        <v>16</v>
      </c>
      <c r="AJ362" s="4"/>
      <c r="AK362" s="4" t="s">
        <v>16</v>
      </c>
      <c r="AL362" s="4"/>
      <c r="AM362" s="4" t="s">
        <v>16</v>
      </c>
      <c r="AN362" s="4"/>
      <c r="AO362" s="4"/>
      <c r="AP362" s="42">
        <f ca="1">COUNTIFS(INDIRECT(Data!$J$2),"&lt;&gt;")</f>
        <v>13</v>
      </c>
      <c r="AQ362" s="42">
        <f ca="1">COUNTIFS(INDIRECT(Data!$J$2),"P")</f>
        <v>12</v>
      </c>
      <c r="AR362" s="42">
        <f ca="1">COUNTIFS(INDIRECT(Data!$J$2),"A")</f>
        <v>1</v>
      </c>
      <c r="AS362" s="43">
        <f ca="1">COUNTIFS(INDIRECT(Data!$J$2),"L")</f>
        <v>0</v>
      </c>
      <c r="AT362" s="44">
        <f ca="1">IFERROR(Attd_Sheet[[#This Row],[Classes Attended]]/Attd_Sheet[[#This Row],[Column1]],"")</f>
        <v>0.92307692307692313</v>
      </c>
      <c r="AU362" s="26"/>
    </row>
    <row r="363" spans="1:47" s="35" customFormat="1" hidden="1" x14ac:dyDescent="0.25">
      <c r="A363" s="208">
        <f>COUNTIFS(Attd_Sheet[Student ID],Attd_Sheet[[#This Row],[Student ID]])</f>
        <v>1</v>
      </c>
      <c r="B363" s="209" t="s">
        <v>137</v>
      </c>
      <c r="C363" s="210" t="s">
        <v>2981</v>
      </c>
      <c r="D363" s="252" t="s">
        <v>2320</v>
      </c>
      <c r="E363" s="252" t="s">
        <v>1147</v>
      </c>
      <c r="F363" s="209" t="s">
        <v>31</v>
      </c>
      <c r="G363" s="252" t="s">
        <v>2415</v>
      </c>
      <c r="H363" s="210" t="s">
        <v>7</v>
      </c>
      <c r="I363" s="224" t="s">
        <v>2867</v>
      </c>
      <c r="J363" s="211" t="s">
        <v>2482</v>
      </c>
      <c r="K363" s="97" t="s">
        <v>28</v>
      </c>
      <c r="L363" s="127"/>
      <c r="M363" s="97"/>
      <c r="N363" s="97" t="s">
        <v>16</v>
      </c>
      <c r="O363" s="4"/>
      <c r="P363" s="97" t="s">
        <v>16</v>
      </c>
      <c r="Q363" s="127"/>
      <c r="R363" s="97" t="s">
        <v>16</v>
      </c>
      <c r="S363" s="4"/>
      <c r="T363" s="4"/>
      <c r="U363" s="97" t="s">
        <v>28</v>
      </c>
      <c r="V363" s="4"/>
      <c r="W363" s="4" t="s">
        <v>16</v>
      </c>
      <c r="X363" s="4"/>
      <c r="Y363" s="4" t="s">
        <v>16</v>
      </c>
      <c r="Z363" s="4"/>
      <c r="AA363" s="4"/>
      <c r="AB363" s="4" t="s">
        <v>28</v>
      </c>
      <c r="AC363" s="4"/>
      <c r="AD363" s="4" t="s">
        <v>16</v>
      </c>
      <c r="AE363" s="236"/>
      <c r="AF363" s="4" t="s">
        <v>28</v>
      </c>
      <c r="AG363" s="4"/>
      <c r="AH363" s="4"/>
      <c r="AI363" s="4" t="s">
        <v>16</v>
      </c>
      <c r="AJ363" s="4"/>
      <c r="AK363" s="4" t="s">
        <v>28</v>
      </c>
      <c r="AL363" s="4"/>
      <c r="AM363" s="4" t="s">
        <v>16</v>
      </c>
      <c r="AN363" s="4"/>
      <c r="AO363" s="4"/>
      <c r="AP363" s="42">
        <f ca="1">COUNTIFS(INDIRECT(Data!$J$2),"&lt;&gt;")</f>
        <v>13</v>
      </c>
      <c r="AQ363" s="42">
        <f ca="1">COUNTIFS(INDIRECT(Data!$J$2),"P")</f>
        <v>8</v>
      </c>
      <c r="AR363" s="42">
        <f ca="1">COUNTIFS(INDIRECT(Data!$J$2),"A")</f>
        <v>5</v>
      </c>
      <c r="AS363" s="43">
        <f ca="1">COUNTIFS(INDIRECT(Data!$J$2),"L")</f>
        <v>0</v>
      </c>
      <c r="AT363" s="44">
        <f ca="1">IFERROR(Attd_Sheet[[#This Row],[Classes Attended]]/Attd_Sheet[[#This Row],[Column1]],"")</f>
        <v>0.61538461538461542</v>
      </c>
      <c r="AU363" s="26"/>
    </row>
    <row r="364" spans="1:47" s="35" customFormat="1" hidden="1" x14ac:dyDescent="0.25">
      <c r="A364" s="208">
        <f>COUNTIFS(Attd_Sheet[Student ID],Attd_Sheet[[#This Row],[Student ID]])</f>
        <v>1</v>
      </c>
      <c r="B364" s="209" t="s">
        <v>137</v>
      </c>
      <c r="C364" s="210" t="s">
        <v>2981</v>
      </c>
      <c r="D364" s="252" t="s">
        <v>2321</v>
      </c>
      <c r="E364" s="252" t="s">
        <v>2322</v>
      </c>
      <c r="F364" s="209" t="s">
        <v>31</v>
      </c>
      <c r="G364" s="252" t="s">
        <v>2415</v>
      </c>
      <c r="H364" s="210" t="s">
        <v>7</v>
      </c>
      <c r="I364" s="224" t="s">
        <v>2867</v>
      </c>
      <c r="J364" s="211" t="s">
        <v>2482</v>
      </c>
      <c r="K364" s="97" t="s">
        <v>28</v>
      </c>
      <c r="L364" s="127"/>
      <c r="M364" s="97"/>
      <c r="N364" s="97" t="s">
        <v>28</v>
      </c>
      <c r="O364" s="4"/>
      <c r="P364" s="97" t="s">
        <v>16</v>
      </c>
      <c r="Q364" s="127"/>
      <c r="R364" s="97" t="s">
        <v>28</v>
      </c>
      <c r="S364" s="4"/>
      <c r="T364" s="4"/>
      <c r="U364" s="97" t="s">
        <v>28</v>
      </c>
      <c r="V364" s="4"/>
      <c r="W364" s="4" t="s">
        <v>16</v>
      </c>
      <c r="X364" s="4"/>
      <c r="Y364" s="4" t="s">
        <v>28</v>
      </c>
      <c r="Z364" s="4"/>
      <c r="AA364" s="4"/>
      <c r="AB364" s="4" t="s">
        <v>28</v>
      </c>
      <c r="AC364" s="4"/>
      <c r="AD364" s="4" t="s">
        <v>28</v>
      </c>
      <c r="AE364" s="236"/>
      <c r="AF364" s="4" t="s">
        <v>28</v>
      </c>
      <c r="AG364" s="4"/>
      <c r="AH364" s="4"/>
      <c r="AI364" s="4" t="s">
        <v>28</v>
      </c>
      <c r="AJ364" s="4"/>
      <c r="AK364" s="4" t="s">
        <v>28</v>
      </c>
      <c r="AL364" s="4"/>
      <c r="AM364" s="4" t="s">
        <v>28</v>
      </c>
      <c r="AN364" s="4"/>
      <c r="AO364" s="4"/>
      <c r="AP364" s="42">
        <f ca="1">COUNTIFS(INDIRECT(Data!$J$2),"&lt;&gt;")</f>
        <v>13</v>
      </c>
      <c r="AQ364" s="42">
        <f ca="1">COUNTIFS(INDIRECT(Data!$J$2),"P")</f>
        <v>2</v>
      </c>
      <c r="AR364" s="42">
        <f ca="1">COUNTIFS(INDIRECT(Data!$J$2),"A")</f>
        <v>11</v>
      </c>
      <c r="AS364" s="43">
        <f ca="1">COUNTIFS(INDIRECT(Data!$J$2),"L")</f>
        <v>0</v>
      </c>
      <c r="AT364" s="44">
        <f ca="1">IFERROR(Attd_Sheet[[#This Row],[Classes Attended]]/Attd_Sheet[[#This Row],[Column1]],"")</f>
        <v>0.15384615384615385</v>
      </c>
      <c r="AU364" s="26"/>
    </row>
    <row r="365" spans="1:47" s="35" customFormat="1" ht="16.5" hidden="1" customHeight="1" x14ac:dyDescent="0.25">
      <c r="A365" s="208">
        <f>COUNTIFS(Attd_Sheet[Student ID],Attd_Sheet[[#This Row],[Student ID]])</f>
        <v>1</v>
      </c>
      <c r="B365" s="209" t="s">
        <v>137</v>
      </c>
      <c r="C365" s="210" t="s">
        <v>2981</v>
      </c>
      <c r="D365" s="252" t="s">
        <v>2323</v>
      </c>
      <c r="E365" s="252" t="s">
        <v>2324</v>
      </c>
      <c r="F365" s="209" t="s">
        <v>31</v>
      </c>
      <c r="G365" s="252" t="s">
        <v>2415</v>
      </c>
      <c r="H365" s="210" t="s">
        <v>7</v>
      </c>
      <c r="I365" s="224" t="s">
        <v>2867</v>
      </c>
      <c r="J365" s="211" t="s">
        <v>2482</v>
      </c>
      <c r="K365" s="97" t="s">
        <v>16</v>
      </c>
      <c r="L365" s="127"/>
      <c r="M365" s="97"/>
      <c r="N365" s="97" t="s">
        <v>16</v>
      </c>
      <c r="O365" s="4"/>
      <c r="P365" s="97" t="s">
        <v>16</v>
      </c>
      <c r="Q365" s="127"/>
      <c r="R365" s="97" t="s">
        <v>16</v>
      </c>
      <c r="S365" s="4"/>
      <c r="T365" s="4"/>
      <c r="U365" s="97" t="s">
        <v>16</v>
      </c>
      <c r="V365" s="4"/>
      <c r="W365" s="4" t="s">
        <v>16</v>
      </c>
      <c r="X365" s="4"/>
      <c r="Y365" s="4" t="s">
        <v>16</v>
      </c>
      <c r="Z365" s="4"/>
      <c r="AA365" s="4"/>
      <c r="AB365" s="4" t="s">
        <v>16</v>
      </c>
      <c r="AC365" s="4"/>
      <c r="AD365" s="4" t="s">
        <v>16</v>
      </c>
      <c r="AE365" s="236"/>
      <c r="AF365" s="4" t="s">
        <v>16</v>
      </c>
      <c r="AG365" s="4"/>
      <c r="AH365" s="4"/>
      <c r="AI365" s="4" t="s">
        <v>16</v>
      </c>
      <c r="AJ365" s="4"/>
      <c r="AK365" s="4" t="s">
        <v>16</v>
      </c>
      <c r="AL365" s="4"/>
      <c r="AM365" s="4" t="s">
        <v>16</v>
      </c>
      <c r="AN365" s="4"/>
      <c r="AO365" s="4"/>
      <c r="AP365" s="42">
        <f ca="1">COUNTIFS(INDIRECT(Data!$J$2),"&lt;&gt;")</f>
        <v>13</v>
      </c>
      <c r="AQ365" s="42">
        <f ca="1">COUNTIFS(INDIRECT(Data!$J$2),"P")</f>
        <v>13</v>
      </c>
      <c r="AR365" s="42">
        <f ca="1">COUNTIFS(INDIRECT(Data!$J$2),"A")</f>
        <v>0</v>
      </c>
      <c r="AS365" s="43">
        <f ca="1">COUNTIFS(INDIRECT(Data!$J$2),"L")</f>
        <v>0</v>
      </c>
      <c r="AT365" s="44">
        <f ca="1">IFERROR(Attd_Sheet[[#This Row],[Classes Attended]]/Attd_Sheet[[#This Row],[Column1]],"")</f>
        <v>1</v>
      </c>
      <c r="AU365" s="26"/>
    </row>
    <row r="366" spans="1:47" s="35" customFormat="1" hidden="1" x14ac:dyDescent="0.25">
      <c r="A366" s="208">
        <f>COUNTIFS(Attd_Sheet[Student ID],Attd_Sheet[[#This Row],[Student ID]])</f>
        <v>1</v>
      </c>
      <c r="B366" s="209" t="s">
        <v>137</v>
      </c>
      <c r="C366" s="210" t="s">
        <v>2981</v>
      </c>
      <c r="D366" s="252" t="s">
        <v>2325</v>
      </c>
      <c r="E366" s="252" t="s">
        <v>1354</v>
      </c>
      <c r="F366" s="209" t="s">
        <v>31</v>
      </c>
      <c r="G366" s="252" t="s">
        <v>2415</v>
      </c>
      <c r="H366" s="210" t="s">
        <v>7</v>
      </c>
      <c r="I366" s="224" t="s">
        <v>2867</v>
      </c>
      <c r="J366" s="211" t="s">
        <v>2482</v>
      </c>
      <c r="K366" s="97" t="s">
        <v>16</v>
      </c>
      <c r="L366" s="127"/>
      <c r="M366" s="97"/>
      <c r="N366" s="97" t="s">
        <v>16</v>
      </c>
      <c r="O366" s="4"/>
      <c r="P366" s="97" t="s">
        <v>16</v>
      </c>
      <c r="Q366" s="127"/>
      <c r="R366" s="97" t="s">
        <v>16</v>
      </c>
      <c r="S366" s="4"/>
      <c r="T366" s="4"/>
      <c r="U366" s="97" t="s">
        <v>16</v>
      </c>
      <c r="V366" s="4"/>
      <c r="W366" s="4" t="s">
        <v>28</v>
      </c>
      <c r="X366" s="4"/>
      <c r="Y366" s="4" t="s">
        <v>28</v>
      </c>
      <c r="Z366" s="4"/>
      <c r="AA366" s="4"/>
      <c r="AB366" s="4" t="s">
        <v>28</v>
      </c>
      <c r="AC366" s="4"/>
      <c r="AD366" s="4" t="s">
        <v>16</v>
      </c>
      <c r="AE366" s="236"/>
      <c r="AF366" s="4" t="s">
        <v>28</v>
      </c>
      <c r="AG366" s="4"/>
      <c r="AH366" s="4"/>
      <c r="AI366" s="4" t="s">
        <v>28</v>
      </c>
      <c r="AJ366" s="4"/>
      <c r="AK366" s="4" t="s">
        <v>16</v>
      </c>
      <c r="AL366" s="4"/>
      <c r="AM366" s="4" t="s">
        <v>16</v>
      </c>
      <c r="AN366" s="4"/>
      <c r="AO366" s="4"/>
      <c r="AP366" s="42">
        <f ca="1">COUNTIFS(INDIRECT(Data!$J$2),"&lt;&gt;")</f>
        <v>13</v>
      </c>
      <c r="AQ366" s="42">
        <f ca="1">COUNTIFS(INDIRECT(Data!$J$2),"P")</f>
        <v>8</v>
      </c>
      <c r="AR366" s="42">
        <f ca="1">COUNTIFS(INDIRECT(Data!$J$2),"A")</f>
        <v>5</v>
      </c>
      <c r="AS366" s="43">
        <f ca="1">COUNTIFS(INDIRECT(Data!$J$2),"L")</f>
        <v>0</v>
      </c>
      <c r="AT366" s="44">
        <f ca="1">IFERROR(Attd_Sheet[[#This Row],[Classes Attended]]/Attd_Sheet[[#This Row],[Column1]],"")</f>
        <v>0.61538461538461542</v>
      </c>
      <c r="AU366" s="26"/>
    </row>
    <row r="367" spans="1:47" s="35" customFormat="1" hidden="1" x14ac:dyDescent="0.25">
      <c r="A367" s="208">
        <f>COUNTIFS(Attd_Sheet[Student ID],Attd_Sheet[[#This Row],[Student ID]])</f>
        <v>1</v>
      </c>
      <c r="B367" s="209" t="s">
        <v>137</v>
      </c>
      <c r="C367" s="210" t="s">
        <v>2981</v>
      </c>
      <c r="D367" s="252" t="s">
        <v>2326</v>
      </c>
      <c r="E367" s="252" t="s">
        <v>1175</v>
      </c>
      <c r="F367" s="209" t="s">
        <v>31</v>
      </c>
      <c r="G367" s="252" t="s">
        <v>2415</v>
      </c>
      <c r="H367" s="210" t="s">
        <v>7</v>
      </c>
      <c r="I367" s="224" t="s">
        <v>2867</v>
      </c>
      <c r="J367" s="211" t="s">
        <v>2482</v>
      </c>
      <c r="K367" s="97" t="s">
        <v>28</v>
      </c>
      <c r="L367" s="4"/>
      <c r="M367" s="97"/>
      <c r="N367" s="97" t="s">
        <v>16</v>
      </c>
      <c r="O367" s="4"/>
      <c r="P367" s="97" t="s">
        <v>16</v>
      </c>
      <c r="Q367" s="4"/>
      <c r="R367" s="97" t="s">
        <v>16</v>
      </c>
      <c r="S367" s="4"/>
      <c r="T367" s="4"/>
      <c r="U367" s="97" t="s">
        <v>16</v>
      </c>
      <c r="V367" s="4"/>
      <c r="W367" s="4" t="s">
        <v>16</v>
      </c>
      <c r="X367" s="4"/>
      <c r="Y367" s="4" t="s">
        <v>16</v>
      </c>
      <c r="Z367" s="4"/>
      <c r="AA367" s="4"/>
      <c r="AB367" s="4" t="s">
        <v>16</v>
      </c>
      <c r="AC367" s="4"/>
      <c r="AD367" s="4" t="s">
        <v>28</v>
      </c>
      <c r="AE367" s="236"/>
      <c r="AF367" s="4" t="s">
        <v>16</v>
      </c>
      <c r="AG367" s="4"/>
      <c r="AH367" s="4"/>
      <c r="AI367" s="4" t="s">
        <v>16</v>
      </c>
      <c r="AJ367" s="4"/>
      <c r="AK367" s="4" t="s">
        <v>16</v>
      </c>
      <c r="AL367" s="4"/>
      <c r="AM367" s="4" t="s">
        <v>28</v>
      </c>
      <c r="AN367" s="4"/>
      <c r="AO367" s="4"/>
      <c r="AP367" s="42">
        <f ca="1">COUNTIFS(INDIRECT(Data!$J$2),"&lt;&gt;")</f>
        <v>13</v>
      </c>
      <c r="AQ367" s="42">
        <f ca="1">COUNTIFS(INDIRECT(Data!$J$2),"P")</f>
        <v>10</v>
      </c>
      <c r="AR367" s="42">
        <f ca="1">COUNTIFS(INDIRECT(Data!$J$2),"A")</f>
        <v>3</v>
      </c>
      <c r="AS367" s="43">
        <f ca="1">COUNTIFS(INDIRECT(Data!$J$2),"L")</f>
        <v>0</v>
      </c>
      <c r="AT367" s="44">
        <f ca="1">IFERROR(Attd_Sheet[[#This Row],[Classes Attended]]/Attd_Sheet[[#This Row],[Column1]],"")</f>
        <v>0.76923076923076927</v>
      </c>
      <c r="AU367" s="26"/>
    </row>
    <row r="368" spans="1:47" s="35" customFormat="1" hidden="1" x14ac:dyDescent="0.25">
      <c r="A368" s="208">
        <f>COUNTIFS(Attd_Sheet[Student ID],Attd_Sheet[[#This Row],[Student ID]])</f>
        <v>1</v>
      </c>
      <c r="B368" s="209" t="s">
        <v>137</v>
      </c>
      <c r="C368" s="210" t="s">
        <v>2981</v>
      </c>
      <c r="D368" s="252" t="s">
        <v>2327</v>
      </c>
      <c r="E368" s="252" t="s">
        <v>2328</v>
      </c>
      <c r="F368" s="209" t="s">
        <v>31</v>
      </c>
      <c r="G368" s="252" t="s">
        <v>2415</v>
      </c>
      <c r="H368" s="210" t="s">
        <v>7</v>
      </c>
      <c r="I368" s="224" t="s">
        <v>2867</v>
      </c>
      <c r="J368" s="211" t="s">
        <v>2482</v>
      </c>
      <c r="K368" s="97" t="s">
        <v>28</v>
      </c>
      <c r="L368" s="81"/>
      <c r="M368" s="97"/>
      <c r="N368" s="97" t="s">
        <v>16</v>
      </c>
      <c r="O368" s="4"/>
      <c r="P368" s="97" t="s">
        <v>16</v>
      </c>
      <c r="Q368" s="4"/>
      <c r="R368" s="97" t="s">
        <v>16</v>
      </c>
      <c r="S368" s="4"/>
      <c r="T368" s="4"/>
      <c r="U368" s="97" t="s">
        <v>16</v>
      </c>
      <c r="V368" s="4"/>
      <c r="W368" s="4" t="s">
        <v>16</v>
      </c>
      <c r="X368" s="4"/>
      <c r="Y368" s="4" t="s">
        <v>16</v>
      </c>
      <c r="Z368" s="4"/>
      <c r="AA368" s="4"/>
      <c r="AB368" s="4" t="s">
        <v>16</v>
      </c>
      <c r="AC368" s="4"/>
      <c r="AD368" s="4" t="s">
        <v>16</v>
      </c>
      <c r="AE368" s="236"/>
      <c r="AF368" s="4" t="s">
        <v>16</v>
      </c>
      <c r="AG368" s="4"/>
      <c r="AH368" s="4"/>
      <c r="AI368" s="4" t="s">
        <v>16</v>
      </c>
      <c r="AJ368" s="4"/>
      <c r="AK368" s="4" t="s">
        <v>16</v>
      </c>
      <c r="AL368" s="4"/>
      <c r="AM368" s="4" t="s">
        <v>16</v>
      </c>
      <c r="AN368" s="4"/>
      <c r="AO368" s="4"/>
      <c r="AP368" s="42">
        <f ca="1">COUNTIFS(INDIRECT(Data!$J$2),"&lt;&gt;")</f>
        <v>13</v>
      </c>
      <c r="AQ368" s="42">
        <f ca="1">COUNTIFS(INDIRECT(Data!$J$2),"P")</f>
        <v>12</v>
      </c>
      <c r="AR368" s="42">
        <f ca="1">COUNTIFS(INDIRECT(Data!$J$2),"A")</f>
        <v>1</v>
      </c>
      <c r="AS368" s="43">
        <f ca="1">COUNTIFS(INDIRECT(Data!$J$2),"L")</f>
        <v>0</v>
      </c>
      <c r="AT368" s="44">
        <f ca="1">IFERROR(Attd_Sheet[[#This Row],[Classes Attended]]/Attd_Sheet[[#This Row],[Column1]],"")</f>
        <v>0.92307692307692313</v>
      </c>
      <c r="AU368" s="26"/>
    </row>
    <row r="369" spans="1:47" s="35" customFormat="1" hidden="1" x14ac:dyDescent="0.25">
      <c r="A369" s="208">
        <f>COUNTIFS(Attd_Sheet[Student ID],Attd_Sheet[[#This Row],[Student ID]])</f>
        <v>1</v>
      </c>
      <c r="B369" s="209" t="s">
        <v>137</v>
      </c>
      <c r="C369" s="210" t="s">
        <v>2981</v>
      </c>
      <c r="D369" s="252" t="s">
        <v>2329</v>
      </c>
      <c r="E369" s="252" t="s">
        <v>1726</v>
      </c>
      <c r="F369" s="209" t="s">
        <v>31</v>
      </c>
      <c r="G369" s="252" t="s">
        <v>2415</v>
      </c>
      <c r="H369" s="210" t="s">
        <v>7</v>
      </c>
      <c r="I369" s="224" t="s">
        <v>2867</v>
      </c>
      <c r="J369" s="211" t="s">
        <v>2482</v>
      </c>
      <c r="K369" s="97" t="s">
        <v>16</v>
      </c>
      <c r="L369" s="185"/>
      <c r="M369" s="97"/>
      <c r="N369" s="97" t="s">
        <v>16</v>
      </c>
      <c r="O369" s="4"/>
      <c r="P369" s="97" t="s">
        <v>16</v>
      </c>
      <c r="Q369" s="4"/>
      <c r="R369" s="97" t="s">
        <v>16</v>
      </c>
      <c r="S369" s="4"/>
      <c r="T369" s="4"/>
      <c r="U369" s="97" t="s">
        <v>16</v>
      </c>
      <c r="V369" s="4"/>
      <c r="W369" s="4" t="s">
        <v>16</v>
      </c>
      <c r="X369" s="4"/>
      <c r="Y369" s="4" t="s">
        <v>16</v>
      </c>
      <c r="Z369" s="4"/>
      <c r="AA369" s="4"/>
      <c r="AB369" s="4" t="s">
        <v>28</v>
      </c>
      <c r="AC369" s="4"/>
      <c r="AD369" s="4" t="s">
        <v>28</v>
      </c>
      <c r="AE369" s="236"/>
      <c r="AF369" s="4" t="s">
        <v>28</v>
      </c>
      <c r="AG369" s="4"/>
      <c r="AH369" s="4"/>
      <c r="AI369" s="4" t="s">
        <v>16</v>
      </c>
      <c r="AJ369" s="4"/>
      <c r="AK369" s="4" t="s">
        <v>28</v>
      </c>
      <c r="AL369" s="4"/>
      <c r="AM369" s="4" t="s">
        <v>28</v>
      </c>
      <c r="AN369" s="4"/>
      <c r="AO369" s="4"/>
      <c r="AP369" s="42">
        <f ca="1">COUNTIFS(INDIRECT(Data!$J$2),"&lt;&gt;")</f>
        <v>13</v>
      </c>
      <c r="AQ369" s="42">
        <f ca="1">COUNTIFS(INDIRECT(Data!$J$2),"P")</f>
        <v>8</v>
      </c>
      <c r="AR369" s="42">
        <f ca="1">COUNTIFS(INDIRECT(Data!$J$2),"A")</f>
        <v>5</v>
      </c>
      <c r="AS369" s="43">
        <f ca="1">COUNTIFS(INDIRECT(Data!$J$2),"L")</f>
        <v>0</v>
      </c>
      <c r="AT369" s="44">
        <f ca="1">IFERROR(Attd_Sheet[[#This Row],[Classes Attended]]/Attd_Sheet[[#This Row],[Column1]],"")</f>
        <v>0.61538461538461542</v>
      </c>
      <c r="AU369" s="26"/>
    </row>
    <row r="370" spans="1:47" s="35" customFormat="1" hidden="1" x14ac:dyDescent="0.25">
      <c r="A370" s="208">
        <f>COUNTIFS(Attd_Sheet[Student ID],Attd_Sheet[[#This Row],[Student ID]])</f>
        <v>1</v>
      </c>
      <c r="B370" s="209" t="s">
        <v>137</v>
      </c>
      <c r="C370" s="210" t="s">
        <v>2981</v>
      </c>
      <c r="D370" s="252" t="s">
        <v>2330</v>
      </c>
      <c r="E370" s="252" t="s">
        <v>2331</v>
      </c>
      <c r="F370" s="209" t="s">
        <v>31</v>
      </c>
      <c r="G370" s="252" t="s">
        <v>2415</v>
      </c>
      <c r="H370" s="210" t="s">
        <v>7</v>
      </c>
      <c r="I370" s="224" t="s">
        <v>2867</v>
      </c>
      <c r="J370" s="211" t="s">
        <v>2482</v>
      </c>
      <c r="K370" s="97" t="s">
        <v>16</v>
      </c>
      <c r="L370" s="185"/>
      <c r="M370" s="97"/>
      <c r="N370" s="97" t="s">
        <v>16</v>
      </c>
      <c r="O370" s="4"/>
      <c r="P370" s="97" t="s">
        <v>16</v>
      </c>
      <c r="Q370" s="4"/>
      <c r="R370" s="97" t="s">
        <v>16</v>
      </c>
      <c r="S370" s="4"/>
      <c r="T370" s="4"/>
      <c r="U370" s="97" t="s">
        <v>16</v>
      </c>
      <c r="V370" s="4"/>
      <c r="W370" s="4" t="s">
        <v>16</v>
      </c>
      <c r="X370" s="4"/>
      <c r="Y370" s="4" t="s">
        <v>16</v>
      </c>
      <c r="Z370" s="4"/>
      <c r="AA370" s="4"/>
      <c r="AB370" s="4" t="s">
        <v>16</v>
      </c>
      <c r="AC370" s="4"/>
      <c r="AD370" s="4" t="s">
        <v>16</v>
      </c>
      <c r="AE370" s="236"/>
      <c r="AF370" s="4" t="s">
        <v>16</v>
      </c>
      <c r="AG370" s="4"/>
      <c r="AH370" s="4"/>
      <c r="AI370" s="4" t="s">
        <v>16</v>
      </c>
      <c r="AJ370" s="4"/>
      <c r="AK370" s="4" t="s">
        <v>16</v>
      </c>
      <c r="AL370" s="4"/>
      <c r="AM370" s="4" t="s">
        <v>16</v>
      </c>
      <c r="AN370" s="4"/>
      <c r="AO370" s="4"/>
      <c r="AP370" s="42">
        <f ca="1">COUNTIFS(INDIRECT(Data!$J$2),"&lt;&gt;")</f>
        <v>13</v>
      </c>
      <c r="AQ370" s="42">
        <f ca="1">COUNTIFS(INDIRECT(Data!$J$2),"P")</f>
        <v>13</v>
      </c>
      <c r="AR370" s="42">
        <f ca="1">COUNTIFS(INDIRECT(Data!$J$2),"A")</f>
        <v>0</v>
      </c>
      <c r="AS370" s="43">
        <f ca="1">COUNTIFS(INDIRECT(Data!$J$2),"L")</f>
        <v>0</v>
      </c>
      <c r="AT370" s="44">
        <f ca="1">IFERROR(Attd_Sheet[[#This Row],[Classes Attended]]/Attd_Sheet[[#This Row],[Column1]],"")</f>
        <v>1</v>
      </c>
      <c r="AU370" s="26"/>
    </row>
    <row r="371" spans="1:47" s="35" customFormat="1" hidden="1" x14ac:dyDescent="0.25">
      <c r="A371" s="208">
        <f>COUNTIFS(Attd_Sheet[Student ID],Attd_Sheet[[#This Row],[Student ID]])</f>
        <v>1</v>
      </c>
      <c r="B371" s="209" t="s">
        <v>137</v>
      </c>
      <c r="C371" s="210" t="s">
        <v>2920</v>
      </c>
      <c r="D371" s="252" t="s">
        <v>821</v>
      </c>
      <c r="E371" s="252" t="s">
        <v>1623</v>
      </c>
      <c r="F371" s="209" t="s">
        <v>31</v>
      </c>
      <c r="G371" s="252" t="s">
        <v>2465</v>
      </c>
      <c r="H371" s="210" t="s">
        <v>6</v>
      </c>
      <c r="I371" s="224" t="s">
        <v>2872</v>
      </c>
      <c r="J371" s="211" t="s">
        <v>2482</v>
      </c>
      <c r="K371" s="185"/>
      <c r="L371" s="4"/>
      <c r="M371" s="4" t="s">
        <v>16</v>
      </c>
      <c r="N371" s="185"/>
      <c r="O371" s="4" t="s">
        <v>16</v>
      </c>
      <c r="P371" s="4"/>
      <c r="Q371" s="4" t="s">
        <v>16</v>
      </c>
      <c r="R371" s="4"/>
      <c r="S371" s="4"/>
      <c r="T371" s="4" t="s">
        <v>16</v>
      </c>
      <c r="U371" s="4"/>
      <c r="V371" s="4" t="s">
        <v>16</v>
      </c>
      <c r="W371" s="4"/>
      <c r="X371" s="4" t="s">
        <v>16</v>
      </c>
      <c r="Y371" s="4"/>
      <c r="Z371" s="4"/>
      <c r="AA371" s="4" t="s">
        <v>16</v>
      </c>
      <c r="AB371" s="4"/>
      <c r="AC371" s="4" t="s">
        <v>16</v>
      </c>
      <c r="AD371" s="4"/>
      <c r="AE371" s="4" t="s">
        <v>16</v>
      </c>
      <c r="AF371" s="4"/>
      <c r="AG371" s="4"/>
      <c r="AH371" s="4" t="s">
        <v>16</v>
      </c>
      <c r="AI371" s="4"/>
      <c r="AJ371" s="4" t="s">
        <v>16</v>
      </c>
      <c r="AK371" s="4"/>
      <c r="AL371" s="4" t="s">
        <v>16</v>
      </c>
      <c r="AM371" s="4"/>
      <c r="AN371" s="4"/>
      <c r="AO371" s="4" t="s">
        <v>16</v>
      </c>
      <c r="AP371" s="42">
        <f ca="1">COUNTIFS(INDIRECT(Data!$J$2),"&lt;&gt;")</f>
        <v>13</v>
      </c>
      <c r="AQ371" s="42">
        <f ca="1">COUNTIFS(INDIRECT(Data!$J$2),"P")</f>
        <v>13</v>
      </c>
      <c r="AR371" s="42">
        <f ca="1">COUNTIFS(INDIRECT(Data!$J$2),"A")</f>
        <v>0</v>
      </c>
      <c r="AS371" s="43">
        <f ca="1">COUNTIFS(INDIRECT(Data!$J$2),"L")</f>
        <v>0</v>
      </c>
      <c r="AT371" s="44">
        <f ca="1">IFERROR(Attd_Sheet[[#This Row],[Classes Attended]]/Attd_Sheet[[#This Row],[Column1]],"")</f>
        <v>1</v>
      </c>
      <c r="AU371" s="26"/>
    </row>
    <row r="372" spans="1:47" s="35" customFormat="1" hidden="1" x14ac:dyDescent="0.25">
      <c r="A372" s="208">
        <f>COUNTIFS(Attd_Sheet[Student ID],Attd_Sheet[[#This Row],[Student ID]])</f>
        <v>1</v>
      </c>
      <c r="B372" s="209" t="s">
        <v>137</v>
      </c>
      <c r="C372" s="210" t="s">
        <v>2920</v>
      </c>
      <c r="D372" s="252" t="s">
        <v>823</v>
      </c>
      <c r="E372" s="252" t="s">
        <v>1625</v>
      </c>
      <c r="F372" s="209" t="s">
        <v>31</v>
      </c>
      <c r="G372" s="252" t="s">
        <v>2465</v>
      </c>
      <c r="H372" s="210" t="s">
        <v>6</v>
      </c>
      <c r="I372" s="224" t="s">
        <v>2872</v>
      </c>
      <c r="J372" s="211" t="s">
        <v>2482</v>
      </c>
      <c r="K372" s="4"/>
      <c r="L372" s="4"/>
      <c r="M372" s="4" t="s">
        <v>16</v>
      </c>
      <c r="N372" s="185"/>
      <c r="O372" s="4" t="s">
        <v>16</v>
      </c>
      <c r="P372" s="4"/>
      <c r="Q372" s="4" t="s">
        <v>16</v>
      </c>
      <c r="R372" s="4"/>
      <c r="S372" s="4"/>
      <c r="T372" s="4" t="s">
        <v>16</v>
      </c>
      <c r="U372" s="4"/>
      <c r="V372" s="4" t="s">
        <v>16</v>
      </c>
      <c r="W372" s="4"/>
      <c r="X372" s="4" t="s">
        <v>16</v>
      </c>
      <c r="Y372" s="4"/>
      <c r="Z372" s="4"/>
      <c r="AA372" s="4" t="s">
        <v>16</v>
      </c>
      <c r="AB372" s="4"/>
      <c r="AC372" s="4" t="s">
        <v>16</v>
      </c>
      <c r="AD372" s="4"/>
      <c r="AE372" s="4" t="s">
        <v>16</v>
      </c>
      <c r="AF372" s="4"/>
      <c r="AG372" s="4"/>
      <c r="AH372" s="4" t="s">
        <v>16</v>
      </c>
      <c r="AI372" s="4"/>
      <c r="AJ372" s="4" t="s">
        <v>16</v>
      </c>
      <c r="AK372" s="4"/>
      <c r="AL372" s="4" t="s">
        <v>16</v>
      </c>
      <c r="AM372" s="4"/>
      <c r="AN372" s="4"/>
      <c r="AO372" s="4" t="s">
        <v>16</v>
      </c>
      <c r="AP372" s="42">
        <f ca="1">COUNTIFS(INDIRECT(Data!$J$2),"&lt;&gt;")</f>
        <v>13</v>
      </c>
      <c r="AQ372" s="42">
        <f ca="1">COUNTIFS(INDIRECT(Data!$J$2),"P")</f>
        <v>13</v>
      </c>
      <c r="AR372" s="42">
        <f ca="1">COUNTIFS(INDIRECT(Data!$J$2),"A")</f>
        <v>0</v>
      </c>
      <c r="AS372" s="43">
        <f ca="1">COUNTIFS(INDIRECT(Data!$J$2),"L")</f>
        <v>0</v>
      </c>
      <c r="AT372" s="44">
        <f ca="1">IFERROR(Attd_Sheet[[#This Row],[Classes Attended]]/Attd_Sheet[[#This Row],[Column1]],"")</f>
        <v>1</v>
      </c>
      <c r="AU372" s="26"/>
    </row>
    <row r="373" spans="1:47" s="35" customFormat="1" hidden="1" x14ac:dyDescent="0.25">
      <c r="A373" s="208">
        <f>COUNTIFS(Attd_Sheet[Student ID],Attd_Sheet[[#This Row],[Student ID]])</f>
        <v>1</v>
      </c>
      <c r="B373" s="209" t="s">
        <v>137</v>
      </c>
      <c r="C373" s="210" t="s">
        <v>2920</v>
      </c>
      <c r="D373" s="252" t="s">
        <v>824</v>
      </c>
      <c r="E373" s="252" t="s">
        <v>1626</v>
      </c>
      <c r="F373" s="209" t="s">
        <v>31</v>
      </c>
      <c r="G373" s="252" t="s">
        <v>2465</v>
      </c>
      <c r="H373" s="210" t="s">
        <v>6</v>
      </c>
      <c r="I373" s="224" t="s">
        <v>2872</v>
      </c>
      <c r="J373" s="211" t="s">
        <v>2482</v>
      </c>
      <c r="K373" s="4"/>
      <c r="L373" s="4"/>
      <c r="M373" s="4" t="s">
        <v>16</v>
      </c>
      <c r="N373" s="185"/>
      <c r="O373" s="4" t="s">
        <v>16</v>
      </c>
      <c r="P373" s="4"/>
      <c r="Q373" s="4" t="s">
        <v>28</v>
      </c>
      <c r="R373" s="4"/>
      <c r="S373" s="4"/>
      <c r="T373" s="4" t="s">
        <v>16</v>
      </c>
      <c r="U373" s="4"/>
      <c r="V373" s="4" t="s">
        <v>16</v>
      </c>
      <c r="W373" s="4"/>
      <c r="X373" s="4" t="s">
        <v>16</v>
      </c>
      <c r="Y373" s="4"/>
      <c r="Z373" s="4"/>
      <c r="AA373" s="4" t="s">
        <v>16</v>
      </c>
      <c r="AB373" s="4"/>
      <c r="AC373" s="4" t="s">
        <v>16</v>
      </c>
      <c r="AD373" s="4"/>
      <c r="AE373" s="4" t="s">
        <v>16</v>
      </c>
      <c r="AF373" s="4"/>
      <c r="AG373" s="4"/>
      <c r="AH373" s="4" t="s">
        <v>16</v>
      </c>
      <c r="AI373" s="4"/>
      <c r="AJ373" s="4" t="s">
        <v>16</v>
      </c>
      <c r="AK373" s="4"/>
      <c r="AL373" s="4" t="s">
        <v>16</v>
      </c>
      <c r="AM373" s="4"/>
      <c r="AN373" s="4"/>
      <c r="AO373" s="4" t="s">
        <v>16</v>
      </c>
      <c r="AP373" s="42">
        <f ca="1">COUNTIFS(INDIRECT(Data!$J$2),"&lt;&gt;")</f>
        <v>13</v>
      </c>
      <c r="AQ373" s="42">
        <f ca="1">COUNTIFS(INDIRECT(Data!$J$2),"P")</f>
        <v>12</v>
      </c>
      <c r="AR373" s="42">
        <f ca="1">COUNTIFS(INDIRECT(Data!$J$2),"A")</f>
        <v>1</v>
      </c>
      <c r="AS373" s="43">
        <f ca="1">COUNTIFS(INDIRECT(Data!$J$2),"L")</f>
        <v>0</v>
      </c>
      <c r="AT373" s="44">
        <f ca="1">IFERROR(Attd_Sheet[[#This Row],[Classes Attended]]/Attd_Sheet[[#This Row],[Column1]],"")</f>
        <v>0.92307692307692313</v>
      </c>
      <c r="AU373" s="26"/>
    </row>
    <row r="374" spans="1:47" s="35" customFormat="1" hidden="1" x14ac:dyDescent="0.25">
      <c r="A374" s="208">
        <f>COUNTIFS(Attd_Sheet[Student ID],Attd_Sheet[[#This Row],[Student ID]])</f>
        <v>1</v>
      </c>
      <c r="B374" s="209" t="s">
        <v>137</v>
      </c>
      <c r="C374" s="210" t="s">
        <v>2920</v>
      </c>
      <c r="D374" s="252" t="s">
        <v>825</v>
      </c>
      <c r="E374" s="252" t="s">
        <v>1627</v>
      </c>
      <c r="F374" s="209" t="s">
        <v>31</v>
      </c>
      <c r="G374" s="252" t="s">
        <v>2465</v>
      </c>
      <c r="H374" s="210" t="s">
        <v>6</v>
      </c>
      <c r="I374" s="224" t="s">
        <v>2872</v>
      </c>
      <c r="J374" s="211" t="s">
        <v>2482</v>
      </c>
      <c r="K374" s="4"/>
      <c r="L374" s="4"/>
      <c r="M374" s="4" t="s">
        <v>28</v>
      </c>
      <c r="N374" s="185"/>
      <c r="O374" s="4" t="s">
        <v>28</v>
      </c>
      <c r="P374" s="4"/>
      <c r="Q374" s="4" t="s">
        <v>16</v>
      </c>
      <c r="R374" s="4"/>
      <c r="S374" s="4"/>
      <c r="T374" s="4" t="s">
        <v>16</v>
      </c>
      <c r="U374" s="4"/>
      <c r="V374" s="4" t="s">
        <v>16</v>
      </c>
      <c r="W374" s="4"/>
      <c r="X374" s="4" t="s">
        <v>16</v>
      </c>
      <c r="Y374" s="4"/>
      <c r="Z374" s="4"/>
      <c r="AA374" s="4" t="s">
        <v>16</v>
      </c>
      <c r="AB374" s="4"/>
      <c r="AC374" s="4" t="s">
        <v>16</v>
      </c>
      <c r="AD374" s="4"/>
      <c r="AE374" s="4" t="s">
        <v>16</v>
      </c>
      <c r="AF374" s="4"/>
      <c r="AG374" s="4"/>
      <c r="AH374" s="4" t="s">
        <v>16</v>
      </c>
      <c r="AI374" s="4"/>
      <c r="AJ374" s="4" t="s">
        <v>16</v>
      </c>
      <c r="AK374" s="4"/>
      <c r="AL374" s="4" t="s">
        <v>16</v>
      </c>
      <c r="AM374" s="4"/>
      <c r="AN374" s="4"/>
      <c r="AO374" s="4" t="s">
        <v>16</v>
      </c>
      <c r="AP374" s="42">
        <f ca="1">COUNTIFS(INDIRECT(Data!$J$2),"&lt;&gt;")</f>
        <v>13</v>
      </c>
      <c r="AQ374" s="42">
        <f ca="1">COUNTIFS(INDIRECT(Data!$J$2),"P")</f>
        <v>11</v>
      </c>
      <c r="AR374" s="42">
        <f ca="1">COUNTIFS(INDIRECT(Data!$J$2),"A")</f>
        <v>2</v>
      </c>
      <c r="AS374" s="43">
        <f ca="1">COUNTIFS(INDIRECT(Data!$J$2),"L")</f>
        <v>0</v>
      </c>
      <c r="AT374" s="44">
        <f ca="1">IFERROR(Attd_Sheet[[#This Row],[Classes Attended]]/Attd_Sheet[[#This Row],[Column1]],"")</f>
        <v>0.84615384615384615</v>
      </c>
      <c r="AU374" s="26"/>
    </row>
    <row r="375" spans="1:47" s="35" customFormat="1" hidden="1" x14ac:dyDescent="0.25">
      <c r="A375" s="208">
        <f>COUNTIFS(Attd_Sheet[Student ID],Attd_Sheet[[#This Row],[Student ID]])</f>
        <v>1</v>
      </c>
      <c r="B375" s="209" t="s">
        <v>137</v>
      </c>
      <c r="C375" s="210" t="s">
        <v>2920</v>
      </c>
      <c r="D375" s="252" t="s">
        <v>826</v>
      </c>
      <c r="E375" s="252" t="s">
        <v>1628</v>
      </c>
      <c r="F375" s="209" t="s">
        <v>31</v>
      </c>
      <c r="G375" s="252" t="s">
        <v>2465</v>
      </c>
      <c r="H375" s="210" t="s">
        <v>6</v>
      </c>
      <c r="I375" s="224" t="s">
        <v>2872</v>
      </c>
      <c r="J375" s="211" t="s">
        <v>2482</v>
      </c>
      <c r="K375" s="4"/>
      <c r="L375" s="4"/>
      <c r="M375" s="4" t="s">
        <v>16</v>
      </c>
      <c r="N375" s="185"/>
      <c r="O375" s="4" t="s">
        <v>16</v>
      </c>
      <c r="P375" s="4"/>
      <c r="Q375" s="4" t="s">
        <v>16</v>
      </c>
      <c r="R375" s="4"/>
      <c r="S375" s="4"/>
      <c r="T375" s="4" t="s">
        <v>16</v>
      </c>
      <c r="U375" s="4"/>
      <c r="V375" s="4" t="s">
        <v>16</v>
      </c>
      <c r="W375" s="4"/>
      <c r="X375" s="4" t="s">
        <v>16</v>
      </c>
      <c r="Y375" s="4"/>
      <c r="Z375" s="4"/>
      <c r="AA375" s="4" t="s">
        <v>16</v>
      </c>
      <c r="AB375" s="4"/>
      <c r="AC375" s="4" t="s">
        <v>16</v>
      </c>
      <c r="AD375" s="4"/>
      <c r="AE375" s="4" t="s">
        <v>16</v>
      </c>
      <c r="AF375" s="4"/>
      <c r="AG375" s="4"/>
      <c r="AH375" s="4" t="s">
        <v>16</v>
      </c>
      <c r="AI375" s="4"/>
      <c r="AJ375" s="4" t="s">
        <v>16</v>
      </c>
      <c r="AK375" s="4"/>
      <c r="AL375" s="4" t="s">
        <v>16</v>
      </c>
      <c r="AM375" s="4"/>
      <c r="AN375" s="4"/>
      <c r="AO375" s="4" t="s">
        <v>16</v>
      </c>
      <c r="AP375" s="42">
        <f ca="1">COUNTIFS(INDIRECT(Data!$J$2),"&lt;&gt;")</f>
        <v>13</v>
      </c>
      <c r="AQ375" s="42">
        <f ca="1">COUNTIFS(INDIRECT(Data!$J$2),"P")</f>
        <v>13</v>
      </c>
      <c r="AR375" s="42">
        <f ca="1">COUNTIFS(INDIRECT(Data!$J$2),"A")</f>
        <v>0</v>
      </c>
      <c r="AS375" s="43">
        <f ca="1">COUNTIFS(INDIRECT(Data!$J$2),"L")</f>
        <v>0</v>
      </c>
      <c r="AT375" s="44">
        <f ca="1">IFERROR(Attd_Sheet[[#This Row],[Classes Attended]]/Attd_Sheet[[#This Row],[Column1]],"")</f>
        <v>1</v>
      </c>
      <c r="AU375" s="26"/>
    </row>
    <row r="376" spans="1:47" s="35" customFormat="1" hidden="1" x14ac:dyDescent="0.25">
      <c r="A376" s="208">
        <f>COUNTIFS(Attd_Sheet[Student ID],Attd_Sheet[[#This Row],[Student ID]])</f>
        <v>1</v>
      </c>
      <c r="B376" s="209" t="s">
        <v>137</v>
      </c>
      <c r="C376" s="210" t="s">
        <v>2920</v>
      </c>
      <c r="D376" s="252" t="s">
        <v>827</v>
      </c>
      <c r="E376" s="252" t="s">
        <v>1629</v>
      </c>
      <c r="F376" s="209" t="s">
        <v>31</v>
      </c>
      <c r="G376" s="252" t="s">
        <v>2465</v>
      </c>
      <c r="H376" s="210" t="s">
        <v>6</v>
      </c>
      <c r="I376" s="224" t="s">
        <v>2872</v>
      </c>
      <c r="J376" s="211" t="s">
        <v>2482</v>
      </c>
      <c r="K376" s="4"/>
      <c r="L376" s="4"/>
      <c r="M376" s="4" t="s">
        <v>16</v>
      </c>
      <c r="N376" s="185"/>
      <c r="O376" s="4" t="s">
        <v>16</v>
      </c>
      <c r="P376" s="4"/>
      <c r="Q376" s="4" t="s">
        <v>16</v>
      </c>
      <c r="R376" s="4"/>
      <c r="S376" s="4"/>
      <c r="T376" s="4" t="s">
        <v>16</v>
      </c>
      <c r="U376" s="4"/>
      <c r="V376" s="4" t="s">
        <v>16</v>
      </c>
      <c r="W376" s="4"/>
      <c r="X376" s="4" t="s">
        <v>16</v>
      </c>
      <c r="Y376" s="4"/>
      <c r="Z376" s="4"/>
      <c r="AA376" s="4" t="s">
        <v>16</v>
      </c>
      <c r="AB376" s="4"/>
      <c r="AC376" s="4" t="s">
        <v>16</v>
      </c>
      <c r="AD376" s="4"/>
      <c r="AE376" s="4" t="s">
        <v>16</v>
      </c>
      <c r="AF376" s="4"/>
      <c r="AG376" s="4"/>
      <c r="AH376" s="4" t="s">
        <v>16</v>
      </c>
      <c r="AI376" s="4"/>
      <c r="AJ376" s="4" t="s">
        <v>16</v>
      </c>
      <c r="AK376" s="4"/>
      <c r="AL376" s="4" t="s">
        <v>28</v>
      </c>
      <c r="AM376" s="4"/>
      <c r="AN376" s="4"/>
      <c r="AO376" s="4" t="s">
        <v>16</v>
      </c>
      <c r="AP376" s="42">
        <f ca="1">COUNTIFS(INDIRECT(Data!$J$2),"&lt;&gt;")</f>
        <v>13</v>
      </c>
      <c r="AQ376" s="42">
        <f ca="1">COUNTIFS(INDIRECT(Data!$J$2),"P")</f>
        <v>12</v>
      </c>
      <c r="AR376" s="42">
        <f ca="1">COUNTIFS(INDIRECT(Data!$J$2),"A")</f>
        <v>1</v>
      </c>
      <c r="AS376" s="43">
        <f ca="1">COUNTIFS(INDIRECT(Data!$J$2),"L")</f>
        <v>0</v>
      </c>
      <c r="AT376" s="44">
        <f ca="1">IFERROR(Attd_Sheet[[#This Row],[Classes Attended]]/Attd_Sheet[[#This Row],[Column1]],"")</f>
        <v>0.92307692307692313</v>
      </c>
      <c r="AU376" s="26"/>
    </row>
    <row r="377" spans="1:47" s="35" customFormat="1" hidden="1" x14ac:dyDescent="0.25">
      <c r="A377" s="208">
        <f>COUNTIFS(Attd_Sheet[Student ID],Attd_Sheet[[#This Row],[Student ID]])</f>
        <v>1</v>
      </c>
      <c r="B377" s="209" t="s">
        <v>137</v>
      </c>
      <c r="C377" s="210" t="s">
        <v>2920</v>
      </c>
      <c r="D377" s="252" t="s">
        <v>828</v>
      </c>
      <c r="E377" s="252" t="s">
        <v>2779</v>
      </c>
      <c r="F377" s="209" t="s">
        <v>31</v>
      </c>
      <c r="G377" s="252" t="s">
        <v>2465</v>
      </c>
      <c r="H377" s="210" t="s">
        <v>6</v>
      </c>
      <c r="I377" s="224" t="s">
        <v>2872</v>
      </c>
      <c r="J377" s="211" t="s">
        <v>2482</v>
      </c>
      <c r="K377" s="4"/>
      <c r="L377" s="4"/>
      <c r="M377" s="4" t="s">
        <v>16</v>
      </c>
      <c r="N377" s="185"/>
      <c r="O377" s="4" t="s">
        <v>16</v>
      </c>
      <c r="P377" s="4"/>
      <c r="Q377" s="4" t="s">
        <v>16</v>
      </c>
      <c r="R377" s="4"/>
      <c r="S377" s="4"/>
      <c r="T377" s="4" t="s">
        <v>16</v>
      </c>
      <c r="U377" s="4"/>
      <c r="V377" s="4" t="s">
        <v>16</v>
      </c>
      <c r="W377" s="4"/>
      <c r="X377" s="4" t="s">
        <v>16</v>
      </c>
      <c r="Y377" s="4"/>
      <c r="Z377" s="4"/>
      <c r="AA377" s="4" t="s">
        <v>16</v>
      </c>
      <c r="AB377" s="4"/>
      <c r="AC377" s="4" t="s">
        <v>16</v>
      </c>
      <c r="AD377" s="4"/>
      <c r="AE377" s="4" t="s">
        <v>16</v>
      </c>
      <c r="AF377" s="4"/>
      <c r="AG377" s="4"/>
      <c r="AH377" s="4" t="s">
        <v>16</v>
      </c>
      <c r="AI377" s="4"/>
      <c r="AJ377" s="4" t="s">
        <v>16</v>
      </c>
      <c r="AK377" s="4"/>
      <c r="AL377" s="4" t="s">
        <v>16</v>
      </c>
      <c r="AM377" s="4"/>
      <c r="AN377" s="4"/>
      <c r="AO377" s="4" t="s">
        <v>16</v>
      </c>
      <c r="AP377" s="42">
        <f ca="1">COUNTIFS(INDIRECT(Data!$J$2),"&lt;&gt;")</f>
        <v>13</v>
      </c>
      <c r="AQ377" s="42">
        <f ca="1">COUNTIFS(INDIRECT(Data!$J$2),"P")</f>
        <v>13</v>
      </c>
      <c r="AR377" s="42">
        <f ca="1">COUNTIFS(INDIRECT(Data!$J$2),"A")</f>
        <v>0</v>
      </c>
      <c r="AS377" s="43">
        <f ca="1">COUNTIFS(INDIRECT(Data!$J$2),"L")</f>
        <v>0</v>
      </c>
      <c r="AT377" s="44">
        <f ca="1">IFERROR(Attd_Sheet[[#This Row],[Classes Attended]]/Attd_Sheet[[#This Row],[Column1]],"")</f>
        <v>1</v>
      </c>
      <c r="AU377" s="26"/>
    </row>
    <row r="378" spans="1:47" s="35" customFormat="1" hidden="1" x14ac:dyDescent="0.25">
      <c r="A378" s="208">
        <f>COUNTIFS(Attd_Sheet[Student ID],Attd_Sheet[[#This Row],[Student ID]])</f>
        <v>1</v>
      </c>
      <c r="B378" s="209" t="s">
        <v>137</v>
      </c>
      <c r="C378" s="210" t="s">
        <v>2920</v>
      </c>
      <c r="D378" s="252" t="s">
        <v>829</v>
      </c>
      <c r="E378" s="252" t="s">
        <v>1630</v>
      </c>
      <c r="F378" s="209" t="s">
        <v>31</v>
      </c>
      <c r="G378" s="252" t="s">
        <v>2465</v>
      </c>
      <c r="H378" s="210" t="s">
        <v>6</v>
      </c>
      <c r="I378" s="224" t="s">
        <v>2872</v>
      </c>
      <c r="J378" s="211" t="s">
        <v>2482</v>
      </c>
      <c r="K378" s="4"/>
      <c r="L378" s="4"/>
      <c r="M378" s="4" t="s">
        <v>16</v>
      </c>
      <c r="N378" s="185"/>
      <c r="O378" s="4" t="s">
        <v>28</v>
      </c>
      <c r="P378" s="4"/>
      <c r="Q378" s="4" t="s">
        <v>16</v>
      </c>
      <c r="R378" s="4"/>
      <c r="S378" s="4"/>
      <c r="T378" s="4" t="s">
        <v>16</v>
      </c>
      <c r="U378" s="4"/>
      <c r="V378" s="4" t="s">
        <v>16</v>
      </c>
      <c r="W378" s="4"/>
      <c r="X378" s="4" t="s">
        <v>16</v>
      </c>
      <c r="Y378" s="4"/>
      <c r="Z378" s="4"/>
      <c r="AA378" s="4" t="s">
        <v>16</v>
      </c>
      <c r="AB378" s="4"/>
      <c r="AC378" s="4" t="s">
        <v>16</v>
      </c>
      <c r="AD378" s="4"/>
      <c r="AE378" s="4" t="s">
        <v>16</v>
      </c>
      <c r="AF378" s="4"/>
      <c r="AG378" s="4"/>
      <c r="AH378" s="4" t="s">
        <v>16</v>
      </c>
      <c r="AI378" s="4"/>
      <c r="AJ378" s="4" t="s">
        <v>16</v>
      </c>
      <c r="AK378" s="4"/>
      <c r="AL378" s="4" t="s">
        <v>16</v>
      </c>
      <c r="AM378" s="4"/>
      <c r="AN378" s="4"/>
      <c r="AO378" s="4" t="s">
        <v>16</v>
      </c>
      <c r="AP378" s="42">
        <f ca="1">COUNTIFS(INDIRECT(Data!$J$2),"&lt;&gt;")</f>
        <v>13</v>
      </c>
      <c r="AQ378" s="42">
        <f ca="1">COUNTIFS(INDIRECT(Data!$J$2),"P")</f>
        <v>12</v>
      </c>
      <c r="AR378" s="42">
        <f ca="1">COUNTIFS(INDIRECT(Data!$J$2),"A")</f>
        <v>1</v>
      </c>
      <c r="AS378" s="43">
        <f ca="1">COUNTIFS(INDIRECT(Data!$J$2),"L")</f>
        <v>0</v>
      </c>
      <c r="AT378" s="44">
        <f ca="1">IFERROR(Attd_Sheet[[#This Row],[Classes Attended]]/Attd_Sheet[[#This Row],[Column1]],"")</f>
        <v>0.92307692307692313</v>
      </c>
      <c r="AU378" s="26"/>
    </row>
    <row r="379" spans="1:47" s="35" customFormat="1" hidden="1" x14ac:dyDescent="0.25">
      <c r="A379" s="208">
        <f>COUNTIFS(Attd_Sheet[Student ID],Attd_Sheet[[#This Row],[Student ID]])</f>
        <v>1</v>
      </c>
      <c r="B379" s="209" t="s">
        <v>137</v>
      </c>
      <c r="C379" s="210" t="s">
        <v>2920</v>
      </c>
      <c r="D379" s="252" t="s">
        <v>831</v>
      </c>
      <c r="E379" s="252" t="s">
        <v>1632</v>
      </c>
      <c r="F379" s="209" t="s">
        <v>31</v>
      </c>
      <c r="G379" s="252" t="s">
        <v>2465</v>
      </c>
      <c r="H379" s="210" t="s">
        <v>6</v>
      </c>
      <c r="I379" s="224" t="s">
        <v>2872</v>
      </c>
      <c r="J379" s="211" t="s">
        <v>2482</v>
      </c>
      <c r="K379" s="4"/>
      <c r="L379" s="4"/>
      <c r="M379" s="4" t="s">
        <v>16</v>
      </c>
      <c r="N379" s="185"/>
      <c r="O379" s="4" t="s">
        <v>16</v>
      </c>
      <c r="P379" s="4"/>
      <c r="Q379" s="4" t="s">
        <v>16</v>
      </c>
      <c r="R379" s="4"/>
      <c r="S379" s="4"/>
      <c r="T379" s="4" t="s">
        <v>16</v>
      </c>
      <c r="U379" s="4"/>
      <c r="V379" s="4" t="s">
        <v>16</v>
      </c>
      <c r="W379" s="4"/>
      <c r="X379" s="4" t="s">
        <v>16</v>
      </c>
      <c r="Y379" s="4"/>
      <c r="Z379" s="4"/>
      <c r="AA379" s="4" t="s">
        <v>16</v>
      </c>
      <c r="AB379" s="4"/>
      <c r="AC379" s="4" t="s">
        <v>16</v>
      </c>
      <c r="AD379" s="4"/>
      <c r="AE379" s="4" t="s">
        <v>16</v>
      </c>
      <c r="AF379" s="4"/>
      <c r="AG379" s="4"/>
      <c r="AH379" s="4" t="s">
        <v>16</v>
      </c>
      <c r="AI379" s="4"/>
      <c r="AJ379" s="4" t="s">
        <v>16</v>
      </c>
      <c r="AK379" s="4"/>
      <c r="AL379" s="4" t="s">
        <v>16</v>
      </c>
      <c r="AM379" s="4"/>
      <c r="AN379" s="4"/>
      <c r="AO379" s="4" t="s">
        <v>16</v>
      </c>
      <c r="AP379" s="42">
        <f ca="1">COUNTIFS(INDIRECT(Data!$J$2),"&lt;&gt;")</f>
        <v>13</v>
      </c>
      <c r="AQ379" s="42">
        <f ca="1">COUNTIFS(INDIRECT(Data!$J$2),"P")</f>
        <v>13</v>
      </c>
      <c r="AR379" s="42">
        <f ca="1">COUNTIFS(INDIRECT(Data!$J$2),"A")</f>
        <v>0</v>
      </c>
      <c r="AS379" s="43">
        <f ca="1">COUNTIFS(INDIRECT(Data!$J$2),"L")</f>
        <v>0</v>
      </c>
      <c r="AT379" s="44">
        <f ca="1">IFERROR(Attd_Sheet[[#This Row],[Classes Attended]]/Attd_Sheet[[#This Row],[Column1]],"")</f>
        <v>1</v>
      </c>
      <c r="AU379" s="26"/>
    </row>
    <row r="380" spans="1:47" s="35" customFormat="1" ht="16.5" hidden="1" customHeight="1" x14ac:dyDescent="0.25">
      <c r="A380" s="208">
        <f>COUNTIFS(Attd_Sheet[Student ID],Attd_Sheet[[#This Row],[Student ID]])</f>
        <v>1</v>
      </c>
      <c r="B380" s="209" t="s">
        <v>137</v>
      </c>
      <c r="C380" s="210" t="s">
        <v>2920</v>
      </c>
      <c r="D380" s="252" t="s">
        <v>832</v>
      </c>
      <c r="E380" s="252" t="s">
        <v>1633</v>
      </c>
      <c r="F380" s="209" t="s">
        <v>31</v>
      </c>
      <c r="G380" s="252" t="s">
        <v>2465</v>
      </c>
      <c r="H380" s="210" t="s">
        <v>6</v>
      </c>
      <c r="I380" s="224" t="s">
        <v>2872</v>
      </c>
      <c r="J380" s="211" t="s">
        <v>2482</v>
      </c>
      <c r="K380" s="4"/>
      <c r="L380" s="4"/>
      <c r="M380" s="4" t="s">
        <v>16</v>
      </c>
      <c r="N380" s="185"/>
      <c r="O380" s="4" t="s">
        <v>16</v>
      </c>
      <c r="P380" s="4"/>
      <c r="Q380" s="4" t="s">
        <v>16</v>
      </c>
      <c r="R380" s="4"/>
      <c r="S380" s="4"/>
      <c r="T380" s="4" t="s">
        <v>16</v>
      </c>
      <c r="U380" s="4"/>
      <c r="V380" s="4" t="s">
        <v>16</v>
      </c>
      <c r="W380" s="4"/>
      <c r="X380" s="4" t="s">
        <v>16</v>
      </c>
      <c r="Y380" s="4"/>
      <c r="Z380" s="4"/>
      <c r="AA380" s="4" t="s">
        <v>16</v>
      </c>
      <c r="AB380" s="4"/>
      <c r="AC380" s="4" t="s">
        <v>16</v>
      </c>
      <c r="AD380" s="4"/>
      <c r="AE380" s="4" t="s">
        <v>16</v>
      </c>
      <c r="AF380" s="4"/>
      <c r="AG380" s="4"/>
      <c r="AH380" s="4" t="s">
        <v>16</v>
      </c>
      <c r="AI380" s="4"/>
      <c r="AJ380" s="4" t="s">
        <v>16</v>
      </c>
      <c r="AK380" s="4"/>
      <c r="AL380" s="4" t="s">
        <v>16</v>
      </c>
      <c r="AM380" s="4"/>
      <c r="AN380" s="4"/>
      <c r="AO380" s="4" t="s">
        <v>16</v>
      </c>
      <c r="AP380" s="42">
        <f ca="1">COUNTIFS(INDIRECT(Data!$J$2),"&lt;&gt;")</f>
        <v>13</v>
      </c>
      <c r="AQ380" s="42">
        <f ca="1">COUNTIFS(INDIRECT(Data!$J$2),"P")</f>
        <v>13</v>
      </c>
      <c r="AR380" s="42">
        <f ca="1">COUNTIFS(INDIRECT(Data!$J$2),"A")</f>
        <v>0</v>
      </c>
      <c r="AS380" s="43">
        <f ca="1">COUNTIFS(INDIRECT(Data!$J$2),"L")</f>
        <v>0</v>
      </c>
      <c r="AT380" s="44">
        <f ca="1">IFERROR(Attd_Sheet[[#This Row],[Classes Attended]]/Attd_Sheet[[#This Row],[Column1]],"")</f>
        <v>1</v>
      </c>
      <c r="AU380" s="26"/>
    </row>
    <row r="381" spans="1:47" s="35" customFormat="1" hidden="1" x14ac:dyDescent="0.25">
      <c r="A381" s="208">
        <f>COUNTIFS(Attd_Sheet[Student ID],Attd_Sheet[[#This Row],[Student ID]])</f>
        <v>1</v>
      </c>
      <c r="B381" s="209" t="s">
        <v>137</v>
      </c>
      <c r="C381" s="210" t="s">
        <v>2920</v>
      </c>
      <c r="D381" s="252" t="s">
        <v>833</v>
      </c>
      <c r="E381" s="252" t="s">
        <v>1634</v>
      </c>
      <c r="F381" s="209" t="s">
        <v>31</v>
      </c>
      <c r="G381" s="252" t="s">
        <v>2465</v>
      </c>
      <c r="H381" s="210" t="s">
        <v>6</v>
      </c>
      <c r="I381" s="224" t="s">
        <v>2872</v>
      </c>
      <c r="J381" s="211" t="s">
        <v>2482</v>
      </c>
      <c r="K381" s="4"/>
      <c r="L381" s="4"/>
      <c r="M381" s="4" t="s">
        <v>16</v>
      </c>
      <c r="N381" s="185"/>
      <c r="O381" s="4" t="s">
        <v>16</v>
      </c>
      <c r="P381" s="4"/>
      <c r="Q381" s="4" t="s">
        <v>16</v>
      </c>
      <c r="R381" s="4"/>
      <c r="S381" s="4"/>
      <c r="T381" s="4" t="s">
        <v>16</v>
      </c>
      <c r="U381" s="4"/>
      <c r="V381" s="4" t="s">
        <v>16</v>
      </c>
      <c r="W381" s="4"/>
      <c r="X381" s="4" t="s">
        <v>16</v>
      </c>
      <c r="Y381" s="4"/>
      <c r="Z381" s="4"/>
      <c r="AA381" s="4" t="s">
        <v>16</v>
      </c>
      <c r="AB381" s="4"/>
      <c r="AC381" s="4" t="s">
        <v>16</v>
      </c>
      <c r="AD381" s="4"/>
      <c r="AE381" s="4" t="s">
        <v>16</v>
      </c>
      <c r="AF381" s="4"/>
      <c r="AG381" s="4"/>
      <c r="AH381" s="4" t="s">
        <v>16</v>
      </c>
      <c r="AI381" s="4"/>
      <c r="AJ381" s="4" t="s">
        <v>16</v>
      </c>
      <c r="AK381" s="4"/>
      <c r="AL381" s="4" t="s">
        <v>16</v>
      </c>
      <c r="AM381" s="4"/>
      <c r="AN381" s="4"/>
      <c r="AO381" s="4" t="s">
        <v>16</v>
      </c>
      <c r="AP381" s="42">
        <f ca="1">COUNTIFS(INDIRECT(Data!$J$2),"&lt;&gt;")</f>
        <v>13</v>
      </c>
      <c r="AQ381" s="42">
        <f ca="1">COUNTIFS(INDIRECT(Data!$J$2),"P")</f>
        <v>13</v>
      </c>
      <c r="AR381" s="42">
        <f ca="1">COUNTIFS(INDIRECT(Data!$J$2),"A")</f>
        <v>0</v>
      </c>
      <c r="AS381" s="43">
        <f ca="1">COUNTIFS(INDIRECT(Data!$J$2),"L")</f>
        <v>0</v>
      </c>
      <c r="AT381" s="44">
        <f ca="1">IFERROR(Attd_Sheet[[#This Row],[Classes Attended]]/Attd_Sheet[[#This Row],[Column1]],"")</f>
        <v>1</v>
      </c>
      <c r="AU381" s="26"/>
    </row>
    <row r="382" spans="1:47" s="35" customFormat="1" hidden="1" x14ac:dyDescent="0.25">
      <c r="A382" s="208">
        <f>COUNTIFS(Attd_Sheet[Student ID],Attd_Sheet[[#This Row],[Student ID]])</f>
        <v>1</v>
      </c>
      <c r="B382" s="209" t="s">
        <v>137</v>
      </c>
      <c r="C382" s="210" t="s">
        <v>2920</v>
      </c>
      <c r="D382" s="252" t="s">
        <v>834</v>
      </c>
      <c r="E382" s="252" t="s">
        <v>1635</v>
      </c>
      <c r="F382" s="209" t="s">
        <v>31</v>
      </c>
      <c r="G382" s="252" t="s">
        <v>2465</v>
      </c>
      <c r="H382" s="210" t="s">
        <v>6</v>
      </c>
      <c r="I382" s="224" t="s">
        <v>2872</v>
      </c>
      <c r="J382" s="211" t="s">
        <v>2482</v>
      </c>
      <c r="K382" s="4"/>
      <c r="L382" s="4"/>
      <c r="M382" s="4" t="s">
        <v>28</v>
      </c>
      <c r="N382" s="185"/>
      <c r="O382" s="4" t="s">
        <v>28</v>
      </c>
      <c r="P382" s="4"/>
      <c r="Q382" s="4" t="s">
        <v>28</v>
      </c>
      <c r="R382" s="4"/>
      <c r="S382" s="4"/>
      <c r="T382" s="4" t="s">
        <v>28</v>
      </c>
      <c r="U382" s="4"/>
      <c r="V382" s="4" t="s">
        <v>28</v>
      </c>
      <c r="W382" s="4"/>
      <c r="X382" s="4" t="s">
        <v>28</v>
      </c>
      <c r="Y382" s="4"/>
      <c r="Z382" s="4"/>
      <c r="AA382" s="4" t="s">
        <v>28</v>
      </c>
      <c r="AB382" s="4"/>
      <c r="AC382" s="4" t="s">
        <v>16</v>
      </c>
      <c r="AD382" s="4"/>
      <c r="AE382" s="4" t="s">
        <v>16</v>
      </c>
      <c r="AF382" s="4"/>
      <c r="AG382" s="4"/>
      <c r="AH382" s="4" t="s">
        <v>28</v>
      </c>
      <c r="AI382" s="4"/>
      <c r="AJ382" s="4" t="s">
        <v>28</v>
      </c>
      <c r="AK382" s="4"/>
      <c r="AL382" s="4" t="s">
        <v>28</v>
      </c>
      <c r="AM382" s="4"/>
      <c r="AN382" s="4"/>
      <c r="AO382" s="4" t="s">
        <v>28</v>
      </c>
      <c r="AP382" s="42">
        <f ca="1">COUNTIFS(INDIRECT(Data!$J$2),"&lt;&gt;")</f>
        <v>13</v>
      </c>
      <c r="AQ382" s="42">
        <f ca="1">COUNTIFS(INDIRECT(Data!$J$2),"P")</f>
        <v>2</v>
      </c>
      <c r="AR382" s="42">
        <f ca="1">COUNTIFS(INDIRECT(Data!$J$2),"A")</f>
        <v>11</v>
      </c>
      <c r="AS382" s="43">
        <f ca="1">COUNTIFS(INDIRECT(Data!$J$2),"L")</f>
        <v>0</v>
      </c>
      <c r="AT382" s="44">
        <f ca="1">IFERROR(Attd_Sheet[[#This Row],[Classes Attended]]/Attd_Sheet[[#This Row],[Column1]],"")</f>
        <v>0.15384615384615385</v>
      </c>
      <c r="AU382" s="26"/>
    </row>
    <row r="383" spans="1:47" s="35" customFormat="1" hidden="1" x14ac:dyDescent="0.25">
      <c r="A383" s="208">
        <f>COUNTIFS(Attd_Sheet[Student ID],Attd_Sheet[[#This Row],[Student ID]])</f>
        <v>1</v>
      </c>
      <c r="B383" s="209" t="s">
        <v>137</v>
      </c>
      <c r="C383" s="210" t="s">
        <v>2920</v>
      </c>
      <c r="D383" s="252" t="s">
        <v>835</v>
      </c>
      <c r="E383" s="252" t="s">
        <v>1636</v>
      </c>
      <c r="F383" s="209" t="s">
        <v>31</v>
      </c>
      <c r="G383" s="252" t="s">
        <v>2465</v>
      </c>
      <c r="H383" s="210" t="s">
        <v>6</v>
      </c>
      <c r="I383" s="224" t="s">
        <v>2872</v>
      </c>
      <c r="J383" s="211" t="s">
        <v>2482</v>
      </c>
      <c r="K383" s="4"/>
      <c r="L383" s="4"/>
      <c r="M383" s="4" t="s">
        <v>16</v>
      </c>
      <c r="N383" s="185"/>
      <c r="O383" s="4" t="s">
        <v>16</v>
      </c>
      <c r="P383" s="4"/>
      <c r="Q383" s="4" t="s">
        <v>16</v>
      </c>
      <c r="R383" s="4"/>
      <c r="S383" s="4"/>
      <c r="T383" s="4" t="s">
        <v>16</v>
      </c>
      <c r="U383" s="4"/>
      <c r="V383" s="4" t="s">
        <v>16</v>
      </c>
      <c r="W383" s="4"/>
      <c r="X383" s="4" t="s">
        <v>16</v>
      </c>
      <c r="Y383" s="4"/>
      <c r="Z383" s="4"/>
      <c r="AA383" s="4" t="s">
        <v>16</v>
      </c>
      <c r="AB383" s="4"/>
      <c r="AC383" s="4" t="s">
        <v>16</v>
      </c>
      <c r="AD383" s="4"/>
      <c r="AE383" s="4" t="s">
        <v>16</v>
      </c>
      <c r="AF383" s="4"/>
      <c r="AG383" s="4"/>
      <c r="AH383" s="4" t="s">
        <v>16</v>
      </c>
      <c r="AI383" s="4"/>
      <c r="AJ383" s="4" t="s">
        <v>16</v>
      </c>
      <c r="AK383" s="4"/>
      <c r="AL383" s="4" t="s">
        <v>16</v>
      </c>
      <c r="AM383" s="4"/>
      <c r="AN383" s="4"/>
      <c r="AO383" s="4" t="s">
        <v>16</v>
      </c>
      <c r="AP383" s="42">
        <f ca="1">COUNTIFS(INDIRECT(Data!$J$2),"&lt;&gt;")</f>
        <v>13</v>
      </c>
      <c r="AQ383" s="42">
        <f ca="1">COUNTIFS(INDIRECT(Data!$J$2),"P")</f>
        <v>13</v>
      </c>
      <c r="AR383" s="42">
        <f ca="1">COUNTIFS(INDIRECT(Data!$J$2),"A")</f>
        <v>0</v>
      </c>
      <c r="AS383" s="43">
        <f ca="1">COUNTIFS(INDIRECT(Data!$J$2),"L")</f>
        <v>0</v>
      </c>
      <c r="AT383" s="44">
        <f ca="1">IFERROR(Attd_Sheet[[#This Row],[Classes Attended]]/Attd_Sheet[[#This Row],[Column1]],"")</f>
        <v>1</v>
      </c>
      <c r="AU383" s="26"/>
    </row>
    <row r="384" spans="1:47" s="35" customFormat="1" hidden="1" x14ac:dyDescent="0.25">
      <c r="A384" s="208">
        <f>COUNTIFS(Attd_Sheet[Student ID],Attd_Sheet[[#This Row],[Student ID]])</f>
        <v>1</v>
      </c>
      <c r="B384" s="209" t="s">
        <v>137</v>
      </c>
      <c r="C384" s="210" t="s">
        <v>2920</v>
      </c>
      <c r="D384" s="252" t="s">
        <v>836</v>
      </c>
      <c r="E384" s="252" t="s">
        <v>1637</v>
      </c>
      <c r="F384" s="209" t="s">
        <v>31</v>
      </c>
      <c r="G384" s="252" t="s">
        <v>2465</v>
      </c>
      <c r="H384" s="210" t="s">
        <v>6</v>
      </c>
      <c r="I384" s="224" t="s">
        <v>2872</v>
      </c>
      <c r="J384" s="211" t="s">
        <v>2482</v>
      </c>
      <c r="K384" s="4"/>
      <c r="L384" s="4"/>
      <c r="M384" s="4" t="s">
        <v>16</v>
      </c>
      <c r="N384" s="185"/>
      <c r="O384" s="4" t="s">
        <v>16</v>
      </c>
      <c r="P384" s="4"/>
      <c r="Q384" s="4" t="s">
        <v>16</v>
      </c>
      <c r="R384" s="4"/>
      <c r="S384" s="4"/>
      <c r="T384" s="4" t="s">
        <v>16</v>
      </c>
      <c r="U384" s="4"/>
      <c r="V384" s="4" t="s">
        <v>16</v>
      </c>
      <c r="W384" s="4"/>
      <c r="X384" s="4" t="s">
        <v>16</v>
      </c>
      <c r="Y384" s="4"/>
      <c r="Z384" s="4"/>
      <c r="AA384" s="4" t="s">
        <v>16</v>
      </c>
      <c r="AB384" s="4"/>
      <c r="AC384" s="4" t="s">
        <v>16</v>
      </c>
      <c r="AD384" s="4"/>
      <c r="AE384" s="4" t="s">
        <v>16</v>
      </c>
      <c r="AF384" s="4"/>
      <c r="AG384" s="4"/>
      <c r="AH384" s="4" t="s">
        <v>16</v>
      </c>
      <c r="AI384" s="4"/>
      <c r="AJ384" s="4" t="s">
        <v>16</v>
      </c>
      <c r="AK384" s="4"/>
      <c r="AL384" s="4" t="s">
        <v>16</v>
      </c>
      <c r="AM384" s="4"/>
      <c r="AN384" s="4"/>
      <c r="AO384" s="4" t="s">
        <v>16</v>
      </c>
      <c r="AP384" s="42">
        <f ca="1">COUNTIFS(INDIRECT(Data!$J$2),"&lt;&gt;")</f>
        <v>13</v>
      </c>
      <c r="AQ384" s="42">
        <f ca="1">COUNTIFS(INDIRECT(Data!$J$2),"P")</f>
        <v>13</v>
      </c>
      <c r="AR384" s="42">
        <f ca="1">COUNTIFS(INDIRECT(Data!$J$2),"A")</f>
        <v>0</v>
      </c>
      <c r="AS384" s="43">
        <f ca="1">COUNTIFS(INDIRECT(Data!$J$2),"L")</f>
        <v>0</v>
      </c>
      <c r="AT384" s="44">
        <f ca="1">IFERROR(Attd_Sheet[[#This Row],[Classes Attended]]/Attd_Sheet[[#This Row],[Column1]],"")</f>
        <v>1</v>
      </c>
      <c r="AU384" s="26"/>
    </row>
    <row r="385" spans="1:47" s="35" customFormat="1" hidden="1" x14ac:dyDescent="0.25">
      <c r="A385" s="208">
        <f>COUNTIFS(Attd_Sheet[Student ID],Attd_Sheet[[#This Row],[Student ID]])</f>
        <v>1</v>
      </c>
      <c r="B385" s="209" t="s">
        <v>137</v>
      </c>
      <c r="C385" s="210" t="s">
        <v>2494</v>
      </c>
      <c r="D385" s="252" t="s">
        <v>637</v>
      </c>
      <c r="E385" s="252" t="s">
        <v>1449</v>
      </c>
      <c r="F385" s="209" t="s">
        <v>31</v>
      </c>
      <c r="G385" s="252" t="s">
        <v>2451</v>
      </c>
      <c r="H385" s="210" t="s">
        <v>7</v>
      </c>
      <c r="I385" s="224" t="s">
        <v>2992</v>
      </c>
      <c r="J385" s="211" t="s">
        <v>2484</v>
      </c>
      <c r="K385" s="4" t="s">
        <v>16</v>
      </c>
      <c r="L385" s="4"/>
      <c r="M385" s="4"/>
      <c r="N385" s="4" t="s">
        <v>28</v>
      </c>
      <c r="O385" s="4"/>
      <c r="P385" s="4" t="s">
        <v>16</v>
      </c>
      <c r="Q385" s="4"/>
      <c r="R385" s="4" t="s">
        <v>16</v>
      </c>
      <c r="S385" s="4"/>
      <c r="T385" s="4"/>
      <c r="U385" s="4" t="s">
        <v>16</v>
      </c>
      <c r="V385" s="4"/>
      <c r="W385" s="4" t="s">
        <v>16</v>
      </c>
      <c r="X385" s="4"/>
      <c r="Y385" s="4"/>
      <c r="Z385" s="4"/>
      <c r="AA385" s="4"/>
      <c r="AB385" s="4" t="s">
        <v>16</v>
      </c>
      <c r="AC385" s="4"/>
      <c r="AD385" s="4" t="s">
        <v>16</v>
      </c>
      <c r="AE385" s="236"/>
      <c r="AF385" s="4" t="s">
        <v>16</v>
      </c>
      <c r="AG385" s="4"/>
      <c r="AH385" s="4"/>
      <c r="AI385" s="4" t="s">
        <v>16</v>
      </c>
      <c r="AJ385" s="4"/>
      <c r="AK385" s="4" t="s">
        <v>16</v>
      </c>
      <c r="AL385" s="4"/>
      <c r="AM385" s="4" t="s">
        <v>16</v>
      </c>
      <c r="AN385" s="4"/>
      <c r="AO385" s="4"/>
      <c r="AP385" s="42">
        <f ca="1">COUNTIFS(INDIRECT(Data!$J$2),"&lt;&gt;")</f>
        <v>12</v>
      </c>
      <c r="AQ385" s="42">
        <f ca="1">COUNTIFS(INDIRECT(Data!$J$2),"P")</f>
        <v>11</v>
      </c>
      <c r="AR385" s="42">
        <f ca="1">COUNTIFS(INDIRECT(Data!$J$2),"A")</f>
        <v>1</v>
      </c>
      <c r="AS385" s="43">
        <f ca="1">COUNTIFS(INDIRECT(Data!$J$2),"L")</f>
        <v>0</v>
      </c>
      <c r="AT385" s="44">
        <f ca="1">IFERROR(Attd_Sheet[[#This Row],[Classes Attended]]/Attd_Sheet[[#This Row],[Column1]],"")</f>
        <v>0.91666666666666663</v>
      </c>
      <c r="AU385" s="93" t="s">
        <v>3513</v>
      </c>
    </row>
    <row r="386" spans="1:47" s="35" customFormat="1" hidden="1" x14ac:dyDescent="0.25">
      <c r="A386" s="208">
        <f>COUNTIFS(Attd_Sheet[Student ID],Attd_Sheet[[#This Row],[Student ID]])</f>
        <v>1</v>
      </c>
      <c r="B386" s="13" t="s">
        <v>139</v>
      </c>
      <c r="C386" s="210" t="s">
        <v>2494</v>
      </c>
      <c r="D386" s="252" t="s">
        <v>638</v>
      </c>
      <c r="E386" s="259" t="s">
        <v>1450</v>
      </c>
      <c r="F386" s="209" t="s">
        <v>31</v>
      </c>
      <c r="G386" s="252" t="s">
        <v>2451</v>
      </c>
      <c r="H386" s="210" t="s">
        <v>7</v>
      </c>
      <c r="I386" s="224" t="s">
        <v>2992</v>
      </c>
      <c r="J386" s="211" t="s">
        <v>2484</v>
      </c>
      <c r="K386" s="4" t="s">
        <v>28</v>
      </c>
      <c r="L386" s="4"/>
      <c r="M386" s="4"/>
      <c r="N386" s="4" t="s">
        <v>28</v>
      </c>
      <c r="O386" s="4"/>
      <c r="P386" s="4" t="s">
        <v>28</v>
      </c>
      <c r="Q386" s="4"/>
      <c r="R386" s="4" t="s">
        <v>28</v>
      </c>
      <c r="S386" s="4"/>
      <c r="T386" s="4"/>
      <c r="U386" s="4" t="s">
        <v>28</v>
      </c>
      <c r="V386" s="4"/>
      <c r="W386" s="4" t="s">
        <v>28</v>
      </c>
      <c r="X386" s="4"/>
      <c r="Y386" s="4"/>
      <c r="Z386" s="4"/>
      <c r="AA386" s="4"/>
      <c r="AB386" s="4" t="s">
        <v>28</v>
      </c>
      <c r="AC386" s="4"/>
      <c r="AD386" s="4" t="s">
        <v>28</v>
      </c>
      <c r="AE386" s="236"/>
      <c r="AF386" s="4" t="s">
        <v>28</v>
      </c>
      <c r="AG386" s="4"/>
      <c r="AH386" s="4"/>
      <c r="AI386" s="4" t="s">
        <v>28</v>
      </c>
      <c r="AJ386" s="4"/>
      <c r="AK386" s="4" t="s">
        <v>28</v>
      </c>
      <c r="AL386" s="4"/>
      <c r="AM386" s="4" t="s">
        <v>28</v>
      </c>
      <c r="AN386" s="4"/>
      <c r="AO386" s="4"/>
      <c r="AP386" s="42">
        <f ca="1">COUNTIFS(INDIRECT(Data!$J$2),"&lt;&gt;")</f>
        <v>12</v>
      </c>
      <c r="AQ386" s="42">
        <f ca="1">COUNTIFS(INDIRECT(Data!$J$2),"P")</f>
        <v>0</v>
      </c>
      <c r="AR386" s="42">
        <f ca="1">COUNTIFS(INDIRECT(Data!$J$2),"A")</f>
        <v>12</v>
      </c>
      <c r="AS386" s="43">
        <f ca="1">COUNTIFS(INDIRECT(Data!$J$2),"L")</f>
        <v>0</v>
      </c>
      <c r="AT386" s="44">
        <f ca="1">IFERROR(Attd_Sheet[[#This Row],[Classes Attended]]/Attd_Sheet[[#This Row],[Column1]],"")</f>
        <v>0</v>
      </c>
      <c r="AU386" s="93" t="s">
        <v>3502</v>
      </c>
    </row>
    <row r="387" spans="1:47" s="35" customFormat="1" hidden="1" x14ac:dyDescent="0.25">
      <c r="A387" s="208">
        <f>COUNTIFS(Attd_Sheet[Student ID],Attd_Sheet[[#This Row],[Student ID]])</f>
        <v>1</v>
      </c>
      <c r="B387" s="209" t="s">
        <v>137</v>
      </c>
      <c r="C387" s="210" t="s">
        <v>2494</v>
      </c>
      <c r="D387" s="252" t="s">
        <v>639</v>
      </c>
      <c r="E387" s="252" t="s">
        <v>1451</v>
      </c>
      <c r="F387" s="209" t="s">
        <v>31</v>
      </c>
      <c r="G387" s="252" t="s">
        <v>2451</v>
      </c>
      <c r="H387" s="210" t="s">
        <v>7</v>
      </c>
      <c r="I387" s="224" t="s">
        <v>2992</v>
      </c>
      <c r="J387" s="211" t="s">
        <v>2484</v>
      </c>
      <c r="K387" s="4" t="s">
        <v>16</v>
      </c>
      <c r="L387" s="4"/>
      <c r="M387" s="4"/>
      <c r="N387" s="4" t="s">
        <v>28</v>
      </c>
      <c r="O387" s="4"/>
      <c r="P387" s="4" t="s">
        <v>28</v>
      </c>
      <c r="Q387" s="4"/>
      <c r="R387" s="4" t="s">
        <v>16</v>
      </c>
      <c r="S387" s="4"/>
      <c r="T387" s="4"/>
      <c r="U387" s="4" t="s">
        <v>16</v>
      </c>
      <c r="V387" s="4"/>
      <c r="W387" s="4" t="s">
        <v>16</v>
      </c>
      <c r="X387" s="4"/>
      <c r="Y387" s="4"/>
      <c r="Z387" s="4"/>
      <c r="AA387" s="4"/>
      <c r="AB387" s="4" t="s">
        <v>16</v>
      </c>
      <c r="AC387" s="4"/>
      <c r="AD387" s="4" t="s">
        <v>16</v>
      </c>
      <c r="AE387" s="236"/>
      <c r="AF387" s="4" t="s">
        <v>16</v>
      </c>
      <c r="AG387" s="4"/>
      <c r="AH387" s="4"/>
      <c r="AI387" s="4" t="s">
        <v>16</v>
      </c>
      <c r="AJ387" s="4"/>
      <c r="AK387" s="4" t="s">
        <v>16</v>
      </c>
      <c r="AL387" s="4"/>
      <c r="AM387" s="4" t="s">
        <v>16</v>
      </c>
      <c r="AN387" s="4"/>
      <c r="AO387" s="4"/>
      <c r="AP387" s="42">
        <f ca="1">COUNTIFS(INDIRECT(Data!$J$2),"&lt;&gt;")</f>
        <v>12</v>
      </c>
      <c r="AQ387" s="42">
        <f ca="1">COUNTIFS(INDIRECT(Data!$J$2),"P")</f>
        <v>10</v>
      </c>
      <c r="AR387" s="42">
        <f ca="1">COUNTIFS(INDIRECT(Data!$J$2),"A")</f>
        <v>2</v>
      </c>
      <c r="AS387" s="43">
        <f ca="1">COUNTIFS(INDIRECT(Data!$J$2),"L")</f>
        <v>0</v>
      </c>
      <c r="AT387" s="44">
        <f ca="1">IFERROR(Attd_Sheet[[#This Row],[Classes Attended]]/Attd_Sheet[[#This Row],[Column1]],"")</f>
        <v>0.83333333333333337</v>
      </c>
      <c r="AU387" s="93" t="s">
        <v>3514</v>
      </c>
    </row>
    <row r="388" spans="1:47" s="35" customFormat="1" hidden="1" x14ac:dyDescent="0.25">
      <c r="A388" s="208">
        <f>COUNTIFS(Attd_Sheet[Student ID],Attd_Sheet[[#This Row],[Student ID]])</f>
        <v>1</v>
      </c>
      <c r="B388" s="209" t="s">
        <v>137</v>
      </c>
      <c r="C388" s="210" t="s">
        <v>2494</v>
      </c>
      <c r="D388" s="252" t="s">
        <v>641</v>
      </c>
      <c r="E388" s="252" t="s">
        <v>1453</v>
      </c>
      <c r="F388" s="209" t="s">
        <v>31</v>
      </c>
      <c r="G388" s="252" t="s">
        <v>2451</v>
      </c>
      <c r="H388" s="210" t="s">
        <v>7</v>
      </c>
      <c r="I388" s="224" t="s">
        <v>2992</v>
      </c>
      <c r="J388" s="211" t="s">
        <v>2484</v>
      </c>
      <c r="K388" s="4" t="s">
        <v>16</v>
      </c>
      <c r="L388" s="4"/>
      <c r="M388" s="4"/>
      <c r="N388" s="4" t="s">
        <v>28</v>
      </c>
      <c r="O388" s="4"/>
      <c r="P388" s="4" t="s">
        <v>28</v>
      </c>
      <c r="Q388" s="4"/>
      <c r="R388" s="4" t="s">
        <v>28</v>
      </c>
      <c r="S388" s="4"/>
      <c r="T388" s="4"/>
      <c r="U388" s="4" t="s">
        <v>16</v>
      </c>
      <c r="V388" s="4"/>
      <c r="W388" s="4" t="s">
        <v>16</v>
      </c>
      <c r="X388" s="4"/>
      <c r="Y388" s="4"/>
      <c r="Z388" s="4"/>
      <c r="AA388" s="4"/>
      <c r="AB388" s="4" t="s">
        <v>16</v>
      </c>
      <c r="AC388" s="4"/>
      <c r="AD388" s="4" t="s">
        <v>16</v>
      </c>
      <c r="AE388" s="236"/>
      <c r="AF388" s="4" t="s">
        <v>16</v>
      </c>
      <c r="AG388" s="4"/>
      <c r="AH388" s="4"/>
      <c r="AI388" s="4" t="s">
        <v>16</v>
      </c>
      <c r="AJ388" s="4"/>
      <c r="AK388" s="4" t="s">
        <v>16</v>
      </c>
      <c r="AL388" s="4"/>
      <c r="AM388" s="4" t="s">
        <v>16</v>
      </c>
      <c r="AN388" s="4"/>
      <c r="AO388" s="4"/>
      <c r="AP388" s="42">
        <f ca="1">COUNTIFS(INDIRECT(Data!$J$2),"&lt;&gt;")</f>
        <v>12</v>
      </c>
      <c r="AQ388" s="42">
        <f ca="1">COUNTIFS(INDIRECT(Data!$J$2),"P")</f>
        <v>9</v>
      </c>
      <c r="AR388" s="42">
        <f ca="1">COUNTIFS(INDIRECT(Data!$J$2),"A")</f>
        <v>3</v>
      </c>
      <c r="AS388" s="43">
        <f ca="1">COUNTIFS(INDIRECT(Data!$J$2),"L")</f>
        <v>0</v>
      </c>
      <c r="AT388" s="44">
        <f ca="1">IFERROR(Attd_Sheet[[#This Row],[Classes Attended]]/Attd_Sheet[[#This Row],[Column1]],"")</f>
        <v>0.75</v>
      </c>
      <c r="AU388" s="93" t="s">
        <v>3515</v>
      </c>
    </row>
    <row r="389" spans="1:47" s="35" customFormat="1" hidden="1" x14ac:dyDescent="0.25">
      <c r="A389" s="208">
        <f>COUNTIFS(Attd_Sheet[Student ID],Attd_Sheet[[#This Row],[Student ID]])</f>
        <v>1</v>
      </c>
      <c r="B389" s="209" t="s">
        <v>137</v>
      </c>
      <c r="C389" s="210" t="s">
        <v>2494</v>
      </c>
      <c r="D389" s="252" t="s">
        <v>642</v>
      </c>
      <c r="E389" s="252" t="s">
        <v>1454</v>
      </c>
      <c r="F389" s="209" t="s">
        <v>31</v>
      </c>
      <c r="G389" s="252" t="s">
        <v>2451</v>
      </c>
      <c r="H389" s="210" t="s">
        <v>7</v>
      </c>
      <c r="I389" s="224" t="s">
        <v>2992</v>
      </c>
      <c r="J389" s="211" t="s">
        <v>2484</v>
      </c>
      <c r="K389" s="4" t="s">
        <v>16</v>
      </c>
      <c r="L389" s="4"/>
      <c r="M389" s="4"/>
      <c r="N389" s="4" t="s">
        <v>16</v>
      </c>
      <c r="O389" s="4"/>
      <c r="P389" s="4" t="s">
        <v>28</v>
      </c>
      <c r="Q389" s="4"/>
      <c r="R389" s="4" t="s">
        <v>28</v>
      </c>
      <c r="S389" s="4"/>
      <c r="T389" s="4"/>
      <c r="U389" s="4" t="s">
        <v>16</v>
      </c>
      <c r="V389" s="4"/>
      <c r="W389" s="4" t="s">
        <v>16</v>
      </c>
      <c r="X389" s="4"/>
      <c r="Y389" s="4"/>
      <c r="Z389" s="4"/>
      <c r="AA389" s="4"/>
      <c r="AB389" s="4" t="s">
        <v>16</v>
      </c>
      <c r="AC389" s="4"/>
      <c r="AD389" s="4" t="s">
        <v>16</v>
      </c>
      <c r="AE389" s="236"/>
      <c r="AF389" s="4" t="s">
        <v>28</v>
      </c>
      <c r="AG389" s="4"/>
      <c r="AH389" s="4"/>
      <c r="AI389" s="4" t="s">
        <v>16</v>
      </c>
      <c r="AJ389" s="4"/>
      <c r="AK389" s="4" t="s">
        <v>16</v>
      </c>
      <c r="AL389" s="4"/>
      <c r="AM389" s="4" t="s">
        <v>16</v>
      </c>
      <c r="AN389" s="4"/>
      <c r="AO389" s="4"/>
      <c r="AP389" s="42">
        <f ca="1">COUNTIFS(INDIRECT(Data!$J$2),"&lt;&gt;")</f>
        <v>12</v>
      </c>
      <c r="AQ389" s="42">
        <f ca="1">COUNTIFS(INDIRECT(Data!$J$2),"P")</f>
        <v>9</v>
      </c>
      <c r="AR389" s="42">
        <f ca="1">COUNTIFS(INDIRECT(Data!$J$2),"A")</f>
        <v>3</v>
      </c>
      <c r="AS389" s="43">
        <f ca="1">COUNTIFS(INDIRECT(Data!$J$2),"L")</f>
        <v>0</v>
      </c>
      <c r="AT389" s="44">
        <f ca="1">IFERROR(Attd_Sheet[[#This Row],[Classes Attended]]/Attd_Sheet[[#This Row],[Column1]],"")</f>
        <v>0.75</v>
      </c>
      <c r="AU389" s="93" t="s">
        <v>3515</v>
      </c>
    </row>
    <row r="390" spans="1:47" s="35" customFormat="1" hidden="1" x14ac:dyDescent="0.25">
      <c r="A390" s="208">
        <f>COUNTIFS(Attd_Sheet[Student ID],Attd_Sheet[[#This Row],[Student ID]])</f>
        <v>1</v>
      </c>
      <c r="B390" s="209" t="s">
        <v>137</v>
      </c>
      <c r="C390" s="210" t="s">
        <v>2494</v>
      </c>
      <c r="D390" s="252" t="s">
        <v>643</v>
      </c>
      <c r="E390" s="252" t="s">
        <v>1455</v>
      </c>
      <c r="F390" s="209" t="s">
        <v>31</v>
      </c>
      <c r="G390" s="252" t="s">
        <v>2451</v>
      </c>
      <c r="H390" s="210" t="s">
        <v>7</v>
      </c>
      <c r="I390" s="224" t="s">
        <v>2992</v>
      </c>
      <c r="J390" s="211" t="s">
        <v>2484</v>
      </c>
      <c r="K390" s="4" t="s">
        <v>16</v>
      </c>
      <c r="L390" s="4"/>
      <c r="M390" s="4"/>
      <c r="N390" s="4" t="s">
        <v>16</v>
      </c>
      <c r="O390" s="4"/>
      <c r="P390" s="4" t="s">
        <v>16</v>
      </c>
      <c r="Q390" s="4"/>
      <c r="R390" s="4" t="s">
        <v>16</v>
      </c>
      <c r="S390" s="4"/>
      <c r="T390" s="4"/>
      <c r="U390" s="4" t="s">
        <v>16</v>
      </c>
      <c r="V390" s="4"/>
      <c r="W390" s="4" t="s">
        <v>16</v>
      </c>
      <c r="X390" s="4"/>
      <c r="Y390" s="4"/>
      <c r="Z390" s="4"/>
      <c r="AA390" s="4"/>
      <c r="AB390" s="4" t="s">
        <v>16</v>
      </c>
      <c r="AC390" s="4"/>
      <c r="AD390" s="4" t="s">
        <v>16</v>
      </c>
      <c r="AE390" s="236"/>
      <c r="AF390" s="4" t="s">
        <v>28</v>
      </c>
      <c r="AG390" s="4"/>
      <c r="AH390" s="4"/>
      <c r="AI390" s="4" t="s">
        <v>16</v>
      </c>
      <c r="AJ390" s="4"/>
      <c r="AK390" s="4" t="s">
        <v>16</v>
      </c>
      <c r="AL390" s="4"/>
      <c r="AM390" s="4" t="s">
        <v>16</v>
      </c>
      <c r="AN390" s="4"/>
      <c r="AO390" s="4"/>
      <c r="AP390" s="42">
        <f ca="1">COUNTIFS(INDIRECT(Data!$J$2),"&lt;&gt;")</f>
        <v>12</v>
      </c>
      <c r="AQ390" s="42">
        <f ca="1">COUNTIFS(INDIRECT(Data!$J$2),"P")</f>
        <v>11</v>
      </c>
      <c r="AR390" s="42">
        <f ca="1">COUNTIFS(INDIRECT(Data!$J$2),"A")</f>
        <v>1</v>
      </c>
      <c r="AS390" s="43">
        <f ca="1">COUNTIFS(INDIRECT(Data!$J$2),"L")</f>
        <v>0</v>
      </c>
      <c r="AT390" s="44">
        <f ca="1">IFERROR(Attd_Sheet[[#This Row],[Classes Attended]]/Attd_Sheet[[#This Row],[Column1]],"")</f>
        <v>0.91666666666666663</v>
      </c>
      <c r="AU390" s="93" t="s">
        <v>3514</v>
      </c>
    </row>
    <row r="391" spans="1:47" s="35" customFormat="1" hidden="1" x14ac:dyDescent="0.25">
      <c r="A391" s="208">
        <f>COUNTIFS(Attd_Sheet[Student ID],Attd_Sheet[[#This Row],[Student ID]])</f>
        <v>1</v>
      </c>
      <c r="B391" s="209" t="s">
        <v>137</v>
      </c>
      <c r="C391" s="210" t="s">
        <v>2494</v>
      </c>
      <c r="D391" s="252" t="s">
        <v>644</v>
      </c>
      <c r="E391" s="252" t="s">
        <v>1456</v>
      </c>
      <c r="F391" s="209" t="s">
        <v>31</v>
      </c>
      <c r="G391" s="252" t="s">
        <v>2451</v>
      </c>
      <c r="H391" s="210" t="s">
        <v>7</v>
      </c>
      <c r="I391" s="224" t="s">
        <v>2992</v>
      </c>
      <c r="J391" s="211" t="s">
        <v>2484</v>
      </c>
      <c r="K391" s="4" t="s">
        <v>16</v>
      </c>
      <c r="L391" s="4"/>
      <c r="M391" s="4"/>
      <c r="N391" s="4" t="s">
        <v>16</v>
      </c>
      <c r="O391" s="4"/>
      <c r="P391" s="4" t="s">
        <v>16</v>
      </c>
      <c r="Q391" s="4"/>
      <c r="R391" s="4" t="s">
        <v>16</v>
      </c>
      <c r="S391" s="4"/>
      <c r="T391" s="4"/>
      <c r="U391" s="4" t="s">
        <v>16</v>
      </c>
      <c r="V391" s="4"/>
      <c r="W391" s="4" t="s">
        <v>16</v>
      </c>
      <c r="X391" s="4"/>
      <c r="Y391" s="4"/>
      <c r="Z391" s="4"/>
      <c r="AA391" s="4"/>
      <c r="AB391" s="4" t="s">
        <v>16</v>
      </c>
      <c r="AC391" s="4"/>
      <c r="AD391" s="4" t="s">
        <v>16</v>
      </c>
      <c r="AE391" s="236"/>
      <c r="AF391" s="4" t="s">
        <v>16</v>
      </c>
      <c r="AG391" s="4"/>
      <c r="AH391" s="4"/>
      <c r="AI391" s="4" t="s">
        <v>16</v>
      </c>
      <c r="AJ391" s="4"/>
      <c r="AK391" s="4" t="s">
        <v>16</v>
      </c>
      <c r="AL391" s="4"/>
      <c r="AM391" s="4" t="s">
        <v>16</v>
      </c>
      <c r="AN391" s="4"/>
      <c r="AO391" s="4"/>
      <c r="AP391" s="42">
        <f ca="1">COUNTIFS(INDIRECT(Data!$J$2),"&lt;&gt;")</f>
        <v>12</v>
      </c>
      <c r="AQ391" s="42">
        <f ca="1">COUNTIFS(INDIRECT(Data!$J$2),"P")</f>
        <v>12</v>
      </c>
      <c r="AR391" s="42">
        <f ca="1">COUNTIFS(INDIRECT(Data!$J$2),"A")</f>
        <v>0</v>
      </c>
      <c r="AS391" s="43">
        <f ca="1">COUNTIFS(INDIRECT(Data!$J$2),"L")</f>
        <v>0</v>
      </c>
      <c r="AT391" s="44">
        <f ca="1">IFERROR(Attd_Sheet[[#This Row],[Classes Attended]]/Attd_Sheet[[#This Row],[Column1]],"")</f>
        <v>1</v>
      </c>
      <c r="AU391" s="93" t="s">
        <v>3514</v>
      </c>
    </row>
    <row r="392" spans="1:47" s="35" customFormat="1" hidden="1" x14ac:dyDescent="0.25">
      <c r="A392" s="208">
        <f>COUNTIFS(Attd_Sheet[Student ID],Attd_Sheet[[#This Row],[Student ID]])</f>
        <v>1</v>
      </c>
      <c r="B392" s="209" t="s">
        <v>137</v>
      </c>
      <c r="C392" s="210" t="s">
        <v>2494</v>
      </c>
      <c r="D392" s="252" t="s">
        <v>645</v>
      </c>
      <c r="E392" s="252" t="s">
        <v>1457</v>
      </c>
      <c r="F392" s="209" t="s">
        <v>31</v>
      </c>
      <c r="G392" s="252" t="s">
        <v>2451</v>
      </c>
      <c r="H392" s="210" t="s">
        <v>7</v>
      </c>
      <c r="I392" s="224" t="s">
        <v>2992</v>
      </c>
      <c r="J392" s="211" t="s">
        <v>2484</v>
      </c>
      <c r="K392" s="4" t="s">
        <v>16</v>
      </c>
      <c r="L392" s="4"/>
      <c r="M392" s="4"/>
      <c r="N392" s="4" t="s">
        <v>16</v>
      </c>
      <c r="O392" s="4"/>
      <c r="P392" s="4" t="s">
        <v>16</v>
      </c>
      <c r="Q392" s="4"/>
      <c r="R392" s="4" t="s">
        <v>16</v>
      </c>
      <c r="S392" s="4"/>
      <c r="T392" s="4"/>
      <c r="U392" s="4" t="s">
        <v>16</v>
      </c>
      <c r="V392" s="4"/>
      <c r="W392" s="4" t="s">
        <v>16</v>
      </c>
      <c r="X392" s="4"/>
      <c r="Y392" s="4"/>
      <c r="Z392" s="4"/>
      <c r="AA392" s="4"/>
      <c r="AB392" s="4" t="s">
        <v>16</v>
      </c>
      <c r="AC392" s="4"/>
      <c r="AD392" s="4" t="s">
        <v>16</v>
      </c>
      <c r="AE392" s="236"/>
      <c r="AF392" s="4" t="s">
        <v>16</v>
      </c>
      <c r="AG392" s="4"/>
      <c r="AH392" s="4"/>
      <c r="AI392" s="4" t="s">
        <v>16</v>
      </c>
      <c r="AJ392" s="4"/>
      <c r="AK392" s="4" t="s">
        <v>16</v>
      </c>
      <c r="AL392" s="4"/>
      <c r="AM392" s="4" t="s">
        <v>16</v>
      </c>
      <c r="AN392" s="4"/>
      <c r="AO392" s="4"/>
      <c r="AP392" s="42">
        <f ca="1">COUNTIFS(INDIRECT(Data!$J$2),"&lt;&gt;")</f>
        <v>12</v>
      </c>
      <c r="AQ392" s="42">
        <f ca="1">COUNTIFS(INDIRECT(Data!$J$2),"P")</f>
        <v>12</v>
      </c>
      <c r="AR392" s="42">
        <f ca="1">COUNTIFS(INDIRECT(Data!$J$2),"A")</f>
        <v>0</v>
      </c>
      <c r="AS392" s="43">
        <f ca="1">COUNTIFS(INDIRECT(Data!$J$2),"L")</f>
        <v>0</v>
      </c>
      <c r="AT392" s="44">
        <f ca="1">IFERROR(Attd_Sheet[[#This Row],[Classes Attended]]/Attd_Sheet[[#This Row],[Column1]],"")</f>
        <v>1</v>
      </c>
      <c r="AU392" s="93" t="s">
        <v>3513</v>
      </c>
    </row>
    <row r="393" spans="1:47" s="35" customFormat="1" hidden="1" x14ac:dyDescent="0.25">
      <c r="A393" s="208">
        <f>COUNTIFS(Attd_Sheet[Student ID],Attd_Sheet[[#This Row],[Student ID]])</f>
        <v>1</v>
      </c>
      <c r="B393" s="209" t="s">
        <v>137</v>
      </c>
      <c r="C393" s="210" t="s">
        <v>2494</v>
      </c>
      <c r="D393" s="252" t="s">
        <v>647</v>
      </c>
      <c r="E393" s="252" t="s">
        <v>1459</v>
      </c>
      <c r="F393" s="209" t="s">
        <v>31</v>
      </c>
      <c r="G393" s="252" t="s">
        <v>2451</v>
      </c>
      <c r="H393" s="210" t="s">
        <v>7</v>
      </c>
      <c r="I393" s="224" t="s">
        <v>2992</v>
      </c>
      <c r="J393" s="211" t="s">
        <v>2484</v>
      </c>
      <c r="K393" s="4" t="s">
        <v>16</v>
      </c>
      <c r="L393" s="4"/>
      <c r="M393" s="4"/>
      <c r="N393" s="4" t="s">
        <v>16</v>
      </c>
      <c r="O393" s="4"/>
      <c r="P393" s="4" t="s">
        <v>16</v>
      </c>
      <c r="Q393" s="4"/>
      <c r="R393" s="4" t="s">
        <v>16</v>
      </c>
      <c r="S393" s="4"/>
      <c r="T393" s="4"/>
      <c r="U393" s="4" t="s">
        <v>16</v>
      </c>
      <c r="V393" s="4"/>
      <c r="W393" s="4" t="s">
        <v>16</v>
      </c>
      <c r="X393" s="4"/>
      <c r="Y393" s="4"/>
      <c r="Z393" s="4"/>
      <c r="AA393" s="4"/>
      <c r="AB393" s="4" t="s">
        <v>16</v>
      </c>
      <c r="AC393" s="4"/>
      <c r="AD393" s="4" t="s">
        <v>16</v>
      </c>
      <c r="AE393" s="236"/>
      <c r="AF393" s="4" t="s">
        <v>16</v>
      </c>
      <c r="AG393" s="4"/>
      <c r="AH393" s="4"/>
      <c r="AI393" s="4" t="s">
        <v>16</v>
      </c>
      <c r="AJ393" s="4"/>
      <c r="AK393" s="4" t="s">
        <v>16</v>
      </c>
      <c r="AL393" s="4"/>
      <c r="AM393" s="4" t="s">
        <v>16</v>
      </c>
      <c r="AN393" s="4"/>
      <c r="AO393" s="4"/>
      <c r="AP393" s="42">
        <f ca="1">COUNTIFS(INDIRECT(Data!$J$2),"&lt;&gt;")</f>
        <v>12</v>
      </c>
      <c r="AQ393" s="42">
        <f ca="1">COUNTIFS(INDIRECT(Data!$J$2),"P")</f>
        <v>12</v>
      </c>
      <c r="AR393" s="42">
        <f ca="1">COUNTIFS(INDIRECT(Data!$J$2),"A")</f>
        <v>0</v>
      </c>
      <c r="AS393" s="43">
        <f ca="1">COUNTIFS(INDIRECT(Data!$J$2),"L")</f>
        <v>0</v>
      </c>
      <c r="AT393" s="44">
        <f ca="1">IFERROR(Attd_Sheet[[#This Row],[Classes Attended]]/Attd_Sheet[[#This Row],[Column1]],"")</f>
        <v>1</v>
      </c>
      <c r="AU393" s="93" t="s">
        <v>3514</v>
      </c>
    </row>
    <row r="394" spans="1:47" s="35" customFormat="1" hidden="1" x14ac:dyDescent="0.25">
      <c r="A394" s="208">
        <f>COUNTIFS(Attd_Sheet[Student ID],Attd_Sheet[[#This Row],[Student ID]])</f>
        <v>1</v>
      </c>
      <c r="B394" s="209" t="s">
        <v>137</v>
      </c>
      <c r="C394" s="210" t="s">
        <v>2494</v>
      </c>
      <c r="D394" s="252" t="s">
        <v>648</v>
      </c>
      <c r="E394" s="252" t="s">
        <v>1460</v>
      </c>
      <c r="F394" s="209" t="s">
        <v>31</v>
      </c>
      <c r="G394" s="252" t="s">
        <v>2451</v>
      </c>
      <c r="H394" s="210" t="s">
        <v>7</v>
      </c>
      <c r="I394" s="224" t="s">
        <v>2992</v>
      </c>
      <c r="J394" s="211" t="s">
        <v>2484</v>
      </c>
      <c r="K394" s="4" t="s">
        <v>16</v>
      </c>
      <c r="L394" s="4"/>
      <c r="M394" s="4"/>
      <c r="N394" s="4" t="s">
        <v>16</v>
      </c>
      <c r="O394" s="4"/>
      <c r="P394" s="4" t="s">
        <v>16</v>
      </c>
      <c r="Q394" s="4"/>
      <c r="R394" s="4" t="s">
        <v>16</v>
      </c>
      <c r="S394" s="4"/>
      <c r="T394" s="4"/>
      <c r="U394" s="4" t="s">
        <v>16</v>
      </c>
      <c r="V394" s="4"/>
      <c r="W394" s="4" t="s">
        <v>16</v>
      </c>
      <c r="X394" s="4"/>
      <c r="Y394" s="4"/>
      <c r="Z394" s="4"/>
      <c r="AA394" s="4"/>
      <c r="AB394" s="4" t="s">
        <v>16</v>
      </c>
      <c r="AC394" s="4"/>
      <c r="AD394" s="4" t="s">
        <v>16</v>
      </c>
      <c r="AE394" s="236"/>
      <c r="AF394" s="4" t="s">
        <v>16</v>
      </c>
      <c r="AG394" s="4"/>
      <c r="AH394" s="4"/>
      <c r="AI394" s="4" t="s">
        <v>16</v>
      </c>
      <c r="AJ394" s="4"/>
      <c r="AK394" s="4" t="s">
        <v>16</v>
      </c>
      <c r="AL394" s="4"/>
      <c r="AM394" s="4" t="s">
        <v>16</v>
      </c>
      <c r="AN394" s="4"/>
      <c r="AO394" s="4"/>
      <c r="AP394" s="42">
        <f ca="1">COUNTIFS(INDIRECT(Data!$J$2),"&lt;&gt;")</f>
        <v>12</v>
      </c>
      <c r="AQ394" s="42">
        <f ca="1">COUNTIFS(INDIRECT(Data!$J$2),"P")</f>
        <v>12</v>
      </c>
      <c r="AR394" s="42">
        <f ca="1">COUNTIFS(INDIRECT(Data!$J$2),"A")</f>
        <v>0</v>
      </c>
      <c r="AS394" s="43">
        <f ca="1">COUNTIFS(INDIRECT(Data!$J$2),"L")</f>
        <v>0</v>
      </c>
      <c r="AT394" s="44">
        <f ca="1">IFERROR(Attd_Sheet[[#This Row],[Classes Attended]]/Attd_Sheet[[#This Row],[Column1]],"")</f>
        <v>1</v>
      </c>
      <c r="AU394" s="93" t="s">
        <v>3514</v>
      </c>
    </row>
    <row r="395" spans="1:47" s="35" customFormat="1" hidden="1" x14ac:dyDescent="0.25">
      <c r="A395" s="208">
        <f>COUNTIFS(Attd_Sheet[Student ID],Attd_Sheet[[#This Row],[Student ID]])</f>
        <v>1</v>
      </c>
      <c r="B395" s="209" t="s">
        <v>137</v>
      </c>
      <c r="C395" s="210" t="s">
        <v>2494</v>
      </c>
      <c r="D395" s="252" t="s">
        <v>649</v>
      </c>
      <c r="E395" s="252" t="s">
        <v>1461</v>
      </c>
      <c r="F395" s="209" t="s">
        <v>31</v>
      </c>
      <c r="G395" s="252" t="s">
        <v>2451</v>
      </c>
      <c r="H395" s="210" t="s">
        <v>7</v>
      </c>
      <c r="I395" s="224" t="s">
        <v>2992</v>
      </c>
      <c r="J395" s="211" t="s">
        <v>2484</v>
      </c>
      <c r="K395" s="4" t="s">
        <v>16</v>
      </c>
      <c r="L395" s="4"/>
      <c r="M395" s="4"/>
      <c r="N395" s="4" t="s">
        <v>16</v>
      </c>
      <c r="O395" s="4"/>
      <c r="P395" s="4" t="s">
        <v>16</v>
      </c>
      <c r="Q395" s="4"/>
      <c r="R395" s="4" t="s">
        <v>16</v>
      </c>
      <c r="S395" s="4"/>
      <c r="T395" s="4"/>
      <c r="U395" s="4" t="s">
        <v>16</v>
      </c>
      <c r="V395" s="4"/>
      <c r="W395" s="4" t="s">
        <v>16</v>
      </c>
      <c r="X395" s="4"/>
      <c r="Y395" s="4"/>
      <c r="Z395" s="4"/>
      <c r="AA395" s="4"/>
      <c r="AB395" s="4" t="s">
        <v>16</v>
      </c>
      <c r="AC395" s="4"/>
      <c r="AD395" s="4" t="s">
        <v>16</v>
      </c>
      <c r="AE395" s="236"/>
      <c r="AF395" s="4" t="s">
        <v>16</v>
      </c>
      <c r="AG395" s="4"/>
      <c r="AH395" s="4"/>
      <c r="AI395" s="4" t="s">
        <v>16</v>
      </c>
      <c r="AJ395" s="4"/>
      <c r="AK395" s="4" t="s">
        <v>16</v>
      </c>
      <c r="AL395" s="4"/>
      <c r="AM395" s="4" t="s">
        <v>16</v>
      </c>
      <c r="AN395" s="4"/>
      <c r="AO395" s="4"/>
      <c r="AP395" s="42">
        <f ca="1">COUNTIFS(INDIRECT(Data!$J$2),"&lt;&gt;")</f>
        <v>12</v>
      </c>
      <c r="AQ395" s="42">
        <f ca="1">COUNTIFS(INDIRECT(Data!$J$2),"P")</f>
        <v>12</v>
      </c>
      <c r="AR395" s="42">
        <f ca="1">COUNTIFS(INDIRECT(Data!$J$2),"A")</f>
        <v>0</v>
      </c>
      <c r="AS395" s="43">
        <f ca="1">COUNTIFS(INDIRECT(Data!$J$2),"L")</f>
        <v>0</v>
      </c>
      <c r="AT395" s="44">
        <f ca="1">IFERROR(Attd_Sheet[[#This Row],[Classes Attended]]/Attd_Sheet[[#This Row],[Column1]],"")</f>
        <v>1</v>
      </c>
      <c r="AU395" s="93" t="s">
        <v>3513</v>
      </c>
    </row>
    <row r="396" spans="1:47" s="35" customFormat="1" hidden="1" x14ac:dyDescent="0.25">
      <c r="A396" s="208">
        <f>COUNTIFS(Attd_Sheet[Student ID],Attd_Sheet[[#This Row],[Student ID]])</f>
        <v>1</v>
      </c>
      <c r="B396" s="209" t="s">
        <v>137</v>
      </c>
      <c r="C396" s="210" t="s">
        <v>2494</v>
      </c>
      <c r="D396" s="252" t="s">
        <v>650</v>
      </c>
      <c r="E396" s="252" t="s">
        <v>1462</v>
      </c>
      <c r="F396" s="209" t="s">
        <v>31</v>
      </c>
      <c r="G396" s="252" t="s">
        <v>2451</v>
      </c>
      <c r="H396" s="210" t="s">
        <v>7</v>
      </c>
      <c r="I396" s="224" t="s">
        <v>2992</v>
      </c>
      <c r="J396" s="211" t="s">
        <v>2484</v>
      </c>
      <c r="K396" s="4" t="s">
        <v>16</v>
      </c>
      <c r="L396" s="4"/>
      <c r="M396" s="4"/>
      <c r="N396" s="4" t="s">
        <v>28</v>
      </c>
      <c r="O396" s="4"/>
      <c r="P396" s="4" t="s">
        <v>28</v>
      </c>
      <c r="Q396" s="4"/>
      <c r="R396" s="4" t="s">
        <v>16</v>
      </c>
      <c r="S396" s="4"/>
      <c r="T396" s="4"/>
      <c r="U396" s="4" t="s">
        <v>16</v>
      </c>
      <c r="V396" s="4"/>
      <c r="W396" s="4" t="s">
        <v>16</v>
      </c>
      <c r="X396" s="4"/>
      <c r="Y396" s="4"/>
      <c r="Z396" s="4"/>
      <c r="AA396" s="4"/>
      <c r="AB396" s="4" t="s">
        <v>16</v>
      </c>
      <c r="AC396" s="4"/>
      <c r="AD396" s="4" t="s">
        <v>28</v>
      </c>
      <c r="AE396" s="236"/>
      <c r="AF396" s="4" t="s">
        <v>16</v>
      </c>
      <c r="AG396" s="4"/>
      <c r="AH396" s="4"/>
      <c r="AI396" s="4" t="s">
        <v>17</v>
      </c>
      <c r="AJ396" s="4"/>
      <c r="AK396" s="4" t="s">
        <v>17</v>
      </c>
      <c r="AL396" s="4"/>
      <c r="AM396" s="4" t="s">
        <v>16</v>
      </c>
      <c r="AN396" s="4"/>
      <c r="AO396" s="4"/>
      <c r="AP396" s="42">
        <f ca="1">COUNTIFS(INDIRECT(Data!$J$2),"&lt;&gt;")</f>
        <v>12</v>
      </c>
      <c r="AQ396" s="42">
        <f ca="1">COUNTIFS(INDIRECT(Data!$J$2),"P")</f>
        <v>7</v>
      </c>
      <c r="AR396" s="42">
        <f ca="1">COUNTIFS(INDIRECT(Data!$J$2),"A")</f>
        <v>3</v>
      </c>
      <c r="AS396" s="43">
        <f ca="1">COUNTIFS(INDIRECT(Data!$J$2),"L")</f>
        <v>2</v>
      </c>
      <c r="AT396" s="44">
        <f ca="1">IFERROR(Attd_Sheet[[#This Row],[Classes Attended]]/Attd_Sheet[[#This Row],[Column1]],"")</f>
        <v>0.58333333333333337</v>
      </c>
      <c r="AU396" s="93" t="s">
        <v>3514</v>
      </c>
    </row>
    <row r="397" spans="1:47" s="35" customFormat="1" hidden="1" x14ac:dyDescent="0.25">
      <c r="A397" s="208">
        <f>COUNTIFS(Attd_Sheet[Student ID],Attd_Sheet[[#This Row],[Student ID]])</f>
        <v>1</v>
      </c>
      <c r="B397" s="209" t="s">
        <v>137</v>
      </c>
      <c r="C397" s="210" t="s">
        <v>2494</v>
      </c>
      <c r="D397" s="252" t="s">
        <v>651</v>
      </c>
      <c r="E397" s="252" t="s">
        <v>1463</v>
      </c>
      <c r="F397" s="209" t="s">
        <v>31</v>
      </c>
      <c r="G397" s="252" t="s">
        <v>2451</v>
      </c>
      <c r="H397" s="210" t="s">
        <v>7</v>
      </c>
      <c r="I397" s="224" t="s">
        <v>2992</v>
      </c>
      <c r="J397" s="211" t="s">
        <v>2484</v>
      </c>
      <c r="K397" s="4" t="s">
        <v>16</v>
      </c>
      <c r="L397" s="4"/>
      <c r="M397" s="4"/>
      <c r="N397" s="4" t="s">
        <v>28</v>
      </c>
      <c r="O397" s="4"/>
      <c r="P397" s="4" t="s">
        <v>28</v>
      </c>
      <c r="Q397" s="185"/>
      <c r="R397" s="4" t="s">
        <v>16</v>
      </c>
      <c r="S397" s="4"/>
      <c r="T397" s="4"/>
      <c r="U397" s="4" t="s">
        <v>16</v>
      </c>
      <c r="V397" s="4"/>
      <c r="W397" s="4" t="s">
        <v>28</v>
      </c>
      <c r="X397" s="4"/>
      <c r="Y397" s="4"/>
      <c r="Z397" s="4"/>
      <c r="AA397" s="4"/>
      <c r="AB397" s="4" t="s">
        <v>16</v>
      </c>
      <c r="AC397" s="4"/>
      <c r="AD397" s="4" t="s">
        <v>16</v>
      </c>
      <c r="AE397" s="236"/>
      <c r="AF397" s="4" t="s">
        <v>16</v>
      </c>
      <c r="AG397" s="4"/>
      <c r="AH397" s="4"/>
      <c r="AI397" s="4" t="s">
        <v>16</v>
      </c>
      <c r="AJ397" s="4"/>
      <c r="AK397" s="4" t="s">
        <v>28</v>
      </c>
      <c r="AL397" s="4"/>
      <c r="AM397" s="4" t="s">
        <v>16</v>
      </c>
      <c r="AN397" s="4"/>
      <c r="AO397" s="4"/>
      <c r="AP397" s="42">
        <f ca="1">COUNTIFS(INDIRECT(Data!$J$2),"&lt;&gt;")</f>
        <v>12</v>
      </c>
      <c r="AQ397" s="42">
        <f ca="1">COUNTIFS(INDIRECT(Data!$J$2),"P")</f>
        <v>8</v>
      </c>
      <c r="AR397" s="42">
        <f ca="1">COUNTIFS(INDIRECT(Data!$J$2),"A")</f>
        <v>4</v>
      </c>
      <c r="AS397" s="43">
        <f ca="1">COUNTIFS(INDIRECT(Data!$J$2),"L")</f>
        <v>0</v>
      </c>
      <c r="AT397" s="44">
        <f ca="1">IFERROR(Attd_Sheet[[#This Row],[Classes Attended]]/Attd_Sheet[[#This Row],[Column1]],"")</f>
        <v>0.66666666666666663</v>
      </c>
      <c r="AU397" s="93" t="s">
        <v>3515</v>
      </c>
    </row>
    <row r="398" spans="1:47" s="35" customFormat="1" hidden="1" x14ac:dyDescent="0.25">
      <c r="A398" s="208">
        <f>COUNTIFS(Attd_Sheet[Student ID],Attd_Sheet[[#This Row],[Student ID]])</f>
        <v>1</v>
      </c>
      <c r="B398" s="13" t="s">
        <v>139</v>
      </c>
      <c r="C398" s="210" t="s">
        <v>2494</v>
      </c>
      <c r="D398" s="252" t="s">
        <v>652</v>
      </c>
      <c r="E398" s="259" t="s">
        <v>1464</v>
      </c>
      <c r="F398" s="209" t="s">
        <v>31</v>
      </c>
      <c r="G398" s="252" t="s">
        <v>2451</v>
      </c>
      <c r="H398" s="210" t="s">
        <v>7</v>
      </c>
      <c r="I398" s="224" t="s">
        <v>2992</v>
      </c>
      <c r="J398" s="211" t="s">
        <v>2484</v>
      </c>
      <c r="K398" s="4" t="s">
        <v>28</v>
      </c>
      <c r="L398" s="4"/>
      <c r="M398" s="4"/>
      <c r="N398" s="4" t="s">
        <v>28</v>
      </c>
      <c r="O398" s="4"/>
      <c r="P398" s="4" t="s">
        <v>28</v>
      </c>
      <c r="Q398" s="185"/>
      <c r="R398" s="4" t="s">
        <v>28</v>
      </c>
      <c r="S398" s="4"/>
      <c r="T398" s="4"/>
      <c r="U398" s="4" t="s">
        <v>28</v>
      </c>
      <c r="V398" s="4"/>
      <c r="W398" s="4" t="s">
        <v>28</v>
      </c>
      <c r="X398" s="4"/>
      <c r="Y398" s="4"/>
      <c r="Z398" s="4"/>
      <c r="AA398" s="4"/>
      <c r="AB398" s="4" t="s">
        <v>28</v>
      </c>
      <c r="AC398" s="4"/>
      <c r="AD398" s="4" t="s">
        <v>28</v>
      </c>
      <c r="AE398" s="236"/>
      <c r="AF398" s="4" t="s">
        <v>28</v>
      </c>
      <c r="AG398" s="4"/>
      <c r="AH398" s="4"/>
      <c r="AI398" s="4" t="s">
        <v>28</v>
      </c>
      <c r="AJ398" s="4"/>
      <c r="AK398" s="4" t="s">
        <v>28</v>
      </c>
      <c r="AL398" s="4"/>
      <c r="AM398" s="4" t="s">
        <v>28</v>
      </c>
      <c r="AN398" s="4"/>
      <c r="AO398" s="4"/>
      <c r="AP398" s="42">
        <f ca="1">COUNTIFS(INDIRECT(Data!$J$2),"&lt;&gt;")</f>
        <v>12</v>
      </c>
      <c r="AQ398" s="42">
        <f ca="1">COUNTIFS(INDIRECT(Data!$J$2),"P")</f>
        <v>0</v>
      </c>
      <c r="AR398" s="42">
        <f ca="1">COUNTIFS(INDIRECT(Data!$J$2),"A")</f>
        <v>12</v>
      </c>
      <c r="AS398" s="43">
        <f ca="1">COUNTIFS(INDIRECT(Data!$J$2),"L")</f>
        <v>0</v>
      </c>
      <c r="AT398" s="44">
        <f ca="1">IFERROR(Attd_Sheet[[#This Row],[Classes Attended]]/Attd_Sheet[[#This Row],[Column1]],"")</f>
        <v>0</v>
      </c>
      <c r="AU398" s="93" t="s">
        <v>3502</v>
      </c>
    </row>
    <row r="399" spans="1:47" s="35" customFormat="1" hidden="1" x14ac:dyDescent="0.25">
      <c r="A399" s="208">
        <f>COUNTIFS(Attd_Sheet[Student ID],Attd_Sheet[[#This Row],[Student ID]])</f>
        <v>1</v>
      </c>
      <c r="B399" s="209" t="s">
        <v>137</v>
      </c>
      <c r="C399" s="210" t="s">
        <v>2494</v>
      </c>
      <c r="D399" s="252" t="s">
        <v>653</v>
      </c>
      <c r="E399" s="252" t="s">
        <v>1465</v>
      </c>
      <c r="F399" s="209" t="s">
        <v>31</v>
      </c>
      <c r="G399" s="252" t="s">
        <v>2451</v>
      </c>
      <c r="H399" s="210" t="s">
        <v>7</v>
      </c>
      <c r="I399" s="224" t="s">
        <v>2992</v>
      </c>
      <c r="J399" s="211" t="s">
        <v>2484</v>
      </c>
      <c r="K399" s="4" t="s">
        <v>16</v>
      </c>
      <c r="L399" s="4"/>
      <c r="M399" s="4"/>
      <c r="N399" s="4" t="s">
        <v>28</v>
      </c>
      <c r="O399" s="4"/>
      <c r="P399" s="4" t="s">
        <v>16</v>
      </c>
      <c r="Q399" s="185"/>
      <c r="R399" s="4" t="s">
        <v>16</v>
      </c>
      <c r="S399" s="4"/>
      <c r="T399" s="4"/>
      <c r="U399" s="4" t="s">
        <v>16</v>
      </c>
      <c r="V399" s="4"/>
      <c r="W399" s="4" t="s">
        <v>28</v>
      </c>
      <c r="X399" s="4"/>
      <c r="Y399" s="4"/>
      <c r="Z399" s="4"/>
      <c r="AA399" s="4"/>
      <c r="AB399" s="4" t="s">
        <v>16</v>
      </c>
      <c r="AC399" s="4"/>
      <c r="AD399" s="4" t="s">
        <v>16</v>
      </c>
      <c r="AE399" s="236"/>
      <c r="AF399" s="4" t="s">
        <v>28</v>
      </c>
      <c r="AG399" s="4"/>
      <c r="AH399" s="4"/>
      <c r="AI399" s="4" t="s">
        <v>16</v>
      </c>
      <c r="AJ399" s="4"/>
      <c r="AK399" s="4" t="s">
        <v>16</v>
      </c>
      <c r="AL399" s="4"/>
      <c r="AM399" s="4" t="s">
        <v>16</v>
      </c>
      <c r="AN399" s="4"/>
      <c r="AO399" s="4"/>
      <c r="AP399" s="42">
        <f ca="1">COUNTIFS(INDIRECT(Data!$J$2),"&lt;&gt;")</f>
        <v>12</v>
      </c>
      <c r="AQ399" s="42">
        <f ca="1">COUNTIFS(INDIRECT(Data!$J$2),"P")</f>
        <v>9</v>
      </c>
      <c r="AR399" s="42">
        <f ca="1">COUNTIFS(INDIRECT(Data!$J$2),"A")</f>
        <v>3</v>
      </c>
      <c r="AS399" s="43">
        <f ca="1">COUNTIFS(INDIRECT(Data!$J$2),"L")</f>
        <v>0</v>
      </c>
      <c r="AT399" s="44">
        <f ca="1">IFERROR(Attd_Sheet[[#This Row],[Classes Attended]]/Attd_Sheet[[#This Row],[Column1]],"")</f>
        <v>0.75</v>
      </c>
      <c r="AU399" s="93" t="s">
        <v>3513</v>
      </c>
    </row>
    <row r="400" spans="1:47" s="35" customFormat="1" hidden="1" x14ac:dyDescent="0.25">
      <c r="A400" s="208">
        <f>COUNTIFS(Attd_Sheet[Student ID],Attd_Sheet[[#This Row],[Student ID]])</f>
        <v>1</v>
      </c>
      <c r="B400" s="13" t="s">
        <v>139</v>
      </c>
      <c r="C400" s="210" t="s">
        <v>2494</v>
      </c>
      <c r="D400" s="252" t="s">
        <v>654</v>
      </c>
      <c r="E400" s="259" t="s">
        <v>1466</v>
      </c>
      <c r="F400" s="209" t="s">
        <v>31</v>
      </c>
      <c r="G400" s="252" t="s">
        <v>2451</v>
      </c>
      <c r="H400" s="210" t="s">
        <v>7</v>
      </c>
      <c r="I400" s="224" t="s">
        <v>2992</v>
      </c>
      <c r="J400" s="211" t="s">
        <v>2484</v>
      </c>
      <c r="K400" s="4" t="s">
        <v>28</v>
      </c>
      <c r="L400" s="4"/>
      <c r="M400" s="4"/>
      <c r="N400" s="4" t="s">
        <v>28</v>
      </c>
      <c r="O400" s="4"/>
      <c r="P400" s="4" t="s">
        <v>28</v>
      </c>
      <c r="Q400" s="185"/>
      <c r="R400" s="4" t="s">
        <v>28</v>
      </c>
      <c r="S400" s="4"/>
      <c r="T400" s="4"/>
      <c r="U400" s="4" t="s">
        <v>28</v>
      </c>
      <c r="V400" s="4"/>
      <c r="W400" s="4" t="s">
        <v>28</v>
      </c>
      <c r="X400" s="4"/>
      <c r="Y400" s="4"/>
      <c r="Z400" s="4"/>
      <c r="AA400" s="4"/>
      <c r="AB400" s="4" t="s">
        <v>28</v>
      </c>
      <c r="AC400" s="4"/>
      <c r="AD400" s="4" t="s">
        <v>28</v>
      </c>
      <c r="AE400" s="236"/>
      <c r="AF400" s="4" t="s">
        <v>28</v>
      </c>
      <c r="AG400" s="4"/>
      <c r="AH400" s="4"/>
      <c r="AI400" s="4" t="s">
        <v>28</v>
      </c>
      <c r="AJ400" s="4"/>
      <c r="AK400" s="4" t="s">
        <v>28</v>
      </c>
      <c r="AL400" s="4"/>
      <c r="AM400" s="4" t="s">
        <v>28</v>
      </c>
      <c r="AN400" s="4"/>
      <c r="AO400" s="4"/>
      <c r="AP400" s="42">
        <f ca="1">COUNTIFS(INDIRECT(Data!$J$2),"&lt;&gt;")</f>
        <v>12</v>
      </c>
      <c r="AQ400" s="42">
        <f ca="1">COUNTIFS(INDIRECT(Data!$J$2),"P")</f>
        <v>0</v>
      </c>
      <c r="AR400" s="42">
        <f ca="1">COUNTIFS(INDIRECT(Data!$J$2),"A")</f>
        <v>12</v>
      </c>
      <c r="AS400" s="43">
        <f ca="1">COUNTIFS(INDIRECT(Data!$J$2),"L")</f>
        <v>0</v>
      </c>
      <c r="AT400" s="44">
        <f ca="1">IFERROR(Attd_Sheet[[#This Row],[Classes Attended]]/Attd_Sheet[[#This Row],[Column1]],"")</f>
        <v>0</v>
      </c>
      <c r="AU400" s="93" t="s">
        <v>3502</v>
      </c>
    </row>
    <row r="401" spans="1:47" s="35" customFormat="1" hidden="1" x14ac:dyDescent="0.25">
      <c r="A401" s="208">
        <f>COUNTIFS(Attd_Sheet[Student ID],Attd_Sheet[[#This Row],[Student ID]])</f>
        <v>1</v>
      </c>
      <c r="B401" s="209" t="s">
        <v>137</v>
      </c>
      <c r="C401" s="210" t="s">
        <v>2494</v>
      </c>
      <c r="D401" s="252" t="s">
        <v>491</v>
      </c>
      <c r="E401" s="252" t="s">
        <v>1305</v>
      </c>
      <c r="F401" s="209" t="s">
        <v>31</v>
      </c>
      <c r="G401" s="252" t="s">
        <v>2439</v>
      </c>
      <c r="H401" s="210" t="s">
        <v>7</v>
      </c>
      <c r="I401" s="224" t="s">
        <v>2993</v>
      </c>
      <c r="J401" s="211" t="s">
        <v>2486</v>
      </c>
      <c r="K401" s="4" t="s">
        <v>16</v>
      </c>
      <c r="L401" s="81"/>
      <c r="M401" s="4"/>
      <c r="N401" s="4" t="s">
        <v>16</v>
      </c>
      <c r="O401" s="4"/>
      <c r="P401" s="4" t="s">
        <v>16</v>
      </c>
      <c r="Q401" s="185"/>
      <c r="R401" s="4" t="s">
        <v>16</v>
      </c>
      <c r="S401" s="4"/>
      <c r="T401" s="4"/>
      <c r="U401" s="4" t="s">
        <v>16</v>
      </c>
      <c r="V401" s="4"/>
      <c r="W401" s="4" t="s">
        <v>16</v>
      </c>
      <c r="X401" s="4"/>
      <c r="Y401" s="4"/>
      <c r="Z401" s="4"/>
      <c r="AA401" s="4"/>
      <c r="AB401" s="4" t="s">
        <v>16</v>
      </c>
      <c r="AC401" s="4"/>
      <c r="AD401" s="4" t="s">
        <v>16</v>
      </c>
      <c r="AE401" s="236"/>
      <c r="AF401" s="4" t="s">
        <v>16</v>
      </c>
      <c r="AG401" s="4"/>
      <c r="AH401" s="4"/>
      <c r="AI401" s="4" t="s">
        <v>16</v>
      </c>
      <c r="AJ401" s="4"/>
      <c r="AK401" s="4" t="s">
        <v>16</v>
      </c>
      <c r="AL401" s="4"/>
      <c r="AM401" s="4" t="s">
        <v>16</v>
      </c>
      <c r="AN401" s="4"/>
      <c r="AO401" s="4"/>
      <c r="AP401" s="42">
        <f ca="1">COUNTIFS(INDIRECT(Data!$J$2),"&lt;&gt;")</f>
        <v>12</v>
      </c>
      <c r="AQ401" s="42">
        <f ca="1">COUNTIFS(INDIRECT(Data!$J$2),"P")</f>
        <v>12</v>
      </c>
      <c r="AR401" s="42">
        <f ca="1">COUNTIFS(INDIRECT(Data!$J$2),"A")</f>
        <v>0</v>
      </c>
      <c r="AS401" s="43">
        <f ca="1">COUNTIFS(INDIRECT(Data!$J$2),"L")</f>
        <v>0</v>
      </c>
      <c r="AT401" s="44">
        <f ca="1">IFERROR(Attd_Sheet[[#This Row],[Classes Attended]]/Attd_Sheet[[#This Row],[Column1]],"")</f>
        <v>1</v>
      </c>
      <c r="AU401" s="26"/>
    </row>
    <row r="402" spans="1:47" s="35" customFormat="1" hidden="1" x14ac:dyDescent="0.25">
      <c r="A402" s="208">
        <f>COUNTIFS(Attd_Sheet[Student ID],Attd_Sheet[[#This Row],[Student ID]])</f>
        <v>1</v>
      </c>
      <c r="B402" s="209" t="s">
        <v>137</v>
      </c>
      <c r="C402" s="210" t="s">
        <v>2494</v>
      </c>
      <c r="D402" s="252" t="s">
        <v>492</v>
      </c>
      <c r="E402" s="252" t="s">
        <v>1306</v>
      </c>
      <c r="F402" s="209" t="s">
        <v>31</v>
      </c>
      <c r="G402" s="252" t="s">
        <v>2439</v>
      </c>
      <c r="H402" s="210" t="s">
        <v>7</v>
      </c>
      <c r="I402" s="224" t="s">
        <v>2993</v>
      </c>
      <c r="J402" s="211" t="s">
        <v>2486</v>
      </c>
      <c r="K402" s="4" t="s">
        <v>16</v>
      </c>
      <c r="L402" s="81"/>
      <c r="M402" s="4"/>
      <c r="N402" s="4" t="s">
        <v>16</v>
      </c>
      <c r="O402" s="4"/>
      <c r="P402" s="4" t="s">
        <v>28</v>
      </c>
      <c r="Q402" s="185"/>
      <c r="R402" s="4" t="s">
        <v>16</v>
      </c>
      <c r="S402" s="4"/>
      <c r="T402" s="4"/>
      <c r="U402" s="4" t="s">
        <v>16</v>
      </c>
      <c r="V402" s="4"/>
      <c r="W402" s="4" t="s">
        <v>16</v>
      </c>
      <c r="X402" s="4"/>
      <c r="Y402" s="4"/>
      <c r="Z402" s="4"/>
      <c r="AA402" s="4"/>
      <c r="AB402" s="4" t="s">
        <v>16</v>
      </c>
      <c r="AC402" s="4"/>
      <c r="AD402" s="4" t="s">
        <v>16</v>
      </c>
      <c r="AE402" s="236"/>
      <c r="AF402" s="4" t="s">
        <v>16</v>
      </c>
      <c r="AG402" s="4"/>
      <c r="AH402" s="4"/>
      <c r="AI402" s="4" t="s">
        <v>16</v>
      </c>
      <c r="AJ402" s="4"/>
      <c r="AK402" s="4" t="s">
        <v>16</v>
      </c>
      <c r="AL402" s="4"/>
      <c r="AM402" s="4" t="s">
        <v>28</v>
      </c>
      <c r="AN402" s="4"/>
      <c r="AO402" s="4"/>
      <c r="AP402" s="42">
        <f ca="1">COUNTIFS(INDIRECT(Data!$J$2),"&lt;&gt;")</f>
        <v>12</v>
      </c>
      <c r="AQ402" s="42">
        <f ca="1">COUNTIFS(INDIRECT(Data!$J$2),"P")</f>
        <v>10</v>
      </c>
      <c r="AR402" s="42">
        <f ca="1">COUNTIFS(INDIRECT(Data!$J$2),"A")</f>
        <v>2</v>
      </c>
      <c r="AS402" s="43">
        <f ca="1">COUNTIFS(INDIRECT(Data!$J$2),"L")</f>
        <v>0</v>
      </c>
      <c r="AT402" s="44">
        <f ca="1">IFERROR(Attd_Sheet[[#This Row],[Classes Attended]]/Attd_Sheet[[#This Row],[Column1]],"")</f>
        <v>0.83333333333333337</v>
      </c>
      <c r="AU402" s="93"/>
    </row>
    <row r="403" spans="1:47" s="35" customFormat="1" hidden="1" x14ac:dyDescent="0.25">
      <c r="A403" s="208">
        <f>COUNTIFS(Attd_Sheet[Student ID],Attd_Sheet[[#This Row],[Student ID]])</f>
        <v>1</v>
      </c>
      <c r="B403" s="209" t="s">
        <v>137</v>
      </c>
      <c r="C403" s="210" t="s">
        <v>2494</v>
      </c>
      <c r="D403" s="252" t="s">
        <v>493</v>
      </c>
      <c r="E403" s="252" t="s">
        <v>1307</v>
      </c>
      <c r="F403" s="209" t="s">
        <v>31</v>
      </c>
      <c r="G403" s="252" t="s">
        <v>2439</v>
      </c>
      <c r="H403" s="210" t="s">
        <v>7</v>
      </c>
      <c r="I403" s="224" t="s">
        <v>2993</v>
      </c>
      <c r="J403" s="211" t="s">
        <v>2486</v>
      </c>
      <c r="K403" s="4" t="s">
        <v>16</v>
      </c>
      <c r="L403" s="81"/>
      <c r="M403" s="4"/>
      <c r="N403" s="4" t="s">
        <v>16</v>
      </c>
      <c r="O403" s="4"/>
      <c r="P403" s="4" t="s">
        <v>16</v>
      </c>
      <c r="Q403" s="185"/>
      <c r="R403" s="4" t="s">
        <v>16</v>
      </c>
      <c r="S403" s="4"/>
      <c r="T403" s="4"/>
      <c r="U403" s="4" t="s">
        <v>16</v>
      </c>
      <c r="V403" s="4"/>
      <c r="W403" s="4" t="s">
        <v>16</v>
      </c>
      <c r="X403" s="4"/>
      <c r="Y403" s="4"/>
      <c r="Z403" s="4"/>
      <c r="AA403" s="4"/>
      <c r="AB403" s="4" t="s">
        <v>16</v>
      </c>
      <c r="AC403" s="4"/>
      <c r="AD403" s="4" t="s">
        <v>28</v>
      </c>
      <c r="AE403" s="236"/>
      <c r="AF403" s="4" t="s">
        <v>16</v>
      </c>
      <c r="AG403" s="4"/>
      <c r="AH403" s="4"/>
      <c r="AI403" s="4" t="s">
        <v>16</v>
      </c>
      <c r="AJ403" s="4"/>
      <c r="AK403" s="4" t="s">
        <v>16</v>
      </c>
      <c r="AL403" s="4"/>
      <c r="AM403" s="4" t="s">
        <v>16</v>
      </c>
      <c r="AN403" s="4"/>
      <c r="AO403" s="4"/>
      <c r="AP403" s="42">
        <f ca="1">COUNTIFS(INDIRECT(Data!$J$2),"&lt;&gt;")</f>
        <v>12</v>
      </c>
      <c r="AQ403" s="42">
        <f ca="1">COUNTIFS(INDIRECT(Data!$J$2),"P")</f>
        <v>11</v>
      </c>
      <c r="AR403" s="42">
        <f ca="1">COUNTIFS(INDIRECT(Data!$J$2),"A")</f>
        <v>1</v>
      </c>
      <c r="AS403" s="43">
        <f ca="1">COUNTIFS(INDIRECT(Data!$J$2),"L")</f>
        <v>0</v>
      </c>
      <c r="AT403" s="44">
        <f ca="1">IFERROR(Attd_Sheet[[#This Row],[Classes Attended]]/Attd_Sheet[[#This Row],[Column1]],"")</f>
        <v>0.91666666666666663</v>
      </c>
      <c r="AU403" s="93"/>
    </row>
    <row r="404" spans="1:47" s="35" customFormat="1" hidden="1" x14ac:dyDescent="0.25">
      <c r="A404" s="208">
        <f>COUNTIFS(Attd_Sheet[Student ID],Attd_Sheet[[#This Row],[Student ID]])</f>
        <v>1</v>
      </c>
      <c r="B404" s="209" t="s">
        <v>137</v>
      </c>
      <c r="C404" s="210" t="s">
        <v>2494</v>
      </c>
      <c r="D404" s="252" t="s">
        <v>494</v>
      </c>
      <c r="E404" s="252" t="s">
        <v>1308</v>
      </c>
      <c r="F404" s="209" t="s">
        <v>31</v>
      </c>
      <c r="G404" s="252" t="s">
        <v>2439</v>
      </c>
      <c r="H404" s="210" t="s">
        <v>7</v>
      </c>
      <c r="I404" s="224" t="s">
        <v>2993</v>
      </c>
      <c r="J404" s="211" t="s">
        <v>2486</v>
      </c>
      <c r="K404" s="4" t="s">
        <v>16</v>
      </c>
      <c r="L404" s="4"/>
      <c r="M404" s="4"/>
      <c r="N404" s="4" t="s">
        <v>16</v>
      </c>
      <c r="O404" s="4"/>
      <c r="P404" s="4" t="s">
        <v>16</v>
      </c>
      <c r="Q404" s="4"/>
      <c r="R404" s="4" t="s">
        <v>16</v>
      </c>
      <c r="S404" s="4"/>
      <c r="T404" s="4"/>
      <c r="U404" s="4" t="s">
        <v>28</v>
      </c>
      <c r="V404" s="4"/>
      <c r="W404" s="4" t="s">
        <v>28</v>
      </c>
      <c r="X404" s="4"/>
      <c r="Y404" s="4"/>
      <c r="Z404" s="4"/>
      <c r="AA404" s="4"/>
      <c r="AB404" s="4" t="s">
        <v>16</v>
      </c>
      <c r="AC404" s="4"/>
      <c r="AD404" s="4" t="s">
        <v>16</v>
      </c>
      <c r="AE404" s="236"/>
      <c r="AF404" s="4" t="s">
        <v>16</v>
      </c>
      <c r="AG404" s="4"/>
      <c r="AH404" s="4"/>
      <c r="AI404" s="4" t="s">
        <v>16</v>
      </c>
      <c r="AJ404" s="4"/>
      <c r="AK404" s="4" t="s">
        <v>16</v>
      </c>
      <c r="AL404" s="4"/>
      <c r="AM404" s="4" t="s">
        <v>16</v>
      </c>
      <c r="AN404" s="4"/>
      <c r="AO404" s="4"/>
      <c r="AP404" s="42">
        <f ca="1">COUNTIFS(INDIRECT(Data!$J$2),"&lt;&gt;")</f>
        <v>12</v>
      </c>
      <c r="AQ404" s="42">
        <f ca="1">COUNTIFS(INDIRECT(Data!$J$2),"P")</f>
        <v>10</v>
      </c>
      <c r="AR404" s="42">
        <f ca="1">COUNTIFS(INDIRECT(Data!$J$2),"A")</f>
        <v>2</v>
      </c>
      <c r="AS404" s="43">
        <f ca="1">COUNTIFS(INDIRECT(Data!$J$2),"L")</f>
        <v>0</v>
      </c>
      <c r="AT404" s="44">
        <f ca="1">IFERROR(Attd_Sheet[[#This Row],[Classes Attended]]/Attd_Sheet[[#This Row],[Column1]],"")</f>
        <v>0.83333333333333337</v>
      </c>
      <c r="AU404" s="26"/>
    </row>
    <row r="405" spans="1:47" s="35" customFormat="1" hidden="1" x14ac:dyDescent="0.25">
      <c r="A405" s="208">
        <f>COUNTIFS(Attd_Sheet[Student ID],Attd_Sheet[[#This Row],[Student ID]])</f>
        <v>1</v>
      </c>
      <c r="B405" s="209" t="s">
        <v>137</v>
      </c>
      <c r="C405" s="210" t="s">
        <v>2494</v>
      </c>
      <c r="D405" s="252" t="s">
        <v>495</v>
      </c>
      <c r="E405" s="252" t="s">
        <v>1309</v>
      </c>
      <c r="F405" s="209" t="s">
        <v>31</v>
      </c>
      <c r="G405" s="252" t="s">
        <v>2439</v>
      </c>
      <c r="H405" s="210" t="s">
        <v>7</v>
      </c>
      <c r="I405" s="224" t="s">
        <v>2993</v>
      </c>
      <c r="J405" s="211" t="s">
        <v>2486</v>
      </c>
      <c r="K405" s="4" t="s">
        <v>16</v>
      </c>
      <c r="L405" s="4"/>
      <c r="M405" s="4"/>
      <c r="N405" s="4" t="s">
        <v>16</v>
      </c>
      <c r="O405" s="4"/>
      <c r="P405" s="4" t="s">
        <v>28</v>
      </c>
      <c r="Q405" s="4"/>
      <c r="R405" s="4" t="s">
        <v>16</v>
      </c>
      <c r="S405" s="4"/>
      <c r="T405" s="4"/>
      <c r="U405" s="4" t="s">
        <v>16</v>
      </c>
      <c r="V405" s="4"/>
      <c r="W405" s="4" t="s">
        <v>16</v>
      </c>
      <c r="X405" s="4"/>
      <c r="Y405" s="4"/>
      <c r="Z405" s="4"/>
      <c r="AA405" s="4"/>
      <c r="AB405" s="4" t="s">
        <v>16</v>
      </c>
      <c r="AC405" s="4"/>
      <c r="AD405" s="4" t="s">
        <v>16</v>
      </c>
      <c r="AE405" s="236"/>
      <c r="AF405" s="4" t="s">
        <v>16</v>
      </c>
      <c r="AG405" s="4"/>
      <c r="AH405" s="4"/>
      <c r="AI405" s="4" t="s">
        <v>16</v>
      </c>
      <c r="AJ405" s="4"/>
      <c r="AK405" s="4" t="s">
        <v>16</v>
      </c>
      <c r="AL405" s="4"/>
      <c r="AM405" s="4" t="s">
        <v>16</v>
      </c>
      <c r="AN405" s="4"/>
      <c r="AO405" s="4"/>
      <c r="AP405" s="42">
        <f ca="1">COUNTIFS(INDIRECT(Data!$J$2),"&lt;&gt;")</f>
        <v>12</v>
      </c>
      <c r="AQ405" s="42">
        <f ca="1">COUNTIFS(INDIRECT(Data!$J$2),"P")</f>
        <v>11</v>
      </c>
      <c r="AR405" s="42">
        <f ca="1">COUNTIFS(INDIRECT(Data!$J$2),"A")</f>
        <v>1</v>
      </c>
      <c r="AS405" s="43">
        <f ca="1">COUNTIFS(INDIRECT(Data!$J$2),"L")</f>
        <v>0</v>
      </c>
      <c r="AT405" s="44">
        <f ca="1">IFERROR(Attd_Sheet[[#This Row],[Classes Attended]]/Attd_Sheet[[#This Row],[Column1]],"")</f>
        <v>0.91666666666666663</v>
      </c>
      <c r="AU405" s="26"/>
    </row>
    <row r="406" spans="1:47" s="35" customFormat="1" hidden="1" x14ac:dyDescent="0.25">
      <c r="A406" s="208">
        <f>COUNTIFS(Attd_Sheet[Student ID],Attd_Sheet[[#This Row],[Student ID]])</f>
        <v>1</v>
      </c>
      <c r="B406" s="209" t="s">
        <v>137</v>
      </c>
      <c r="C406" s="210" t="s">
        <v>2494</v>
      </c>
      <c r="D406" s="252" t="s">
        <v>2758</v>
      </c>
      <c r="E406" s="252" t="s">
        <v>1310</v>
      </c>
      <c r="F406" s="209" t="s">
        <v>31</v>
      </c>
      <c r="G406" s="252" t="s">
        <v>2439</v>
      </c>
      <c r="H406" s="210" t="s">
        <v>7</v>
      </c>
      <c r="I406" s="224" t="s">
        <v>2993</v>
      </c>
      <c r="J406" s="211" t="s">
        <v>2486</v>
      </c>
      <c r="K406" s="4" t="s">
        <v>16</v>
      </c>
      <c r="L406" s="4"/>
      <c r="M406" s="4"/>
      <c r="N406" s="4" t="s">
        <v>16</v>
      </c>
      <c r="O406" s="4"/>
      <c r="P406" s="4" t="s">
        <v>28</v>
      </c>
      <c r="Q406" s="4"/>
      <c r="R406" s="4" t="s">
        <v>16</v>
      </c>
      <c r="S406" s="4"/>
      <c r="T406" s="4"/>
      <c r="U406" s="4" t="s">
        <v>28</v>
      </c>
      <c r="V406" s="4"/>
      <c r="W406" s="4" t="s">
        <v>16</v>
      </c>
      <c r="X406" s="4"/>
      <c r="Y406" s="4"/>
      <c r="Z406" s="4"/>
      <c r="AA406" s="4"/>
      <c r="AB406" s="4" t="s">
        <v>16</v>
      </c>
      <c r="AC406" s="4"/>
      <c r="AD406" s="4" t="s">
        <v>16</v>
      </c>
      <c r="AE406" s="236"/>
      <c r="AF406" s="4" t="s">
        <v>16</v>
      </c>
      <c r="AG406" s="4"/>
      <c r="AH406" s="4"/>
      <c r="AI406" s="4" t="s">
        <v>16</v>
      </c>
      <c r="AJ406" s="4"/>
      <c r="AK406" s="4" t="s">
        <v>16</v>
      </c>
      <c r="AL406" s="4"/>
      <c r="AM406" s="4" t="s">
        <v>16</v>
      </c>
      <c r="AN406" s="4"/>
      <c r="AO406" s="4"/>
      <c r="AP406" s="42">
        <f ca="1">COUNTIFS(INDIRECT(Data!$J$2),"&lt;&gt;")</f>
        <v>12</v>
      </c>
      <c r="AQ406" s="42">
        <f ca="1">COUNTIFS(INDIRECT(Data!$J$2),"P")</f>
        <v>10</v>
      </c>
      <c r="AR406" s="42">
        <f ca="1">COUNTIFS(INDIRECT(Data!$J$2),"A")</f>
        <v>2</v>
      </c>
      <c r="AS406" s="43">
        <f ca="1">COUNTIFS(INDIRECT(Data!$J$2),"L")</f>
        <v>0</v>
      </c>
      <c r="AT406" s="44">
        <f ca="1">IFERROR(Attd_Sheet[[#This Row],[Classes Attended]]/Attd_Sheet[[#This Row],[Column1]],"")</f>
        <v>0.83333333333333337</v>
      </c>
      <c r="AU406" s="26"/>
    </row>
    <row r="407" spans="1:47" s="35" customFormat="1" hidden="1" x14ac:dyDescent="0.25">
      <c r="A407" s="208">
        <f>COUNTIFS(Attd_Sheet[Student ID],Attd_Sheet[[#This Row],[Student ID]])</f>
        <v>1</v>
      </c>
      <c r="B407" s="209" t="s">
        <v>137</v>
      </c>
      <c r="C407" s="210" t="s">
        <v>2494</v>
      </c>
      <c r="D407" s="252" t="s">
        <v>496</v>
      </c>
      <c r="E407" s="252" t="s">
        <v>1311</v>
      </c>
      <c r="F407" s="209" t="s">
        <v>31</v>
      </c>
      <c r="G407" s="252" t="s">
        <v>2439</v>
      </c>
      <c r="H407" s="210" t="s">
        <v>7</v>
      </c>
      <c r="I407" s="224" t="s">
        <v>2993</v>
      </c>
      <c r="J407" s="211" t="s">
        <v>2486</v>
      </c>
      <c r="K407" s="4" t="s">
        <v>16</v>
      </c>
      <c r="L407" s="4"/>
      <c r="M407" s="4"/>
      <c r="N407" s="4" t="s">
        <v>28</v>
      </c>
      <c r="O407" s="4"/>
      <c r="P407" s="4" t="s">
        <v>16</v>
      </c>
      <c r="Q407" s="4"/>
      <c r="R407" s="4" t="s">
        <v>16</v>
      </c>
      <c r="S407" s="4"/>
      <c r="T407" s="4"/>
      <c r="U407" s="4" t="s">
        <v>16</v>
      </c>
      <c r="V407" s="4"/>
      <c r="W407" s="4" t="s">
        <v>16</v>
      </c>
      <c r="X407" s="4"/>
      <c r="Y407" s="4"/>
      <c r="Z407" s="4"/>
      <c r="AA407" s="4"/>
      <c r="AB407" s="4" t="s">
        <v>16</v>
      </c>
      <c r="AC407" s="4"/>
      <c r="AD407" s="4" t="s">
        <v>28</v>
      </c>
      <c r="AE407" s="236"/>
      <c r="AF407" s="4" t="s">
        <v>16</v>
      </c>
      <c r="AG407" s="4"/>
      <c r="AH407" s="4"/>
      <c r="AI407" s="4" t="s">
        <v>16</v>
      </c>
      <c r="AJ407" s="4"/>
      <c r="AK407" s="4" t="s">
        <v>28</v>
      </c>
      <c r="AL407" s="4"/>
      <c r="AM407" s="4" t="s">
        <v>16</v>
      </c>
      <c r="AN407" s="4"/>
      <c r="AO407" s="4"/>
      <c r="AP407" s="42">
        <f ca="1">COUNTIFS(INDIRECT(Data!$J$2),"&lt;&gt;")</f>
        <v>12</v>
      </c>
      <c r="AQ407" s="42">
        <f ca="1">COUNTIFS(INDIRECT(Data!$J$2),"P")</f>
        <v>9</v>
      </c>
      <c r="AR407" s="42">
        <f ca="1">COUNTIFS(INDIRECT(Data!$J$2),"A")</f>
        <v>3</v>
      </c>
      <c r="AS407" s="43">
        <f ca="1">COUNTIFS(INDIRECT(Data!$J$2),"L")</f>
        <v>0</v>
      </c>
      <c r="AT407" s="44">
        <f ca="1">IFERROR(Attd_Sheet[[#This Row],[Classes Attended]]/Attd_Sheet[[#This Row],[Column1]],"")</f>
        <v>0.75</v>
      </c>
      <c r="AU407" s="93"/>
    </row>
    <row r="408" spans="1:47" s="35" customFormat="1" hidden="1" x14ac:dyDescent="0.25">
      <c r="A408" s="208">
        <f>COUNTIFS(Attd_Sheet[Student ID],Attd_Sheet[[#This Row],[Student ID]])</f>
        <v>1</v>
      </c>
      <c r="B408" s="209" t="s">
        <v>137</v>
      </c>
      <c r="C408" s="210" t="s">
        <v>2494</v>
      </c>
      <c r="D408" s="252" t="s">
        <v>497</v>
      </c>
      <c r="E408" s="252" t="s">
        <v>1313</v>
      </c>
      <c r="F408" s="209" t="s">
        <v>31</v>
      </c>
      <c r="G408" s="252" t="s">
        <v>2439</v>
      </c>
      <c r="H408" s="210" t="s">
        <v>7</v>
      </c>
      <c r="I408" s="224" t="s">
        <v>2993</v>
      </c>
      <c r="J408" s="211" t="s">
        <v>2486</v>
      </c>
      <c r="K408" s="4" t="s">
        <v>28</v>
      </c>
      <c r="L408" s="4"/>
      <c r="M408" s="4"/>
      <c r="N408" s="4" t="s">
        <v>16</v>
      </c>
      <c r="O408" s="4"/>
      <c r="P408" s="4" t="s">
        <v>16</v>
      </c>
      <c r="Q408" s="4"/>
      <c r="R408" s="4" t="s">
        <v>16</v>
      </c>
      <c r="S408" s="4"/>
      <c r="T408" s="4"/>
      <c r="U408" s="4" t="s">
        <v>16</v>
      </c>
      <c r="V408" s="4"/>
      <c r="W408" s="4" t="s">
        <v>16</v>
      </c>
      <c r="X408" s="4"/>
      <c r="Y408" s="4"/>
      <c r="Z408" s="4"/>
      <c r="AA408" s="4"/>
      <c r="AB408" s="4" t="s">
        <v>16</v>
      </c>
      <c r="AC408" s="4"/>
      <c r="AD408" s="4" t="s">
        <v>16</v>
      </c>
      <c r="AE408" s="236"/>
      <c r="AF408" s="4" t="s">
        <v>16</v>
      </c>
      <c r="AG408" s="4"/>
      <c r="AH408" s="4"/>
      <c r="AI408" s="4" t="s">
        <v>16</v>
      </c>
      <c r="AJ408" s="4"/>
      <c r="AK408" s="4" t="s">
        <v>16</v>
      </c>
      <c r="AL408" s="4"/>
      <c r="AM408" s="4" t="s">
        <v>16</v>
      </c>
      <c r="AN408" s="4"/>
      <c r="AO408" s="4"/>
      <c r="AP408" s="42">
        <f ca="1">COUNTIFS(INDIRECT(Data!$J$2),"&lt;&gt;")</f>
        <v>12</v>
      </c>
      <c r="AQ408" s="42">
        <f ca="1">COUNTIFS(INDIRECT(Data!$J$2),"P")</f>
        <v>11</v>
      </c>
      <c r="AR408" s="42">
        <f ca="1">COUNTIFS(INDIRECT(Data!$J$2),"A")</f>
        <v>1</v>
      </c>
      <c r="AS408" s="43">
        <f ca="1">COUNTIFS(INDIRECT(Data!$J$2),"L")</f>
        <v>0</v>
      </c>
      <c r="AT408" s="44">
        <f ca="1">IFERROR(Attd_Sheet[[#This Row],[Classes Attended]]/Attd_Sheet[[#This Row],[Column1]],"")</f>
        <v>0.91666666666666663</v>
      </c>
      <c r="AU408" s="26"/>
    </row>
    <row r="409" spans="1:47" s="35" customFormat="1" hidden="1" x14ac:dyDescent="0.25">
      <c r="A409" s="208">
        <f>COUNTIFS(Attd_Sheet[Student ID],Attd_Sheet[[#This Row],[Student ID]])</f>
        <v>1</v>
      </c>
      <c r="B409" s="209" t="s">
        <v>137</v>
      </c>
      <c r="C409" s="210" t="s">
        <v>2494</v>
      </c>
      <c r="D409" s="252" t="s">
        <v>498</v>
      </c>
      <c r="E409" s="252" t="s">
        <v>1314</v>
      </c>
      <c r="F409" s="209" t="s">
        <v>31</v>
      </c>
      <c r="G409" s="252" t="s">
        <v>2439</v>
      </c>
      <c r="H409" s="210" t="s">
        <v>7</v>
      </c>
      <c r="I409" s="224" t="s">
        <v>2993</v>
      </c>
      <c r="J409" s="211" t="s">
        <v>2486</v>
      </c>
      <c r="K409" s="4" t="s">
        <v>17</v>
      </c>
      <c r="L409" s="4"/>
      <c r="M409" s="4"/>
      <c r="N409" s="4" t="s">
        <v>16</v>
      </c>
      <c r="O409" s="4"/>
      <c r="P409" s="4" t="s">
        <v>16</v>
      </c>
      <c r="Q409" s="4"/>
      <c r="R409" s="4" t="s">
        <v>16</v>
      </c>
      <c r="S409" s="4"/>
      <c r="T409" s="4"/>
      <c r="U409" s="4" t="s">
        <v>16</v>
      </c>
      <c r="V409" s="4"/>
      <c r="W409" s="4" t="s">
        <v>16</v>
      </c>
      <c r="X409" s="4"/>
      <c r="Y409" s="4"/>
      <c r="Z409" s="4"/>
      <c r="AA409" s="4"/>
      <c r="AB409" s="4" t="s">
        <v>16</v>
      </c>
      <c r="AC409" s="4"/>
      <c r="AD409" s="4" t="s">
        <v>16</v>
      </c>
      <c r="AE409" s="236"/>
      <c r="AF409" s="4" t="s">
        <v>28</v>
      </c>
      <c r="AG409" s="4"/>
      <c r="AH409" s="4"/>
      <c r="AI409" s="4" t="s">
        <v>16</v>
      </c>
      <c r="AJ409" s="4"/>
      <c r="AK409" s="4" t="s">
        <v>16</v>
      </c>
      <c r="AL409" s="4"/>
      <c r="AM409" s="4" t="s">
        <v>16</v>
      </c>
      <c r="AN409" s="4"/>
      <c r="AO409" s="4"/>
      <c r="AP409" s="42">
        <f ca="1">COUNTIFS(INDIRECT(Data!$J$2),"&lt;&gt;")</f>
        <v>12</v>
      </c>
      <c r="AQ409" s="42">
        <f ca="1">COUNTIFS(INDIRECT(Data!$J$2),"P")</f>
        <v>10</v>
      </c>
      <c r="AR409" s="42">
        <f ca="1">COUNTIFS(INDIRECT(Data!$J$2),"A")</f>
        <v>1</v>
      </c>
      <c r="AS409" s="43">
        <f ca="1">COUNTIFS(INDIRECT(Data!$J$2),"L")</f>
        <v>1</v>
      </c>
      <c r="AT409" s="44">
        <f ca="1">IFERROR(Attd_Sheet[[#This Row],[Classes Attended]]/Attd_Sheet[[#This Row],[Column1]],"")</f>
        <v>0.83333333333333337</v>
      </c>
      <c r="AU409" s="93"/>
    </row>
    <row r="410" spans="1:47" s="35" customFormat="1" hidden="1" x14ac:dyDescent="0.25">
      <c r="A410" s="208">
        <f>COUNTIFS(Attd_Sheet[Student ID],Attd_Sheet[[#This Row],[Student ID]])</f>
        <v>1</v>
      </c>
      <c r="B410" s="209" t="s">
        <v>137</v>
      </c>
      <c r="C410" s="210" t="s">
        <v>2494</v>
      </c>
      <c r="D410" s="252" t="s">
        <v>499</v>
      </c>
      <c r="E410" s="252" t="s">
        <v>1315</v>
      </c>
      <c r="F410" s="209" t="s">
        <v>31</v>
      </c>
      <c r="G410" s="252" t="s">
        <v>2439</v>
      </c>
      <c r="H410" s="210" t="s">
        <v>7</v>
      </c>
      <c r="I410" s="224" t="s">
        <v>2993</v>
      </c>
      <c r="J410" s="211" t="s">
        <v>2486</v>
      </c>
      <c r="K410" s="4" t="s">
        <v>17</v>
      </c>
      <c r="L410" s="4"/>
      <c r="M410" s="4"/>
      <c r="N410" s="4" t="s">
        <v>16</v>
      </c>
      <c r="O410" s="4"/>
      <c r="P410" s="4" t="s">
        <v>16</v>
      </c>
      <c r="Q410" s="4"/>
      <c r="R410" s="4" t="s">
        <v>16</v>
      </c>
      <c r="S410" s="4"/>
      <c r="T410" s="4"/>
      <c r="U410" s="4" t="s">
        <v>16</v>
      </c>
      <c r="V410" s="4"/>
      <c r="W410" s="4" t="s">
        <v>16</v>
      </c>
      <c r="X410" s="4"/>
      <c r="Y410" s="4"/>
      <c r="Z410" s="4"/>
      <c r="AA410" s="4"/>
      <c r="AB410" s="4" t="s">
        <v>16</v>
      </c>
      <c r="AC410" s="4"/>
      <c r="AD410" s="4" t="s">
        <v>16</v>
      </c>
      <c r="AE410" s="236"/>
      <c r="AF410" s="4" t="s">
        <v>28</v>
      </c>
      <c r="AG410" s="4"/>
      <c r="AH410" s="4"/>
      <c r="AI410" s="4" t="s">
        <v>16</v>
      </c>
      <c r="AJ410" s="4"/>
      <c r="AK410" s="4" t="s">
        <v>16</v>
      </c>
      <c r="AL410" s="4"/>
      <c r="AM410" s="4" t="s">
        <v>16</v>
      </c>
      <c r="AN410" s="4"/>
      <c r="AO410" s="4"/>
      <c r="AP410" s="42">
        <f ca="1">COUNTIFS(INDIRECT(Data!$J$2),"&lt;&gt;")</f>
        <v>12</v>
      </c>
      <c r="AQ410" s="42">
        <f ca="1">COUNTIFS(INDIRECT(Data!$J$2),"P")</f>
        <v>10</v>
      </c>
      <c r="AR410" s="42">
        <f ca="1">COUNTIFS(INDIRECT(Data!$J$2),"A")</f>
        <v>1</v>
      </c>
      <c r="AS410" s="43">
        <f ca="1">COUNTIFS(INDIRECT(Data!$J$2),"L")</f>
        <v>1</v>
      </c>
      <c r="AT410" s="44">
        <f ca="1">IFERROR(Attd_Sheet[[#This Row],[Classes Attended]]/Attd_Sheet[[#This Row],[Column1]],"")</f>
        <v>0.83333333333333337</v>
      </c>
      <c r="AU410" s="93"/>
    </row>
    <row r="411" spans="1:47" s="35" customFormat="1" hidden="1" x14ac:dyDescent="0.25">
      <c r="A411" s="208">
        <f>COUNTIFS(Attd_Sheet[Student ID],Attd_Sheet[[#This Row],[Student ID]])</f>
        <v>1</v>
      </c>
      <c r="B411" s="209" t="s">
        <v>137</v>
      </c>
      <c r="C411" s="210" t="s">
        <v>2494</v>
      </c>
      <c r="D411" s="252" t="s">
        <v>500</v>
      </c>
      <c r="E411" s="252" t="s">
        <v>1316</v>
      </c>
      <c r="F411" s="209" t="s">
        <v>31</v>
      </c>
      <c r="G411" s="252" t="s">
        <v>2439</v>
      </c>
      <c r="H411" s="210" t="s">
        <v>7</v>
      </c>
      <c r="I411" s="224" t="s">
        <v>2993</v>
      </c>
      <c r="J411" s="211" t="s">
        <v>2486</v>
      </c>
      <c r="K411" s="4" t="s">
        <v>16</v>
      </c>
      <c r="L411" s="4"/>
      <c r="M411" s="4"/>
      <c r="N411" s="4" t="s">
        <v>16</v>
      </c>
      <c r="O411" s="4"/>
      <c r="P411" s="4" t="s">
        <v>28</v>
      </c>
      <c r="Q411" s="4"/>
      <c r="R411" s="4" t="s">
        <v>28</v>
      </c>
      <c r="S411" s="4"/>
      <c r="T411" s="4"/>
      <c r="U411" s="4" t="s">
        <v>16</v>
      </c>
      <c r="V411" s="4"/>
      <c r="W411" s="4" t="s">
        <v>16</v>
      </c>
      <c r="X411" s="4"/>
      <c r="Y411" s="4"/>
      <c r="Z411" s="4"/>
      <c r="AA411" s="4"/>
      <c r="AB411" s="4" t="s">
        <v>16</v>
      </c>
      <c r="AC411" s="4"/>
      <c r="AD411" s="4" t="s">
        <v>28</v>
      </c>
      <c r="AE411" s="236"/>
      <c r="AF411" s="4" t="s">
        <v>28</v>
      </c>
      <c r="AG411" s="4"/>
      <c r="AH411" s="4"/>
      <c r="AI411" s="4" t="s">
        <v>16</v>
      </c>
      <c r="AJ411" s="4"/>
      <c r="AK411" s="4" t="s">
        <v>28</v>
      </c>
      <c r="AL411" s="4"/>
      <c r="AM411" s="4" t="s">
        <v>28</v>
      </c>
      <c r="AN411" s="4"/>
      <c r="AO411" s="4"/>
      <c r="AP411" s="42">
        <f ca="1">COUNTIFS(INDIRECT(Data!$J$2),"&lt;&gt;")</f>
        <v>12</v>
      </c>
      <c r="AQ411" s="42">
        <f ca="1">COUNTIFS(INDIRECT(Data!$J$2),"P")</f>
        <v>6</v>
      </c>
      <c r="AR411" s="42">
        <f ca="1">COUNTIFS(INDIRECT(Data!$J$2),"A")</f>
        <v>6</v>
      </c>
      <c r="AS411" s="43">
        <f ca="1">COUNTIFS(INDIRECT(Data!$J$2),"L")</f>
        <v>0</v>
      </c>
      <c r="AT411" s="44">
        <f ca="1">IFERROR(Attd_Sheet[[#This Row],[Classes Attended]]/Attd_Sheet[[#This Row],[Column1]],"")</f>
        <v>0.5</v>
      </c>
      <c r="AU411" s="93"/>
    </row>
    <row r="412" spans="1:47" s="35" customFormat="1" hidden="1" x14ac:dyDescent="0.25">
      <c r="A412" s="208">
        <f>COUNTIFS(Attd_Sheet[Student ID],Attd_Sheet[[#This Row],[Student ID]])</f>
        <v>1</v>
      </c>
      <c r="B412" s="209" t="s">
        <v>137</v>
      </c>
      <c r="C412" s="210" t="s">
        <v>2494</v>
      </c>
      <c r="D412" s="252" t="s">
        <v>502</v>
      </c>
      <c r="E412" s="252" t="s">
        <v>1318</v>
      </c>
      <c r="F412" s="209" t="s">
        <v>31</v>
      </c>
      <c r="G412" s="252" t="s">
        <v>2439</v>
      </c>
      <c r="H412" s="210" t="s">
        <v>7</v>
      </c>
      <c r="I412" s="224" t="s">
        <v>2993</v>
      </c>
      <c r="J412" s="211" t="s">
        <v>2486</v>
      </c>
      <c r="K412" s="4" t="s">
        <v>16</v>
      </c>
      <c r="L412" s="4"/>
      <c r="M412" s="4"/>
      <c r="N412" s="4" t="s">
        <v>16</v>
      </c>
      <c r="O412" s="4"/>
      <c r="P412" s="4" t="s">
        <v>16</v>
      </c>
      <c r="Q412" s="4"/>
      <c r="R412" s="4" t="s">
        <v>16</v>
      </c>
      <c r="S412" s="4"/>
      <c r="T412" s="4"/>
      <c r="U412" s="4" t="s">
        <v>16</v>
      </c>
      <c r="V412" s="4"/>
      <c r="W412" s="4" t="s">
        <v>16</v>
      </c>
      <c r="X412" s="4"/>
      <c r="Y412" s="4"/>
      <c r="Z412" s="4"/>
      <c r="AA412" s="4"/>
      <c r="AB412" s="4" t="s">
        <v>16</v>
      </c>
      <c r="AC412" s="4"/>
      <c r="AD412" s="4" t="s">
        <v>28</v>
      </c>
      <c r="AE412" s="236"/>
      <c r="AF412" s="4" t="s">
        <v>28</v>
      </c>
      <c r="AG412" s="4"/>
      <c r="AH412" s="4"/>
      <c r="AI412" s="4" t="s">
        <v>16</v>
      </c>
      <c r="AJ412" s="4"/>
      <c r="AK412" s="4" t="s">
        <v>16</v>
      </c>
      <c r="AL412" s="4"/>
      <c r="AM412" s="4" t="s">
        <v>16</v>
      </c>
      <c r="AN412" s="4"/>
      <c r="AO412" s="4"/>
      <c r="AP412" s="42">
        <f ca="1">COUNTIFS(INDIRECT(Data!$J$2),"&lt;&gt;")</f>
        <v>12</v>
      </c>
      <c r="AQ412" s="42">
        <f ca="1">COUNTIFS(INDIRECT(Data!$J$2),"P")</f>
        <v>10</v>
      </c>
      <c r="AR412" s="42">
        <f ca="1">COUNTIFS(INDIRECT(Data!$J$2),"A")</f>
        <v>2</v>
      </c>
      <c r="AS412" s="43">
        <f ca="1">COUNTIFS(INDIRECT(Data!$J$2),"L")</f>
        <v>0</v>
      </c>
      <c r="AT412" s="44">
        <f ca="1">IFERROR(Attd_Sheet[[#This Row],[Classes Attended]]/Attd_Sheet[[#This Row],[Column1]],"")</f>
        <v>0.83333333333333337</v>
      </c>
      <c r="AU412" s="93"/>
    </row>
    <row r="413" spans="1:47" s="35" customFormat="1" hidden="1" x14ac:dyDescent="0.25">
      <c r="A413" s="208">
        <f>COUNTIFS(Attd_Sheet[Student ID],Attd_Sheet[[#This Row],[Student ID]])</f>
        <v>1</v>
      </c>
      <c r="B413" s="209" t="s">
        <v>137</v>
      </c>
      <c r="C413" s="210" t="s">
        <v>2494</v>
      </c>
      <c r="D413" s="252" t="s">
        <v>503</v>
      </c>
      <c r="E413" s="252" t="s">
        <v>1319</v>
      </c>
      <c r="F413" s="209" t="s">
        <v>31</v>
      </c>
      <c r="G413" s="252" t="s">
        <v>2439</v>
      </c>
      <c r="H413" s="210" t="s">
        <v>7</v>
      </c>
      <c r="I413" s="224" t="s">
        <v>2993</v>
      </c>
      <c r="J413" s="211" t="s">
        <v>2486</v>
      </c>
      <c r="K413" s="4" t="s">
        <v>16</v>
      </c>
      <c r="L413" s="4"/>
      <c r="M413" s="4"/>
      <c r="N413" s="4" t="s">
        <v>16</v>
      </c>
      <c r="O413" s="4"/>
      <c r="P413" s="4" t="s">
        <v>16</v>
      </c>
      <c r="Q413" s="4"/>
      <c r="R413" s="4" t="s">
        <v>16</v>
      </c>
      <c r="S413" s="4"/>
      <c r="T413" s="4"/>
      <c r="U413" s="4" t="s">
        <v>16</v>
      </c>
      <c r="V413" s="4"/>
      <c r="W413" s="4" t="s">
        <v>16</v>
      </c>
      <c r="X413" s="4"/>
      <c r="Y413" s="4"/>
      <c r="Z413" s="4"/>
      <c r="AA413" s="4"/>
      <c r="AB413" s="4" t="s">
        <v>16</v>
      </c>
      <c r="AC413" s="4"/>
      <c r="AD413" s="4" t="s">
        <v>16</v>
      </c>
      <c r="AE413" s="236"/>
      <c r="AF413" s="4" t="s">
        <v>16</v>
      </c>
      <c r="AG413" s="4"/>
      <c r="AH413" s="4"/>
      <c r="AI413" s="4" t="s">
        <v>16</v>
      </c>
      <c r="AJ413" s="4"/>
      <c r="AK413" s="4" t="s">
        <v>16</v>
      </c>
      <c r="AL413" s="4"/>
      <c r="AM413" s="4" t="s">
        <v>16</v>
      </c>
      <c r="AN413" s="4"/>
      <c r="AO413" s="4"/>
      <c r="AP413" s="42">
        <f ca="1">COUNTIFS(INDIRECT(Data!$J$2),"&lt;&gt;")</f>
        <v>12</v>
      </c>
      <c r="AQ413" s="42">
        <f ca="1">COUNTIFS(INDIRECT(Data!$J$2),"P")</f>
        <v>12</v>
      </c>
      <c r="AR413" s="42">
        <f ca="1">COUNTIFS(INDIRECT(Data!$J$2),"A")</f>
        <v>0</v>
      </c>
      <c r="AS413" s="43">
        <f ca="1">COUNTIFS(INDIRECT(Data!$J$2),"L")</f>
        <v>0</v>
      </c>
      <c r="AT413" s="44">
        <f ca="1">IFERROR(Attd_Sheet[[#This Row],[Classes Attended]]/Attd_Sheet[[#This Row],[Column1]],"")</f>
        <v>1</v>
      </c>
      <c r="AU413" s="93"/>
    </row>
    <row r="414" spans="1:47" s="35" customFormat="1" hidden="1" x14ac:dyDescent="0.25">
      <c r="A414" s="208">
        <f>COUNTIFS(Attd_Sheet[Student ID],Attd_Sheet[[#This Row],[Student ID]])</f>
        <v>1</v>
      </c>
      <c r="B414" s="209" t="s">
        <v>137</v>
      </c>
      <c r="C414" s="210" t="s">
        <v>2494</v>
      </c>
      <c r="D414" s="252" t="s">
        <v>504</v>
      </c>
      <c r="E414" s="252" t="s">
        <v>1320</v>
      </c>
      <c r="F414" s="209" t="s">
        <v>31</v>
      </c>
      <c r="G414" s="252" t="s">
        <v>2439</v>
      </c>
      <c r="H414" s="210" t="s">
        <v>7</v>
      </c>
      <c r="I414" s="224" t="s">
        <v>2993</v>
      </c>
      <c r="J414" s="211" t="s">
        <v>2486</v>
      </c>
      <c r="K414" s="4" t="s">
        <v>16</v>
      </c>
      <c r="L414" s="4"/>
      <c r="M414" s="4"/>
      <c r="N414" s="4" t="s">
        <v>28</v>
      </c>
      <c r="O414" s="4"/>
      <c r="P414" s="4" t="s">
        <v>16</v>
      </c>
      <c r="Q414" s="4"/>
      <c r="R414" s="4" t="s">
        <v>16</v>
      </c>
      <c r="S414" s="4"/>
      <c r="T414" s="4"/>
      <c r="U414" s="4" t="s">
        <v>16</v>
      </c>
      <c r="V414" s="4"/>
      <c r="W414" s="4" t="s">
        <v>16</v>
      </c>
      <c r="X414" s="4"/>
      <c r="Y414" s="4"/>
      <c r="Z414" s="4"/>
      <c r="AA414" s="4"/>
      <c r="AB414" s="4" t="s">
        <v>16</v>
      </c>
      <c r="AC414" s="4"/>
      <c r="AD414" s="4" t="s">
        <v>16</v>
      </c>
      <c r="AE414" s="236"/>
      <c r="AF414" s="4" t="s">
        <v>16</v>
      </c>
      <c r="AG414" s="4"/>
      <c r="AH414" s="4"/>
      <c r="AI414" s="4" t="s">
        <v>16</v>
      </c>
      <c r="AJ414" s="4"/>
      <c r="AK414" s="4" t="s">
        <v>16</v>
      </c>
      <c r="AL414" s="4"/>
      <c r="AM414" s="4" t="s">
        <v>16</v>
      </c>
      <c r="AN414" s="4"/>
      <c r="AO414" s="4"/>
      <c r="AP414" s="42">
        <f ca="1">COUNTIFS(INDIRECT(Data!$J$2),"&lt;&gt;")</f>
        <v>12</v>
      </c>
      <c r="AQ414" s="42">
        <f ca="1">COUNTIFS(INDIRECT(Data!$J$2),"P")</f>
        <v>11</v>
      </c>
      <c r="AR414" s="42">
        <f ca="1">COUNTIFS(INDIRECT(Data!$J$2),"A")</f>
        <v>1</v>
      </c>
      <c r="AS414" s="43">
        <f ca="1">COUNTIFS(INDIRECT(Data!$J$2),"L")</f>
        <v>0</v>
      </c>
      <c r="AT414" s="44">
        <f ca="1">IFERROR(Attd_Sheet[[#This Row],[Classes Attended]]/Attd_Sheet[[#This Row],[Column1]],"")</f>
        <v>0.91666666666666663</v>
      </c>
      <c r="AU414" s="93"/>
    </row>
    <row r="415" spans="1:47" s="35" customFormat="1" hidden="1" x14ac:dyDescent="0.25">
      <c r="A415" s="208">
        <f>COUNTIFS(Attd_Sheet[Student ID],Attd_Sheet[[#This Row],[Student ID]])</f>
        <v>1</v>
      </c>
      <c r="B415" s="209" t="s">
        <v>137</v>
      </c>
      <c r="C415" s="210" t="s">
        <v>2494</v>
      </c>
      <c r="D415" s="252" t="s">
        <v>505</v>
      </c>
      <c r="E415" s="252" t="s">
        <v>1321</v>
      </c>
      <c r="F415" s="209" t="s">
        <v>31</v>
      </c>
      <c r="G415" s="252" t="s">
        <v>2439</v>
      </c>
      <c r="H415" s="210" t="s">
        <v>7</v>
      </c>
      <c r="I415" s="224" t="s">
        <v>2993</v>
      </c>
      <c r="J415" s="211" t="s">
        <v>2486</v>
      </c>
      <c r="K415" s="4" t="s">
        <v>16</v>
      </c>
      <c r="L415" s="4"/>
      <c r="M415" s="4"/>
      <c r="N415" s="4" t="s">
        <v>16</v>
      </c>
      <c r="O415" s="4"/>
      <c r="P415" s="4" t="s">
        <v>16</v>
      </c>
      <c r="Q415" s="4"/>
      <c r="R415" s="4" t="s">
        <v>16</v>
      </c>
      <c r="S415" s="4"/>
      <c r="T415" s="4"/>
      <c r="U415" s="4" t="s">
        <v>16</v>
      </c>
      <c r="V415" s="4"/>
      <c r="W415" s="4" t="s">
        <v>16</v>
      </c>
      <c r="X415" s="4"/>
      <c r="Y415" s="4"/>
      <c r="Z415" s="4"/>
      <c r="AA415" s="4"/>
      <c r="AB415" s="4" t="s">
        <v>16</v>
      </c>
      <c r="AC415" s="4"/>
      <c r="AD415" s="4" t="s">
        <v>16</v>
      </c>
      <c r="AE415" s="236"/>
      <c r="AF415" s="4" t="s">
        <v>16</v>
      </c>
      <c r="AG415" s="4"/>
      <c r="AH415" s="4"/>
      <c r="AI415" s="4" t="s">
        <v>16</v>
      </c>
      <c r="AJ415" s="4"/>
      <c r="AK415" s="4" t="s">
        <v>16</v>
      </c>
      <c r="AL415" s="4"/>
      <c r="AM415" s="4" t="s">
        <v>16</v>
      </c>
      <c r="AN415" s="4"/>
      <c r="AO415" s="4"/>
      <c r="AP415" s="42">
        <f ca="1">COUNTIFS(INDIRECT(Data!$J$2),"&lt;&gt;")</f>
        <v>12</v>
      </c>
      <c r="AQ415" s="42">
        <f ca="1">COUNTIFS(INDIRECT(Data!$J$2),"P")</f>
        <v>12</v>
      </c>
      <c r="AR415" s="42">
        <f ca="1">COUNTIFS(INDIRECT(Data!$J$2),"A")</f>
        <v>0</v>
      </c>
      <c r="AS415" s="43">
        <f ca="1">COUNTIFS(INDIRECT(Data!$J$2),"L")</f>
        <v>0</v>
      </c>
      <c r="AT415" s="44">
        <f ca="1">IFERROR(Attd_Sheet[[#This Row],[Classes Attended]]/Attd_Sheet[[#This Row],[Column1]],"")</f>
        <v>1</v>
      </c>
      <c r="AU415" s="93"/>
    </row>
    <row r="416" spans="1:47" s="35" customFormat="1" hidden="1" x14ac:dyDescent="0.25">
      <c r="A416" s="208">
        <f>COUNTIFS(Attd_Sheet[Student ID],Attd_Sheet[[#This Row],[Student ID]])</f>
        <v>1</v>
      </c>
      <c r="B416" s="209" t="s">
        <v>137</v>
      </c>
      <c r="C416" s="210" t="s">
        <v>2494</v>
      </c>
      <c r="D416" s="252" t="s">
        <v>506</v>
      </c>
      <c r="E416" s="252" t="s">
        <v>1322</v>
      </c>
      <c r="F416" s="209" t="s">
        <v>31</v>
      </c>
      <c r="G416" s="252" t="s">
        <v>2439</v>
      </c>
      <c r="H416" s="210" t="s">
        <v>7</v>
      </c>
      <c r="I416" s="224" t="s">
        <v>2993</v>
      </c>
      <c r="J416" s="211" t="s">
        <v>2486</v>
      </c>
      <c r="K416" s="4" t="s">
        <v>16</v>
      </c>
      <c r="L416" s="4"/>
      <c r="M416" s="4"/>
      <c r="N416" s="4" t="s">
        <v>28</v>
      </c>
      <c r="O416" s="4"/>
      <c r="P416" s="4" t="s">
        <v>16</v>
      </c>
      <c r="Q416" s="4"/>
      <c r="R416" s="4" t="s">
        <v>16</v>
      </c>
      <c r="S416" s="4"/>
      <c r="T416" s="4"/>
      <c r="U416" s="4" t="s">
        <v>16</v>
      </c>
      <c r="V416" s="4"/>
      <c r="W416" s="4" t="s">
        <v>16</v>
      </c>
      <c r="X416" s="4"/>
      <c r="Y416" s="4"/>
      <c r="Z416" s="4"/>
      <c r="AA416" s="4"/>
      <c r="AB416" s="4" t="s">
        <v>16</v>
      </c>
      <c r="AC416" s="4"/>
      <c r="AD416" s="4" t="s">
        <v>16</v>
      </c>
      <c r="AE416" s="236"/>
      <c r="AF416" s="4" t="s">
        <v>16</v>
      </c>
      <c r="AG416" s="4"/>
      <c r="AH416" s="4"/>
      <c r="AI416" s="4" t="s">
        <v>16</v>
      </c>
      <c r="AJ416" s="4"/>
      <c r="AK416" s="4" t="s">
        <v>16</v>
      </c>
      <c r="AL416" s="4"/>
      <c r="AM416" s="4" t="s">
        <v>16</v>
      </c>
      <c r="AN416" s="4"/>
      <c r="AO416" s="4"/>
      <c r="AP416" s="42">
        <f ca="1">COUNTIFS(INDIRECT(Data!$J$2),"&lt;&gt;")</f>
        <v>12</v>
      </c>
      <c r="AQ416" s="42">
        <f ca="1">COUNTIFS(INDIRECT(Data!$J$2),"P")</f>
        <v>11</v>
      </c>
      <c r="AR416" s="42">
        <f ca="1">COUNTIFS(INDIRECT(Data!$J$2),"A")</f>
        <v>1</v>
      </c>
      <c r="AS416" s="43">
        <f ca="1">COUNTIFS(INDIRECT(Data!$J$2),"L")</f>
        <v>0</v>
      </c>
      <c r="AT416" s="44">
        <f ca="1">IFERROR(Attd_Sheet[[#This Row],[Classes Attended]]/Attd_Sheet[[#This Row],[Column1]],"")</f>
        <v>0.91666666666666663</v>
      </c>
      <c r="AU416" s="93"/>
    </row>
    <row r="417" spans="1:47" s="35" customFormat="1" hidden="1" x14ac:dyDescent="0.25">
      <c r="A417" s="208">
        <f>COUNTIFS(Attd_Sheet[Student ID],Attd_Sheet[[#This Row],[Student ID]])</f>
        <v>1</v>
      </c>
      <c r="B417" s="209" t="s">
        <v>137</v>
      </c>
      <c r="C417" s="210" t="s">
        <v>2494</v>
      </c>
      <c r="D417" s="252" t="s">
        <v>507</v>
      </c>
      <c r="E417" s="252" t="s">
        <v>1323</v>
      </c>
      <c r="F417" s="209" t="s">
        <v>31</v>
      </c>
      <c r="G417" s="252" t="s">
        <v>2439</v>
      </c>
      <c r="H417" s="210" t="s">
        <v>7</v>
      </c>
      <c r="I417" s="224" t="s">
        <v>2993</v>
      </c>
      <c r="J417" s="211" t="s">
        <v>2486</v>
      </c>
      <c r="K417" s="4" t="s">
        <v>16</v>
      </c>
      <c r="L417" s="4"/>
      <c r="M417" s="4"/>
      <c r="N417" s="4" t="s">
        <v>16</v>
      </c>
      <c r="O417" s="4"/>
      <c r="P417" s="4" t="s">
        <v>16</v>
      </c>
      <c r="Q417" s="4"/>
      <c r="R417" s="4" t="s">
        <v>28</v>
      </c>
      <c r="S417" s="4"/>
      <c r="T417" s="4"/>
      <c r="U417" s="4" t="s">
        <v>16</v>
      </c>
      <c r="V417" s="4"/>
      <c r="W417" s="4" t="s">
        <v>16</v>
      </c>
      <c r="X417" s="4"/>
      <c r="Y417" s="4"/>
      <c r="Z417" s="4"/>
      <c r="AA417" s="4"/>
      <c r="AB417" s="4" t="s">
        <v>16</v>
      </c>
      <c r="AC417" s="4"/>
      <c r="AD417" s="4" t="s">
        <v>16</v>
      </c>
      <c r="AE417" s="236"/>
      <c r="AF417" s="4" t="s">
        <v>16</v>
      </c>
      <c r="AG417" s="4"/>
      <c r="AH417" s="4"/>
      <c r="AI417" s="4" t="s">
        <v>16</v>
      </c>
      <c r="AJ417" s="4"/>
      <c r="AK417" s="4" t="s">
        <v>16</v>
      </c>
      <c r="AL417" s="4"/>
      <c r="AM417" s="4" t="s">
        <v>16</v>
      </c>
      <c r="AN417" s="4"/>
      <c r="AO417" s="4"/>
      <c r="AP417" s="42">
        <f ca="1">COUNTIFS(INDIRECT(Data!$J$2),"&lt;&gt;")</f>
        <v>12</v>
      </c>
      <c r="AQ417" s="42">
        <f ca="1">COUNTIFS(INDIRECT(Data!$J$2),"P")</f>
        <v>11</v>
      </c>
      <c r="AR417" s="42">
        <f ca="1">COUNTIFS(INDIRECT(Data!$J$2),"A")</f>
        <v>1</v>
      </c>
      <c r="AS417" s="43">
        <f ca="1">COUNTIFS(INDIRECT(Data!$J$2),"L")</f>
        <v>0</v>
      </c>
      <c r="AT417" s="44">
        <f ca="1">IFERROR(Attd_Sheet[[#This Row],[Classes Attended]]/Attd_Sheet[[#This Row],[Column1]],"")</f>
        <v>0.91666666666666663</v>
      </c>
      <c r="AU417" s="93"/>
    </row>
    <row r="418" spans="1:47" s="35" customFormat="1" hidden="1" x14ac:dyDescent="0.25">
      <c r="A418" s="208">
        <f>COUNTIFS(Attd_Sheet[Student ID],Attd_Sheet[[#This Row],[Student ID]])</f>
        <v>1</v>
      </c>
      <c r="B418" s="209" t="s">
        <v>137</v>
      </c>
      <c r="C418" s="13" t="s">
        <v>3443</v>
      </c>
      <c r="D418" s="252" t="s">
        <v>372</v>
      </c>
      <c r="E418" s="260" t="s">
        <v>1187</v>
      </c>
      <c r="F418" s="209" t="s">
        <v>31</v>
      </c>
      <c r="G418" s="252" t="s">
        <v>2431</v>
      </c>
      <c r="H418" s="210" t="s">
        <v>6</v>
      </c>
      <c r="I418" s="224" t="s">
        <v>2868</v>
      </c>
      <c r="J418" s="211" t="s">
        <v>2481</v>
      </c>
      <c r="K418" s="4"/>
      <c r="L418" s="4"/>
      <c r="M418" s="4" t="s">
        <v>16</v>
      </c>
      <c r="N418" s="185"/>
      <c r="O418" s="4" t="s">
        <v>16</v>
      </c>
      <c r="P418" s="4"/>
      <c r="Q418" s="4" t="s">
        <v>16</v>
      </c>
      <c r="R418" s="4"/>
      <c r="S418" s="4"/>
      <c r="T418" s="4" t="s">
        <v>16</v>
      </c>
      <c r="U418" s="4"/>
      <c r="V418" s="4" t="s">
        <v>16</v>
      </c>
      <c r="W418" s="4"/>
      <c r="X418" s="4" t="s">
        <v>16</v>
      </c>
      <c r="Y418" s="4"/>
      <c r="Z418" s="4"/>
      <c r="AA418" s="4" t="s">
        <v>16</v>
      </c>
      <c r="AB418" s="4"/>
      <c r="AC418" s="4" t="s">
        <v>16</v>
      </c>
      <c r="AD418" s="4"/>
      <c r="AE418" s="4" t="s">
        <v>16</v>
      </c>
      <c r="AF418" s="4"/>
      <c r="AG418" s="4"/>
      <c r="AH418" s="4" t="s">
        <v>16</v>
      </c>
      <c r="AI418" s="4"/>
      <c r="AJ418" s="4" t="s">
        <v>16</v>
      </c>
      <c r="AK418" s="4"/>
      <c r="AL418" s="4" t="s">
        <v>16</v>
      </c>
      <c r="AM418" s="271"/>
      <c r="AN418" s="4"/>
      <c r="AO418" s="4" t="s">
        <v>16</v>
      </c>
      <c r="AP418" s="42">
        <f ca="1">COUNTIFS(INDIRECT(Data!$J$2),"&lt;&gt;")</f>
        <v>13</v>
      </c>
      <c r="AQ418" s="42">
        <f ca="1">COUNTIFS(INDIRECT(Data!$J$2),"P")</f>
        <v>13</v>
      </c>
      <c r="AR418" s="42">
        <f ca="1">COUNTIFS(INDIRECT(Data!$J$2),"A")</f>
        <v>0</v>
      </c>
      <c r="AS418" s="43">
        <f ca="1">COUNTIFS(INDIRECT(Data!$J$2),"L")</f>
        <v>0</v>
      </c>
      <c r="AT418" s="44">
        <f ca="1">IFERROR(Attd_Sheet[[#This Row],[Classes Attended]]/Attd_Sheet[[#This Row],[Column1]],"")</f>
        <v>1</v>
      </c>
      <c r="AU418" s="93" t="s">
        <v>3501</v>
      </c>
    </row>
    <row r="419" spans="1:47" s="35" customFormat="1" hidden="1" x14ac:dyDescent="0.25">
      <c r="A419" s="208">
        <f>COUNTIFS(Attd_Sheet[Student ID],Attd_Sheet[[#This Row],[Student ID]])</f>
        <v>1</v>
      </c>
      <c r="B419" s="209" t="s">
        <v>137</v>
      </c>
      <c r="C419" s="13" t="s">
        <v>3443</v>
      </c>
      <c r="D419" s="252" t="s">
        <v>373</v>
      </c>
      <c r="E419" s="252" t="s">
        <v>1188</v>
      </c>
      <c r="F419" s="209" t="s">
        <v>31</v>
      </c>
      <c r="G419" s="252" t="s">
        <v>2431</v>
      </c>
      <c r="H419" s="210" t="s">
        <v>6</v>
      </c>
      <c r="I419" s="224" t="s">
        <v>2868</v>
      </c>
      <c r="J419" s="211" t="s">
        <v>2481</v>
      </c>
      <c r="K419" s="4"/>
      <c r="L419" s="4"/>
      <c r="M419" s="4" t="s">
        <v>16</v>
      </c>
      <c r="N419" s="185"/>
      <c r="O419" s="4" t="s">
        <v>16</v>
      </c>
      <c r="P419" s="4"/>
      <c r="Q419" s="4" t="s">
        <v>16</v>
      </c>
      <c r="R419" s="4"/>
      <c r="S419" s="4"/>
      <c r="T419" s="4" t="s">
        <v>16</v>
      </c>
      <c r="U419" s="4"/>
      <c r="V419" s="4" t="s">
        <v>16</v>
      </c>
      <c r="W419" s="4"/>
      <c r="X419" s="4" t="s">
        <v>16</v>
      </c>
      <c r="Y419" s="4"/>
      <c r="Z419" s="4"/>
      <c r="AA419" s="4" t="s">
        <v>16</v>
      </c>
      <c r="AB419" s="4"/>
      <c r="AC419" s="4" t="s">
        <v>16</v>
      </c>
      <c r="AD419" s="4"/>
      <c r="AE419" s="4" t="s">
        <v>16</v>
      </c>
      <c r="AF419" s="4"/>
      <c r="AG419" s="4"/>
      <c r="AH419" s="4" t="s">
        <v>16</v>
      </c>
      <c r="AI419" s="4"/>
      <c r="AJ419" s="4" t="s">
        <v>16</v>
      </c>
      <c r="AK419" s="4"/>
      <c r="AL419" s="4" t="s">
        <v>16</v>
      </c>
      <c r="AM419" s="271"/>
      <c r="AN419" s="4"/>
      <c r="AO419" s="4" t="s">
        <v>16</v>
      </c>
      <c r="AP419" s="42">
        <f ca="1">COUNTIFS(INDIRECT(Data!$J$2),"&lt;&gt;")</f>
        <v>13</v>
      </c>
      <c r="AQ419" s="42">
        <f ca="1">COUNTIFS(INDIRECT(Data!$J$2),"P")</f>
        <v>13</v>
      </c>
      <c r="AR419" s="42">
        <f ca="1">COUNTIFS(INDIRECT(Data!$J$2),"A")</f>
        <v>0</v>
      </c>
      <c r="AS419" s="43">
        <f ca="1">COUNTIFS(INDIRECT(Data!$J$2),"L")</f>
        <v>0</v>
      </c>
      <c r="AT419" s="44">
        <f ca="1">IFERROR(Attd_Sheet[[#This Row],[Classes Attended]]/Attd_Sheet[[#This Row],[Column1]],"")</f>
        <v>1</v>
      </c>
      <c r="AU419" s="93" t="s">
        <v>3501</v>
      </c>
    </row>
    <row r="420" spans="1:47" s="35" customFormat="1" hidden="1" x14ac:dyDescent="0.25">
      <c r="A420" s="208">
        <f>COUNTIFS(Attd_Sheet[Student ID],Attd_Sheet[[#This Row],[Student ID]])</f>
        <v>1</v>
      </c>
      <c r="B420" s="209" t="s">
        <v>137</v>
      </c>
      <c r="C420" s="13" t="s">
        <v>3443</v>
      </c>
      <c r="D420" s="252" t="s">
        <v>374</v>
      </c>
      <c r="E420" s="252" t="s">
        <v>1189</v>
      </c>
      <c r="F420" s="209" t="s">
        <v>31</v>
      </c>
      <c r="G420" s="252" t="s">
        <v>2431</v>
      </c>
      <c r="H420" s="210" t="s">
        <v>6</v>
      </c>
      <c r="I420" s="224" t="s">
        <v>2868</v>
      </c>
      <c r="J420" s="211" t="s">
        <v>2481</v>
      </c>
      <c r="K420" s="4"/>
      <c r="L420" s="4"/>
      <c r="M420" s="4" t="s">
        <v>16</v>
      </c>
      <c r="N420" s="185"/>
      <c r="O420" s="4" t="s">
        <v>16</v>
      </c>
      <c r="P420" s="4"/>
      <c r="Q420" s="4" t="s">
        <v>16</v>
      </c>
      <c r="R420" s="4"/>
      <c r="S420" s="4"/>
      <c r="T420" s="4" t="s">
        <v>16</v>
      </c>
      <c r="U420" s="4"/>
      <c r="V420" s="4" t="s">
        <v>16</v>
      </c>
      <c r="W420" s="4"/>
      <c r="X420" s="4" t="s">
        <v>16</v>
      </c>
      <c r="Y420" s="4"/>
      <c r="Z420" s="4"/>
      <c r="AA420" s="4" t="s">
        <v>16</v>
      </c>
      <c r="AB420" s="4"/>
      <c r="AC420" s="4" t="s">
        <v>16</v>
      </c>
      <c r="AD420" s="4"/>
      <c r="AE420" s="4" t="s">
        <v>16</v>
      </c>
      <c r="AF420" s="4"/>
      <c r="AG420" s="4"/>
      <c r="AH420" s="4" t="s">
        <v>16</v>
      </c>
      <c r="AI420" s="4"/>
      <c r="AJ420" s="4" t="s">
        <v>16</v>
      </c>
      <c r="AK420" s="4"/>
      <c r="AL420" s="4" t="s">
        <v>16</v>
      </c>
      <c r="AM420" s="271"/>
      <c r="AN420" s="4"/>
      <c r="AO420" s="4" t="s">
        <v>16</v>
      </c>
      <c r="AP420" s="42">
        <f ca="1">COUNTIFS(INDIRECT(Data!$J$2),"&lt;&gt;")</f>
        <v>13</v>
      </c>
      <c r="AQ420" s="42">
        <f ca="1">COUNTIFS(INDIRECT(Data!$J$2),"P")</f>
        <v>13</v>
      </c>
      <c r="AR420" s="42">
        <f ca="1">COUNTIFS(INDIRECT(Data!$J$2),"A")</f>
        <v>0</v>
      </c>
      <c r="AS420" s="43">
        <f ca="1">COUNTIFS(INDIRECT(Data!$J$2),"L")</f>
        <v>0</v>
      </c>
      <c r="AT420" s="44">
        <f ca="1">IFERROR(Attd_Sheet[[#This Row],[Classes Attended]]/Attd_Sheet[[#This Row],[Column1]],"")</f>
        <v>1</v>
      </c>
      <c r="AU420" s="93" t="s">
        <v>3501</v>
      </c>
    </row>
    <row r="421" spans="1:47" s="35" customFormat="1" hidden="1" x14ac:dyDescent="0.25">
      <c r="A421" s="208">
        <f>COUNTIFS(Attd_Sheet[Student ID],Attd_Sheet[[#This Row],[Student ID]])</f>
        <v>1</v>
      </c>
      <c r="B421" s="209" t="s">
        <v>137</v>
      </c>
      <c r="C421" s="13" t="s">
        <v>3443</v>
      </c>
      <c r="D421" s="252" t="s">
        <v>375</v>
      </c>
      <c r="E421" s="252" t="s">
        <v>1190</v>
      </c>
      <c r="F421" s="209" t="s">
        <v>31</v>
      </c>
      <c r="G421" s="252" t="s">
        <v>2431</v>
      </c>
      <c r="H421" s="210" t="s">
        <v>6</v>
      </c>
      <c r="I421" s="224" t="s">
        <v>2868</v>
      </c>
      <c r="J421" s="211" t="s">
        <v>2481</v>
      </c>
      <c r="K421" s="4"/>
      <c r="L421" s="4"/>
      <c r="M421" s="4" t="s">
        <v>16</v>
      </c>
      <c r="N421" s="185"/>
      <c r="O421" s="4" t="s">
        <v>16</v>
      </c>
      <c r="P421" s="4"/>
      <c r="Q421" s="4" t="s">
        <v>16</v>
      </c>
      <c r="R421" s="4"/>
      <c r="S421" s="4"/>
      <c r="T421" s="4" t="s">
        <v>16</v>
      </c>
      <c r="U421" s="4"/>
      <c r="V421" s="4" t="s">
        <v>16</v>
      </c>
      <c r="W421" s="4"/>
      <c r="X421" s="4" t="s">
        <v>16</v>
      </c>
      <c r="Y421" s="4"/>
      <c r="Z421" s="4"/>
      <c r="AA421" s="4" t="s">
        <v>16</v>
      </c>
      <c r="AB421" s="4"/>
      <c r="AC421" s="4" t="s">
        <v>16</v>
      </c>
      <c r="AD421" s="162"/>
      <c r="AE421" s="4" t="s">
        <v>16</v>
      </c>
      <c r="AF421" s="4"/>
      <c r="AG421" s="4"/>
      <c r="AH421" s="4" t="s">
        <v>16</v>
      </c>
      <c r="AI421" s="4"/>
      <c r="AJ421" s="4" t="s">
        <v>16</v>
      </c>
      <c r="AK421" s="4"/>
      <c r="AL421" s="4" t="s">
        <v>16</v>
      </c>
      <c r="AM421" s="271"/>
      <c r="AN421" s="4"/>
      <c r="AO421" s="4" t="s">
        <v>16</v>
      </c>
      <c r="AP421" s="42">
        <f ca="1">COUNTIFS(INDIRECT(Data!$J$2),"&lt;&gt;")</f>
        <v>13</v>
      </c>
      <c r="AQ421" s="42">
        <f ca="1">COUNTIFS(INDIRECT(Data!$J$2),"P")</f>
        <v>13</v>
      </c>
      <c r="AR421" s="42">
        <f ca="1">COUNTIFS(INDIRECT(Data!$J$2),"A")</f>
        <v>0</v>
      </c>
      <c r="AS421" s="43">
        <f ca="1">COUNTIFS(INDIRECT(Data!$J$2),"L")</f>
        <v>0</v>
      </c>
      <c r="AT421" s="44">
        <f ca="1">IFERROR(Attd_Sheet[[#This Row],[Classes Attended]]/Attd_Sheet[[#This Row],[Column1]],"")</f>
        <v>1</v>
      </c>
      <c r="AU421" s="93" t="s">
        <v>3501</v>
      </c>
    </row>
    <row r="422" spans="1:47" s="35" customFormat="1" hidden="1" x14ac:dyDescent="0.25">
      <c r="A422" s="208">
        <f>COUNTIFS(Attd_Sheet[Student ID],Attd_Sheet[[#This Row],[Student ID]])</f>
        <v>1</v>
      </c>
      <c r="B422" s="209" t="s">
        <v>137</v>
      </c>
      <c r="C422" s="13" t="s">
        <v>3443</v>
      </c>
      <c r="D422" s="252" t="s">
        <v>376</v>
      </c>
      <c r="E422" s="252" t="s">
        <v>1191</v>
      </c>
      <c r="F422" s="209" t="s">
        <v>31</v>
      </c>
      <c r="G422" s="252" t="s">
        <v>2431</v>
      </c>
      <c r="H422" s="210" t="s">
        <v>6</v>
      </c>
      <c r="I422" s="224" t="s">
        <v>2868</v>
      </c>
      <c r="J422" s="211" t="s">
        <v>2481</v>
      </c>
      <c r="K422" s="4"/>
      <c r="L422" s="4"/>
      <c r="M422" s="4" t="s">
        <v>16</v>
      </c>
      <c r="N422" s="185"/>
      <c r="O422" s="4" t="s">
        <v>16</v>
      </c>
      <c r="P422" s="4"/>
      <c r="Q422" s="4" t="s">
        <v>16</v>
      </c>
      <c r="R422" s="4"/>
      <c r="S422" s="4"/>
      <c r="T422" s="4" t="s">
        <v>16</v>
      </c>
      <c r="U422" s="4"/>
      <c r="V422" s="4" t="s">
        <v>16</v>
      </c>
      <c r="W422" s="4"/>
      <c r="X422" s="4" t="s">
        <v>16</v>
      </c>
      <c r="Y422" s="4"/>
      <c r="Z422" s="4"/>
      <c r="AA422" s="4" t="s">
        <v>16</v>
      </c>
      <c r="AB422" s="4"/>
      <c r="AC422" s="4" t="s">
        <v>16</v>
      </c>
      <c r="AD422" s="162"/>
      <c r="AE422" s="4" t="s">
        <v>16</v>
      </c>
      <c r="AF422" s="4"/>
      <c r="AG422" s="4"/>
      <c r="AH422" s="4" t="s">
        <v>16</v>
      </c>
      <c r="AI422" s="4"/>
      <c r="AJ422" s="4" t="s">
        <v>16</v>
      </c>
      <c r="AK422" s="4"/>
      <c r="AL422" s="4" t="s">
        <v>16</v>
      </c>
      <c r="AM422" s="271"/>
      <c r="AN422" s="4"/>
      <c r="AO422" s="4" t="s">
        <v>16</v>
      </c>
      <c r="AP422" s="42">
        <f ca="1">COUNTIFS(INDIRECT(Data!$J$2),"&lt;&gt;")</f>
        <v>13</v>
      </c>
      <c r="AQ422" s="42">
        <f ca="1">COUNTIFS(INDIRECT(Data!$J$2),"P")</f>
        <v>13</v>
      </c>
      <c r="AR422" s="42">
        <f ca="1">COUNTIFS(INDIRECT(Data!$J$2),"A")</f>
        <v>0</v>
      </c>
      <c r="AS422" s="43">
        <f ca="1">COUNTIFS(INDIRECT(Data!$J$2),"L")</f>
        <v>0</v>
      </c>
      <c r="AT422" s="44">
        <f ca="1">IFERROR(Attd_Sheet[[#This Row],[Classes Attended]]/Attd_Sheet[[#This Row],[Column1]],"")</f>
        <v>1</v>
      </c>
      <c r="AU422" s="93" t="s">
        <v>3501</v>
      </c>
    </row>
    <row r="423" spans="1:47" s="35" customFormat="1" hidden="1" x14ac:dyDescent="0.25">
      <c r="A423" s="208">
        <f>COUNTIFS(Attd_Sheet[Student ID],Attd_Sheet[[#This Row],[Student ID]])</f>
        <v>1</v>
      </c>
      <c r="B423" s="209" t="s">
        <v>137</v>
      </c>
      <c r="C423" s="13" t="s">
        <v>3443</v>
      </c>
      <c r="D423" s="252" t="s">
        <v>377</v>
      </c>
      <c r="E423" s="252" t="s">
        <v>1192</v>
      </c>
      <c r="F423" s="209" t="s">
        <v>31</v>
      </c>
      <c r="G423" s="252" t="s">
        <v>2431</v>
      </c>
      <c r="H423" s="210" t="s">
        <v>6</v>
      </c>
      <c r="I423" s="224" t="s">
        <v>2868</v>
      </c>
      <c r="J423" s="211" t="s">
        <v>2481</v>
      </c>
      <c r="K423" s="4"/>
      <c r="L423" s="4"/>
      <c r="M423" s="4" t="s">
        <v>16</v>
      </c>
      <c r="N423" s="185"/>
      <c r="O423" s="4" t="s">
        <v>16</v>
      </c>
      <c r="P423" s="4"/>
      <c r="Q423" s="4" t="s">
        <v>16</v>
      </c>
      <c r="R423" s="4"/>
      <c r="S423" s="4"/>
      <c r="T423" s="4" t="s">
        <v>16</v>
      </c>
      <c r="U423" s="4"/>
      <c r="V423" s="4" t="s">
        <v>16</v>
      </c>
      <c r="W423" s="4"/>
      <c r="X423" s="4" t="s">
        <v>16</v>
      </c>
      <c r="Y423" s="4"/>
      <c r="Z423" s="4"/>
      <c r="AA423" s="4" t="s">
        <v>16</v>
      </c>
      <c r="AB423" s="4"/>
      <c r="AC423" s="4" t="s">
        <v>16</v>
      </c>
      <c r="AD423" s="162"/>
      <c r="AE423" s="4" t="s">
        <v>16</v>
      </c>
      <c r="AF423" s="4"/>
      <c r="AG423" s="4"/>
      <c r="AH423" s="4" t="s">
        <v>16</v>
      </c>
      <c r="AI423" s="4"/>
      <c r="AJ423" s="4" t="s">
        <v>16</v>
      </c>
      <c r="AK423" s="4"/>
      <c r="AL423" s="4" t="s">
        <v>16</v>
      </c>
      <c r="AM423" s="271"/>
      <c r="AN423" s="4"/>
      <c r="AO423" s="4" t="s">
        <v>16</v>
      </c>
      <c r="AP423" s="42">
        <f ca="1">COUNTIFS(INDIRECT(Data!$J$2),"&lt;&gt;")</f>
        <v>13</v>
      </c>
      <c r="AQ423" s="42">
        <f ca="1">COUNTIFS(INDIRECT(Data!$J$2),"P")</f>
        <v>13</v>
      </c>
      <c r="AR423" s="42">
        <f ca="1">COUNTIFS(INDIRECT(Data!$J$2),"A")</f>
        <v>0</v>
      </c>
      <c r="AS423" s="43">
        <f ca="1">COUNTIFS(INDIRECT(Data!$J$2),"L")</f>
        <v>0</v>
      </c>
      <c r="AT423" s="44">
        <f ca="1">IFERROR(Attd_Sheet[[#This Row],[Classes Attended]]/Attd_Sheet[[#This Row],[Column1]],"")</f>
        <v>1</v>
      </c>
      <c r="AU423" s="93" t="s">
        <v>3501</v>
      </c>
    </row>
    <row r="424" spans="1:47" s="35" customFormat="1" hidden="1" x14ac:dyDescent="0.25">
      <c r="A424" s="208">
        <f>COUNTIFS(Attd_Sheet[Student ID],Attd_Sheet[[#This Row],[Student ID]])</f>
        <v>1</v>
      </c>
      <c r="B424" s="209" t="s">
        <v>137</v>
      </c>
      <c r="C424" s="13" t="s">
        <v>3443</v>
      </c>
      <c r="D424" s="252" t="s">
        <v>379</v>
      </c>
      <c r="E424" s="252" t="s">
        <v>1194</v>
      </c>
      <c r="F424" s="209" t="s">
        <v>31</v>
      </c>
      <c r="G424" s="252" t="s">
        <v>2431</v>
      </c>
      <c r="H424" s="210" t="s">
        <v>6</v>
      </c>
      <c r="I424" s="224" t="s">
        <v>2868</v>
      </c>
      <c r="J424" s="211" t="s">
        <v>2481</v>
      </c>
      <c r="K424" s="4"/>
      <c r="L424" s="4"/>
      <c r="M424" s="4" t="s">
        <v>16</v>
      </c>
      <c r="N424" s="185"/>
      <c r="O424" s="4" t="s">
        <v>16</v>
      </c>
      <c r="P424" s="4"/>
      <c r="Q424" s="4" t="s">
        <v>16</v>
      </c>
      <c r="R424" s="4"/>
      <c r="S424" s="4"/>
      <c r="T424" s="4" t="s">
        <v>16</v>
      </c>
      <c r="U424" s="4"/>
      <c r="V424" s="4" t="s">
        <v>16</v>
      </c>
      <c r="W424" s="185"/>
      <c r="X424" s="4" t="s">
        <v>16</v>
      </c>
      <c r="Y424" s="4"/>
      <c r="Z424" s="4"/>
      <c r="AA424" s="4" t="s">
        <v>16</v>
      </c>
      <c r="AB424" s="4"/>
      <c r="AC424" s="4" t="s">
        <v>16</v>
      </c>
      <c r="AD424" s="4"/>
      <c r="AE424" s="4" t="s">
        <v>16</v>
      </c>
      <c r="AF424" s="4"/>
      <c r="AG424" s="4"/>
      <c r="AH424" s="4" t="s">
        <v>16</v>
      </c>
      <c r="AI424" s="4"/>
      <c r="AJ424" s="4" t="s">
        <v>16</v>
      </c>
      <c r="AK424" s="4"/>
      <c r="AL424" s="4" t="s">
        <v>16</v>
      </c>
      <c r="AM424" s="271"/>
      <c r="AN424" s="4"/>
      <c r="AO424" s="4" t="s">
        <v>16</v>
      </c>
      <c r="AP424" s="42">
        <f ca="1">COUNTIFS(INDIRECT(Data!$J$2),"&lt;&gt;")</f>
        <v>13</v>
      </c>
      <c r="AQ424" s="42">
        <f ca="1">COUNTIFS(INDIRECT(Data!$J$2),"P")</f>
        <v>13</v>
      </c>
      <c r="AR424" s="42">
        <f ca="1">COUNTIFS(INDIRECT(Data!$J$2),"A")</f>
        <v>0</v>
      </c>
      <c r="AS424" s="43">
        <f ca="1">COUNTIFS(INDIRECT(Data!$J$2),"L")</f>
        <v>0</v>
      </c>
      <c r="AT424" s="44">
        <f ca="1">IFERROR(Attd_Sheet[[#This Row],[Classes Attended]]/Attd_Sheet[[#This Row],[Column1]],"")</f>
        <v>1</v>
      </c>
      <c r="AU424" s="93" t="s">
        <v>3501</v>
      </c>
    </row>
    <row r="425" spans="1:47" s="35" customFormat="1" hidden="1" x14ac:dyDescent="0.25">
      <c r="A425" s="208">
        <f>COUNTIFS(Attd_Sheet[Student ID],Attd_Sheet[[#This Row],[Student ID]])</f>
        <v>1</v>
      </c>
      <c r="B425" s="209" t="s">
        <v>137</v>
      </c>
      <c r="C425" s="13" t="s">
        <v>3443</v>
      </c>
      <c r="D425" s="252" t="s">
        <v>380</v>
      </c>
      <c r="E425" s="252" t="s">
        <v>1195</v>
      </c>
      <c r="F425" s="209" t="s">
        <v>31</v>
      </c>
      <c r="G425" s="252" t="s">
        <v>2431</v>
      </c>
      <c r="H425" s="210" t="s">
        <v>6</v>
      </c>
      <c r="I425" s="224" t="s">
        <v>2868</v>
      </c>
      <c r="J425" s="211" t="s">
        <v>2481</v>
      </c>
      <c r="K425" s="4"/>
      <c r="L425" s="4"/>
      <c r="M425" s="4" t="s">
        <v>16</v>
      </c>
      <c r="N425" s="4"/>
      <c r="O425" s="4" t="s">
        <v>16</v>
      </c>
      <c r="P425" s="4"/>
      <c r="Q425" s="4" t="s">
        <v>16</v>
      </c>
      <c r="R425" s="4"/>
      <c r="S425" s="4"/>
      <c r="T425" s="4" t="s">
        <v>16</v>
      </c>
      <c r="U425" s="4"/>
      <c r="V425" s="4" t="s">
        <v>16</v>
      </c>
      <c r="W425" s="185"/>
      <c r="X425" s="4" t="s">
        <v>16</v>
      </c>
      <c r="Y425" s="4"/>
      <c r="Z425" s="4"/>
      <c r="AA425" s="4" t="s">
        <v>16</v>
      </c>
      <c r="AB425" s="4"/>
      <c r="AC425" s="4" t="s">
        <v>16</v>
      </c>
      <c r="AD425" s="4"/>
      <c r="AE425" s="4" t="s">
        <v>16</v>
      </c>
      <c r="AF425" s="4"/>
      <c r="AG425" s="4"/>
      <c r="AH425" s="4" t="s">
        <v>16</v>
      </c>
      <c r="AI425" s="4"/>
      <c r="AJ425" s="4" t="s">
        <v>16</v>
      </c>
      <c r="AK425" s="4"/>
      <c r="AL425" s="4" t="s">
        <v>16</v>
      </c>
      <c r="AM425" s="271"/>
      <c r="AN425" s="4"/>
      <c r="AO425" s="4" t="s">
        <v>16</v>
      </c>
      <c r="AP425" s="42">
        <f ca="1">COUNTIFS(INDIRECT(Data!$J$2),"&lt;&gt;")</f>
        <v>13</v>
      </c>
      <c r="AQ425" s="42">
        <f ca="1">COUNTIFS(INDIRECT(Data!$J$2),"P")</f>
        <v>13</v>
      </c>
      <c r="AR425" s="42">
        <f ca="1">COUNTIFS(INDIRECT(Data!$J$2),"A")</f>
        <v>0</v>
      </c>
      <c r="AS425" s="43">
        <f ca="1">COUNTIFS(INDIRECT(Data!$J$2),"L")</f>
        <v>0</v>
      </c>
      <c r="AT425" s="44">
        <f ca="1">IFERROR(Attd_Sheet[[#This Row],[Classes Attended]]/Attd_Sheet[[#This Row],[Column1]],"")</f>
        <v>1</v>
      </c>
      <c r="AU425" s="93" t="s">
        <v>3501</v>
      </c>
    </row>
    <row r="426" spans="1:47" s="35" customFormat="1" hidden="1" x14ac:dyDescent="0.25">
      <c r="A426" s="208">
        <f>COUNTIFS(Attd_Sheet[Student ID],Attd_Sheet[[#This Row],[Student ID]])</f>
        <v>1</v>
      </c>
      <c r="B426" s="209" t="s">
        <v>137</v>
      </c>
      <c r="C426" s="13" t="s">
        <v>3443</v>
      </c>
      <c r="D426" s="252" t="s">
        <v>381</v>
      </c>
      <c r="E426" s="252" t="s">
        <v>1196</v>
      </c>
      <c r="F426" s="209" t="s">
        <v>31</v>
      </c>
      <c r="G426" s="252" t="s">
        <v>2431</v>
      </c>
      <c r="H426" s="210" t="s">
        <v>6</v>
      </c>
      <c r="I426" s="224" t="s">
        <v>2868</v>
      </c>
      <c r="J426" s="211" t="s">
        <v>2481</v>
      </c>
      <c r="K426" s="4"/>
      <c r="L426" s="4"/>
      <c r="M426" s="4" t="s">
        <v>16</v>
      </c>
      <c r="N426" s="185"/>
      <c r="O426" s="4" t="s">
        <v>16</v>
      </c>
      <c r="P426" s="4"/>
      <c r="Q426" s="4" t="s">
        <v>16</v>
      </c>
      <c r="R426" s="4"/>
      <c r="S426" s="4"/>
      <c r="T426" s="4" t="s">
        <v>16</v>
      </c>
      <c r="U426" s="4"/>
      <c r="V426" s="4" t="s">
        <v>16</v>
      </c>
      <c r="W426" s="185"/>
      <c r="X426" s="4" t="s">
        <v>16</v>
      </c>
      <c r="Y426" s="4"/>
      <c r="Z426" s="4"/>
      <c r="AA426" s="4" t="s">
        <v>16</v>
      </c>
      <c r="AB426" s="4"/>
      <c r="AC426" s="4" t="s">
        <v>16</v>
      </c>
      <c r="AD426" s="4"/>
      <c r="AE426" s="4" t="s">
        <v>16</v>
      </c>
      <c r="AF426" s="4"/>
      <c r="AG426" s="4"/>
      <c r="AH426" s="4" t="s">
        <v>16</v>
      </c>
      <c r="AI426" s="4"/>
      <c r="AJ426" s="4" t="s">
        <v>16</v>
      </c>
      <c r="AK426" s="4"/>
      <c r="AL426" s="4" t="s">
        <v>16</v>
      </c>
      <c r="AM426" s="271"/>
      <c r="AN426" s="4"/>
      <c r="AO426" s="4" t="s">
        <v>16</v>
      </c>
      <c r="AP426" s="42">
        <f ca="1">COUNTIFS(INDIRECT(Data!$J$2),"&lt;&gt;")</f>
        <v>13</v>
      </c>
      <c r="AQ426" s="42">
        <f ca="1">COUNTIFS(INDIRECT(Data!$J$2),"P")</f>
        <v>13</v>
      </c>
      <c r="AR426" s="42">
        <f ca="1">COUNTIFS(INDIRECT(Data!$J$2),"A")</f>
        <v>0</v>
      </c>
      <c r="AS426" s="43">
        <f ca="1">COUNTIFS(INDIRECT(Data!$J$2),"L")</f>
        <v>0</v>
      </c>
      <c r="AT426" s="44">
        <f ca="1">IFERROR(Attd_Sheet[[#This Row],[Classes Attended]]/Attd_Sheet[[#This Row],[Column1]],"")</f>
        <v>1</v>
      </c>
      <c r="AU426" s="93" t="s">
        <v>3501</v>
      </c>
    </row>
    <row r="427" spans="1:47" s="35" customFormat="1" hidden="1" x14ac:dyDescent="0.25">
      <c r="A427" s="208">
        <f>COUNTIFS(Attd_Sheet[Student ID],Attd_Sheet[[#This Row],[Student ID]])</f>
        <v>1</v>
      </c>
      <c r="B427" s="209" t="s">
        <v>137</v>
      </c>
      <c r="C427" s="13" t="s">
        <v>3443</v>
      </c>
      <c r="D427" s="252" t="s">
        <v>382</v>
      </c>
      <c r="E427" s="252" t="s">
        <v>1197</v>
      </c>
      <c r="F427" s="209" t="s">
        <v>31</v>
      </c>
      <c r="G427" s="252" t="s">
        <v>2431</v>
      </c>
      <c r="H427" s="210" t="s">
        <v>6</v>
      </c>
      <c r="I427" s="224" t="s">
        <v>2868</v>
      </c>
      <c r="J427" s="211" t="s">
        <v>2481</v>
      </c>
      <c r="K427" s="4"/>
      <c r="L427" s="4"/>
      <c r="M427" s="4" t="s">
        <v>16</v>
      </c>
      <c r="N427" s="185"/>
      <c r="O427" s="4" t="s">
        <v>16</v>
      </c>
      <c r="P427" s="4"/>
      <c r="Q427" s="4" t="s">
        <v>16</v>
      </c>
      <c r="R427" s="4"/>
      <c r="S427" s="4"/>
      <c r="T427" s="4" t="s">
        <v>16</v>
      </c>
      <c r="U427" s="4"/>
      <c r="V427" s="4" t="s">
        <v>16</v>
      </c>
      <c r="W427" s="185"/>
      <c r="X427" s="4" t="s">
        <v>16</v>
      </c>
      <c r="Y427" s="4"/>
      <c r="Z427" s="4"/>
      <c r="AA427" s="4" t="s">
        <v>16</v>
      </c>
      <c r="AB427" s="4"/>
      <c r="AC427" s="4" t="s">
        <v>16</v>
      </c>
      <c r="AD427" s="4"/>
      <c r="AE427" s="4" t="s">
        <v>16</v>
      </c>
      <c r="AF427" s="4"/>
      <c r="AG427" s="4"/>
      <c r="AH427" s="4" t="s">
        <v>16</v>
      </c>
      <c r="AI427" s="4"/>
      <c r="AJ427" s="4" t="s">
        <v>16</v>
      </c>
      <c r="AK427" s="4"/>
      <c r="AL427" s="4" t="s">
        <v>16</v>
      </c>
      <c r="AM427" s="271"/>
      <c r="AN427" s="4"/>
      <c r="AO427" s="4" t="s">
        <v>16</v>
      </c>
      <c r="AP427" s="42">
        <f ca="1">COUNTIFS(INDIRECT(Data!$J$2),"&lt;&gt;")</f>
        <v>13</v>
      </c>
      <c r="AQ427" s="42">
        <f ca="1">COUNTIFS(INDIRECT(Data!$J$2),"P")</f>
        <v>13</v>
      </c>
      <c r="AR427" s="42">
        <f ca="1">COUNTIFS(INDIRECT(Data!$J$2),"A")</f>
        <v>0</v>
      </c>
      <c r="AS427" s="43">
        <f ca="1">COUNTIFS(INDIRECT(Data!$J$2),"L")</f>
        <v>0</v>
      </c>
      <c r="AT427" s="44">
        <f ca="1">IFERROR(Attd_Sheet[[#This Row],[Classes Attended]]/Attd_Sheet[[#This Row],[Column1]],"")</f>
        <v>1</v>
      </c>
      <c r="AU427" s="93" t="s">
        <v>3501</v>
      </c>
    </row>
    <row r="428" spans="1:47" s="35" customFormat="1" hidden="1" x14ac:dyDescent="0.25">
      <c r="A428" s="208">
        <f>COUNTIFS(Attd_Sheet[Student ID],Attd_Sheet[[#This Row],[Student ID]])</f>
        <v>1</v>
      </c>
      <c r="B428" s="209" t="s">
        <v>137</v>
      </c>
      <c r="C428" s="13" t="s">
        <v>3443</v>
      </c>
      <c r="D428" s="252" t="s">
        <v>383</v>
      </c>
      <c r="E428" s="252" t="s">
        <v>1198</v>
      </c>
      <c r="F428" s="209" t="s">
        <v>31</v>
      </c>
      <c r="G428" s="252" t="s">
        <v>2431</v>
      </c>
      <c r="H428" s="210" t="s">
        <v>6</v>
      </c>
      <c r="I428" s="224" t="s">
        <v>2868</v>
      </c>
      <c r="J428" s="211" t="s">
        <v>2481</v>
      </c>
      <c r="K428" s="4"/>
      <c r="L428" s="4"/>
      <c r="M428" s="4" t="s">
        <v>16</v>
      </c>
      <c r="N428" s="185"/>
      <c r="O428" s="4" t="s">
        <v>16</v>
      </c>
      <c r="P428" s="4"/>
      <c r="Q428" s="4" t="s">
        <v>16</v>
      </c>
      <c r="R428" s="4"/>
      <c r="S428" s="4"/>
      <c r="T428" s="4" t="s">
        <v>16</v>
      </c>
      <c r="U428" s="4"/>
      <c r="V428" s="4" t="s">
        <v>16</v>
      </c>
      <c r="W428" s="185"/>
      <c r="X428" s="4" t="s">
        <v>16</v>
      </c>
      <c r="Y428" s="4"/>
      <c r="Z428" s="4"/>
      <c r="AA428" s="4" t="s">
        <v>16</v>
      </c>
      <c r="AB428" s="4"/>
      <c r="AC428" s="4" t="s">
        <v>16</v>
      </c>
      <c r="AD428" s="4"/>
      <c r="AE428" s="4" t="s">
        <v>16</v>
      </c>
      <c r="AF428" s="4"/>
      <c r="AG428" s="4"/>
      <c r="AH428" s="4" t="s">
        <v>16</v>
      </c>
      <c r="AI428" s="4"/>
      <c r="AJ428" s="4" t="s">
        <v>16</v>
      </c>
      <c r="AK428" s="4"/>
      <c r="AL428" s="4" t="s">
        <v>16</v>
      </c>
      <c r="AM428" s="271"/>
      <c r="AN428" s="4"/>
      <c r="AO428" s="4" t="s">
        <v>16</v>
      </c>
      <c r="AP428" s="42">
        <f ca="1">COUNTIFS(INDIRECT(Data!$J$2),"&lt;&gt;")</f>
        <v>13</v>
      </c>
      <c r="AQ428" s="42">
        <f ca="1">COUNTIFS(INDIRECT(Data!$J$2),"P")</f>
        <v>13</v>
      </c>
      <c r="AR428" s="42">
        <f ca="1">COUNTIFS(INDIRECT(Data!$J$2),"A")</f>
        <v>0</v>
      </c>
      <c r="AS428" s="43">
        <f ca="1">COUNTIFS(INDIRECT(Data!$J$2),"L")</f>
        <v>0</v>
      </c>
      <c r="AT428" s="44">
        <f ca="1">IFERROR(Attd_Sheet[[#This Row],[Classes Attended]]/Attd_Sheet[[#This Row],[Column1]],"")</f>
        <v>1</v>
      </c>
      <c r="AU428" s="93" t="s">
        <v>3501</v>
      </c>
    </row>
    <row r="429" spans="1:47" s="35" customFormat="1" hidden="1" x14ac:dyDescent="0.25">
      <c r="A429" s="208">
        <f>COUNTIFS(Attd_Sheet[Student ID],Attd_Sheet[[#This Row],[Student ID]])</f>
        <v>1</v>
      </c>
      <c r="B429" s="209" t="s">
        <v>137</v>
      </c>
      <c r="C429" s="13" t="s">
        <v>3443</v>
      </c>
      <c r="D429" s="252" t="s">
        <v>384</v>
      </c>
      <c r="E429" s="252" t="s">
        <v>1199</v>
      </c>
      <c r="F429" s="209" t="s">
        <v>31</v>
      </c>
      <c r="G429" s="252" t="s">
        <v>2431</v>
      </c>
      <c r="H429" s="210" t="s">
        <v>6</v>
      </c>
      <c r="I429" s="224" t="s">
        <v>2868</v>
      </c>
      <c r="J429" s="211" t="s">
        <v>2481</v>
      </c>
      <c r="K429" s="4"/>
      <c r="L429" s="4"/>
      <c r="M429" s="4" t="s">
        <v>16</v>
      </c>
      <c r="N429" s="185"/>
      <c r="O429" s="4" t="s">
        <v>16</v>
      </c>
      <c r="P429" s="4"/>
      <c r="Q429" s="4" t="s">
        <v>16</v>
      </c>
      <c r="R429" s="4"/>
      <c r="S429" s="4"/>
      <c r="T429" s="4" t="s">
        <v>16</v>
      </c>
      <c r="U429" s="4"/>
      <c r="V429" s="4" t="s">
        <v>16</v>
      </c>
      <c r="W429" s="4"/>
      <c r="X429" s="4" t="s">
        <v>16</v>
      </c>
      <c r="Y429" s="4"/>
      <c r="Z429" s="4"/>
      <c r="AA429" s="4" t="s">
        <v>16</v>
      </c>
      <c r="AB429" s="4"/>
      <c r="AC429" s="4" t="s">
        <v>16</v>
      </c>
      <c r="AD429" s="162"/>
      <c r="AE429" s="4" t="s">
        <v>16</v>
      </c>
      <c r="AF429" s="4"/>
      <c r="AG429" s="4"/>
      <c r="AH429" s="4" t="s">
        <v>16</v>
      </c>
      <c r="AI429" s="4"/>
      <c r="AJ429" s="4" t="s">
        <v>16</v>
      </c>
      <c r="AK429" s="4"/>
      <c r="AL429" s="4" t="s">
        <v>16</v>
      </c>
      <c r="AM429" s="271"/>
      <c r="AN429" s="4"/>
      <c r="AO429" s="4" t="s">
        <v>16</v>
      </c>
      <c r="AP429" s="42">
        <f ca="1">COUNTIFS(INDIRECT(Data!$J$2),"&lt;&gt;")</f>
        <v>13</v>
      </c>
      <c r="AQ429" s="42">
        <f ca="1">COUNTIFS(INDIRECT(Data!$J$2),"P")</f>
        <v>13</v>
      </c>
      <c r="AR429" s="42">
        <f ca="1">COUNTIFS(INDIRECT(Data!$J$2),"A")</f>
        <v>0</v>
      </c>
      <c r="AS429" s="43">
        <f ca="1">COUNTIFS(INDIRECT(Data!$J$2),"L")</f>
        <v>0</v>
      </c>
      <c r="AT429" s="44">
        <f ca="1">IFERROR(Attd_Sheet[[#This Row],[Classes Attended]]/Attd_Sheet[[#This Row],[Column1]],"")</f>
        <v>1</v>
      </c>
      <c r="AU429" s="93" t="s">
        <v>3501</v>
      </c>
    </row>
    <row r="430" spans="1:47" s="35" customFormat="1" hidden="1" x14ac:dyDescent="0.25">
      <c r="A430" s="208">
        <f>COUNTIFS(Attd_Sheet[Student ID],Attd_Sheet[[#This Row],[Student ID]])</f>
        <v>1</v>
      </c>
      <c r="B430" s="209" t="s">
        <v>137</v>
      </c>
      <c r="C430" s="13" t="s">
        <v>3443</v>
      </c>
      <c r="D430" s="252" t="s">
        <v>385</v>
      </c>
      <c r="E430" s="252" t="s">
        <v>1200</v>
      </c>
      <c r="F430" s="209" t="s">
        <v>31</v>
      </c>
      <c r="G430" s="252" t="s">
        <v>2431</v>
      </c>
      <c r="H430" s="210" t="s">
        <v>6</v>
      </c>
      <c r="I430" s="224" t="s">
        <v>2868</v>
      </c>
      <c r="J430" s="211" t="s">
        <v>2481</v>
      </c>
      <c r="K430" s="4"/>
      <c r="L430" s="4"/>
      <c r="M430" s="4" t="s">
        <v>16</v>
      </c>
      <c r="N430" s="185"/>
      <c r="O430" s="4" t="s">
        <v>16</v>
      </c>
      <c r="P430" s="4"/>
      <c r="Q430" s="4" t="s">
        <v>16</v>
      </c>
      <c r="R430" s="4"/>
      <c r="S430" s="4"/>
      <c r="T430" s="4" t="s">
        <v>16</v>
      </c>
      <c r="U430" s="4"/>
      <c r="V430" s="4" t="s">
        <v>16</v>
      </c>
      <c r="W430" s="4"/>
      <c r="X430" s="4" t="s">
        <v>16</v>
      </c>
      <c r="Y430" s="4"/>
      <c r="Z430" s="4"/>
      <c r="AA430" s="4" t="s">
        <v>16</v>
      </c>
      <c r="AB430" s="4"/>
      <c r="AC430" s="4" t="s">
        <v>16</v>
      </c>
      <c r="AD430" s="162"/>
      <c r="AE430" s="4" t="s">
        <v>16</v>
      </c>
      <c r="AF430" s="4"/>
      <c r="AG430" s="4"/>
      <c r="AH430" s="4" t="s">
        <v>16</v>
      </c>
      <c r="AI430" s="4"/>
      <c r="AJ430" s="4" t="s">
        <v>16</v>
      </c>
      <c r="AK430" s="4"/>
      <c r="AL430" s="4" t="s">
        <v>16</v>
      </c>
      <c r="AM430" s="271"/>
      <c r="AN430" s="4"/>
      <c r="AO430" s="4" t="s">
        <v>16</v>
      </c>
      <c r="AP430" s="42">
        <f ca="1">COUNTIFS(INDIRECT(Data!$J$2),"&lt;&gt;")</f>
        <v>13</v>
      </c>
      <c r="AQ430" s="42">
        <f ca="1">COUNTIFS(INDIRECT(Data!$J$2),"P")</f>
        <v>13</v>
      </c>
      <c r="AR430" s="42">
        <f ca="1">COUNTIFS(INDIRECT(Data!$J$2),"A")</f>
        <v>0</v>
      </c>
      <c r="AS430" s="43">
        <f ca="1">COUNTIFS(INDIRECT(Data!$J$2),"L")</f>
        <v>0</v>
      </c>
      <c r="AT430" s="44">
        <f ca="1">IFERROR(Attd_Sheet[[#This Row],[Classes Attended]]/Attd_Sheet[[#This Row],[Column1]],"")</f>
        <v>1</v>
      </c>
      <c r="AU430" s="93" t="s">
        <v>3501</v>
      </c>
    </row>
    <row r="431" spans="1:47" s="35" customFormat="1" hidden="1" x14ac:dyDescent="0.25">
      <c r="A431" s="208">
        <f>COUNTIFS(Attd_Sheet[Student ID],Attd_Sheet[[#This Row],[Student ID]])</f>
        <v>1</v>
      </c>
      <c r="B431" s="209" t="s">
        <v>137</v>
      </c>
      <c r="C431" s="13" t="s">
        <v>3443</v>
      </c>
      <c r="D431" s="252" t="s">
        <v>386</v>
      </c>
      <c r="E431" s="252" t="s">
        <v>1201</v>
      </c>
      <c r="F431" s="209" t="s">
        <v>31</v>
      </c>
      <c r="G431" s="252" t="s">
        <v>2431</v>
      </c>
      <c r="H431" s="210" t="s">
        <v>6</v>
      </c>
      <c r="I431" s="224" t="s">
        <v>2868</v>
      </c>
      <c r="J431" s="211" t="s">
        <v>2481</v>
      </c>
      <c r="K431" s="4"/>
      <c r="L431" s="4"/>
      <c r="M431" s="4" t="s">
        <v>16</v>
      </c>
      <c r="N431" s="185"/>
      <c r="O431" s="4" t="s">
        <v>16</v>
      </c>
      <c r="P431" s="4"/>
      <c r="Q431" s="4" t="s">
        <v>16</v>
      </c>
      <c r="R431" s="4"/>
      <c r="S431" s="4"/>
      <c r="T431" s="4" t="s">
        <v>16</v>
      </c>
      <c r="U431" s="4"/>
      <c r="V431" s="4" t="s">
        <v>16</v>
      </c>
      <c r="W431" s="4"/>
      <c r="X431" s="4" t="s">
        <v>16</v>
      </c>
      <c r="Y431" s="4"/>
      <c r="Z431" s="4"/>
      <c r="AA431" s="4" t="s">
        <v>16</v>
      </c>
      <c r="AB431" s="4"/>
      <c r="AC431" s="4" t="s">
        <v>16</v>
      </c>
      <c r="AD431" s="162"/>
      <c r="AE431" s="4" t="s">
        <v>16</v>
      </c>
      <c r="AF431" s="4"/>
      <c r="AG431" s="4"/>
      <c r="AH431" s="4" t="s">
        <v>16</v>
      </c>
      <c r="AI431" s="4"/>
      <c r="AJ431" s="4" t="s">
        <v>16</v>
      </c>
      <c r="AK431" s="4"/>
      <c r="AL431" s="4" t="s">
        <v>16</v>
      </c>
      <c r="AM431" s="271"/>
      <c r="AN431" s="4"/>
      <c r="AO431" s="4" t="s">
        <v>16</v>
      </c>
      <c r="AP431" s="42">
        <f ca="1">COUNTIFS(INDIRECT(Data!$J$2),"&lt;&gt;")</f>
        <v>13</v>
      </c>
      <c r="AQ431" s="42">
        <f ca="1">COUNTIFS(INDIRECT(Data!$J$2),"P")</f>
        <v>13</v>
      </c>
      <c r="AR431" s="42">
        <f ca="1">COUNTIFS(INDIRECT(Data!$J$2),"A")</f>
        <v>0</v>
      </c>
      <c r="AS431" s="43">
        <f ca="1">COUNTIFS(INDIRECT(Data!$J$2),"L")</f>
        <v>0</v>
      </c>
      <c r="AT431" s="44">
        <f ca="1">IFERROR(Attd_Sheet[[#This Row],[Classes Attended]]/Attd_Sheet[[#This Row],[Column1]],"")</f>
        <v>1</v>
      </c>
      <c r="AU431" s="93" t="s">
        <v>3501</v>
      </c>
    </row>
    <row r="432" spans="1:47" s="35" customFormat="1" hidden="1" x14ac:dyDescent="0.25">
      <c r="A432" s="208">
        <f>COUNTIFS(Attd_Sheet[Student ID],Attd_Sheet[[#This Row],[Student ID]])</f>
        <v>1</v>
      </c>
      <c r="B432" s="209" t="s">
        <v>137</v>
      </c>
      <c r="C432" s="13" t="s">
        <v>3443</v>
      </c>
      <c r="D432" s="252" t="s">
        <v>387</v>
      </c>
      <c r="E432" s="252" t="s">
        <v>1202</v>
      </c>
      <c r="F432" s="209" t="s">
        <v>31</v>
      </c>
      <c r="G432" s="252" t="s">
        <v>2431</v>
      </c>
      <c r="H432" s="210" t="s">
        <v>6</v>
      </c>
      <c r="I432" s="224" t="s">
        <v>2868</v>
      </c>
      <c r="J432" s="211" t="s">
        <v>2481</v>
      </c>
      <c r="K432" s="4"/>
      <c r="L432" s="4"/>
      <c r="M432" s="4" t="s">
        <v>16</v>
      </c>
      <c r="N432" s="185"/>
      <c r="O432" s="4" t="s">
        <v>16</v>
      </c>
      <c r="P432" s="4"/>
      <c r="Q432" s="4" t="s">
        <v>16</v>
      </c>
      <c r="R432" s="4"/>
      <c r="S432" s="4"/>
      <c r="T432" s="4" t="s">
        <v>16</v>
      </c>
      <c r="U432" s="4"/>
      <c r="V432" s="4" t="s">
        <v>16</v>
      </c>
      <c r="W432" s="4"/>
      <c r="X432" s="4" t="s">
        <v>16</v>
      </c>
      <c r="Y432" s="4"/>
      <c r="Z432" s="4"/>
      <c r="AA432" s="4" t="s">
        <v>16</v>
      </c>
      <c r="AB432" s="4"/>
      <c r="AC432" s="4" t="s">
        <v>16</v>
      </c>
      <c r="AD432" s="162"/>
      <c r="AE432" s="4" t="s">
        <v>16</v>
      </c>
      <c r="AF432" s="4"/>
      <c r="AG432" s="4"/>
      <c r="AH432" s="4" t="s">
        <v>16</v>
      </c>
      <c r="AI432" s="4"/>
      <c r="AJ432" s="4" t="s">
        <v>16</v>
      </c>
      <c r="AK432" s="4"/>
      <c r="AL432" s="4" t="s">
        <v>16</v>
      </c>
      <c r="AM432" s="271"/>
      <c r="AN432" s="4"/>
      <c r="AO432" s="4" t="s">
        <v>16</v>
      </c>
      <c r="AP432" s="42">
        <f ca="1">COUNTIFS(INDIRECT(Data!$J$2),"&lt;&gt;")</f>
        <v>13</v>
      </c>
      <c r="AQ432" s="42">
        <f ca="1">COUNTIFS(INDIRECT(Data!$J$2),"P")</f>
        <v>13</v>
      </c>
      <c r="AR432" s="42">
        <f ca="1">COUNTIFS(INDIRECT(Data!$J$2),"A")</f>
        <v>0</v>
      </c>
      <c r="AS432" s="43">
        <f ca="1">COUNTIFS(INDIRECT(Data!$J$2),"L")</f>
        <v>0</v>
      </c>
      <c r="AT432" s="44">
        <f ca="1">IFERROR(Attd_Sheet[[#This Row],[Classes Attended]]/Attd_Sheet[[#This Row],[Column1]],"")</f>
        <v>1</v>
      </c>
      <c r="AU432" s="93" t="s">
        <v>3501</v>
      </c>
    </row>
    <row r="433" spans="1:47" s="35" customFormat="1" hidden="1" x14ac:dyDescent="0.25">
      <c r="A433" s="208">
        <f>COUNTIFS(Attd_Sheet[Student ID],Attd_Sheet[[#This Row],[Student ID]])</f>
        <v>1</v>
      </c>
      <c r="B433" s="209" t="s">
        <v>137</v>
      </c>
      <c r="C433" s="13" t="s">
        <v>3443</v>
      </c>
      <c r="D433" s="252" t="s">
        <v>388</v>
      </c>
      <c r="E433" s="258" t="s">
        <v>1203</v>
      </c>
      <c r="F433" s="209" t="s">
        <v>31</v>
      </c>
      <c r="G433" s="252" t="s">
        <v>2431</v>
      </c>
      <c r="H433" s="210" t="s">
        <v>6</v>
      </c>
      <c r="I433" s="224" t="s">
        <v>2868</v>
      </c>
      <c r="J433" s="211" t="s">
        <v>2481</v>
      </c>
      <c r="K433" s="4"/>
      <c r="L433" s="4"/>
      <c r="M433" s="4" t="s">
        <v>16</v>
      </c>
      <c r="N433" s="185"/>
      <c r="O433" s="4" t="s">
        <v>16</v>
      </c>
      <c r="P433" s="4"/>
      <c r="Q433" s="4" t="s">
        <v>16</v>
      </c>
      <c r="R433" s="4"/>
      <c r="S433" s="4"/>
      <c r="T433" s="4" t="s">
        <v>16</v>
      </c>
      <c r="U433" s="4"/>
      <c r="V433" s="4" t="s">
        <v>16</v>
      </c>
      <c r="W433" s="4"/>
      <c r="X433" s="4" t="s">
        <v>16</v>
      </c>
      <c r="Y433" s="4"/>
      <c r="Z433" s="4"/>
      <c r="AA433" s="4" t="s">
        <v>16</v>
      </c>
      <c r="AB433" s="4"/>
      <c r="AC433" s="4" t="s">
        <v>16</v>
      </c>
      <c r="AD433" s="162"/>
      <c r="AE433" s="4" t="s">
        <v>16</v>
      </c>
      <c r="AF433" s="4"/>
      <c r="AG433" s="4"/>
      <c r="AH433" s="4" t="s">
        <v>16</v>
      </c>
      <c r="AI433" s="4"/>
      <c r="AJ433" s="4" t="s">
        <v>16</v>
      </c>
      <c r="AK433" s="4"/>
      <c r="AL433" s="4" t="s">
        <v>16</v>
      </c>
      <c r="AM433" s="271"/>
      <c r="AN433" s="4"/>
      <c r="AO433" s="4" t="s">
        <v>16</v>
      </c>
      <c r="AP433" s="42">
        <f ca="1">COUNTIFS(INDIRECT(Data!$J$2),"&lt;&gt;")</f>
        <v>13</v>
      </c>
      <c r="AQ433" s="42">
        <f ca="1">COUNTIFS(INDIRECT(Data!$J$2),"P")</f>
        <v>13</v>
      </c>
      <c r="AR433" s="42">
        <f ca="1">COUNTIFS(INDIRECT(Data!$J$2),"A")</f>
        <v>0</v>
      </c>
      <c r="AS433" s="43">
        <f ca="1">COUNTIFS(INDIRECT(Data!$J$2),"L")</f>
        <v>0</v>
      </c>
      <c r="AT433" s="44">
        <f ca="1">IFERROR(Attd_Sheet[[#This Row],[Classes Attended]]/Attd_Sheet[[#This Row],[Column1]],"")</f>
        <v>1</v>
      </c>
      <c r="AU433" s="93" t="s">
        <v>3501</v>
      </c>
    </row>
    <row r="434" spans="1:47" s="35" customFormat="1" hidden="1" x14ac:dyDescent="0.25">
      <c r="A434" s="208">
        <f>COUNTIFS(Attd_Sheet[Student ID],Attd_Sheet[[#This Row],[Student ID]])</f>
        <v>1</v>
      </c>
      <c r="B434" s="209" t="s">
        <v>137</v>
      </c>
      <c r="C434" s="13" t="s">
        <v>3443</v>
      </c>
      <c r="D434" s="252" t="s">
        <v>389</v>
      </c>
      <c r="E434" s="258" t="s">
        <v>1204</v>
      </c>
      <c r="F434" s="209" t="s">
        <v>31</v>
      </c>
      <c r="G434" s="252" t="s">
        <v>2431</v>
      </c>
      <c r="H434" s="210" t="s">
        <v>6</v>
      </c>
      <c r="I434" s="224" t="s">
        <v>2868</v>
      </c>
      <c r="J434" s="211" t="s">
        <v>2481</v>
      </c>
      <c r="K434" s="4"/>
      <c r="L434" s="4"/>
      <c r="M434" s="4" t="s">
        <v>16</v>
      </c>
      <c r="N434" s="185"/>
      <c r="O434" s="4" t="s">
        <v>16</v>
      </c>
      <c r="P434" s="4"/>
      <c r="Q434" s="4" t="s">
        <v>16</v>
      </c>
      <c r="R434" s="4"/>
      <c r="S434" s="4"/>
      <c r="T434" s="4" t="s">
        <v>16</v>
      </c>
      <c r="U434" s="4"/>
      <c r="V434" s="4" t="s">
        <v>16</v>
      </c>
      <c r="W434" s="4"/>
      <c r="X434" s="4" t="s">
        <v>16</v>
      </c>
      <c r="Y434" s="4"/>
      <c r="Z434" s="4"/>
      <c r="AA434" s="4" t="s">
        <v>16</v>
      </c>
      <c r="AB434" s="4"/>
      <c r="AC434" s="4" t="s">
        <v>16</v>
      </c>
      <c r="AD434" s="162"/>
      <c r="AE434" s="4" t="s">
        <v>16</v>
      </c>
      <c r="AF434" s="4"/>
      <c r="AG434" s="4"/>
      <c r="AH434" s="4" t="s">
        <v>16</v>
      </c>
      <c r="AI434" s="4"/>
      <c r="AJ434" s="4" t="s">
        <v>16</v>
      </c>
      <c r="AK434" s="4"/>
      <c r="AL434" s="4" t="s">
        <v>16</v>
      </c>
      <c r="AM434" s="271"/>
      <c r="AN434" s="4"/>
      <c r="AO434" s="4" t="s">
        <v>16</v>
      </c>
      <c r="AP434" s="42">
        <f ca="1">COUNTIFS(INDIRECT(Data!$J$2),"&lt;&gt;")</f>
        <v>13</v>
      </c>
      <c r="AQ434" s="42">
        <f ca="1">COUNTIFS(INDIRECT(Data!$J$2),"P")</f>
        <v>13</v>
      </c>
      <c r="AR434" s="42">
        <f ca="1">COUNTIFS(INDIRECT(Data!$J$2),"A")</f>
        <v>0</v>
      </c>
      <c r="AS434" s="43">
        <f ca="1">COUNTIFS(INDIRECT(Data!$J$2),"L")</f>
        <v>0</v>
      </c>
      <c r="AT434" s="44">
        <f ca="1">IFERROR(Attd_Sheet[[#This Row],[Classes Attended]]/Attd_Sheet[[#This Row],[Column1]],"")</f>
        <v>1</v>
      </c>
      <c r="AU434" s="93" t="s">
        <v>3501</v>
      </c>
    </row>
    <row r="435" spans="1:47" s="35" customFormat="1" hidden="1" x14ac:dyDescent="0.25">
      <c r="A435" s="208">
        <f>COUNTIFS(Attd_Sheet[Student ID],Attd_Sheet[[#This Row],[Student ID]])</f>
        <v>1</v>
      </c>
      <c r="B435" s="209" t="s">
        <v>137</v>
      </c>
      <c r="C435" s="210" t="s">
        <v>2981</v>
      </c>
      <c r="D435" s="252" t="s">
        <v>2278</v>
      </c>
      <c r="E435" s="252" t="s">
        <v>2279</v>
      </c>
      <c r="F435" s="209" t="s">
        <v>31</v>
      </c>
      <c r="G435" s="252" t="s">
        <v>2414</v>
      </c>
      <c r="H435" s="210" t="s">
        <v>6</v>
      </c>
      <c r="I435" s="224" t="s">
        <v>2867</v>
      </c>
      <c r="J435" s="211" t="s">
        <v>2481</v>
      </c>
      <c r="K435" s="195"/>
      <c r="L435" s="4"/>
      <c r="M435" s="4" t="s">
        <v>16</v>
      </c>
      <c r="N435" s="185"/>
      <c r="O435" s="4" t="s">
        <v>16</v>
      </c>
      <c r="P435" s="4"/>
      <c r="Q435" s="4" t="s">
        <v>16</v>
      </c>
      <c r="R435" s="4"/>
      <c r="S435" s="4"/>
      <c r="T435" s="4" t="s">
        <v>16</v>
      </c>
      <c r="U435" s="4"/>
      <c r="V435" s="4" t="s">
        <v>16</v>
      </c>
      <c r="W435" s="4"/>
      <c r="X435" s="4" t="s">
        <v>16</v>
      </c>
      <c r="Y435" s="4"/>
      <c r="Z435" s="4"/>
      <c r="AA435" s="4" t="s">
        <v>16</v>
      </c>
      <c r="AB435" s="4"/>
      <c r="AC435" s="4" t="s">
        <v>16</v>
      </c>
      <c r="AD435" s="4"/>
      <c r="AE435" s="4" t="s">
        <v>16</v>
      </c>
      <c r="AF435" s="4"/>
      <c r="AG435" s="4"/>
      <c r="AH435" s="4" t="s">
        <v>16</v>
      </c>
      <c r="AI435" s="4"/>
      <c r="AJ435" s="4" t="s">
        <v>16</v>
      </c>
      <c r="AK435" s="4"/>
      <c r="AL435" s="4" t="s">
        <v>16</v>
      </c>
      <c r="AM435" s="4"/>
      <c r="AN435" s="4"/>
      <c r="AO435" s="4" t="s">
        <v>16</v>
      </c>
      <c r="AP435" s="42">
        <f ca="1">COUNTIFS(INDIRECT(Data!$J$2),"&lt;&gt;")</f>
        <v>13</v>
      </c>
      <c r="AQ435" s="42">
        <f ca="1">COUNTIFS(INDIRECT(Data!$J$2),"P")</f>
        <v>13</v>
      </c>
      <c r="AR435" s="42">
        <f ca="1">COUNTIFS(INDIRECT(Data!$J$2),"A")</f>
        <v>0</v>
      </c>
      <c r="AS435" s="43">
        <f ca="1">COUNTIFS(INDIRECT(Data!$J$2),"L")</f>
        <v>0</v>
      </c>
      <c r="AT435" s="44">
        <f ca="1">IFERROR(Attd_Sheet[[#This Row],[Classes Attended]]/Attd_Sheet[[#This Row],[Column1]],"")</f>
        <v>1</v>
      </c>
      <c r="AU435" s="93" t="s">
        <v>3501</v>
      </c>
    </row>
    <row r="436" spans="1:47" s="35" customFormat="1" hidden="1" x14ac:dyDescent="0.25">
      <c r="A436" s="208">
        <f>COUNTIFS(Attd_Sheet[Student ID],Attd_Sheet[[#This Row],[Student ID]])</f>
        <v>1</v>
      </c>
      <c r="B436" s="209" t="s">
        <v>137</v>
      </c>
      <c r="C436" s="210" t="s">
        <v>2981</v>
      </c>
      <c r="D436" s="252" t="s">
        <v>2280</v>
      </c>
      <c r="E436" s="252" t="s">
        <v>2281</v>
      </c>
      <c r="F436" s="209" t="s">
        <v>31</v>
      </c>
      <c r="G436" s="252" t="s">
        <v>2414</v>
      </c>
      <c r="H436" s="210" t="s">
        <v>6</v>
      </c>
      <c r="I436" s="224" t="s">
        <v>2867</v>
      </c>
      <c r="J436" s="211" t="s">
        <v>2481</v>
      </c>
      <c r="K436" s="195"/>
      <c r="L436" s="4"/>
      <c r="M436" s="4" t="s">
        <v>16</v>
      </c>
      <c r="N436" s="185"/>
      <c r="O436" s="4" t="s">
        <v>16</v>
      </c>
      <c r="P436" s="4"/>
      <c r="Q436" s="4" t="s">
        <v>16</v>
      </c>
      <c r="R436" s="4"/>
      <c r="S436" s="4"/>
      <c r="T436" s="4" t="s">
        <v>16</v>
      </c>
      <c r="U436" s="4"/>
      <c r="V436" s="4" t="s">
        <v>16</v>
      </c>
      <c r="W436" s="4"/>
      <c r="X436" s="4" t="s">
        <v>16</v>
      </c>
      <c r="Y436" s="4"/>
      <c r="Z436" s="4"/>
      <c r="AA436" s="4" t="s">
        <v>16</v>
      </c>
      <c r="AB436" s="4"/>
      <c r="AC436" s="4" t="s">
        <v>16</v>
      </c>
      <c r="AD436" s="4"/>
      <c r="AE436" s="4" t="s">
        <v>16</v>
      </c>
      <c r="AF436" s="4"/>
      <c r="AG436" s="4"/>
      <c r="AH436" s="4" t="s">
        <v>16</v>
      </c>
      <c r="AI436" s="4"/>
      <c r="AJ436" s="4" t="s">
        <v>16</v>
      </c>
      <c r="AK436" s="4"/>
      <c r="AL436" s="4" t="s">
        <v>16</v>
      </c>
      <c r="AM436" s="4"/>
      <c r="AN436" s="4"/>
      <c r="AO436" s="4" t="s">
        <v>16</v>
      </c>
      <c r="AP436" s="42">
        <f ca="1">COUNTIFS(INDIRECT(Data!$J$2),"&lt;&gt;")</f>
        <v>13</v>
      </c>
      <c r="AQ436" s="42">
        <f ca="1">COUNTIFS(INDIRECT(Data!$J$2),"P")</f>
        <v>13</v>
      </c>
      <c r="AR436" s="42">
        <f ca="1">COUNTIFS(INDIRECT(Data!$J$2),"A")</f>
        <v>0</v>
      </c>
      <c r="AS436" s="43">
        <f ca="1">COUNTIFS(INDIRECT(Data!$J$2),"L")</f>
        <v>0</v>
      </c>
      <c r="AT436" s="44">
        <f ca="1">IFERROR(Attd_Sheet[[#This Row],[Classes Attended]]/Attd_Sheet[[#This Row],[Column1]],"")</f>
        <v>1</v>
      </c>
      <c r="AU436" s="93" t="s">
        <v>3501</v>
      </c>
    </row>
    <row r="437" spans="1:47" s="35" customFormat="1" hidden="1" x14ac:dyDescent="0.25">
      <c r="A437" s="208">
        <f>COUNTIFS(Attd_Sheet[Student ID],Attd_Sheet[[#This Row],[Student ID]])</f>
        <v>1</v>
      </c>
      <c r="B437" s="209" t="s">
        <v>137</v>
      </c>
      <c r="C437" s="210" t="s">
        <v>2981</v>
      </c>
      <c r="D437" s="252" t="s">
        <v>2282</v>
      </c>
      <c r="E437" s="252" t="s">
        <v>2283</v>
      </c>
      <c r="F437" s="209" t="s">
        <v>31</v>
      </c>
      <c r="G437" s="252" t="s">
        <v>2414</v>
      </c>
      <c r="H437" s="210" t="s">
        <v>6</v>
      </c>
      <c r="I437" s="224" t="s">
        <v>2867</v>
      </c>
      <c r="J437" s="211" t="s">
        <v>2481</v>
      </c>
      <c r="K437" s="195"/>
      <c r="L437" s="4"/>
      <c r="M437" s="4" t="s">
        <v>16</v>
      </c>
      <c r="N437" s="185"/>
      <c r="O437" s="4" t="s">
        <v>16</v>
      </c>
      <c r="P437" s="4"/>
      <c r="Q437" s="4" t="s">
        <v>17</v>
      </c>
      <c r="R437" s="4"/>
      <c r="S437" s="4"/>
      <c r="T437" s="4" t="s">
        <v>16</v>
      </c>
      <c r="U437" s="4"/>
      <c r="V437" s="4" t="s">
        <v>17</v>
      </c>
      <c r="W437" s="4"/>
      <c r="X437" s="4" t="s">
        <v>17</v>
      </c>
      <c r="Y437" s="4"/>
      <c r="Z437" s="4"/>
      <c r="AA437" s="4" t="s">
        <v>17</v>
      </c>
      <c r="AB437" s="4"/>
      <c r="AC437" s="4" t="s">
        <v>17</v>
      </c>
      <c r="AD437" s="4"/>
      <c r="AE437" s="4" t="s">
        <v>17</v>
      </c>
      <c r="AF437" s="4"/>
      <c r="AG437" s="4"/>
      <c r="AH437" s="4" t="s">
        <v>17</v>
      </c>
      <c r="AI437" s="4"/>
      <c r="AJ437" s="4" t="s">
        <v>17</v>
      </c>
      <c r="AK437" s="4"/>
      <c r="AL437" s="4" t="s">
        <v>17</v>
      </c>
      <c r="AM437" s="4"/>
      <c r="AN437" s="4"/>
      <c r="AO437" s="4" t="s">
        <v>17</v>
      </c>
      <c r="AP437" s="42">
        <f ca="1">COUNTIFS(INDIRECT(Data!$J$2),"&lt;&gt;")</f>
        <v>13</v>
      </c>
      <c r="AQ437" s="42">
        <f ca="1">COUNTIFS(INDIRECT(Data!$J$2),"P")</f>
        <v>3</v>
      </c>
      <c r="AR437" s="42">
        <f ca="1">COUNTIFS(INDIRECT(Data!$J$2),"A")</f>
        <v>0</v>
      </c>
      <c r="AS437" s="43">
        <f ca="1">COUNTIFS(INDIRECT(Data!$J$2),"L")</f>
        <v>10</v>
      </c>
      <c r="AT437" s="44">
        <f ca="1">IFERROR(Attd_Sheet[[#This Row],[Classes Attended]]/Attd_Sheet[[#This Row],[Column1]],"")</f>
        <v>0.23076923076923078</v>
      </c>
      <c r="AU437" s="93" t="s">
        <v>3503</v>
      </c>
    </row>
    <row r="438" spans="1:47" s="35" customFormat="1" hidden="1" x14ac:dyDescent="0.25">
      <c r="A438" s="208">
        <f>COUNTIFS(Attd_Sheet[Student ID],Attd_Sheet[[#This Row],[Student ID]])</f>
        <v>1</v>
      </c>
      <c r="B438" s="209" t="s">
        <v>137</v>
      </c>
      <c r="C438" s="210" t="s">
        <v>2981</v>
      </c>
      <c r="D438" s="252" t="s">
        <v>2284</v>
      </c>
      <c r="E438" s="252" t="s">
        <v>2285</v>
      </c>
      <c r="F438" s="209" t="s">
        <v>31</v>
      </c>
      <c r="G438" s="252" t="s">
        <v>2414</v>
      </c>
      <c r="H438" s="210" t="s">
        <v>6</v>
      </c>
      <c r="I438" s="224" t="s">
        <v>2867</v>
      </c>
      <c r="J438" s="211" t="s">
        <v>2481</v>
      </c>
      <c r="K438" s="195"/>
      <c r="L438" s="4"/>
      <c r="M438" s="4" t="s">
        <v>16</v>
      </c>
      <c r="N438" s="185"/>
      <c r="O438" s="4" t="s">
        <v>16</v>
      </c>
      <c r="P438" s="4"/>
      <c r="Q438" s="4" t="s">
        <v>16</v>
      </c>
      <c r="R438" s="4"/>
      <c r="S438" s="4"/>
      <c r="T438" s="4" t="s">
        <v>16</v>
      </c>
      <c r="U438" s="4"/>
      <c r="V438" s="4" t="s">
        <v>16</v>
      </c>
      <c r="W438" s="4"/>
      <c r="X438" s="4" t="s">
        <v>16</v>
      </c>
      <c r="Y438" s="4"/>
      <c r="Z438" s="4"/>
      <c r="AA438" s="4" t="s">
        <v>16</v>
      </c>
      <c r="AB438" s="4"/>
      <c r="AC438" s="4" t="s">
        <v>16</v>
      </c>
      <c r="AD438" s="4"/>
      <c r="AE438" s="4" t="s">
        <v>16</v>
      </c>
      <c r="AF438" s="4"/>
      <c r="AG438" s="4"/>
      <c r="AH438" s="4" t="s">
        <v>16</v>
      </c>
      <c r="AI438" s="4"/>
      <c r="AJ438" s="4" t="s">
        <v>16</v>
      </c>
      <c r="AK438" s="4"/>
      <c r="AL438" s="4" t="s">
        <v>16</v>
      </c>
      <c r="AM438" s="4"/>
      <c r="AN438" s="4"/>
      <c r="AO438" s="4" t="s">
        <v>16</v>
      </c>
      <c r="AP438" s="42">
        <f ca="1">COUNTIFS(INDIRECT(Data!$J$2),"&lt;&gt;")</f>
        <v>13</v>
      </c>
      <c r="AQ438" s="42">
        <f ca="1">COUNTIFS(INDIRECT(Data!$J$2),"P")</f>
        <v>13</v>
      </c>
      <c r="AR438" s="42">
        <f ca="1">COUNTIFS(INDIRECT(Data!$J$2),"A")</f>
        <v>0</v>
      </c>
      <c r="AS438" s="43">
        <f ca="1">COUNTIFS(INDIRECT(Data!$J$2),"L")</f>
        <v>0</v>
      </c>
      <c r="AT438" s="44">
        <f ca="1">IFERROR(Attd_Sheet[[#This Row],[Classes Attended]]/Attd_Sheet[[#This Row],[Column1]],"")</f>
        <v>1</v>
      </c>
      <c r="AU438" s="93" t="s">
        <v>3501</v>
      </c>
    </row>
    <row r="439" spans="1:47" s="35" customFormat="1" hidden="1" x14ac:dyDescent="0.25">
      <c r="A439" s="208">
        <f>COUNTIFS(Attd_Sheet[Student ID],Attd_Sheet[[#This Row],[Student ID]])</f>
        <v>1</v>
      </c>
      <c r="B439" s="209" t="s">
        <v>137</v>
      </c>
      <c r="C439" s="210" t="s">
        <v>2981</v>
      </c>
      <c r="D439" s="252" t="s">
        <v>2286</v>
      </c>
      <c r="E439" s="252" t="s">
        <v>2287</v>
      </c>
      <c r="F439" s="209" t="s">
        <v>31</v>
      </c>
      <c r="G439" s="252" t="s">
        <v>2414</v>
      </c>
      <c r="H439" s="210" t="s">
        <v>6</v>
      </c>
      <c r="I439" s="224" t="s">
        <v>2867</v>
      </c>
      <c r="J439" s="211" t="s">
        <v>2481</v>
      </c>
      <c r="K439" s="195"/>
      <c r="L439" s="4"/>
      <c r="M439" s="4" t="s">
        <v>16</v>
      </c>
      <c r="N439" s="185"/>
      <c r="O439" s="4" t="s">
        <v>16</v>
      </c>
      <c r="P439" s="4"/>
      <c r="Q439" s="4" t="s">
        <v>16</v>
      </c>
      <c r="R439" s="4"/>
      <c r="S439" s="4"/>
      <c r="T439" s="4" t="s">
        <v>16</v>
      </c>
      <c r="U439" s="4"/>
      <c r="V439" s="4" t="s">
        <v>16</v>
      </c>
      <c r="W439" s="4"/>
      <c r="X439" s="4" t="s">
        <v>16</v>
      </c>
      <c r="Y439" s="4"/>
      <c r="Z439" s="4"/>
      <c r="AA439" s="4" t="s">
        <v>16</v>
      </c>
      <c r="AB439" s="4"/>
      <c r="AC439" s="4" t="s">
        <v>16</v>
      </c>
      <c r="AD439" s="4"/>
      <c r="AE439" s="4" t="s">
        <v>16</v>
      </c>
      <c r="AF439" s="4"/>
      <c r="AG439" s="4"/>
      <c r="AH439" s="4" t="s">
        <v>16</v>
      </c>
      <c r="AI439" s="4"/>
      <c r="AJ439" s="4" t="s">
        <v>16</v>
      </c>
      <c r="AK439" s="4"/>
      <c r="AL439" s="4" t="s">
        <v>16</v>
      </c>
      <c r="AM439" s="96"/>
      <c r="AN439" s="4"/>
      <c r="AO439" s="4" t="s">
        <v>16</v>
      </c>
      <c r="AP439" s="42">
        <f ca="1">COUNTIFS(INDIRECT(Data!$J$2),"&lt;&gt;")</f>
        <v>13</v>
      </c>
      <c r="AQ439" s="42">
        <f ca="1">COUNTIFS(INDIRECT(Data!$J$2),"P")</f>
        <v>13</v>
      </c>
      <c r="AR439" s="42">
        <f ca="1">COUNTIFS(INDIRECT(Data!$J$2),"A")</f>
        <v>0</v>
      </c>
      <c r="AS439" s="43">
        <f ca="1">COUNTIFS(INDIRECT(Data!$J$2),"L")</f>
        <v>0</v>
      </c>
      <c r="AT439" s="44">
        <f ca="1">IFERROR(Attd_Sheet[[#This Row],[Classes Attended]]/Attd_Sheet[[#This Row],[Column1]],"")</f>
        <v>1</v>
      </c>
      <c r="AU439" s="93" t="s">
        <v>3501</v>
      </c>
    </row>
    <row r="440" spans="1:47" s="35" customFormat="1" hidden="1" x14ac:dyDescent="0.25">
      <c r="A440" s="208">
        <f>COUNTIFS(Attd_Sheet[Student ID],Attd_Sheet[[#This Row],[Student ID]])</f>
        <v>1</v>
      </c>
      <c r="B440" s="209" t="s">
        <v>137</v>
      </c>
      <c r="C440" s="210" t="s">
        <v>2981</v>
      </c>
      <c r="D440" s="252" t="s">
        <v>2288</v>
      </c>
      <c r="E440" s="252" t="s">
        <v>1567</v>
      </c>
      <c r="F440" s="209" t="s">
        <v>31</v>
      </c>
      <c r="G440" s="252" t="s">
        <v>2414</v>
      </c>
      <c r="H440" s="210" t="s">
        <v>6</v>
      </c>
      <c r="I440" s="224" t="s">
        <v>2867</v>
      </c>
      <c r="J440" s="211" t="s">
        <v>2481</v>
      </c>
      <c r="K440" s="195"/>
      <c r="L440" s="4"/>
      <c r="M440" s="4" t="s">
        <v>16</v>
      </c>
      <c r="N440" s="185"/>
      <c r="O440" s="4" t="s">
        <v>16</v>
      </c>
      <c r="P440" s="4"/>
      <c r="Q440" s="4" t="s">
        <v>16</v>
      </c>
      <c r="R440" s="4"/>
      <c r="S440" s="4"/>
      <c r="T440" s="4" t="s">
        <v>16</v>
      </c>
      <c r="U440" s="4"/>
      <c r="V440" s="4" t="s">
        <v>16</v>
      </c>
      <c r="W440" s="4"/>
      <c r="X440" s="4" t="s">
        <v>16</v>
      </c>
      <c r="Y440" s="4"/>
      <c r="Z440" s="4"/>
      <c r="AA440" s="4" t="s">
        <v>16</v>
      </c>
      <c r="AB440" s="4"/>
      <c r="AC440" s="4" t="s">
        <v>16</v>
      </c>
      <c r="AD440" s="4"/>
      <c r="AE440" s="4" t="s">
        <v>16</v>
      </c>
      <c r="AF440" s="4"/>
      <c r="AG440" s="4"/>
      <c r="AH440" s="4" t="s">
        <v>16</v>
      </c>
      <c r="AI440" s="4"/>
      <c r="AJ440" s="4" t="s">
        <v>16</v>
      </c>
      <c r="AK440" s="4"/>
      <c r="AL440" s="4" t="s">
        <v>16</v>
      </c>
      <c r="AM440" s="96"/>
      <c r="AN440" s="4"/>
      <c r="AO440" s="4" t="s">
        <v>16</v>
      </c>
      <c r="AP440" s="42">
        <f ca="1">COUNTIFS(INDIRECT(Data!$J$2),"&lt;&gt;")</f>
        <v>13</v>
      </c>
      <c r="AQ440" s="42">
        <f ca="1">COUNTIFS(INDIRECT(Data!$J$2),"P")</f>
        <v>13</v>
      </c>
      <c r="AR440" s="42">
        <f ca="1">COUNTIFS(INDIRECT(Data!$J$2),"A")</f>
        <v>0</v>
      </c>
      <c r="AS440" s="43">
        <f ca="1">COUNTIFS(INDIRECT(Data!$J$2),"L")</f>
        <v>0</v>
      </c>
      <c r="AT440" s="44">
        <f ca="1">IFERROR(Attd_Sheet[[#This Row],[Classes Attended]]/Attd_Sheet[[#This Row],[Column1]],"")</f>
        <v>1</v>
      </c>
      <c r="AU440" s="93" t="s">
        <v>3501</v>
      </c>
    </row>
    <row r="441" spans="1:47" s="35" customFormat="1" hidden="1" x14ac:dyDescent="0.25">
      <c r="A441" s="208">
        <f>COUNTIFS(Attd_Sheet[Student ID],Attd_Sheet[[#This Row],[Student ID]])</f>
        <v>1</v>
      </c>
      <c r="B441" s="209" t="s">
        <v>137</v>
      </c>
      <c r="C441" s="210" t="s">
        <v>2981</v>
      </c>
      <c r="D441" s="252" t="s">
        <v>2289</v>
      </c>
      <c r="E441" s="252" t="s">
        <v>2290</v>
      </c>
      <c r="F441" s="209" t="s">
        <v>31</v>
      </c>
      <c r="G441" s="252" t="s">
        <v>2414</v>
      </c>
      <c r="H441" s="210" t="s">
        <v>6</v>
      </c>
      <c r="I441" s="224" t="s">
        <v>2867</v>
      </c>
      <c r="J441" s="211" t="s">
        <v>2481</v>
      </c>
      <c r="K441" s="195"/>
      <c r="L441" s="4"/>
      <c r="M441" s="4" t="s">
        <v>16</v>
      </c>
      <c r="N441" s="185"/>
      <c r="O441" s="4" t="s">
        <v>16</v>
      </c>
      <c r="P441" s="4"/>
      <c r="Q441" s="4" t="s">
        <v>16</v>
      </c>
      <c r="R441" s="4"/>
      <c r="S441" s="4"/>
      <c r="T441" s="4" t="s">
        <v>16</v>
      </c>
      <c r="U441" s="4"/>
      <c r="V441" s="4" t="s">
        <v>16</v>
      </c>
      <c r="W441" s="4"/>
      <c r="X441" s="4" t="s">
        <v>16</v>
      </c>
      <c r="Y441" s="4"/>
      <c r="Z441" s="4"/>
      <c r="AA441" s="4" t="s">
        <v>16</v>
      </c>
      <c r="AB441" s="4"/>
      <c r="AC441" s="4" t="s">
        <v>16</v>
      </c>
      <c r="AD441" s="4"/>
      <c r="AE441" s="4" t="s">
        <v>16</v>
      </c>
      <c r="AF441" s="4"/>
      <c r="AG441" s="4"/>
      <c r="AH441" s="4" t="s">
        <v>16</v>
      </c>
      <c r="AI441" s="4"/>
      <c r="AJ441" s="4" t="s">
        <v>16</v>
      </c>
      <c r="AK441" s="4"/>
      <c r="AL441" s="4" t="s">
        <v>16</v>
      </c>
      <c r="AM441" s="96"/>
      <c r="AN441" s="4"/>
      <c r="AO441" s="4" t="s">
        <v>16</v>
      </c>
      <c r="AP441" s="42">
        <f ca="1">COUNTIFS(INDIRECT(Data!$J$2),"&lt;&gt;")</f>
        <v>13</v>
      </c>
      <c r="AQ441" s="42">
        <f ca="1">COUNTIFS(INDIRECT(Data!$J$2),"P")</f>
        <v>13</v>
      </c>
      <c r="AR441" s="42">
        <f ca="1">COUNTIFS(INDIRECT(Data!$J$2),"A")</f>
        <v>0</v>
      </c>
      <c r="AS441" s="43">
        <f ca="1">COUNTIFS(INDIRECT(Data!$J$2),"L")</f>
        <v>0</v>
      </c>
      <c r="AT441" s="44">
        <f ca="1">IFERROR(Attd_Sheet[[#This Row],[Classes Attended]]/Attd_Sheet[[#This Row],[Column1]],"")</f>
        <v>1</v>
      </c>
      <c r="AU441" s="93" t="s">
        <v>3501</v>
      </c>
    </row>
    <row r="442" spans="1:47" s="35" customFormat="1" hidden="1" x14ac:dyDescent="0.25">
      <c r="A442" s="208">
        <f>COUNTIFS(Attd_Sheet[Student ID],Attd_Sheet[[#This Row],[Student ID]])</f>
        <v>1</v>
      </c>
      <c r="B442" s="209" t="s">
        <v>137</v>
      </c>
      <c r="C442" s="210" t="s">
        <v>2981</v>
      </c>
      <c r="D442" s="252" t="s">
        <v>2291</v>
      </c>
      <c r="E442" s="252" t="s">
        <v>2292</v>
      </c>
      <c r="F442" s="209" t="s">
        <v>31</v>
      </c>
      <c r="G442" s="252" t="s">
        <v>2414</v>
      </c>
      <c r="H442" s="210" t="s">
        <v>6</v>
      </c>
      <c r="I442" s="224" t="s">
        <v>2867</v>
      </c>
      <c r="J442" s="211" t="s">
        <v>2481</v>
      </c>
      <c r="K442" s="195"/>
      <c r="L442" s="4"/>
      <c r="M442" s="4" t="s">
        <v>16</v>
      </c>
      <c r="N442" s="185"/>
      <c r="O442" s="4" t="s">
        <v>16</v>
      </c>
      <c r="P442" s="4"/>
      <c r="Q442" s="4" t="s">
        <v>16</v>
      </c>
      <c r="R442" s="4"/>
      <c r="S442" s="4"/>
      <c r="T442" s="4" t="s">
        <v>16</v>
      </c>
      <c r="U442" s="4"/>
      <c r="V442" s="4" t="s">
        <v>16</v>
      </c>
      <c r="W442" s="4"/>
      <c r="X442" s="4" t="s">
        <v>16</v>
      </c>
      <c r="Y442" s="4"/>
      <c r="Z442" s="4"/>
      <c r="AA442" s="4" t="s">
        <v>16</v>
      </c>
      <c r="AB442" s="4"/>
      <c r="AC442" s="4" t="s">
        <v>16</v>
      </c>
      <c r="AD442" s="4"/>
      <c r="AE442" s="4" t="s">
        <v>16</v>
      </c>
      <c r="AF442" s="4"/>
      <c r="AG442" s="4"/>
      <c r="AH442" s="4" t="s">
        <v>16</v>
      </c>
      <c r="AI442" s="4"/>
      <c r="AJ442" s="4" t="s">
        <v>16</v>
      </c>
      <c r="AK442" s="4"/>
      <c r="AL442" s="4" t="s">
        <v>16</v>
      </c>
      <c r="AM442" s="96"/>
      <c r="AN442" s="4"/>
      <c r="AO442" s="4" t="s">
        <v>16</v>
      </c>
      <c r="AP442" s="42">
        <f ca="1">COUNTIFS(INDIRECT(Data!$J$2),"&lt;&gt;")</f>
        <v>13</v>
      </c>
      <c r="AQ442" s="42">
        <f ca="1">COUNTIFS(INDIRECT(Data!$J$2),"P")</f>
        <v>13</v>
      </c>
      <c r="AR442" s="42">
        <f ca="1">COUNTIFS(INDIRECT(Data!$J$2),"A")</f>
        <v>0</v>
      </c>
      <c r="AS442" s="43">
        <f ca="1">COUNTIFS(INDIRECT(Data!$J$2),"L")</f>
        <v>0</v>
      </c>
      <c r="AT442" s="44">
        <f ca="1">IFERROR(Attd_Sheet[[#This Row],[Classes Attended]]/Attd_Sheet[[#This Row],[Column1]],"")</f>
        <v>1</v>
      </c>
      <c r="AU442" s="93" t="s">
        <v>3501</v>
      </c>
    </row>
    <row r="443" spans="1:47" s="35" customFormat="1" hidden="1" x14ac:dyDescent="0.25">
      <c r="A443" s="208">
        <f>COUNTIFS(Attd_Sheet[Student ID],Attd_Sheet[[#This Row],[Student ID]])</f>
        <v>1</v>
      </c>
      <c r="B443" s="209" t="s">
        <v>137</v>
      </c>
      <c r="C443" s="210" t="s">
        <v>2981</v>
      </c>
      <c r="D443" s="252" t="s">
        <v>2293</v>
      </c>
      <c r="E443" s="252" t="s">
        <v>2294</v>
      </c>
      <c r="F443" s="209" t="s">
        <v>31</v>
      </c>
      <c r="G443" s="252" t="s">
        <v>2414</v>
      </c>
      <c r="H443" s="210" t="s">
        <v>6</v>
      </c>
      <c r="I443" s="224" t="s">
        <v>2867</v>
      </c>
      <c r="J443" s="211" t="s">
        <v>2481</v>
      </c>
      <c r="K443" s="195"/>
      <c r="L443" s="4"/>
      <c r="M443" s="4" t="s">
        <v>16</v>
      </c>
      <c r="N443" s="185"/>
      <c r="O443" s="4" t="s">
        <v>16</v>
      </c>
      <c r="P443" s="4"/>
      <c r="Q443" s="4" t="s">
        <v>16</v>
      </c>
      <c r="R443" s="4"/>
      <c r="S443" s="4"/>
      <c r="T443" s="4" t="s">
        <v>16</v>
      </c>
      <c r="U443" s="4"/>
      <c r="V443" s="4" t="s">
        <v>16</v>
      </c>
      <c r="W443" s="4"/>
      <c r="X443" s="4" t="s">
        <v>16</v>
      </c>
      <c r="Y443" s="4"/>
      <c r="Z443" s="4"/>
      <c r="AA443" s="4" t="s">
        <v>16</v>
      </c>
      <c r="AB443" s="4"/>
      <c r="AC443" s="4" t="s">
        <v>16</v>
      </c>
      <c r="AD443" s="4"/>
      <c r="AE443" s="4" t="s">
        <v>16</v>
      </c>
      <c r="AF443" s="4"/>
      <c r="AG443" s="4"/>
      <c r="AH443" s="4" t="s">
        <v>16</v>
      </c>
      <c r="AI443" s="4"/>
      <c r="AJ443" s="4" t="s">
        <v>16</v>
      </c>
      <c r="AK443" s="4"/>
      <c r="AL443" s="4" t="s">
        <v>16</v>
      </c>
      <c r="AM443" s="96"/>
      <c r="AN443" s="4"/>
      <c r="AO443" s="4" t="s">
        <v>16</v>
      </c>
      <c r="AP443" s="42">
        <f ca="1">COUNTIFS(INDIRECT(Data!$J$2),"&lt;&gt;")</f>
        <v>13</v>
      </c>
      <c r="AQ443" s="42">
        <f ca="1">COUNTIFS(INDIRECT(Data!$J$2),"P")</f>
        <v>13</v>
      </c>
      <c r="AR443" s="42">
        <f ca="1">COUNTIFS(INDIRECT(Data!$J$2),"A")</f>
        <v>0</v>
      </c>
      <c r="AS443" s="43">
        <f ca="1">COUNTIFS(INDIRECT(Data!$J$2),"L")</f>
        <v>0</v>
      </c>
      <c r="AT443" s="44">
        <f ca="1">IFERROR(Attd_Sheet[[#This Row],[Classes Attended]]/Attd_Sheet[[#This Row],[Column1]],"")</f>
        <v>1</v>
      </c>
      <c r="AU443" s="93" t="s">
        <v>3501</v>
      </c>
    </row>
    <row r="444" spans="1:47" s="35" customFormat="1" hidden="1" x14ac:dyDescent="0.25">
      <c r="A444" s="208">
        <f>COUNTIFS(Attd_Sheet[Student ID],Attd_Sheet[[#This Row],[Student ID]])</f>
        <v>1</v>
      </c>
      <c r="B444" s="209" t="s">
        <v>137</v>
      </c>
      <c r="C444" s="210" t="s">
        <v>2981</v>
      </c>
      <c r="D444" s="252" t="s">
        <v>2295</v>
      </c>
      <c r="E444" s="252" t="s">
        <v>2296</v>
      </c>
      <c r="F444" s="209" t="s">
        <v>31</v>
      </c>
      <c r="G444" s="252" t="s">
        <v>2414</v>
      </c>
      <c r="H444" s="210" t="s">
        <v>6</v>
      </c>
      <c r="I444" s="224" t="s">
        <v>2867</v>
      </c>
      <c r="J444" s="211" t="s">
        <v>2481</v>
      </c>
      <c r="K444" s="195"/>
      <c r="L444" s="4"/>
      <c r="M444" s="4" t="s">
        <v>16</v>
      </c>
      <c r="N444" s="185"/>
      <c r="O444" s="4" t="s">
        <v>16</v>
      </c>
      <c r="P444" s="4"/>
      <c r="Q444" s="4" t="s">
        <v>16</v>
      </c>
      <c r="R444" s="4"/>
      <c r="S444" s="4"/>
      <c r="T444" s="4" t="s">
        <v>16</v>
      </c>
      <c r="U444" s="4"/>
      <c r="V444" s="4" t="s">
        <v>16</v>
      </c>
      <c r="W444" s="4"/>
      <c r="X444" s="4" t="s">
        <v>16</v>
      </c>
      <c r="Y444" s="4"/>
      <c r="Z444" s="4"/>
      <c r="AA444" s="4" t="s">
        <v>16</v>
      </c>
      <c r="AB444" s="4"/>
      <c r="AC444" s="4" t="s">
        <v>16</v>
      </c>
      <c r="AD444" s="4"/>
      <c r="AE444" s="4" t="s">
        <v>16</v>
      </c>
      <c r="AF444" s="4"/>
      <c r="AG444" s="4"/>
      <c r="AH444" s="4" t="s">
        <v>16</v>
      </c>
      <c r="AI444" s="4"/>
      <c r="AJ444" s="4" t="s">
        <v>16</v>
      </c>
      <c r="AK444" s="4"/>
      <c r="AL444" s="4" t="s">
        <v>16</v>
      </c>
      <c r="AM444" s="96"/>
      <c r="AN444" s="4"/>
      <c r="AO444" s="4" t="s">
        <v>16</v>
      </c>
      <c r="AP444" s="42">
        <f ca="1">COUNTIFS(INDIRECT(Data!$J$2),"&lt;&gt;")</f>
        <v>13</v>
      </c>
      <c r="AQ444" s="42">
        <f ca="1">COUNTIFS(INDIRECT(Data!$J$2),"P")</f>
        <v>13</v>
      </c>
      <c r="AR444" s="42">
        <f ca="1">COUNTIFS(INDIRECT(Data!$J$2),"A")</f>
        <v>0</v>
      </c>
      <c r="AS444" s="43">
        <f ca="1">COUNTIFS(INDIRECT(Data!$J$2),"L")</f>
        <v>0</v>
      </c>
      <c r="AT444" s="44">
        <f ca="1">IFERROR(Attd_Sheet[[#This Row],[Classes Attended]]/Attd_Sheet[[#This Row],[Column1]],"")</f>
        <v>1</v>
      </c>
      <c r="AU444" s="93" t="s">
        <v>3501</v>
      </c>
    </row>
    <row r="445" spans="1:47" s="35" customFormat="1" hidden="1" x14ac:dyDescent="0.25">
      <c r="A445" s="208">
        <f>COUNTIFS(Attd_Sheet[Student ID],Attd_Sheet[[#This Row],[Student ID]])</f>
        <v>1</v>
      </c>
      <c r="B445" s="209" t="s">
        <v>137</v>
      </c>
      <c r="C445" s="210" t="s">
        <v>2981</v>
      </c>
      <c r="D445" s="252" t="s">
        <v>2297</v>
      </c>
      <c r="E445" s="252" t="s">
        <v>2298</v>
      </c>
      <c r="F445" s="209" t="s">
        <v>31</v>
      </c>
      <c r="G445" s="252" t="s">
        <v>2414</v>
      </c>
      <c r="H445" s="210" t="s">
        <v>6</v>
      </c>
      <c r="I445" s="224" t="s">
        <v>2867</v>
      </c>
      <c r="J445" s="211" t="s">
        <v>2481</v>
      </c>
      <c r="K445" s="195"/>
      <c r="L445" s="4"/>
      <c r="M445" s="4" t="s">
        <v>16</v>
      </c>
      <c r="N445" s="185"/>
      <c r="O445" s="4" t="s">
        <v>16</v>
      </c>
      <c r="P445" s="4"/>
      <c r="Q445" s="4" t="s">
        <v>16</v>
      </c>
      <c r="R445" s="4"/>
      <c r="S445" s="4"/>
      <c r="T445" s="4" t="s">
        <v>16</v>
      </c>
      <c r="U445" s="4"/>
      <c r="V445" s="4" t="s">
        <v>16</v>
      </c>
      <c r="W445" s="4"/>
      <c r="X445" s="4" t="s">
        <v>16</v>
      </c>
      <c r="Y445" s="4"/>
      <c r="Z445" s="4"/>
      <c r="AA445" s="4" t="s">
        <v>16</v>
      </c>
      <c r="AB445" s="4"/>
      <c r="AC445" s="4" t="s">
        <v>16</v>
      </c>
      <c r="AD445" s="4"/>
      <c r="AE445" s="4" t="s">
        <v>16</v>
      </c>
      <c r="AF445" s="4"/>
      <c r="AG445" s="4"/>
      <c r="AH445" s="4" t="s">
        <v>16</v>
      </c>
      <c r="AI445" s="4"/>
      <c r="AJ445" s="4" t="s">
        <v>16</v>
      </c>
      <c r="AK445" s="4"/>
      <c r="AL445" s="4" t="s">
        <v>16</v>
      </c>
      <c r="AM445" s="96"/>
      <c r="AN445" s="4"/>
      <c r="AO445" s="4" t="s">
        <v>16</v>
      </c>
      <c r="AP445" s="42">
        <f ca="1">COUNTIFS(INDIRECT(Data!$J$2),"&lt;&gt;")</f>
        <v>13</v>
      </c>
      <c r="AQ445" s="42">
        <f ca="1">COUNTIFS(INDIRECT(Data!$J$2),"P")</f>
        <v>13</v>
      </c>
      <c r="AR445" s="42">
        <f ca="1">COUNTIFS(INDIRECT(Data!$J$2),"A")</f>
        <v>0</v>
      </c>
      <c r="AS445" s="43">
        <f ca="1">COUNTIFS(INDIRECT(Data!$J$2),"L")</f>
        <v>0</v>
      </c>
      <c r="AT445" s="44">
        <f ca="1">IFERROR(Attd_Sheet[[#This Row],[Classes Attended]]/Attd_Sheet[[#This Row],[Column1]],"")</f>
        <v>1</v>
      </c>
      <c r="AU445" s="93" t="s">
        <v>3501</v>
      </c>
    </row>
    <row r="446" spans="1:47" s="35" customFormat="1" hidden="1" x14ac:dyDescent="0.25">
      <c r="A446" s="208">
        <f>COUNTIFS(Attd_Sheet[Student ID],Attd_Sheet[[#This Row],[Student ID]])</f>
        <v>1</v>
      </c>
      <c r="B446" s="209" t="s">
        <v>137</v>
      </c>
      <c r="C446" s="210" t="s">
        <v>2981</v>
      </c>
      <c r="D446" s="252" t="s">
        <v>2299</v>
      </c>
      <c r="E446" s="252" t="s">
        <v>2300</v>
      </c>
      <c r="F446" s="209" t="s">
        <v>31</v>
      </c>
      <c r="G446" s="252" t="s">
        <v>2414</v>
      </c>
      <c r="H446" s="210" t="s">
        <v>6</v>
      </c>
      <c r="I446" s="224" t="s">
        <v>2867</v>
      </c>
      <c r="J446" s="211" t="s">
        <v>2481</v>
      </c>
      <c r="K446" s="195"/>
      <c r="L446" s="4"/>
      <c r="M446" s="4" t="s">
        <v>16</v>
      </c>
      <c r="N446" s="185"/>
      <c r="O446" s="4" t="s">
        <v>16</v>
      </c>
      <c r="P446" s="4"/>
      <c r="Q446" s="4" t="s">
        <v>16</v>
      </c>
      <c r="R446" s="4"/>
      <c r="S446" s="4"/>
      <c r="T446" s="4" t="s">
        <v>16</v>
      </c>
      <c r="U446" s="4"/>
      <c r="V446" s="4" t="s">
        <v>16</v>
      </c>
      <c r="W446" s="4"/>
      <c r="X446" s="4" t="s">
        <v>16</v>
      </c>
      <c r="Y446" s="4"/>
      <c r="Z446" s="4"/>
      <c r="AA446" s="4" t="s">
        <v>16</v>
      </c>
      <c r="AB446" s="4"/>
      <c r="AC446" s="4" t="s">
        <v>16</v>
      </c>
      <c r="AD446" s="4"/>
      <c r="AE446" s="4" t="s">
        <v>16</v>
      </c>
      <c r="AF446" s="4"/>
      <c r="AG446" s="4"/>
      <c r="AH446" s="4" t="s">
        <v>16</v>
      </c>
      <c r="AI446" s="4"/>
      <c r="AJ446" s="4" t="s">
        <v>16</v>
      </c>
      <c r="AK446" s="4"/>
      <c r="AL446" s="4" t="s">
        <v>16</v>
      </c>
      <c r="AM446" s="96"/>
      <c r="AN446" s="4"/>
      <c r="AO446" s="4" t="s">
        <v>16</v>
      </c>
      <c r="AP446" s="42">
        <f ca="1">COUNTIFS(INDIRECT(Data!$J$2),"&lt;&gt;")</f>
        <v>13</v>
      </c>
      <c r="AQ446" s="42">
        <f ca="1">COUNTIFS(INDIRECT(Data!$J$2),"P")</f>
        <v>13</v>
      </c>
      <c r="AR446" s="42">
        <f ca="1">COUNTIFS(INDIRECT(Data!$J$2),"A")</f>
        <v>0</v>
      </c>
      <c r="AS446" s="43">
        <f ca="1">COUNTIFS(INDIRECT(Data!$J$2),"L")</f>
        <v>0</v>
      </c>
      <c r="AT446" s="44">
        <f ca="1">IFERROR(Attd_Sheet[[#This Row],[Classes Attended]]/Attd_Sheet[[#This Row],[Column1]],"")</f>
        <v>1</v>
      </c>
      <c r="AU446" s="93" t="s">
        <v>3501</v>
      </c>
    </row>
    <row r="447" spans="1:47" s="35" customFormat="1" hidden="1" x14ac:dyDescent="0.25">
      <c r="A447" s="208">
        <f>COUNTIFS(Attd_Sheet[Student ID],Attd_Sheet[[#This Row],[Student ID]])</f>
        <v>1</v>
      </c>
      <c r="B447" s="209" t="s">
        <v>137</v>
      </c>
      <c r="C447" s="210" t="s">
        <v>2981</v>
      </c>
      <c r="D447" s="252" t="s">
        <v>2301</v>
      </c>
      <c r="E447" s="252" t="s">
        <v>2302</v>
      </c>
      <c r="F447" s="209" t="s">
        <v>31</v>
      </c>
      <c r="G447" s="252" t="s">
        <v>2414</v>
      </c>
      <c r="H447" s="210" t="s">
        <v>6</v>
      </c>
      <c r="I447" s="224" t="s">
        <v>2867</v>
      </c>
      <c r="J447" s="211" t="s">
        <v>2481</v>
      </c>
      <c r="K447" s="195"/>
      <c r="L447" s="4"/>
      <c r="M447" s="4" t="s">
        <v>16</v>
      </c>
      <c r="N447" s="185"/>
      <c r="O447" s="4" t="s">
        <v>16</v>
      </c>
      <c r="P447" s="4"/>
      <c r="Q447" s="4" t="s">
        <v>16</v>
      </c>
      <c r="R447" s="4"/>
      <c r="S447" s="4"/>
      <c r="T447" s="4" t="s">
        <v>16</v>
      </c>
      <c r="U447" s="4"/>
      <c r="V447" s="4" t="s">
        <v>16</v>
      </c>
      <c r="W447" s="4"/>
      <c r="X447" s="4" t="s">
        <v>16</v>
      </c>
      <c r="Y447" s="4"/>
      <c r="Z447" s="4"/>
      <c r="AA447" s="4" t="s">
        <v>16</v>
      </c>
      <c r="AB447" s="4"/>
      <c r="AC447" s="4" t="s">
        <v>16</v>
      </c>
      <c r="AD447" s="4"/>
      <c r="AE447" s="4" t="s">
        <v>16</v>
      </c>
      <c r="AF447" s="4"/>
      <c r="AG447" s="4"/>
      <c r="AH447" s="4" t="s">
        <v>16</v>
      </c>
      <c r="AI447" s="4"/>
      <c r="AJ447" s="4" t="s">
        <v>16</v>
      </c>
      <c r="AK447" s="4"/>
      <c r="AL447" s="4" t="s">
        <v>16</v>
      </c>
      <c r="AM447" s="96"/>
      <c r="AN447" s="4"/>
      <c r="AO447" s="4" t="s">
        <v>16</v>
      </c>
      <c r="AP447" s="42">
        <f ca="1">COUNTIFS(INDIRECT(Data!$J$2),"&lt;&gt;")</f>
        <v>13</v>
      </c>
      <c r="AQ447" s="42">
        <f ca="1">COUNTIFS(INDIRECT(Data!$J$2),"P")</f>
        <v>13</v>
      </c>
      <c r="AR447" s="42">
        <f ca="1">COUNTIFS(INDIRECT(Data!$J$2),"A")</f>
        <v>0</v>
      </c>
      <c r="AS447" s="43">
        <f ca="1">COUNTIFS(INDIRECT(Data!$J$2),"L")</f>
        <v>0</v>
      </c>
      <c r="AT447" s="44">
        <f ca="1">IFERROR(Attd_Sheet[[#This Row],[Classes Attended]]/Attd_Sheet[[#This Row],[Column1]],"")</f>
        <v>1</v>
      </c>
      <c r="AU447" s="93" t="s">
        <v>3501</v>
      </c>
    </row>
    <row r="448" spans="1:47" s="35" customFormat="1" hidden="1" x14ac:dyDescent="0.25">
      <c r="A448" s="208">
        <f>COUNTIFS(Attd_Sheet[Student ID],Attd_Sheet[[#This Row],[Student ID]])</f>
        <v>1</v>
      </c>
      <c r="B448" s="209" t="s">
        <v>137</v>
      </c>
      <c r="C448" s="210" t="s">
        <v>2981</v>
      </c>
      <c r="D448" s="252" t="s">
        <v>2303</v>
      </c>
      <c r="E448" s="252" t="s">
        <v>2304</v>
      </c>
      <c r="F448" s="209" t="s">
        <v>31</v>
      </c>
      <c r="G448" s="252" t="s">
        <v>2414</v>
      </c>
      <c r="H448" s="210" t="s">
        <v>6</v>
      </c>
      <c r="I448" s="224" t="s">
        <v>2867</v>
      </c>
      <c r="J448" s="211" t="s">
        <v>2481</v>
      </c>
      <c r="K448" s="195"/>
      <c r="L448" s="4"/>
      <c r="M448" s="4" t="s">
        <v>16</v>
      </c>
      <c r="N448" s="185"/>
      <c r="O448" s="4" t="s">
        <v>16</v>
      </c>
      <c r="P448" s="4"/>
      <c r="Q448" s="4" t="s">
        <v>16</v>
      </c>
      <c r="R448" s="4"/>
      <c r="S448" s="4"/>
      <c r="T448" s="4" t="s">
        <v>16</v>
      </c>
      <c r="U448" s="4"/>
      <c r="V448" s="4" t="s">
        <v>16</v>
      </c>
      <c r="W448" s="4"/>
      <c r="X448" s="4" t="s">
        <v>16</v>
      </c>
      <c r="Y448" s="4"/>
      <c r="Z448" s="4"/>
      <c r="AA448" s="4" t="s">
        <v>16</v>
      </c>
      <c r="AB448" s="4"/>
      <c r="AC448" s="4" t="s">
        <v>16</v>
      </c>
      <c r="AD448" s="4"/>
      <c r="AE448" s="4" t="s">
        <v>16</v>
      </c>
      <c r="AF448" s="4"/>
      <c r="AG448" s="4"/>
      <c r="AH448" s="4" t="s">
        <v>16</v>
      </c>
      <c r="AI448" s="4"/>
      <c r="AJ448" s="4" t="s">
        <v>16</v>
      </c>
      <c r="AK448" s="4"/>
      <c r="AL448" s="4" t="s">
        <v>16</v>
      </c>
      <c r="AM448" s="96"/>
      <c r="AN448" s="4"/>
      <c r="AO448" s="4" t="s">
        <v>16</v>
      </c>
      <c r="AP448" s="42">
        <f ca="1">COUNTIFS(INDIRECT(Data!$J$2),"&lt;&gt;")</f>
        <v>13</v>
      </c>
      <c r="AQ448" s="42">
        <f ca="1">COUNTIFS(INDIRECT(Data!$J$2),"P")</f>
        <v>13</v>
      </c>
      <c r="AR448" s="42">
        <f ca="1">COUNTIFS(INDIRECT(Data!$J$2),"A")</f>
        <v>0</v>
      </c>
      <c r="AS448" s="43">
        <f ca="1">COUNTIFS(INDIRECT(Data!$J$2),"L")</f>
        <v>0</v>
      </c>
      <c r="AT448" s="44">
        <f ca="1">IFERROR(Attd_Sheet[[#This Row],[Classes Attended]]/Attd_Sheet[[#This Row],[Column1]],"")</f>
        <v>1</v>
      </c>
      <c r="AU448" s="93" t="s">
        <v>3501</v>
      </c>
    </row>
    <row r="449" spans="1:47" s="35" customFormat="1" hidden="1" x14ac:dyDescent="0.25">
      <c r="A449" s="208">
        <f>COUNTIFS(Attd_Sheet[Student ID],Attd_Sheet[[#This Row],[Student ID]])</f>
        <v>1</v>
      </c>
      <c r="B449" s="13" t="s">
        <v>139</v>
      </c>
      <c r="C449" s="13" t="s">
        <v>3443</v>
      </c>
      <c r="D449" s="252" t="s">
        <v>356</v>
      </c>
      <c r="E449" s="252" t="s">
        <v>1170</v>
      </c>
      <c r="F449" s="209" t="s">
        <v>31</v>
      </c>
      <c r="G449" s="252" t="s">
        <v>2430</v>
      </c>
      <c r="H449" s="210" t="s">
        <v>6</v>
      </c>
      <c r="I449" s="224" t="s">
        <v>2868</v>
      </c>
      <c r="J449" s="211" t="s">
        <v>2486</v>
      </c>
      <c r="K449" s="4"/>
      <c r="L449" s="4"/>
      <c r="M449" s="4" t="s">
        <v>28</v>
      </c>
      <c r="N449" s="185"/>
      <c r="O449" s="4" t="s">
        <v>28</v>
      </c>
      <c r="P449" s="4"/>
      <c r="Q449" s="4" t="s">
        <v>28</v>
      </c>
      <c r="R449" s="4"/>
      <c r="S449" s="4"/>
      <c r="T449" s="4" t="s">
        <v>28</v>
      </c>
      <c r="U449" s="4"/>
      <c r="V449" s="4" t="s">
        <v>28</v>
      </c>
      <c r="W449" s="185"/>
      <c r="X449" s="4" t="s">
        <v>28</v>
      </c>
      <c r="Y449" s="4"/>
      <c r="Z449" s="4"/>
      <c r="AA449" s="4" t="s">
        <v>28</v>
      </c>
      <c r="AB449" s="4"/>
      <c r="AC449" s="4" t="s">
        <v>28</v>
      </c>
      <c r="AD449" s="4"/>
      <c r="AE449" s="4" t="s">
        <v>28</v>
      </c>
      <c r="AF449" s="4"/>
      <c r="AG449" s="4"/>
      <c r="AH449" s="4" t="s">
        <v>28</v>
      </c>
      <c r="AI449" s="4"/>
      <c r="AJ449" s="4" t="s">
        <v>28</v>
      </c>
      <c r="AK449" s="4"/>
      <c r="AL449" s="4" t="s">
        <v>28</v>
      </c>
      <c r="AM449" s="96"/>
      <c r="AN449" s="4"/>
      <c r="AO449" s="4" t="s">
        <v>28</v>
      </c>
      <c r="AP449" s="42">
        <f ca="1">COUNTIFS(INDIRECT(Data!$J$2),"&lt;&gt;")</f>
        <v>13</v>
      </c>
      <c r="AQ449" s="42">
        <f ca="1">COUNTIFS(INDIRECT(Data!$J$2),"P")</f>
        <v>0</v>
      </c>
      <c r="AR449" s="42">
        <f ca="1">COUNTIFS(INDIRECT(Data!$J$2),"A")</f>
        <v>13</v>
      </c>
      <c r="AS449" s="43">
        <f ca="1">COUNTIFS(INDIRECT(Data!$J$2),"L")</f>
        <v>0</v>
      </c>
      <c r="AT449" s="44">
        <f ca="1">IFERROR(Attd_Sheet[[#This Row],[Classes Attended]]/Attd_Sheet[[#This Row],[Column1]],"")</f>
        <v>0</v>
      </c>
      <c r="AU449" s="93"/>
    </row>
    <row r="450" spans="1:47" s="35" customFormat="1" hidden="1" x14ac:dyDescent="0.25">
      <c r="A450" s="208">
        <f>COUNTIFS(Attd_Sheet[Student ID],Attd_Sheet[[#This Row],[Student ID]])</f>
        <v>1</v>
      </c>
      <c r="B450" s="209" t="s">
        <v>137</v>
      </c>
      <c r="C450" s="13" t="s">
        <v>3443</v>
      </c>
      <c r="D450" s="252" t="s">
        <v>357</v>
      </c>
      <c r="E450" s="252" t="s">
        <v>1171</v>
      </c>
      <c r="F450" s="209" t="s">
        <v>31</v>
      </c>
      <c r="G450" s="252" t="s">
        <v>2430</v>
      </c>
      <c r="H450" s="210" t="s">
        <v>6</v>
      </c>
      <c r="I450" s="224" t="s">
        <v>2868</v>
      </c>
      <c r="J450" s="211" t="s">
        <v>2486</v>
      </c>
      <c r="K450" s="4"/>
      <c r="L450" s="4"/>
      <c r="M450" s="4" t="s">
        <v>16</v>
      </c>
      <c r="N450" s="185"/>
      <c r="O450" s="4" t="s">
        <v>28</v>
      </c>
      <c r="P450" s="4"/>
      <c r="Q450" s="4" t="s">
        <v>28</v>
      </c>
      <c r="R450" s="4"/>
      <c r="S450" s="4"/>
      <c r="T450" s="4" t="s">
        <v>16</v>
      </c>
      <c r="U450" s="4"/>
      <c r="V450" s="4" t="s">
        <v>16</v>
      </c>
      <c r="W450" s="185"/>
      <c r="X450" s="4" t="s">
        <v>16</v>
      </c>
      <c r="Y450" s="4"/>
      <c r="Z450" s="4"/>
      <c r="AA450" s="4" t="s">
        <v>28</v>
      </c>
      <c r="AB450" s="4"/>
      <c r="AC450" s="4" t="s">
        <v>28</v>
      </c>
      <c r="AD450" s="4"/>
      <c r="AE450" s="4" t="s">
        <v>16</v>
      </c>
      <c r="AF450" s="4"/>
      <c r="AG450" s="4"/>
      <c r="AH450" s="4" t="s">
        <v>16</v>
      </c>
      <c r="AI450" s="4"/>
      <c r="AJ450" s="4" t="s">
        <v>28</v>
      </c>
      <c r="AK450" s="4"/>
      <c r="AL450" s="4" t="s">
        <v>28</v>
      </c>
      <c r="AM450" s="96"/>
      <c r="AN450" s="4"/>
      <c r="AO450" s="4" t="s">
        <v>28</v>
      </c>
      <c r="AP450" s="42">
        <f ca="1">COUNTIFS(INDIRECT(Data!$J$2),"&lt;&gt;")</f>
        <v>13</v>
      </c>
      <c r="AQ450" s="42">
        <f ca="1">COUNTIFS(INDIRECT(Data!$J$2),"P")</f>
        <v>6</v>
      </c>
      <c r="AR450" s="42">
        <f ca="1">COUNTIFS(INDIRECT(Data!$J$2),"A")</f>
        <v>7</v>
      </c>
      <c r="AS450" s="43">
        <f ca="1">COUNTIFS(INDIRECT(Data!$J$2),"L")</f>
        <v>0</v>
      </c>
      <c r="AT450" s="44">
        <f ca="1">IFERROR(Attd_Sheet[[#This Row],[Classes Attended]]/Attd_Sheet[[#This Row],[Column1]],"")</f>
        <v>0.46153846153846156</v>
      </c>
      <c r="AU450" s="93"/>
    </row>
    <row r="451" spans="1:47" s="35" customFormat="1" hidden="1" x14ac:dyDescent="0.25">
      <c r="A451" s="208">
        <f>COUNTIFS(Attd_Sheet[Student ID],Attd_Sheet[[#This Row],[Student ID]])</f>
        <v>1</v>
      </c>
      <c r="B451" s="209" t="s">
        <v>137</v>
      </c>
      <c r="C451" s="13" t="s">
        <v>3443</v>
      </c>
      <c r="D451" s="252" t="s">
        <v>358</v>
      </c>
      <c r="E451" s="252" t="s">
        <v>1172</v>
      </c>
      <c r="F451" s="209" t="s">
        <v>31</v>
      </c>
      <c r="G451" s="252" t="s">
        <v>2430</v>
      </c>
      <c r="H451" s="210" t="s">
        <v>6</v>
      </c>
      <c r="I451" s="224" t="s">
        <v>2868</v>
      </c>
      <c r="J451" s="211" t="s">
        <v>2486</v>
      </c>
      <c r="K451" s="4"/>
      <c r="L451" s="4"/>
      <c r="M451" s="4" t="s">
        <v>16</v>
      </c>
      <c r="N451" s="185"/>
      <c r="O451" s="4" t="s">
        <v>28</v>
      </c>
      <c r="P451" s="4"/>
      <c r="Q451" s="4" t="s">
        <v>28</v>
      </c>
      <c r="R451" s="4"/>
      <c r="S451" s="4"/>
      <c r="T451" s="4" t="s">
        <v>16</v>
      </c>
      <c r="U451" s="4"/>
      <c r="V451" s="4" t="s">
        <v>16</v>
      </c>
      <c r="W451" s="185"/>
      <c r="X451" s="4" t="s">
        <v>16</v>
      </c>
      <c r="Y451" s="4"/>
      <c r="Z451" s="4"/>
      <c r="AA451" s="4" t="s">
        <v>16</v>
      </c>
      <c r="AB451" s="4"/>
      <c r="AC451" s="4" t="s">
        <v>16</v>
      </c>
      <c r="AD451" s="4"/>
      <c r="AE451" s="4" t="s">
        <v>16</v>
      </c>
      <c r="AF451" s="4"/>
      <c r="AG451" s="4"/>
      <c r="AH451" s="4" t="s">
        <v>16</v>
      </c>
      <c r="AI451" s="4"/>
      <c r="AJ451" s="4" t="s">
        <v>28</v>
      </c>
      <c r="AK451" s="4"/>
      <c r="AL451" s="4" t="s">
        <v>28</v>
      </c>
      <c r="AM451" s="96"/>
      <c r="AN451" s="4"/>
      <c r="AO451" s="4" t="s">
        <v>16</v>
      </c>
      <c r="AP451" s="42">
        <f ca="1">COUNTIFS(INDIRECT(Data!$J$2),"&lt;&gt;")</f>
        <v>13</v>
      </c>
      <c r="AQ451" s="42">
        <f ca="1">COUNTIFS(INDIRECT(Data!$J$2),"P")</f>
        <v>9</v>
      </c>
      <c r="AR451" s="42">
        <f ca="1">COUNTIFS(INDIRECT(Data!$J$2),"A")</f>
        <v>4</v>
      </c>
      <c r="AS451" s="43">
        <f ca="1">COUNTIFS(INDIRECT(Data!$J$2),"L")</f>
        <v>0</v>
      </c>
      <c r="AT451" s="44">
        <f ca="1">IFERROR(Attd_Sheet[[#This Row],[Classes Attended]]/Attd_Sheet[[#This Row],[Column1]],"")</f>
        <v>0.69230769230769229</v>
      </c>
      <c r="AU451" s="93"/>
    </row>
    <row r="452" spans="1:47" s="35" customFormat="1" hidden="1" x14ac:dyDescent="0.25">
      <c r="A452" s="208">
        <f>COUNTIFS(Attd_Sheet[Student ID],Attd_Sheet[[#This Row],[Student ID]])</f>
        <v>1</v>
      </c>
      <c r="B452" s="209" t="s">
        <v>137</v>
      </c>
      <c r="C452" s="13" t="s">
        <v>3443</v>
      </c>
      <c r="D452" s="252" t="s">
        <v>359</v>
      </c>
      <c r="E452" s="252" t="s">
        <v>1173</v>
      </c>
      <c r="F452" s="209" t="s">
        <v>31</v>
      </c>
      <c r="G452" s="252" t="s">
        <v>2430</v>
      </c>
      <c r="H452" s="210" t="s">
        <v>6</v>
      </c>
      <c r="I452" s="224" t="s">
        <v>2868</v>
      </c>
      <c r="J452" s="211" t="s">
        <v>2486</v>
      </c>
      <c r="K452" s="4"/>
      <c r="L452" s="4"/>
      <c r="M452" s="4" t="s">
        <v>28</v>
      </c>
      <c r="N452" s="185"/>
      <c r="O452" s="4" t="s">
        <v>16</v>
      </c>
      <c r="P452" s="4"/>
      <c r="Q452" s="4" t="s">
        <v>16</v>
      </c>
      <c r="R452" s="4"/>
      <c r="S452" s="4"/>
      <c r="T452" s="4" t="s">
        <v>16</v>
      </c>
      <c r="U452" s="4"/>
      <c r="V452" s="4" t="s">
        <v>16</v>
      </c>
      <c r="W452" s="185"/>
      <c r="X452" s="4" t="s">
        <v>16</v>
      </c>
      <c r="Y452" s="4"/>
      <c r="Z452" s="4"/>
      <c r="AA452" s="4" t="s">
        <v>16</v>
      </c>
      <c r="AB452" s="4"/>
      <c r="AC452" s="4" t="s">
        <v>16</v>
      </c>
      <c r="AD452" s="4"/>
      <c r="AE452" s="4" t="s">
        <v>16</v>
      </c>
      <c r="AF452" s="4"/>
      <c r="AG452" s="4"/>
      <c r="AH452" s="4" t="s">
        <v>16</v>
      </c>
      <c r="AI452" s="4"/>
      <c r="AJ452" s="4" t="s">
        <v>16</v>
      </c>
      <c r="AK452" s="4"/>
      <c r="AL452" s="4" t="s">
        <v>16</v>
      </c>
      <c r="AM452" s="96"/>
      <c r="AN452" s="4"/>
      <c r="AO452" s="4" t="s">
        <v>28</v>
      </c>
      <c r="AP452" s="42">
        <f ca="1">COUNTIFS(INDIRECT(Data!$J$2),"&lt;&gt;")</f>
        <v>13</v>
      </c>
      <c r="AQ452" s="42">
        <f ca="1">COUNTIFS(INDIRECT(Data!$J$2),"P")</f>
        <v>11</v>
      </c>
      <c r="AR452" s="42">
        <f ca="1">COUNTIFS(INDIRECT(Data!$J$2),"A")</f>
        <v>2</v>
      </c>
      <c r="AS452" s="43">
        <f ca="1">COUNTIFS(INDIRECT(Data!$J$2),"L")</f>
        <v>0</v>
      </c>
      <c r="AT452" s="44">
        <f ca="1">IFERROR(Attd_Sheet[[#This Row],[Classes Attended]]/Attd_Sheet[[#This Row],[Column1]],"")</f>
        <v>0.84615384615384615</v>
      </c>
      <c r="AU452" s="93"/>
    </row>
    <row r="453" spans="1:47" s="35" customFormat="1" hidden="1" x14ac:dyDescent="0.25">
      <c r="A453" s="208">
        <f>COUNTIFS(Attd_Sheet[Student ID],Attd_Sheet[[#This Row],[Student ID]])</f>
        <v>1</v>
      </c>
      <c r="B453" s="209" t="s">
        <v>137</v>
      </c>
      <c r="C453" s="13" t="s">
        <v>3443</v>
      </c>
      <c r="D453" s="252" t="s">
        <v>360</v>
      </c>
      <c r="E453" s="252" t="s">
        <v>1174</v>
      </c>
      <c r="F453" s="209" t="s">
        <v>31</v>
      </c>
      <c r="G453" s="252" t="s">
        <v>2430</v>
      </c>
      <c r="H453" s="210" t="s">
        <v>6</v>
      </c>
      <c r="I453" s="224" t="s">
        <v>2868</v>
      </c>
      <c r="J453" s="211" t="s">
        <v>2486</v>
      </c>
      <c r="K453" s="4"/>
      <c r="L453" s="4"/>
      <c r="M453" s="4" t="s">
        <v>16</v>
      </c>
      <c r="N453" s="185"/>
      <c r="O453" s="4" t="s">
        <v>28</v>
      </c>
      <c r="P453" s="4"/>
      <c r="Q453" s="4" t="s">
        <v>28</v>
      </c>
      <c r="R453" s="4"/>
      <c r="S453" s="4"/>
      <c r="T453" s="4" t="s">
        <v>16</v>
      </c>
      <c r="U453" s="4"/>
      <c r="V453" s="4" t="s">
        <v>16</v>
      </c>
      <c r="W453" s="185"/>
      <c r="X453" s="4" t="s">
        <v>16</v>
      </c>
      <c r="Y453" s="4"/>
      <c r="Z453" s="4"/>
      <c r="AA453" s="4" t="s">
        <v>16</v>
      </c>
      <c r="AB453" s="4"/>
      <c r="AC453" s="4" t="s">
        <v>16</v>
      </c>
      <c r="AD453" s="4"/>
      <c r="AE453" s="4" t="s">
        <v>16</v>
      </c>
      <c r="AF453" s="4"/>
      <c r="AG453" s="4"/>
      <c r="AH453" s="4" t="s">
        <v>16</v>
      </c>
      <c r="AI453" s="4"/>
      <c r="AJ453" s="4" t="s">
        <v>28</v>
      </c>
      <c r="AK453" s="4"/>
      <c r="AL453" s="4" t="s">
        <v>16</v>
      </c>
      <c r="AM453" s="96"/>
      <c r="AN453" s="4"/>
      <c r="AO453" s="4" t="s">
        <v>16</v>
      </c>
      <c r="AP453" s="42">
        <f ca="1">COUNTIFS(INDIRECT(Data!$J$2),"&lt;&gt;")</f>
        <v>13</v>
      </c>
      <c r="AQ453" s="42">
        <f ca="1">COUNTIFS(INDIRECT(Data!$J$2),"P")</f>
        <v>10</v>
      </c>
      <c r="AR453" s="42">
        <f ca="1">COUNTIFS(INDIRECT(Data!$J$2),"A")</f>
        <v>3</v>
      </c>
      <c r="AS453" s="43">
        <f ca="1">COUNTIFS(INDIRECT(Data!$J$2),"L")</f>
        <v>0</v>
      </c>
      <c r="AT453" s="44">
        <f ca="1">IFERROR(Attd_Sheet[[#This Row],[Classes Attended]]/Attd_Sheet[[#This Row],[Column1]],"")</f>
        <v>0.76923076923076927</v>
      </c>
      <c r="AU453" s="93"/>
    </row>
    <row r="454" spans="1:47" s="35" customFormat="1" hidden="1" x14ac:dyDescent="0.25">
      <c r="A454" s="208">
        <f>COUNTIFS(Attd_Sheet[Student ID],Attd_Sheet[[#This Row],[Student ID]])</f>
        <v>1</v>
      </c>
      <c r="B454" s="209" t="s">
        <v>137</v>
      </c>
      <c r="C454" s="13" t="s">
        <v>3443</v>
      </c>
      <c r="D454" s="252" t="s">
        <v>361</v>
      </c>
      <c r="E454" s="252" t="s">
        <v>1175</v>
      </c>
      <c r="F454" s="209" t="s">
        <v>31</v>
      </c>
      <c r="G454" s="252" t="s">
        <v>2430</v>
      </c>
      <c r="H454" s="210" t="s">
        <v>6</v>
      </c>
      <c r="I454" s="224" t="s">
        <v>2868</v>
      </c>
      <c r="J454" s="211" t="s">
        <v>2486</v>
      </c>
      <c r="K454" s="4"/>
      <c r="L454" s="4"/>
      <c r="M454" s="4" t="s">
        <v>16</v>
      </c>
      <c r="N454" s="185"/>
      <c r="O454" s="4" t="s">
        <v>28</v>
      </c>
      <c r="P454" s="4"/>
      <c r="Q454" s="4" t="s">
        <v>28</v>
      </c>
      <c r="R454" s="4"/>
      <c r="S454" s="4"/>
      <c r="T454" s="4" t="s">
        <v>16</v>
      </c>
      <c r="U454" s="4"/>
      <c r="V454" s="4" t="s">
        <v>16</v>
      </c>
      <c r="W454" s="185"/>
      <c r="X454" s="4" t="s">
        <v>16</v>
      </c>
      <c r="Y454" s="4"/>
      <c r="Z454" s="4"/>
      <c r="AA454" s="4" t="s">
        <v>16</v>
      </c>
      <c r="AB454" s="4"/>
      <c r="AC454" s="4" t="s">
        <v>16</v>
      </c>
      <c r="AD454" s="4"/>
      <c r="AE454" s="4" t="s">
        <v>16</v>
      </c>
      <c r="AF454" s="4"/>
      <c r="AG454" s="4"/>
      <c r="AH454" s="4" t="s">
        <v>16</v>
      </c>
      <c r="AI454" s="4"/>
      <c r="AJ454" s="4" t="s">
        <v>16</v>
      </c>
      <c r="AK454" s="4"/>
      <c r="AL454" s="4" t="s">
        <v>16</v>
      </c>
      <c r="AM454" s="96"/>
      <c r="AN454" s="4"/>
      <c r="AO454" s="4" t="s">
        <v>16</v>
      </c>
      <c r="AP454" s="42">
        <f ca="1">COUNTIFS(INDIRECT(Data!$J$2),"&lt;&gt;")</f>
        <v>13</v>
      </c>
      <c r="AQ454" s="42">
        <f ca="1">COUNTIFS(INDIRECT(Data!$J$2),"P")</f>
        <v>11</v>
      </c>
      <c r="AR454" s="42">
        <f ca="1">COUNTIFS(INDIRECT(Data!$J$2),"A")</f>
        <v>2</v>
      </c>
      <c r="AS454" s="43">
        <f ca="1">COUNTIFS(INDIRECT(Data!$J$2),"L")</f>
        <v>0</v>
      </c>
      <c r="AT454" s="44">
        <f ca="1">IFERROR(Attd_Sheet[[#This Row],[Classes Attended]]/Attd_Sheet[[#This Row],[Column1]],"")</f>
        <v>0.84615384615384615</v>
      </c>
      <c r="AU454" s="93"/>
    </row>
    <row r="455" spans="1:47" s="35" customFormat="1" hidden="1" x14ac:dyDescent="0.25">
      <c r="A455" s="208">
        <f>COUNTIFS(Attd_Sheet[Student ID],Attd_Sheet[[#This Row],[Student ID]])</f>
        <v>1</v>
      </c>
      <c r="B455" s="209" t="s">
        <v>137</v>
      </c>
      <c r="C455" s="13" t="s">
        <v>3443</v>
      </c>
      <c r="D455" s="252" t="s">
        <v>362</v>
      </c>
      <c r="E455" s="252" t="s">
        <v>1176</v>
      </c>
      <c r="F455" s="209" t="s">
        <v>31</v>
      </c>
      <c r="G455" s="252" t="s">
        <v>2430</v>
      </c>
      <c r="H455" s="210" t="s">
        <v>6</v>
      </c>
      <c r="I455" s="224" t="s">
        <v>2868</v>
      </c>
      <c r="J455" s="211" t="s">
        <v>2486</v>
      </c>
      <c r="K455" s="4"/>
      <c r="L455" s="4"/>
      <c r="M455" s="4" t="s">
        <v>16</v>
      </c>
      <c r="N455" s="185"/>
      <c r="O455" s="4" t="s">
        <v>16</v>
      </c>
      <c r="P455" s="4"/>
      <c r="Q455" s="4" t="s">
        <v>16</v>
      </c>
      <c r="R455" s="4"/>
      <c r="S455" s="4"/>
      <c r="T455" s="4" t="s">
        <v>16</v>
      </c>
      <c r="U455" s="4"/>
      <c r="V455" s="4" t="s">
        <v>16</v>
      </c>
      <c r="W455" s="185"/>
      <c r="X455" s="4" t="s">
        <v>16</v>
      </c>
      <c r="Y455" s="4"/>
      <c r="Z455" s="4"/>
      <c r="AA455" s="4" t="s">
        <v>16</v>
      </c>
      <c r="AB455" s="4"/>
      <c r="AC455" s="4" t="s">
        <v>16</v>
      </c>
      <c r="AD455" s="4"/>
      <c r="AE455" s="4" t="s">
        <v>16</v>
      </c>
      <c r="AF455" s="4"/>
      <c r="AG455" s="4"/>
      <c r="AH455" s="4" t="s">
        <v>16</v>
      </c>
      <c r="AI455" s="4"/>
      <c r="AJ455" s="4" t="s">
        <v>28</v>
      </c>
      <c r="AK455" s="4"/>
      <c r="AL455" s="4" t="s">
        <v>16</v>
      </c>
      <c r="AM455" s="96"/>
      <c r="AN455" s="4"/>
      <c r="AO455" s="4" t="s">
        <v>16</v>
      </c>
      <c r="AP455" s="42">
        <f ca="1">COUNTIFS(INDIRECT(Data!$J$2),"&lt;&gt;")</f>
        <v>13</v>
      </c>
      <c r="AQ455" s="42">
        <f ca="1">COUNTIFS(INDIRECT(Data!$J$2),"P")</f>
        <v>12</v>
      </c>
      <c r="AR455" s="42">
        <f ca="1">COUNTIFS(INDIRECT(Data!$J$2),"A")</f>
        <v>1</v>
      </c>
      <c r="AS455" s="43">
        <f ca="1">COUNTIFS(INDIRECT(Data!$J$2),"L")</f>
        <v>0</v>
      </c>
      <c r="AT455" s="44">
        <f ca="1">IFERROR(Attd_Sheet[[#This Row],[Classes Attended]]/Attd_Sheet[[#This Row],[Column1]],"")</f>
        <v>0.92307692307692313</v>
      </c>
      <c r="AU455" s="93"/>
    </row>
    <row r="456" spans="1:47" s="35" customFormat="1" hidden="1" x14ac:dyDescent="0.25">
      <c r="A456" s="208">
        <f>COUNTIFS(Attd_Sheet[Student ID],Attd_Sheet[[#This Row],[Student ID]])</f>
        <v>1</v>
      </c>
      <c r="B456" s="209" t="s">
        <v>137</v>
      </c>
      <c r="C456" s="13" t="s">
        <v>3443</v>
      </c>
      <c r="D456" s="252" t="s">
        <v>364</v>
      </c>
      <c r="E456" s="252" t="s">
        <v>1178</v>
      </c>
      <c r="F456" s="209" t="s">
        <v>31</v>
      </c>
      <c r="G456" s="252" t="s">
        <v>2430</v>
      </c>
      <c r="H456" s="210" t="s">
        <v>6</v>
      </c>
      <c r="I456" s="224" t="s">
        <v>2868</v>
      </c>
      <c r="J456" s="211" t="s">
        <v>2486</v>
      </c>
      <c r="K456" s="4"/>
      <c r="L456" s="4"/>
      <c r="M456" s="4" t="s">
        <v>16</v>
      </c>
      <c r="N456" s="185"/>
      <c r="O456" s="4" t="s">
        <v>16</v>
      </c>
      <c r="P456" s="4"/>
      <c r="Q456" s="4" t="s">
        <v>16</v>
      </c>
      <c r="R456" s="4"/>
      <c r="S456" s="4"/>
      <c r="T456" s="4" t="s">
        <v>16</v>
      </c>
      <c r="U456" s="4"/>
      <c r="V456" s="4" t="s">
        <v>16</v>
      </c>
      <c r="W456" s="185"/>
      <c r="X456" s="4" t="s">
        <v>16</v>
      </c>
      <c r="Y456" s="4"/>
      <c r="Z456" s="4"/>
      <c r="AA456" s="4" t="s">
        <v>16</v>
      </c>
      <c r="AB456" s="4"/>
      <c r="AC456" s="4" t="s">
        <v>16</v>
      </c>
      <c r="AD456" s="4"/>
      <c r="AE456" s="4" t="s">
        <v>16</v>
      </c>
      <c r="AF456" s="4"/>
      <c r="AG456" s="4"/>
      <c r="AH456" s="4" t="s">
        <v>16</v>
      </c>
      <c r="AI456" s="4"/>
      <c r="AJ456" s="4" t="s">
        <v>16</v>
      </c>
      <c r="AK456" s="4"/>
      <c r="AL456" s="4" t="s">
        <v>16</v>
      </c>
      <c r="AM456" s="96"/>
      <c r="AN456" s="4"/>
      <c r="AO456" s="4" t="s">
        <v>16</v>
      </c>
      <c r="AP456" s="42">
        <f ca="1">COUNTIFS(INDIRECT(Data!$J$2),"&lt;&gt;")</f>
        <v>13</v>
      </c>
      <c r="AQ456" s="42">
        <f ca="1">COUNTIFS(INDIRECT(Data!$J$2),"P")</f>
        <v>13</v>
      </c>
      <c r="AR456" s="42">
        <f ca="1">COUNTIFS(INDIRECT(Data!$J$2),"A")</f>
        <v>0</v>
      </c>
      <c r="AS456" s="43">
        <f ca="1">COUNTIFS(INDIRECT(Data!$J$2),"L")</f>
        <v>0</v>
      </c>
      <c r="AT456" s="44">
        <f ca="1">IFERROR(Attd_Sheet[[#This Row],[Classes Attended]]/Attd_Sheet[[#This Row],[Column1]],"")</f>
        <v>1</v>
      </c>
      <c r="AU456" s="93"/>
    </row>
    <row r="457" spans="1:47" s="35" customFormat="1" hidden="1" x14ac:dyDescent="0.25">
      <c r="A457" s="208">
        <f>COUNTIFS(Attd_Sheet[Student ID],Attd_Sheet[[#This Row],[Student ID]])</f>
        <v>1</v>
      </c>
      <c r="B457" s="209" t="s">
        <v>137</v>
      </c>
      <c r="C457" s="13" t="s">
        <v>3443</v>
      </c>
      <c r="D457" s="252" t="s">
        <v>365</v>
      </c>
      <c r="E457" s="252" t="s">
        <v>1180</v>
      </c>
      <c r="F457" s="209" t="s">
        <v>31</v>
      </c>
      <c r="G457" s="252" t="s">
        <v>2430</v>
      </c>
      <c r="H457" s="210" t="s">
        <v>6</v>
      </c>
      <c r="I457" s="224" t="s">
        <v>2868</v>
      </c>
      <c r="J457" s="211" t="s">
        <v>2486</v>
      </c>
      <c r="K457" s="4"/>
      <c r="L457" s="4"/>
      <c r="M457" s="4" t="s">
        <v>28</v>
      </c>
      <c r="N457" s="185"/>
      <c r="O457" s="4" t="s">
        <v>28</v>
      </c>
      <c r="P457" s="4"/>
      <c r="Q457" s="4" t="s">
        <v>28</v>
      </c>
      <c r="R457" s="4"/>
      <c r="S457" s="4"/>
      <c r="T457" s="4" t="s">
        <v>16</v>
      </c>
      <c r="U457" s="4"/>
      <c r="V457" s="4" t="s">
        <v>16</v>
      </c>
      <c r="W457" s="4"/>
      <c r="X457" s="4" t="s">
        <v>16</v>
      </c>
      <c r="Y457" s="4"/>
      <c r="Z457" s="4"/>
      <c r="AA457" s="4" t="s">
        <v>16</v>
      </c>
      <c r="AB457" s="4"/>
      <c r="AC457" s="4" t="s">
        <v>16</v>
      </c>
      <c r="AD457" s="162"/>
      <c r="AE457" s="4" t="s">
        <v>28</v>
      </c>
      <c r="AF457" s="4"/>
      <c r="AG457" s="4"/>
      <c r="AH457" s="4" t="s">
        <v>28</v>
      </c>
      <c r="AI457" s="4"/>
      <c r="AJ457" s="4" t="s">
        <v>16</v>
      </c>
      <c r="AK457" s="4"/>
      <c r="AL457" s="4" t="s">
        <v>16</v>
      </c>
      <c r="AM457" s="4"/>
      <c r="AN457" s="4"/>
      <c r="AO457" s="4" t="s">
        <v>16</v>
      </c>
      <c r="AP457" s="42">
        <f ca="1">COUNTIFS(INDIRECT(Data!$J$2),"&lt;&gt;")</f>
        <v>13</v>
      </c>
      <c r="AQ457" s="42">
        <f ca="1">COUNTIFS(INDIRECT(Data!$J$2),"P")</f>
        <v>8</v>
      </c>
      <c r="AR457" s="42">
        <f ca="1">COUNTIFS(INDIRECT(Data!$J$2),"A")</f>
        <v>5</v>
      </c>
      <c r="AS457" s="43">
        <f ca="1">COUNTIFS(INDIRECT(Data!$J$2),"L")</f>
        <v>0</v>
      </c>
      <c r="AT457" s="44">
        <f ca="1">IFERROR(Attd_Sheet[[#This Row],[Classes Attended]]/Attd_Sheet[[#This Row],[Column1]],"")</f>
        <v>0.61538461538461542</v>
      </c>
      <c r="AU457" s="93"/>
    </row>
    <row r="458" spans="1:47" s="35" customFormat="1" hidden="1" x14ac:dyDescent="0.25">
      <c r="A458" s="208">
        <f>COUNTIFS(Attd_Sheet[Student ID],Attd_Sheet[[#This Row],[Student ID]])</f>
        <v>1</v>
      </c>
      <c r="B458" s="209" t="s">
        <v>137</v>
      </c>
      <c r="C458" s="13" t="s">
        <v>3443</v>
      </c>
      <c r="D458" s="252" t="s">
        <v>366</v>
      </c>
      <c r="E458" s="252" t="s">
        <v>1181</v>
      </c>
      <c r="F458" s="209" t="s">
        <v>31</v>
      </c>
      <c r="G458" s="252" t="s">
        <v>2430</v>
      </c>
      <c r="H458" s="210" t="s">
        <v>6</v>
      </c>
      <c r="I458" s="224" t="s">
        <v>2868</v>
      </c>
      <c r="J458" s="211" t="s">
        <v>2486</v>
      </c>
      <c r="K458" s="4"/>
      <c r="L458" s="4"/>
      <c r="M458" s="4" t="s">
        <v>16</v>
      </c>
      <c r="N458" s="185"/>
      <c r="O458" s="4" t="s">
        <v>28</v>
      </c>
      <c r="P458" s="4"/>
      <c r="Q458" s="4" t="s">
        <v>16</v>
      </c>
      <c r="R458" s="4"/>
      <c r="S458" s="4"/>
      <c r="T458" s="4" t="s">
        <v>16</v>
      </c>
      <c r="U458" s="4"/>
      <c r="V458" s="4" t="s">
        <v>16</v>
      </c>
      <c r="W458" s="4"/>
      <c r="X458" s="4" t="s">
        <v>16</v>
      </c>
      <c r="Y458" s="4"/>
      <c r="Z458" s="4"/>
      <c r="AA458" s="4" t="s">
        <v>16</v>
      </c>
      <c r="AB458" s="4"/>
      <c r="AC458" s="4" t="s">
        <v>16</v>
      </c>
      <c r="AD458" s="162"/>
      <c r="AE458" s="4" t="s">
        <v>16</v>
      </c>
      <c r="AF458" s="4"/>
      <c r="AG458" s="4"/>
      <c r="AH458" s="4" t="s">
        <v>16</v>
      </c>
      <c r="AI458" s="4"/>
      <c r="AJ458" s="4" t="s">
        <v>16</v>
      </c>
      <c r="AK458" s="4"/>
      <c r="AL458" s="4" t="s">
        <v>16</v>
      </c>
      <c r="AM458" s="4"/>
      <c r="AN458" s="4"/>
      <c r="AO458" s="4" t="s">
        <v>16</v>
      </c>
      <c r="AP458" s="42">
        <f ca="1">COUNTIFS(INDIRECT(Data!$J$2),"&lt;&gt;")</f>
        <v>13</v>
      </c>
      <c r="AQ458" s="42">
        <f ca="1">COUNTIFS(INDIRECT(Data!$J$2),"P")</f>
        <v>12</v>
      </c>
      <c r="AR458" s="42">
        <f ca="1">COUNTIFS(INDIRECT(Data!$J$2),"A")</f>
        <v>1</v>
      </c>
      <c r="AS458" s="43">
        <f ca="1">COUNTIFS(INDIRECT(Data!$J$2),"L")</f>
        <v>0</v>
      </c>
      <c r="AT458" s="44">
        <f ca="1">IFERROR(Attd_Sheet[[#This Row],[Classes Attended]]/Attd_Sheet[[#This Row],[Column1]],"")</f>
        <v>0.92307692307692313</v>
      </c>
      <c r="AU458" s="93"/>
    </row>
    <row r="459" spans="1:47" s="35" customFormat="1" hidden="1" x14ac:dyDescent="0.25">
      <c r="A459" s="208">
        <f>COUNTIFS(Attd_Sheet[Student ID],Attd_Sheet[[#This Row],[Student ID]])</f>
        <v>1</v>
      </c>
      <c r="B459" s="209" t="s">
        <v>137</v>
      </c>
      <c r="C459" s="13" t="s">
        <v>3443</v>
      </c>
      <c r="D459" s="252" t="s">
        <v>367</v>
      </c>
      <c r="E459" s="252" t="s">
        <v>1182</v>
      </c>
      <c r="F459" s="209" t="s">
        <v>31</v>
      </c>
      <c r="G459" s="252" t="s">
        <v>2430</v>
      </c>
      <c r="H459" s="210" t="s">
        <v>6</v>
      </c>
      <c r="I459" s="224" t="s">
        <v>2868</v>
      </c>
      <c r="J459" s="211" t="s">
        <v>2486</v>
      </c>
      <c r="K459" s="4"/>
      <c r="L459" s="4"/>
      <c r="M459" s="4" t="s">
        <v>16</v>
      </c>
      <c r="N459" s="185"/>
      <c r="O459" s="4" t="s">
        <v>16</v>
      </c>
      <c r="P459" s="4"/>
      <c r="Q459" s="4" t="s">
        <v>16</v>
      </c>
      <c r="R459" s="4"/>
      <c r="S459" s="4"/>
      <c r="T459" s="4" t="s">
        <v>16</v>
      </c>
      <c r="U459" s="4"/>
      <c r="V459" s="4" t="s">
        <v>16</v>
      </c>
      <c r="W459" s="4"/>
      <c r="X459" s="4" t="s">
        <v>16</v>
      </c>
      <c r="Y459" s="4"/>
      <c r="Z459" s="4"/>
      <c r="AA459" s="4" t="s">
        <v>16</v>
      </c>
      <c r="AB459" s="4"/>
      <c r="AC459" s="4" t="s">
        <v>28</v>
      </c>
      <c r="AD459" s="162"/>
      <c r="AE459" s="4" t="s">
        <v>16</v>
      </c>
      <c r="AF459" s="4"/>
      <c r="AG459" s="4"/>
      <c r="AH459" s="4" t="s">
        <v>16</v>
      </c>
      <c r="AI459" s="4"/>
      <c r="AJ459" s="4" t="s">
        <v>16</v>
      </c>
      <c r="AK459" s="4"/>
      <c r="AL459" s="4" t="s">
        <v>16</v>
      </c>
      <c r="AM459" s="4"/>
      <c r="AN459" s="4"/>
      <c r="AO459" s="4" t="s">
        <v>16</v>
      </c>
      <c r="AP459" s="42">
        <f ca="1">COUNTIFS(INDIRECT(Data!$J$2),"&lt;&gt;")</f>
        <v>13</v>
      </c>
      <c r="AQ459" s="42">
        <f ca="1">COUNTIFS(INDIRECT(Data!$J$2),"P")</f>
        <v>12</v>
      </c>
      <c r="AR459" s="42">
        <f ca="1">COUNTIFS(INDIRECT(Data!$J$2),"A")</f>
        <v>1</v>
      </c>
      <c r="AS459" s="43">
        <f ca="1">COUNTIFS(INDIRECT(Data!$J$2),"L")</f>
        <v>0</v>
      </c>
      <c r="AT459" s="44">
        <f ca="1">IFERROR(Attd_Sheet[[#This Row],[Classes Attended]]/Attd_Sheet[[#This Row],[Column1]],"")</f>
        <v>0.92307692307692313</v>
      </c>
      <c r="AU459" s="93"/>
    </row>
    <row r="460" spans="1:47" s="35" customFormat="1" hidden="1" x14ac:dyDescent="0.25">
      <c r="A460" s="208">
        <f>COUNTIFS(Attd_Sheet[Student ID],Attd_Sheet[[#This Row],[Student ID]])</f>
        <v>1</v>
      </c>
      <c r="B460" s="209" t="s">
        <v>137</v>
      </c>
      <c r="C460" s="13" t="s">
        <v>3443</v>
      </c>
      <c r="D460" s="252" t="s">
        <v>368</v>
      </c>
      <c r="E460" s="252" t="s">
        <v>1183</v>
      </c>
      <c r="F460" s="209" t="s">
        <v>31</v>
      </c>
      <c r="G460" s="252" t="s">
        <v>2430</v>
      </c>
      <c r="H460" s="210" t="s">
        <v>6</v>
      </c>
      <c r="I460" s="224" t="s">
        <v>2868</v>
      </c>
      <c r="J460" s="211" t="s">
        <v>2486</v>
      </c>
      <c r="K460" s="4"/>
      <c r="L460" s="4"/>
      <c r="M460" s="4" t="s">
        <v>16</v>
      </c>
      <c r="N460" s="185"/>
      <c r="O460" s="4" t="s">
        <v>28</v>
      </c>
      <c r="P460" s="4"/>
      <c r="Q460" s="4" t="s">
        <v>16</v>
      </c>
      <c r="R460" s="4"/>
      <c r="S460" s="4"/>
      <c r="T460" s="4" t="s">
        <v>16</v>
      </c>
      <c r="U460" s="4"/>
      <c r="V460" s="4" t="s">
        <v>16</v>
      </c>
      <c r="W460" s="4"/>
      <c r="X460" s="4" t="s">
        <v>16</v>
      </c>
      <c r="Y460" s="4"/>
      <c r="Z460" s="4"/>
      <c r="AA460" s="4" t="s">
        <v>16</v>
      </c>
      <c r="AB460" s="4"/>
      <c r="AC460" s="4" t="s">
        <v>16</v>
      </c>
      <c r="AD460" s="162"/>
      <c r="AE460" s="4" t="s">
        <v>28</v>
      </c>
      <c r="AF460" s="4"/>
      <c r="AG460" s="4"/>
      <c r="AH460" s="4" t="s">
        <v>28</v>
      </c>
      <c r="AI460" s="4"/>
      <c r="AJ460" s="4" t="s">
        <v>16</v>
      </c>
      <c r="AK460" s="4"/>
      <c r="AL460" s="4" t="s">
        <v>16</v>
      </c>
      <c r="AM460" s="4"/>
      <c r="AN460" s="4"/>
      <c r="AO460" s="4" t="s">
        <v>16</v>
      </c>
      <c r="AP460" s="42">
        <f ca="1">COUNTIFS(INDIRECT(Data!$J$2),"&lt;&gt;")</f>
        <v>13</v>
      </c>
      <c r="AQ460" s="42">
        <f ca="1">COUNTIFS(INDIRECT(Data!$J$2),"P")</f>
        <v>10</v>
      </c>
      <c r="AR460" s="42">
        <f ca="1">COUNTIFS(INDIRECT(Data!$J$2),"A")</f>
        <v>3</v>
      </c>
      <c r="AS460" s="43">
        <f ca="1">COUNTIFS(INDIRECT(Data!$J$2),"L")</f>
        <v>0</v>
      </c>
      <c r="AT460" s="44">
        <f ca="1">IFERROR(Attd_Sheet[[#This Row],[Classes Attended]]/Attd_Sheet[[#This Row],[Column1]],"")</f>
        <v>0.76923076923076927</v>
      </c>
      <c r="AU460" s="93"/>
    </row>
    <row r="461" spans="1:47" s="35" customFormat="1" hidden="1" x14ac:dyDescent="0.25">
      <c r="A461" s="208">
        <f>COUNTIFS(Attd_Sheet[Student ID],Attd_Sheet[[#This Row],[Student ID]])</f>
        <v>1</v>
      </c>
      <c r="B461" s="209" t="s">
        <v>137</v>
      </c>
      <c r="C461" s="13" t="s">
        <v>3443</v>
      </c>
      <c r="D461" s="252" t="s">
        <v>369</v>
      </c>
      <c r="E461" s="252" t="s">
        <v>1184</v>
      </c>
      <c r="F461" s="209" t="s">
        <v>31</v>
      </c>
      <c r="G461" s="252" t="s">
        <v>2430</v>
      </c>
      <c r="H461" s="210" t="s">
        <v>6</v>
      </c>
      <c r="I461" s="224" t="s">
        <v>2868</v>
      </c>
      <c r="J461" s="211" t="s">
        <v>2486</v>
      </c>
      <c r="K461" s="4"/>
      <c r="L461" s="4"/>
      <c r="M461" s="4" t="s">
        <v>16</v>
      </c>
      <c r="N461" s="185"/>
      <c r="O461" s="4" t="s">
        <v>28</v>
      </c>
      <c r="P461" s="4"/>
      <c r="Q461" s="4" t="s">
        <v>28</v>
      </c>
      <c r="R461" s="4"/>
      <c r="S461" s="4"/>
      <c r="T461" s="4" t="s">
        <v>16</v>
      </c>
      <c r="U461" s="4"/>
      <c r="V461" s="4" t="s">
        <v>16</v>
      </c>
      <c r="W461" s="4"/>
      <c r="X461" s="4" t="s">
        <v>16</v>
      </c>
      <c r="Y461" s="4"/>
      <c r="Z461" s="4"/>
      <c r="AA461" s="4" t="s">
        <v>16</v>
      </c>
      <c r="AB461" s="4"/>
      <c r="AC461" s="4" t="s">
        <v>16</v>
      </c>
      <c r="AD461" s="4"/>
      <c r="AE461" s="4" t="s">
        <v>16</v>
      </c>
      <c r="AF461" s="4"/>
      <c r="AG461" s="4"/>
      <c r="AH461" s="4" t="s">
        <v>16</v>
      </c>
      <c r="AI461" s="4"/>
      <c r="AJ461" s="4" t="s">
        <v>16</v>
      </c>
      <c r="AK461" s="4"/>
      <c r="AL461" s="4" t="s">
        <v>16</v>
      </c>
      <c r="AM461" s="4"/>
      <c r="AN461" s="4"/>
      <c r="AO461" s="4" t="s">
        <v>16</v>
      </c>
      <c r="AP461" s="42">
        <f ca="1">COUNTIFS(INDIRECT(Data!$J$2),"&lt;&gt;")</f>
        <v>13</v>
      </c>
      <c r="AQ461" s="42">
        <f ca="1">COUNTIFS(INDIRECT(Data!$J$2),"P")</f>
        <v>11</v>
      </c>
      <c r="AR461" s="42">
        <f ca="1">COUNTIFS(INDIRECT(Data!$J$2),"A")</f>
        <v>2</v>
      </c>
      <c r="AS461" s="43">
        <f ca="1">COUNTIFS(INDIRECT(Data!$J$2),"L")</f>
        <v>0</v>
      </c>
      <c r="AT461" s="44">
        <f ca="1">IFERROR(Attd_Sheet[[#This Row],[Classes Attended]]/Attd_Sheet[[#This Row],[Column1]],"")</f>
        <v>0.84615384615384615</v>
      </c>
      <c r="AU461" s="93"/>
    </row>
    <row r="462" spans="1:47" s="35" customFormat="1" hidden="1" x14ac:dyDescent="0.25">
      <c r="A462" s="208">
        <f>COUNTIFS(Attd_Sheet[Student ID],Attd_Sheet[[#This Row],[Student ID]])</f>
        <v>1</v>
      </c>
      <c r="B462" s="209" t="s">
        <v>137</v>
      </c>
      <c r="C462" s="13" t="s">
        <v>3443</v>
      </c>
      <c r="D462" s="252" t="s">
        <v>370</v>
      </c>
      <c r="E462" s="252" t="s">
        <v>1185</v>
      </c>
      <c r="F462" s="209" t="s">
        <v>31</v>
      </c>
      <c r="G462" s="252" t="s">
        <v>2430</v>
      </c>
      <c r="H462" s="210" t="s">
        <v>6</v>
      </c>
      <c r="I462" s="224" t="s">
        <v>2868</v>
      </c>
      <c r="J462" s="211" t="s">
        <v>2486</v>
      </c>
      <c r="K462" s="4"/>
      <c r="L462" s="4"/>
      <c r="M462" s="4" t="s">
        <v>28</v>
      </c>
      <c r="N462" s="185"/>
      <c r="O462" s="4" t="s">
        <v>28</v>
      </c>
      <c r="P462" s="4"/>
      <c r="Q462" s="4" t="s">
        <v>28</v>
      </c>
      <c r="R462" s="4"/>
      <c r="S462" s="4"/>
      <c r="T462" s="4" t="s">
        <v>16</v>
      </c>
      <c r="U462" s="4"/>
      <c r="V462" s="4" t="s">
        <v>16</v>
      </c>
      <c r="W462" s="4"/>
      <c r="X462" s="4" t="s">
        <v>16</v>
      </c>
      <c r="Y462" s="4"/>
      <c r="Z462" s="4"/>
      <c r="AA462" s="4" t="s">
        <v>16</v>
      </c>
      <c r="AB462" s="4"/>
      <c r="AC462" s="4" t="s">
        <v>16</v>
      </c>
      <c r="AD462" s="4"/>
      <c r="AE462" s="4" t="s">
        <v>16</v>
      </c>
      <c r="AF462" s="4"/>
      <c r="AG462" s="4"/>
      <c r="AH462" s="4" t="s">
        <v>16</v>
      </c>
      <c r="AI462" s="4"/>
      <c r="AJ462" s="4" t="s">
        <v>16</v>
      </c>
      <c r="AK462" s="4"/>
      <c r="AL462" s="4" t="s">
        <v>16</v>
      </c>
      <c r="AM462" s="4"/>
      <c r="AN462" s="4"/>
      <c r="AO462" s="4" t="s">
        <v>28</v>
      </c>
      <c r="AP462" s="42">
        <f ca="1">COUNTIFS(INDIRECT(Data!$J$2),"&lt;&gt;")</f>
        <v>13</v>
      </c>
      <c r="AQ462" s="42">
        <f ca="1">COUNTIFS(INDIRECT(Data!$J$2),"P")</f>
        <v>9</v>
      </c>
      <c r="AR462" s="42">
        <f ca="1">COUNTIFS(INDIRECT(Data!$J$2),"A")</f>
        <v>4</v>
      </c>
      <c r="AS462" s="43">
        <f ca="1">COUNTIFS(INDIRECT(Data!$J$2),"L")</f>
        <v>0</v>
      </c>
      <c r="AT462" s="44">
        <f ca="1">IFERROR(Attd_Sheet[[#This Row],[Classes Attended]]/Attd_Sheet[[#This Row],[Column1]],"")</f>
        <v>0.69230769230769229</v>
      </c>
      <c r="AU462" s="93"/>
    </row>
    <row r="463" spans="1:47" s="35" customFormat="1" hidden="1" x14ac:dyDescent="0.25">
      <c r="A463" s="208">
        <f>COUNTIFS(Attd_Sheet[Student ID],Attd_Sheet[[#This Row],[Student ID]])</f>
        <v>1</v>
      </c>
      <c r="B463" s="209" t="s">
        <v>137</v>
      </c>
      <c r="C463" s="13" t="s">
        <v>3443</v>
      </c>
      <c r="D463" s="252" t="s">
        <v>371</v>
      </c>
      <c r="E463" s="252" t="s">
        <v>1186</v>
      </c>
      <c r="F463" s="209" t="s">
        <v>31</v>
      </c>
      <c r="G463" s="252" t="s">
        <v>2430</v>
      </c>
      <c r="H463" s="210" t="s">
        <v>6</v>
      </c>
      <c r="I463" s="224" t="s">
        <v>2868</v>
      </c>
      <c r="J463" s="211" t="s">
        <v>2486</v>
      </c>
      <c r="K463" s="4"/>
      <c r="L463" s="4"/>
      <c r="M463" s="4" t="s">
        <v>16</v>
      </c>
      <c r="N463" s="185"/>
      <c r="O463" s="4" t="s">
        <v>16</v>
      </c>
      <c r="P463" s="4"/>
      <c r="Q463" s="4" t="s">
        <v>28</v>
      </c>
      <c r="R463" s="4"/>
      <c r="S463" s="4"/>
      <c r="T463" s="4" t="s">
        <v>16</v>
      </c>
      <c r="U463" s="4"/>
      <c r="V463" s="4" t="s">
        <v>16</v>
      </c>
      <c r="W463" s="4"/>
      <c r="X463" s="4" t="s">
        <v>28</v>
      </c>
      <c r="Y463" s="4"/>
      <c r="Z463" s="4"/>
      <c r="AA463" s="4" t="s">
        <v>16</v>
      </c>
      <c r="AB463" s="4"/>
      <c r="AC463" s="4" t="s">
        <v>16</v>
      </c>
      <c r="AD463" s="4"/>
      <c r="AE463" s="4" t="s">
        <v>16</v>
      </c>
      <c r="AF463" s="4"/>
      <c r="AG463" s="4"/>
      <c r="AH463" s="4" t="s">
        <v>16</v>
      </c>
      <c r="AI463" s="4"/>
      <c r="AJ463" s="4" t="s">
        <v>16</v>
      </c>
      <c r="AK463" s="4"/>
      <c r="AL463" s="4" t="s">
        <v>16</v>
      </c>
      <c r="AM463" s="4"/>
      <c r="AN463" s="4"/>
      <c r="AO463" s="4" t="s">
        <v>16</v>
      </c>
      <c r="AP463" s="42">
        <f ca="1">COUNTIFS(INDIRECT(Data!$J$2),"&lt;&gt;")</f>
        <v>13</v>
      </c>
      <c r="AQ463" s="42">
        <f ca="1">COUNTIFS(INDIRECT(Data!$J$2),"P")</f>
        <v>11</v>
      </c>
      <c r="AR463" s="42">
        <f ca="1">COUNTIFS(INDIRECT(Data!$J$2),"A")</f>
        <v>2</v>
      </c>
      <c r="AS463" s="43">
        <f ca="1">COUNTIFS(INDIRECT(Data!$J$2),"L")</f>
        <v>0</v>
      </c>
      <c r="AT463" s="44">
        <f ca="1">IFERROR(Attd_Sheet[[#This Row],[Classes Attended]]/Attd_Sheet[[#This Row],[Column1]],"")</f>
        <v>0.84615384615384615</v>
      </c>
      <c r="AU463" s="93"/>
    </row>
    <row r="464" spans="1:47" s="35" customFormat="1" hidden="1" x14ac:dyDescent="0.25">
      <c r="A464" s="208">
        <f>COUNTIFS(Attd_Sheet[Student ID],Attd_Sheet[[#This Row],[Student ID]])</f>
        <v>1</v>
      </c>
      <c r="B464" s="209" t="s">
        <v>137</v>
      </c>
      <c r="C464" s="210" t="s">
        <v>2981</v>
      </c>
      <c r="D464" s="252" t="s">
        <v>2256</v>
      </c>
      <c r="E464" s="252" t="s">
        <v>2257</v>
      </c>
      <c r="F464" s="209" t="s">
        <v>31</v>
      </c>
      <c r="G464" s="252" t="s">
        <v>2413</v>
      </c>
      <c r="H464" s="210" t="s">
        <v>7</v>
      </c>
      <c r="I464" s="224" t="s">
        <v>2867</v>
      </c>
      <c r="J464" s="211" t="s">
        <v>113</v>
      </c>
      <c r="K464" s="4" t="s">
        <v>28</v>
      </c>
      <c r="L464" s="4"/>
      <c r="M464" s="4"/>
      <c r="N464" s="4" t="s">
        <v>16</v>
      </c>
      <c r="O464" s="4"/>
      <c r="P464" s="4" t="s">
        <v>28</v>
      </c>
      <c r="Q464" s="4"/>
      <c r="R464" s="4" t="s">
        <v>16</v>
      </c>
      <c r="S464" s="4"/>
      <c r="T464" s="4"/>
      <c r="U464" s="4" t="s">
        <v>16</v>
      </c>
      <c r="V464" s="4"/>
      <c r="W464" s="4" t="s">
        <v>16</v>
      </c>
      <c r="X464" s="4"/>
      <c r="Y464" s="4" t="s">
        <v>16</v>
      </c>
      <c r="Z464" s="4"/>
      <c r="AA464" s="236"/>
      <c r="AB464" s="4" t="s">
        <v>28</v>
      </c>
      <c r="AC464" s="4"/>
      <c r="AD464" s="4" t="s">
        <v>28</v>
      </c>
      <c r="AE464" s="236"/>
      <c r="AF464" s="4" t="s">
        <v>16</v>
      </c>
      <c r="AG464" s="4"/>
      <c r="AH464" s="4"/>
      <c r="AI464" s="4" t="s">
        <v>16</v>
      </c>
      <c r="AJ464" s="4"/>
      <c r="AK464" s="4" t="s">
        <v>16</v>
      </c>
      <c r="AL464" s="4"/>
      <c r="AM464" s="4" t="s">
        <v>28</v>
      </c>
      <c r="AN464" s="4"/>
      <c r="AO464" s="4"/>
      <c r="AP464" s="42">
        <f ca="1">COUNTIFS(INDIRECT(Data!$J$2),"&lt;&gt;")</f>
        <v>13</v>
      </c>
      <c r="AQ464" s="42">
        <f ca="1">COUNTIFS(INDIRECT(Data!$J$2),"P")</f>
        <v>8</v>
      </c>
      <c r="AR464" s="42">
        <f ca="1">COUNTIFS(INDIRECT(Data!$J$2),"A")</f>
        <v>5</v>
      </c>
      <c r="AS464" s="43">
        <f ca="1">COUNTIFS(INDIRECT(Data!$J$2),"L")</f>
        <v>0</v>
      </c>
      <c r="AT464" s="44">
        <f ca="1">IFERROR(Attd_Sheet[[#This Row],[Classes Attended]]/Attd_Sheet[[#This Row],[Column1]],"")</f>
        <v>0.61538461538461542</v>
      </c>
      <c r="AU464" s="26"/>
    </row>
    <row r="465" spans="1:47" s="35" customFormat="1" hidden="1" x14ac:dyDescent="0.25">
      <c r="A465" s="208">
        <f>COUNTIFS(Attd_Sheet[Student ID],Attd_Sheet[[#This Row],[Student ID]])</f>
        <v>1</v>
      </c>
      <c r="B465" s="209" t="s">
        <v>137</v>
      </c>
      <c r="C465" s="210" t="s">
        <v>2981</v>
      </c>
      <c r="D465" s="252" t="s">
        <v>2258</v>
      </c>
      <c r="E465" s="252" t="s">
        <v>2259</v>
      </c>
      <c r="F465" s="209" t="s">
        <v>31</v>
      </c>
      <c r="G465" s="252" t="s">
        <v>2413</v>
      </c>
      <c r="H465" s="210" t="s">
        <v>7</v>
      </c>
      <c r="I465" s="224" t="s">
        <v>2867</v>
      </c>
      <c r="J465" s="211" t="s">
        <v>113</v>
      </c>
      <c r="K465" s="4" t="s">
        <v>28</v>
      </c>
      <c r="L465" s="4"/>
      <c r="M465" s="4"/>
      <c r="N465" s="4" t="s">
        <v>16</v>
      </c>
      <c r="O465" s="4"/>
      <c r="P465" s="4" t="s">
        <v>16</v>
      </c>
      <c r="Q465" s="4"/>
      <c r="R465" s="4" t="s">
        <v>16</v>
      </c>
      <c r="S465" s="4"/>
      <c r="T465" s="4"/>
      <c r="U465" s="4" t="s">
        <v>16</v>
      </c>
      <c r="V465" s="4"/>
      <c r="W465" s="4" t="s">
        <v>16</v>
      </c>
      <c r="X465" s="4"/>
      <c r="Y465" s="4" t="s">
        <v>28</v>
      </c>
      <c r="Z465" s="4"/>
      <c r="AA465" s="236"/>
      <c r="AB465" s="4" t="s">
        <v>16</v>
      </c>
      <c r="AC465" s="4"/>
      <c r="AD465" s="4" t="s">
        <v>16</v>
      </c>
      <c r="AE465" s="236"/>
      <c r="AF465" s="4" t="s">
        <v>28</v>
      </c>
      <c r="AG465" s="4"/>
      <c r="AH465" s="4"/>
      <c r="AI465" s="4" t="s">
        <v>16</v>
      </c>
      <c r="AJ465" s="4"/>
      <c r="AK465" s="4" t="s">
        <v>16</v>
      </c>
      <c r="AL465" s="4"/>
      <c r="AM465" s="4" t="s">
        <v>16</v>
      </c>
      <c r="AN465" s="4"/>
      <c r="AO465" s="4"/>
      <c r="AP465" s="42">
        <f ca="1">COUNTIFS(INDIRECT(Data!$J$2),"&lt;&gt;")</f>
        <v>13</v>
      </c>
      <c r="AQ465" s="42">
        <f ca="1">COUNTIFS(INDIRECT(Data!$J$2),"P")</f>
        <v>10</v>
      </c>
      <c r="AR465" s="42">
        <f ca="1">COUNTIFS(INDIRECT(Data!$J$2),"A")</f>
        <v>3</v>
      </c>
      <c r="AS465" s="43">
        <f ca="1">COUNTIFS(INDIRECT(Data!$J$2),"L")</f>
        <v>0</v>
      </c>
      <c r="AT465" s="44">
        <f ca="1">IFERROR(Attd_Sheet[[#This Row],[Classes Attended]]/Attd_Sheet[[#This Row],[Column1]],"")</f>
        <v>0.76923076923076927</v>
      </c>
      <c r="AU465" s="26"/>
    </row>
    <row r="466" spans="1:47" s="35" customFormat="1" hidden="1" x14ac:dyDescent="0.25">
      <c r="A466" s="208">
        <f>COUNTIFS(Attd_Sheet[Student ID],Attd_Sheet[[#This Row],[Student ID]])</f>
        <v>1</v>
      </c>
      <c r="B466" s="209" t="s">
        <v>137</v>
      </c>
      <c r="C466" s="210" t="s">
        <v>2981</v>
      </c>
      <c r="D466" s="252" t="s">
        <v>2260</v>
      </c>
      <c r="E466" s="252" t="s">
        <v>2261</v>
      </c>
      <c r="F466" s="209" t="s">
        <v>31</v>
      </c>
      <c r="G466" s="252" t="s">
        <v>2413</v>
      </c>
      <c r="H466" s="210" t="s">
        <v>7</v>
      </c>
      <c r="I466" s="224" t="s">
        <v>2867</v>
      </c>
      <c r="J466" s="211" t="s">
        <v>113</v>
      </c>
      <c r="K466" s="4" t="s">
        <v>28</v>
      </c>
      <c r="L466" s="4"/>
      <c r="M466" s="4"/>
      <c r="N466" s="4" t="s">
        <v>16</v>
      </c>
      <c r="O466" s="4"/>
      <c r="P466" s="4" t="s">
        <v>28</v>
      </c>
      <c r="Q466" s="4"/>
      <c r="R466" s="4" t="s">
        <v>16</v>
      </c>
      <c r="S466" s="4"/>
      <c r="T466" s="4"/>
      <c r="U466" s="4" t="s">
        <v>16</v>
      </c>
      <c r="V466" s="4"/>
      <c r="W466" s="4" t="s">
        <v>16</v>
      </c>
      <c r="X466" s="4"/>
      <c r="Y466" s="4" t="s">
        <v>28</v>
      </c>
      <c r="Z466" s="4"/>
      <c r="AA466" s="236"/>
      <c r="AB466" s="4" t="s">
        <v>28</v>
      </c>
      <c r="AC466" s="4"/>
      <c r="AD466" s="4" t="s">
        <v>16</v>
      </c>
      <c r="AE466" s="236"/>
      <c r="AF466" s="4" t="s">
        <v>28</v>
      </c>
      <c r="AG466" s="4"/>
      <c r="AH466" s="4"/>
      <c r="AI466" s="4" t="s">
        <v>28</v>
      </c>
      <c r="AJ466" s="4"/>
      <c r="AK466" s="4" t="s">
        <v>16</v>
      </c>
      <c r="AL466" s="4"/>
      <c r="AM466" s="4" t="s">
        <v>16</v>
      </c>
      <c r="AN466" s="4"/>
      <c r="AO466" s="4"/>
      <c r="AP466" s="42">
        <f ca="1">COUNTIFS(INDIRECT(Data!$J$2),"&lt;&gt;")</f>
        <v>13</v>
      </c>
      <c r="AQ466" s="42">
        <f ca="1">COUNTIFS(INDIRECT(Data!$J$2),"P")</f>
        <v>7</v>
      </c>
      <c r="AR466" s="42">
        <f ca="1">COUNTIFS(INDIRECT(Data!$J$2),"A")</f>
        <v>6</v>
      </c>
      <c r="AS466" s="43">
        <f ca="1">COUNTIFS(INDIRECT(Data!$J$2),"L")</f>
        <v>0</v>
      </c>
      <c r="AT466" s="44">
        <f ca="1">IFERROR(Attd_Sheet[[#This Row],[Classes Attended]]/Attd_Sheet[[#This Row],[Column1]],"")</f>
        <v>0.53846153846153844</v>
      </c>
      <c r="AU466" s="26"/>
    </row>
    <row r="467" spans="1:47" s="35" customFormat="1" hidden="1" x14ac:dyDescent="0.25">
      <c r="A467" s="208">
        <f>COUNTIFS(Attd_Sheet[Student ID],Attd_Sheet[[#This Row],[Student ID]])</f>
        <v>1</v>
      </c>
      <c r="B467" s="209" t="s">
        <v>137</v>
      </c>
      <c r="C467" s="210" t="s">
        <v>2981</v>
      </c>
      <c r="D467" s="252" t="s">
        <v>2262</v>
      </c>
      <c r="E467" s="252" t="s">
        <v>2263</v>
      </c>
      <c r="F467" s="209" t="s">
        <v>31</v>
      </c>
      <c r="G467" s="252" t="s">
        <v>2413</v>
      </c>
      <c r="H467" s="210" t="s">
        <v>7</v>
      </c>
      <c r="I467" s="224" t="s">
        <v>2867</v>
      </c>
      <c r="J467" s="211" t="s">
        <v>113</v>
      </c>
      <c r="K467" s="4" t="s">
        <v>16</v>
      </c>
      <c r="L467" s="4"/>
      <c r="M467" s="4"/>
      <c r="N467" s="4" t="s">
        <v>16</v>
      </c>
      <c r="O467" s="4"/>
      <c r="P467" s="4" t="s">
        <v>16</v>
      </c>
      <c r="Q467" s="4"/>
      <c r="R467" s="4" t="s">
        <v>16</v>
      </c>
      <c r="S467" s="4"/>
      <c r="T467" s="4"/>
      <c r="U467" s="4" t="s">
        <v>16</v>
      </c>
      <c r="V467" s="4"/>
      <c r="W467" s="4" t="s">
        <v>16</v>
      </c>
      <c r="X467" s="4"/>
      <c r="Y467" s="4" t="s">
        <v>16</v>
      </c>
      <c r="Z467" s="4"/>
      <c r="AA467" s="236"/>
      <c r="AB467" s="4" t="s">
        <v>16</v>
      </c>
      <c r="AC467" s="4"/>
      <c r="AD467" s="4" t="s">
        <v>16</v>
      </c>
      <c r="AE467" s="236"/>
      <c r="AF467" s="4" t="s">
        <v>16</v>
      </c>
      <c r="AG467" s="4"/>
      <c r="AH467" s="4"/>
      <c r="AI467" s="4" t="s">
        <v>16</v>
      </c>
      <c r="AJ467" s="4"/>
      <c r="AK467" s="4" t="s">
        <v>16</v>
      </c>
      <c r="AL467" s="4"/>
      <c r="AM467" s="4" t="s">
        <v>16</v>
      </c>
      <c r="AN467" s="4"/>
      <c r="AO467" s="4"/>
      <c r="AP467" s="42">
        <f ca="1">COUNTIFS(INDIRECT(Data!$J$2),"&lt;&gt;")</f>
        <v>13</v>
      </c>
      <c r="AQ467" s="42">
        <f ca="1">COUNTIFS(INDIRECT(Data!$J$2),"P")</f>
        <v>13</v>
      </c>
      <c r="AR467" s="42">
        <f ca="1">COUNTIFS(INDIRECT(Data!$J$2),"A")</f>
        <v>0</v>
      </c>
      <c r="AS467" s="43">
        <f ca="1">COUNTIFS(INDIRECT(Data!$J$2),"L")</f>
        <v>0</v>
      </c>
      <c r="AT467" s="44">
        <f ca="1">IFERROR(Attd_Sheet[[#This Row],[Classes Attended]]/Attd_Sheet[[#This Row],[Column1]],"")</f>
        <v>1</v>
      </c>
      <c r="AU467" s="26"/>
    </row>
    <row r="468" spans="1:47" s="35" customFormat="1" hidden="1" x14ac:dyDescent="0.25">
      <c r="A468" s="208">
        <f>COUNTIFS(Attd_Sheet[Student ID],Attd_Sheet[[#This Row],[Student ID]])</f>
        <v>1</v>
      </c>
      <c r="B468" s="209" t="s">
        <v>137</v>
      </c>
      <c r="C468" s="210" t="s">
        <v>2981</v>
      </c>
      <c r="D468" s="252" t="s">
        <v>2264</v>
      </c>
      <c r="E468" s="252" t="s">
        <v>2265</v>
      </c>
      <c r="F468" s="209" t="s">
        <v>31</v>
      </c>
      <c r="G468" s="252" t="s">
        <v>2413</v>
      </c>
      <c r="H468" s="210" t="s">
        <v>7</v>
      </c>
      <c r="I468" s="224" t="s">
        <v>2867</v>
      </c>
      <c r="J468" s="211" t="s">
        <v>113</v>
      </c>
      <c r="K468" s="4" t="s">
        <v>16</v>
      </c>
      <c r="L468" s="4"/>
      <c r="M468" s="4"/>
      <c r="N468" s="4" t="s">
        <v>16</v>
      </c>
      <c r="O468" s="4"/>
      <c r="P468" s="4" t="s">
        <v>28</v>
      </c>
      <c r="Q468" s="4"/>
      <c r="R468" s="4" t="s">
        <v>16</v>
      </c>
      <c r="S468" s="4"/>
      <c r="T468" s="4"/>
      <c r="U468" s="4" t="s">
        <v>16</v>
      </c>
      <c r="V468" s="4"/>
      <c r="W468" s="4" t="s">
        <v>16</v>
      </c>
      <c r="X468" s="4"/>
      <c r="Y468" s="4" t="s">
        <v>16</v>
      </c>
      <c r="Z468" s="4"/>
      <c r="AA468" s="236"/>
      <c r="AB468" s="4" t="s">
        <v>16</v>
      </c>
      <c r="AC468" s="4"/>
      <c r="AD468" s="4" t="s">
        <v>16</v>
      </c>
      <c r="AE468" s="236"/>
      <c r="AF468" s="4" t="s">
        <v>28</v>
      </c>
      <c r="AG468" s="4"/>
      <c r="AH468" s="4"/>
      <c r="AI468" s="4" t="s">
        <v>16</v>
      </c>
      <c r="AJ468" s="4"/>
      <c r="AK468" s="4" t="s">
        <v>16</v>
      </c>
      <c r="AL468" s="4"/>
      <c r="AM468" s="4" t="s">
        <v>16</v>
      </c>
      <c r="AN468" s="4"/>
      <c r="AO468" s="4"/>
      <c r="AP468" s="42">
        <f ca="1">COUNTIFS(INDIRECT(Data!$J$2),"&lt;&gt;")</f>
        <v>13</v>
      </c>
      <c r="AQ468" s="42">
        <f ca="1">COUNTIFS(INDIRECT(Data!$J$2),"P")</f>
        <v>11</v>
      </c>
      <c r="AR468" s="42">
        <f ca="1">COUNTIFS(INDIRECT(Data!$J$2),"A")</f>
        <v>2</v>
      </c>
      <c r="AS468" s="43">
        <f ca="1">COUNTIFS(INDIRECT(Data!$J$2),"L")</f>
        <v>0</v>
      </c>
      <c r="AT468" s="44">
        <f ca="1">IFERROR(Attd_Sheet[[#This Row],[Classes Attended]]/Attd_Sheet[[#This Row],[Column1]],"")</f>
        <v>0.84615384615384615</v>
      </c>
      <c r="AU468" s="26"/>
    </row>
    <row r="469" spans="1:47" s="35" customFormat="1" hidden="1" x14ac:dyDescent="0.25">
      <c r="A469" s="208">
        <f>COUNTIFS(Attd_Sheet[Student ID],Attd_Sheet[[#This Row],[Student ID]])</f>
        <v>1</v>
      </c>
      <c r="B469" s="209" t="s">
        <v>137</v>
      </c>
      <c r="C469" s="210" t="s">
        <v>2981</v>
      </c>
      <c r="D469" s="252" t="s">
        <v>2266</v>
      </c>
      <c r="E469" s="252" t="s">
        <v>2267</v>
      </c>
      <c r="F469" s="209" t="s">
        <v>31</v>
      </c>
      <c r="G469" s="252" t="s">
        <v>2413</v>
      </c>
      <c r="H469" s="210" t="s">
        <v>7</v>
      </c>
      <c r="I469" s="224" t="s">
        <v>2867</v>
      </c>
      <c r="J469" s="211" t="s">
        <v>113</v>
      </c>
      <c r="K469" s="4" t="s">
        <v>16</v>
      </c>
      <c r="L469" s="4"/>
      <c r="M469" s="4"/>
      <c r="N469" s="4" t="s">
        <v>16</v>
      </c>
      <c r="O469" s="4"/>
      <c r="P469" s="4" t="s">
        <v>28</v>
      </c>
      <c r="Q469" s="4"/>
      <c r="R469" s="4" t="s">
        <v>16</v>
      </c>
      <c r="S469" s="4"/>
      <c r="T469" s="4"/>
      <c r="U469" s="4" t="s">
        <v>16</v>
      </c>
      <c r="V469" s="4"/>
      <c r="W469" s="4" t="s">
        <v>16</v>
      </c>
      <c r="X469" s="4"/>
      <c r="Y469" s="4" t="s">
        <v>16</v>
      </c>
      <c r="Z469" s="4"/>
      <c r="AA469" s="236"/>
      <c r="AB469" s="4" t="s">
        <v>16</v>
      </c>
      <c r="AC469" s="4"/>
      <c r="AD469" s="4" t="s">
        <v>16</v>
      </c>
      <c r="AE469" s="236"/>
      <c r="AF469" s="4" t="s">
        <v>16</v>
      </c>
      <c r="AG469" s="4"/>
      <c r="AH469" s="4"/>
      <c r="AI469" s="4" t="s">
        <v>16</v>
      </c>
      <c r="AJ469" s="4"/>
      <c r="AK469" s="4" t="s">
        <v>16</v>
      </c>
      <c r="AL469" s="4"/>
      <c r="AM469" s="4" t="s">
        <v>16</v>
      </c>
      <c r="AN469" s="4"/>
      <c r="AO469" s="4"/>
      <c r="AP469" s="42">
        <f ca="1">COUNTIFS(INDIRECT(Data!$J$2),"&lt;&gt;")</f>
        <v>13</v>
      </c>
      <c r="AQ469" s="42">
        <f ca="1">COUNTIFS(INDIRECT(Data!$J$2),"P")</f>
        <v>12</v>
      </c>
      <c r="AR469" s="42">
        <f ca="1">COUNTIFS(INDIRECT(Data!$J$2),"A")</f>
        <v>1</v>
      </c>
      <c r="AS469" s="43">
        <f ca="1">COUNTIFS(INDIRECT(Data!$J$2),"L")</f>
        <v>0</v>
      </c>
      <c r="AT469" s="44">
        <f ca="1">IFERROR(Attd_Sheet[[#This Row],[Classes Attended]]/Attd_Sheet[[#This Row],[Column1]],"")</f>
        <v>0.92307692307692313</v>
      </c>
      <c r="AU469" s="26"/>
    </row>
    <row r="470" spans="1:47" s="35" customFormat="1" hidden="1" x14ac:dyDescent="0.25">
      <c r="A470" s="208">
        <f>COUNTIFS(Attd_Sheet[Student ID],Attd_Sheet[[#This Row],[Student ID]])</f>
        <v>1</v>
      </c>
      <c r="B470" s="209" t="s">
        <v>137</v>
      </c>
      <c r="C470" s="210" t="s">
        <v>2981</v>
      </c>
      <c r="D470" s="252" t="s">
        <v>2268</v>
      </c>
      <c r="E470" s="252" t="s">
        <v>2269</v>
      </c>
      <c r="F470" s="209" t="s">
        <v>31</v>
      </c>
      <c r="G470" s="252" t="s">
        <v>2413</v>
      </c>
      <c r="H470" s="210" t="s">
        <v>7</v>
      </c>
      <c r="I470" s="224" t="s">
        <v>2867</v>
      </c>
      <c r="J470" s="211" t="s">
        <v>113</v>
      </c>
      <c r="K470" s="4" t="s">
        <v>16</v>
      </c>
      <c r="L470" s="4"/>
      <c r="M470" s="4"/>
      <c r="N470" s="4" t="s">
        <v>16</v>
      </c>
      <c r="O470" s="4"/>
      <c r="P470" s="4" t="s">
        <v>16</v>
      </c>
      <c r="Q470" s="4"/>
      <c r="R470" s="4" t="s">
        <v>16</v>
      </c>
      <c r="S470" s="4"/>
      <c r="T470" s="4"/>
      <c r="U470" s="4" t="s">
        <v>16</v>
      </c>
      <c r="V470" s="4"/>
      <c r="W470" s="4" t="s">
        <v>16</v>
      </c>
      <c r="X470" s="4"/>
      <c r="Y470" s="4" t="s">
        <v>16</v>
      </c>
      <c r="Z470" s="4"/>
      <c r="AA470" s="236"/>
      <c r="AB470" s="4" t="s">
        <v>16</v>
      </c>
      <c r="AC470" s="4"/>
      <c r="AD470" s="4" t="s">
        <v>16</v>
      </c>
      <c r="AE470" s="236"/>
      <c r="AF470" s="4" t="s">
        <v>16</v>
      </c>
      <c r="AG470" s="4"/>
      <c r="AH470" s="4"/>
      <c r="AI470" s="4" t="s">
        <v>16</v>
      </c>
      <c r="AJ470" s="4"/>
      <c r="AK470" s="4" t="s">
        <v>16</v>
      </c>
      <c r="AL470" s="4"/>
      <c r="AM470" s="4" t="s">
        <v>16</v>
      </c>
      <c r="AN470" s="4"/>
      <c r="AO470" s="4"/>
      <c r="AP470" s="42">
        <f ca="1">COUNTIFS(INDIRECT(Data!$J$2),"&lt;&gt;")</f>
        <v>13</v>
      </c>
      <c r="AQ470" s="42">
        <f ca="1">COUNTIFS(INDIRECT(Data!$J$2),"P")</f>
        <v>13</v>
      </c>
      <c r="AR470" s="42">
        <f ca="1">COUNTIFS(INDIRECT(Data!$J$2),"A")</f>
        <v>0</v>
      </c>
      <c r="AS470" s="43">
        <f ca="1">COUNTIFS(INDIRECT(Data!$J$2),"L")</f>
        <v>0</v>
      </c>
      <c r="AT470" s="44">
        <f ca="1">IFERROR(Attd_Sheet[[#This Row],[Classes Attended]]/Attd_Sheet[[#This Row],[Column1]],"")</f>
        <v>1</v>
      </c>
      <c r="AU470" s="26"/>
    </row>
    <row r="471" spans="1:47" s="35" customFormat="1" hidden="1" x14ac:dyDescent="0.25">
      <c r="A471" s="208">
        <f>COUNTIFS(Attd_Sheet[Student ID],Attd_Sheet[[#This Row],[Student ID]])</f>
        <v>1</v>
      </c>
      <c r="B471" s="209" t="s">
        <v>137</v>
      </c>
      <c r="C471" s="210" t="s">
        <v>2981</v>
      </c>
      <c r="D471" s="252" t="s">
        <v>2270</v>
      </c>
      <c r="E471" s="252" t="s">
        <v>2271</v>
      </c>
      <c r="F471" s="209" t="s">
        <v>31</v>
      </c>
      <c r="G471" s="252" t="s">
        <v>2413</v>
      </c>
      <c r="H471" s="210" t="s">
        <v>7</v>
      </c>
      <c r="I471" s="224" t="s">
        <v>2867</v>
      </c>
      <c r="J471" s="211" t="s">
        <v>113</v>
      </c>
      <c r="K471" s="4" t="s">
        <v>28</v>
      </c>
      <c r="L471" s="4"/>
      <c r="M471" s="4"/>
      <c r="N471" s="4" t="s">
        <v>16</v>
      </c>
      <c r="O471" s="4"/>
      <c r="P471" s="4" t="s">
        <v>16</v>
      </c>
      <c r="Q471" s="4"/>
      <c r="R471" s="4" t="s">
        <v>28</v>
      </c>
      <c r="S471" s="4"/>
      <c r="T471" s="4"/>
      <c r="U471" s="4" t="s">
        <v>28</v>
      </c>
      <c r="V471" s="4"/>
      <c r="W471" s="4" t="s">
        <v>16</v>
      </c>
      <c r="X471" s="4"/>
      <c r="Y471" s="4" t="s">
        <v>16</v>
      </c>
      <c r="Z471" s="4"/>
      <c r="AA471" s="236"/>
      <c r="AB471" s="4" t="s">
        <v>16</v>
      </c>
      <c r="AC471" s="4"/>
      <c r="AD471" s="4" t="s">
        <v>16</v>
      </c>
      <c r="AE471" s="236"/>
      <c r="AF471" s="4" t="s">
        <v>28</v>
      </c>
      <c r="AG471" s="4"/>
      <c r="AH471" s="4"/>
      <c r="AI471" s="4" t="s">
        <v>16</v>
      </c>
      <c r="AJ471" s="4"/>
      <c r="AK471" s="4" t="s">
        <v>28</v>
      </c>
      <c r="AL471" s="4"/>
      <c r="AM471" s="4" t="s">
        <v>28</v>
      </c>
      <c r="AN471" s="4"/>
      <c r="AO471" s="4"/>
      <c r="AP471" s="42">
        <f ca="1">COUNTIFS(INDIRECT(Data!$J$2),"&lt;&gt;")</f>
        <v>13</v>
      </c>
      <c r="AQ471" s="42">
        <f ca="1">COUNTIFS(INDIRECT(Data!$J$2),"P")</f>
        <v>7</v>
      </c>
      <c r="AR471" s="42">
        <f ca="1">COUNTIFS(INDIRECT(Data!$J$2),"A")</f>
        <v>6</v>
      </c>
      <c r="AS471" s="43">
        <f ca="1">COUNTIFS(INDIRECT(Data!$J$2),"L")</f>
        <v>0</v>
      </c>
      <c r="AT471" s="44">
        <f ca="1">IFERROR(Attd_Sheet[[#This Row],[Classes Attended]]/Attd_Sheet[[#This Row],[Column1]],"")</f>
        <v>0.53846153846153844</v>
      </c>
      <c r="AU471" s="26"/>
    </row>
    <row r="472" spans="1:47" s="35" customFormat="1" hidden="1" x14ac:dyDescent="0.25">
      <c r="A472" s="208">
        <f>COUNTIFS(Attd_Sheet[Student ID],Attd_Sheet[[#This Row],[Student ID]])</f>
        <v>1</v>
      </c>
      <c r="B472" s="209" t="s">
        <v>137</v>
      </c>
      <c r="C472" s="210" t="s">
        <v>2981</v>
      </c>
      <c r="D472" s="252" t="s">
        <v>2272</v>
      </c>
      <c r="E472" s="252" t="s">
        <v>2273</v>
      </c>
      <c r="F472" s="209" t="s">
        <v>31</v>
      </c>
      <c r="G472" s="252" t="s">
        <v>2413</v>
      </c>
      <c r="H472" s="210" t="s">
        <v>7</v>
      </c>
      <c r="I472" s="224" t="s">
        <v>2867</v>
      </c>
      <c r="J472" s="211" t="s">
        <v>113</v>
      </c>
      <c r="K472" s="4" t="s">
        <v>16</v>
      </c>
      <c r="L472" s="4"/>
      <c r="M472" s="4"/>
      <c r="N472" s="4" t="s">
        <v>16</v>
      </c>
      <c r="O472" s="4"/>
      <c r="P472" s="4" t="s">
        <v>16</v>
      </c>
      <c r="Q472" s="4"/>
      <c r="R472" s="4" t="s">
        <v>16</v>
      </c>
      <c r="S472" s="4"/>
      <c r="T472" s="4"/>
      <c r="U472" s="4" t="s">
        <v>16</v>
      </c>
      <c r="V472" s="4"/>
      <c r="W472" s="4" t="s">
        <v>28</v>
      </c>
      <c r="X472" s="4"/>
      <c r="Y472" s="4" t="s">
        <v>16</v>
      </c>
      <c r="Z472" s="4"/>
      <c r="AA472" s="236"/>
      <c r="AB472" s="4" t="s">
        <v>16</v>
      </c>
      <c r="AC472" s="4"/>
      <c r="AD472" s="4" t="s">
        <v>16</v>
      </c>
      <c r="AE472" s="236"/>
      <c r="AF472" s="4" t="s">
        <v>28</v>
      </c>
      <c r="AG472" s="4"/>
      <c r="AH472" s="4"/>
      <c r="AI472" s="4" t="s">
        <v>16</v>
      </c>
      <c r="AJ472" s="4"/>
      <c r="AK472" s="4" t="s">
        <v>16</v>
      </c>
      <c r="AL472" s="4"/>
      <c r="AM472" s="4" t="s">
        <v>16</v>
      </c>
      <c r="AN472" s="4"/>
      <c r="AO472" s="4"/>
      <c r="AP472" s="42">
        <f ca="1">COUNTIFS(INDIRECT(Data!$J$2),"&lt;&gt;")</f>
        <v>13</v>
      </c>
      <c r="AQ472" s="42">
        <f ca="1">COUNTIFS(INDIRECT(Data!$J$2),"P")</f>
        <v>11</v>
      </c>
      <c r="AR472" s="42">
        <f ca="1">COUNTIFS(INDIRECT(Data!$J$2),"A")</f>
        <v>2</v>
      </c>
      <c r="AS472" s="43">
        <f ca="1">COUNTIFS(INDIRECT(Data!$J$2),"L")</f>
        <v>0</v>
      </c>
      <c r="AT472" s="44">
        <f ca="1">IFERROR(Attd_Sheet[[#This Row],[Classes Attended]]/Attd_Sheet[[#This Row],[Column1]],"")</f>
        <v>0.84615384615384615</v>
      </c>
      <c r="AU472" s="26"/>
    </row>
    <row r="473" spans="1:47" s="35" customFormat="1" hidden="1" x14ac:dyDescent="0.25">
      <c r="A473" s="208">
        <f>COUNTIFS(Attd_Sheet[Student ID],Attd_Sheet[[#This Row],[Student ID]])</f>
        <v>1</v>
      </c>
      <c r="B473" s="209" t="s">
        <v>137</v>
      </c>
      <c r="C473" s="210" t="s">
        <v>2981</v>
      </c>
      <c r="D473" s="252" t="s">
        <v>2274</v>
      </c>
      <c r="E473" s="252" t="s">
        <v>2275</v>
      </c>
      <c r="F473" s="209" t="s">
        <v>31</v>
      </c>
      <c r="G473" s="252" t="s">
        <v>2413</v>
      </c>
      <c r="H473" s="210" t="s">
        <v>7</v>
      </c>
      <c r="I473" s="224" t="s">
        <v>2867</v>
      </c>
      <c r="J473" s="211" t="s">
        <v>113</v>
      </c>
      <c r="K473" s="4" t="s">
        <v>16</v>
      </c>
      <c r="L473" s="4"/>
      <c r="M473" s="4"/>
      <c r="N473" s="4" t="s">
        <v>16</v>
      </c>
      <c r="O473" s="4"/>
      <c r="P473" s="4" t="s">
        <v>16</v>
      </c>
      <c r="Q473" s="4"/>
      <c r="R473" s="4" t="s">
        <v>16</v>
      </c>
      <c r="S473" s="4"/>
      <c r="T473" s="4"/>
      <c r="U473" s="4" t="s">
        <v>16</v>
      </c>
      <c r="V473" s="4"/>
      <c r="W473" s="4" t="s">
        <v>16</v>
      </c>
      <c r="X473" s="4"/>
      <c r="Y473" s="4" t="s">
        <v>16</v>
      </c>
      <c r="Z473" s="4"/>
      <c r="AA473" s="236"/>
      <c r="AB473" s="4" t="s">
        <v>16</v>
      </c>
      <c r="AC473" s="4"/>
      <c r="AD473" s="4" t="s">
        <v>16</v>
      </c>
      <c r="AE473" s="236"/>
      <c r="AF473" s="4" t="s">
        <v>28</v>
      </c>
      <c r="AG473" s="4"/>
      <c r="AH473" s="4"/>
      <c r="AI473" s="4" t="s">
        <v>16</v>
      </c>
      <c r="AJ473" s="4"/>
      <c r="AK473" s="4" t="s">
        <v>16</v>
      </c>
      <c r="AL473" s="4"/>
      <c r="AM473" s="4" t="s">
        <v>16</v>
      </c>
      <c r="AN473" s="4"/>
      <c r="AO473" s="4"/>
      <c r="AP473" s="42">
        <f ca="1">COUNTIFS(INDIRECT(Data!$J$2),"&lt;&gt;")</f>
        <v>13</v>
      </c>
      <c r="AQ473" s="42">
        <f ca="1">COUNTIFS(INDIRECT(Data!$J$2),"P")</f>
        <v>12</v>
      </c>
      <c r="AR473" s="42">
        <f ca="1">COUNTIFS(INDIRECT(Data!$J$2),"A")</f>
        <v>1</v>
      </c>
      <c r="AS473" s="43">
        <f ca="1">COUNTIFS(INDIRECT(Data!$J$2),"L")</f>
        <v>0</v>
      </c>
      <c r="AT473" s="44">
        <f ca="1">IFERROR(Attd_Sheet[[#This Row],[Classes Attended]]/Attd_Sheet[[#This Row],[Column1]],"")</f>
        <v>0.92307692307692313</v>
      </c>
      <c r="AU473" s="26"/>
    </row>
    <row r="474" spans="1:47" s="35" customFormat="1" hidden="1" x14ac:dyDescent="0.25">
      <c r="A474" s="42">
        <f>COUNTIFS(Attd_Sheet[Student ID],Attd_Sheet[[#This Row],[Student ID]])</f>
        <v>1</v>
      </c>
      <c r="B474" s="13" t="s">
        <v>137</v>
      </c>
      <c r="C474" s="13" t="s">
        <v>3443</v>
      </c>
      <c r="D474" s="215" t="s">
        <v>345</v>
      </c>
      <c r="E474" s="215" t="s">
        <v>1159</v>
      </c>
      <c r="F474" s="196" t="s">
        <v>31</v>
      </c>
      <c r="G474" s="215" t="s">
        <v>2429</v>
      </c>
      <c r="H474" s="193" t="s">
        <v>6</v>
      </c>
      <c r="I474" s="224" t="s">
        <v>2868</v>
      </c>
      <c r="J474" s="120" t="s">
        <v>2485</v>
      </c>
      <c r="K474" s="81"/>
      <c r="L474" s="4"/>
      <c r="M474" s="4" t="s">
        <v>16</v>
      </c>
      <c r="N474" s="185"/>
      <c r="O474" s="4" t="s">
        <v>16</v>
      </c>
      <c r="P474" s="4"/>
      <c r="Q474" s="4" t="s">
        <v>16</v>
      </c>
      <c r="R474" s="4"/>
      <c r="S474" s="4"/>
      <c r="T474" s="4" t="s">
        <v>16</v>
      </c>
      <c r="U474" s="4"/>
      <c r="V474" s="4" t="s">
        <v>16</v>
      </c>
      <c r="W474" s="185"/>
      <c r="X474" s="4" t="s">
        <v>16</v>
      </c>
      <c r="Y474" s="4"/>
      <c r="Z474" s="4"/>
      <c r="AA474" s="4" t="s">
        <v>16</v>
      </c>
      <c r="AB474" s="4"/>
      <c r="AC474" s="4" t="s">
        <v>16</v>
      </c>
      <c r="AD474" s="4"/>
      <c r="AE474" s="4" t="s">
        <v>16</v>
      </c>
      <c r="AF474" s="4"/>
      <c r="AG474" s="4"/>
      <c r="AH474" s="4" t="s">
        <v>16</v>
      </c>
      <c r="AI474" s="4"/>
      <c r="AJ474" s="4" t="s">
        <v>16</v>
      </c>
      <c r="AK474" s="4"/>
      <c r="AL474" s="4" t="s">
        <v>16</v>
      </c>
      <c r="AM474" s="96"/>
      <c r="AN474" s="4"/>
      <c r="AO474" s="4" t="s">
        <v>16</v>
      </c>
      <c r="AP474" s="42">
        <f ca="1">COUNTIFS(INDIRECT(Data!$J$2),"&lt;&gt;")</f>
        <v>13</v>
      </c>
      <c r="AQ474" s="42">
        <f ca="1">COUNTIFS(INDIRECT(Data!$J$2),"P")</f>
        <v>13</v>
      </c>
      <c r="AR474" s="42">
        <f ca="1">COUNTIFS(INDIRECT(Data!$J$2),"A")</f>
        <v>0</v>
      </c>
      <c r="AS474" s="43">
        <f ca="1">COUNTIFS(INDIRECT(Data!$J$2),"L")</f>
        <v>0</v>
      </c>
      <c r="AT474" s="44">
        <f ca="1">IFERROR(Attd_Sheet[[#This Row],[Classes Attended]]/Attd_Sheet[[#This Row],[Column1]],"")</f>
        <v>1</v>
      </c>
      <c r="AU474" s="26"/>
    </row>
    <row r="475" spans="1:47" s="35" customFormat="1" hidden="1" x14ac:dyDescent="0.25">
      <c r="A475" s="42">
        <f>COUNTIFS(Attd_Sheet[Student ID],Attd_Sheet[[#This Row],[Student ID]])</f>
        <v>1</v>
      </c>
      <c r="B475" s="13" t="s">
        <v>137</v>
      </c>
      <c r="C475" s="13" t="s">
        <v>3443</v>
      </c>
      <c r="D475" s="215" t="s">
        <v>346</v>
      </c>
      <c r="E475" s="215" t="s">
        <v>1160</v>
      </c>
      <c r="F475" s="196" t="s">
        <v>31</v>
      </c>
      <c r="G475" s="215" t="s">
        <v>2429</v>
      </c>
      <c r="H475" s="193" t="s">
        <v>6</v>
      </c>
      <c r="I475" s="224" t="s">
        <v>2868</v>
      </c>
      <c r="J475" s="120" t="s">
        <v>2485</v>
      </c>
      <c r="K475" s="81"/>
      <c r="L475" s="4"/>
      <c r="M475" s="4" t="s">
        <v>16</v>
      </c>
      <c r="N475" s="185"/>
      <c r="O475" s="4" t="s">
        <v>16</v>
      </c>
      <c r="P475" s="4"/>
      <c r="Q475" s="4" t="s">
        <v>16</v>
      </c>
      <c r="R475" s="4"/>
      <c r="S475" s="4"/>
      <c r="T475" s="4" t="s">
        <v>16</v>
      </c>
      <c r="U475" s="4"/>
      <c r="V475" s="4" t="s">
        <v>16</v>
      </c>
      <c r="W475" s="185"/>
      <c r="X475" s="4" t="s">
        <v>16</v>
      </c>
      <c r="Y475" s="4"/>
      <c r="Z475" s="4"/>
      <c r="AA475" s="4" t="s">
        <v>16</v>
      </c>
      <c r="AB475" s="4"/>
      <c r="AC475" s="4" t="s">
        <v>16</v>
      </c>
      <c r="AD475" s="4"/>
      <c r="AE475" s="4" t="s">
        <v>16</v>
      </c>
      <c r="AF475" s="4"/>
      <c r="AG475" s="4"/>
      <c r="AH475" s="4" t="s">
        <v>16</v>
      </c>
      <c r="AI475" s="4"/>
      <c r="AJ475" s="4" t="s">
        <v>16</v>
      </c>
      <c r="AK475" s="4"/>
      <c r="AL475" s="4" t="s">
        <v>28</v>
      </c>
      <c r="AM475" s="96"/>
      <c r="AN475" s="4"/>
      <c r="AO475" s="4" t="s">
        <v>16</v>
      </c>
      <c r="AP475" s="42">
        <f ca="1">COUNTIFS(INDIRECT(Data!$J$2),"&lt;&gt;")</f>
        <v>13</v>
      </c>
      <c r="AQ475" s="42">
        <f ca="1">COUNTIFS(INDIRECT(Data!$J$2),"P")</f>
        <v>12</v>
      </c>
      <c r="AR475" s="42">
        <f ca="1">COUNTIFS(INDIRECT(Data!$J$2),"A")</f>
        <v>1</v>
      </c>
      <c r="AS475" s="43">
        <f ca="1">COUNTIFS(INDIRECT(Data!$J$2),"L")</f>
        <v>0</v>
      </c>
      <c r="AT475" s="44">
        <f ca="1">IFERROR(Attd_Sheet[[#This Row],[Classes Attended]]/Attd_Sheet[[#This Row],[Column1]],"")</f>
        <v>0.92307692307692313</v>
      </c>
      <c r="AU475" s="26"/>
    </row>
    <row r="476" spans="1:47" s="35" customFormat="1" hidden="1" x14ac:dyDescent="0.25">
      <c r="A476" s="42">
        <f>COUNTIFS(Attd_Sheet[Student ID],Attd_Sheet[[#This Row],[Student ID]])</f>
        <v>1</v>
      </c>
      <c r="B476" s="13" t="s">
        <v>137</v>
      </c>
      <c r="C476" s="13" t="s">
        <v>3443</v>
      </c>
      <c r="D476" s="215" t="s">
        <v>347</v>
      </c>
      <c r="E476" s="215" t="s">
        <v>1161</v>
      </c>
      <c r="F476" s="196" t="s">
        <v>31</v>
      </c>
      <c r="G476" s="215" t="s">
        <v>2429</v>
      </c>
      <c r="H476" s="193" t="s">
        <v>6</v>
      </c>
      <c r="I476" s="224" t="s">
        <v>2868</v>
      </c>
      <c r="J476" s="120" t="s">
        <v>2485</v>
      </c>
      <c r="K476" s="81"/>
      <c r="L476" s="4"/>
      <c r="M476" s="4" t="s">
        <v>16</v>
      </c>
      <c r="N476" s="185"/>
      <c r="O476" s="4" t="s">
        <v>16</v>
      </c>
      <c r="P476" s="4"/>
      <c r="Q476" s="4" t="s">
        <v>16</v>
      </c>
      <c r="R476" s="4"/>
      <c r="S476" s="4"/>
      <c r="T476" s="4" t="s">
        <v>16</v>
      </c>
      <c r="U476" s="4"/>
      <c r="V476" s="4" t="s">
        <v>16</v>
      </c>
      <c r="W476" s="185"/>
      <c r="X476" s="4" t="s">
        <v>16</v>
      </c>
      <c r="Y476" s="4"/>
      <c r="Z476" s="4"/>
      <c r="AA476" s="4" t="s">
        <v>16</v>
      </c>
      <c r="AB476" s="4"/>
      <c r="AC476" s="4" t="s">
        <v>16</v>
      </c>
      <c r="AD476" s="4"/>
      <c r="AE476" s="4" t="s">
        <v>16</v>
      </c>
      <c r="AF476" s="4"/>
      <c r="AG476" s="4"/>
      <c r="AH476" s="4" t="s">
        <v>16</v>
      </c>
      <c r="AI476" s="4"/>
      <c r="AJ476" s="4" t="s">
        <v>16</v>
      </c>
      <c r="AK476" s="4"/>
      <c r="AL476" s="4" t="s">
        <v>16</v>
      </c>
      <c r="AM476" s="96"/>
      <c r="AN476" s="4"/>
      <c r="AO476" s="4" t="s">
        <v>16</v>
      </c>
      <c r="AP476" s="42">
        <f ca="1">COUNTIFS(INDIRECT(Data!$J$2),"&lt;&gt;")</f>
        <v>13</v>
      </c>
      <c r="AQ476" s="42">
        <f ca="1">COUNTIFS(INDIRECT(Data!$J$2),"P")</f>
        <v>13</v>
      </c>
      <c r="AR476" s="42">
        <f ca="1">COUNTIFS(INDIRECT(Data!$J$2),"A")</f>
        <v>0</v>
      </c>
      <c r="AS476" s="43">
        <f ca="1">COUNTIFS(INDIRECT(Data!$J$2),"L")</f>
        <v>0</v>
      </c>
      <c r="AT476" s="44">
        <f ca="1">IFERROR(Attd_Sheet[[#This Row],[Classes Attended]]/Attd_Sheet[[#This Row],[Column1]],"")</f>
        <v>1</v>
      </c>
      <c r="AU476" s="26"/>
    </row>
    <row r="477" spans="1:47" s="35" customFormat="1" hidden="1" x14ac:dyDescent="0.25">
      <c r="A477" s="42">
        <f>COUNTIFS(Attd_Sheet[Student ID],Attd_Sheet[[#This Row],[Student ID]])</f>
        <v>1</v>
      </c>
      <c r="B477" s="13" t="s">
        <v>137</v>
      </c>
      <c r="C477" s="13" t="s">
        <v>3443</v>
      </c>
      <c r="D477" s="215" t="s">
        <v>348</v>
      </c>
      <c r="E477" s="215" t="s">
        <v>1162</v>
      </c>
      <c r="F477" s="196" t="s">
        <v>31</v>
      </c>
      <c r="G477" s="215" t="s">
        <v>2429</v>
      </c>
      <c r="H477" s="193" t="s">
        <v>6</v>
      </c>
      <c r="I477" s="224" t="s">
        <v>2868</v>
      </c>
      <c r="J477" s="120" t="s">
        <v>2485</v>
      </c>
      <c r="K477" s="81"/>
      <c r="L477" s="4"/>
      <c r="M477" s="4" t="s">
        <v>16</v>
      </c>
      <c r="N477" s="185"/>
      <c r="O477" s="4" t="s">
        <v>16</v>
      </c>
      <c r="P477" s="4"/>
      <c r="Q477" s="4" t="s">
        <v>16</v>
      </c>
      <c r="R477" s="4"/>
      <c r="S477" s="4"/>
      <c r="T477" s="4" t="s">
        <v>16</v>
      </c>
      <c r="U477" s="4"/>
      <c r="V477" s="4" t="s">
        <v>16</v>
      </c>
      <c r="W477" s="185"/>
      <c r="X477" s="4" t="s">
        <v>16</v>
      </c>
      <c r="Y477" s="4"/>
      <c r="Z477" s="4"/>
      <c r="AA477" s="4" t="s">
        <v>28</v>
      </c>
      <c r="AB477" s="4"/>
      <c r="AC477" s="4" t="s">
        <v>16</v>
      </c>
      <c r="AD477" s="4"/>
      <c r="AE477" s="4" t="s">
        <v>28</v>
      </c>
      <c r="AF477" s="4"/>
      <c r="AG477" s="4"/>
      <c r="AH477" s="4" t="s">
        <v>16</v>
      </c>
      <c r="AI477" s="4"/>
      <c r="AJ477" s="4" t="s">
        <v>28</v>
      </c>
      <c r="AK477" s="4"/>
      <c r="AL477" s="4" t="s">
        <v>28</v>
      </c>
      <c r="AM477" s="96"/>
      <c r="AN477" s="4"/>
      <c r="AO477" s="4" t="s">
        <v>28</v>
      </c>
      <c r="AP477" s="42">
        <f ca="1">COUNTIFS(INDIRECT(Data!$J$2),"&lt;&gt;")</f>
        <v>13</v>
      </c>
      <c r="AQ477" s="42">
        <f ca="1">COUNTIFS(INDIRECT(Data!$J$2),"P")</f>
        <v>8</v>
      </c>
      <c r="AR477" s="42">
        <f ca="1">COUNTIFS(INDIRECT(Data!$J$2),"A")</f>
        <v>5</v>
      </c>
      <c r="AS477" s="43">
        <f ca="1">COUNTIFS(INDIRECT(Data!$J$2),"L")</f>
        <v>0</v>
      </c>
      <c r="AT477" s="44">
        <f ca="1">IFERROR(Attd_Sheet[[#This Row],[Classes Attended]]/Attd_Sheet[[#This Row],[Column1]],"")</f>
        <v>0.61538461538461542</v>
      </c>
      <c r="AU477" s="26"/>
    </row>
    <row r="478" spans="1:47" s="35" customFormat="1" hidden="1" x14ac:dyDescent="0.25">
      <c r="A478" s="42">
        <f>COUNTIFS(Attd_Sheet[Student ID],Attd_Sheet[[#This Row],[Student ID]])</f>
        <v>1</v>
      </c>
      <c r="B478" s="13" t="s">
        <v>137</v>
      </c>
      <c r="C478" s="13" t="s">
        <v>3443</v>
      </c>
      <c r="D478" s="215" t="s">
        <v>803</v>
      </c>
      <c r="E478" s="215" t="s">
        <v>1607</v>
      </c>
      <c r="F478" s="196" t="s">
        <v>31</v>
      </c>
      <c r="G478" s="215" t="s">
        <v>2429</v>
      </c>
      <c r="H478" s="193" t="s">
        <v>6</v>
      </c>
      <c r="I478" s="224" t="s">
        <v>2868</v>
      </c>
      <c r="J478" s="120" t="s">
        <v>2485</v>
      </c>
      <c r="K478" s="81"/>
      <c r="L478" s="4"/>
      <c r="M478" s="4" t="s">
        <v>16</v>
      </c>
      <c r="N478" s="185"/>
      <c r="O478" s="4" t="s">
        <v>16</v>
      </c>
      <c r="P478" s="4"/>
      <c r="Q478" s="4" t="s">
        <v>28</v>
      </c>
      <c r="R478" s="4"/>
      <c r="S478" s="4"/>
      <c r="T478" s="4" t="s">
        <v>16</v>
      </c>
      <c r="U478" s="4"/>
      <c r="V478" s="4" t="s">
        <v>16</v>
      </c>
      <c r="W478" s="185"/>
      <c r="X478" s="4" t="s">
        <v>16</v>
      </c>
      <c r="Y478" s="4"/>
      <c r="Z478" s="4"/>
      <c r="AA478" s="4" t="s">
        <v>16</v>
      </c>
      <c r="AB478" s="4"/>
      <c r="AC478" s="4" t="s">
        <v>16</v>
      </c>
      <c r="AD478" s="4"/>
      <c r="AE478" s="4" t="s">
        <v>16</v>
      </c>
      <c r="AF478" s="4"/>
      <c r="AG478" s="4"/>
      <c r="AH478" s="4" t="s">
        <v>16</v>
      </c>
      <c r="AI478" s="4"/>
      <c r="AJ478" s="4" t="s">
        <v>16</v>
      </c>
      <c r="AK478" s="4"/>
      <c r="AL478" s="4" t="s">
        <v>16</v>
      </c>
      <c r="AM478" s="96"/>
      <c r="AN478" s="4"/>
      <c r="AO478" s="4" t="s">
        <v>16</v>
      </c>
      <c r="AP478" s="42">
        <f ca="1">COUNTIFS(INDIRECT(Data!$J$2),"&lt;&gt;")</f>
        <v>13</v>
      </c>
      <c r="AQ478" s="42">
        <f ca="1">COUNTIFS(INDIRECT(Data!$J$2),"P")</f>
        <v>12</v>
      </c>
      <c r="AR478" s="42">
        <f ca="1">COUNTIFS(INDIRECT(Data!$J$2),"A")</f>
        <v>1</v>
      </c>
      <c r="AS478" s="43">
        <f ca="1">COUNTIFS(INDIRECT(Data!$J$2),"L")</f>
        <v>0</v>
      </c>
      <c r="AT478" s="44">
        <f ca="1">IFERROR(Attd_Sheet[[#This Row],[Classes Attended]]/Attd_Sheet[[#This Row],[Column1]],"")</f>
        <v>0.92307692307692313</v>
      </c>
      <c r="AU478" s="26"/>
    </row>
    <row r="479" spans="1:47" s="35" customFormat="1" hidden="1" x14ac:dyDescent="0.25">
      <c r="A479" s="42">
        <f>COUNTIFS(Attd_Sheet[Student ID],Attd_Sheet[[#This Row],[Student ID]])</f>
        <v>1</v>
      </c>
      <c r="B479" s="13" t="s">
        <v>137</v>
      </c>
      <c r="C479" s="13" t="s">
        <v>3443</v>
      </c>
      <c r="D479" s="215" t="s">
        <v>830</v>
      </c>
      <c r="E479" s="215" t="s">
        <v>1631</v>
      </c>
      <c r="F479" s="196" t="s">
        <v>31</v>
      </c>
      <c r="G479" s="215" t="s">
        <v>2429</v>
      </c>
      <c r="H479" s="193" t="s">
        <v>6</v>
      </c>
      <c r="I479" s="224" t="s">
        <v>2868</v>
      </c>
      <c r="J479" s="120" t="s">
        <v>2485</v>
      </c>
      <c r="K479" s="81"/>
      <c r="L479" s="4"/>
      <c r="M479" s="4" t="s">
        <v>16</v>
      </c>
      <c r="N479" s="185"/>
      <c r="O479" s="4" t="s">
        <v>16</v>
      </c>
      <c r="P479" s="4"/>
      <c r="Q479" s="4" t="s">
        <v>16</v>
      </c>
      <c r="R479" s="4"/>
      <c r="S479" s="4"/>
      <c r="T479" s="4" t="s">
        <v>16</v>
      </c>
      <c r="U479" s="4"/>
      <c r="V479" s="4" t="s">
        <v>16</v>
      </c>
      <c r="W479" s="185"/>
      <c r="X479" s="4" t="s">
        <v>16</v>
      </c>
      <c r="Y479" s="4"/>
      <c r="Z479" s="4"/>
      <c r="AA479" s="4" t="s">
        <v>16</v>
      </c>
      <c r="AB479" s="4"/>
      <c r="AC479" s="4" t="s">
        <v>16</v>
      </c>
      <c r="AD479" s="4"/>
      <c r="AE479" s="4" t="s">
        <v>16</v>
      </c>
      <c r="AF479" s="4"/>
      <c r="AG479" s="4"/>
      <c r="AH479" s="4" t="s">
        <v>16</v>
      </c>
      <c r="AI479" s="4"/>
      <c r="AJ479" s="4" t="s">
        <v>16</v>
      </c>
      <c r="AK479" s="4"/>
      <c r="AL479" s="4" t="s">
        <v>16</v>
      </c>
      <c r="AM479" s="96"/>
      <c r="AN479" s="4"/>
      <c r="AO479" s="4" t="s">
        <v>16</v>
      </c>
      <c r="AP479" s="42">
        <f ca="1">COUNTIFS(INDIRECT(Data!$J$2),"&lt;&gt;")</f>
        <v>13</v>
      </c>
      <c r="AQ479" s="42">
        <f ca="1">COUNTIFS(INDIRECT(Data!$J$2),"P")</f>
        <v>13</v>
      </c>
      <c r="AR479" s="42">
        <f ca="1">COUNTIFS(INDIRECT(Data!$J$2),"A")</f>
        <v>0</v>
      </c>
      <c r="AS479" s="43">
        <f ca="1">COUNTIFS(INDIRECT(Data!$J$2),"L")</f>
        <v>0</v>
      </c>
      <c r="AT479" s="44">
        <f ca="1">IFERROR(Attd_Sheet[[#This Row],[Classes Attended]]/Attd_Sheet[[#This Row],[Column1]],"")</f>
        <v>1</v>
      </c>
      <c r="AU479" s="26"/>
    </row>
    <row r="480" spans="1:47" s="35" customFormat="1" hidden="1" x14ac:dyDescent="0.25">
      <c r="A480" s="42">
        <f>COUNTIFS(Attd_Sheet[Student ID],Attd_Sheet[[#This Row],[Student ID]])</f>
        <v>1</v>
      </c>
      <c r="B480" s="13" t="s">
        <v>137</v>
      </c>
      <c r="C480" s="13" t="s">
        <v>3443</v>
      </c>
      <c r="D480" s="215" t="s">
        <v>349</v>
      </c>
      <c r="E480" s="215" t="s">
        <v>1163</v>
      </c>
      <c r="F480" s="196" t="s">
        <v>31</v>
      </c>
      <c r="G480" s="215" t="s">
        <v>2429</v>
      </c>
      <c r="H480" s="193" t="s">
        <v>6</v>
      </c>
      <c r="I480" s="224" t="s">
        <v>2868</v>
      </c>
      <c r="J480" s="120" t="s">
        <v>2485</v>
      </c>
      <c r="K480" s="4"/>
      <c r="L480" s="4"/>
      <c r="M480" s="4" t="s">
        <v>16</v>
      </c>
      <c r="N480" s="185"/>
      <c r="O480" s="4" t="s">
        <v>28</v>
      </c>
      <c r="P480" s="4"/>
      <c r="Q480" s="4" t="s">
        <v>16</v>
      </c>
      <c r="R480" s="4"/>
      <c r="S480" s="4"/>
      <c r="T480" s="4" t="s">
        <v>16</v>
      </c>
      <c r="U480" s="4"/>
      <c r="V480" s="4" t="s">
        <v>16</v>
      </c>
      <c r="W480" s="185"/>
      <c r="X480" s="4" t="s">
        <v>28</v>
      </c>
      <c r="Y480" s="4"/>
      <c r="Z480" s="4"/>
      <c r="AA480" s="4" t="s">
        <v>28</v>
      </c>
      <c r="AB480" s="4"/>
      <c r="AC480" s="4" t="s">
        <v>28</v>
      </c>
      <c r="AD480" s="4"/>
      <c r="AE480" s="4" t="s">
        <v>28</v>
      </c>
      <c r="AF480" s="4"/>
      <c r="AG480" s="4"/>
      <c r="AH480" s="4" t="s">
        <v>16</v>
      </c>
      <c r="AI480" s="4"/>
      <c r="AJ480" s="4" t="s">
        <v>16</v>
      </c>
      <c r="AK480" s="4"/>
      <c r="AL480" s="4" t="s">
        <v>16</v>
      </c>
      <c r="AM480" s="4"/>
      <c r="AN480" s="4"/>
      <c r="AO480" s="4" t="s">
        <v>28</v>
      </c>
      <c r="AP480" s="42">
        <f ca="1">COUNTIFS(INDIRECT(Data!$J$2),"&lt;&gt;")</f>
        <v>13</v>
      </c>
      <c r="AQ480" s="42">
        <f ca="1">COUNTIFS(INDIRECT(Data!$J$2),"P")</f>
        <v>7</v>
      </c>
      <c r="AR480" s="42">
        <f ca="1">COUNTIFS(INDIRECT(Data!$J$2),"A")</f>
        <v>6</v>
      </c>
      <c r="AS480" s="43">
        <f ca="1">COUNTIFS(INDIRECT(Data!$J$2),"L")</f>
        <v>0</v>
      </c>
      <c r="AT480" s="44">
        <f ca="1">IFERROR(Attd_Sheet[[#This Row],[Classes Attended]]/Attd_Sheet[[#This Row],[Column1]],"")</f>
        <v>0.53846153846153844</v>
      </c>
      <c r="AU480" s="26"/>
    </row>
    <row r="481" spans="1:47" s="35" customFormat="1" hidden="1" x14ac:dyDescent="0.25">
      <c r="A481" s="42">
        <f>COUNTIFS(Attd_Sheet[Student ID],Attd_Sheet[[#This Row],[Student ID]])</f>
        <v>1</v>
      </c>
      <c r="B481" s="13" t="s">
        <v>137</v>
      </c>
      <c r="C481" s="13" t="s">
        <v>3443</v>
      </c>
      <c r="D481" s="215" t="s">
        <v>350</v>
      </c>
      <c r="E481" s="215" t="s">
        <v>1164</v>
      </c>
      <c r="F481" s="196" t="s">
        <v>31</v>
      </c>
      <c r="G481" s="215" t="s">
        <v>2429</v>
      </c>
      <c r="H481" s="193" t="s">
        <v>6</v>
      </c>
      <c r="I481" s="224" t="s">
        <v>2868</v>
      </c>
      <c r="J481" s="120" t="s">
        <v>2485</v>
      </c>
      <c r="K481" s="4"/>
      <c r="L481" s="4"/>
      <c r="M481" s="4" t="s">
        <v>28</v>
      </c>
      <c r="N481" s="185"/>
      <c r="O481" s="4" t="s">
        <v>16</v>
      </c>
      <c r="P481" s="4"/>
      <c r="Q481" s="4" t="s">
        <v>16</v>
      </c>
      <c r="R481" s="4"/>
      <c r="S481" s="4"/>
      <c r="T481" s="4" t="s">
        <v>16</v>
      </c>
      <c r="U481" s="4"/>
      <c r="V481" s="4" t="s">
        <v>16</v>
      </c>
      <c r="W481" s="185"/>
      <c r="X481" s="4" t="s">
        <v>16</v>
      </c>
      <c r="Y481" s="4"/>
      <c r="Z481" s="4"/>
      <c r="AA481" s="4" t="s">
        <v>16</v>
      </c>
      <c r="AB481" s="4"/>
      <c r="AC481" s="4" t="s">
        <v>16</v>
      </c>
      <c r="AD481" s="4"/>
      <c r="AE481" s="4" t="s">
        <v>16</v>
      </c>
      <c r="AF481" s="4"/>
      <c r="AG481" s="4"/>
      <c r="AH481" s="4" t="s">
        <v>16</v>
      </c>
      <c r="AI481" s="4"/>
      <c r="AJ481" s="4" t="s">
        <v>16</v>
      </c>
      <c r="AK481" s="4"/>
      <c r="AL481" s="4" t="s">
        <v>16</v>
      </c>
      <c r="AM481" s="4"/>
      <c r="AN481" s="4"/>
      <c r="AO481" s="4" t="s">
        <v>16</v>
      </c>
      <c r="AP481" s="42">
        <f ca="1">COUNTIFS(INDIRECT(Data!$J$2),"&lt;&gt;")</f>
        <v>13</v>
      </c>
      <c r="AQ481" s="42">
        <f ca="1">COUNTIFS(INDIRECT(Data!$J$2),"P")</f>
        <v>12</v>
      </c>
      <c r="AR481" s="42">
        <f ca="1">COUNTIFS(INDIRECT(Data!$J$2),"A")</f>
        <v>1</v>
      </c>
      <c r="AS481" s="43">
        <f ca="1">COUNTIFS(INDIRECT(Data!$J$2),"L")</f>
        <v>0</v>
      </c>
      <c r="AT481" s="44">
        <f ca="1">IFERROR(Attd_Sheet[[#This Row],[Classes Attended]]/Attd_Sheet[[#This Row],[Column1]],"")</f>
        <v>0.92307692307692313</v>
      </c>
      <c r="AU481" s="26"/>
    </row>
    <row r="482" spans="1:47" s="35" customFormat="1" hidden="1" x14ac:dyDescent="0.25">
      <c r="A482" s="42">
        <f>COUNTIFS(Attd_Sheet[Student ID],Attd_Sheet[[#This Row],[Student ID]])</f>
        <v>1</v>
      </c>
      <c r="B482" s="13" t="s">
        <v>137</v>
      </c>
      <c r="C482" s="13" t="s">
        <v>3443</v>
      </c>
      <c r="D482" s="215" t="s">
        <v>351</v>
      </c>
      <c r="E482" s="215" t="s">
        <v>1165</v>
      </c>
      <c r="F482" s="196" t="s">
        <v>31</v>
      </c>
      <c r="G482" s="215" t="s">
        <v>2429</v>
      </c>
      <c r="H482" s="193" t="s">
        <v>6</v>
      </c>
      <c r="I482" s="224" t="s">
        <v>2868</v>
      </c>
      <c r="J482" s="120" t="s">
        <v>2485</v>
      </c>
      <c r="K482" s="4"/>
      <c r="L482" s="4"/>
      <c r="M482" s="4" t="s">
        <v>16</v>
      </c>
      <c r="N482" s="185"/>
      <c r="O482" s="4" t="s">
        <v>16</v>
      </c>
      <c r="P482" s="4"/>
      <c r="Q482" s="4" t="s">
        <v>16</v>
      </c>
      <c r="R482" s="4"/>
      <c r="S482" s="4"/>
      <c r="T482" s="4" t="s">
        <v>16</v>
      </c>
      <c r="U482" s="4"/>
      <c r="V482" s="4" t="s">
        <v>16</v>
      </c>
      <c r="W482" s="185"/>
      <c r="X482" s="4" t="s">
        <v>16</v>
      </c>
      <c r="Y482" s="4"/>
      <c r="Z482" s="4"/>
      <c r="AA482" s="4" t="s">
        <v>16</v>
      </c>
      <c r="AB482" s="4"/>
      <c r="AC482" s="4" t="s">
        <v>16</v>
      </c>
      <c r="AD482" s="4"/>
      <c r="AE482" s="4" t="s">
        <v>16</v>
      </c>
      <c r="AF482" s="4"/>
      <c r="AG482" s="4"/>
      <c r="AH482" s="4" t="s">
        <v>16</v>
      </c>
      <c r="AI482" s="4"/>
      <c r="AJ482" s="4" t="s">
        <v>16</v>
      </c>
      <c r="AK482" s="4"/>
      <c r="AL482" s="4" t="s">
        <v>28</v>
      </c>
      <c r="AM482" s="4"/>
      <c r="AN482" s="4"/>
      <c r="AO482" s="4" t="s">
        <v>16</v>
      </c>
      <c r="AP482" s="42">
        <f ca="1">COUNTIFS(INDIRECT(Data!$J$2),"&lt;&gt;")</f>
        <v>13</v>
      </c>
      <c r="AQ482" s="42">
        <f ca="1">COUNTIFS(INDIRECT(Data!$J$2),"P")</f>
        <v>12</v>
      </c>
      <c r="AR482" s="42">
        <f ca="1">COUNTIFS(INDIRECT(Data!$J$2),"A")</f>
        <v>1</v>
      </c>
      <c r="AS482" s="43">
        <f ca="1">COUNTIFS(INDIRECT(Data!$J$2),"L")</f>
        <v>0</v>
      </c>
      <c r="AT482" s="44">
        <f ca="1">IFERROR(Attd_Sheet[[#This Row],[Classes Attended]]/Attd_Sheet[[#This Row],[Column1]],"")</f>
        <v>0.92307692307692313</v>
      </c>
      <c r="AU482" s="26"/>
    </row>
    <row r="483" spans="1:47" s="35" customFormat="1" hidden="1" x14ac:dyDescent="0.25">
      <c r="A483" s="42">
        <f>COUNTIFS(Attd_Sheet[Student ID],Attd_Sheet[[#This Row],[Student ID]])</f>
        <v>1</v>
      </c>
      <c r="B483" s="13" t="s">
        <v>137</v>
      </c>
      <c r="C483" s="13" t="s">
        <v>3443</v>
      </c>
      <c r="D483" s="215" t="s">
        <v>352</v>
      </c>
      <c r="E483" s="215" t="s">
        <v>1166</v>
      </c>
      <c r="F483" s="196" t="s">
        <v>31</v>
      </c>
      <c r="G483" s="215" t="s">
        <v>2429</v>
      </c>
      <c r="H483" s="193" t="s">
        <v>6</v>
      </c>
      <c r="I483" s="224" t="s">
        <v>2868</v>
      </c>
      <c r="J483" s="120" t="s">
        <v>2485</v>
      </c>
      <c r="K483" s="4"/>
      <c r="L483" s="4"/>
      <c r="M483" s="4" t="s">
        <v>16</v>
      </c>
      <c r="N483" s="185"/>
      <c r="O483" s="4" t="s">
        <v>28</v>
      </c>
      <c r="P483" s="4"/>
      <c r="Q483" s="4" t="s">
        <v>28</v>
      </c>
      <c r="R483" s="4"/>
      <c r="S483" s="4"/>
      <c r="T483" s="4" t="s">
        <v>28</v>
      </c>
      <c r="U483" s="4"/>
      <c r="V483" s="4" t="s">
        <v>28</v>
      </c>
      <c r="W483" s="185"/>
      <c r="X483" s="4" t="s">
        <v>28</v>
      </c>
      <c r="Y483" s="4"/>
      <c r="Z483" s="4"/>
      <c r="AA483" s="4" t="s">
        <v>28</v>
      </c>
      <c r="AB483" s="4"/>
      <c r="AC483" s="4" t="s">
        <v>28</v>
      </c>
      <c r="AD483" s="4"/>
      <c r="AE483" s="4" t="s">
        <v>16</v>
      </c>
      <c r="AF483" s="4"/>
      <c r="AG483" s="4"/>
      <c r="AH483" s="4" t="s">
        <v>16</v>
      </c>
      <c r="AI483" s="4"/>
      <c r="AJ483" s="4" t="s">
        <v>28</v>
      </c>
      <c r="AK483" s="4"/>
      <c r="AL483" s="4" t="s">
        <v>28</v>
      </c>
      <c r="AM483" s="4"/>
      <c r="AN483" s="4"/>
      <c r="AO483" s="4" t="s">
        <v>16</v>
      </c>
      <c r="AP483" s="42">
        <f ca="1">COUNTIFS(INDIRECT(Data!$J$2),"&lt;&gt;")</f>
        <v>13</v>
      </c>
      <c r="AQ483" s="42">
        <f ca="1">COUNTIFS(INDIRECT(Data!$J$2),"P")</f>
        <v>4</v>
      </c>
      <c r="AR483" s="42">
        <f ca="1">COUNTIFS(INDIRECT(Data!$J$2),"A")</f>
        <v>9</v>
      </c>
      <c r="AS483" s="43">
        <f ca="1">COUNTIFS(INDIRECT(Data!$J$2),"L")</f>
        <v>0</v>
      </c>
      <c r="AT483" s="44">
        <f ca="1">IFERROR(Attd_Sheet[[#This Row],[Classes Attended]]/Attd_Sheet[[#This Row],[Column1]],"")</f>
        <v>0.30769230769230771</v>
      </c>
      <c r="AU483" s="26"/>
    </row>
    <row r="484" spans="1:47" s="35" customFormat="1" hidden="1" x14ac:dyDescent="0.25">
      <c r="A484" s="42">
        <f>COUNTIFS(Attd_Sheet[Student ID],Attd_Sheet[[#This Row],[Student ID]])</f>
        <v>1</v>
      </c>
      <c r="B484" s="13" t="s">
        <v>137</v>
      </c>
      <c r="C484" s="13" t="s">
        <v>3443</v>
      </c>
      <c r="D484" s="215" t="s">
        <v>353</v>
      </c>
      <c r="E484" s="215" t="s">
        <v>1167</v>
      </c>
      <c r="F484" s="196" t="s">
        <v>31</v>
      </c>
      <c r="G484" s="215" t="s">
        <v>2429</v>
      </c>
      <c r="H484" s="193" t="s">
        <v>6</v>
      </c>
      <c r="I484" s="224" t="s">
        <v>2868</v>
      </c>
      <c r="J484" s="120" t="s">
        <v>2485</v>
      </c>
      <c r="K484" s="4"/>
      <c r="L484" s="4"/>
      <c r="M484" s="4" t="s">
        <v>16</v>
      </c>
      <c r="N484" s="185"/>
      <c r="O484" s="4" t="s">
        <v>16</v>
      </c>
      <c r="P484" s="4"/>
      <c r="Q484" s="4" t="s">
        <v>16</v>
      </c>
      <c r="R484" s="4"/>
      <c r="S484" s="4"/>
      <c r="T484" s="4" t="s">
        <v>16</v>
      </c>
      <c r="U484" s="4"/>
      <c r="V484" s="4" t="s">
        <v>16</v>
      </c>
      <c r="W484" s="185"/>
      <c r="X484" s="4" t="s">
        <v>16</v>
      </c>
      <c r="Y484" s="4"/>
      <c r="Z484" s="4"/>
      <c r="AA484" s="4" t="s">
        <v>16</v>
      </c>
      <c r="AB484" s="4"/>
      <c r="AC484" s="4" t="s">
        <v>16</v>
      </c>
      <c r="AD484" s="4"/>
      <c r="AE484" s="4" t="s">
        <v>16</v>
      </c>
      <c r="AF484" s="4"/>
      <c r="AG484" s="4"/>
      <c r="AH484" s="4" t="s">
        <v>16</v>
      </c>
      <c r="AI484" s="4"/>
      <c r="AJ484" s="4" t="s">
        <v>16</v>
      </c>
      <c r="AK484" s="4"/>
      <c r="AL484" s="4" t="s">
        <v>16</v>
      </c>
      <c r="AM484" s="4"/>
      <c r="AN484" s="4"/>
      <c r="AO484" s="4" t="s">
        <v>16</v>
      </c>
      <c r="AP484" s="42">
        <f ca="1">COUNTIFS(INDIRECT(Data!$J$2),"&lt;&gt;")</f>
        <v>13</v>
      </c>
      <c r="AQ484" s="42">
        <f ca="1">COUNTIFS(INDIRECT(Data!$J$2),"P")</f>
        <v>13</v>
      </c>
      <c r="AR484" s="42">
        <f ca="1">COUNTIFS(INDIRECT(Data!$J$2),"A")</f>
        <v>0</v>
      </c>
      <c r="AS484" s="43">
        <f ca="1">COUNTIFS(INDIRECT(Data!$J$2),"L")</f>
        <v>0</v>
      </c>
      <c r="AT484" s="44">
        <f ca="1">IFERROR(Attd_Sheet[[#This Row],[Classes Attended]]/Attd_Sheet[[#This Row],[Column1]],"")</f>
        <v>1</v>
      </c>
      <c r="AU484" s="26"/>
    </row>
    <row r="485" spans="1:47" s="35" customFormat="1" hidden="1" x14ac:dyDescent="0.25">
      <c r="A485" s="42">
        <f>COUNTIFS(Attd_Sheet[Student ID],Attd_Sheet[[#This Row],[Student ID]])</f>
        <v>1</v>
      </c>
      <c r="B485" s="13" t="s">
        <v>139</v>
      </c>
      <c r="C485" s="13" t="s">
        <v>3443</v>
      </c>
      <c r="D485" s="215" t="s">
        <v>354</v>
      </c>
      <c r="E485" s="215" t="s">
        <v>1168</v>
      </c>
      <c r="F485" s="196" t="s">
        <v>31</v>
      </c>
      <c r="G485" s="215" t="s">
        <v>2429</v>
      </c>
      <c r="H485" s="193" t="s">
        <v>6</v>
      </c>
      <c r="I485" s="224" t="s">
        <v>2868</v>
      </c>
      <c r="J485" s="120" t="s">
        <v>2485</v>
      </c>
      <c r="K485" s="4"/>
      <c r="L485" s="4"/>
      <c r="M485" s="4" t="s">
        <v>16</v>
      </c>
      <c r="N485" s="185"/>
      <c r="O485" s="4" t="s">
        <v>28</v>
      </c>
      <c r="P485" s="4"/>
      <c r="Q485" s="4" t="s">
        <v>28</v>
      </c>
      <c r="R485" s="4"/>
      <c r="S485" s="4"/>
      <c r="T485" s="4" t="s">
        <v>28</v>
      </c>
      <c r="U485" s="4"/>
      <c r="V485" s="4" t="s">
        <v>28</v>
      </c>
      <c r="W485" s="185"/>
      <c r="X485" s="4" t="s">
        <v>28</v>
      </c>
      <c r="Y485" s="4"/>
      <c r="Z485" s="4"/>
      <c r="AA485" s="4" t="s">
        <v>28</v>
      </c>
      <c r="AB485" s="4"/>
      <c r="AC485" s="4" t="s">
        <v>28</v>
      </c>
      <c r="AD485" s="4"/>
      <c r="AE485" s="4" t="s">
        <v>28</v>
      </c>
      <c r="AF485" s="4"/>
      <c r="AG485" s="4"/>
      <c r="AH485" s="4" t="s">
        <v>28</v>
      </c>
      <c r="AI485" s="4"/>
      <c r="AJ485" s="4" t="s">
        <v>28</v>
      </c>
      <c r="AK485" s="4"/>
      <c r="AL485" s="4" t="s">
        <v>28</v>
      </c>
      <c r="AM485" s="4"/>
      <c r="AN485" s="4"/>
      <c r="AO485" s="4" t="s">
        <v>28</v>
      </c>
      <c r="AP485" s="42">
        <f ca="1">COUNTIFS(INDIRECT(Data!$J$2),"&lt;&gt;")</f>
        <v>13</v>
      </c>
      <c r="AQ485" s="42">
        <f ca="1">COUNTIFS(INDIRECT(Data!$J$2),"P")</f>
        <v>1</v>
      </c>
      <c r="AR485" s="42">
        <f ca="1">COUNTIFS(INDIRECT(Data!$J$2),"A")</f>
        <v>12</v>
      </c>
      <c r="AS485" s="43">
        <f ca="1">COUNTIFS(INDIRECT(Data!$J$2),"L")</f>
        <v>0</v>
      </c>
      <c r="AT485" s="44">
        <f ca="1">IFERROR(Attd_Sheet[[#This Row],[Classes Attended]]/Attd_Sheet[[#This Row],[Column1]],"")</f>
        <v>7.6923076923076927E-2</v>
      </c>
      <c r="AU485" s="26"/>
    </row>
    <row r="486" spans="1:47" s="35" customFormat="1" hidden="1" x14ac:dyDescent="0.25">
      <c r="A486" s="42">
        <f>COUNTIFS(Attd_Sheet[Student ID],Attd_Sheet[[#This Row],[Student ID]])</f>
        <v>1</v>
      </c>
      <c r="B486" s="13" t="s">
        <v>137</v>
      </c>
      <c r="C486" s="13" t="s">
        <v>3443</v>
      </c>
      <c r="D486" s="215" t="s">
        <v>355</v>
      </c>
      <c r="E486" s="215" t="s">
        <v>1169</v>
      </c>
      <c r="F486" s="196" t="s">
        <v>31</v>
      </c>
      <c r="G486" s="215" t="s">
        <v>2429</v>
      </c>
      <c r="H486" s="193" t="s">
        <v>6</v>
      </c>
      <c r="I486" s="224" t="s">
        <v>2868</v>
      </c>
      <c r="J486" s="120" t="s">
        <v>2485</v>
      </c>
      <c r="K486" s="4"/>
      <c r="L486" s="4"/>
      <c r="M486" s="4" t="s">
        <v>16</v>
      </c>
      <c r="N486" s="185"/>
      <c r="O486" s="4" t="s">
        <v>16</v>
      </c>
      <c r="P486" s="4"/>
      <c r="Q486" s="4" t="s">
        <v>16</v>
      </c>
      <c r="R486" s="4"/>
      <c r="S486" s="4"/>
      <c r="T486" s="4" t="s">
        <v>16</v>
      </c>
      <c r="U486" s="4"/>
      <c r="V486" s="4" t="s">
        <v>16</v>
      </c>
      <c r="W486" s="185"/>
      <c r="X486" s="4" t="s">
        <v>16</v>
      </c>
      <c r="Y486" s="4"/>
      <c r="Z486" s="4"/>
      <c r="AA486" s="4" t="s">
        <v>16</v>
      </c>
      <c r="AB486" s="4"/>
      <c r="AC486" s="4" t="s">
        <v>28</v>
      </c>
      <c r="AD486" s="4"/>
      <c r="AE486" s="4" t="s">
        <v>16</v>
      </c>
      <c r="AF486" s="4"/>
      <c r="AG486" s="4"/>
      <c r="AH486" s="4" t="s">
        <v>28</v>
      </c>
      <c r="AI486" s="4"/>
      <c r="AJ486" s="4" t="s">
        <v>16</v>
      </c>
      <c r="AK486" s="4"/>
      <c r="AL486" s="4" t="s">
        <v>28</v>
      </c>
      <c r="AM486" s="96"/>
      <c r="AN486" s="4"/>
      <c r="AO486" s="4" t="s">
        <v>16</v>
      </c>
      <c r="AP486" s="42">
        <f ca="1">COUNTIFS(INDIRECT(Data!$J$2),"&lt;&gt;")</f>
        <v>13</v>
      </c>
      <c r="AQ486" s="42">
        <f ca="1">COUNTIFS(INDIRECT(Data!$J$2),"P")</f>
        <v>10</v>
      </c>
      <c r="AR486" s="42">
        <f ca="1">COUNTIFS(INDIRECT(Data!$J$2),"A")</f>
        <v>3</v>
      </c>
      <c r="AS486" s="43">
        <f ca="1">COUNTIFS(INDIRECT(Data!$J$2),"L")</f>
        <v>0</v>
      </c>
      <c r="AT486" s="44">
        <f ca="1">IFERROR(Attd_Sheet[[#This Row],[Classes Attended]]/Attd_Sheet[[#This Row],[Column1]],"")</f>
        <v>0.76923076923076927</v>
      </c>
      <c r="AU486" s="26"/>
    </row>
    <row r="487" spans="1:47" s="35" customFormat="1" hidden="1" x14ac:dyDescent="0.25">
      <c r="A487" s="42">
        <f>COUNTIFS(Attd_Sheet[Student ID],Attd_Sheet[[#This Row],[Student ID]])</f>
        <v>1</v>
      </c>
      <c r="B487" s="13" t="s">
        <v>137</v>
      </c>
      <c r="C487" s="210" t="s">
        <v>2920</v>
      </c>
      <c r="D487" s="215" t="s">
        <v>805</v>
      </c>
      <c r="E487" s="215" t="s">
        <v>1609</v>
      </c>
      <c r="F487" s="196" t="s">
        <v>31</v>
      </c>
      <c r="G487" s="215" t="s">
        <v>2464</v>
      </c>
      <c r="H487" s="193" t="s">
        <v>6</v>
      </c>
      <c r="I487" s="224" t="s">
        <v>2872</v>
      </c>
      <c r="J487" s="120" t="s">
        <v>2926</v>
      </c>
      <c r="K487" s="4"/>
      <c r="L487" s="4"/>
      <c r="M487" s="4" t="s">
        <v>16</v>
      </c>
      <c r="N487" s="185"/>
      <c r="O487" s="4" t="s">
        <v>28</v>
      </c>
      <c r="P487" s="4"/>
      <c r="Q487" s="4" t="s">
        <v>28</v>
      </c>
      <c r="R487" s="4"/>
      <c r="S487" s="4"/>
      <c r="T487" s="4" t="s">
        <v>16</v>
      </c>
      <c r="U487" s="4"/>
      <c r="V487" s="4" t="s">
        <v>28</v>
      </c>
      <c r="W487" s="185"/>
      <c r="X487" s="4" t="s">
        <v>28</v>
      </c>
      <c r="Y487" s="4"/>
      <c r="Z487" s="4"/>
      <c r="AA487" s="4" t="s">
        <v>16</v>
      </c>
      <c r="AB487" s="4"/>
      <c r="AC487" s="4" t="s">
        <v>28</v>
      </c>
      <c r="AD487" s="4"/>
      <c r="AE487" s="4" t="s">
        <v>28</v>
      </c>
      <c r="AF487" s="4"/>
      <c r="AG487" s="4"/>
      <c r="AH487" s="4" t="s">
        <v>28</v>
      </c>
      <c r="AI487" s="4"/>
      <c r="AJ487" s="4" t="s">
        <v>16</v>
      </c>
      <c r="AK487" s="4"/>
      <c r="AL487" s="4" t="s">
        <v>16</v>
      </c>
      <c r="AM487" s="4"/>
      <c r="AN487" s="4"/>
      <c r="AO487" s="4" t="s">
        <v>28</v>
      </c>
      <c r="AP487" s="42">
        <f ca="1">COUNTIFS(INDIRECT(Data!$J$2),"&lt;&gt;")</f>
        <v>13</v>
      </c>
      <c r="AQ487" s="42">
        <f ca="1">COUNTIFS(INDIRECT(Data!$J$2),"P")</f>
        <v>5</v>
      </c>
      <c r="AR487" s="42">
        <f ca="1">COUNTIFS(INDIRECT(Data!$J$2),"A")</f>
        <v>8</v>
      </c>
      <c r="AS487" s="43">
        <f ca="1">COUNTIFS(INDIRECT(Data!$J$2),"L")</f>
        <v>0</v>
      </c>
      <c r="AT487" s="44">
        <f ca="1">IFERROR(Attd_Sheet[[#This Row],[Classes Attended]]/Attd_Sheet[[#This Row],[Column1]],"")</f>
        <v>0.38461538461538464</v>
      </c>
      <c r="AU487" s="26"/>
    </row>
    <row r="488" spans="1:47" s="35" customFormat="1" hidden="1" x14ac:dyDescent="0.25">
      <c r="A488" s="42">
        <f>COUNTIFS(Attd_Sheet[Student ID],Attd_Sheet[[#This Row],[Student ID]])</f>
        <v>1</v>
      </c>
      <c r="B488" s="13" t="s">
        <v>137</v>
      </c>
      <c r="C488" s="210" t="s">
        <v>2920</v>
      </c>
      <c r="D488" s="215" t="s">
        <v>806</v>
      </c>
      <c r="E488" s="215" t="s">
        <v>1610</v>
      </c>
      <c r="F488" s="196" t="s">
        <v>31</v>
      </c>
      <c r="G488" s="215" t="s">
        <v>2464</v>
      </c>
      <c r="H488" s="193" t="s">
        <v>6</v>
      </c>
      <c r="I488" s="224" t="s">
        <v>2872</v>
      </c>
      <c r="J488" s="120" t="s">
        <v>2926</v>
      </c>
      <c r="K488" s="4"/>
      <c r="L488" s="4"/>
      <c r="M488" s="4" t="s">
        <v>16</v>
      </c>
      <c r="N488" s="185"/>
      <c r="O488" s="4" t="s">
        <v>16</v>
      </c>
      <c r="P488" s="4"/>
      <c r="Q488" s="4" t="s">
        <v>16</v>
      </c>
      <c r="R488" s="4"/>
      <c r="S488" s="4"/>
      <c r="T488" s="4" t="s">
        <v>16</v>
      </c>
      <c r="U488" s="4"/>
      <c r="V488" s="4" t="s">
        <v>28</v>
      </c>
      <c r="W488" s="185"/>
      <c r="X488" s="4" t="s">
        <v>16</v>
      </c>
      <c r="Y488" s="4"/>
      <c r="Z488" s="4"/>
      <c r="AA488" s="4" t="s">
        <v>16</v>
      </c>
      <c r="AB488" s="4"/>
      <c r="AC488" s="4" t="s">
        <v>16</v>
      </c>
      <c r="AD488" s="4"/>
      <c r="AE488" s="4" t="s">
        <v>28</v>
      </c>
      <c r="AF488" s="4"/>
      <c r="AG488" s="4"/>
      <c r="AH488" s="4" t="s">
        <v>16</v>
      </c>
      <c r="AI488" s="4"/>
      <c r="AJ488" s="4" t="s">
        <v>16</v>
      </c>
      <c r="AK488" s="4"/>
      <c r="AL488" s="4" t="s">
        <v>16</v>
      </c>
      <c r="AM488" s="4"/>
      <c r="AN488" s="4"/>
      <c r="AO488" s="4" t="s">
        <v>28</v>
      </c>
      <c r="AP488" s="42">
        <f ca="1">COUNTIFS(INDIRECT(Data!$J$2),"&lt;&gt;")</f>
        <v>13</v>
      </c>
      <c r="AQ488" s="42">
        <f ca="1">COUNTIFS(INDIRECT(Data!$J$2),"P")</f>
        <v>10</v>
      </c>
      <c r="AR488" s="42">
        <f ca="1">COUNTIFS(INDIRECT(Data!$J$2),"A")</f>
        <v>3</v>
      </c>
      <c r="AS488" s="43">
        <f ca="1">COUNTIFS(INDIRECT(Data!$J$2),"L")</f>
        <v>0</v>
      </c>
      <c r="AT488" s="44">
        <f ca="1">IFERROR(Attd_Sheet[[#This Row],[Classes Attended]]/Attd_Sheet[[#This Row],[Column1]],"")</f>
        <v>0.76923076923076927</v>
      </c>
      <c r="AU488" s="26"/>
    </row>
    <row r="489" spans="1:47" s="35" customFormat="1" hidden="1" x14ac:dyDescent="0.25">
      <c r="A489" s="42">
        <f>COUNTIFS(Attd_Sheet[Student ID],Attd_Sheet[[#This Row],[Student ID]])</f>
        <v>1</v>
      </c>
      <c r="B489" s="13" t="s">
        <v>137</v>
      </c>
      <c r="C489" s="210" t="s">
        <v>2920</v>
      </c>
      <c r="D489" s="215" t="s">
        <v>807</v>
      </c>
      <c r="E489" s="215" t="s">
        <v>1611</v>
      </c>
      <c r="F489" s="196" t="s">
        <v>31</v>
      </c>
      <c r="G489" s="215" t="s">
        <v>2464</v>
      </c>
      <c r="H489" s="193" t="s">
        <v>6</v>
      </c>
      <c r="I489" s="224" t="s">
        <v>2872</v>
      </c>
      <c r="J489" s="120" t="s">
        <v>2926</v>
      </c>
      <c r="K489" s="4"/>
      <c r="L489" s="4"/>
      <c r="M489" s="4" t="s">
        <v>16</v>
      </c>
      <c r="N489" s="185"/>
      <c r="O489" s="4" t="s">
        <v>16</v>
      </c>
      <c r="P489" s="4"/>
      <c r="Q489" s="4" t="s">
        <v>28</v>
      </c>
      <c r="R489" s="4"/>
      <c r="S489" s="4"/>
      <c r="T489" s="4" t="s">
        <v>16</v>
      </c>
      <c r="U489" s="4"/>
      <c r="V489" s="4" t="s">
        <v>16</v>
      </c>
      <c r="W489" s="185"/>
      <c r="X489" s="4" t="s">
        <v>16</v>
      </c>
      <c r="Y489" s="4"/>
      <c r="Z489" s="4"/>
      <c r="AA489" s="4" t="s">
        <v>16</v>
      </c>
      <c r="AB489" s="4"/>
      <c r="AC489" s="4" t="s">
        <v>16</v>
      </c>
      <c r="AD489" s="4"/>
      <c r="AE489" s="4" t="s">
        <v>16</v>
      </c>
      <c r="AF489" s="4"/>
      <c r="AG489" s="4"/>
      <c r="AH489" s="4" t="s">
        <v>16</v>
      </c>
      <c r="AI489" s="4"/>
      <c r="AJ489" s="4" t="s">
        <v>28</v>
      </c>
      <c r="AK489" s="4"/>
      <c r="AL489" s="4" t="s">
        <v>16</v>
      </c>
      <c r="AM489" s="4"/>
      <c r="AN489" s="4"/>
      <c r="AO489" s="4" t="s">
        <v>16</v>
      </c>
      <c r="AP489" s="42">
        <f ca="1">COUNTIFS(INDIRECT(Data!$J$2),"&lt;&gt;")</f>
        <v>13</v>
      </c>
      <c r="AQ489" s="42">
        <f ca="1">COUNTIFS(INDIRECT(Data!$J$2),"P")</f>
        <v>11</v>
      </c>
      <c r="AR489" s="42">
        <f ca="1">COUNTIFS(INDIRECT(Data!$J$2),"A")</f>
        <v>2</v>
      </c>
      <c r="AS489" s="43">
        <f ca="1">COUNTIFS(INDIRECT(Data!$J$2),"L")</f>
        <v>0</v>
      </c>
      <c r="AT489" s="44">
        <f ca="1">IFERROR(Attd_Sheet[[#This Row],[Classes Attended]]/Attd_Sheet[[#This Row],[Column1]],"")</f>
        <v>0.84615384615384615</v>
      </c>
      <c r="AU489" s="26"/>
    </row>
    <row r="490" spans="1:47" s="35" customFormat="1" hidden="1" x14ac:dyDescent="0.25">
      <c r="A490" s="42">
        <f>COUNTIFS(Attd_Sheet[Student ID],Attd_Sheet[[#This Row],[Student ID]])</f>
        <v>1</v>
      </c>
      <c r="B490" s="13" t="s">
        <v>137</v>
      </c>
      <c r="C490" s="210" t="s">
        <v>2920</v>
      </c>
      <c r="D490" s="215" t="s">
        <v>808</v>
      </c>
      <c r="E490" s="215" t="s">
        <v>1612</v>
      </c>
      <c r="F490" s="196" t="s">
        <v>31</v>
      </c>
      <c r="G490" s="215" t="s">
        <v>2464</v>
      </c>
      <c r="H490" s="193" t="s">
        <v>6</v>
      </c>
      <c r="I490" s="224" t="s">
        <v>2872</v>
      </c>
      <c r="J490" s="120" t="s">
        <v>2926</v>
      </c>
      <c r="K490" s="4"/>
      <c r="L490" s="4"/>
      <c r="M490" s="4" t="s">
        <v>16</v>
      </c>
      <c r="N490" s="185"/>
      <c r="O490" s="4" t="s">
        <v>16</v>
      </c>
      <c r="P490" s="4"/>
      <c r="Q490" s="4" t="s">
        <v>28</v>
      </c>
      <c r="R490" s="4"/>
      <c r="S490" s="4"/>
      <c r="T490" s="4" t="s">
        <v>16</v>
      </c>
      <c r="U490" s="4"/>
      <c r="V490" s="4" t="s">
        <v>16</v>
      </c>
      <c r="W490" s="4"/>
      <c r="X490" s="4" t="s">
        <v>16</v>
      </c>
      <c r="Y490" s="4"/>
      <c r="Z490" s="4"/>
      <c r="AA490" s="4" t="s">
        <v>16</v>
      </c>
      <c r="AB490" s="4"/>
      <c r="AC490" s="4" t="s">
        <v>16</v>
      </c>
      <c r="AD490" s="4"/>
      <c r="AE490" s="4" t="s">
        <v>28</v>
      </c>
      <c r="AF490" s="4"/>
      <c r="AG490" s="4"/>
      <c r="AH490" s="4" t="s">
        <v>28</v>
      </c>
      <c r="AI490" s="4"/>
      <c r="AJ490" s="4" t="s">
        <v>28</v>
      </c>
      <c r="AK490" s="4"/>
      <c r="AL490" s="4" t="s">
        <v>16</v>
      </c>
      <c r="AM490" s="4"/>
      <c r="AN490" s="4"/>
      <c r="AO490" s="4" t="s">
        <v>16</v>
      </c>
      <c r="AP490" s="42">
        <f ca="1">COUNTIFS(INDIRECT(Data!$J$2),"&lt;&gt;")</f>
        <v>13</v>
      </c>
      <c r="AQ490" s="42">
        <f ca="1">COUNTIFS(INDIRECT(Data!$J$2),"P")</f>
        <v>9</v>
      </c>
      <c r="AR490" s="42">
        <f ca="1">COUNTIFS(INDIRECT(Data!$J$2),"A")</f>
        <v>4</v>
      </c>
      <c r="AS490" s="43">
        <f ca="1">COUNTIFS(INDIRECT(Data!$J$2),"L")</f>
        <v>0</v>
      </c>
      <c r="AT490" s="44">
        <f ca="1">IFERROR(Attd_Sheet[[#This Row],[Classes Attended]]/Attd_Sheet[[#This Row],[Column1]],"")</f>
        <v>0.69230769230769229</v>
      </c>
      <c r="AU490" s="26"/>
    </row>
    <row r="491" spans="1:47" s="35" customFormat="1" hidden="1" x14ac:dyDescent="0.25">
      <c r="A491" s="42">
        <f>COUNTIFS(Attd_Sheet[Student ID],Attd_Sheet[[#This Row],[Student ID]])</f>
        <v>1</v>
      </c>
      <c r="B491" s="13" t="s">
        <v>137</v>
      </c>
      <c r="C491" s="210" t="s">
        <v>2920</v>
      </c>
      <c r="D491" s="215" t="s">
        <v>809</v>
      </c>
      <c r="E491" s="215" t="s">
        <v>1613</v>
      </c>
      <c r="F491" s="196" t="s">
        <v>31</v>
      </c>
      <c r="G491" s="215" t="s">
        <v>2464</v>
      </c>
      <c r="H491" s="193" t="s">
        <v>6</v>
      </c>
      <c r="I491" s="224" t="s">
        <v>2872</v>
      </c>
      <c r="J491" s="120" t="s">
        <v>2926</v>
      </c>
      <c r="K491" s="4"/>
      <c r="L491" s="4"/>
      <c r="M491" s="4" t="s">
        <v>16</v>
      </c>
      <c r="N491" s="185"/>
      <c r="O491" s="4" t="s">
        <v>16</v>
      </c>
      <c r="P491" s="4"/>
      <c r="Q491" s="4" t="s">
        <v>28</v>
      </c>
      <c r="R491" s="4"/>
      <c r="S491" s="4"/>
      <c r="T491" s="4" t="s">
        <v>16</v>
      </c>
      <c r="U491" s="4"/>
      <c r="V491" s="4" t="s">
        <v>16</v>
      </c>
      <c r="W491" s="185"/>
      <c r="X491" s="4" t="s">
        <v>16</v>
      </c>
      <c r="Y491" s="4"/>
      <c r="Z491" s="4"/>
      <c r="AA491" s="4" t="s">
        <v>16</v>
      </c>
      <c r="AB491" s="4"/>
      <c r="AC491" s="4" t="s">
        <v>16</v>
      </c>
      <c r="AD491" s="4"/>
      <c r="AE491" s="4" t="s">
        <v>16</v>
      </c>
      <c r="AF491" s="4"/>
      <c r="AG491" s="4"/>
      <c r="AH491" s="4" t="s">
        <v>16</v>
      </c>
      <c r="AI491" s="4"/>
      <c r="AJ491" s="4" t="s">
        <v>28</v>
      </c>
      <c r="AK491" s="4"/>
      <c r="AL491" s="4" t="s">
        <v>16</v>
      </c>
      <c r="AM491" s="4"/>
      <c r="AN491" s="4"/>
      <c r="AO491" s="4" t="s">
        <v>16</v>
      </c>
      <c r="AP491" s="42">
        <f ca="1">COUNTIFS(INDIRECT(Data!$J$2),"&lt;&gt;")</f>
        <v>13</v>
      </c>
      <c r="AQ491" s="42">
        <f ca="1">COUNTIFS(INDIRECT(Data!$J$2),"P")</f>
        <v>11</v>
      </c>
      <c r="AR491" s="42">
        <f ca="1">COUNTIFS(INDIRECT(Data!$J$2),"A")</f>
        <v>2</v>
      </c>
      <c r="AS491" s="43">
        <f ca="1">COUNTIFS(INDIRECT(Data!$J$2),"L")</f>
        <v>0</v>
      </c>
      <c r="AT491" s="44">
        <f ca="1">IFERROR(Attd_Sheet[[#This Row],[Classes Attended]]/Attd_Sheet[[#This Row],[Column1]],"")</f>
        <v>0.84615384615384615</v>
      </c>
      <c r="AU491" s="26"/>
    </row>
    <row r="492" spans="1:47" s="35" customFormat="1" hidden="1" x14ac:dyDescent="0.25">
      <c r="A492" s="42">
        <f>COUNTIFS(Attd_Sheet[Student ID],Attd_Sheet[[#This Row],[Student ID]])</f>
        <v>1</v>
      </c>
      <c r="B492" s="13" t="s">
        <v>137</v>
      </c>
      <c r="C492" s="210" t="s">
        <v>2920</v>
      </c>
      <c r="D492" s="215" t="s">
        <v>810</v>
      </c>
      <c r="E492" s="215" t="s">
        <v>1614</v>
      </c>
      <c r="F492" s="196" t="s">
        <v>31</v>
      </c>
      <c r="G492" s="215" t="s">
        <v>2464</v>
      </c>
      <c r="H492" s="193" t="s">
        <v>6</v>
      </c>
      <c r="I492" s="224" t="s">
        <v>2872</v>
      </c>
      <c r="J492" s="120" t="s">
        <v>2926</v>
      </c>
      <c r="K492" s="4"/>
      <c r="L492" s="4"/>
      <c r="M492" s="4" t="s">
        <v>28</v>
      </c>
      <c r="N492" s="185"/>
      <c r="O492" s="4" t="s">
        <v>28</v>
      </c>
      <c r="P492" s="4"/>
      <c r="Q492" s="4" t="s">
        <v>28</v>
      </c>
      <c r="R492" s="4"/>
      <c r="S492" s="4"/>
      <c r="T492" s="4" t="s">
        <v>16</v>
      </c>
      <c r="U492" s="4"/>
      <c r="V492" s="4" t="s">
        <v>28</v>
      </c>
      <c r="W492" s="185"/>
      <c r="X492" s="4" t="s">
        <v>28</v>
      </c>
      <c r="Y492" s="4"/>
      <c r="Z492" s="4"/>
      <c r="AA492" s="4" t="s">
        <v>28</v>
      </c>
      <c r="AB492" s="4"/>
      <c r="AC492" s="4" t="s">
        <v>16</v>
      </c>
      <c r="AD492" s="4"/>
      <c r="AE492" s="4" t="s">
        <v>16</v>
      </c>
      <c r="AF492" s="4"/>
      <c r="AG492" s="4"/>
      <c r="AH492" s="4" t="s">
        <v>16</v>
      </c>
      <c r="AI492" s="4"/>
      <c r="AJ492" s="4" t="s">
        <v>16</v>
      </c>
      <c r="AK492" s="4"/>
      <c r="AL492" s="4" t="s">
        <v>28</v>
      </c>
      <c r="AM492" s="4"/>
      <c r="AN492" s="4"/>
      <c r="AO492" s="4" t="s">
        <v>16</v>
      </c>
      <c r="AP492" s="42">
        <f ca="1">COUNTIFS(INDIRECT(Data!$J$2),"&lt;&gt;")</f>
        <v>13</v>
      </c>
      <c r="AQ492" s="42">
        <f ca="1">COUNTIFS(INDIRECT(Data!$J$2),"P")</f>
        <v>6</v>
      </c>
      <c r="AR492" s="42">
        <f ca="1">COUNTIFS(INDIRECT(Data!$J$2),"A")</f>
        <v>7</v>
      </c>
      <c r="AS492" s="43">
        <f ca="1">COUNTIFS(INDIRECT(Data!$J$2),"L")</f>
        <v>0</v>
      </c>
      <c r="AT492" s="44">
        <f ca="1">IFERROR(Attd_Sheet[[#This Row],[Classes Attended]]/Attd_Sheet[[#This Row],[Column1]],"")</f>
        <v>0.46153846153846156</v>
      </c>
      <c r="AU492" s="26"/>
    </row>
    <row r="493" spans="1:47" s="35" customFormat="1" hidden="1" x14ac:dyDescent="0.25">
      <c r="A493" s="42">
        <f>COUNTIFS(Attd_Sheet[Student ID],Attd_Sheet[[#This Row],[Student ID]])</f>
        <v>1</v>
      </c>
      <c r="B493" s="13" t="s">
        <v>137</v>
      </c>
      <c r="C493" s="210" t="s">
        <v>2920</v>
      </c>
      <c r="D493" s="215" t="s">
        <v>811</v>
      </c>
      <c r="E493" s="215" t="s">
        <v>1615</v>
      </c>
      <c r="F493" s="196" t="s">
        <v>31</v>
      </c>
      <c r="G493" s="215" t="s">
        <v>2464</v>
      </c>
      <c r="H493" s="193" t="s">
        <v>6</v>
      </c>
      <c r="I493" s="224" t="s">
        <v>2872</v>
      </c>
      <c r="J493" s="120" t="s">
        <v>2926</v>
      </c>
      <c r="K493" s="4"/>
      <c r="L493" s="4"/>
      <c r="M493" s="4" t="s">
        <v>16</v>
      </c>
      <c r="N493" s="185"/>
      <c r="O493" s="4" t="s">
        <v>28</v>
      </c>
      <c r="P493" s="4"/>
      <c r="Q493" s="4" t="s">
        <v>16</v>
      </c>
      <c r="R493" s="4"/>
      <c r="S493" s="4"/>
      <c r="T493" s="4" t="s">
        <v>16</v>
      </c>
      <c r="U493" s="4"/>
      <c r="V493" s="4" t="s">
        <v>28</v>
      </c>
      <c r="W493" s="185"/>
      <c r="X493" s="4" t="s">
        <v>16</v>
      </c>
      <c r="Y493" s="4"/>
      <c r="Z493" s="4"/>
      <c r="AA493" s="4" t="s">
        <v>28</v>
      </c>
      <c r="AB493" s="4"/>
      <c r="AC493" s="4" t="s">
        <v>28</v>
      </c>
      <c r="AD493" s="4"/>
      <c r="AE493" s="4" t="s">
        <v>28</v>
      </c>
      <c r="AF493" s="4"/>
      <c r="AG493" s="4"/>
      <c r="AH493" s="4" t="s">
        <v>28</v>
      </c>
      <c r="AI493" s="4"/>
      <c r="AJ493" s="4" t="s">
        <v>28</v>
      </c>
      <c r="AK493" s="4"/>
      <c r="AL493" s="4" t="s">
        <v>16</v>
      </c>
      <c r="AM493" s="4"/>
      <c r="AN493" s="4"/>
      <c r="AO493" s="4" t="s">
        <v>16</v>
      </c>
      <c r="AP493" s="42">
        <f ca="1">COUNTIFS(INDIRECT(Data!$J$2),"&lt;&gt;")</f>
        <v>13</v>
      </c>
      <c r="AQ493" s="42">
        <f ca="1">COUNTIFS(INDIRECT(Data!$J$2),"P")</f>
        <v>6</v>
      </c>
      <c r="AR493" s="42">
        <f ca="1">COUNTIFS(INDIRECT(Data!$J$2),"A")</f>
        <v>7</v>
      </c>
      <c r="AS493" s="43">
        <f ca="1">COUNTIFS(INDIRECT(Data!$J$2),"L")</f>
        <v>0</v>
      </c>
      <c r="AT493" s="44">
        <f ca="1">IFERROR(Attd_Sheet[[#This Row],[Classes Attended]]/Attd_Sheet[[#This Row],[Column1]],"")</f>
        <v>0.46153846153846156</v>
      </c>
      <c r="AU493" s="26"/>
    </row>
    <row r="494" spans="1:47" s="35" customFormat="1" hidden="1" x14ac:dyDescent="0.25">
      <c r="A494" s="42">
        <f>COUNTIFS(Attd_Sheet[Student ID],Attd_Sheet[[#This Row],[Student ID]])</f>
        <v>1</v>
      </c>
      <c r="B494" s="13" t="s">
        <v>137</v>
      </c>
      <c r="C494" s="210" t="s">
        <v>2920</v>
      </c>
      <c r="D494" s="215" t="s">
        <v>812</v>
      </c>
      <c r="E494" s="215" t="s">
        <v>1616</v>
      </c>
      <c r="F494" s="196" t="s">
        <v>31</v>
      </c>
      <c r="G494" s="215" t="s">
        <v>2464</v>
      </c>
      <c r="H494" s="193" t="s">
        <v>6</v>
      </c>
      <c r="I494" s="224" t="s">
        <v>2872</v>
      </c>
      <c r="J494" s="120" t="s">
        <v>2926</v>
      </c>
      <c r="K494" s="4"/>
      <c r="L494" s="4"/>
      <c r="M494" s="4" t="s">
        <v>16</v>
      </c>
      <c r="N494" s="185"/>
      <c r="O494" s="4" t="s">
        <v>16</v>
      </c>
      <c r="P494" s="4"/>
      <c r="Q494" s="4" t="s">
        <v>16</v>
      </c>
      <c r="R494" s="4"/>
      <c r="S494" s="4"/>
      <c r="T494" s="4" t="s">
        <v>16</v>
      </c>
      <c r="U494" s="4"/>
      <c r="V494" s="4" t="s">
        <v>16</v>
      </c>
      <c r="W494" s="185"/>
      <c r="X494" s="4" t="s">
        <v>16</v>
      </c>
      <c r="Y494" s="4"/>
      <c r="Z494" s="4"/>
      <c r="AA494" s="4" t="s">
        <v>16</v>
      </c>
      <c r="AB494" s="4"/>
      <c r="AC494" s="4" t="s">
        <v>16</v>
      </c>
      <c r="AD494" s="4"/>
      <c r="AE494" s="4" t="s">
        <v>16</v>
      </c>
      <c r="AF494" s="4"/>
      <c r="AG494" s="4"/>
      <c r="AH494" s="4" t="s">
        <v>16</v>
      </c>
      <c r="AI494" s="4"/>
      <c r="AJ494" s="4" t="s">
        <v>16</v>
      </c>
      <c r="AK494" s="4"/>
      <c r="AL494" s="4" t="s">
        <v>16</v>
      </c>
      <c r="AM494" s="4"/>
      <c r="AN494" s="4"/>
      <c r="AO494" s="4" t="s">
        <v>16</v>
      </c>
      <c r="AP494" s="42">
        <f ca="1">COUNTIFS(INDIRECT(Data!$J$2),"&lt;&gt;")</f>
        <v>13</v>
      </c>
      <c r="AQ494" s="42">
        <f ca="1">COUNTIFS(INDIRECT(Data!$J$2),"P")</f>
        <v>13</v>
      </c>
      <c r="AR494" s="42">
        <f ca="1">COUNTIFS(INDIRECT(Data!$J$2),"A")</f>
        <v>0</v>
      </c>
      <c r="AS494" s="43">
        <f ca="1">COUNTIFS(INDIRECT(Data!$J$2),"L")</f>
        <v>0</v>
      </c>
      <c r="AT494" s="44">
        <f ca="1">IFERROR(Attd_Sheet[[#This Row],[Classes Attended]]/Attd_Sheet[[#This Row],[Column1]],"")</f>
        <v>1</v>
      </c>
      <c r="AU494" s="26"/>
    </row>
    <row r="495" spans="1:47" s="35" customFormat="1" hidden="1" x14ac:dyDescent="0.25">
      <c r="A495" s="42">
        <f>COUNTIFS(Attd_Sheet[Student ID],Attd_Sheet[[#This Row],[Student ID]])</f>
        <v>1</v>
      </c>
      <c r="B495" s="13" t="s">
        <v>137</v>
      </c>
      <c r="C495" s="210" t="s">
        <v>2920</v>
      </c>
      <c r="D495" s="215" t="s">
        <v>813</v>
      </c>
      <c r="E495" s="215" t="s">
        <v>1617</v>
      </c>
      <c r="F495" s="196" t="s">
        <v>31</v>
      </c>
      <c r="G495" s="215" t="s">
        <v>2464</v>
      </c>
      <c r="H495" s="193" t="s">
        <v>6</v>
      </c>
      <c r="I495" s="224" t="s">
        <v>2872</v>
      </c>
      <c r="J495" s="120" t="s">
        <v>2926</v>
      </c>
      <c r="K495" s="4"/>
      <c r="L495" s="4"/>
      <c r="M495" s="4" t="s">
        <v>16</v>
      </c>
      <c r="N495" s="185"/>
      <c r="O495" s="4" t="s">
        <v>16</v>
      </c>
      <c r="P495" s="4"/>
      <c r="Q495" s="4" t="s">
        <v>16</v>
      </c>
      <c r="R495" s="4"/>
      <c r="S495" s="4"/>
      <c r="T495" s="4" t="s">
        <v>16</v>
      </c>
      <c r="U495" s="4"/>
      <c r="V495" s="4" t="s">
        <v>16</v>
      </c>
      <c r="W495" s="185"/>
      <c r="X495" s="4" t="s">
        <v>16</v>
      </c>
      <c r="Y495" s="4"/>
      <c r="Z495" s="4"/>
      <c r="AA495" s="4" t="s">
        <v>16</v>
      </c>
      <c r="AB495" s="4"/>
      <c r="AC495" s="4" t="s">
        <v>16</v>
      </c>
      <c r="AD495" s="4"/>
      <c r="AE495" s="4" t="s">
        <v>16</v>
      </c>
      <c r="AF495" s="4"/>
      <c r="AG495" s="4"/>
      <c r="AH495" s="4" t="s">
        <v>16</v>
      </c>
      <c r="AI495" s="4"/>
      <c r="AJ495" s="4" t="s">
        <v>16</v>
      </c>
      <c r="AK495" s="4"/>
      <c r="AL495" s="4" t="s">
        <v>28</v>
      </c>
      <c r="AM495" s="4"/>
      <c r="AN495" s="4"/>
      <c r="AO495" s="4" t="s">
        <v>16</v>
      </c>
      <c r="AP495" s="42">
        <f ca="1">COUNTIFS(INDIRECT(Data!$J$2),"&lt;&gt;")</f>
        <v>13</v>
      </c>
      <c r="AQ495" s="42">
        <f ca="1">COUNTIFS(INDIRECT(Data!$J$2),"P")</f>
        <v>12</v>
      </c>
      <c r="AR495" s="42">
        <f ca="1">COUNTIFS(INDIRECT(Data!$J$2),"A")</f>
        <v>1</v>
      </c>
      <c r="AS495" s="43">
        <f ca="1">COUNTIFS(INDIRECT(Data!$J$2),"L")</f>
        <v>0</v>
      </c>
      <c r="AT495" s="44">
        <f ca="1">IFERROR(Attd_Sheet[[#This Row],[Classes Attended]]/Attd_Sheet[[#This Row],[Column1]],"")</f>
        <v>0.92307692307692313</v>
      </c>
      <c r="AU495" s="26"/>
    </row>
    <row r="496" spans="1:47" s="35" customFormat="1" hidden="1" x14ac:dyDescent="0.25">
      <c r="A496" s="42">
        <f>COUNTIFS(Attd_Sheet[Student ID],Attd_Sheet[[#This Row],[Student ID]])</f>
        <v>1</v>
      </c>
      <c r="B496" s="13" t="s">
        <v>139</v>
      </c>
      <c r="C496" s="210" t="s">
        <v>2920</v>
      </c>
      <c r="D496" s="215" t="s">
        <v>814</v>
      </c>
      <c r="E496" s="215" t="s">
        <v>1618</v>
      </c>
      <c r="F496" s="196" t="s">
        <v>31</v>
      </c>
      <c r="G496" s="215" t="s">
        <v>2464</v>
      </c>
      <c r="H496" s="193" t="s">
        <v>6</v>
      </c>
      <c r="I496" s="224" t="s">
        <v>2872</v>
      </c>
      <c r="J496" s="120" t="s">
        <v>2926</v>
      </c>
      <c r="K496" s="4"/>
      <c r="L496" s="4"/>
      <c r="M496" s="4" t="s">
        <v>28</v>
      </c>
      <c r="N496" s="185"/>
      <c r="O496" s="4" t="s">
        <v>28</v>
      </c>
      <c r="P496" s="4"/>
      <c r="Q496" s="4" t="s">
        <v>28</v>
      </c>
      <c r="R496" s="4"/>
      <c r="S496" s="4"/>
      <c r="T496" s="4" t="s">
        <v>28</v>
      </c>
      <c r="U496" s="4"/>
      <c r="V496" s="4" t="s">
        <v>28</v>
      </c>
      <c r="W496" s="185"/>
      <c r="X496" s="4" t="s">
        <v>28</v>
      </c>
      <c r="Y496" s="4"/>
      <c r="Z496" s="4"/>
      <c r="AA496" s="4" t="s">
        <v>28</v>
      </c>
      <c r="AB496" s="4"/>
      <c r="AC496" s="4" t="s">
        <v>28</v>
      </c>
      <c r="AD496" s="4"/>
      <c r="AE496" s="4" t="s">
        <v>28</v>
      </c>
      <c r="AF496" s="4"/>
      <c r="AG496" s="4"/>
      <c r="AH496" s="4" t="s">
        <v>28</v>
      </c>
      <c r="AI496" s="4"/>
      <c r="AJ496" s="4" t="s">
        <v>28</v>
      </c>
      <c r="AK496" s="4"/>
      <c r="AL496" s="4" t="s">
        <v>28</v>
      </c>
      <c r="AM496" s="4"/>
      <c r="AN496" s="4"/>
      <c r="AO496" s="4" t="s">
        <v>28</v>
      </c>
      <c r="AP496" s="42">
        <f ca="1">COUNTIFS(INDIRECT(Data!$J$2),"&lt;&gt;")</f>
        <v>13</v>
      </c>
      <c r="AQ496" s="42">
        <f ca="1">COUNTIFS(INDIRECT(Data!$J$2),"P")</f>
        <v>0</v>
      </c>
      <c r="AR496" s="42">
        <f ca="1">COUNTIFS(INDIRECT(Data!$J$2),"A")</f>
        <v>13</v>
      </c>
      <c r="AS496" s="43">
        <f ca="1">COUNTIFS(INDIRECT(Data!$J$2),"L")</f>
        <v>0</v>
      </c>
      <c r="AT496" s="44">
        <f ca="1">IFERROR(Attd_Sheet[[#This Row],[Classes Attended]]/Attd_Sheet[[#This Row],[Column1]],"")</f>
        <v>0</v>
      </c>
      <c r="AU496" s="26"/>
    </row>
    <row r="497" spans="1:47" s="35" customFormat="1" hidden="1" x14ac:dyDescent="0.25">
      <c r="A497" s="42">
        <f>COUNTIFS(Attd_Sheet[Student ID],Attd_Sheet[[#This Row],[Student ID]])</f>
        <v>1</v>
      </c>
      <c r="B497" s="13" t="s">
        <v>137</v>
      </c>
      <c r="C497" s="210" t="s">
        <v>2920</v>
      </c>
      <c r="D497" s="215" t="s">
        <v>815</v>
      </c>
      <c r="E497" s="215" t="s">
        <v>1619</v>
      </c>
      <c r="F497" s="196" t="s">
        <v>31</v>
      </c>
      <c r="G497" s="215" t="s">
        <v>2464</v>
      </c>
      <c r="H497" s="193" t="s">
        <v>6</v>
      </c>
      <c r="I497" s="224" t="s">
        <v>2872</v>
      </c>
      <c r="J497" s="120" t="s">
        <v>2926</v>
      </c>
      <c r="K497" s="4"/>
      <c r="L497" s="4"/>
      <c r="M497" s="4" t="s">
        <v>16</v>
      </c>
      <c r="N497" s="4"/>
      <c r="O497" s="4" t="s">
        <v>16</v>
      </c>
      <c r="P497" s="4"/>
      <c r="Q497" s="4" t="s">
        <v>16</v>
      </c>
      <c r="R497" s="4"/>
      <c r="S497" s="4"/>
      <c r="T497" s="4" t="s">
        <v>16</v>
      </c>
      <c r="U497" s="4"/>
      <c r="V497" s="4" t="s">
        <v>16</v>
      </c>
      <c r="W497" s="185"/>
      <c r="X497" s="4" t="s">
        <v>16</v>
      </c>
      <c r="Y497" s="4"/>
      <c r="Z497" s="4"/>
      <c r="AA497" s="4" t="s">
        <v>28</v>
      </c>
      <c r="AB497" s="4"/>
      <c r="AC497" s="4" t="s">
        <v>16</v>
      </c>
      <c r="AD497" s="4"/>
      <c r="AE497" s="4" t="s">
        <v>16</v>
      </c>
      <c r="AF497" s="4"/>
      <c r="AG497" s="4"/>
      <c r="AH497" s="4" t="s">
        <v>16</v>
      </c>
      <c r="AI497" s="4"/>
      <c r="AJ497" s="4" t="s">
        <v>16</v>
      </c>
      <c r="AK497" s="4"/>
      <c r="AL497" s="4" t="s">
        <v>16</v>
      </c>
      <c r="AM497" s="4"/>
      <c r="AN497" s="4"/>
      <c r="AO497" s="4" t="s">
        <v>16</v>
      </c>
      <c r="AP497" s="42">
        <f ca="1">COUNTIFS(INDIRECT(Data!$J$2),"&lt;&gt;")</f>
        <v>13</v>
      </c>
      <c r="AQ497" s="42">
        <f ca="1">COUNTIFS(INDIRECT(Data!$J$2),"P")</f>
        <v>12</v>
      </c>
      <c r="AR497" s="42">
        <f ca="1">COUNTIFS(INDIRECT(Data!$J$2),"A")</f>
        <v>1</v>
      </c>
      <c r="AS497" s="43">
        <f ca="1">COUNTIFS(INDIRECT(Data!$J$2),"L")</f>
        <v>0</v>
      </c>
      <c r="AT497" s="44">
        <f ca="1">IFERROR(Attd_Sheet[[#This Row],[Classes Attended]]/Attd_Sheet[[#This Row],[Column1]],"")</f>
        <v>0.92307692307692313</v>
      </c>
      <c r="AU497" s="26"/>
    </row>
    <row r="498" spans="1:47" s="35" customFormat="1" hidden="1" x14ac:dyDescent="0.25">
      <c r="A498" s="42">
        <f>COUNTIFS(Attd_Sheet[Student ID],Attd_Sheet[[#This Row],[Student ID]])</f>
        <v>1</v>
      </c>
      <c r="B498" s="13" t="s">
        <v>137</v>
      </c>
      <c r="C498" s="210" t="s">
        <v>2920</v>
      </c>
      <c r="D498" s="215" t="s">
        <v>816</v>
      </c>
      <c r="E498" s="215" t="s">
        <v>1620</v>
      </c>
      <c r="F498" s="196" t="s">
        <v>31</v>
      </c>
      <c r="G498" s="215" t="s">
        <v>2464</v>
      </c>
      <c r="H498" s="193" t="s">
        <v>6</v>
      </c>
      <c r="I498" s="224" t="s">
        <v>2872</v>
      </c>
      <c r="J498" s="120" t="s">
        <v>2926</v>
      </c>
      <c r="K498" s="4"/>
      <c r="L498" s="4"/>
      <c r="M498" s="4" t="s">
        <v>16</v>
      </c>
      <c r="N498" s="4"/>
      <c r="O498" s="4" t="s">
        <v>16</v>
      </c>
      <c r="P498" s="4"/>
      <c r="Q498" s="4" t="s">
        <v>16</v>
      </c>
      <c r="R498" s="4"/>
      <c r="S498" s="4"/>
      <c r="T498" s="4" t="s">
        <v>16</v>
      </c>
      <c r="U498" s="4"/>
      <c r="V498" s="4" t="s">
        <v>16</v>
      </c>
      <c r="W498" s="185"/>
      <c r="X498" s="4" t="s">
        <v>16</v>
      </c>
      <c r="Y498" s="4"/>
      <c r="Z498" s="4"/>
      <c r="AA498" s="4" t="s">
        <v>16</v>
      </c>
      <c r="AB498" s="4"/>
      <c r="AC498" s="4" t="s">
        <v>16</v>
      </c>
      <c r="AD498" s="4"/>
      <c r="AE498" s="4" t="s">
        <v>28</v>
      </c>
      <c r="AF498" s="4"/>
      <c r="AG498" s="4"/>
      <c r="AH498" s="4" t="s">
        <v>16</v>
      </c>
      <c r="AI498" s="4"/>
      <c r="AJ498" s="4" t="s">
        <v>28</v>
      </c>
      <c r="AK498" s="4"/>
      <c r="AL498" s="4" t="s">
        <v>16</v>
      </c>
      <c r="AM498" s="4"/>
      <c r="AN498" s="4"/>
      <c r="AO498" s="4" t="s">
        <v>28</v>
      </c>
      <c r="AP498" s="42">
        <f ca="1">COUNTIFS(INDIRECT(Data!$J$2),"&lt;&gt;")</f>
        <v>13</v>
      </c>
      <c r="AQ498" s="42">
        <f ca="1">COUNTIFS(INDIRECT(Data!$J$2),"P")</f>
        <v>10</v>
      </c>
      <c r="AR498" s="42">
        <f ca="1">COUNTIFS(INDIRECT(Data!$J$2),"A")</f>
        <v>3</v>
      </c>
      <c r="AS498" s="43">
        <f ca="1">COUNTIFS(INDIRECT(Data!$J$2),"L")</f>
        <v>0</v>
      </c>
      <c r="AT498" s="44">
        <f ca="1">IFERROR(Attd_Sheet[[#This Row],[Classes Attended]]/Attd_Sheet[[#This Row],[Column1]],"")</f>
        <v>0.76923076923076927</v>
      </c>
      <c r="AU498" s="26"/>
    </row>
    <row r="499" spans="1:47" s="35" customFormat="1" hidden="1" x14ac:dyDescent="0.25">
      <c r="A499" s="42">
        <f>COUNTIFS(Attd_Sheet[Student ID],Attd_Sheet[[#This Row],[Student ID]])</f>
        <v>1</v>
      </c>
      <c r="B499" s="13" t="s">
        <v>137</v>
      </c>
      <c r="C499" s="210" t="s">
        <v>2920</v>
      </c>
      <c r="D499" s="215" t="s">
        <v>817</v>
      </c>
      <c r="E499" s="215" t="s">
        <v>1354</v>
      </c>
      <c r="F499" s="196" t="s">
        <v>31</v>
      </c>
      <c r="G499" s="215" t="s">
        <v>2464</v>
      </c>
      <c r="H499" s="193" t="s">
        <v>6</v>
      </c>
      <c r="I499" s="224" t="s">
        <v>2872</v>
      </c>
      <c r="J499" s="120" t="s">
        <v>2926</v>
      </c>
      <c r="K499" s="4"/>
      <c r="L499" s="4"/>
      <c r="M499" s="4" t="s">
        <v>16</v>
      </c>
      <c r="N499" s="4"/>
      <c r="O499" s="4" t="s">
        <v>16</v>
      </c>
      <c r="P499" s="4"/>
      <c r="Q499" s="4" t="s">
        <v>16</v>
      </c>
      <c r="R499" s="4"/>
      <c r="S499" s="4"/>
      <c r="T499" s="4" t="s">
        <v>16</v>
      </c>
      <c r="U499" s="4"/>
      <c r="V499" s="4" t="s">
        <v>16</v>
      </c>
      <c r="W499" s="185"/>
      <c r="X499" s="4" t="s">
        <v>16</v>
      </c>
      <c r="Y499" s="4"/>
      <c r="Z499" s="4"/>
      <c r="AA499" s="4" t="s">
        <v>16</v>
      </c>
      <c r="AB499" s="4"/>
      <c r="AC499" s="4" t="s">
        <v>16</v>
      </c>
      <c r="AD499" s="4"/>
      <c r="AE499" s="4" t="s">
        <v>16</v>
      </c>
      <c r="AF499" s="4"/>
      <c r="AG499" s="4"/>
      <c r="AH499" s="4" t="s">
        <v>16</v>
      </c>
      <c r="AI499" s="4"/>
      <c r="AJ499" s="4" t="s">
        <v>16</v>
      </c>
      <c r="AK499" s="4"/>
      <c r="AL499" s="4" t="s">
        <v>16</v>
      </c>
      <c r="AM499" s="4"/>
      <c r="AN499" s="4"/>
      <c r="AO499" s="4" t="s">
        <v>16</v>
      </c>
      <c r="AP499" s="42">
        <f ca="1">COUNTIFS(INDIRECT(Data!$J$2),"&lt;&gt;")</f>
        <v>13</v>
      </c>
      <c r="AQ499" s="42">
        <f ca="1">COUNTIFS(INDIRECT(Data!$J$2),"P")</f>
        <v>13</v>
      </c>
      <c r="AR499" s="42">
        <f ca="1">COUNTIFS(INDIRECT(Data!$J$2),"A")</f>
        <v>0</v>
      </c>
      <c r="AS499" s="43">
        <f ca="1">COUNTIFS(INDIRECT(Data!$J$2),"L")</f>
        <v>0</v>
      </c>
      <c r="AT499" s="44">
        <f ca="1">IFERROR(Attd_Sheet[[#This Row],[Classes Attended]]/Attd_Sheet[[#This Row],[Column1]],"")</f>
        <v>1</v>
      </c>
      <c r="AU499" s="26"/>
    </row>
    <row r="500" spans="1:47" s="35" customFormat="1" hidden="1" x14ac:dyDescent="0.25">
      <c r="A500" s="42">
        <f>COUNTIFS(Attd_Sheet[Student ID],Attd_Sheet[[#This Row],[Student ID]])</f>
        <v>1</v>
      </c>
      <c r="B500" s="13" t="s">
        <v>137</v>
      </c>
      <c r="C500" s="210" t="s">
        <v>2920</v>
      </c>
      <c r="D500" s="215" t="s">
        <v>818</v>
      </c>
      <c r="E500" s="215" t="s">
        <v>1621</v>
      </c>
      <c r="F500" s="196" t="s">
        <v>31</v>
      </c>
      <c r="G500" s="215" t="s">
        <v>2464</v>
      </c>
      <c r="H500" s="193" t="s">
        <v>6</v>
      </c>
      <c r="I500" s="224" t="s">
        <v>2872</v>
      </c>
      <c r="J500" s="120" t="s">
        <v>2926</v>
      </c>
      <c r="K500" s="4"/>
      <c r="L500" s="4"/>
      <c r="M500" s="4" t="s">
        <v>16</v>
      </c>
      <c r="N500" s="4"/>
      <c r="O500" s="4" t="s">
        <v>28</v>
      </c>
      <c r="P500" s="4"/>
      <c r="Q500" s="4" t="s">
        <v>16</v>
      </c>
      <c r="R500" s="4"/>
      <c r="S500" s="4"/>
      <c r="T500" s="4" t="s">
        <v>28</v>
      </c>
      <c r="U500" s="4"/>
      <c r="V500" s="4" t="s">
        <v>28</v>
      </c>
      <c r="W500" s="185"/>
      <c r="X500" s="4" t="s">
        <v>16</v>
      </c>
      <c r="Y500" s="4"/>
      <c r="Z500" s="4"/>
      <c r="AA500" s="4" t="s">
        <v>16</v>
      </c>
      <c r="AB500" s="4"/>
      <c r="AC500" s="4" t="s">
        <v>16</v>
      </c>
      <c r="AD500" s="4"/>
      <c r="AE500" s="4" t="s">
        <v>16</v>
      </c>
      <c r="AF500" s="4"/>
      <c r="AG500" s="4"/>
      <c r="AH500" s="4" t="s">
        <v>16</v>
      </c>
      <c r="AI500" s="4"/>
      <c r="AJ500" s="4" t="s">
        <v>16</v>
      </c>
      <c r="AK500" s="4"/>
      <c r="AL500" s="4" t="s">
        <v>28</v>
      </c>
      <c r="AM500" s="4"/>
      <c r="AN500" s="4"/>
      <c r="AO500" s="4" t="s">
        <v>16</v>
      </c>
      <c r="AP500" s="42">
        <f ca="1">COUNTIFS(INDIRECT(Data!$J$2),"&lt;&gt;")</f>
        <v>13</v>
      </c>
      <c r="AQ500" s="42">
        <f ca="1">COUNTIFS(INDIRECT(Data!$J$2),"P")</f>
        <v>9</v>
      </c>
      <c r="AR500" s="42">
        <f ca="1">COUNTIFS(INDIRECT(Data!$J$2),"A")</f>
        <v>4</v>
      </c>
      <c r="AS500" s="43">
        <f ca="1">COUNTIFS(INDIRECT(Data!$J$2),"L")</f>
        <v>0</v>
      </c>
      <c r="AT500" s="44">
        <f ca="1">IFERROR(Attd_Sheet[[#This Row],[Classes Attended]]/Attd_Sheet[[#This Row],[Column1]],"")</f>
        <v>0.69230769230769229</v>
      </c>
      <c r="AU500" s="26"/>
    </row>
    <row r="501" spans="1:47" s="35" customFormat="1" hidden="1" x14ac:dyDescent="0.25">
      <c r="A501" s="42">
        <f>COUNTIFS(Attd_Sheet[Student ID],Attd_Sheet[[#This Row],[Student ID]])</f>
        <v>1</v>
      </c>
      <c r="B501" s="13" t="s">
        <v>137</v>
      </c>
      <c r="C501" s="210" t="s">
        <v>2920</v>
      </c>
      <c r="D501" s="215" t="s">
        <v>819</v>
      </c>
      <c r="E501" s="215" t="s">
        <v>1622</v>
      </c>
      <c r="F501" s="196" t="s">
        <v>31</v>
      </c>
      <c r="G501" s="215" t="s">
        <v>2464</v>
      </c>
      <c r="H501" s="193" t="s">
        <v>6</v>
      </c>
      <c r="I501" s="224" t="s">
        <v>2872</v>
      </c>
      <c r="J501" s="120" t="s">
        <v>2926</v>
      </c>
      <c r="K501" s="4"/>
      <c r="L501" s="4"/>
      <c r="M501" s="4" t="s">
        <v>16</v>
      </c>
      <c r="N501" s="185"/>
      <c r="O501" s="4" t="s">
        <v>16</v>
      </c>
      <c r="P501" s="4"/>
      <c r="Q501" s="4" t="s">
        <v>16</v>
      </c>
      <c r="R501" s="4"/>
      <c r="S501" s="4"/>
      <c r="T501" s="4" t="s">
        <v>16</v>
      </c>
      <c r="U501" s="4"/>
      <c r="V501" s="4" t="s">
        <v>16</v>
      </c>
      <c r="W501" s="185"/>
      <c r="X501" s="4" t="s">
        <v>16</v>
      </c>
      <c r="Y501" s="4"/>
      <c r="Z501" s="4"/>
      <c r="AA501" s="4" t="s">
        <v>16</v>
      </c>
      <c r="AB501" s="4"/>
      <c r="AC501" s="4" t="s">
        <v>16</v>
      </c>
      <c r="AD501" s="4"/>
      <c r="AE501" s="4" t="s">
        <v>16</v>
      </c>
      <c r="AF501" s="4"/>
      <c r="AG501" s="4"/>
      <c r="AH501" s="4" t="s">
        <v>16</v>
      </c>
      <c r="AI501" s="4"/>
      <c r="AJ501" s="4" t="s">
        <v>16</v>
      </c>
      <c r="AK501" s="4"/>
      <c r="AL501" s="4" t="s">
        <v>16</v>
      </c>
      <c r="AM501" s="4"/>
      <c r="AN501" s="4"/>
      <c r="AO501" s="4" t="s">
        <v>16</v>
      </c>
      <c r="AP501" s="42">
        <f ca="1">COUNTIFS(INDIRECT(Data!$J$2),"&lt;&gt;")</f>
        <v>13</v>
      </c>
      <c r="AQ501" s="42">
        <f ca="1">COUNTIFS(INDIRECT(Data!$J$2),"P")</f>
        <v>13</v>
      </c>
      <c r="AR501" s="42">
        <f ca="1">COUNTIFS(INDIRECT(Data!$J$2),"A")</f>
        <v>0</v>
      </c>
      <c r="AS501" s="43">
        <f ca="1">COUNTIFS(INDIRECT(Data!$J$2),"L")</f>
        <v>0</v>
      </c>
      <c r="AT501" s="44">
        <f ca="1">IFERROR(Attd_Sheet[[#This Row],[Classes Attended]]/Attd_Sheet[[#This Row],[Column1]],"")</f>
        <v>1</v>
      </c>
      <c r="AU501" s="26"/>
    </row>
    <row r="502" spans="1:47" s="35" customFormat="1" hidden="1" x14ac:dyDescent="0.25">
      <c r="A502" s="42">
        <f>COUNTIFS(Attd_Sheet[Student ID],Attd_Sheet[[#This Row],[Student ID]])</f>
        <v>1</v>
      </c>
      <c r="B502" s="13" t="s">
        <v>137</v>
      </c>
      <c r="C502" s="210" t="s">
        <v>2920</v>
      </c>
      <c r="D502" s="215" t="s">
        <v>820</v>
      </c>
      <c r="E502" s="215" t="s">
        <v>1366</v>
      </c>
      <c r="F502" s="196" t="s">
        <v>31</v>
      </c>
      <c r="G502" s="215" t="s">
        <v>2464</v>
      </c>
      <c r="H502" s="193" t="s">
        <v>6</v>
      </c>
      <c r="I502" s="224" t="s">
        <v>2872</v>
      </c>
      <c r="J502" s="120" t="s">
        <v>2926</v>
      </c>
      <c r="K502" s="4"/>
      <c r="L502" s="4"/>
      <c r="M502" s="4" t="s">
        <v>16</v>
      </c>
      <c r="N502" s="185"/>
      <c r="O502" s="4" t="s">
        <v>28</v>
      </c>
      <c r="P502" s="4"/>
      <c r="Q502" s="4" t="s">
        <v>28</v>
      </c>
      <c r="R502" s="4"/>
      <c r="S502" s="4"/>
      <c r="T502" s="4" t="s">
        <v>28</v>
      </c>
      <c r="U502" s="4"/>
      <c r="V502" s="4" t="s">
        <v>28</v>
      </c>
      <c r="W502" s="185"/>
      <c r="X502" s="4" t="s">
        <v>28</v>
      </c>
      <c r="Y502" s="4"/>
      <c r="Z502" s="4"/>
      <c r="AA502" s="4" t="s">
        <v>16</v>
      </c>
      <c r="AB502" s="4"/>
      <c r="AC502" s="4" t="s">
        <v>28</v>
      </c>
      <c r="AD502" s="4"/>
      <c r="AE502" s="4" t="s">
        <v>28</v>
      </c>
      <c r="AF502" s="4"/>
      <c r="AG502" s="4"/>
      <c r="AH502" s="4" t="s">
        <v>28</v>
      </c>
      <c r="AI502" s="4"/>
      <c r="AJ502" s="4" t="s">
        <v>28</v>
      </c>
      <c r="AK502" s="4"/>
      <c r="AL502" s="4" t="s">
        <v>28</v>
      </c>
      <c r="AM502" s="4"/>
      <c r="AN502" s="4"/>
      <c r="AO502" s="4" t="s">
        <v>16</v>
      </c>
      <c r="AP502" s="42">
        <f ca="1">COUNTIFS(INDIRECT(Data!$J$2),"&lt;&gt;")</f>
        <v>13</v>
      </c>
      <c r="AQ502" s="42">
        <f ca="1">COUNTIFS(INDIRECT(Data!$J$2),"P")</f>
        <v>3</v>
      </c>
      <c r="AR502" s="42">
        <f ca="1">COUNTIFS(INDIRECT(Data!$J$2),"A")</f>
        <v>10</v>
      </c>
      <c r="AS502" s="43">
        <f ca="1">COUNTIFS(INDIRECT(Data!$J$2),"L")</f>
        <v>0</v>
      </c>
      <c r="AT502" s="44">
        <f ca="1">IFERROR(Attd_Sheet[[#This Row],[Classes Attended]]/Attd_Sheet[[#This Row],[Column1]],"")</f>
        <v>0.23076923076923078</v>
      </c>
      <c r="AU502" s="26"/>
    </row>
    <row r="503" spans="1:47" s="35" customFormat="1" hidden="1" x14ac:dyDescent="0.25">
      <c r="A503" s="42">
        <f>COUNTIFS(Attd_Sheet[Student ID],Attd_Sheet[[#This Row],[Student ID]])</f>
        <v>1</v>
      </c>
      <c r="B503" s="13" t="s">
        <v>137</v>
      </c>
      <c r="C503" s="214" t="s">
        <v>2920</v>
      </c>
      <c r="D503" s="215" t="s">
        <v>483</v>
      </c>
      <c r="E503" s="215" t="s">
        <v>1296</v>
      </c>
      <c r="F503" s="196" t="s">
        <v>31</v>
      </c>
      <c r="G503" s="267" t="s">
        <v>2438</v>
      </c>
      <c r="H503" s="193" t="s">
        <v>6</v>
      </c>
      <c r="I503" s="224" t="s">
        <v>2993</v>
      </c>
      <c r="J503" s="120" t="s">
        <v>124</v>
      </c>
      <c r="K503" s="4"/>
      <c r="L503" s="4"/>
      <c r="M503" s="4" t="s">
        <v>16</v>
      </c>
      <c r="N503" s="4"/>
      <c r="O503" s="4" t="s">
        <v>16</v>
      </c>
      <c r="P503" s="4"/>
      <c r="Q503" s="4" t="s">
        <v>16</v>
      </c>
      <c r="R503" s="4"/>
      <c r="S503" s="4"/>
      <c r="T503" s="4" t="s">
        <v>16</v>
      </c>
      <c r="U503" s="4"/>
      <c r="V503" s="4" t="s">
        <v>16</v>
      </c>
      <c r="W503" s="185"/>
      <c r="X503" s="4" t="s">
        <v>16</v>
      </c>
      <c r="Y503" s="4"/>
      <c r="Z503" s="4"/>
      <c r="AA503" s="4" t="s">
        <v>16</v>
      </c>
      <c r="AB503" s="4"/>
      <c r="AC503" s="4" t="s">
        <v>16</v>
      </c>
      <c r="AD503" s="4"/>
      <c r="AE503" s="4" t="s">
        <v>28</v>
      </c>
      <c r="AF503" s="4"/>
      <c r="AG503" s="4"/>
      <c r="AH503" s="4" t="s">
        <v>16</v>
      </c>
      <c r="AI503" s="4"/>
      <c r="AJ503" s="4" t="s">
        <v>16</v>
      </c>
      <c r="AK503" s="4"/>
      <c r="AL503" s="4" t="s">
        <v>16</v>
      </c>
      <c r="AM503" s="96"/>
      <c r="AN503" s="4"/>
      <c r="AO503" s="4" t="s">
        <v>16</v>
      </c>
      <c r="AP503" s="42">
        <f ca="1">COUNTIFS(INDIRECT(Data!$J$2),"&lt;&gt;")</f>
        <v>13</v>
      </c>
      <c r="AQ503" s="42">
        <f ca="1">COUNTIFS(INDIRECT(Data!$J$2),"P")</f>
        <v>12</v>
      </c>
      <c r="AR503" s="42">
        <f ca="1">COUNTIFS(INDIRECT(Data!$J$2),"A")</f>
        <v>1</v>
      </c>
      <c r="AS503" s="43">
        <f ca="1">COUNTIFS(INDIRECT(Data!$J$2),"L")</f>
        <v>0</v>
      </c>
      <c r="AT503" s="44">
        <f ca="1">IFERROR(Attd_Sheet[[#This Row],[Classes Attended]]/Attd_Sheet[[#This Row],[Column1]],"")</f>
        <v>0.92307692307692313</v>
      </c>
      <c r="AU503" s="26"/>
    </row>
    <row r="504" spans="1:47" s="35" customFormat="1" hidden="1" x14ac:dyDescent="0.25">
      <c r="A504" s="42">
        <f>COUNTIFS(Attd_Sheet[Student ID],Attd_Sheet[[#This Row],[Student ID]])</f>
        <v>1</v>
      </c>
      <c r="B504" s="13" t="s">
        <v>137</v>
      </c>
      <c r="C504" s="214" t="s">
        <v>2920</v>
      </c>
      <c r="D504" s="215" t="s">
        <v>484</v>
      </c>
      <c r="E504" s="215" t="s">
        <v>1297</v>
      </c>
      <c r="F504" s="196" t="s">
        <v>31</v>
      </c>
      <c r="G504" s="267" t="s">
        <v>2438</v>
      </c>
      <c r="H504" s="193" t="s">
        <v>6</v>
      </c>
      <c r="I504" s="224" t="s">
        <v>2993</v>
      </c>
      <c r="J504" s="120" t="s">
        <v>124</v>
      </c>
      <c r="K504" s="4"/>
      <c r="L504" s="4"/>
      <c r="M504" s="4" t="s">
        <v>16</v>
      </c>
      <c r="N504" s="4"/>
      <c r="O504" s="4" t="s">
        <v>16</v>
      </c>
      <c r="P504" s="4"/>
      <c r="Q504" s="4" t="s">
        <v>16</v>
      </c>
      <c r="R504" s="4"/>
      <c r="S504" s="4"/>
      <c r="T504" s="4" t="s">
        <v>16</v>
      </c>
      <c r="U504" s="4"/>
      <c r="V504" s="4" t="s">
        <v>16</v>
      </c>
      <c r="W504" s="185"/>
      <c r="X504" s="4" t="s">
        <v>16</v>
      </c>
      <c r="Y504" s="4"/>
      <c r="Z504" s="4"/>
      <c r="AA504" s="4" t="s">
        <v>16</v>
      </c>
      <c r="AB504" s="4"/>
      <c r="AC504" s="4" t="s">
        <v>16</v>
      </c>
      <c r="AD504" s="4"/>
      <c r="AE504" s="4" t="s">
        <v>16</v>
      </c>
      <c r="AF504" s="4"/>
      <c r="AG504" s="4"/>
      <c r="AH504" s="4" t="s">
        <v>16</v>
      </c>
      <c r="AI504" s="4"/>
      <c r="AJ504" s="4" t="s">
        <v>16</v>
      </c>
      <c r="AK504" s="4"/>
      <c r="AL504" s="4" t="s">
        <v>16</v>
      </c>
      <c r="AM504" s="96"/>
      <c r="AN504" s="4"/>
      <c r="AO504" s="4" t="s">
        <v>16</v>
      </c>
      <c r="AP504" s="42">
        <f ca="1">COUNTIFS(INDIRECT(Data!$J$2),"&lt;&gt;")</f>
        <v>13</v>
      </c>
      <c r="AQ504" s="42">
        <f ca="1">COUNTIFS(INDIRECT(Data!$J$2),"P")</f>
        <v>13</v>
      </c>
      <c r="AR504" s="42">
        <f ca="1">COUNTIFS(INDIRECT(Data!$J$2),"A")</f>
        <v>0</v>
      </c>
      <c r="AS504" s="43">
        <f ca="1">COUNTIFS(INDIRECT(Data!$J$2),"L")</f>
        <v>0</v>
      </c>
      <c r="AT504" s="44">
        <f ca="1">IFERROR(Attd_Sheet[[#This Row],[Classes Attended]]/Attd_Sheet[[#This Row],[Column1]],"")</f>
        <v>1</v>
      </c>
      <c r="AU504" s="26"/>
    </row>
    <row r="505" spans="1:47" s="35" customFormat="1" hidden="1" x14ac:dyDescent="0.25">
      <c r="A505" s="42">
        <f>COUNTIFS(Attd_Sheet[Student ID],Attd_Sheet[[#This Row],[Student ID]])</f>
        <v>1</v>
      </c>
      <c r="B505" s="13" t="s">
        <v>137</v>
      </c>
      <c r="C505" s="214" t="s">
        <v>2920</v>
      </c>
      <c r="D505" s="215" t="s">
        <v>485</v>
      </c>
      <c r="E505" s="215" t="s">
        <v>1298</v>
      </c>
      <c r="F505" s="196" t="s">
        <v>31</v>
      </c>
      <c r="G505" s="267" t="s">
        <v>2438</v>
      </c>
      <c r="H505" s="193" t="s">
        <v>6</v>
      </c>
      <c r="I505" s="224" t="s">
        <v>2993</v>
      </c>
      <c r="J505" s="120" t="s">
        <v>124</v>
      </c>
      <c r="K505" s="4"/>
      <c r="L505" s="4"/>
      <c r="M505" s="4" t="s">
        <v>16</v>
      </c>
      <c r="N505" s="4"/>
      <c r="O505" s="4" t="s">
        <v>28</v>
      </c>
      <c r="P505" s="4"/>
      <c r="Q505" s="4" t="s">
        <v>16</v>
      </c>
      <c r="R505" s="4"/>
      <c r="S505" s="4"/>
      <c r="T505" s="4" t="s">
        <v>16</v>
      </c>
      <c r="U505" s="4"/>
      <c r="V505" s="4" t="s">
        <v>16</v>
      </c>
      <c r="W505" s="185"/>
      <c r="X505" s="4" t="s">
        <v>16</v>
      </c>
      <c r="Y505" s="4"/>
      <c r="Z505" s="4"/>
      <c r="AA505" s="4" t="s">
        <v>28</v>
      </c>
      <c r="AB505" s="4"/>
      <c r="AC505" s="4" t="s">
        <v>16</v>
      </c>
      <c r="AD505" s="4"/>
      <c r="AE505" s="4" t="s">
        <v>16</v>
      </c>
      <c r="AF505" s="4"/>
      <c r="AG505" s="4"/>
      <c r="AH505" s="4" t="s">
        <v>16</v>
      </c>
      <c r="AI505" s="4"/>
      <c r="AJ505" s="4" t="s">
        <v>16</v>
      </c>
      <c r="AK505" s="4"/>
      <c r="AL505" s="4" t="s">
        <v>16</v>
      </c>
      <c r="AM505" s="96"/>
      <c r="AN505" s="4"/>
      <c r="AO505" s="4" t="s">
        <v>16</v>
      </c>
      <c r="AP505" s="42">
        <f ca="1">COUNTIFS(INDIRECT(Data!$J$2),"&lt;&gt;")</f>
        <v>13</v>
      </c>
      <c r="AQ505" s="42">
        <f ca="1">COUNTIFS(INDIRECT(Data!$J$2),"P")</f>
        <v>11</v>
      </c>
      <c r="AR505" s="42">
        <f ca="1">COUNTIFS(INDIRECT(Data!$J$2),"A")</f>
        <v>2</v>
      </c>
      <c r="AS505" s="43">
        <f ca="1">COUNTIFS(INDIRECT(Data!$J$2),"L")</f>
        <v>0</v>
      </c>
      <c r="AT505" s="44">
        <f ca="1">IFERROR(Attd_Sheet[[#This Row],[Classes Attended]]/Attd_Sheet[[#This Row],[Column1]],"")</f>
        <v>0.84615384615384615</v>
      </c>
      <c r="AU505" s="26"/>
    </row>
    <row r="506" spans="1:47" s="35" customFormat="1" hidden="1" x14ac:dyDescent="0.25">
      <c r="A506" s="42">
        <f>COUNTIFS(Attd_Sheet[Student ID],Attd_Sheet[[#This Row],[Student ID]])</f>
        <v>1</v>
      </c>
      <c r="B506" s="13" t="s">
        <v>97</v>
      </c>
      <c r="C506" s="214" t="s">
        <v>2920</v>
      </c>
      <c r="D506" s="215" t="s">
        <v>482</v>
      </c>
      <c r="E506" s="215" t="s">
        <v>1295</v>
      </c>
      <c r="F506" s="196" t="s">
        <v>31</v>
      </c>
      <c r="G506" s="267" t="s">
        <v>2438</v>
      </c>
      <c r="H506" s="193" t="s">
        <v>6</v>
      </c>
      <c r="I506" s="224" t="s">
        <v>2993</v>
      </c>
      <c r="J506" s="120" t="s">
        <v>124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185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 t="s">
        <v>16</v>
      </c>
      <c r="AK506" s="4"/>
      <c r="AL506" s="4" t="s">
        <v>16</v>
      </c>
      <c r="AM506" s="96"/>
      <c r="AN506" s="4"/>
      <c r="AO506" s="4" t="s">
        <v>16</v>
      </c>
      <c r="AP506" s="42">
        <f ca="1">COUNTIFS(INDIRECT(Data!$J$2),"&lt;&gt;")</f>
        <v>3</v>
      </c>
      <c r="AQ506" s="42">
        <f ca="1">COUNTIFS(INDIRECT(Data!$J$2),"P")</f>
        <v>3</v>
      </c>
      <c r="AR506" s="42">
        <f ca="1">COUNTIFS(INDIRECT(Data!$J$2),"A")</f>
        <v>0</v>
      </c>
      <c r="AS506" s="43">
        <f ca="1">COUNTIFS(INDIRECT(Data!$J$2),"L")</f>
        <v>0</v>
      </c>
      <c r="AT506" s="44">
        <f ca="1">IFERROR(Attd_Sheet[[#This Row],[Classes Attended]]/Attd_Sheet[[#This Row],[Column1]],"")</f>
        <v>1</v>
      </c>
      <c r="AU506" s="26"/>
    </row>
    <row r="507" spans="1:47" s="35" customFormat="1" hidden="1" x14ac:dyDescent="0.25">
      <c r="A507" s="42">
        <f>COUNTIFS(Attd_Sheet[Student ID],Attd_Sheet[[#This Row],[Student ID]])</f>
        <v>1</v>
      </c>
      <c r="B507" s="13" t="s">
        <v>137</v>
      </c>
      <c r="C507" s="214" t="s">
        <v>2920</v>
      </c>
      <c r="D507" s="215" t="s">
        <v>2189</v>
      </c>
      <c r="E507" s="215" t="s">
        <v>2190</v>
      </c>
      <c r="F507" s="196" t="s">
        <v>31</v>
      </c>
      <c r="G507" s="267" t="s">
        <v>2438</v>
      </c>
      <c r="H507" s="193" t="s">
        <v>6</v>
      </c>
      <c r="I507" s="224" t="s">
        <v>2993</v>
      </c>
      <c r="J507" s="120" t="s">
        <v>124</v>
      </c>
      <c r="K507" s="4"/>
      <c r="L507" s="4"/>
      <c r="M507" s="4" t="s">
        <v>28</v>
      </c>
      <c r="N507" s="4"/>
      <c r="O507" s="4" t="s">
        <v>28</v>
      </c>
      <c r="P507" s="4"/>
      <c r="Q507" s="4" t="s">
        <v>28</v>
      </c>
      <c r="R507" s="4"/>
      <c r="S507" s="4"/>
      <c r="T507" s="4" t="s">
        <v>28</v>
      </c>
      <c r="U507" s="4"/>
      <c r="V507" s="4" t="s">
        <v>16</v>
      </c>
      <c r="W507" s="185"/>
      <c r="X507" s="4" t="s">
        <v>16</v>
      </c>
      <c r="Y507" s="4"/>
      <c r="Z507" s="4"/>
      <c r="AA507" s="4" t="s">
        <v>28</v>
      </c>
      <c r="AB507" s="4"/>
      <c r="AC507" s="4" t="s">
        <v>28</v>
      </c>
      <c r="AD507" s="4"/>
      <c r="AE507" s="4" t="s">
        <v>28</v>
      </c>
      <c r="AF507" s="4"/>
      <c r="AG507" s="4"/>
      <c r="AH507" s="4" t="s">
        <v>28</v>
      </c>
      <c r="AI507" s="4"/>
      <c r="AJ507" s="4" t="s">
        <v>28</v>
      </c>
      <c r="AK507" s="4"/>
      <c r="AL507" s="4" t="s">
        <v>28</v>
      </c>
      <c r="AM507" s="96"/>
      <c r="AN507" s="4"/>
      <c r="AO507" s="4" t="s">
        <v>28</v>
      </c>
      <c r="AP507" s="42">
        <f ca="1">COUNTIFS(INDIRECT(Data!$J$2),"&lt;&gt;")</f>
        <v>13</v>
      </c>
      <c r="AQ507" s="42">
        <f ca="1">COUNTIFS(INDIRECT(Data!$J$2),"P")</f>
        <v>2</v>
      </c>
      <c r="AR507" s="42">
        <f ca="1">COUNTIFS(INDIRECT(Data!$J$2),"A")</f>
        <v>11</v>
      </c>
      <c r="AS507" s="43">
        <f ca="1">COUNTIFS(INDIRECT(Data!$J$2),"L")</f>
        <v>0</v>
      </c>
      <c r="AT507" s="44">
        <f ca="1">IFERROR(Attd_Sheet[[#This Row],[Classes Attended]]/Attd_Sheet[[#This Row],[Column1]],"")</f>
        <v>0.15384615384615385</v>
      </c>
      <c r="AU507" s="26"/>
    </row>
    <row r="508" spans="1:47" s="35" customFormat="1" hidden="1" x14ac:dyDescent="0.25">
      <c r="A508" s="42">
        <f>COUNTIFS(Attd_Sheet[Student ID],Attd_Sheet[[#This Row],[Student ID]])</f>
        <v>1</v>
      </c>
      <c r="B508" s="13" t="s">
        <v>137</v>
      </c>
      <c r="C508" s="214" t="s">
        <v>2920</v>
      </c>
      <c r="D508" s="215" t="s">
        <v>486</v>
      </c>
      <c r="E508" s="215" t="s">
        <v>1300</v>
      </c>
      <c r="F508" s="196" t="s">
        <v>31</v>
      </c>
      <c r="G508" s="267" t="s">
        <v>2438</v>
      </c>
      <c r="H508" s="193" t="s">
        <v>6</v>
      </c>
      <c r="I508" s="224" t="s">
        <v>2993</v>
      </c>
      <c r="J508" s="120" t="s">
        <v>124</v>
      </c>
      <c r="K508" s="4"/>
      <c r="L508" s="4"/>
      <c r="M508" s="4" t="s">
        <v>17</v>
      </c>
      <c r="N508" s="4"/>
      <c r="O508" s="4" t="s">
        <v>17</v>
      </c>
      <c r="P508" s="4"/>
      <c r="Q508" s="4" t="s">
        <v>17</v>
      </c>
      <c r="R508" s="4"/>
      <c r="S508" s="4"/>
      <c r="T508" s="4" t="s">
        <v>17</v>
      </c>
      <c r="U508" s="4"/>
      <c r="V508" s="4" t="s">
        <v>17</v>
      </c>
      <c r="W508" s="185"/>
      <c r="X508" s="4" t="s">
        <v>16</v>
      </c>
      <c r="Y508" s="4"/>
      <c r="Z508" s="4"/>
      <c r="AA508" s="4" t="s">
        <v>28</v>
      </c>
      <c r="AB508" s="4"/>
      <c r="AC508" s="4" t="s">
        <v>28</v>
      </c>
      <c r="AD508" s="4"/>
      <c r="AE508" s="4" t="s">
        <v>16</v>
      </c>
      <c r="AF508" s="4"/>
      <c r="AG508" s="4"/>
      <c r="AH508" s="4" t="s">
        <v>28</v>
      </c>
      <c r="AI508" s="4"/>
      <c r="AJ508" s="4" t="s">
        <v>28</v>
      </c>
      <c r="AK508" s="4"/>
      <c r="AL508" s="4" t="s">
        <v>16</v>
      </c>
      <c r="AM508" s="96"/>
      <c r="AN508" s="4"/>
      <c r="AO508" s="4" t="s">
        <v>28</v>
      </c>
      <c r="AP508" s="42">
        <f ca="1">COUNTIFS(INDIRECT(Data!$J$2),"&lt;&gt;")</f>
        <v>13</v>
      </c>
      <c r="AQ508" s="42">
        <f ca="1">COUNTIFS(INDIRECT(Data!$J$2),"P")</f>
        <v>3</v>
      </c>
      <c r="AR508" s="42">
        <f ca="1">COUNTIFS(INDIRECT(Data!$J$2),"A")</f>
        <v>5</v>
      </c>
      <c r="AS508" s="43">
        <f ca="1">COUNTIFS(INDIRECT(Data!$J$2),"L")</f>
        <v>5</v>
      </c>
      <c r="AT508" s="44">
        <f ca="1">IFERROR(Attd_Sheet[[#This Row],[Classes Attended]]/Attd_Sheet[[#This Row],[Column1]],"")</f>
        <v>0.23076923076923078</v>
      </c>
      <c r="AU508" s="93"/>
    </row>
    <row r="509" spans="1:47" s="35" customFormat="1" hidden="1" x14ac:dyDescent="0.25">
      <c r="A509" s="42">
        <f>COUNTIFS(Attd_Sheet[Student ID],Attd_Sheet[[#This Row],[Student ID]])</f>
        <v>1</v>
      </c>
      <c r="B509" s="13" t="s">
        <v>137</v>
      </c>
      <c r="C509" s="214" t="s">
        <v>2920</v>
      </c>
      <c r="D509" s="215" t="s">
        <v>791</v>
      </c>
      <c r="E509" s="215" t="s">
        <v>1596</v>
      </c>
      <c r="F509" s="196" t="s">
        <v>31</v>
      </c>
      <c r="G509" s="267" t="s">
        <v>2438</v>
      </c>
      <c r="H509" s="193" t="s">
        <v>6</v>
      </c>
      <c r="I509" s="224" t="s">
        <v>2993</v>
      </c>
      <c r="J509" s="120" t="s">
        <v>124</v>
      </c>
      <c r="K509" s="4"/>
      <c r="L509" s="4"/>
      <c r="M509" s="4" t="s">
        <v>28</v>
      </c>
      <c r="N509" s="4"/>
      <c r="O509" s="4" t="s">
        <v>16</v>
      </c>
      <c r="P509" s="4"/>
      <c r="Q509" s="4" t="s">
        <v>16</v>
      </c>
      <c r="R509" s="4"/>
      <c r="S509" s="4"/>
      <c r="T509" s="4" t="s">
        <v>16</v>
      </c>
      <c r="U509" s="4"/>
      <c r="V509" s="4" t="s">
        <v>16</v>
      </c>
      <c r="W509" s="185"/>
      <c r="X509" s="4" t="s">
        <v>16</v>
      </c>
      <c r="Y509" s="4"/>
      <c r="Z509" s="4"/>
      <c r="AA509" s="4" t="s">
        <v>28</v>
      </c>
      <c r="AB509" s="4"/>
      <c r="AC509" s="4" t="s">
        <v>16</v>
      </c>
      <c r="AD509" s="4"/>
      <c r="AE509" s="4" t="s">
        <v>28</v>
      </c>
      <c r="AF509" s="4"/>
      <c r="AG509" s="4"/>
      <c r="AH509" s="4" t="s">
        <v>16</v>
      </c>
      <c r="AI509" s="4"/>
      <c r="AJ509" s="4" t="s">
        <v>16</v>
      </c>
      <c r="AK509" s="4"/>
      <c r="AL509" s="4" t="s">
        <v>16</v>
      </c>
      <c r="AM509" s="96"/>
      <c r="AN509" s="4"/>
      <c r="AO509" s="4" t="s">
        <v>16</v>
      </c>
      <c r="AP509" s="42">
        <f ca="1">COUNTIFS(INDIRECT(Data!$J$2),"&lt;&gt;")</f>
        <v>13</v>
      </c>
      <c r="AQ509" s="42">
        <f ca="1">COUNTIFS(INDIRECT(Data!$J$2),"P")</f>
        <v>10</v>
      </c>
      <c r="AR509" s="42">
        <f ca="1">COUNTIFS(INDIRECT(Data!$J$2),"A")</f>
        <v>3</v>
      </c>
      <c r="AS509" s="43">
        <f ca="1">COUNTIFS(INDIRECT(Data!$J$2),"L")</f>
        <v>0</v>
      </c>
      <c r="AT509" s="44">
        <f ca="1">IFERROR(Attd_Sheet[[#This Row],[Classes Attended]]/Attd_Sheet[[#This Row],[Column1]],"")</f>
        <v>0.76923076923076927</v>
      </c>
      <c r="AU509" s="93"/>
    </row>
    <row r="510" spans="1:47" s="35" customFormat="1" hidden="1" x14ac:dyDescent="0.25">
      <c r="A510" s="42">
        <f>COUNTIFS(Attd_Sheet[Student ID],Attd_Sheet[[#This Row],[Student ID]])</f>
        <v>1</v>
      </c>
      <c r="B510" s="13" t="s">
        <v>137</v>
      </c>
      <c r="C510" s="214" t="s">
        <v>2920</v>
      </c>
      <c r="D510" s="215" t="s">
        <v>487</v>
      </c>
      <c r="E510" s="215" t="s">
        <v>1301</v>
      </c>
      <c r="F510" s="196" t="s">
        <v>31</v>
      </c>
      <c r="G510" s="267" t="s">
        <v>2438</v>
      </c>
      <c r="H510" s="193" t="s">
        <v>6</v>
      </c>
      <c r="I510" s="224" t="s">
        <v>2993</v>
      </c>
      <c r="J510" s="120" t="s">
        <v>124</v>
      </c>
      <c r="K510" s="4"/>
      <c r="L510" s="4"/>
      <c r="M510" s="4" t="s">
        <v>16</v>
      </c>
      <c r="N510" s="185"/>
      <c r="O510" s="4" t="s">
        <v>28</v>
      </c>
      <c r="P510" s="4"/>
      <c r="Q510" s="4" t="s">
        <v>16</v>
      </c>
      <c r="R510" s="4"/>
      <c r="S510" s="4"/>
      <c r="T510" s="4" t="s">
        <v>16</v>
      </c>
      <c r="U510" s="4"/>
      <c r="V510" s="4" t="s">
        <v>16</v>
      </c>
      <c r="W510" s="4"/>
      <c r="X510" s="4" t="s">
        <v>16</v>
      </c>
      <c r="Y510" s="4"/>
      <c r="Z510" s="4"/>
      <c r="AA510" s="4" t="s">
        <v>28</v>
      </c>
      <c r="AB510" s="4"/>
      <c r="AC510" s="4" t="s">
        <v>16</v>
      </c>
      <c r="AD510" s="4"/>
      <c r="AE510" s="4" t="s">
        <v>28</v>
      </c>
      <c r="AF510" s="4"/>
      <c r="AG510" s="4"/>
      <c r="AH510" s="4" t="s">
        <v>16</v>
      </c>
      <c r="AI510" s="4"/>
      <c r="AJ510" s="4" t="s">
        <v>16</v>
      </c>
      <c r="AK510" s="4"/>
      <c r="AL510" s="4" t="s">
        <v>16</v>
      </c>
      <c r="AM510" s="4"/>
      <c r="AN510" s="4"/>
      <c r="AO510" s="4" t="s">
        <v>16</v>
      </c>
      <c r="AP510" s="42">
        <f ca="1">COUNTIFS(INDIRECT(Data!$J$2),"&lt;&gt;")</f>
        <v>13</v>
      </c>
      <c r="AQ510" s="42">
        <f ca="1">COUNTIFS(INDIRECT(Data!$J$2),"P")</f>
        <v>10</v>
      </c>
      <c r="AR510" s="42">
        <f ca="1">COUNTIFS(INDIRECT(Data!$J$2),"A")</f>
        <v>3</v>
      </c>
      <c r="AS510" s="43">
        <f ca="1">COUNTIFS(INDIRECT(Data!$J$2),"L")</f>
        <v>0</v>
      </c>
      <c r="AT510" s="44">
        <f ca="1">IFERROR(Attd_Sheet[[#This Row],[Classes Attended]]/Attd_Sheet[[#This Row],[Column1]],"")</f>
        <v>0.76923076923076927</v>
      </c>
      <c r="AU510" s="93"/>
    </row>
    <row r="511" spans="1:47" s="35" customFormat="1" hidden="1" x14ac:dyDescent="0.25">
      <c r="A511" s="42">
        <f>COUNTIFS(Attd_Sheet[Student ID],Attd_Sheet[[#This Row],[Student ID]])</f>
        <v>1</v>
      </c>
      <c r="B511" s="13" t="s">
        <v>137</v>
      </c>
      <c r="C511" s="214" t="s">
        <v>2920</v>
      </c>
      <c r="D511" s="215" t="s">
        <v>488</v>
      </c>
      <c r="E511" s="215" t="s">
        <v>1302</v>
      </c>
      <c r="F511" s="196" t="s">
        <v>31</v>
      </c>
      <c r="G511" s="267" t="s">
        <v>2438</v>
      </c>
      <c r="H511" s="193" t="s">
        <v>6</v>
      </c>
      <c r="I511" s="224" t="s">
        <v>2993</v>
      </c>
      <c r="J511" s="120" t="s">
        <v>124</v>
      </c>
      <c r="K511" s="4"/>
      <c r="L511" s="81"/>
      <c r="M511" s="4" t="s">
        <v>16</v>
      </c>
      <c r="N511" s="185"/>
      <c r="O511" s="4" t="s">
        <v>16</v>
      </c>
      <c r="P511" s="4"/>
      <c r="Q511" s="4" t="s">
        <v>16</v>
      </c>
      <c r="R511" s="4"/>
      <c r="S511" s="4"/>
      <c r="T511" s="4" t="s">
        <v>28</v>
      </c>
      <c r="U511" s="4"/>
      <c r="V511" s="4" t="s">
        <v>16</v>
      </c>
      <c r="W511" s="4"/>
      <c r="X511" s="4" t="s">
        <v>16</v>
      </c>
      <c r="Y511" s="4"/>
      <c r="Z511" s="4"/>
      <c r="AA511" s="4" t="s">
        <v>28</v>
      </c>
      <c r="AB511" s="4"/>
      <c r="AC511" s="4" t="s">
        <v>16</v>
      </c>
      <c r="AD511" s="4"/>
      <c r="AE511" s="4" t="s">
        <v>16</v>
      </c>
      <c r="AF511" s="4"/>
      <c r="AG511" s="4"/>
      <c r="AH511" s="4" t="s">
        <v>16</v>
      </c>
      <c r="AI511" s="4"/>
      <c r="AJ511" s="4" t="s">
        <v>16</v>
      </c>
      <c r="AK511" s="4"/>
      <c r="AL511" s="4" t="s">
        <v>16</v>
      </c>
      <c r="AM511" s="4"/>
      <c r="AN511" s="4"/>
      <c r="AO511" s="4" t="s">
        <v>16</v>
      </c>
      <c r="AP511" s="42">
        <f ca="1">COUNTIFS(INDIRECT(Data!$J$2),"&lt;&gt;")</f>
        <v>13</v>
      </c>
      <c r="AQ511" s="42">
        <f ca="1">COUNTIFS(INDIRECT(Data!$J$2),"P")</f>
        <v>11</v>
      </c>
      <c r="AR511" s="42">
        <f ca="1">COUNTIFS(INDIRECT(Data!$J$2),"A")</f>
        <v>2</v>
      </c>
      <c r="AS511" s="43">
        <f ca="1">COUNTIFS(INDIRECT(Data!$J$2),"L")</f>
        <v>0</v>
      </c>
      <c r="AT511" s="44">
        <f ca="1">IFERROR(Attd_Sheet[[#This Row],[Classes Attended]]/Attd_Sheet[[#This Row],[Column1]],"")</f>
        <v>0.84615384615384615</v>
      </c>
      <c r="AU511" s="93"/>
    </row>
    <row r="512" spans="1:47" s="35" customFormat="1" hidden="1" x14ac:dyDescent="0.25">
      <c r="A512" s="42">
        <f>COUNTIFS(Attd_Sheet[Student ID],Attd_Sheet[[#This Row],[Student ID]])</f>
        <v>1</v>
      </c>
      <c r="B512" s="13" t="s">
        <v>137</v>
      </c>
      <c r="C512" s="214" t="s">
        <v>2920</v>
      </c>
      <c r="D512" s="215" t="s">
        <v>489</v>
      </c>
      <c r="E512" s="215" t="s">
        <v>1303</v>
      </c>
      <c r="F512" s="196" t="s">
        <v>31</v>
      </c>
      <c r="G512" s="267" t="s">
        <v>2438</v>
      </c>
      <c r="H512" s="193" t="s">
        <v>6</v>
      </c>
      <c r="I512" s="224" t="s">
        <v>2993</v>
      </c>
      <c r="J512" s="120" t="s">
        <v>124</v>
      </c>
      <c r="K512" s="4"/>
      <c r="L512" s="81"/>
      <c r="M512" s="4" t="s">
        <v>16</v>
      </c>
      <c r="N512" s="185"/>
      <c r="O512" s="4" t="s">
        <v>16</v>
      </c>
      <c r="P512" s="4"/>
      <c r="Q512" s="4" t="s">
        <v>16</v>
      </c>
      <c r="R512" s="4"/>
      <c r="S512" s="4"/>
      <c r="T512" s="4" t="s">
        <v>16</v>
      </c>
      <c r="U512" s="4"/>
      <c r="V512" s="4" t="s">
        <v>16</v>
      </c>
      <c r="W512" s="4"/>
      <c r="X512" s="4" t="s">
        <v>28</v>
      </c>
      <c r="Y512" s="4"/>
      <c r="Z512" s="4"/>
      <c r="AA512" s="4" t="s">
        <v>28</v>
      </c>
      <c r="AB512" s="4"/>
      <c r="AC512" s="4" t="s">
        <v>16</v>
      </c>
      <c r="AD512" s="4"/>
      <c r="AE512" s="4" t="s">
        <v>28</v>
      </c>
      <c r="AF512" s="4"/>
      <c r="AG512" s="4"/>
      <c r="AH512" s="4" t="s">
        <v>16</v>
      </c>
      <c r="AI512" s="4"/>
      <c r="AJ512" s="4" t="s">
        <v>16</v>
      </c>
      <c r="AK512" s="4"/>
      <c r="AL512" s="4" t="s">
        <v>28</v>
      </c>
      <c r="AM512" s="4"/>
      <c r="AN512" s="4"/>
      <c r="AO512" s="4" t="s">
        <v>16</v>
      </c>
      <c r="AP512" s="42">
        <f ca="1">COUNTIFS(INDIRECT(Data!$J$2),"&lt;&gt;")</f>
        <v>13</v>
      </c>
      <c r="AQ512" s="42">
        <f ca="1">COUNTIFS(INDIRECT(Data!$J$2),"P")</f>
        <v>9</v>
      </c>
      <c r="AR512" s="42">
        <f ca="1">COUNTIFS(INDIRECT(Data!$J$2),"A")</f>
        <v>4</v>
      </c>
      <c r="AS512" s="43">
        <f ca="1">COUNTIFS(INDIRECT(Data!$J$2),"L")</f>
        <v>0</v>
      </c>
      <c r="AT512" s="44">
        <f ca="1">IFERROR(Attd_Sheet[[#This Row],[Classes Attended]]/Attd_Sheet[[#This Row],[Column1]],"")</f>
        <v>0.69230769230769229</v>
      </c>
      <c r="AU512" s="93"/>
    </row>
    <row r="513" spans="1:47" s="35" customFormat="1" hidden="1" x14ac:dyDescent="0.25">
      <c r="A513" s="42">
        <f>COUNTIFS(Attd_Sheet[Student ID],Attd_Sheet[[#This Row],[Student ID]])</f>
        <v>1</v>
      </c>
      <c r="B513" s="13" t="s">
        <v>137</v>
      </c>
      <c r="C513" s="214" t="s">
        <v>2920</v>
      </c>
      <c r="D513" s="215" t="s">
        <v>490</v>
      </c>
      <c r="E513" s="215" t="s">
        <v>1304</v>
      </c>
      <c r="F513" s="196" t="s">
        <v>31</v>
      </c>
      <c r="G513" s="267" t="s">
        <v>2438</v>
      </c>
      <c r="H513" s="193" t="s">
        <v>6</v>
      </c>
      <c r="I513" s="224" t="s">
        <v>2993</v>
      </c>
      <c r="J513" s="120" t="s">
        <v>124</v>
      </c>
      <c r="K513" s="4"/>
      <c r="L513" s="81"/>
      <c r="M513" s="4" t="s">
        <v>16</v>
      </c>
      <c r="N513" s="185"/>
      <c r="O513" s="4" t="s">
        <v>16</v>
      </c>
      <c r="P513" s="4"/>
      <c r="Q513" s="4" t="s">
        <v>16</v>
      </c>
      <c r="R513" s="4"/>
      <c r="S513" s="4"/>
      <c r="T513" s="4" t="s">
        <v>16</v>
      </c>
      <c r="U513" s="4"/>
      <c r="V513" s="4" t="s">
        <v>16</v>
      </c>
      <c r="W513" s="4"/>
      <c r="X513" s="4" t="s">
        <v>16</v>
      </c>
      <c r="Y513" s="4"/>
      <c r="Z513" s="4"/>
      <c r="AA513" s="4" t="s">
        <v>16</v>
      </c>
      <c r="AB513" s="4"/>
      <c r="AC513" s="4" t="s">
        <v>16</v>
      </c>
      <c r="AD513" s="4"/>
      <c r="AE513" s="4" t="s">
        <v>16</v>
      </c>
      <c r="AF513" s="4"/>
      <c r="AG513" s="4"/>
      <c r="AH513" s="4" t="s">
        <v>16</v>
      </c>
      <c r="AI513" s="4"/>
      <c r="AJ513" s="4" t="s">
        <v>16</v>
      </c>
      <c r="AK513" s="4"/>
      <c r="AL513" s="4" t="s">
        <v>16</v>
      </c>
      <c r="AM513" s="4"/>
      <c r="AN513" s="4"/>
      <c r="AO513" s="4" t="s">
        <v>16</v>
      </c>
      <c r="AP513" s="42">
        <f ca="1">COUNTIFS(INDIRECT(Data!$J$2),"&lt;&gt;")</f>
        <v>13</v>
      </c>
      <c r="AQ513" s="42">
        <f ca="1">COUNTIFS(INDIRECT(Data!$J$2),"P")</f>
        <v>13</v>
      </c>
      <c r="AR513" s="42">
        <f ca="1">COUNTIFS(INDIRECT(Data!$J$2),"A")</f>
        <v>0</v>
      </c>
      <c r="AS513" s="43">
        <f ca="1">COUNTIFS(INDIRECT(Data!$J$2),"L")</f>
        <v>0</v>
      </c>
      <c r="AT513" s="44">
        <f ca="1">IFERROR(Attd_Sheet[[#This Row],[Classes Attended]]/Attd_Sheet[[#This Row],[Column1]],"")</f>
        <v>1</v>
      </c>
      <c r="AU513" s="93"/>
    </row>
    <row r="514" spans="1:47" s="35" customFormat="1" hidden="1" x14ac:dyDescent="0.25">
      <c r="A514" s="42">
        <f>COUNTIFS(Attd_Sheet[Student ID],Attd_Sheet[[#This Row],[Student ID]])</f>
        <v>1</v>
      </c>
      <c r="B514" s="13" t="s">
        <v>137</v>
      </c>
      <c r="C514" s="193" t="s">
        <v>2981</v>
      </c>
      <c r="D514" s="215" t="s">
        <v>2220</v>
      </c>
      <c r="E514" s="215" t="s">
        <v>2221</v>
      </c>
      <c r="F514" s="196" t="s">
        <v>31</v>
      </c>
      <c r="G514" s="215" t="s">
        <v>2412</v>
      </c>
      <c r="H514" s="193" t="s">
        <v>7</v>
      </c>
      <c r="I514" s="224" t="s">
        <v>2867</v>
      </c>
      <c r="J514" s="120" t="s">
        <v>2960</v>
      </c>
      <c r="K514" s="4" t="s">
        <v>16</v>
      </c>
      <c r="L514" s="4"/>
      <c r="M514" s="4"/>
      <c r="N514" s="4" t="s">
        <v>16</v>
      </c>
      <c r="O514" s="4"/>
      <c r="P514" s="4" t="s">
        <v>16</v>
      </c>
      <c r="Q514" s="4"/>
      <c r="R514" s="4" t="s">
        <v>16</v>
      </c>
      <c r="S514" s="4"/>
      <c r="T514" s="4"/>
      <c r="U514" s="4" t="s">
        <v>16</v>
      </c>
      <c r="V514" s="4"/>
      <c r="W514" s="4" t="s">
        <v>16</v>
      </c>
      <c r="X514" s="4"/>
      <c r="Y514" s="4" t="s">
        <v>16</v>
      </c>
      <c r="Z514" s="4"/>
      <c r="AA514" s="4"/>
      <c r="AB514" s="4" t="s">
        <v>16</v>
      </c>
      <c r="AC514" s="4"/>
      <c r="AD514" s="4" t="s">
        <v>16</v>
      </c>
      <c r="AE514" s="236"/>
      <c r="AF514" s="4" t="s">
        <v>16</v>
      </c>
      <c r="AG514" s="4"/>
      <c r="AH514" s="4"/>
      <c r="AI514" s="4" t="s">
        <v>16</v>
      </c>
      <c r="AJ514" s="4"/>
      <c r="AK514" s="4" t="s">
        <v>16</v>
      </c>
      <c r="AL514" s="4"/>
      <c r="AM514" s="4" t="s">
        <v>16</v>
      </c>
      <c r="AN514" s="4"/>
      <c r="AO514" s="4"/>
      <c r="AP514" s="42">
        <f ca="1">COUNTIFS(INDIRECT(Data!$J$2),"&lt;&gt;")</f>
        <v>13</v>
      </c>
      <c r="AQ514" s="42">
        <f ca="1">COUNTIFS(INDIRECT(Data!$J$2),"P")</f>
        <v>13</v>
      </c>
      <c r="AR514" s="42">
        <f ca="1">COUNTIFS(INDIRECT(Data!$J$2),"A")</f>
        <v>0</v>
      </c>
      <c r="AS514" s="43">
        <f ca="1">COUNTIFS(INDIRECT(Data!$J$2),"L")</f>
        <v>0</v>
      </c>
      <c r="AT514" s="44">
        <f ca="1">IFERROR(Attd_Sheet[[#This Row],[Classes Attended]]/Attd_Sheet[[#This Row],[Column1]],"")</f>
        <v>1</v>
      </c>
      <c r="AU514" s="93" t="s">
        <v>3501</v>
      </c>
    </row>
    <row r="515" spans="1:47" s="35" customFormat="1" hidden="1" x14ac:dyDescent="0.25">
      <c r="A515" s="42">
        <f>COUNTIFS(Attd_Sheet[Student ID],Attd_Sheet[[#This Row],[Student ID]])</f>
        <v>1</v>
      </c>
      <c r="B515" s="13" t="s">
        <v>137</v>
      </c>
      <c r="C515" s="193" t="s">
        <v>2981</v>
      </c>
      <c r="D515" s="215" t="s">
        <v>2222</v>
      </c>
      <c r="E515" s="215" t="s">
        <v>2223</v>
      </c>
      <c r="F515" s="196" t="s">
        <v>31</v>
      </c>
      <c r="G515" s="215" t="s">
        <v>2412</v>
      </c>
      <c r="H515" s="193" t="s">
        <v>7</v>
      </c>
      <c r="I515" s="224" t="s">
        <v>2867</v>
      </c>
      <c r="J515" s="120" t="s">
        <v>2960</v>
      </c>
      <c r="K515" s="4" t="s">
        <v>16</v>
      </c>
      <c r="L515" s="4"/>
      <c r="M515" s="4"/>
      <c r="N515" s="4" t="s">
        <v>16</v>
      </c>
      <c r="O515" s="4"/>
      <c r="P515" s="4" t="s">
        <v>16</v>
      </c>
      <c r="Q515" s="4"/>
      <c r="R515" s="4" t="s">
        <v>16</v>
      </c>
      <c r="S515" s="4"/>
      <c r="T515" s="4"/>
      <c r="U515" s="4" t="s">
        <v>16</v>
      </c>
      <c r="V515" s="4"/>
      <c r="W515" s="4" t="s">
        <v>16</v>
      </c>
      <c r="X515" s="4"/>
      <c r="Y515" s="4" t="s">
        <v>16</v>
      </c>
      <c r="Z515" s="4"/>
      <c r="AA515" s="4"/>
      <c r="AB515" s="4" t="s">
        <v>16</v>
      </c>
      <c r="AC515" s="4"/>
      <c r="AD515" s="4" t="s">
        <v>16</v>
      </c>
      <c r="AE515" s="236"/>
      <c r="AF515" s="4" t="s">
        <v>16</v>
      </c>
      <c r="AG515" s="4"/>
      <c r="AH515" s="4"/>
      <c r="AI515" s="4" t="s">
        <v>16</v>
      </c>
      <c r="AJ515" s="4"/>
      <c r="AK515" s="4" t="s">
        <v>16</v>
      </c>
      <c r="AL515" s="4"/>
      <c r="AM515" s="4" t="s">
        <v>16</v>
      </c>
      <c r="AN515" s="4"/>
      <c r="AO515" s="4"/>
      <c r="AP515" s="42">
        <f ca="1">COUNTIFS(INDIRECT(Data!$J$2),"&lt;&gt;")</f>
        <v>13</v>
      </c>
      <c r="AQ515" s="42">
        <f ca="1">COUNTIFS(INDIRECT(Data!$J$2),"P")</f>
        <v>13</v>
      </c>
      <c r="AR515" s="42">
        <f ca="1">COUNTIFS(INDIRECT(Data!$J$2),"A")</f>
        <v>0</v>
      </c>
      <c r="AS515" s="43">
        <f ca="1">COUNTIFS(INDIRECT(Data!$J$2),"L")</f>
        <v>0</v>
      </c>
      <c r="AT515" s="44">
        <f ca="1">IFERROR(Attd_Sheet[[#This Row],[Classes Attended]]/Attd_Sheet[[#This Row],[Column1]],"")</f>
        <v>1</v>
      </c>
      <c r="AU515" s="93" t="s">
        <v>3501</v>
      </c>
    </row>
    <row r="516" spans="1:47" s="35" customFormat="1" hidden="1" x14ac:dyDescent="0.25">
      <c r="A516" s="42">
        <f>COUNTIFS(Attd_Sheet[Student ID],Attd_Sheet[[#This Row],[Student ID]])</f>
        <v>1</v>
      </c>
      <c r="B516" s="13" t="s">
        <v>137</v>
      </c>
      <c r="C516" s="193" t="s">
        <v>2981</v>
      </c>
      <c r="D516" s="215" t="s">
        <v>2224</v>
      </c>
      <c r="E516" s="215" t="s">
        <v>2225</v>
      </c>
      <c r="F516" s="196" t="s">
        <v>31</v>
      </c>
      <c r="G516" s="215" t="s">
        <v>2412</v>
      </c>
      <c r="H516" s="193" t="s">
        <v>7</v>
      </c>
      <c r="I516" s="224" t="s">
        <v>2867</v>
      </c>
      <c r="J516" s="120" t="s">
        <v>2960</v>
      </c>
      <c r="K516" s="4" t="s">
        <v>16</v>
      </c>
      <c r="L516" s="4"/>
      <c r="M516" s="4"/>
      <c r="N516" s="4" t="s">
        <v>16</v>
      </c>
      <c r="O516" s="4"/>
      <c r="P516" s="4" t="s">
        <v>16</v>
      </c>
      <c r="Q516" s="4"/>
      <c r="R516" s="4" t="s">
        <v>16</v>
      </c>
      <c r="S516" s="4"/>
      <c r="T516" s="4"/>
      <c r="U516" s="4" t="s">
        <v>16</v>
      </c>
      <c r="V516" s="4"/>
      <c r="W516" s="4" t="s">
        <v>16</v>
      </c>
      <c r="X516" s="4"/>
      <c r="Y516" s="4" t="s">
        <v>16</v>
      </c>
      <c r="Z516" s="4"/>
      <c r="AA516" s="4"/>
      <c r="AB516" s="4" t="s">
        <v>16</v>
      </c>
      <c r="AC516" s="4"/>
      <c r="AD516" s="4" t="s">
        <v>16</v>
      </c>
      <c r="AE516" s="236"/>
      <c r="AF516" s="4" t="s">
        <v>16</v>
      </c>
      <c r="AG516" s="4"/>
      <c r="AH516" s="4"/>
      <c r="AI516" s="4" t="s">
        <v>16</v>
      </c>
      <c r="AJ516" s="4"/>
      <c r="AK516" s="4" t="s">
        <v>16</v>
      </c>
      <c r="AL516" s="4"/>
      <c r="AM516" s="4" t="s">
        <v>16</v>
      </c>
      <c r="AN516" s="4"/>
      <c r="AO516" s="4"/>
      <c r="AP516" s="42">
        <f ca="1">COUNTIFS(INDIRECT(Data!$J$2),"&lt;&gt;")</f>
        <v>13</v>
      </c>
      <c r="AQ516" s="42">
        <f ca="1">COUNTIFS(INDIRECT(Data!$J$2),"P")</f>
        <v>13</v>
      </c>
      <c r="AR516" s="42">
        <f ca="1">COUNTIFS(INDIRECT(Data!$J$2),"A")</f>
        <v>0</v>
      </c>
      <c r="AS516" s="43">
        <f ca="1">COUNTIFS(INDIRECT(Data!$J$2),"L")</f>
        <v>0</v>
      </c>
      <c r="AT516" s="44">
        <f ca="1">IFERROR(Attd_Sheet[[#This Row],[Classes Attended]]/Attd_Sheet[[#This Row],[Column1]],"")</f>
        <v>1</v>
      </c>
      <c r="AU516" s="93" t="s">
        <v>3501</v>
      </c>
    </row>
    <row r="517" spans="1:47" s="35" customFormat="1" hidden="1" x14ac:dyDescent="0.25">
      <c r="A517" s="42">
        <f>COUNTIFS(Attd_Sheet[Student ID],Attd_Sheet[[#This Row],[Student ID]])</f>
        <v>1</v>
      </c>
      <c r="B517" s="13" t="s">
        <v>137</v>
      </c>
      <c r="C517" s="193" t="s">
        <v>2981</v>
      </c>
      <c r="D517" s="215" t="s">
        <v>2226</v>
      </c>
      <c r="E517" s="215" t="s">
        <v>2227</v>
      </c>
      <c r="F517" s="196" t="s">
        <v>31</v>
      </c>
      <c r="G517" s="215" t="s">
        <v>2412</v>
      </c>
      <c r="H517" s="193" t="s">
        <v>7</v>
      </c>
      <c r="I517" s="224" t="s">
        <v>2867</v>
      </c>
      <c r="J517" s="120" t="s">
        <v>2960</v>
      </c>
      <c r="K517" s="4" t="s">
        <v>16</v>
      </c>
      <c r="L517" s="4"/>
      <c r="M517" s="4"/>
      <c r="N517" s="4" t="s">
        <v>16</v>
      </c>
      <c r="O517" s="4"/>
      <c r="P517" s="4" t="s">
        <v>16</v>
      </c>
      <c r="Q517" s="4"/>
      <c r="R517" s="4" t="s">
        <v>16</v>
      </c>
      <c r="S517" s="4"/>
      <c r="T517" s="4"/>
      <c r="U517" s="4" t="s">
        <v>16</v>
      </c>
      <c r="V517" s="4"/>
      <c r="W517" s="4" t="s">
        <v>16</v>
      </c>
      <c r="X517" s="4"/>
      <c r="Y517" s="4" t="s">
        <v>16</v>
      </c>
      <c r="Z517" s="4"/>
      <c r="AA517" s="4"/>
      <c r="AB517" s="4" t="s">
        <v>16</v>
      </c>
      <c r="AC517" s="4"/>
      <c r="AD517" s="4" t="s">
        <v>16</v>
      </c>
      <c r="AE517" s="236"/>
      <c r="AF517" s="4" t="s">
        <v>16</v>
      </c>
      <c r="AG517" s="4"/>
      <c r="AH517" s="4"/>
      <c r="AI517" s="4" t="s">
        <v>16</v>
      </c>
      <c r="AJ517" s="4"/>
      <c r="AK517" s="4" t="s">
        <v>16</v>
      </c>
      <c r="AL517" s="4"/>
      <c r="AM517" s="4" t="s">
        <v>16</v>
      </c>
      <c r="AN517" s="4"/>
      <c r="AO517" s="4"/>
      <c r="AP517" s="42">
        <f ca="1">COUNTIFS(INDIRECT(Data!$J$2),"&lt;&gt;")</f>
        <v>13</v>
      </c>
      <c r="AQ517" s="42">
        <f ca="1">COUNTIFS(INDIRECT(Data!$J$2),"P")</f>
        <v>13</v>
      </c>
      <c r="AR517" s="42">
        <f ca="1">COUNTIFS(INDIRECT(Data!$J$2),"A")</f>
        <v>0</v>
      </c>
      <c r="AS517" s="43">
        <f ca="1">COUNTIFS(INDIRECT(Data!$J$2),"L")</f>
        <v>0</v>
      </c>
      <c r="AT517" s="44">
        <f ca="1">IFERROR(Attd_Sheet[[#This Row],[Classes Attended]]/Attd_Sheet[[#This Row],[Column1]],"")</f>
        <v>1</v>
      </c>
      <c r="AU517" s="93" t="s">
        <v>3501</v>
      </c>
    </row>
    <row r="518" spans="1:47" s="35" customFormat="1" hidden="1" x14ac:dyDescent="0.25">
      <c r="A518" s="42">
        <f>COUNTIFS(Attd_Sheet[Student ID],Attd_Sheet[[#This Row],[Student ID]])</f>
        <v>1</v>
      </c>
      <c r="B518" s="13" t="s">
        <v>137</v>
      </c>
      <c r="C518" s="193" t="s">
        <v>2981</v>
      </c>
      <c r="D518" s="215" t="s">
        <v>2228</v>
      </c>
      <c r="E518" s="215" t="s">
        <v>2229</v>
      </c>
      <c r="F518" s="196" t="s">
        <v>31</v>
      </c>
      <c r="G518" s="215" t="s">
        <v>2412</v>
      </c>
      <c r="H518" s="193" t="s">
        <v>7</v>
      </c>
      <c r="I518" s="224" t="s">
        <v>2867</v>
      </c>
      <c r="J518" s="120" t="s">
        <v>2960</v>
      </c>
      <c r="K518" s="4" t="s">
        <v>16</v>
      </c>
      <c r="L518" s="4"/>
      <c r="M518" s="4"/>
      <c r="N518" s="4" t="s">
        <v>16</v>
      </c>
      <c r="O518" s="4"/>
      <c r="P518" s="4" t="s">
        <v>16</v>
      </c>
      <c r="Q518" s="4"/>
      <c r="R518" s="4" t="s">
        <v>16</v>
      </c>
      <c r="S518" s="4"/>
      <c r="T518" s="4"/>
      <c r="U518" s="4" t="s">
        <v>16</v>
      </c>
      <c r="V518" s="4"/>
      <c r="W518" s="4" t="s">
        <v>16</v>
      </c>
      <c r="X518" s="4"/>
      <c r="Y518" s="4" t="s">
        <v>16</v>
      </c>
      <c r="Z518" s="4"/>
      <c r="AA518" s="4"/>
      <c r="AB518" s="4" t="s">
        <v>16</v>
      </c>
      <c r="AC518" s="4"/>
      <c r="AD518" s="4" t="s">
        <v>16</v>
      </c>
      <c r="AE518" s="236"/>
      <c r="AF518" s="4" t="s">
        <v>16</v>
      </c>
      <c r="AG518" s="4"/>
      <c r="AH518" s="4"/>
      <c r="AI518" s="4" t="s">
        <v>16</v>
      </c>
      <c r="AJ518" s="4"/>
      <c r="AK518" s="4" t="s">
        <v>16</v>
      </c>
      <c r="AL518" s="4"/>
      <c r="AM518" s="4" t="s">
        <v>16</v>
      </c>
      <c r="AN518" s="4"/>
      <c r="AO518" s="4"/>
      <c r="AP518" s="42">
        <f ca="1">COUNTIFS(INDIRECT(Data!$J$2),"&lt;&gt;")</f>
        <v>13</v>
      </c>
      <c r="AQ518" s="42">
        <f ca="1">COUNTIFS(INDIRECT(Data!$J$2),"P")</f>
        <v>13</v>
      </c>
      <c r="AR518" s="42">
        <f ca="1">COUNTIFS(INDIRECT(Data!$J$2),"A")</f>
        <v>0</v>
      </c>
      <c r="AS518" s="43">
        <f ca="1">COUNTIFS(INDIRECT(Data!$J$2),"L")</f>
        <v>0</v>
      </c>
      <c r="AT518" s="44">
        <f ca="1">IFERROR(Attd_Sheet[[#This Row],[Classes Attended]]/Attd_Sheet[[#This Row],[Column1]],"")</f>
        <v>1</v>
      </c>
      <c r="AU518" s="93" t="s">
        <v>3501</v>
      </c>
    </row>
    <row r="519" spans="1:47" s="35" customFormat="1" hidden="1" x14ac:dyDescent="0.25">
      <c r="A519" s="42">
        <f>COUNTIFS(Attd_Sheet[Student ID],Attd_Sheet[[#This Row],[Student ID]])</f>
        <v>1</v>
      </c>
      <c r="B519" s="13" t="s">
        <v>137</v>
      </c>
      <c r="C519" s="193" t="s">
        <v>2981</v>
      </c>
      <c r="D519" s="215" t="s">
        <v>2230</v>
      </c>
      <c r="E519" s="215" t="s">
        <v>2231</v>
      </c>
      <c r="F519" s="196" t="s">
        <v>31</v>
      </c>
      <c r="G519" s="215" t="s">
        <v>2412</v>
      </c>
      <c r="H519" s="193" t="s">
        <v>7</v>
      </c>
      <c r="I519" s="224" t="s">
        <v>2867</v>
      </c>
      <c r="J519" s="120" t="s">
        <v>2960</v>
      </c>
      <c r="K519" s="4" t="s">
        <v>16</v>
      </c>
      <c r="L519" s="4"/>
      <c r="M519" s="4"/>
      <c r="N519" s="4" t="s">
        <v>16</v>
      </c>
      <c r="O519" s="4"/>
      <c r="P519" s="4" t="s">
        <v>16</v>
      </c>
      <c r="Q519" s="4"/>
      <c r="R519" s="4" t="s">
        <v>16</v>
      </c>
      <c r="S519" s="4"/>
      <c r="T519" s="4"/>
      <c r="U519" s="4" t="s">
        <v>16</v>
      </c>
      <c r="V519" s="4"/>
      <c r="W519" s="4" t="s">
        <v>16</v>
      </c>
      <c r="X519" s="4"/>
      <c r="Y519" s="4" t="s">
        <v>16</v>
      </c>
      <c r="Z519" s="4"/>
      <c r="AA519" s="4"/>
      <c r="AB519" s="4" t="s">
        <v>16</v>
      </c>
      <c r="AC519" s="4"/>
      <c r="AD519" s="4" t="s">
        <v>16</v>
      </c>
      <c r="AE519" s="236"/>
      <c r="AF519" s="4" t="s">
        <v>16</v>
      </c>
      <c r="AG519" s="4"/>
      <c r="AH519" s="4"/>
      <c r="AI519" s="4" t="s">
        <v>16</v>
      </c>
      <c r="AJ519" s="4"/>
      <c r="AK519" s="4" t="s">
        <v>16</v>
      </c>
      <c r="AL519" s="4"/>
      <c r="AM519" s="4" t="s">
        <v>16</v>
      </c>
      <c r="AN519" s="4"/>
      <c r="AO519" s="4"/>
      <c r="AP519" s="42">
        <f ca="1">COUNTIFS(INDIRECT(Data!$J$2),"&lt;&gt;")</f>
        <v>13</v>
      </c>
      <c r="AQ519" s="42">
        <f ca="1">COUNTIFS(INDIRECT(Data!$J$2),"P")</f>
        <v>13</v>
      </c>
      <c r="AR519" s="42">
        <f ca="1">COUNTIFS(INDIRECT(Data!$J$2),"A")</f>
        <v>0</v>
      </c>
      <c r="AS519" s="43">
        <f ca="1">COUNTIFS(INDIRECT(Data!$J$2),"L")</f>
        <v>0</v>
      </c>
      <c r="AT519" s="44">
        <f ca="1">IFERROR(Attd_Sheet[[#This Row],[Classes Attended]]/Attd_Sheet[[#This Row],[Column1]],"")</f>
        <v>1</v>
      </c>
      <c r="AU519" s="93" t="s">
        <v>3501</v>
      </c>
    </row>
    <row r="520" spans="1:47" s="35" customFormat="1" hidden="1" x14ac:dyDescent="0.25">
      <c r="A520" s="42">
        <f>COUNTIFS(Attd_Sheet[Student ID],Attd_Sheet[[#This Row],[Student ID]])</f>
        <v>1</v>
      </c>
      <c r="B520" s="13" t="s">
        <v>137</v>
      </c>
      <c r="C520" s="193" t="s">
        <v>2981</v>
      </c>
      <c r="D520" s="215" t="s">
        <v>2232</v>
      </c>
      <c r="E520" s="215" t="s">
        <v>2233</v>
      </c>
      <c r="F520" s="196" t="s">
        <v>31</v>
      </c>
      <c r="G520" s="215" t="s">
        <v>2412</v>
      </c>
      <c r="H520" s="193" t="s">
        <v>7</v>
      </c>
      <c r="I520" s="224" t="s">
        <v>2867</v>
      </c>
      <c r="J520" s="120" t="s">
        <v>2960</v>
      </c>
      <c r="K520" s="4" t="s">
        <v>16</v>
      </c>
      <c r="L520" s="4"/>
      <c r="M520" s="4"/>
      <c r="N520" s="4" t="s">
        <v>16</v>
      </c>
      <c r="O520" s="4"/>
      <c r="P520" s="4" t="s">
        <v>16</v>
      </c>
      <c r="Q520" s="4"/>
      <c r="R520" s="4" t="s">
        <v>16</v>
      </c>
      <c r="S520" s="4"/>
      <c r="T520" s="4"/>
      <c r="U520" s="4" t="s">
        <v>16</v>
      </c>
      <c r="V520" s="4"/>
      <c r="W520" s="4" t="s">
        <v>16</v>
      </c>
      <c r="X520" s="4"/>
      <c r="Y520" s="4" t="s">
        <v>16</v>
      </c>
      <c r="Z520" s="4"/>
      <c r="AA520" s="4"/>
      <c r="AB520" s="4" t="s">
        <v>16</v>
      </c>
      <c r="AC520" s="4"/>
      <c r="AD520" s="4" t="s">
        <v>16</v>
      </c>
      <c r="AE520" s="236"/>
      <c r="AF520" s="4" t="s">
        <v>16</v>
      </c>
      <c r="AG520" s="4"/>
      <c r="AH520" s="4"/>
      <c r="AI520" s="4" t="s">
        <v>16</v>
      </c>
      <c r="AJ520" s="4"/>
      <c r="AK520" s="4" t="s">
        <v>16</v>
      </c>
      <c r="AL520" s="4"/>
      <c r="AM520" s="4" t="s">
        <v>16</v>
      </c>
      <c r="AN520" s="4"/>
      <c r="AO520" s="4"/>
      <c r="AP520" s="42">
        <f ca="1">COUNTIFS(INDIRECT(Data!$J$2),"&lt;&gt;")</f>
        <v>13</v>
      </c>
      <c r="AQ520" s="42">
        <f ca="1">COUNTIFS(INDIRECT(Data!$J$2),"P")</f>
        <v>13</v>
      </c>
      <c r="AR520" s="42">
        <f ca="1">COUNTIFS(INDIRECT(Data!$J$2),"A")</f>
        <v>0</v>
      </c>
      <c r="AS520" s="43">
        <f ca="1">COUNTIFS(INDIRECT(Data!$J$2),"L")</f>
        <v>0</v>
      </c>
      <c r="AT520" s="44">
        <f ca="1">IFERROR(Attd_Sheet[[#This Row],[Classes Attended]]/Attd_Sheet[[#This Row],[Column1]],"")</f>
        <v>1</v>
      </c>
      <c r="AU520" s="93" t="s">
        <v>3501</v>
      </c>
    </row>
    <row r="521" spans="1:47" s="35" customFormat="1" hidden="1" x14ac:dyDescent="0.25">
      <c r="A521" s="42">
        <f>COUNTIFS(Attd_Sheet[Student ID],Attd_Sheet[[#This Row],[Student ID]])</f>
        <v>1</v>
      </c>
      <c r="B521" s="13" t="s">
        <v>137</v>
      </c>
      <c r="C521" s="193" t="s">
        <v>2981</v>
      </c>
      <c r="D521" s="215" t="s">
        <v>2234</v>
      </c>
      <c r="E521" s="215" t="s">
        <v>2235</v>
      </c>
      <c r="F521" s="196" t="s">
        <v>31</v>
      </c>
      <c r="G521" s="215" t="s">
        <v>2412</v>
      </c>
      <c r="H521" s="193" t="s">
        <v>7</v>
      </c>
      <c r="I521" s="224" t="s">
        <v>2867</v>
      </c>
      <c r="J521" s="120" t="s">
        <v>2960</v>
      </c>
      <c r="K521" s="4" t="s">
        <v>16</v>
      </c>
      <c r="L521" s="4"/>
      <c r="M521" s="4"/>
      <c r="N521" s="4" t="s">
        <v>16</v>
      </c>
      <c r="O521" s="4"/>
      <c r="P521" s="4" t="s">
        <v>16</v>
      </c>
      <c r="Q521" s="4"/>
      <c r="R521" s="4" t="s">
        <v>16</v>
      </c>
      <c r="S521" s="4"/>
      <c r="T521" s="4"/>
      <c r="U521" s="4" t="s">
        <v>16</v>
      </c>
      <c r="V521" s="4"/>
      <c r="W521" s="4" t="s">
        <v>16</v>
      </c>
      <c r="X521" s="4"/>
      <c r="Y521" s="4" t="s">
        <v>16</v>
      </c>
      <c r="Z521" s="4"/>
      <c r="AA521" s="4"/>
      <c r="AB521" s="4" t="s">
        <v>16</v>
      </c>
      <c r="AC521" s="4"/>
      <c r="AD521" s="4" t="s">
        <v>16</v>
      </c>
      <c r="AE521" s="236"/>
      <c r="AF521" s="4" t="s">
        <v>16</v>
      </c>
      <c r="AG521" s="4"/>
      <c r="AH521" s="4"/>
      <c r="AI521" s="4" t="s">
        <v>16</v>
      </c>
      <c r="AJ521" s="4"/>
      <c r="AK521" s="4" t="s">
        <v>16</v>
      </c>
      <c r="AL521" s="4"/>
      <c r="AM521" s="4" t="s">
        <v>16</v>
      </c>
      <c r="AN521" s="4"/>
      <c r="AO521" s="4"/>
      <c r="AP521" s="42">
        <f ca="1">COUNTIFS(INDIRECT(Data!$J$2),"&lt;&gt;")</f>
        <v>13</v>
      </c>
      <c r="AQ521" s="42">
        <f ca="1">COUNTIFS(INDIRECT(Data!$J$2),"P")</f>
        <v>13</v>
      </c>
      <c r="AR521" s="42">
        <f ca="1">COUNTIFS(INDIRECT(Data!$J$2),"A")</f>
        <v>0</v>
      </c>
      <c r="AS521" s="43">
        <f ca="1">COUNTIFS(INDIRECT(Data!$J$2),"L")</f>
        <v>0</v>
      </c>
      <c r="AT521" s="44">
        <f ca="1">IFERROR(Attd_Sheet[[#This Row],[Classes Attended]]/Attd_Sheet[[#This Row],[Column1]],"")</f>
        <v>1</v>
      </c>
      <c r="AU521" s="93" t="s">
        <v>3501</v>
      </c>
    </row>
    <row r="522" spans="1:47" s="35" customFormat="1" hidden="1" x14ac:dyDescent="0.25">
      <c r="A522" s="42">
        <f>COUNTIFS(Attd_Sheet[Student ID],Attd_Sheet[[#This Row],[Student ID]])</f>
        <v>1</v>
      </c>
      <c r="B522" s="13" t="s">
        <v>137</v>
      </c>
      <c r="C522" s="193" t="s">
        <v>2981</v>
      </c>
      <c r="D522" s="215" t="s">
        <v>2236</v>
      </c>
      <c r="E522" s="215" t="s">
        <v>2237</v>
      </c>
      <c r="F522" s="196" t="s">
        <v>31</v>
      </c>
      <c r="G522" s="215" t="s">
        <v>2412</v>
      </c>
      <c r="H522" s="193" t="s">
        <v>7</v>
      </c>
      <c r="I522" s="224" t="s">
        <v>2867</v>
      </c>
      <c r="J522" s="120" t="s">
        <v>2960</v>
      </c>
      <c r="K522" s="4" t="s">
        <v>16</v>
      </c>
      <c r="L522" s="4"/>
      <c r="M522" s="4"/>
      <c r="N522" s="4" t="s">
        <v>16</v>
      </c>
      <c r="O522" s="4"/>
      <c r="P522" s="4" t="s">
        <v>16</v>
      </c>
      <c r="Q522" s="4"/>
      <c r="R522" s="4" t="s">
        <v>16</v>
      </c>
      <c r="S522" s="4"/>
      <c r="T522" s="4"/>
      <c r="U522" s="4" t="s">
        <v>16</v>
      </c>
      <c r="V522" s="4"/>
      <c r="W522" s="4" t="s">
        <v>16</v>
      </c>
      <c r="X522" s="4"/>
      <c r="Y522" s="4" t="s">
        <v>16</v>
      </c>
      <c r="Z522" s="4"/>
      <c r="AA522" s="4"/>
      <c r="AB522" s="4" t="s">
        <v>16</v>
      </c>
      <c r="AC522" s="4"/>
      <c r="AD522" s="4" t="s">
        <v>16</v>
      </c>
      <c r="AE522" s="236"/>
      <c r="AF522" s="4" t="s">
        <v>16</v>
      </c>
      <c r="AG522" s="4"/>
      <c r="AH522" s="4"/>
      <c r="AI522" s="4" t="s">
        <v>16</v>
      </c>
      <c r="AJ522" s="4"/>
      <c r="AK522" s="4" t="s">
        <v>16</v>
      </c>
      <c r="AL522" s="4"/>
      <c r="AM522" s="4" t="s">
        <v>16</v>
      </c>
      <c r="AN522" s="4"/>
      <c r="AO522" s="4"/>
      <c r="AP522" s="42">
        <f ca="1">COUNTIFS(INDIRECT(Data!$J$2),"&lt;&gt;")</f>
        <v>13</v>
      </c>
      <c r="AQ522" s="42">
        <f ca="1">COUNTIFS(INDIRECT(Data!$J$2),"P")</f>
        <v>13</v>
      </c>
      <c r="AR522" s="42">
        <f ca="1">COUNTIFS(INDIRECT(Data!$J$2),"A")</f>
        <v>0</v>
      </c>
      <c r="AS522" s="43">
        <f ca="1">COUNTIFS(INDIRECT(Data!$J$2),"L")</f>
        <v>0</v>
      </c>
      <c r="AT522" s="44">
        <f ca="1">IFERROR(Attd_Sheet[[#This Row],[Classes Attended]]/Attd_Sheet[[#This Row],[Column1]],"")</f>
        <v>1</v>
      </c>
      <c r="AU522" s="93" t="s">
        <v>3501</v>
      </c>
    </row>
    <row r="523" spans="1:47" s="35" customFormat="1" hidden="1" x14ac:dyDescent="0.25">
      <c r="A523" s="42">
        <f>COUNTIFS(Attd_Sheet[Student ID],Attd_Sheet[[#This Row],[Student ID]])</f>
        <v>1</v>
      </c>
      <c r="B523" s="13" t="s">
        <v>137</v>
      </c>
      <c r="C523" s="193" t="s">
        <v>2981</v>
      </c>
      <c r="D523" s="215" t="s">
        <v>2238</v>
      </c>
      <c r="E523" s="215" t="s">
        <v>2239</v>
      </c>
      <c r="F523" s="196" t="s">
        <v>31</v>
      </c>
      <c r="G523" s="215" t="s">
        <v>2412</v>
      </c>
      <c r="H523" s="193" t="s">
        <v>7</v>
      </c>
      <c r="I523" s="224" t="s">
        <v>2867</v>
      </c>
      <c r="J523" s="120" t="s">
        <v>2960</v>
      </c>
      <c r="K523" s="4" t="s">
        <v>16</v>
      </c>
      <c r="L523" s="4"/>
      <c r="M523" s="4"/>
      <c r="N523" s="4" t="s">
        <v>16</v>
      </c>
      <c r="O523" s="4"/>
      <c r="P523" s="4" t="s">
        <v>16</v>
      </c>
      <c r="Q523" s="4"/>
      <c r="R523" s="4" t="s">
        <v>16</v>
      </c>
      <c r="S523" s="4"/>
      <c r="T523" s="4"/>
      <c r="U523" s="4" t="s">
        <v>16</v>
      </c>
      <c r="V523" s="4"/>
      <c r="W523" s="4" t="s">
        <v>16</v>
      </c>
      <c r="X523" s="4"/>
      <c r="Y523" s="4" t="s">
        <v>16</v>
      </c>
      <c r="Z523" s="4"/>
      <c r="AA523" s="4"/>
      <c r="AB523" s="4" t="s">
        <v>16</v>
      </c>
      <c r="AC523" s="4"/>
      <c r="AD523" s="4" t="s">
        <v>16</v>
      </c>
      <c r="AE523" s="236"/>
      <c r="AF523" s="4" t="s">
        <v>16</v>
      </c>
      <c r="AG523" s="4"/>
      <c r="AH523" s="4"/>
      <c r="AI523" s="4" t="s">
        <v>16</v>
      </c>
      <c r="AJ523" s="4"/>
      <c r="AK523" s="4" t="s">
        <v>16</v>
      </c>
      <c r="AL523" s="4"/>
      <c r="AM523" s="4" t="s">
        <v>16</v>
      </c>
      <c r="AN523" s="4"/>
      <c r="AO523" s="4"/>
      <c r="AP523" s="42">
        <f ca="1">COUNTIFS(INDIRECT(Data!$J$2),"&lt;&gt;")</f>
        <v>13</v>
      </c>
      <c r="AQ523" s="42">
        <f ca="1">COUNTIFS(INDIRECT(Data!$J$2),"P")</f>
        <v>13</v>
      </c>
      <c r="AR523" s="42">
        <f ca="1">COUNTIFS(INDIRECT(Data!$J$2),"A")</f>
        <v>0</v>
      </c>
      <c r="AS523" s="43">
        <f ca="1">COUNTIFS(INDIRECT(Data!$J$2),"L")</f>
        <v>0</v>
      </c>
      <c r="AT523" s="44">
        <f ca="1">IFERROR(Attd_Sheet[[#This Row],[Classes Attended]]/Attd_Sheet[[#This Row],[Column1]],"")</f>
        <v>1</v>
      </c>
      <c r="AU523" s="93" t="s">
        <v>3501</v>
      </c>
    </row>
    <row r="524" spans="1:47" s="35" customFormat="1" hidden="1" x14ac:dyDescent="0.25">
      <c r="A524" s="42">
        <f>COUNTIFS(Attd_Sheet[Student ID],Attd_Sheet[[#This Row],[Student ID]])</f>
        <v>1</v>
      </c>
      <c r="B524" s="13" t="s">
        <v>137</v>
      </c>
      <c r="C524" s="193" t="s">
        <v>2981</v>
      </c>
      <c r="D524" s="215" t="s">
        <v>2240</v>
      </c>
      <c r="E524" s="215" t="s">
        <v>2241</v>
      </c>
      <c r="F524" s="196" t="s">
        <v>31</v>
      </c>
      <c r="G524" s="215" t="s">
        <v>2412</v>
      </c>
      <c r="H524" s="193" t="s">
        <v>7</v>
      </c>
      <c r="I524" s="224" t="s">
        <v>2867</v>
      </c>
      <c r="J524" s="120" t="s">
        <v>2960</v>
      </c>
      <c r="K524" s="4" t="s">
        <v>16</v>
      </c>
      <c r="L524" s="4"/>
      <c r="M524" s="4"/>
      <c r="N524" s="4" t="s">
        <v>16</v>
      </c>
      <c r="O524" s="4"/>
      <c r="P524" s="4" t="s">
        <v>16</v>
      </c>
      <c r="Q524" s="4"/>
      <c r="R524" s="4" t="s">
        <v>16</v>
      </c>
      <c r="S524" s="4"/>
      <c r="T524" s="4"/>
      <c r="U524" s="4" t="s">
        <v>16</v>
      </c>
      <c r="V524" s="4"/>
      <c r="W524" s="4" t="s">
        <v>16</v>
      </c>
      <c r="X524" s="4"/>
      <c r="Y524" s="4" t="s">
        <v>16</v>
      </c>
      <c r="Z524" s="4"/>
      <c r="AA524" s="4"/>
      <c r="AB524" s="4" t="s">
        <v>16</v>
      </c>
      <c r="AC524" s="4"/>
      <c r="AD524" s="4" t="s">
        <v>16</v>
      </c>
      <c r="AE524" s="236"/>
      <c r="AF524" s="4" t="s">
        <v>16</v>
      </c>
      <c r="AG524" s="4"/>
      <c r="AH524" s="4"/>
      <c r="AI524" s="4" t="s">
        <v>16</v>
      </c>
      <c r="AJ524" s="4"/>
      <c r="AK524" s="4" t="s">
        <v>16</v>
      </c>
      <c r="AL524" s="4"/>
      <c r="AM524" s="4" t="s">
        <v>16</v>
      </c>
      <c r="AN524" s="4"/>
      <c r="AO524" s="4"/>
      <c r="AP524" s="42">
        <f ca="1">COUNTIFS(INDIRECT(Data!$J$2),"&lt;&gt;")</f>
        <v>13</v>
      </c>
      <c r="AQ524" s="42">
        <f ca="1">COUNTIFS(INDIRECT(Data!$J$2),"P")</f>
        <v>13</v>
      </c>
      <c r="AR524" s="42">
        <f ca="1">COUNTIFS(INDIRECT(Data!$J$2),"A")</f>
        <v>0</v>
      </c>
      <c r="AS524" s="43">
        <f ca="1">COUNTIFS(INDIRECT(Data!$J$2),"L")</f>
        <v>0</v>
      </c>
      <c r="AT524" s="44">
        <f ca="1">IFERROR(Attd_Sheet[[#This Row],[Classes Attended]]/Attd_Sheet[[#This Row],[Column1]],"")</f>
        <v>1</v>
      </c>
      <c r="AU524" s="93" t="s">
        <v>3501</v>
      </c>
    </row>
    <row r="525" spans="1:47" s="35" customFormat="1" hidden="1" x14ac:dyDescent="0.25">
      <c r="A525" s="42">
        <f>COUNTIFS(Attd_Sheet[Student ID],Attd_Sheet[[#This Row],[Student ID]])</f>
        <v>1</v>
      </c>
      <c r="B525" s="13" t="s">
        <v>137</v>
      </c>
      <c r="C525" s="193" t="s">
        <v>2981</v>
      </c>
      <c r="D525" s="215" t="s">
        <v>2242</v>
      </c>
      <c r="E525" s="215" t="s">
        <v>2243</v>
      </c>
      <c r="F525" s="196" t="s">
        <v>31</v>
      </c>
      <c r="G525" s="215" t="s">
        <v>2412</v>
      </c>
      <c r="H525" s="193" t="s">
        <v>7</v>
      </c>
      <c r="I525" s="224" t="s">
        <v>2867</v>
      </c>
      <c r="J525" s="120" t="s">
        <v>2960</v>
      </c>
      <c r="K525" s="4" t="s">
        <v>16</v>
      </c>
      <c r="L525" s="4"/>
      <c r="M525" s="4"/>
      <c r="N525" s="4" t="s">
        <v>16</v>
      </c>
      <c r="O525" s="4"/>
      <c r="P525" s="4" t="s">
        <v>16</v>
      </c>
      <c r="Q525" s="4"/>
      <c r="R525" s="4" t="s">
        <v>16</v>
      </c>
      <c r="S525" s="4"/>
      <c r="T525" s="4"/>
      <c r="U525" s="4" t="s">
        <v>16</v>
      </c>
      <c r="V525" s="4"/>
      <c r="W525" s="4" t="s">
        <v>16</v>
      </c>
      <c r="X525" s="4"/>
      <c r="Y525" s="4" t="s">
        <v>16</v>
      </c>
      <c r="Z525" s="4"/>
      <c r="AA525" s="4"/>
      <c r="AB525" s="4" t="s">
        <v>16</v>
      </c>
      <c r="AC525" s="4"/>
      <c r="AD525" s="4" t="s">
        <v>16</v>
      </c>
      <c r="AE525" s="236"/>
      <c r="AF525" s="4" t="s">
        <v>16</v>
      </c>
      <c r="AG525" s="4"/>
      <c r="AH525" s="4"/>
      <c r="AI525" s="4" t="s">
        <v>16</v>
      </c>
      <c r="AJ525" s="4"/>
      <c r="AK525" s="4" t="s">
        <v>16</v>
      </c>
      <c r="AL525" s="4"/>
      <c r="AM525" s="4" t="s">
        <v>16</v>
      </c>
      <c r="AN525" s="4"/>
      <c r="AO525" s="4"/>
      <c r="AP525" s="42">
        <f ca="1">COUNTIFS(INDIRECT(Data!$J$2),"&lt;&gt;")</f>
        <v>13</v>
      </c>
      <c r="AQ525" s="42">
        <f ca="1">COUNTIFS(INDIRECT(Data!$J$2),"P")</f>
        <v>13</v>
      </c>
      <c r="AR525" s="42">
        <f ca="1">COUNTIFS(INDIRECT(Data!$J$2),"A")</f>
        <v>0</v>
      </c>
      <c r="AS525" s="43">
        <f ca="1">COUNTIFS(INDIRECT(Data!$J$2),"L")</f>
        <v>0</v>
      </c>
      <c r="AT525" s="44">
        <f ca="1">IFERROR(Attd_Sheet[[#This Row],[Classes Attended]]/Attd_Sheet[[#This Row],[Column1]],"")</f>
        <v>1</v>
      </c>
      <c r="AU525" s="93" t="s">
        <v>3501</v>
      </c>
    </row>
    <row r="526" spans="1:47" s="35" customFormat="1" hidden="1" x14ac:dyDescent="0.25">
      <c r="A526" s="42">
        <f>COUNTIFS(Attd_Sheet[Student ID],Attd_Sheet[[#This Row],[Student ID]])</f>
        <v>1</v>
      </c>
      <c r="B526" s="13" t="s">
        <v>137</v>
      </c>
      <c r="C526" s="193" t="s">
        <v>2981</v>
      </c>
      <c r="D526" s="215" t="s">
        <v>2244</v>
      </c>
      <c r="E526" s="215" t="s">
        <v>2245</v>
      </c>
      <c r="F526" s="196" t="s">
        <v>31</v>
      </c>
      <c r="G526" s="215" t="s">
        <v>2412</v>
      </c>
      <c r="H526" s="193" t="s">
        <v>7</v>
      </c>
      <c r="I526" s="224" t="s">
        <v>2867</v>
      </c>
      <c r="J526" s="120" t="s">
        <v>2960</v>
      </c>
      <c r="K526" s="4" t="s">
        <v>16</v>
      </c>
      <c r="L526" s="4"/>
      <c r="M526" s="4"/>
      <c r="N526" s="4" t="s">
        <v>16</v>
      </c>
      <c r="O526" s="4"/>
      <c r="P526" s="4" t="s">
        <v>16</v>
      </c>
      <c r="Q526" s="4"/>
      <c r="R526" s="4" t="s">
        <v>16</v>
      </c>
      <c r="S526" s="4"/>
      <c r="T526" s="4"/>
      <c r="U526" s="4" t="s">
        <v>16</v>
      </c>
      <c r="V526" s="4"/>
      <c r="W526" s="4" t="s">
        <v>16</v>
      </c>
      <c r="X526" s="4"/>
      <c r="Y526" s="4" t="s">
        <v>16</v>
      </c>
      <c r="Z526" s="4"/>
      <c r="AA526" s="4"/>
      <c r="AB526" s="4" t="s">
        <v>16</v>
      </c>
      <c r="AC526" s="4"/>
      <c r="AD526" s="4" t="s">
        <v>16</v>
      </c>
      <c r="AE526" s="236"/>
      <c r="AF526" s="4" t="s">
        <v>16</v>
      </c>
      <c r="AG526" s="4"/>
      <c r="AH526" s="4"/>
      <c r="AI526" s="4" t="s">
        <v>16</v>
      </c>
      <c r="AJ526" s="4"/>
      <c r="AK526" s="4" t="s">
        <v>16</v>
      </c>
      <c r="AL526" s="4"/>
      <c r="AM526" s="4" t="s">
        <v>16</v>
      </c>
      <c r="AN526" s="4"/>
      <c r="AO526" s="4"/>
      <c r="AP526" s="42">
        <f ca="1">COUNTIFS(INDIRECT(Data!$J$2),"&lt;&gt;")</f>
        <v>13</v>
      </c>
      <c r="AQ526" s="42">
        <f ca="1">COUNTIFS(INDIRECT(Data!$J$2),"P")</f>
        <v>13</v>
      </c>
      <c r="AR526" s="42">
        <f ca="1">COUNTIFS(INDIRECT(Data!$J$2),"A")</f>
        <v>0</v>
      </c>
      <c r="AS526" s="43">
        <f ca="1">COUNTIFS(INDIRECT(Data!$J$2),"L")</f>
        <v>0</v>
      </c>
      <c r="AT526" s="44">
        <f ca="1">IFERROR(Attd_Sheet[[#This Row],[Classes Attended]]/Attd_Sheet[[#This Row],[Column1]],"")</f>
        <v>1</v>
      </c>
      <c r="AU526" s="93" t="s">
        <v>3501</v>
      </c>
    </row>
    <row r="527" spans="1:47" s="35" customFormat="1" hidden="1" x14ac:dyDescent="0.25">
      <c r="A527" s="42">
        <f>COUNTIFS(Attd_Sheet[Student ID],Attd_Sheet[[#This Row],[Student ID]])</f>
        <v>1</v>
      </c>
      <c r="B527" s="13" t="s">
        <v>137</v>
      </c>
      <c r="C527" s="193" t="s">
        <v>2981</v>
      </c>
      <c r="D527" s="215" t="s">
        <v>2246</v>
      </c>
      <c r="E527" s="215" t="s">
        <v>2247</v>
      </c>
      <c r="F527" s="196" t="s">
        <v>31</v>
      </c>
      <c r="G527" s="215" t="s">
        <v>2412</v>
      </c>
      <c r="H527" s="193" t="s">
        <v>7</v>
      </c>
      <c r="I527" s="224" t="s">
        <v>2867</v>
      </c>
      <c r="J527" s="120" t="s">
        <v>2960</v>
      </c>
      <c r="K527" s="4" t="s">
        <v>16</v>
      </c>
      <c r="L527" s="4"/>
      <c r="M527" s="4"/>
      <c r="N527" s="4" t="s">
        <v>16</v>
      </c>
      <c r="O527" s="4"/>
      <c r="P527" s="4" t="s">
        <v>16</v>
      </c>
      <c r="Q527" s="4"/>
      <c r="R527" s="4" t="s">
        <v>16</v>
      </c>
      <c r="S527" s="4"/>
      <c r="T527" s="4"/>
      <c r="U527" s="4" t="s">
        <v>16</v>
      </c>
      <c r="V527" s="4"/>
      <c r="W527" s="4" t="s">
        <v>16</v>
      </c>
      <c r="X527" s="4"/>
      <c r="Y527" s="4" t="s">
        <v>16</v>
      </c>
      <c r="Z527" s="4"/>
      <c r="AA527" s="4"/>
      <c r="AB527" s="4" t="s">
        <v>16</v>
      </c>
      <c r="AC527" s="4"/>
      <c r="AD527" s="4" t="s">
        <v>16</v>
      </c>
      <c r="AE527" s="236"/>
      <c r="AF527" s="4" t="s">
        <v>16</v>
      </c>
      <c r="AG527" s="4"/>
      <c r="AH527" s="4"/>
      <c r="AI527" s="4" t="s">
        <v>16</v>
      </c>
      <c r="AJ527" s="4"/>
      <c r="AK527" s="4" t="s">
        <v>16</v>
      </c>
      <c r="AL527" s="4"/>
      <c r="AM527" s="4" t="s">
        <v>16</v>
      </c>
      <c r="AN527" s="4"/>
      <c r="AO527" s="4"/>
      <c r="AP527" s="42">
        <f ca="1">COUNTIFS(INDIRECT(Data!$J$2),"&lt;&gt;")</f>
        <v>13</v>
      </c>
      <c r="AQ527" s="42">
        <f ca="1">COUNTIFS(INDIRECT(Data!$J$2),"P")</f>
        <v>13</v>
      </c>
      <c r="AR527" s="42">
        <f ca="1">COUNTIFS(INDIRECT(Data!$J$2),"A")</f>
        <v>0</v>
      </c>
      <c r="AS527" s="43">
        <f ca="1">COUNTIFS(INDIRECT(Data!$J$2),"L")</f>
        <v>0</v>
      </c>
      <c r="AT527" s="44">
        <f ca="1">IFERROR(Attd_Sheet[[#This Row],[Classes Attended]]/Attd_Sheet[[#This Row],[Column1]],"")</f>
        <v>1</v>
      </c>
      <c r="AU527" s="93" t="s">
        <v>3501</v>
      </c>
    </row>
    <row r="528" spans="1:47" s="35" customFormat="1" hidden="1" x14ac:dyDescent="0.25">
      <c r="A528" s="42">
        <f>COUNTIFS(Attd_Sheet[Student ID],Attd_Sheet[[#This Row],[Student ID]])</f>
        <v>1</v>
      </c>
      <c r="B528" s="13" t="s">
        <v>137</v>
      </c>
      <c r="C528" s="193" t="s">
        <v>2981</v>
      </c>
      <c r="D528" s="215" t="s">
        <v>2248</v>
      </c>
      <c r="E528" s="215" t="s">
        <v>1939</v>
      </c>
      <c r="F528" s="196" t="s">
        <v>31</v>
      </c>
      <c r="G528" s="215" t="s">
        <v>2412</v>
      </c>
      <c r="H528" s="193" t="s">
        <v>7</v>
      </c>
      <c r="I528" s="224" t="s">
        <v>2867</v>
      </c>
      <c r="J528" s="120" t="s">
        <v>2960</v>
      </c>
      <c r="K528" s="4" t="s">
        <v>16</v>
      </c>
      <c r="L528" s="4"/>
      <c r="M528" s="4"/>
      <c r="N528" s="4" t="s">
        <v>16</v>
      </c>
      <c r="O528" s="4"/>
      <c r="P528" s="4" t="s">
        <v>16</v>
      </c>
      <c r="Q528" s="4"/>
      <c r="R528" s="4" t="s">
        <v>16</v>
      </c>
      <c r="S528" s="4"/>
      <c r="T528" s="4"/>
      <c r="U528" s="4" t="s">
        <v>16</v>
      </c>
      <c r="V528" s="4"/>
      <c r="W528" s="4" t="s">
        <v>16</v>
      </c>
      <c r="X528" s="4"/>
      <c r="Y528" s="4" t="s">
        <v>16</v>
      </c>
      <c r="Z528" s="4"/>
      <c r="AA528" s="4"/>
      <c r="AB528" s="4" t="s">
        <v>16</v>
      </c>
      <c r="AC528" s="4"/>
      <c r="AD528" s="4" t="s">
        <v>16</v>
      </c>
      <c r="AE528" s="236"/>
      <c r="AF528" s="4" t="s">
        <v>16</v>
      </c>
      <c r="AG528" s="4"/>
      <c r="AH528" s="4"/>
      <c r="AI528" s="4" t="s">
        <v>16</v>
      </c>
      <c r="AJ528" s="4"/>
      <c r="AK528" s="4" t="s">
        <v>16</v>
      </c>
      <c r="AL528" s="4"/>
      <c r="AM528" s="4" t="s">
        <v>16</v>
      </c>
      <c r="AN528" s="4"/>
      <c r="AO528" s="4"/>
      <c r="AP528" s="42">
        <f ca="1">COUNTIFS(INDIRECT(Data!$J$2),"&lt;&gt;")</f>
        <v>13</v>
      </c>
      <c r="AQ528" s="42">
        <f ca="1">COUNTIFS(INDIRECT(Data!$J$2),"P")</f>
        <v>13</v>
      </c>
      <c r="AR528" s="42">
        <f ca="1">COUNTIFS(INDIRECT(Data!$J$2),"A")</f>
        <v>0</v>
      </c>
      <c r="AS528" s="43">
        <f ca="1">COUNTIFS(INDIRECT(Data!$J$2),"L")</f>
        <v>0</v>
      </c>
      <c r="AT528" s="44">
        <f ca="1">IFERROR(Attd_Sheet[[#This Row],[Classes Attended]]/Attd_Sheet[[#This Row],[Column1]],"")</f>
        <v>1</v>
      </c>
      <c r="AU528" s="93" t="s">
        <v>3501</v>
      </c>
    </row>
    <row r="529" spans="1:47" s="35" customFormat="1" hidden="1" x14ac:dyDescent="0.25">
      <c r="A529" s="42">
        <f>COUNTIFS(Attd_Sheet[Student ID],Attd_Sheet[[#This Row],[Student ID]])</f>
        <v>1</v>
      </c>
      <c r="B529" s="13" t="s">
        <v>139</v>
      </c>
      <c r="C529" s="193" t="s">
        <v>2981</v>
      </c>
      <c r="D529" s="215" t="s">
        <v>2249</v>
      </c>
      <c r="E529" s="215" t="s">
        <v>2250</v>
      </c>
      <c r="F529" s="196" t="s">
        <v>31</v>
      </c>
      <c r="G529" s="215" t="s">
        <v>2412</v>
      </c>
      <c r="H529" s="193" t="s">
        <v>7</v>
      </c>
      <c r="I529" s="224" t="s">
        <v>2867</v>
      </c>
      <c r="J529" s="120" t="s">
        <v>2960</v>
      </c>
      <c r="K529" s="4" t="s">
        <v>28</v>
      </c>
      <c r="L529" s="4"/>
      <c r="M529" s="4"/>
      <c r="N529" s="4" t="s">
        <v>28</v>
      </c>
      <c r="O529" s="4"/>
      <c r="P529" s="4" t="s">
        <v>28</v>
      </c>
      <c r="Q529" s="4"/>
      <c r="R529" s="4" t="s">
        <v>28</v>
      </c>
      <c r="S529" s="4"/>
      <c r="T529" s="4"/>
      <c r="U529" s="4" t="s">
        <v>28</v>
      </c>
      <c r="V529" s="4"/>
      <c r="W529" s="4" t="s">
        <v>28</v>
      </c>
      <c r="X529" s="4"/>
      <c r="Y529" s="4" t="s">
        <v>28</v>
      </c>
      <c r="Z529" s="4"/>
      <c r="AA529" s="4"/>
      <c r="AB529" s="4" t="s">
        <v>28</v>
      </c>
      <c r="AC529" s="4"/>
      <c r="AD529" s="4" t="s">
        <v>28</v>
      </c>
      <c r="AE529" s="236"/>
      <c r="AF529" s="4" t="s">
        <v>28</v>
      </c>
      <c r="AG529" s="4"/>
      <c r="AH529" s="4"/>
      <c r="AI529" s="4" t="s">
        <v>28</v>
      </c>
      <c r="AJ529" s="4"/>
      <c r="AK529" s="4" t="s">
        <v>28</v>
      </c>
      <c r="AL529" s="4"/>
      <c r="AM529" s="4" t="s">
        <v>28</v>
      </c>
      <c r="AN529" s="4"/>
      <c r="AO529" s="4"/>
      <c r="AP529" s="42">
        <f ca="1">COUNTIFS(INDIRECT(Data!$J$2),"&lt;&gt;")</f>
        <v>13</v>
      </c>
      <c r="AQ529" s="42">
        <f ca="1">COUNTIFS(INDIRECT(Data!$J$2),"P")</f>
        <v>0</v>
      </c>
      <c r="AR529" s="42">
        <f ca="1">COUNTIFS(INDIRECT(Data!$J$2),"A")</f>
        <v>13</v>
      </c>
      <c r="AS529" s="43">
        <f ca="1">COUNTIFS(INDIRECT(Data!$J$2),"L")</f>
        <v>0</v>
      </c>
      <c r="AT529" s="44">
        <f ca="1">IFERROR(Attd_Sheet[[#This Row],[Classes Attended]]/Attd_Sheet[[#This Row],[Column1]],"")</f>
        <v>0</v>
      </c>
      <c r="AU529" s="93" t="s">
        <v>3502</v>
      </c>
    </row>
    <row r="530" spans="1:47" s="35" customFormat="1" hidden="1" x14ac:dyDescent="0.25">
      <c r="A530" s="42">
        <f>COUNTIFS(Attd_Sheet[Student ID],Attd_Sheet[[#This Row],[Student ID]])</f>
        <v>1</v>
      </c>
      <c r="B530" s="13" t="s">
        <v>137</v>
      </c>
      <c r="C530" s="193" t="s">
        <v>2981</v>
      </c>
      <c r="D530" s="215" t="s">
        <v>2251</v>
      </c>
      <c r="E530" s="215" t="s">
        <v>1354</v>
      </c>
      <c r="F530" s="196" t="s">
        <v>31</v>
      </c>
      <c r="G530" s="215" t="s">
        <v>2412</v>
      </c>
      <c r="H530" s="193" t="s">
        <v>7</v>
      </c>
      <c r="I530" s="224" t="s">
        <v>2867</v>
      </c>
      <c r="J530" s="120" t="s">
        <v>2960</v>
      </c>
      <c r="K530" s="4" t="s">
        <v>16</v>
      </c>
      <c r="L530" s="4"/>
      <c r="M530" s="4"/>
      <c r="N530" s="4" t="s">
        <v>16</v>
      </c>
      <c r="O530" s="4"/>
      <c r="P530" s="4" t="s">
        <v>16</v>
      </c>
      <c r="Q530" s="4"/>
      <c r="R530" s="4" t="s">
        <v>16</v>
      </c>
      <c r="S530" s="4"/>
      <c r="T530" s="4"/>
      <c r="U530" s="4" t="s">
        <v>16</v>
      </c>
      <c r="V530" s="4"/>
      <c r="W530" s="4" t="s">
        <v>16</v>
      </c>
      <c r="X530" s="4"/>
      <c r="Y530" s="4" t="s">
        <v>16</v>
      </c>
      <c r="Z530" s="4"/>
      <c r="AA530" s="4"/>
      <c r="AB530" s="4" t="s">
        <v>16</v>
      </c>
      <c r="AC530" s="4"/>
      <c r="AD530" s="4" t="s">
        <v>16</v>
      </c>
      <c r="AE530" s="236"/>
      <c r="AF530" s="4" t="s">
        <v>16</v>
      </c>
      <c r="AG530" s="4"/>
      <c r="AH530" s="4"/>
      <c r="AI530" s="4" t="s">
        <v>16</v>
      </c>
      <c r="AJ530" s="4"/>
      <c r="AK530" s="4" t="s">
        <v>16</v>
      </c>
      <c r="AL530" s="4"/>
      <c r="AM530" s="4" t="s">
        <v>16</v>
      </c>
      <c r="AN530" s="4"/>
      <c r="AO530" s="4"/>
      <c r="AP530" s="42">
        <f ca="1">COUNTIFS(INDIRECT(Data!$J$2),"&lt;&gt;")</f>
        <v>13</v>
      </c>
      <c r="AQ530" s="42">
        <f ca="1">COUNTIFS(INDIRECT(Data!$J$2),"P")</f>
        <v>13</v>
      </c>
      <c r="AR530" s="42">
        <f ca="1">COUNTIFS(INDIRECT(Data!$J$2),"A")</f>
        <v>0</v>
      </c>
      <c r="AS530" s="43">
        <f ca="1">COUNTIFS(INDIRECT(Data!$J$2),"L")</f>
        <v>0</v>
      </c>
      <c r="AT530" s="44">
        <f ca="1">IFERROR(Attd_Sheet[[#This Row],[Classes Attended]]/Attd_Sheet[[#This Row],[Column1]],"")</f>
        <v>1</v>
      </c>
      <c r="AU530" s="93" t="s">
        <v>3501</v>
      </c>
    </row>
    <row r="531" spans="1:47" s="35" customFormat="1" hidden="1" x14ac:dyDescent="0.25">
      <c r="A531" s="42">
        <f>COUNTIFS(Attd_Sheet[Student ID],Attd_Sheet[[#This Row],[Student ID]])</f>
        <v>1</v>
      </c>
      <c r="B531" s="13" t="s">
        <v>137</v>
      </c>
      <c r="C531" s="193" t="s">
        <v>2981</v>
      </c>
      <c r="D531" s="215" t="s">
        <v>2252</v>
      </c>
      <c r="E531" s="215" t="s">
        <v>2253</v>
      </c>
      <c r="F531" s="196" t="s">
        <v>31</v>
      </c>
      <c r="G531" s="215" t="s">
        <v>2412</v>
      </c>
      <c r="H531" s="193" t="s">
        <v>7</v>
      </c>
      <c r="I531" s="224" t="s">
        <v>2867</v>
      </c>
      <c r="J531" s="120" t="s">
        <v>2960</v>
      </c>
      <c r="K531" s="4" t="s">
        <v>16</v>
      </c>
      <c r="L531" s="4"/>
      <c r="M531" s="4"/>
      <c r="N531" s="4" t="s">
        <v>16</v>
      </c>
      <c r="O531" s="4"/>
      <c r="P531" s="4" t="s">
        <v>16</v>
      </c>
      <c r="Q531" s="4"/>
      <c r="R531" s="4" t="s">
        <v>16</v>
      </c>
      <c r="S531" s="4"/>
      <c r="T531" s="4"/>
      <c r="U531" s="4" t="s">
        <v>16</v>
      </c>
      <c r="V531" s="4"/>
      <c r="W531" s="4" t="s">
        <v>16</v>
      </c>
      <c r="X531" s="4"/>
      <c r="Y531" s="4" t="s">
        <v>16</v>
      </c>
      <c r="Z531" s="4"/>
      <c r="AA531" s="4"/>
      <c r="AB531" s="4" t="s">
        <v>16</v>
      </c>
      <c r="AC531" s="4"/>
      <c r="AD531" s="4" t="s">
        <v>16</v>
      </c>
      <c r="AE531" s="236"/>
      <c r="AF531" s="4" t="s">
        <v>16</v>
      </c>
      <c r="AG531" s="4"/>
      <c r="AH531" s="4"/>
      <c r="AI531" s="4" t="s">
        <v>16</v>
      </c>
      <c r="AJ531" s="4"/>
      <c r="AK531" s="4" t="s">
        <v>16</v>
      </c>
      <c r="AL531" s="4"/>
      <c r="AM531" s="4" t="s">
        <v>16</v>
      </c>
      <c r="AN531" s="4"/>
      <c r="AO531" s="4"/>
      <c r="AP531" s="42">
        <f ca="1">COUNTIFS(INDIRECT(Data!$J$2),"&lt;&gt;")</f>
        <v>13</v>
      </c>
      <c r="AQ531" s="42">
        <f ca="1">COUNTIFS(INDIRECT(Data!$J$2),"P")</f>
        <v>13</v>
      </c>
      <c r="AR531" s="42">
        <f ca="1">COUNTIFS(INDIRECT(Data!$J$2),"A")</f>
        <v>0</v>
      </c>
      <c r="AS531" s="43">
        <f ca="1">COUNTIFS(INDIRECT(Data!$J$2),"L")</f>
        <v>0</v>
      </c>
      <c r="AT531" s="44">
        <f ca="1">IFERROR(Attd_Sheet[[#This Row],[Classes Attended]]/Attd_Sheet[[#This Row],[Column1]],"")</f>
        <v>1</v>
      </c>
      <c r="AU531" s="93" t="s">
        <v>3501</v>
      </c>
    </row>
    <row r="532" spans="1:47" s="35" customFormat="1" hidden="1" x14ac:dyDescent="0.25">
      <c r="A532" s="42">
        <f>COUNTIFS(Attd_Sheet[Student ID],Attd_Sheet[[#This Row],[Student ID]])</f>
        <v>1</v>
      </c>
      <c r="B532" s="13" t="s">
        <v>137</v>
      </c>
      <c r="C532" s="193" t="s">
        <v>2981</v>
      </c>
      <c r="D532" s="215" t="s">
        <v>2254</v>
      </c>
      <c r="E532" s="215" t="s">
        <v>2255</v>
      </c>
      <c r="F532" s="196" t="s">
        <v>31</v>
      </c>
      <c r="G532" s="215" t="s">
        <v>2412</v>
      </c>
      <c r="H532" s="193" t="s">
        <v>7</v>
      </c>
      <c r="I532" s="224" t="s">
        <v>2867</v>
      </c>
      <c r="J532" s="120" t="s">
        <v>2960</v>
      </c>
      <c r="K532" s="4" t="s">
        <v>16</v>
      </c>
      <c r="L532" s="4"/>
      <c r="M532" s="4"/>
      <c r="N532" s="4" t="s">
        <v>16</v>
      </c>
      <c r="O532" s="4"/>
      <c r="P532" s="4" t="s">
        <v>16</v>
      </c>
      <c r="Q532" s="4"/>
      <c r="R532" s="4" t="s">
        <v>16</v>
      </c>
      <c r="S532" s="4"/>
      <c r="T532" s="4"/>
      <c r="U532" s="4" t="s">
        <v>16</v>
      </c>
      <c r="V532" s="4"/>
      <c r="W532" s="4" t="s">
        <v>16</v>
      </c>
      <c r="X532" s="4"/>
      <c r="Y532" s="4" t="s">
        <v>16</v>
      </c>
      <c r="Z532" s="4"/>
      <c r="AA532" s="4"/>
      <c r="AB532" s="4" t="s">
        <v>16</v>
      </c>
      <c r="AC532" s="4"/>
      <c r="AD532" s="4" t="s">
        <v>16</v>
      </c>
      <c r="AE532" s="236"/>
      <c r="AF532" s="4" t="s">
        <v>16</v>
      </c>
      <c r="AG532" s="4"/>
      <c r="AH532" s="4"/>
      <c r="AI532" s="4" t="s">
        <v>16</v>
      </c>
      <c r="AJ532" s="4"/>
      <c r="AK532" s="4" t="s">
        <v>16</v>
      </c>
      <c r="AL532" s="4"/>
      <c r="AM532" s="4" t="s">
        <v>16</v>
      </c>
      <c r="AN532" s="4"/>
      <c r="AO532" s="4"/>
      <c r="AP532" s="42">
        <f ca="1">COUNTIFS(INDIRECT(Data!$J$2),"&lt;&gt;")</f>
        <v>13</v>
      </c>
      <c r="AQ532" s="42">
        <f ca="1">COUNTIFS(INDIRECT(Data!$J$2),"P")</f>
        <v>13</v>
      </c>
      <c r="AR532" s="42">
        <f ca="1">COUNTIFS(INDIRECT(Data!$J$2),"A")</f>
        <v>0</v>
      </c>
      <c r="AS532" s="43">
        <f ca="1">COUNTIFS(INDIRECT(Data!$J$2),"L")</f>
        <v>0</v>
      </c>
      <c r="AT532" s="44">
        <f ca="1">IFERROR(Attd_Sheet[[#This Row],[Classes Attended]]/Attd_Sheet[[#This Row],[Column1]],"")</f>
        <v>1</v>
      </c>
      <c r="AU532" s="93" t="s">
        <v>3501</v>
      </c>
    </row>
    <row r="533" spans="1:47" s="35" customFormat="1" hidden="1" x14ac:dyDescent="0.25">
      <c r="A533" s="42">
        <f>COUNTIFS(Attd_Sheet[Student ID],Attd_Sheet[[#This Row],[Student ID]])</f>
        <v>1</v>
      </c>
      <c r="B533" s="13" t="s">
        <v>139</v>
      </c>
      <c r="C533" s="196" t="s">
        <v>2920</v>
      </c>
      <c r="D533" s="215" t="s">
        <v>784</v>
      </c>
      <c r="E533" s="215" t="s">
        <v>1591</v>
      </c>
      <c r="F533" s="196" t="s">
        <v>31</v>
      </c>
      <c r="G533" s="215" t="s">
        <v>2463</v>
      </c>
      <c r="H533" s="193" t="s">
        <v>7</v>
      </c>
      <c r="I533" s="224" t="s">
        <v>2872</v>
      </c>
      <c r="J533" s="120" t="s">
        <v>2489</v>
      </c>
      <c r="K533" s="4" t="s">
        <v>28</v>
      </c>
      <c r="L533" s="4"/>
      <c r="M533" s="4"/>
      <c r="N533" s="4" t="s">
        <v>28</v>
      </c>
      <c r="O533" s="4"/>
      <c r="P533" s="4" t="s">
        <v>28</v>
      </c>
      <c r="Q533" s="4"/>
      <c r="R533" s="4" t="s">
        <v>28</v>
      </c>
      <c r="S533" s="4"/>
      <c r="T533" s="4"/>
      <c r="U533" s="4" t="s">
        <v>28</v>
      </c>
      <c r="V533" s="4"/>
      <c r="W533" s="4" t="s">
        <v>28</v>
      </c>
      <c r="X533" s="4"/>
      <c r="Y533" s="4"/>
      <c r="Z533" s="4"/>
      <c r="AA533" s="4"/>
      <c r="AB533" s="4" t="s">
        <v>28</v>
      </c>
      <c r="AC533" s="4"/>
      <c r="AD533" s="4" t="s">
        <v>28</v>
      </c>
      <c r="AE533" s="236"/>
      <c r="AF533" s="4" t="s">
        <v>28</v>
      </c>
      <c r="AG533" s="4"/>
      <c r="AH533" s="4"/>
      <c r="AI533" s="4" t="s">
        <v>28</v>
      </c>
      <c r="AJ533" s="4"/>
      <c r="AK533" s="4" t="s">
        <v>28</v>
      </c>
      <c r="AL533" s="4"/>
      <c r="AM533" s="4" t="s">
        <v>28</v>
      </c>
      <c r="AN533" s="4"/>
      <c r="AO533" s="185"/>
      <c r="AP533" s="42">
        <f ca="1">COUNTIFS(INDIRECT(Data!$J$2),"&lt;&gt;")</f>
        <v>12</v>
      </c>
      <c r="AQ533" s="42">
        <f ca="1">COUNTIFS(INDIRECT(Data!$J$2),"P")</f>
        <v>0</v>
      </c>
      <c r="AR533" s="42">
        <f ca="1">COUNTIFS(INDIRECT(Data!$J$2),"A")</f>
        <v>12</v>
      </c>
      <c r="AS533" s="43">
        <f ca="1">COUNTIFS(INDIRECT(Data!$J$2),"L")</f>
        <v>0</v>
      </c>
      <c r="AT533" s="44">
        <f ca="1">IFERROR(Attd_Sheet[[#This Row],[Classes Attended]]/Attd_Sheet[[#This Row],[Column1]],"")</f>
        <v>0</v>
      </c>
      <c r="AU533" s="26"/>
    </row>
    <row r="534" spans="1:47" s="35" customFormat="1" hidden="1" x14ac:dyDescent="0.25">
      <c r="A534" s="42">
        <f>COUNTIFS(Attd_Sheet[Student ID],Attd_Sheet[[#This Row],[Student ID]])</f>
        <v>1</v>
      </c>
      <c r="B534" s="13" t="s">
        <v>137</v>
      </c>
      <c r="C534" s="196" t="s">
        <v>2920</v>
      </c>
      <c r="D534" s="215" t="s">
        <v>785</v>
      </c>
      <c r="E534" s="215" t="s">
        <v>1592</v>
      </c>
      <c r="F534" s="196" t="s">
        <v>31</v>
      </c>
      <c r="G534" s="215" t="s">
        <v>2463</v>
      </c>
      <c r="H534" s="193" t="s">
        <v>7</v>
      </c>
      <c r="I534" s="224" t="s">
        <v>2872</v>
      </c>
      <c r="J534" s="120" t="s">
        <v>2489</v>
      </c>
      <c r="K534" s="4" t="s">
        <v>28</v>
      </c>
      <c r="L534" s="4"/>
      <c r="M534" s="4"/>
      <c r="N534" s="4" t="s">
        <v>16</v>
      </c>
      <c r="O534" s="4"/>
      <c r="P534" s="4" t="s">
        <v>28</v>
      </c>
      <c r="Q534" s="4"/>
      <c r="R534" s="4" t="s">
        <v>28</v>
      </c>
      <c r="S534" s="4"/>
      <c r="T534" s="4"/>
      <c r="U534" s="4" t="s">
        <v>16</v>
      </c>
      <c r="V534" s="4"/>
      <c r="W534" s="4" t="s">
        <v>28</v>
      </c>
      <c r="X534" s="4"/>
      <c r="Y534" s="4"/>
      <c r="Z534" s="4"/>
      <c r="AA534" s="4"/>
      <c r="AB534" s="4" t="s">
        <v>28</v>
      </c>
      <c r="AC534" s="4"/>
      <c r="AD534" s="4" t="s">
        <v>28</v>
      </c>
      <c r="AE534" s="236"/>
      <c r="AF534" s="4" t="s">
        <v>28</v>
      </c>
      <c r="AG534" s="4"/>
      <c r="AH534" s="4"/>
      <c r="AI534" s="4" t="s">
        <v>28</v>
      </c>
      <c r="AJ534" s="4"/>
      <c r="AK534" s="4" t="s">
        <v>28</v>
      </c>
      <c r="AL534" s="4"/>
      <c r="AM534" s="4" t="s">
        <v>28</v>
      </c>
      <c r="AN534" s="4"/>
      <c r="AO534" s="185"/>
      <c r="AP534" s="42">
        <f ca="1">COUNTIFS(INDIRECT(Data!$J$2),"&lt;&gt;")</f>
        <v>12</v>
      </c>
      <c r="AQ534" s="42">
        <f ca="1">COUNTIFS(INDIRECT(Data!$J$2),"P")</f>
        <v>2</v>
      </c>
      <c r="AR534" s="42">
        <f ca="1">COUNTIFS(INDIRECT(Data!$J$2),"A")</f>
        <v>10</v>
      </c>
      <c r="AS534" s="43">
        <f ca="1">COUNTIFS(INDIRECT(Data!$J$2),"L")</f>
        <v>0</v>
      </c>
      <c r="AT534" s="44">
        <f ca="1">IFERROR(Attd_Sheet[[#This Row],[Classes Attended]]/Attd_Sheet[[#This Row],[Column1]],"")</f>
        <v>0.16666666666666666</v>
      </c>
      <c r="AU534" s="26"/>
    </row>
    <row r="535" spans="1:47" s="35" customFormat="1" hidden="1" x14ac:dyDescent="0.25">
      <c r="A535" s="42">
        <f>COUNTIFS(Attd_Sheet[Student ID],Attd_Sheet[[#This Row],[Student ID]])</f>
        <v>1</v>
      </c>
      <c r="B535" s="13" t="s">
        <v>137</v>
      </c>
      <c r="C535" s="196" t="s">
        <v>2920</v>
      </c>
      <c r="D535" s="215" t="s">
        <v>786</v>
      </c>
      <c r="E535" s="215" t="s">
        <v>1137</v>
      </c>
      <c r="F535" s="196" t="s">
        <v>31</v>
      </c>
      <c r="G535" s="215" t="s">
        <v>2463</v>
      </c>
      <c r="H535" s="193" t="s">
        <v>7</v>
      </c>
      <c r="I535" s="224" t="s">
        <v>2872</v>
      </c>
      <c r="J535" s="120" t="s">
        <v>2489</v>
      </c>
      <c r="K535" s="4" t="s">
        <v>16</v>
      </c>
      <c r="L535" s="4"/>
      <c r="M535" s="4"/>
      <c r="N535" s="4" t="s">
        <v>28</v>
      </c>
      <c r="O535" s="4"/>
      <c r="P535" s="4" t="s">
        <v>28</v>
      </c>
      <c r="Q535" s="4"/>
      <c r="R535" s="4" t="s">
        <v>16</v>
      </c>
      <c r="S535" s="4"/>
      <c r="T535" s="4"/>
      <c r="U535" s="4" t="s">
        <v>16</v>
      </c>
      <c r="V535" s="4"/>
      <c r="W535" s="4" t="s">
        <v>16</v>
      </c>
      <c r="X535" s="4"/>
      <c r="Y535" s="4"/>
      <c r="Z535" s="4"/>
      <c r="AA535" s="4"/>
      <c r="AB535" s="4" t="s">
        <v>16</v>
      </c>
      <c r="AC535" s="4"/>
      <c r="AD535" s="4" t="s">
        <v>16</v>
      </c>
      <c r="AE535" s="236"/>
      <c r="AF535" s="4" t="s">
        <v>16</v>
      </c>
      <c r="AG535" s="4"/>
      <c r="AH535" s="4"/>
      <c r="AI535" s="4" t="s">
        <v>16</v>
      </c>
      <c r="AJ535" s="4"/>
      <c r="AK535" s="4" t="s">
        <v>16</v>
      </c>
      <c r="AL535" s="4"/>
      <c r="AM535" s="4" t="s">
        <v>16</v>
      </c>
      <c r="AN535" s="4"/>
      <c r="AO535" s="185"/>
      <c r="AP535" s="42">
        <f ca="1">COUNTIFS(INDIRECT(Data!$J$2),"&lt;&gt;")</f>
        <v>12</v>
      </c>
      <c r="AQ535" s="42">
        <f ca="1">COUNTIFS(INDIRECT(Data!$J$2),"P")</f>
        <v>10</v>
      </c>
      <c r="AR535" s="42">
        <f ca="1">COUNTIFS(INDIRECT(Data!$J$2),"A")</f>
        <v>2</v>
      </c>
      <c r="AS535" s="43">
        <f ca="1">COUNTIFS(INDIRECT(Data!$J$2),"L")</f>
        <v>0</v>
      </c>
      <c r="AT535" s="44">
        <f ca="1">IFERROR(Attd_Sheet[[#This Row],[Classes Attended]]/Attd_Sheet[[#This Row],[Column1]],"")</f>
        <v>0.83333333333333337</v>
      </c>
      <c r="AU535" s="26"/>
    </row>
    <row r="536" spans="1:47" s="35" customFormat="1" hidden="1" x14ac:dyDescent="0.25">
      <c r="A536" s="42">
        <f>COUNTIFS(Attd_Sheet[Student ID],Attd_Sheet[[#This Row],[Student ID]])</f>
        <v>1</v>
      </c>
      <c r="B536" s="13" t="s">
        <v>139</v>
      </c>
      <c r="C536" s="196" t="s">
        <v>2920</v>
      </c>
      <c r="D536" s="215" t="s">
        <v>787</v>
      </c>
      <c r="E536" s="215" t="s">
        <v>1593</v>
      </c>
      <c r="F536" s="196" t="s">
        <v>31</v>
      </c>
      <c r="G536" s="215" t="s">
        <v>2463</v>
      </c>
      <c r="H536" s="193" t="s">
        <v>7</v>
      </c>
      <c r="I536" s="224" t="s">
        <v>2872</v>
      </c>
      <c r="J536" s="120" t="s">
        <v>2489</v>
      </c>
      <c r="K536" s="4" t="s">
        <v>28</v>
      </c>
      <c r="L536" s="4"/>
      <c r="M536" s="4"/>
      <c r="N536" s="4" t="s">
        <v>28</v>
      </c>
      <c r="O536" s="4"/>
      <c r="P536" s="4" t="s">
        <v>28</v>
      </c>
      <c r="Q536" s="4"/>
      <c r="R536" s="4" t="s">
        <v>28</v>
      </c>
      <c r="S536" s="4"/>
      <c r="T536" s="4"/>
      <c r="U536" s="4" t="s">
        <v>28</v>
      </c>
      <c r="V536" s="4"/>
      <c r="W536" s="4" t="s">
        <v>28</v>
      </c>
      <c r="X536" s="4"/>
      <c r="Y536" s="4"/>
      <c r="Z536" s="4"/>
      <c r="AA536" s="4"/>
      <c r="AB536" s="4" t="s">
        <v>28</v>
      </c>
      <c r="AC536" s="4"/>
      <c r="AD536" s="4" t="s">
        <v>28</v>
      </c>
      <c r="AE536" s="236"/>
      <c r="AF536" s="4" t="s">
        <v>28</v>
      </c>
      <c r="AG536" s="4"/>
      <c r="AH536" s="4"/>
      <c r="AI536" s="4" t="s">
        <v>28</v>
      </c>
      <c r="AJ536" s="4"/>
      <c r="AK536" s="4" t="s">
        <v>28</v>
      </c>
      <c r="AL536" s="4"/>
      <c r="AM536" s="4" t="s">
        <v>28</v>
      </c>
      <c r="AN536" s="4"/>
      <c r="AO536" s="185"/>
      <c r="AP536" s="42">
        <f ca="1">COUNTIFS(INDIRECT(Data!$J$2),"&lt;&gt;")</f>
        <v>12</v>
      </c>
      <c r="AQ536" s="42">
        <f ca="1">COUNTIFS(INDIRECT(Data!$J$2),"P")</f>
        <v>0</v>
      </c>
      <c r="AR536" s="42">
        <f ca="1">COUNTIFS(INDIRECT(Data!$J$2),"A")</f>
        <v>12</v>
      </c>
      <c r="AS536" s="43">
        <f ca="1">COUNTIFS(INDIRECT(Data!$J$2),"L")</f>
        <v>0</v>
      </c>
      <c r="AT536" s="44">
        <f ca="1">IFERROR(Attd_Sheet[[#This Row],[Classes Attended]]/Attd_Sheet[[#This Row],[Column1]],"")</f>
        <v>0</v>
      </c>
      <c r="AU536" s="26"/>
    </row>
    <row r="537" spans="1:47" s="35" customFormat="1" hidden="1" x14ac:dyDescent="0.25">
      <c r="A537" s="42">
        <f>COUNTIFS(Attd_Sheet[Student ID],Attd_Sheet[[#This Row],[Student ID]])</f>
        <v>1</v>
      </c>
      <c r="B537" s="13" t="s">
        <v>137</v>
      </c>
      <c r="C537" s="196" t="s">
        <v>2920</v>
      </c>
      <c r="D537" s="215" t="s">
        <v>788</v>
      </c>
      <c r="E537" s="215" t="s">
        <v>1312</v>
      </c>
      <c r="F537" s="196" t="s">
        <v>31</v>
      </c>
      <c r="G537" s="215" t="s">
        <v>2463</v>
      </c>
      <c r="H537" s="193" t="s">
        <v>7</v>
      </c>
      <c r="I537" s="224" t="s">
        <v>2872</v>
      </c>
      <c r="J537" s="120" t="s">
        <v>2489</v>
      </c>
      <c r="K537" s="4" t="s">
        <v>16</v>
      </c>
      <c r="L537" s="4"/>
      <c r="M537" s="4"/>
      <c r="N537" s="4" t="s">
        <v>28</v>
      </c>
      <c r="O537" s="4"/>
      <c r="P537" s="4" t="s">
        <v>28</v>
      </c>
      <c r="Q537" s="4"/>
      <c r="R537" s="4" t="s">
        <v>16</v>
      </c>
      <c r="S537" s="4"/>
      <c r="T537" s="4"/>
      <c r="U537" s="4" t="s">
        <v>16</v>
      </c>
      <c r="V537" s="4"/>
      <c r="W537" s="4" t="s">
        <v>16</v>
      </c>
      <c r="X537" s="4"/>
      <c r="Y537" s="4"/>
      <c r="Z537" s="4"/>
      <c r="AA537" s="4"/>
      <c r="AB537" s="4" t="s">
        <v>16</v>
      </c>
      <c r="AC537" s="4"/>
      <c r="AD537" s="4" t="s">
        <v>16</v>
      </c>
      <c r="AE537" s="236"/>
      <c r="AF537" s="4" t="s">
        <v>16</v>
      </c>
      <c r="AG537" s="4"/>
      <c r="AH537" s="4"/>
      <c r="AI537" s="4" t="s">
        <v>16</v>
      </c>
      <c r="AJ537" s="4"/>
      <c r="AK537" s="4" t="s">
        <v>16</v>
      </c>
      <c r="AL537" s="4"/>
      <c r="AM537" s="4" t="s">
        <v>16</v>
      </c>
      <c r="AN537" s="4"/>
      <c r="AO537" s="185"/>
      <c r="AP537" s="42">
        <f ca="1">COUNTIFS(INDIRECT(Data!$J$2),"&lt;&gt;")</f>
        <v>12</v>
      </c>
      <c r="AQ537" s="42">
        <f ca="1">COUNTIFS(INDIRECT(Data!$J$2),"P")</f>
        <v>10</v>
      </c>
      <c r="AR537" s="42">
        <f ca="1">COUNTIFS(INDIRECT(Data!$J$2),"A")</f>
        <v>2</v>
      </c>
      <c r="AS537" s="43">
        <f ca="1">COUNTIFS(INDIRECT(Data!$J$2),"L")</f>
        <v>0</v>
      </c>
      <c r="AT537" s="44">
        <f ca="1">IFERROR(Attd_Sheet[[#This Row],[Classes Attended]]/Attd_Sheet[[#This Row],[Column1]],"")</f>
        <v>0.83333333333333337</v>
      </c>
      <c r="AU537" s="26"/>
    </row>
    <row r="538" spans="1:47" s="35" customFormat="1" hidden="1" x14ac:dyDescent="0.25">
      <c r="A538" s="42">
        <f>COUNTIFS(Attd_Sheet[Student ID],Attd_Sheet[[#This Row],[Student ID]])</f>
        <v>1</v>
      </c>
      <c r="B538" s="13" t="s">
        <v>137</v>
      </c>
      <c r="C538" s="196" t="s">
        <v>2920</v>
      </c>
      <c r="D538" s="215" t="s">
        <v>789</v>
      </c>
      <c r="E538" s="215" t="s">
        <v>1594</v>
      </c>
      <c r="F538" s="196" t="s">
        <v>31</v>
      </c>
      <c r="G538" s="215" t="s">
        <v>2463</v>
      </c>
      <c r="H538" s="193" t="s">
        <v>7</v>
      </c>
      <c r="I538" s="224" t="s">
        <v>2872</v>
      </c>
      <c r="J538" s="120" t="s">
        <v>2489</v>
      </c>
      <c r="K538" s="4" t="s">
        <v>16</v>
      </c>
      <c r="L538" s="4"/>
      <c r="M538" s="4"/>
      <c r="N538" s="4" t="s">
        <v>28</v>
      </c>
      <c r="O538" s="4"/>
      <c r="P538" s="4" t="s">
        <v>28</v>
      </c>
      <c r="Q538" s="4"/>
      <c r="R538" s="4" t="s">
        <v>16</v>
      </c>
      <c r="S538" s="4"/>
      <c r="T538" s="4"/>
      <c r="U538" s="4" t="s">
        <v>16</v>
      </c>
      <c r="V538" s="4"/>
      <c r="W538" s="4" t="s">
        <v>16</v>
      </c>
      <c r="X538" s="4"/>
      <c r="Y538" s="4"/>
      <c r="Z538" s="4"/>
      <c r="AA538" s="4"/>
      <c r="AB538" s="4" t="s">
        <v>16</v>
      </c>
      <c r="AC538" s="4"/>
      <c r="AD538" s="4" t="s">
        <v>16</v>
      </c>
      <c r="AE538" s="236"/>
      <c r="AF538" s="4" t="s">
        <v>16</v>
      </c>
      <c r="AG538" s="4"/>
      <c r="AH538" s="4"/>
      <c r="AI538" s="4" t="s">
        <v>28</v>
      </c>
      <c r="AJ538" s="4"/>
      <c r="AK538" s="4" t="s">
        <v>28</v>
      </c>
      <c r="AL538" s="4"/>
      <c r="AM538" s="4" t="s">
        <v>28</v>
      </c>
      <c r="AN538" s="4"/>
      <c r="AO538" s="4"/>
      <c r="AP538" s="42">
        <f ca="1">COUNTIFS(INDIRECT(Data!$J$2),"&lt;&gt;")</f>
        <v>12</v>
      </c>
      <c r="AQ538" s="42">
        <f ca="1">COUNTIFS(INDIRECT(Data!$J$2),"P")</f>
        <v>7</v>
      </c>
      <c r="AR538" s="42">
        <f ca="1">COUNTIFS(INDIRECT(Data!$J$2),"A")</f>
        <v>5</v>
      </c>
      <c r="AS538" s="43">
        <f ca="1">COUNTIFS(INDIRECT(Data!$J$2),"L")</f>
        <v>0</v>
      </c>
      <c r="AT538" s="44">
        <f ca="1">IFERROR(Attd_Sheet[[#This Row],[Classes Attended]]/Attd_Sheet[[#This Row],[Column1]],"")</f>
        <v>0.58333333333333337</v>
      </c>
      <c r="AU538" s="26"/>
    </row>
    <row r="539" spans="1:47" s="35" customFormat="1" hidden="1" x14ac:dyDescent="0.25">
      <c r="A539" s="42">
        <f>COUNTIFS(Attd_Sheet[Student ID],Attd_Sheet[[#This Row],[Student ID]])</f>
        <v>1</v>
      </c>
      <c r="B539" s="13" t="s">
        <v>137</v>
      </c>
      <c r="C539" s="196" t="s">
        <v>2920</v>
      </c>
      <c r="D539" s="215" t="s">
        <v>790</v>
      </c>
      <c r="E539" s="215" t="s">
        <v>1595</v>
      </c>
      <c r="F539" s="196" t="s">
        <v>31</v>
      </c>
      <c r="G539" s="215" t="s">
        <v>2463</v>
      </c>
      <c r="H539" s="193" t="s">
        <v>7</v>
      </c>
      <c r="I539" s="224" t="s">
        <v>2872</v>
      </c>
      <c r="J539" s="120" t="s">
        <v>2489</v>
      </c>
      <c r="K539" s="4" t="s">
        <v>16</v>
      </c>
      <c r="L539" s="4"/>
      <c r="M539" s="4"/>
      <c r="N539" s="4" t="s">
        <v>16</v>
      </c>
      <c r="O539" s="4"/>
      <c r="P539" s="4" t="s">
        <v>16</v>
      </c>
      <c r="Q539" s="4"/>
      <c r="R539" s="4" t="s">
        <v>16</v>
      </c>
      <c r="S539" s="4"/>
      <c r="T539" s="4"/>
      <c r="U539" s="4" t="s">
        <v>28</v>
      </c>
      <c r="V539" s="4"/>
      <c r="W539" s="4" t="s">
        <v>16</v>
      </c>
      <c r="X539" s="4"/>
      <c r="Y539" s="4"/>
      <c r="Z539" s="4"/>
      <c r="AA539" s="4"/>
      <c r="AB539" s="4" t="s">
        <v>16</v>
      </c>
      <c r="AC539" s="4"/>
      <c r="AD539" s="4" t="s">
        <v>16</v>
      </c>
      <c r="AE539" s="236"/>
      <c r="AF539" s="4" t="s">
        <v>16</v>
      </c>
      <c r="AG539" s="4"/>
      <c r="AH539" s="4"/>
      <c r="AI539" s="4" t="s">
        <v>28</v>
      </c>
      <c r="AJ539" s="4"/>
      <c r="AK539" s="4" t="s">
        <v>28</v>
      </c>
      <c r="AL539" s="4"/>
      <c r="AM539" s="4" t="s">
        <v>28</v>
      </c>
      <c r="AN539" s="4"/>
      <c r="AO539" s="185"/>
      <c r="AP539" s="42">
        <f ca="1">COUNTIFS(INDIRECT(Data!$J$2),"&lt;&gt;")</f>
        <v>12</v>
      </c>
      <c r="AQ539" s="42">
        <f ca="1">COUNTIFS(INDIRECT(Data!$J$2),"P")</f>
        <v>8</v>
      </c>
      <c r="AR539" s="42">
        <f ca="1">COUNTIFS(INDIRECT(Data!$J$2),"A")</f>
        <v>4</v>
      </c>
      <c r="AS539" s="43">
        <f ca="1">COUNTIFS(INDIRECT(Data!$J$2),"L")</f>
        <v>0</v>
      </c>
      <c r="AT539" s="44">
        <f ca="1">IFERROR(Attd_Sheet[[#This Row],[Classes Attended]]/Attd_Sheet[[#This Row],[Column1]],"")</f>
        <v>0.66666666666666663</v>
      </c>
      <c r="AU539" s="26"/>
    </row>
    <row r="540" spans="1:47" s="35" customFormat="1" hidden="1" x14ac:dyDescent="0.25">
      <c r="A540" s="42">
        <f>COUNTIFS(Attd_Sheet[Student ID],Attd_Sheet[[#This Row],[Student ID]])</f>
        <v>1</v>
      </c>
      <c r="B540" s="13" t="s">
        <v>137</v>
      </c>
      <c r="C540" s="196" t="s">
        <v>2920</v>
      </c>
      <c r="D540" s="215" t="s">
        <v>792</v>
      </c>
      <c r="E540" s="215" t="s">
        <v>1019</v>
      </c>
      <c r="F540" s="196" t="s">
        <v>31</v>
      </c>
      <c r="G540" s="215" t="s">
        <v>2463</v>
      </c>
      <c r="H540" s="193" t="s">
        <v>7</v>
      </c>
      <c r="I540" s="224" t="s">
        <v>2872</v>
      </c>
      <c r="J540" s="120" t="s">
        <v>2489</v>
      </c>
      <c r="K540" s="4" t="s">
        <v>16</v>
      </c>
      <c r="L540" s="4"/>
      <c r="M540" s="4"/>
      <c r="N540" s="4" t="s">
        <v>28</v>
      </c>
      <c r="O540" s="4"/>
      <c r="P540" s="4" t="s">
        <v>16</v>
      </c>
      <c r="Q540" s="4"/>
      <c r="R540" s="4" t="s">
        <v>16</v>
      </c>
      <c r="S540" s="4"/>
      <c r="T540" s="4"/>
      <c r="U540" s="4" t="s">
        <v>16</v>
      </c>
      <c r="V540" s="4"/>
      <c r="W540" s="4" t="s">
        <v>16</v>
      </c>
      <c r="X540" s="4"/>
      <c r="Y540" s="4"/>
      <c r="Z540" s="4"/>
      <c r="AA540" s="4"/>
      <c r="AB540" s="4" t="s">
        <v>16</v>
      </c>
      <c r="AC540" s="4"/>
      <c r="AD540" s="4" t="s">
        <v>16</v>
      </c>
      <c r="AE540" s="236"/>
      <c r="AF540" s="4" t="s">
        <v>16</v>
      </c>
      <c r="AG540" s="4"/>
      <c r="AH540" s="4"/>
      <c r="AI540" s="4" t="s">
        <v>16</v>
      </c>
      <c r="AJ540" s="4"/>
      <c r="AK540" s="4" t="s">
        <v>16</v>
      </c>
      <c r="AL540" s="4"/>
      <c r="AM540" s="4" t="s">
        <v>16</v>
      </c>
      <c r="AN540" s="4"/>
      <c r="AO540" s="185"/>
      <c r="AP540" s="42">
        <f ca="1">COUNTIFS(INDIRECT(Data!$J$2),"&lt;&gt;")</f>
        <v>12</v>
      </c>
      <c r="AQ540" s="42">
        <f ca="1">COUNTIFS(INDIRECT(Data!$J$2),"P")</f>
        <v>11</v>
      </c>
      <c r="AR540" s="42">
        <f ca="1">COUNTIFS(INDIRECT(Data!$J$2),"A")</f>
        <v>1</v>
      </c>
      <c r="AS540" s="43">
        <f ca="1">COUNTIFS(INDIRECT(Data!$J$2),"L")</f>
        <v>0</v>
      </c>
      <c r="AT540" s="44">
        <f ca="1">IFERROR(Attd_Sheet[[#This Row],[Classes Attended]]/Attd_Sheet[[#This Row],[Column1]],"")</f>
        <v>0.91666666666666663</v>
      </c>
      <c r="AU540" s="26"/>
    </row>
    <row r="541" spans="1:47" s="35" customFormat="1" hidden="1" x14ac:dyDescent="0.25">
      <c r="A541" s="42">
        <f>COUNTIFS(Attd_Sheet[Student ID],Attd_Sheet[[#This Row],[Student ID]])</f>
        <v>1</v>
      </c>
      <c r="B541" s="13" t="s">
        <v>137</v>
      </c>
      <c r="C541" s="196" t="s">
        <v>2920</v>
      </c>
      <c r="D541" s="215" t="s">
        <v>332</v>
      </c>
      <c r="E541" s="215" t="s">
        <v>1145</v>
      </c>
      <c r="F541" s="196" t="s">
        <v>31</v>
      </c>
      <c r="G541" s="215" t="s">
        <v>2463</v>
      </c>
      <c r="H541" s="193" t="s">
        <v>7</v>
      </c>
      <c r="I541" s="224" t="s">
        <v>2872</v>
      </c>
      <c r="J541" s="120" t="s">
        <v>2489</v>
      </c>
      <c r="K541" s="4" t="s">
        <v>16</v>
      </c>
      <c r="L541" s="4"/>
      <c r="M541" s="4"/>
      <c r="N541" s="4" t="s">
        <v>16</v>
      </c>
      <c r="O541" s="4"/>
      <c r="P541" s="4" t="s">
        <v>16</v>
      </c>
      <c r="Q541" s="4"/>
      <c r="R541" s="4" t="s">
        <v>28</v>
      </c>
      <c r="S541" s="4"/>
      <c r="T541" s="4"/>
      <c r="U541" s="4" t="s">
        <v>28</v>
      </c>
      <c r="V541" s="4"/>
      <c r="W541" s="4" t="s">
        <v>16</v>
      </c>
      <c r="X541" s="4"/>
      <c r="Y541" s="4"/>
      <c r="Z541" s="4"/>
      <c r="AA541" s="4"/>
      <c r="AB541" s="4" t="s">
        <v>16</v>
      </c>
      <c r="AC541" s="4"/>
      <c r="AD541" s="4" t="s">
        <v>16</v>
      </c>
      <c r="AE541" s="236"/>
      <c r="AF541" s="4" t="s">
        <v>16</v>
      </c>
      <c r="AG541" s="4"/>
      <c r="AH541" s="4"/>
      <c r="AI541" s="4" t="s">
        <v>16</v>
      </c>
      <c r="AJ541" s="4"/>
      <c r="AK541" s="4" t="s">
        <v>28</v>
      </c>
      <c r="AL541" s="4"/>
      <c r="AM541" s="4" t="s">
        <v>16</v>
      </c>
      <c r="AN541" s="4"/>
      <c r="AO541" s="185"/>
      <c r="AP541" s="42">
        <f ca="1">COUNTIFS(INDIRECT(Data!$J$2),"&lt;&gt;")</f>
        <v>12</v>
      </c>
      <c r="AQ541" s="42">
        <f ca="1">COUNTIFS(INDIRECT(Data!$J$2),"P")</f>
        <v>9</v>
      </c>
      <c r="AR541" s="42">
        <f ca="1">COUNTIFS(INDIRECT(Data!$J$2),"A")</f>
        <v>3</v>
      </c>
      <c r="AS541" s="43">
        <f ca="1">COUNTIFS(INDIRECT(Data!$J$2),"L")</f>
        <v>0</v>
      </c>
      <c r="AT541" s="44">
        <f ca="1">IFERROR(Attd_Sheet[[#This Row],[Classes Attended]]/Attd_Sheet[[#This Row],[Column1]],"")</f>
        <v>0.75</v>
      </c>
      <c r="AU541" s="26"/>
    </row>
    <row r="542" spans="1:47" s="35" customFormat="1" hidden="1" x14ac:dyDescent="0.25">
      <c r="A542" s="42">
        <f>COUNTIFS(Attd_Sheet[Student ID],Attd_Sheet[[#This Row],[Student ID]])</f>
        <v>1</v>
      </c>
      <c r="B542" s="13" t="s">
        <v>137</v>
      </c>
      <c r="C542" s="196" t="s">
        <v>2920</v>
      </c>
      <c r="D542" s="215" t="s">
        <v>794</v>
      </c>
      <c r="E542" s="215" t="s">
        <v>1598</v>
      </c>
      <c r="F542" s="196" t="s">
        <v>31</v>
      </c>
      <c r="G542" s="215" t="s">
        <v>2463</v>
      </c>
      <c r="H542" s="193" t="s">
        <v>7</v>
      </c>
      <c r="I542" s="224" t="s">
        <v>2872</v>
      </c>
      <c r="J542" s="120" t="s">
        <v>2489</v>
      </c>
      <c r="K542" s="4" t="s">
        <v>16</v>
      </c>
      <c r="L542" s="4"/>
      <c r="M542" s="4"/>
      <c r="N542" s="4" t="s">
        <v>16</v>
      </c>
      <c r="O542" s="4"/>
      <c r="P542" s="4" t="s">
        <v>16</v>
      </c>
      <c r="Q542" s="4"/>
      <c r="R542" s="4" t="s">
        <v>16</v>
      </c>
      <c r="S542" s="4"/>
      <c r="T542" s="4"/>
      <c r="U542" s="4" t="s">
        <v>28</v>
      </c>
      <c r="V542" s="4"/>
      <c r="W542" s="4" t="s">
        <v>28</v>
      </c>
      <c r="X542" s="4"/>
      <c r="Y542" s="4"/>
      <c r="Z542" s="4"/>
      <c r="AA542" s="4"/>
      <c r="AB542" s="4" t="s">
        <v>16</v>
      </c>
      <c r="AC542" s="4"/>
      <c r="AD542" s="4" t="s">
        <v>16</v>
      </c>
      <c r="AE542" s="236"/>
      <c r="AF542" s="4" t="s">
        <v>16</v>
      </c>
      <c r="AG542" s="4"/>
      <c r="AH542" s="4"/>
      <c r="AI542" s="4" t="s">
        <v>16</v>
      </c>
      <c r="AJ542" s="4"/>
      <c r="AK542" s="4" t="s">
        <v>16</v>
      </c>
      <c r="AL542" s="4"/>
      <c r="AM542" s="4" t="s">
        <v>16</v>
      </c>
      <c r="AN542" s="4"/>
      <c r="AO542" s="185"/>
      <c r="AP542" s="42">
        <f ca="1">COUNTIFS(INDIRECT(Data!$J$2),"&lt;&gt;")</f>
        <v>12</v>
      </c>
      <c r="AQ542" s="42">
        <f ca="1">COUNTIFS(INDIRECT(Data!$J$2),"P")</f>
        <v>10</v>
      </c>
      <c r="AR542" s="42">
        <f ca="1">COUNTIFS(INDIRECT(Data!$J$2),"A")</f>
        <v>2</v>
      </c>
      <c r="AS542" s="43">
        <f ca="1">COUNTIFS(INDIRECT(Data!$J$2),"L")</f>
        <v>0</v>
      </c>
      <c r="AT542" s="44">
        <f ca="1">IFERROR(Attd_Sheet[[#This Row],[Classes Attended]]/Attd_Sheet[[#This Row],[Column1]],"")</f>
        <v>0.83333333333333337</v>
      </c>
      <c r="AU542" s="26"/>
    </row>
    <row r="543" spans="1:47" s="35" customFormat="1" hidden="1" x14ac:dyDescent="0.25">
      <c r="A543" s="42">
        <f>COUNTIFS(Attd_Sheet[Student ID],Attd_Sheet[[#This Row],[Student ID]])</f>
        <v>1</v>
      </c>
      <c r="B543" s="13" t="s">
        <v>137</v>
      </c>
      <c r="C543" s="196" t="s">
        <v>2920</v>
      </c>
      <c r="D543" s="215" t="s">
        <v>795</v>
      </c>
      <c r="E543" s="215" t="s">
        <v>1599</v>
      </c>
      <c r="F543" s="196" t="s">
        <v>31</v>
      </c>
      <c r="G543" s="215" t="s">
        <v>2463</v>
      </c>
      <c r="H543" s="193" t="s">
        <v>7</v>
      </c>
      <c r="I543" s="224" t="s">
        <v>2872</v>
      </c>
      <c r="J543" s="120" t="s">
        <v>2489</v>
      </c>
      <c r="K543" s="4" t="s">
        <v>28</v>
      </c>
      <c r="L543" s="4"/>
      <c r="M543" s="4"/>
      <c r="N543" s="4" t="s">
        <v>16</v>
      </c>
      <c r="O543" s="4"/>
      <c r="P543" s="4" t="s">
        <v>16</v>
      </c>
      <c r="Q543" s="4"/>
      <c r="R543" s="4" t="s">
        <v>16</v>
      </c>
      <c r="S543" s="4"/>
      <c r="T543" s="4"/>
      <c r="U543" s="4" t="s">
        <v>16</v>
      </c>
      <c r="V543" s="4"/>
      <c r="W543" s="4" t="s">
        <v>16</v>
      </c>
      <c r="X543" s="4"/>
      <c r="Y543" s="4"/>
      <c r="Z543" s="4"/>
      <c r="AA543" s="4"/>
      <c r="AB543" s="4" t="s">
        <v>28</v>
      </c>
      <c r="AC543" s="4"/>
      <c r="AD543" s="4" t="s">
        <v>16</v>
      </c>
      <c r="AE543" s="236"/>
      <c r="AF543" s="4" t="s">
        <v>16</v>
      </c>
      <c r="AG543" s="4"/>
      <c r="AH543" s="4"/>
      <c r="AI543" s="4" t="s">
        <v>16</v>
      </c>
      <c r="AJ543" s="4"/>
      <c r="AK543" s="4" t="s">
        <v>16</v>
      </c>
      <c r="AL543" s="4"/>
      <c r="AM543" s="4" t="s">
        <v>16</v>
      </c>
      <c r="AN543" s="4"/>
      <c r="AO543" s="185"/>
      <c r="AP543" s="42">
        <f ca="1">COUNTIFS(INDIRECT(Data!$J$2),"&lt;&gt;")</f>
        <v>12</v>
      </c>
      <c r="AQ543" s="42">
        <f ca="1">COUNTIFS(INDIRECT(Data!$J$2),"P")</f>
        <v>10</v>
      </c>
      <c r="AR543" s="42">
        <f ca="1">COUNTIFS(INDIRECT(Data!$J$2),"A")</f>
        <v>2</v>
      </c>
      <c r="AS543" s="43">
        <f ca="1">COUNTIFS(INDIRECT(Data!$J$2),"L")</f>
        <v>0</v>
      </c>
      <c r="AT543" s="44">
        <f ca="1">IFERROR(Attd_Sheet[[#This Row],[Classes Attended]]/Attd_Sheet[[#This Row],[Column1]],"")</f>
        <v>0.83333333333333337</v>
      </c>
      <c r="AU543" s="26"/>
    </row>
    <row r="544" spans="1:47" s="35" customFormat="1" hidden="1" x14ac:dyDescent="0.25">
      <c r="A544" s="42">
        <f>COUNTIFS(Attd_Sheet[Student ID],Attd_Sheet[[#This Row],[Student ID]])</f>
        <v>1</v>
      </c>
      <c r="B544" s="13" t="s">
        <v>137</v>
      </c>
      <c r="C544" s="196" t="s">
        <v>2920</v>
      </c>
      <c r="D544" s="215" t="s">
        <v>796</v>
      </c>
      <c r="E544" s="215" t="s">
        <v>1600</v>
      </c>
      <c r="F544" s="196" t="s">
        <v>31</v>
      </c>
      <c r="G544" s="215" t="s">
        <v>2463</v>
      </c>
      <c r="H544" s="193" t="s">
        <v>7</v>
      </c>
      <c r="I544" s="224" t="s">
        <v>2872</v>
      </c>
      <c r="J544" s="120" t="s">
        <v>2489</v>
      </c>
      <c r="K544" s="4" t="s">
        <v>16</v>
      </c>
      <c r="L544" s="4"/>
      <c r="M544" s="4"/>
      <c r="N544" s="4" t="s">
        <v>28</v>
      </c>
      <c r="O544" s="4"/>
      <c r="P544" s="4" t="s">
        <v>16</v>
      </c>
      <c r="Q544" s="4"/>
      <c r="R544" s="4" t="s">
        <v>16</v>
      </c>
      <c r="S544" s="4"/>
      <c r="T544" s="4"/>
      <c r="U544" s="4" t="s">
        <v>16</v>
      </c>
      <c r="V544" s="4"/>
      <c r="W544" s="4" t="s">
        <v>28</v>
      </c>
      <c r="X544" s="4"/>
      <c r="Y544" s="4"/>
      <c r="Z544" s="4"/>
      <c r="AA544" s="4"/>
      <c r="AB544" s="4" t="s">
        <v>28</v>
      </c>
      <c r="AC544" s="4"/>
      <c r="AD544" s="4" t="s">
        <v>28</v>
      </c>
      <c r="AE544" s="236"/>
      <c r="AF544" s="4" t="s">
        <v>28</v>
      </c>
      <c r="AG544" s="4"/>
      <c r="AH544" s="4"/>
      <c r="AI544" s="4" t="s">
        <v>28</v>
      </c>
      <c r="AJ544" s="4"/>
      <c r="AK544" s="4" t="s">
        <v>16</v>
      </c>
      <c r="AL544" s="4"/>
      <c r="AM544" s="4" t="s">
        <v>28</v>
      </c>
      <c r="AN544" s="4"/>
      <c r="AO544" s="4"/>
      <c r="AP544" s="42">
        <f ca="1">COUNTIFS(INDIRECT(Data!$J$2),"&lt;&gt;")</f>
        <v>12</v>
      </c>
      <c r="AQ544" s="42">
        <f ca="1">COUNTIFS(INDIRECT(Data!$J$2),"P")</f>
        <v>5</v>
      </c>
      <c r="AR544" s="42">
        <f ca="1">COUNTIFS(INDIRECT(Data!$J$2),"A")</f>
        <v>7</v>
      </c>
      <c r="AS544" s="43">
        <f ca="1">COUNTIFS(INDIRECT(Data!$J$2),"L")</f>
        <v>0</v>
      </c>
      <c r="AT544" s="44">
        <f ca="1">IFERROR(Attd_Sheet[[#This Row],[Classes Attended]]/Attd_Sheet[[#This Row],[Column1]],"")</f>
        <v>0.41666666666666669</v>
      </c>
      <c r="AU544" s="26"/>
    </row>
    <row r="545" spans="1:47" s="35" customFormat="1" hidden="1" x14ac:dyDescent="0.25">
      <c r="A545" s="42">
        <f>COUNTIFS(Attd_Sheet[Student ID],Attd_Sheet[[#This Row],[Student ID]])</f>
        <v>1</v>
      </c>
      <c r="B545" s="13" t="s">
        <v>137</v>
      </c>
      <c r="C545" s="196" t="s">
        <v>2920</v>
      </c>
      <c r="D545" s="215" t="s">
        <v>797</v>
      </c>
      <c r="E545" s="215" t="s">
        <v>1601</v>
      </c>
      <c r="F545" s="196" t="s">
        <v>31</v>
      </c>
      <c r="G545" s="215" t="s">
        <v>2463</v>
      </c>
      <c r="H545" s="193" t="s">
        <v>7</v>
      </c>
      <c r="I545" s="224" t="s">
        <v>2872</v>
      </c>
      <c r="J545" s="120" t="s">
        <v>2489</v>
      </c>
      <c r="K545" s="4" t="s">
        <v>16</v>
      </c>
      <c r="L545" s="4"/>
      <c r="M545" s="4"/>
      <c r="N545" s="4" t="s">
        <v>16</v>
      </c>
      <c r="O545" s="4"/>
      <c r="P545" s="4" t="s">
        <v>16</v>
      </c>
      <c r="Q545" s="4"/>
      <c r="R545" s="4" t="s">
        <v>28</v>
      </c>
      <c r="S545" s="4"/>
      <c r="T545" s="4"/>
      <c r="U545" s="4" t="s">
        <v>16</v>
      </c>
      <c r="V545" s="4"/>
      <c r="W545" s="4" t="s">
        <v>16</v>
      </c>
      <c r="X545" s="4"/>
      <c r="Y545" s="4"/>
      <c r="Z545" s="4"/>
      <c r="AA545" s="4"/>
      <c r="AB545" s="4" t="s">
        <v>16</v>
      </c>
      <c r="AC545" s="4"/>
      <c r="AD545" s="4" t="s">
        <v>16</v>
      </c>
      <c r="AE545" s="236"/>
      <c r="AF545" s="4" t="s">
        <v>16</v>
      </c>
      <c r="AG545" s="4"/>
      <c r="AH545" s="4"/>
      <c r="AI545" s="4" t="s">
        <v>16</v>
      </c>
      <c r="AJ545" s="4"/>
      <c r="AK545" s="4" t="s">
        <v>16</v>
      </c>
      <c r="AL545" s="4"/>
      <c r="AM545" s="4" t="s">
        <v>16</v>
      </c>
      <c r="AN545" s="4"/>
      <c r="AO545" s="4"/>
      <c r="AP545" s="42">
        <f ca="1">COUNTIFS(INDIRECT(Data!$J$2),"&lt;&gt;")</f>
        <v>12</v>
      </c>
      <c r="AQ545" s="42">
        <f ca="1">COUNTIFS(INDIRECT(Data!$J$2),"P")</f>
        <v>11</v>
      </c>
      <c r="AR545" s="42">
        <f ca="1">COUNTIFS(INDIRECT(Data!$J$2),"A")</f>
        <v>1</v>
      </c>
      <c r="AS545" s="43">
        <f ca="1">COUNTIFS(INDIRECT(Data!$J$2),"L")</f>
        <v>0</v>
      </c>
      <c r="AT545" s="44">
        <f ca="1">IFERROR(Attd_Sheet[[#This Row],[Classes Attended]]/Attd_Sheet[[#This Row],[Column1]],"")</f>
        <v>0.91666666666666663</v>
      </c>
      <c r="AU545" s="26"/>
    </row>
    <row r="546" spans="1:47" s="35" customFormat="1" hidden="1" x14ac:dyDescent="0.25">
      <c r="A546" s="42">
        <f>COUNTIFS(Attd_Sheet[Student ID],Attd_Sheet[[#This Row],[Student ID]])</f>
        <v>1</v>
      </c>
      <c r="B546" s="13" t="s">
        <v>137</v>
      </c>
      <c r="C546" s="196" t="s">
        <v>2920</v>
      </c>
      <c r="D546" s="215" t="s">
        <v>798</v>
      </c>
      <c r="E546" s="215" t="s">
        <v>1602</v>
      </c>
      <c r="F546" s="196" t="s">
        <v>31</v>
      </c>
      <c r="G546" s="215" t="s">
        <v>2463</v>
      </c>
      <c r="H546" s="193" t="s">
        <v>7</v>
      </c>
      <c r="I546" s="224" t="s">
        <v>2872</v>
      </c>
      <c r="J546" s="120" t="s">
        <v>2489</v>
      </c>
      <c r="K546" s="4" t="s">
        <v>16</v>
      </c>
      <c r="L546" s="4"/>
      <c r="M546" s="4"/>
      <c r="N546" s="4" t="s">
        <v>16</v>
      </c>
      <c r="O546" s="4"/>
      <c r="P546" s="4" t="s">
        <v>28</v>
      </c>
      <c r="Q546" s="4"/>
      <c r="R546" s="4" t="s">
        <v>28</v>
      </c>
      <c r="S546" s="4"/>
      <c r="T546" s="4"/>
      <c r="U546" s="4" t="s">
        <v>16</v>
      </c>
      <c r="V546" s="4"/>
      <c r="W546" s="4" t="s">
        <v>28</v>
      </c>
      <c r="X546" s="4"/>
      <c r="Y546" s="4"/>
      <c r="Z546" s="4"/>
      <c r="AA546" s="4"/>
      <c r="AB546" s="4" t="s">
        <v>28</v>
      </c>
      <c r="AC546" s="4"/>
      <c r="AD546" s="4" t="s">
        <v>28</v>
      </c>
      <c r="AE546" s="236"/>
      <c r="AF546" s="4" t="s">
        <v>28</v>
      </c>
      <c r="AG546" s="4"/>
      <c r="AH546" s="4"/>
      <c r="AI546" s="4" t="s">
        <v>28</v>
      </c>
      <c r="AJ546" s="4"/>
      <c r="AK546" s="4" t="s">
        <v>28</v>
      </c>
      <c r="AL546" s="4"/>
      <c r="AM546" s="4" t="s">
        <v>28</v>
      </c>
      <c r="AN546" s="4"/>
      <c r="AO546" s="4"/>
      <c r="AP546" s="42">
        <f ca="1">COUNTIFS(INDIRECT(Data!$J$2),"&lt;&gt;")</f>
        <v>12</v>
      </c>
      <c r="AQ546" s="42">
        <f ca="1">COUNTIFS(INDIRECT(Data!$J$2),"P")</f>
        <v>3</v>
      </c>
      <c r="AR546" s="42">
        <f ca="1">COUNTIFS(INDIRECT(Data!$J$2),"A")</f>
        <v>9</v>
      </c>
      <c r="AS546" s="43">
        <f ca="1">COUNTIFS(INDIRECT(Data!$J$2),"L")</f>
        <v>0</v>
      </c>
      <c r="AT546" s="44">
        <f ca="1">IFERROR(Attd_Sheet[[#This Row],[Classes Attended]]/Attd_Sheet[[#This Row],[Column1]],"")</f>
        <v>0.25</v>
      </c>
      <c r="AU546" s="26"/>
    </row>
    <row r="547" spans="1:47" s="35" customFormat="1" hidden="1" x14ac:dyDescent="0.25">
      <c r="A547" s="42">
        <f>COUNTIFS(Attd_Sheet[Student ID],Attd_Sheet[[#This Row],[Student ID]])</f>
        <v>1</v>
      </c>
      <c r="B547" s="13" t="s">
        <v>137</v>
      </c>
      <c r="C547" s="196" t="s">
        <v>2920</v>
      </c>
      <c r="D547" s="215" t="s">
        <v>799</v>
      </c>
      <c r="E547" s="215" t="s">
        <v>1603</v>
      </c>
      <c r="F547" s="196" t="s">
        <v>31</v>
      </c>
      <c r="G547" s="215" t="s">
        <v>2463</v>
      </c>
      <c r="H547" s="193" t="s">
        <v>7</v>
      </c>
      <c r="I547" s="224" t="s">
        <v>2872</v>
      </c>
      <c r="J547" s="120" t="s">
        <v>2489</v>
      </c>
      <c r="K547" s="4" t="s">
        <v>28</v>
      </c>
      <c r="L547" s="4"/>
      <c r="M547" s="4"/>
      <c r="N547" s="4" t="s">
        <v>28</v>
      </c>
      <c r="O547" s="4"/>
      <c r="P547" s="4" t="s">
        <v>28</v>
      </c>
      <c r="Q547" s="4"/>
      <c r="R547" s="4" t="s">
        <v>28</v>
      </c>
      <c r="S547" s="4"/>
      <c r="T547" s="4"/>
      <c r="U547" s="4" t="s">
        <v>28</v>
      </c>
      <c r="V547" s="4"/>
      <c r="W547" s="4" t="s">
        <v>16</v>
      </c>
      <c r="X547" s="4"/>
      <c r="Y547" s="4"/>
      <c r="Z547" s="4"/>
      <c r="AA547" s="4"/>
      <c r="AB547" s="4" t="s">
        <v>28</v>
      </c>
      <c r="AC547" s="4"/>
      <c r="AD547" s="4" t="s">
        <v>28</v>
      </c>
      <c r="AE547" s="236"/>
      <c r="AF547" s="4" t="s">
        <v>28</v>
      </c>
      <c r="AG547" s="4"/>
      <c r="AH547" s="4"/>
      <c r="AI547" s="4" t="s">
        <v>28</v>
      </c>
      <c r="AJ547" s="4"/>
      <c r="AK547" s="4" t="s">
        <v>28</v>
      </c>
      <c r="AL547" s="4"/>
      <c r="AM547" s="4" t="s">
        <v>28</v>
      </c>
      <c r="AN547" s="4"/>
      <c r="AO547" s="4"/>
      <c r="AP547" s="42">
        <f ca="1">COUNTIFS(INDIRECT(Data!$J$2),"&lt;&gt;")</f>
        <v>12</v>
      </c>
      <c r="AQ547" s="42">
        <f ca="1">COUNTIFS(INDIRECT(Data!$J$2),"P")</f>
        <v>1</v>
      </c>
      <c r="AR547" s="42">
        <f ca="1">COUNTIFS(INDIRECT(Data!$J$2),"A")</f>
        <v>11</v>
      </c>
      <c r="AS547" s="43">
        <f ca="1">COUNTIFS(INDIRECT(Data!$J$2),"L")</f>
        <v>0</v>
      </c>
      <c r="AT547" s="44">
        <f ca="1">IFERROR(Attd_Sheet[[#This Row],[Classes Attended]]/Attd_Sheet[[#This Row],[Column1]],"")</f>
        <v>8.3333333333333329E-2</v>
      </c>
      <c r="AU547" s="26"/>
    </row>
    <row r="548" spans="1:47" s="35" customFormat="1" hidden="1" x14ac:dyDescent="0.25">
      <c r="A548" s="42">
        <f>COUNTIFS(Attd_Sheet[Student ID],Attd_Sheet[[#This Row],[Student ID]])</f>
        <v>1</v>
      </c>
      <c r="B548" s="13" t="s">
        <v>139</v>
      </c>
      <c r="C548" s="196" t="s">
        <v>2920</v>
      </c>
      <c r="D548" s="215" t="s">
        <v>800</v>
      </c>
      <c r="E548" s="215" t="s">
        <v>1604</v>
      </c>
      <c r="F548" s="196" t="s">
        <v>31</v>
      </c>
      <c r="G548" s="215" t="s">
        <v>2463</v>
      </c>
      <c r="H548" s="193" t="s">
        <v>7</v>
      </c>
      <c r="I548" s="224" t="s">
        <v>2872</v>
      </c>
      <c r="J548" s="120" t="s">
        <v>2489</v>
      </c>
      <c r="K548" s="4" t="s">
        <v>28</v>
      </c>
      <c r="L548" s="4"/>
      <c r="M548" s="4"/>
      <c r="N548" s="4" t="s">
        <v>28</v>
      </c>
      <c r="O548" s="4"/>
      <c r="P548" s="4" t="s">
        <v>28</v>
      </c>
      <c r="Q548" s="4"/>
      <c r="R548" s="4" t="s">
        <v>28</v>
      </c>
      <c r="S548" s="4"/>
      <c r="T548" s="4"/>
      <c r="U548" s="4" t="s">
        <v>28</v>
      </c>
      <c r="V548" s="4"/>
      <c r="W548" s="4" t="s">
        <v>28</v>
      </c>
      <c r="X548" s="4"/>
      <c r="Y548" s="4"/>
      <c r="Z548" s="4"/>
      <c r="AA548" s="4"/>
      <c r="AB548" s="4" t="s">
        <v>28</v>
      </c>
      <c r="AC548" s="4"/>
      <c r="AD548" s="4" t="s">
        <v>28</v>
      </c>
      <c r="AE548" s="236"/>
      <c r="AF548" s="4" t="s">
        <v>28</v>
      </c>
      <c r="AG548" s="4"/>
      <c r="AH548" s="4"/>
      <c r="AI548" s="4" t="s">
        <v>28</v>
      </c>
      <c r="AJ548" s="4"/>
      <c r="AK548" s="4" t="s">
        <v>28</v>
      </c>
      <c r="AL548" s="4"/>
      <c r="AM548" s="4" t="s">
        <v>28</v>
      </c>
      <c r="AN548" s="4"/>
      <c r="AO548" s="4"/>
      <c r="AP548" s="42">
        <f ca="1">COUNTIFS(INDIRECT(Data!$J$2),"&lt;&gt;")</f>
        <v>12</v>
      </c>
      <c r="AQ548" s="42">
        <f ca="1">COUNTIFS(INDIRECT(Data!$J$2),"P")</f>
        <v>0</v>
      </c>
      <c r="AR548" s="42">
        <f ca="1">COUNTIFS(INDIRECT(Data!$J$2),"A")</f>
        <v>12</v>
      </c>
      <c r="AS548" s="43">
        <f ca="1">COUNTIFS(INDIRECT(Data!$J$2),"L")</f>
        <v>0</v>
      </c>
      <c r="AT548" s="44">
        <f ca="1">IFERROR(Attd_Sheet[[#This Row],[Classes Attended]]/Attd_Sheet[[#This Row],[Column1]],"")</f>
        <v>0</v>
      </c>
      <c r="AU548" s="26"/>
    </row>
    <row r="549" spans="1:47" s="35" customFormat="1" hidden="1" x14ac:dyDescent="0.25">
      <c r="A549" s="42">
        <f>COUNTIFS(Attd_Sheet[Student ID],Attd_Sheet[[#This Row],[Student ID]])</f>
        <v>1</v>
      </c>
      <c r="B549" s="13" t="s">
        <v>137</v>
      </c>
      <c r="C549" s="196" t="s">
        <v>2920</v>
      </c>
      <c r="D549" s="215" t="s">
        <v>801</v>
      </c>
      <c r="E549" s="215" t="s">
        <v>1605</v>
      </c>
      <c r="F549" s="196" t="s">
        <v>31</v>
      </c>
      <c r="G549" s="215" t="s">
        <v>2463</v>
      </c>
      <c r="H549" s="193" t="s">
        <v>7</v>
      </c>
      <c r="I549" s="224" t="s">
        <v>2872</v>
      </c>
      <c r="J549" s="120" t="s">
        <v>2489</v>
      </c>
      <c r="K549" s="4" t="s">
        <v>16</v>
      </c>
      <c r="L549" s="4"/>
      <c r="M549" s="4"/>
      <c r="N549" s="4" t="s">
        <v>16</v>
      </c>
      <c r="O549" s="4"/>
      <c r="P549" s="4" t="s">
        <v>28</v>
      </c>
      <c r="Q549" s="4"/>
      <c r="R549" s="4" t="s">
        <v>16</v>
      </c>
      <c r="S549" s="4"/>
      <c r="T549" s="4"/>
      <c r="U549" s="4" t="s">
        <v>16</v>
      </c>
      <c r="V549" s="4"/>
      <c r="W549" s="4" t="s">
        <v>16</v>
      </c>
      <c r="X549" s="4"/>
      <c r="Y549" s="4"/>
      <c r="Z549" s="4"/>
      <c r="AA549" s="4"/>
      <c r="AB549" s="4" t="s">
        <v>16</v>
      </c>
      <c r="AC549" s="4"/>
      <c r="AD549" s="4" t="s">
        <v>16</v>
      </c>
      <c r="AE549" s="236"/>
      <c r="AF549" s="4" t="s">
        <v>28</v>
      </c>
      <c r="AG549" s="4"/>
      <c r="AH549" s="4"/>
      <c r="AI549" s="4" t="s">
        <v>16</v>
      </c>
      <c r="AJ549" s="4"/>
      <c r="AK549" s="4" t="s">
        <v>16</v>
      </c>
      <c r="AL549" s="4"/>
      <c r="AM549" s="4" t="s">
        <v>16</v>
      </c>
      <c r="AN549" s="4"/>
      <c r="AO549" s="4"/>
      <c r="AP549" s="42">
        <f ca="1">COUNTIFS(INDIRECT(Data!$J$2),"&lt;&gt;")</f>
        <v>12</v>
      </c>
      <c r="AQ549" s="42">
        <f ca="1">COUNTIFS(INDIRECT(Data!$J$2),"P")</f>
        <v>10</v>
      </c>
      <c r="AR549" s="42">
        <f ca="1">COUNTIFS(INDIRECT(Data!$J$2),"A")</f>
        <v>2</v>
      </c>
      <c r="AS549" s="43">
        <f ca="1">COUNTIFS(INDIRECT(Data!$J$2),"L")</f>
        <v>0</v>
      </c>
      <c r="AT549" s="44">
        <f ca="1">IFERROR(Attd_Sheet[[#This Row],[Classes Attended]]/Attd_Sheet[[#This Row],[Column1]],"")</f>
        <v>0.83333333333333337</v>
      </c>
      <c r="AU549" s="26"/>
    </row>
    <row r="550" spans="1:47" s="35" customFormat="1" hidden="1" x14ac:dyDescent="0.25">
      <c r="A550" s="42">
        <f>COUNTIFS(Attd_Sheet[Student ID],Attd_Sheet[[#This Row],[Student ID]])</f>
        <v>1</v>
      </c>
      <c r="B550" s="13" t="s">
        <v>137</v>
      </c>
      <c r="C550" s="196" t="s">
        <v>2920</v>
      </c>
      <c r="D550" s="215" t="s">
        <v>802</v>
      </c>
      <c r="E550" s="215" t="s">
        <v>1606</v>
      </c>
      <c r="F550" s="196" t="s">
        <v>31</v>
      </c>
      <c r="G550" s="215" t="s">
        <v>2463</v>
      </c>
      <c r="H550" s="193" t="s">
        <v>7</v>
      </c>
      <c r="I550" s="224" t="s">
        <v>2872</v>
      </c>
      <c r="J550" s="120" t="s">
        <v>2489</v>
      </c>
      <c r="K550" s="4" t="s">
        <v>16</v>
      </c>
      <c r="L550" s="4"/>
      <c r="M550" s="4"/>
      <c r="N550" s="4" t="s">
        <v>16</v>
      </c>
      <c r="O550" s="4"/>
      <c r="P550" s="4" t="s">
        <v>16</v>
      </c>
      <c r="Q550" s="4"/>
      <c r="R550" s="4" t="s">
        <v>16</v>
      </c>
      <c r="S550" s="4"/>
      <c r="T550" s="4"/>
      <c r="U550" s="4" t="s">
        <v>16</v>
      </c>
      <c r="V550" s="4"/>
      <c r="W550" s="4" t="s">
        <v>16</v>
      </c>
      <c r="X550" s="4"/>
      <c r="Y550" s="4"/>
      <c r="Z550" s="4"/>
      <c r="AA550" s="4"/>
      <c r="AB550" s="4" t="s">
        <v>16</v>
      </c>
      <c r="AC550" s="4"/>
      <c r="AD550" s="4" t="s">
        <v>16</v>
      </c>
      <c r="AE550" s="236"/>
      <c r="AF550" s="4" t="s">
        <v>16</v>
      </c>
      <c r="AG550" s="4"/>
      <c r="AH550" s="4"/>
      <c r="AI550" s="4" t="s">
        <v>16</v>
      </c>
      <c r="AJ550" s="4"/>
      <c r="AK550" s="4" t="s">
        <v>16</v>
      </c>
      <c r="AL550" s="4"/>
      <c r="AM550" s="4" t="s">
        <v>16</v>
      </c>
      <c r="AN550" s="4"/>
      <c r="AO550" s="4"/>
      <c r="AP550" s="42">
        <f ca="1">COUNTIFS(INDIRECT(Data!$J$2),"&lt;&gt;")</f>
        <v>12</v>
      </c>
      <c r="AQ550" s="42">
        <f ca="1">COUNTIFS(INDIRECT(Data!$J$2),"P")</f>
        <v>12</v>
      </c>
      <c r="AR550" s="42">
        <f ca="1">COUNTIFS(INDIRECT(Data!$J$2),"A")</f>
        <v>0</v>
      </c>
      <c r="AS550" s="43">
        <f ca="1">COUNTIFS(INDIRECT(Data!$J$2),"L")</f>
        <v>0</v>
      </c>
      <c r="AT550" s="44">
        <f ca="1">IFERROR(Attd_Sheet[[#This Row],[Classes Attended]]/Attd_Sheet[[#This Row],[Column1]],"")</f>
        <v>1</v>
      </c>
      <c r="AU550" s="26"/>
    </row>
    <row r="551" spans="1:47" s="35" customFormat="1" hidden="1" x14ac:dyDescent="0.25">
      <c r="A551" s="42">
        <f>COUNTIFS(Attd_Sheet[Student ID],Attd_Sheet[[#This Row],[Student ID]])</f>
        <v>1</v>
      </c>
      <c r="B551" s="13" t="s">
        <v>139</v>
      </c>
      <c r="C551" s="196" t="s">
        <v>2920</v>
      </c>
      <c r="D551" s="215" t="s">
        <v>804</v>
      </c>
      <c r="E551" s="215" t="s">
        <v>1608</v>
      </c>
      <c r="F551" s="196" t="s">
        <v>31</v>
      </c>
      <c r="G551" s="215" t="s">
        <v>2463</v>
      </c>
      <c r="H551" s="193" t="s">
        <v>7</v>
      </c>
      <c r="I551" s="224" t="s">
        <v>2872</v>
      </c>
      <c r="J551" s="120" t="s">
        <v>2489</v>
      </c>
      <c r="K551" s="4" t="s">
        <v>28</v>
      </c>
      <c r="L551" s="4"/>
      <c r="M551" s="4"/>
      <c r="N551" s="4" t="s">
        <v>28</v>
      </c>
      <c r="O551" s="4"/>
      <c r="P551" s="4" t="s">
        <v>28</v>
      </c>
      <c r="Q551" s="4"/>
      <c r="R551" s="4" t="s">
        <v>28</v>
      </c>
      <c r="S551" s="4"/>
      <c r="T551" s="4"/>
      <c r="U551" s="4" t="s">
        <v>28</v>
      </c>
      <c r="V551" s="4"/>
      <c r="W551" s="4" t="s">
        <v>28</v>
      </c>
      <c r="X551" s="4"/>
      <c r="Y551" s="4"/>
      <c r="Z551" s="4"/>
      <c r="AA551" s="4"/>
      <c r="AB551" s="4" t="s">
        <v>28</v>
      </c>
      <c r="AC551" s="4"/>
      <c r="AD551" s="4" t="s">
        <v>28</v>
      </c>
      <c r="AE551" s="236"/>
      <c r="AF551" s="4" t="s">
        <v>28</v>
      </c>
      <c r="AG551" s="4"/>
      <c r="AH551" s="4"/>
      <c r="AI551" s="4" t="s">
        <v>28</v>
      </c>
      <c r="AJ551" s="4"/>
      <c r="AK551" s="4" t="s">
        <v>28</v>
      </c>
      <c r="AL551" s="4"/>
      <c r="AM551" s="4" t="s">
        <v>28</v>
      </c>
      <c r="AN551" s="4"/>
      <c r="AO551" s="4"/>
      <c r="AP551" s="42">
        <f ca="1">COUNTIFS(INDIRECT(Data!$J$2),"&lt;&gt;")</f>
        <v>12</v>
      </c>
      <c r="AQ551" s="42">
        <f ca="1">COUNTIFS(INDIRECT(Data!$J$2),"P")</f>
        <v>0</v>
      </c>
      <c r="AR551" s="42">
        <f ca="1">COUNTIFS(INDIRECT(Data!$J$2),"A")</f>
        <v>12</v>
      </c>
      <c r="AS551" s="43">
        <f ca="1">COUNTIFS(INDIRECT(Data!$J$2),"L")</f>
        <v>0</v>
      </c>
      <c r="AT551" s="44">
        <f ca="1">IFERROR(Attd_Sheet[[#This Row],[Classes Attended]]/Attd_Sheet[[#This Row],[Column1]],"")</f>
        <v>0</v>
      </c>
      <c r="AU551" s="26"/>
    </row>
    <row r="552" spans="1:47" s="35" customFormat="1" x14ac:dyDescent="0.25">
      <c r="A552" s="42">
        <f>COUNTIFS(Attd_Sheet[Student ID],Attd_Sheet[[#This Row],[Student ID]])</f>
        <v>1</v>
      </c>
      <c r="B552" s="13" t="s">
        <v>137</v>
      </c>
      <c r="C552" s="193" t="s">
        <v>2494</v>
      </c>
      <c r="D552" s="215" t="s">
        <v>627</v>
      </c>
      <c r="E552" s="215" t="s">
        <v>1439</v>
      </c>
      <c r="F552" s="196" t="s">
        <v>31</v>
      </c>
      <c r="G552" s="215" t="s">
        <v>2450</v>
      </c>
      <c r="H552" s="193" t="s">
        <v>7</v>
      </c>
      <c r="I552" s="224" t="s">
        <v>2992</v>
      </c>
      <c r="J552" s="120" t="s">
        <v>2489</v>
      </c>
      <c r="K552" s="4" t="s">
        <v>16</v>
      </c>
      <c r="L552" s="4"/>
      <c r="M552" s="4"/>
      <c r="N552" s="4" t="s">
        <v>16</v>
      </c>
      <c r="O552" s="4"/>
      <c r="P552" s="4" t="s">
        <v>16</v>
      </c>
      <c r="Q552" s="185"/>
      <c r="R552" s="4" t="s">
        <v>16</v>
      </c>
      <c r="S552" s="4"/>
      <c r="T552" s="4"/>
      <c r="U552" s="4" t="s">
        <v>16</v>
      </c>
      <c r="V552" s="4"/>
      <c r="W552" s="4" t="s">
        <v>16</v>
      </c>
      <c r="X552" s="4"/>
      <c r="Y552" s="4"/>
      <c r="Z552" s="4"/>
      <c r="AA552" s="4"/>
      <c r="AB552" s="4" t="s">
        <v>16</v>
      </c>
      <c r="AC552" s="4"/>
      <c r="AD552" s="4" t="s">
        <v>16</v>
      </c>
      <c r="AE552" s="236"/>
      <c r="AF552" s="4" t="s">
        <v>28</v>
      </c>
      <c r="AG552" s="4"/>
      <c r="AH552" s="4"/>
      <c r="AI552" s="4" t="s">
        <v>16</v>
      </c>
      <c r="AJ552" s="4"/>
      <c r="AK552" s="4" t="s">
        <v>16</v>
      </c>
      <c r="AL552" s="4"/>
      <c r="AM552" s="4" t="s">
        <v>16</v>
      </c>
      <c r="AN552" s="4"/>
      <c r="AO552" s="4"/>
      <c r="AP552" s="42">
        <f ca="1">COUNTIFS(INDIRECT(Data!$J$2),"&lt;&gt;")</f>
        <v>12</v>
      </c>
      <c r="AQ552" s="42">
        <f ca="1">COUNTIFS(INDIRECT(Data!$J$2),"P")</f>
        <v>11</v>
      </c>
      <c r="AR552" s="42">
        <f ca="1">COUNTIFS(INDIRECT(Data!$J$2),"A")</f>
        <v>1</v>
      </c>
      <c r="AS552" s="43">
        <f ca="1">COUNTIFS(INDIRECT(Data!$J$2),"L")</f>
        <v>0</v>
      </c>
      <c r="AT552" s="44">
        <f ca="1">IFERROR(Attd_Sheet[[#This Row],[Classes Attended]]/Attd_Sheet[[#This Row],[Column1]],"")</f>
        <v>0.91666666666666663</v>
      </c>
      <c r="AU552" s="26"/>
    </row>
    <row r="553" spans="1:47" s="35" customFormat="1" x14ac:dyDescent="0.25">
      <c r="A553" s="42">
        <f>COUNTIFS(Attd_Sheet[Student ID],Attd_Sheet[[#This Row],[Student ID]])</f>
        <v>1</v>
      </c>
      <c r="B553" s="13" t="s">
        <v>137</v>
      </c>
      <c r="C553" s="193" t="s">
        <v>2494</v>
      </c>
      <c r="D553" s="215" t="s">
        <v>628</v>
      </c>
      <c r="E553" s="215" t="s">
        <v>1440</v>
      </c>
      <c r="F553" s="196" t="s">
        <v>31</v>
      </c>
      <c r="G553" s="215" t="s">
        <v>2450</v>
      </c>
      <c r="H553" s="193" t="s">
        <v>7</v>
      </c>
      <c r="I553" s="224" t="s">
        <v>2992</v>
      </c>
      <c r="J553" s="120" t="s">
        <v>2489</v>
      </c>
      <c r="K553" s="4" t="s">
        <v>16</v>
      </c>
      <c r="L553" s="4"/>
      <c r="M553" s="4"/>
      <c r="N553" s="4" t="s">
        <v>16</v>
      </c>
      <c r="O553" s="4"/>
      <c r="P553" s="4" t="s">
        <v>16</v>
      </c>
      <c r="Q553" s="185"/>
      <c r="R553" s="4" t="s">
        <v>16</v>
      </c>
      <c r="S553" s="4"/>
      <c r="T553" s="4"/>
      <c r="U553" s="4" t="s">
        <v>16</v>
      </c>
      <c r="V553" s="4"/>
      <c r="W553" s="4" t="s">
        <v>16</v>
      </c>
      <c r="X553" s="4"/>
      <c r="Y553" s="4"/>
      <c r="Z553" s="4"/>
      <c r="AA553" s="4"/>
      <c r="AB553" s="4" t="s">
        <v>16</v>
      </c>
      <c r="AC553" s="4"/>
      <c r="AD553" s="4" t="s">
        <v>16</v>
      </c>
      <c r="AE553" s="236"/>
      <c r="AF553" s="4" t="s">
        <v>16</v>
      </c>
      <c r="AG553" s="4"/>
      <c r="AH553" s="4"/>
      <c r="AI553" s="4" t="s">
        <v>16</v>
      </c>
      <c r="AJ553" s="4"/>
      <c r="AK553" s="4" t="s">
        <v>16</v>
      </c>
      <c r="AL553" s="4"/>
      <c r="AM553" s="4" t="s">
        <v>16</v>
      </c>
      <c r="AN553" s="4"/>
      <c r="AO553" s="4"/>
      <c r="AP553" s="42">
        <f ca="1">COUNTIFS(INDIRECT(Data!$J$2),"&lt;&gt;")</f>
        <v>12</v>
      </c>
      <c r="AQ553" s="42">
        <f ca="1">COUNTIFS(INDIRECT(Data!$J$2),"P")</f>
        <v>12</v>
      </c>
      <c r="AR553" s="42">
        <f ca="1">COUNTIFS(INDIRECT(Data!$J$2),"A")</f>
        <v>0</v>
      </c>
      <c r="AS553" s="43">
        <f ca="1">COUNTIFS(INDIRECT(Data!$J$2),"L")</f>
        <v>0</v>
      </c>
      <c r="AT553" s="44">
        <f ca="1">IFERROR(Attd_Sheet[[#This Row],[Classes Attended]]/Attd_Sheet[[#This Row],[Column1]],"")</f>
        <v>1</v>
      </c>
      <c r="AU553" s="26"/>
    </row>
    <row r="554" spans="1:47" s="35" customFormat="1" x14ac:dyDescent="0.25">
      <c r="A554" s="42">
        <f>COUNTIFS(Attd_Sheet[Student ID],Attd_Sheet[[#This Row],[Student ID]])</f>
        <v>1</v>
      </c>
      <c r="B554" s="13" t="s">
        <v>139</v>
      </c>
      <c r="C554" s="193" t="s">
        <v>2494</v>
      </c>
      <c r="D554" s="215" t="s">
        <v>629</v>
      </c>
      <c r="E554" s="256" t="s">
        <v>1441</v>
      </c>
      <c r="F554" s="196" t="s">
        <v>31</v>
      </c>
      <c r="G554" s="215" t="s">
        <v>2450</v>
      </c>
      <c r="H554" s="193" t="s">
        <v>7</v>
      </c>
      <c r="I554" s="224" t="s">
        <v>2992</v>
      </c>
      <c r="J554" s="120" t="s">
        <v>2489</v>
      </c>
      <c r="K554" s="4" t="s">
        <v>28</v>
      </c>
      <c r="L554" s="4"/>
      <c r="M554" s="4"/>
      <c r="N554" s="4" t="s">
        <v>28</v>
      </c>
      <c r="O554" s="4"/>
      <c r="P554" s="4" t="s">
        <v>28</v>
      </c>
      <c r="Q554" s="185"/>
      <c r="R554" s="4" t="s">
        <v>28</v>
      </c>
      <c r="S554" s="4"/>
      <c r="T554" s="4"/>
      <c r="U554" s="4" t="s">
        <v>28</v>
      </c>
      <c r="V554" s="4"/>
      <c r="W554" s="4" t="s">
        <v>28</v>
      </c>
      <c r="X554" s="4"/>
      <c r="Y554" s="4"/>
      <c r="Z554" s="4"/>
      <c r="AA554" s="4"/>
      <c r="AB554" s="4" t="s">
        <v>28</v>
      </c>
      <c r="AC554" s="4"/>
      <c r="AD554" s="4" t="s">
        <v>28</v>
      </c>
      <c r="AE554" s="236"/>
      <c r="AF554" s="4" t="s">
        <v>28</v>
      </c>
      <c r="AG554" s="4"/>
      <c r="AH554" s="4"/>
      <c r="AI554" s="4" t="s">
        <v>28</v>
      </c>
      <c r="AJ554" s="4"/>
      <c r="AK554" s="4" t="s">
        <v>28</v>
      </c>
      <c r="AL554" s="4"/>
      <c r="AM554" s="4" t="s">
        <v>28</v>
      </c>
      <c r="AN554" s="4"/>
      <c r="AO554" s="4"/>
      <c r="AP554" s="42">
        <f ca="1">COUNTIFS(INDIRECT(Data!$J$2),"&lt;&gt;")</f>
        <v>12</v>
      </c>
      <c r="AQ554" s="42">
        <f ca="1">COUNTIFS(INDIRECT(Data!$J$2),"P")</f>
        <v>0</v>
      </c>
      <c r="AR554" s="42">
        <f ca="1">COUNTIFS(INDIRECT(Data!$J$2),"A")</f>
        <v>12</v>
      </c>
      <c r="AS554" s="43">
        <f ca="1">COUNTIFS(INDIRECT(Data!$J$2),"L")</f>
        <v>0</v>
      </c>
      <c r="AT554" s="44">
        <f ca="1">IFERROR(Attd_Sheet[[#This Row],[Classes Attended]]/Attd_Sheet[[#This Row],[Column1]],"")</f>
        <v>0</v>
      </c>
      <c r="AU554" s="26"/>
    </row>
    <row r="555" spans="1:47" s="35" customFormat="1" x14ac:dyDescent="0.25">
      <c r="A555" s="42">
        <f>COUNTIFS(Attd_Sheet[Student ID],Attd_Sheet[[#This Row],[Student ID]])</f>
        <v>1</v>
      </c>
      <c r="B555" s="13" t="s">
        <v>137</v>
      </c>
      <c r="C555" s="193" t="s">
        <v>2494</v>
      </c>
      <c r="D555" s="215" t="s">
        <v>630</v>
      </c>
      <c r="E555" s="215" t="s">
        <v>1442</v>
      </c>
      <c r="F555" s="196" t="s">
        <v>31</v>
      </c>
      <c r="G555" s="215" t="s">
        <v>2450</v>
      </c>
      <c r="H555" s="193" t="s">
        <v>7</v>
      </c>
      <c r="I555" s="224" t="s">
        <v>2992</v>
      </c>
      <c r="J555" s="120" t="s">
        <v>2489</v>
      </c>
      <c r="K555" s="4" t="s">
        <v>28</v>
      </c>
      <c r="L555" s="4"/>
      <c r="M555" s="4"/>
      <c r="N555" s="4" t="s">
        <v>28</v>
      </c>
      <c r="O555" s="4"/>
      <c r="P555" s="4" t="s">
        <v>28</v>
      </c>
      <c r="Q555" s="185"/>
      <c r="R555" s="4" t="s">
        <v>28</v>
      </c>
      <c r="S555" s="4"/>
      <c r="T555" s="4"/>
      <c r="U555" s="4" t="s">
        <v>28</v>
      </c>
      <c r="V555" s="4"/>
      <c r="W555" s="4" t="s">
        <v>16</v>
      </c>
      <c r="X555" s="4"/>
      <c r="Y555" s="4"/>
      <c r="Z555" s="4"/>
      <c r="AA555" s="4"/>
      <c r="AB555" s="4" t="s">
        <v>16</v>
      </c>
      <c r="AC555" s="4"/>
      <c r="AD555" s="4" t="s">
        <v>16</v>
      </c>
      <c r="AE555" s="236"/>
      <c r="AF555" s="4" t="s">
        <v>16</v>
      </c>
      <c r="AG555" s="4"/>
      <c r="AH555" s="4"/>
      <c r="AI555" s="4" t="s">
        <v>16</v>
      </c>
      <c r="AJ555" s="4"/>
      <c r="AK555" s="4" t="s">
        <v>16</v>
      </c>
      <c r="AL555" s="4"/>
      <c r="AM555" s="4" t="s">
        <v>16</v>
      </c>
      <c r="AN555" s="4"/>
      <c r="AO555" s="4"/>
      <c r="AP555" s="42">
        <f ca="1">COUNTIFS(INDIRECT(Data!$J$2),"&lt;&gt;")</f>
        <v>12</v>
      </c>
      <c r="AQ555" s="42">
        <f ca="1">COUNTIFS(INDIRECT(Data!$J$2),"P")</f>
        <v>7</v>
      </c>
      <c r="AR555" s="42">
        <f ca="1">COUNTIFS(INDIRECT(Data!$J$2),"A")</f>
        <v>5</v>
      </c>
      <c r="AS555" s="43">
        <f ca="1">COUNTIFS(INDIRECT(Data!$J$2),"L")</f>
        <v>0</v>
      </c>
      <c r="AT555" s="44">
        <f ca="1">IFERROR(Attd_Sheet[[#This Row],[Classes Attended]]/Attd_Sheet[[#This Row],[Column1]],"")</f>
        <v>0.58333333333333337</v>
      </c>
      <c r="AU555" s="26"/>
    </row>
    <row r="556" spans="1:47" s="35" customFormat="1" x14ac:dyDescent="0.25">
      <c r="A556" s="42">
        <f>COUNTIFS(Attd_Sheet[Student ID],Attd_Sheet[[#This Row],[Student ID]])</f>
        <v>1</v>
      </c>
      <c r="B556" s="13" t="s">
        <v>137</v>
      </c>
      <c r="C556" s="193" t="s">
        <v>2494</v>
      </c>
      <c r="D556" s="215" t="s">
        <v>793</v>
      </c>
      <c r="E556" s="215" t="s">
        <v>1597</v>
      </c>
      <c r="F556" s="196" t="s">
        <v>31</v>
      </c>
      <c r="G556" s="215" t="s">
        <v>2450</v>
      </c>
      <c r="H556" s="193" t="s">
        <v>7</v>
      </c>
      <c r="I556" s="224" t="s">
        <v>2992</v>
      </c>
      <c r="J556" s="120" t="s">
        <v>2489</v>
      </c>
      <c r="K556" s="4" t="s">
        <v>16</v>
      </c>
      <c r="L556" s="81"/>
      <c r="M556" s="4"/>
      <c r="N556" s="4" t="s">
        <v>16</v>
      </c>
      <c r="O556" s="4"/>
      <c r="P556" s="4" t="s">
        <v>16</v>
      </c>
      <c r="Q556" s="185"/>
      <c r="R556" s="4" t="s">
        <v>16</v>
      </c>
      <c r="S556" s="4"/>
      <c r="T556" s="4"/>
      <c r="U556" s="4" t="s">
        <v>16</v>
      </c>
      <c r="V556" s="4"/>
      <c r="W556" s="4" t="s">
        <v>16</v>
      </c>
      <c r="X556" s="4"/>
      <c r="Y556" s="4"/>
      <c r="Z556" s="4"/>
      <c r="AA556" s="4"/>
      <c r="AB556" s="4" t="s">
        <v>16</v>
      </c>
      <c r="AC556" s="4"/>
      <c r="AD556" s="4" t="s">
        <v>16</v>
      </c>
      <c r="AE556" s="236"/>
      <c r="AF556" s="4" t="s">
        <v>16</v>
      </c>
      <c r="AG556" s="4"/>
      <c r="AH556" s="4"/>
      <c r="AI556" s="4" t="s">
        <v>16</v>
      </c>
      <c r="AJ556" s="4"/>
      <c r="AK556" s="4" t="s">
        <v>16</v>
      </c>
      <c r="AL556" s="4"/>
      <c r="AM556" s="4" t="s">
        <v>16</v>
      </c>
      <c r="AN556" s="4"/>
      <c r="AO556" s="4"/>
      <c r="AP556" s="42">
        <f ca="1">COUNTIFS(INDIRECT(Data!$J$2),"&lt;&gt;")</f>
        <v>12</v>
      </c>
      <c r="AQ556" s="42">
        <f ca="1">COUNTIFS(INDIRECT(Data!$J$2),"P")</f>
        <v>12</v>
      </c>
      <c r="AR556" s="42">
        <f ca="1">COUNTIFS(INDIRECT(Data!$J$2),"A")</f>
        <v>0</v>
      </c>
      <c r="AS556" s="43">
        <f ca="1">COUNTIFS(INDIRECT(Data!$J$2),"L")</f>
        <v>0</v>
      </c>
      <c r="AT556" s="44">
        <f ca="1">IFERROR(Attd_Sheet[[#This Row],[Classes Attended]]/Attd_Sheet[[#This Row],[Column1]],"")</f>
        <v>1</v>
      </c>
      <c r="AU556" s="93"/>
    </row>
    <row r="557" spans="1:47" s="35" customFormat="1" x14ac:dyDescent="0.25">
      <c r="A557" s="42">
        <f>COUNTIFS(Attd_Sheet[Student ID],Attd_Sheet[[#This Row],[Student ID]])</f>
        <v>1</v>
      </c>
      <c r="B557" s="13" t="s">
        <v>137</v>
      </c>
      <c r="C557" s="193" t="s">
        <v>2494</v>
      </c>
      <c r="D557" s="215" t="s">
        <v>997</v>
      </c>
      <c r="E557" s="215" t="s">
        <v>1795</v>
      </c>
      <c r="F557" s="196" t="s">
        <v>31</v>
      </c>
      <c r="G557" s="215" t="s">
        <v>2450</v>
      </c>
      <c r="H557" s="193" t="s">
        <v>7</v>
      </c>
      <c r="I557" s="224" t="s">
        <v>2992</v>
      </c>
      <c r="J557" s="120" t="s">
        <v>2489</v>
      </c>
      <c r="K557" s="4" t="s">
        <v>28</v>
      </c>
      <c r="L557" s="4"/>
      <c r="M557" s="4"/>
      <c r="N557" s="4" t="s">
        <v>28</v>
      </c>
      <c r="O557" s="4"/>
      <c r="P557" s="4" t="s">
        <v>16</v>
      </c>
      <c r="Q557" s="4"/>
      <c r="R557" s="4" t="s">
        <v>16</v>
      </c>
      <c r="S557" s="4"/>
      <c r="T557" s="4"/>
      <c r="U557" s="4" t="s">
        <v>16</v>
      </c>
      <c r="V557" s="4"/>
      <c r="W557" s="4" t="s">
        <v>28</v>
      </c>
      <c r="X557" s="4"/>
      <c r="Y557" s="4"/>
      <c r="Z557" s="4"/>
      <c r="AA557" s="4"/>
      <c r="AB557" s="4" t="s">
        <v>16</v>
      </c>
      <c r="AC557" s="4"/>
      <c r="AD557" s="4" t="s">
        <v>16</v>
      </c>
      <c r="AE557" s="236"/>
      <c r="AF557" s="4" t="s">
        <v>16</v>
      </c>
      <c r="AG557" s="4"/>
      <c r="AH557" s="4"/>
      <c r="AI557" s="4" t="s">
        <v>16</v>
      </c>
      <c r="AJ557" s="4"/>
      <c r="AK557" s="4" t="s">
        <v>16</v>
      </c>
      <c r="AL557" s="4"/>
      <c r="AM557" s="4" t="s">
        <v>28</v>
      </c>
      <c r="AN557" s="4"/>
      <c r="AO557" s="4"/>
      <c r="AP557" s="42">
        <f ca="1">COUNTIFS(INDIRECT(Data!$J$2),"&lt;&gt;")</f>
        <v>12</v>
      </c>
      <c r="AQ557" s="42">
        <f ca="1">COUNTIFS(INDIRECT(Data!$J$2),"P")</f>
        <v>8</v>
      </c>
      <c r="AR557" s="42">
        <f ca="1">COUNTIFS(INDIRECT(Data!$J$2),"A")</f>
        <v>4</v>
      </c>
      <c r="AS557" s="43">
        <f ca="1">COUNTIFS(INDIRECT(Data!$J$2),"L")</f>
        <v>0</v>
      </c>
      <c r="AT557" s="44">
        <f ca="1">IFERROR(Attd_Sheet[[#This Row],[Classes Attended]]/Attd_Sheet[[#This Row],[Column1]],"")</f>
        <v>0.66666666666666663</v>
      </c>
      <c r="AU557" s="93"/>
    </row>
    <row r="558" spans="1:47" s="35" customFormat="1" x14ac:dyDescent="0.25">
      <c r="A558" s="42">
        <f>COUNTIFS(Attd_Sheet[Student ID],Attd_Sheet[[#This Row],[Student ID]])</f>
        <v>1</v>
      </c>
      <c r="B558" s="13" t="s">
        <v>137</v>
      </c>
      <c r="C558" s="193" t="s">
        <v>2494</v>
      </c>
      <c r="D558" s="215" t="s">
        <v>631</v>
      </c>
      <c r="E558" s="215" t="s">
        <v>1443</v>
      </c>
      <c r="F558" s="196" t="s">
        <v>31</v>
      </c>
      <c r="G558" s="215" t="s">
        <v>2450</v>
      </c>
      <c r="H558" s="193" t="s">
        <v>7</v>
      </c>
      <c r="I558" s="224" t="s">
        <v>2992</v>
      </c>
      <c r="J558" s="120" t="s">
        <v>2489</v>
      </c>
      <c r="K558" s="4" t="s">
        <v>28</v>
      </c>
      <c r="L558" s="4"/>
      <c r="M558" s="4"/>
      <c r="N558" s="4" t="s">
        <v>28</v>
      </c>
      <c r="O558" s="4"/>
      <c r="P558" s="4" t="s">
        <v>28</v>
      </c>
      <c r="Q558" s="4"/>
      <c r="R558" s="4" t="s">
        <v>28</v>
      </c>
      <c r="S558" s="4"/>
      <c r="T558" s="4"/>
      <c r="U558" s="4" t="s">
        <v>28</v>
      </c>
      <c r="V558" s="4"/>
      <c r="W558" s="4" t="s">
        <v>28</v>
      </c>
      <c r="X558" s="4"/>
      <c r="Y558" s="4"/>
      <c r="Z558" s="4"/>
      <c r="AA558" s="4"/>
      <c r="AB558" s="4" t="s">
        <v>28</v>
      </c>
      <c r="AC558" s="4"/>
      <c r="AD558" s="4" t="s">
        <v>28</v>
      </c>
      <c r="AE558" s="236"/>
      <c r="AF558" s="4" t="s">
        <v>28</v>
      </c>
      <c r="AG558" s="4"/>
      <c r="AH558" s="4"/>
      <c r="AI558" s="4" t="s">
        <v>28</v>
      </c>
      <c r="AJ558" s="4"/>
      <c r="AK558" s="4" t="s">
        <v>28</v>
      </c>
      <c r="AL558" s="4"/>
      <c r="AM558" s="4" t="s">
        <v>28</v>
      </c>
      <c r="AN558" s="4"/>
      <c r="AO558" s="4"/>
      <c r="AP558" s="42">
        <f ca="1">COUNTIFS(INDIRECT(Data!$J$2),"&lt;&gt;")</f>
        <v>12</v>
      </c>
      <c r="AQ558" s="42">
        <f ca="1">COUNTIFS(INDIRECT(Data!$J$2),"P")</f>
        <v>0</v>
      </c>
      <c r="AR558" s="42">
        <f ca="1">COUNTIFS(INDIRECT(Data!$J$2),"A")</f>
        <v>12</v>
      </c>
      <c r="AS558" s="43">
        <f ca="1">COUNTIFS(INDIRECT(Data!$J$2),"L")</f>
        <v>0</v>
      </c>
      <c r="AT558" s="44">
        <f ca="1">IFERROR(Attd_Sheet[[#This Row],[Classes Attended]]/Attd_Sheet[[#This Row],[Column1]],"")</f>
        <v>0</v>
      </c>
      <c r="AU558" s="186"/>
    </row>
    <row r="559" spans="1:47" s="35" customFormat="1" x14ac:dyDescent="0.25">
      <c r="A559" s="42">
        <f>COUNTIFS(Attd_Sheet[Student ID],Attd_Sheet[[#This Row],[Student ID]])</f>
        <v>1</v>
      </c>
      <c r="B559" s="13" t="s">
        <v>137</v>
      </c>
      <c r="C559" s="193" t="s">
        <v>2494</v>
      </c>
      <c r="D559" s="215" t="s">
        <v>632</v>
      </c>
      <c r="E559" s="215" t="s">
        <v>1444</v>
      </c>
      <c r="F559" s="196" t="s">
        <v>31</v>
      </c>
      <c r="G559" s="215" t="s">
        <v>2450</v>
      </c>
      <c r="H559" s="193" t="s">
        <v>7</v>
      </c>
      <c r="I559" s="224" t="s">
        <v>2992</v>
      </c>
      <c r="J559" s="120" t="s">
        <v>2489</v>
      </c>
      <c r="K559" s="4" t="s">
        <v>28</v>
      </c>
      <c r="L559" s="4"/>
      <c r="M559" s="4"/>
      <c r="N559" s="4" t="s">
        <v>16</v>
      </c>
      <c r="O559" s="4"/>
      <c r="P559" s="4" t="s">
        <v>16</v>
      </c>
      <c r="Q559" s="4"/>
      <c r="R559" s="4" t="s">
        <v>16</v>
      </c>
      <c r="S559" s="4"/>
      <c r="T559" s="4"/>
      <c r="U559" s="4" t="s">
        <v>16</v>
      </c>
      <c r="V559" s="4"/>
      <c r="W559" s="4" t="s">
        <v>16</v>
      </c>
      <c r="X559" s="4"/>
      <c r="Y559" s="4"/>
      <c r="Z559" s="4"/>
      <c r="AA559" s="4"/>
      <c r="AB559" s="4" t="s">
        <v>28</v>
      </c>
      <c r="AC559" s="4"/>
      <c r="AD559" s="4" t="s">
        <v>16</v>
      </c>
      <c r="AE559" s="236"/>
      <c r="AF559" s="4" t="s">
        <v>16</v>
      </c>
      <c r="AG559" s="4"/>
      <c r="AH559" s="4"/>
      <c r="AI559" s="4" t="s">
        <v>16</v>
      </c>
      <c r="AJ559" s="4"/>
      <c r="AK559" s="4" t="s">
        <v>16</v>
      </c>
      <c r="AL559" s="4"/>
      <c r="AM559" s="4" t="s">
        <v>28</v>
      </c>
      <c r="AN559" s="4"/>
      <c r="AO559" s="4"/>
      <c r="AP559" s="42">
        <f ca="1">COUNTIFS(INDIRECT(Data!$J$2),"&lt;&gt;")</f>
        <v>12</v>
      </c>
      <c r="AQ559" s="42">
        <f ca="1">COUNTIFS(INDIRECT(Data!$J$2),"P")</f>
        <v>9</v>
      </c>
      <c r="AR559" s="42">
        <f ca="1">COUNTIFS(INDIRECT(Data!$J$2),"A")</f>
        <v>3</v>
      </c>
      <c r="AS559" s="43">
        <f ca="1">COUNTIFS(INDIRECT(Data!$J$2),"L")</f>
        <v>0</v>
      </c>
      <c r="AT559" s="44">
        <f ca="1">IFERROR(Attd_Sheet[[#This Row],[Classes Attended]]/Attd_Sheet[[#This Row],[Column1]],"")</f>
        <v>0.75</v>
      </c>
      <c r="AU559" s="93"/>
    </row>
    <row r="560" spans="1:47" s="35" customFormat="1" x14ac:dyDescent="0.25">
      <c r="A560" s="42">
        <f>COUNTIFS(Attd_Sheet[Student ID],Attd_Sheet[[#This Row],[Student ID]])</f>
        <v>1</v>
      </c>
      <c r="B560" s="13" t="s">
        <v>137</v>
      </c>
      <c r="C560" s="193" t="s">
        <v>2494</v>
      </c>
      <c r="D560" s="215" t="s">
        <v>633</v>
      </c>
      <c r="E560" s="215" t="s">
        <v>1445</v>
      </c>
      <c r="F560" s="196" t="s">
        <v>31</v>
      </c>
      <c r="G560" s="215" t="s">
        <v>2450</v>
      </c>
      <c r="H560" s="193" t="s">
        <v>7</v>
      </c>
      <c r="I560" s="224" t="s">
        <v>2992</v>
      </c>
      <c r="J560" s="120" t="s">
        <v>2489</v>
      </c>
      <c r="K560" s="4" t="s">
        <v>16</v>
      </c>
      <c r="L560" s="4"/>
      <c r="M560" s="4"/>
      <c r="N560" s="4" t="s">
        <v>16</v>
      </c>
      <c r="O560" s="4"/>
      <c r="P560" s="4" t="s">
        <v>16</v>
      </c>
      <c r="Q560" s="4"/>
      <c r="R560" s="4" t="s">
        <v>16</v>
      </c>
      <c r="S560" s="4"/>
      <c r="T560" s="4"/>
      <c r="U560" s="4" t="s">
        <v>16</v>
      </c>
      <c r="V560" s="4"/>
      <c r="W560" s="4" t="s">
        <v>16</v>
      </c>
      <c r="X560" s="4"/>
      <c r="Y560" s="4"/>
      <c r="Z560" s="4"/>
      <c r="AA560" s="4"/>
      <c r="AB560" s="4" t="s">
        <v>16</v>
      </c>
      <c r="AC560" s="4"/>
      <c r="AD560" s="4" t="s">
        <v>16</v>
      </c>
      <c r="AE560" s="236"/>
      <c r="AF560" s="4" t="s">
        <v>16</v>
      </c>
      <c r="AG560" s="4"/>
      <c r="AH560" s="4"/>
      <c r="AI560" s="4" t="s">
        <v>16</v>
      </c>
      <c r="AJ560" s="4"/>
      <c r="AK560" s="4" t="s">
        <v>16</v>
      </c>
      <c r="AL560" s="4"/>
      <c r="AM560" s="4" t="s">
        <v>16</v>
      </c>
      <c r="AN560" s="4"/>
      <c r="AO560" s="4"/>
      <c r="AP560" s="42">
        <f ca="1">COUNTIFS(INDIRECT(Data!$J$2),"&lt;&gt;")</f>
        <v>12</v>
      </c>
      <c r="AQ560" s="42">
        <f ca="1">COUNTIFS(INDIRECT(Data!$J$2),"P")</f>
        <v>12</v>
      </c>
      <c r="AR560" s="42">
        <f ca="1">COUNTIFS(INDIRECT(Data!$J$2),"A")</f>
        <v>0</v>
      </c>
      <c r="AS560" s="43">
        <f ca="1">COUNTIFS(INDIRECT(Data!$J$2),"L")</f>
        <v>0</v>
      </c>
      <c r="AT560" s="44">
        <f ca="1">IFERROR(Attd_Sheet[[#This Row],[Classes Attended]]/Attd_Sheet[[#This Row],[Column1]],"")</f>
        <v>1</v>
      </c>
      <c r="AU560" s="93"/>
    </row>
    <row r="561" spans="1:47" s="35" customFormat="1" x14ac:dyDescent="0.25">
      <c r="A561" s="42">
        <f>COUNTIFS(Attd_Sheet[Student ID],Attd_Sheet[[#This Row],[Student ID]])</f>
        <v>1</v>
      </c>
      <c r="B561" s="13" t="s">
        <v>137</v>
      </c>
      <c r="C561" s="193" t="s">
        <v>2494</v>
      </c>
      <c r="D561" s="215" t="s">
        <v>634</v>
      </c>
      <c r="E561" s="215" t="s">
        <v>1446</v>
      </c>
      <c r="F561" s="196" t="s">
        <v>31</v>
      </c>
      <c r="G561" s="215" t="s">
        <v>2450</v>
      </c>
      <c r="H561" s="193" t="s">
        <v>7</v>
      </c>
      <c r="I561" s="224" t="s">
        <v>2992</v>
      </c>
      <c r="J561" s="120" t="s">
        <v>2489</v>
      </c>
      <c r="K561" s="4" t="s">
        <v>28</v>
      </c>
      <c r="L561" s="4"/>
      <c r="M561" s="4"/>
      <c r="N561" s="4" t="s">
        <v>28</v>
      </c>
      <c r="O561" s="4"/>
      <c r="P561" s="4" t="s">
        <v>28</v>
      </c>
      <c r="Q561" s="4"/>
      <c r="R561" s="4" t="s">
        <v>16</v>
      </c>
      <c r="S561" s="4"/>
      <c r="T561" s="4"/>
      <c r="U561" s="4" t="s">
        <v>16</v>
      </c>
      <c r="V561" s="4"/>
      <c r="W561" s="4" t="s">
        <v>16</v>
      </c>
      <c r="X561" s="4"/>
      <c r="Y561" s="4"/>
      <c r="Z561" s="4"/>
      <c r="AA561" s="4"/>
      <c r="AB561" s="4" t="s">
        <v>16</v>
      </c>
      <c r="AC561" s="4"/>
      <c r="AD561" s="4" t="s">
        <v>16</v>
      </c>
      <c r="AE561" s="236"/>
      <c r="AF561" s="4" t="s">
        <v>16</v>
      </c>
      <c r="AG561" s="4"/>
      <c r="AH561" s="4"/>
      <c r="AI561" s="4" t="s">
        <v>16</v>
      </c>
      <c r="AJ561" s="4"/>
      <c r="AK561" s="4" t="s">
        <v>16</v>
      </c>
      <c r="AL561" s="4"/>
      <c r="AM561" s="4" t="s">
        <v>16</v>
      </c>
      <c r="AN561" s="4"/>
      <c r="AO561" s="4"/>
      <c r="AP561" s="42">
        <f ca="1">COUNTIFS(INDIRECT(Data!$J$2),"&lt;&gt;")</f>
        <v>12</v>
      </c>
      <c r="AQ561" s="42">
        <f ca="1">COUNTIFS(INDIRECT(Data!$J$2),"P")</f>
        <v>9</v>
      </c>
      <c r="AR561" s="42">
        <f ca="1">COUNTIFS(INDIRECT(Data!$J$2),"A")</f>
        <v>3</v>
      </c>
      <c r="AS561" s="43">
        <f ca="1">COUNTIFS(INDIRECT(Data!$J$2),"L")</f>
        <v>0</v>
      </c>
      <c r="AT561" s="44">
        <f ca="1">IFERROR(Attd_Sheet[[#This Row],[Classes Attended]]/Attd_Sheet[[#This Row],[Column1]],"")</f>
        <v>0.75</v>
      </c>
      <c r="AU561" s="93"/>
    </row>
    <row r="562" spans="1:47" s="35" customFormat="1" x14ac:dyDescent="0.25">
      <c r="A562" s="42">
        <f>COUNTIFS(Attd_Sheet[Student ID],Attd_Sheet[[#This Row],[Student ID]])</f>
        <v>1</v>
      </c>
      <c r="B562" s="13" t="s">
        <v>137</v>
      </c>
      <c r="C562" s="193" t="s">
        <v>2494</v>
      </c>
      <c r="D562" s="215" t="s">
        <v>635</v>
      </c>
      <c r="E562" s="215" t="s">
        <v>1447</v>
      </c>
      <c r="F562" s="196" t="s">
        <v>31</v>
      </c>
      <c r="G562" s="215" t="s">
        <v>2450</v>
      </c>
      <c r="H562" s="193" t="s">
        <v>7</v>
      </c>
      <c r="I562" s="224" t="s">
        <v>2992</v>
      </c>
      <c r="J562" s="120" t="s">
        <v>2489</v>
      </c>
      <c r="K562" s="4" t="s">
        <v>16</v>
      </c>
      <c r="L562" s="4"/>
      <c r="M562" s="4"/>
      <c r="N562" s="4" t="s">
        <v>28</v>
      </c>
      <c r="O562" s="4"/>
      <c r="P562" s="4" t="s">
        <v>28</v>
      </c>
      <c r="Q562" s="4"/>
      <c r="R562" s="4" t="s">
        <v>28</v>
      </c>
      <c r="S562" s="4"/>
      <c r="T562" s="4"/>
      <c r="U562" s="4" t="s">
        <v>16</v>
      </c>
      <c r="V562" s="4"/>
      <c r="W562" s="4" t="s">
        <v>16</v>
      </c>
      <c r="X562" s="4"/>
      <c r="Y562" s="4"/>
      <c r="Z562" s="4"/>
      <c r="AA562" s="4"/>
      <c r="AB562" s="4" t="s">
        <v>16</v>
      </c>
      <c r="AC562" s="4"/>
      <c r="AD562" s="4" t="s">
        <v>16</v>
      </c>
      <c r="AE562" s="236"/>
      <c r="AF562" s="4" t="s">
        <v>28</v>
      </c>
      <c r="AG562" s="4"/>
      <c r="AH562" s="4"/>
      <c r="AI562" s="4" t="s">
        <v>16</v>
      </c>
      <c r="AJ562" s="4"/>
      <c r="AK562" s="4" t="s">
        <v>16</v>
      </c>
      <c r="AL562" s="4"/>
      <c r="AM562" s="4" t="s">
        <v>16</v>
      </c>
      <c r="AN562" s="4"/>
      <c r="AO562" s="4"/>
      <c r="AP562" s="42">
        <f ca="1">COUNTIFS(INDIRECT(Data!$J$2),"&lt;&gt;")</f>
        <v>12</v>
      </c>
      <c r="AQ562" s="42">
        <f ca="1">COUNTIFS(INDIRECT(Data!$J$2),"P")</f>
        <v>8</v>
      </c>
      <c r="AR562" s="42">
        <f ca="1">COUNTIFS(INDIRECT(Data!$J$2),"A")</f>
        <v>4</v>
      </c>
      <c r="AS562" s="43">
        <f ca="1">COUNTIFS(INDIRECT(Data!$J$2),"L")</f>
        <v>0</v>
      </c>
      <c r="AT562" s="44">
        <f ca="1">IFERROR(Attd_Sheet[[#This Row],[Classes Attended]]/Attd_Sheet[[#This Row],[Column1]],"")</f>
        <v>0.66666666666666663</v>
      </c>
      <c r="AU562" s="93"/>
    </row>
    <row r="563" spans="1:47" s="35" customFormat="1" x14ac:dyDescent="0.25">
      <c r="A563" s="42">
        <f>COUNTIFS(Attd_Sheet[Student ID],Attd_Sheet[[#This Row],[Student ID]])</f>
        <v>1</v>
      </c>
      <c r="B563" s="13" t="s">
        <v>137</v>
      </c>
      <c r="C563" s="193" t="s">
        <v>2494</v>
      </c>
      <c r="D563" s="215" t="s">
        <v>636</v>
      </c>
      <c r="E563" s="215" t="s">
        <v>1448</v>
      </c>
      <c r="F563" s="196" t="s">
        <v>31</v>
      </c>
      <c r="G563" s="215" t="s">
        <v>2450</v>
      </c>
      <c r="H563" s="193" t="s">
        <v>7</v>
      </c>
      <c r="I563" s="224" t="s">
        <v>2992</v>
      </c>
      <c r="J563" s="120" t="s">
        <v>2489</v>
      </c>
      <c r="K563" s="4" t="s">
        <v>28</v>
      </c>
      <c r="L563" s="4"/>
      <c r="M563" s="4"/>
      <c r="N563" s="4" t="s">
        <v>28</v>
      </c>
      <c r="O563" s="4"/>
      <c r="P563" s="4" t="s">
        <v>28</v>
      </c>
      <c r="Q563" s="4"/>
      <c r="R563" s="4" t="s">
        <v>16</v>
      </c>
      <c r="S563" s="4"/>
      <c r="T563" s="4"/>
      <c r="U563" s="4" t="s">
        <v>16</v>
      </c>
      <c r="V563" s="4"/>
      <c r="W563" s="4" t="s">
        <v>16</v>
      </c>
      <c r="X563" s="4"/>
      <c r="Y563" s="4"/>
      <c r="Z563" s="4"/>
      <c r="AA563" s="4"/>
      <c r="AB563" s="4" t="s">
        <v>28</v>
      </c>
      <c r="AC563" s="4"/>
      <c r="AD563" s="4" t="s">
        <v>28</v>
      </c>
      <c r="AE563" s="236"/>
      <c r="AF563" s="4" t="s">
        <v>16</v>
      </c>
      <c r="AG563" s="4"/>
      <c r="AH563" s="4"/>
      <c r="AI563" s="4" t="s">
        <v>16</v>
      </c>
      <c r="AJ563" s="4"/>
      <c r="AK563" s="4" t="s">
        <v>28</v>
      </c>
      <c r="AL563" s="4"/>
      <c r="AM563" s="4" t="s">
        <v>16</v>
      </c>
      <c r="AN563" s="4"/>
      <c r="AO563" s="4"/>
      <c r="AP563" s="42">
        <f ca="1">COUNTIFS(INDIRECT(Data!$J$2),"&lt;&gt;")</f>
        <v>12</v>
      </c>
      <c r="AQ563" s="42">
        <f ca="1">COUNTIFS(INDIRECT(Data!$J$2),"P")</f>
        <v>6</v>
      </c>
      <c r="AR563" s="42">
        <f ca="1">COUNTIFS(INDIRECT(Data!$J$2),"A")</f>
        <v>6</v>
      </c>
      <c r="AS563" s="43">
        <f ca="1">COUNTIFS(INDIRECT(Data!$J$2),"L")</f>
        <v>0</v>
      </c>
      <c r="AT563" s="44">
        <f ca="1">IFERROR(Attd_Sheet[[#This Row],[Classes Attended]]/Attd_Sheet[[#This Row],[Column1]],"")</f>
        <v>0.5</v>
      </c>
      <c r="AU563" s="93"/>
    </row>
    <row r="564" spans="1:47" s="35" customFormat="1" hidden="1" x14ac:dyDescent="0.25">
      <c r="A564" s="42">
        <f>COUNTIFS(Attd_Sheet[Student ID],Attd_Sheet[[#This Row],[Student ID]])</f>
        <v>1</v>
      </c>
      <c r="B564" s="13" t="s">
        <v>137</v>
      </c>
      <c r="C564" s="13" t="s">
        <v>3443</v>
      </c>
      <c r="D564" s="215" t="s">
        <v>331</v>
      </c>
      <c r="E564" s="215" t="s">
        <v>1144</v>
      </c>
      <c r="F564" s="196" t="s">
        <v>31</v>
      </c>
      <c r="G564" s="215" t="s">
        <v>2428</v>
      </c>
      <c r="H564" s="15" t="s">
        <v>7</v>
      </c>
      <c r="I564" s="15" t="s">
        <v>2868</v>
      </c>
      <c r="J564" s="120" t="s">
        <v>2486</v>
      </c>
      <c r="K564" s="4" t="s">
        <v>16</v>
      </c>
      <c r="L564" s="4"/>
      <c r="M564" s="4"/>
      <c r="N564" s="4" t="s">
        <v>16</v>
      </c>
      <c r="O564" s="4"/>
      <c r="P564" s="4" t="s">
        <v>16</v>
      </c>
      <c r="Q564" s="4"/>
      <c r="R564" s="4" t="s">
        <v>16</v>
      </c>
      <c r="S564" s="4"/>
      <c r="T564" s="4"/>
      <c r="U564" s="4" t="s">
        <v>16</v>
      </c>
      <c r="V564" s="4"/>
      <c r="W564" s="4" t="s">
        <v>16</v>
      </c>
      <c r="X564" s="4"/>
      <c r="Y564" s="4" t="s">
        <v>16</v>
      </c>
      <c r="Z564" s="4"/>
      <c r="AA564" s="4"/>
      <c r="AB564" s="4" t="s">
        <v>16</v>
      </c>
      <c r="AC564" s="4"/>
      <c r="AD564" s="4" t="s">
        <v>16</v>
      </c>
      <c r="AE564" s="236"/>
      <c r="AF564" s="4" t="s">
        <v>16</v>
      </c>
      <c r="AG564" s="4"/>
      <c r="AH564" s="4"/>
      <c r="AI564" s="4" t="s">
        <v>16</v>
      </c>
      <c r="AJ564" s="4"/>
      <c r="AK564" s="4" t="s">
        <v>16</v>
      </c>
      <c r="AL564" s="4"/>
      <c r="AM564" s="4" t="s">
        <v>16</v>
      </c>
      <c r="AN564" s="4"/>
      <c r="AO564" s="4"/>
      <c r="AP564" s="42">
        <f ca="1">COUNTIFS(INDIRECT(Data!$J$2),"&lt;&gt;")</f>
        <v>13</v>
      </c>
      <c r="AQ564" s="42">
        <f ca="1">COUNTIFS(INDIRECT(Data!$J$2),"P")</f>
        <v>13</v>
      </c>
      <c r="AR564" s="42">
        <f ca="1">COUNTIFS(INDIRECT(Data!$J$2),"A")</f>
        <v>0</v>
      </c>
      <c r="AS564" s="43">
        <f ca="1">COUNTIFS(INDIRECT(Data!$J$2),"L")</f>
        <v>0</v>
      </c>
      <c r="AT564" s="44">
        <f ca="1">IFERROR(Attd_Sheet[[#This Row],[Classes Attended]]/Attd_Sheet[[#This Row],[Column1]],"")</f>
        <v>1</v>
      </c>
      <c r="AU564" s="93"/>
    </row>
    <row r="565" spans="1:47" s="35" customFormat="1" hidden="1" x14ac:dyDescent="0.25">
      <c r="A565" s="42">
        <f>COUNTIFS(Attd_Sheet[Student ID],Attd_Sheet[[#This Row],[Student ID]])</f>
        <v>1</v>
      </c>
      <c r="B565" s="13" t="s">
        <v>137</v>
      </c>
      <c r="C565" s="13" t="s">
        <v>3443</v>
      </c>
      <c r="D565" s="215" t="s">
        <v>333</v>
      </c>
      <c r="E565" s="215" t="s">
        <v>1146</v>
      </c>
      <c r="F565" s="196" t="s">
        <v>31</v>
      </c>
      <c r="G565" s="215" t="s">
        <v>2428</v>
      </c>
      <c r="H565" s="15" t="s">
        <v>7</v>
      </c>
      <c r="I565" s="15" t="s">
        <v>2868</v>
      </c>
      <c r="J565" s="120" t="s">
        <v>2486</v>
      </c>
      <c r="K565" s="4" t="s">
        <v>16</v>
      </c>
      <c r="L565" s="4"/>
      <c r="M565" s="4"/>
      <c r="N565" s="4" t="s">
        <v>16</v>
      </c>
      <c r="O565" s="4"/>
      <c r="P565" s="4" t="s">
        <v>16</v>
      </c>
      <c r="Q565" s="4"/>
      <c r="R565" s="4" t="s">
        <v>16</v>
      </c>
      <c r="S565" s="4"/>
      <c r="T565" s="4"/>
      <c r="U565" s="4" t="s">
        <v>28</v>
      </c>
      <c r="V565" s="4"/>
      <c r="W565" s="4" t="s">
        <v>16</v>
      </c>
      <c r="X565" s="4"/>
      <c r="Y565" s="4" t="s">
        <v>28</v>
      </c>
      <c r="Z565" s="4"/>
      <c r="AA565" s="4"/>
      <c r="AB565" s="4" t="s">
        <v>16</v>
      </c>
      <c r="AC565" s="4"/>
      <c r="AD565" s="4" t="s">
        <v>16</v>
      </c>
      <c r="AE565" s="236"/>
      <c r="AF565" s="4" t="s">
        <v>16</v>
      </c>
      <c r="AG565" s="4"/>
      <c r="AH565" s="4"/>
      <c r="AI565" s="4" t="s">
        <v>16</v>
      </c>
      <c r="AJ565" s="4"/>
      <c r="AK565" s="4" t="s">
        <v>28</v>
      </c>
      <c r="AL565" s="4"/>
      <c r="AM565" s="4" t="s">
        <v>16</v>
      </c>
      <c r="AN565" s="4"/>
      <c r="AO565" s="4"/>
      <c r="AP565" s="42">
        <f ca="1">COUNTIFS(INDIRECT(Data!$J$2),"&lt;&gt;")</f>
        <v>13</v>
      </c>
      <c r="AQ565" s="42">
        <f ca="1">COUNTIFS(INDIRECT(Data!$J$2),"P")</f>
        <v>10</v>
      </c>
      <c r="AR565" s="42">
        <f ca="1">COUNTIFS(INDIRECT(Data!$J$2),"A")</f>
        <v>3</v>
      </c>
      <c r="AS565" s="43">
        <f ca="1">COUNTIFS(INDIRECT(Data!$J$2),"L")</f>
        <v>0</v>
      </c>
      <c r="AT565" s="44">
        <f ca="1">IFERROR(Attd_Sheet[[#This Row],[Classes Attended]]/Attd_Sheet[[#This Row],[Column1]],"")</f>
        <v>0.76923076923076927</v>
      </c>
      <c r="AU565" s="26"/>
    </row>
    <row r="566" spans="1:47" s="35" customFormat="1" hidden="1" x14ac:dyDescent="0.25">
      <c r="A566" s="42">
        <f>COUNTIFS(Attd_Sheet[Student ID],Attd_Sheet[[#This Row],[Student ID]])</f>
        <v>1</v>
      </c>
      <c r="B566" s="13" t="s">
        <v>137</v>
      </c>
      <c r="C566" s="13" t="s">
        <v>3443</v>
      </c>
      <c r="D566" s="215" t="s">
        <v>334</v>
      </c>
      <c r="E566" s="215" t="s">
        <v>1147</v>
      </c>
      <c r="F566" s="196" t="s">
        <v>31</v>
      </c>
      <c r="G566" s="215" t="s">
        <v>2428</v>
      </c>
      <c r="H566" s="15" t="s">
        <v>7</v>
      </c>
      <c r="I566" s="15" t="s">
        <v>2868</v>
      </c>
      <c r="J566" s="120" t="s">
        <v>2486</v>
      </c>
      <c r="K566" s="4" t="s">
        <v>28</v>
      </c>
      <c r="L566" s="4"/>
      <c r="M566" s="4"/>
      <c r="N566" s="4" t="s">
        <v>16</v>
      </c>
      <c r="O566" s="4"/>
      <c r="P566" s="4" t="s">
        <v>28</v>
      </c>
      <c r="Q566" s="4"/>
      <c r="R566" s="4" t="s">
        <v>16</v>
      </c>
      <c r="S566" s="4"/>
      <c r="T566" s="4"/>
      <c r="U566" s="4" t="s">
        <v>16</v>
      </c>
      <c r="V566" s="4"/>
      <c r="W566" s="4" t="s">
        <v>16</v>
      </c>
      <c r="X566" s="4"/>
      <c r="Y566" s="4" t="s">
        <v>16</v>
      </c>
      <c r="Z566" s="4"/>
      <c r="AA566" s="4"/>
      <c r="AB566" s="4" t="s">
        <v>16</v>
      </c>
      <c r="AC566" s="4"/>
      <c r="AD566" s="4" t="s">
        <v>16</v>
      </c>
      <c r="AE566" s="236"/>
      <c r="AF566" s="4" t="s">
        <v>16</v>
      </c>
      <c r="AG566" s="4"/>
      <c r="AH566" s="4"/>
      <c r="AI566" s="4" t="s">
        <v>16</v>
      </c>
      <c r="AJ566" s="4"/>
      <c r="AK566" s="4" t="s">
        <v>16</v>
      </c>
      <c r="AL566" s="4"/>
      <c r="AM566" s="4" t="s">
        <v>16</v>
      </c>
      <c r="AN566" s="4"/>
      <c r="AO566" s="4"/>
      <c r="AP566" s="42">
        <f ca="1">COUNTIFS(INDIRECT(Data!$J$2),"&lt;&gt;")</f>
        <v>13</v>
      </c>
      <c r="AQ566" s="42">
        <f ca="1">COUNTIFS(INDIRECT(Data!$J$2),"P")</f>
        <v>11</v>
      </c>
      <c r="AR566" s="42">
        <f ca="1">COUNTIFS(INDIRECT(Data!$J$2),"A")</f>
        <v>2</v>
      </c>
      <c r="AS566" s="43">
        <f ca="1">COUNTIFS(INDIRECT(Data!$J$2),"L")</f>
        <v>0</v>
      </c>
      <c r="AT566" s="44">
        <f ca="1">IFERROR(Attd_Sheet[[#This Row],[Classes Attended]]/Attd_Sheet[[#This Row],[Column1]],"")</f>
        <v>0.84615384615384615</v>
      </c>
      <c r="AU566" s="26"/>
    </row>
    <row r="567" spans="1:47" s="35" customFormat="1" hidden="1" x14ac:dyDescent="0.25">
      <c r="A567" s="42">
        <f>COUNTIFS(Attd_Sheet[Student ID],Attd_Sheet[[#This Row],[Student ID]])</f>
        <v>1</v>
      </c>
      <c r="B567" s="13" t="s">
        <v>137</v>
      </c>
      <c r="C567" s="13" t="s">
        <v>3443</v>
      </c>
      <c r="D567" s="215" t="s">
        <v>335</v>
      </c>
      <c r="E567" s="215" t="s">
        <v>1148</v>
      </c>
      <c r="F567" s="196" t="s">
        <v>31</v>
      </c>
      <c r="G567" s="215" t="s">
        <v>2428</v>
      </c>
      <c r="H567" s="15" t="s">
        <v>7</v>
      </c>
      <c r="I567" s="15" t="s">
        <v>2868</v>
      </c>
      <c r="J567" s="120" t="s">
        <v>2486</v>
      </c>
      <c r="K567" s="4" t="s">
        <v>28</v>
      </c>
      <c r="L567" s="4"/>
      <c r="M567" s="4"/>
      <c r="N567" s="4" t="s">
        <v>16</v>
      </c>
      <c r="O567" s="4"/>
      <c r="P567" s="4" t="s">
        <v>28</v>
      </c>
      <c r="Q567" s="4"/>
      <c r="R567" s="4" t="s">
        <v>16</v>
      </c>
      <c r="S567" s="4"/>
      <c r="T567" s="4"/>
      <c r="U567" s="4" t="s">
        <v>16</v>
      </c>
      <c r="V567" s="4"/>
      <c r="W567" s="4" t="s">
        <v>16</v>
      </c>
      <c r="X567" s="4"/>
      <c r="Y567" s="4" t="s">
        <v>28</v>
      </c>
      <c r="Z567" s="4"/>
      <c r="AA567" s="4"/>
      <c r="AB567" s="4" t="s">
        <v>16</v>
      </c>
      <c r="AC567" s="4"/>
      <c r="AD567" s="4" t="s">
        <v>16</v>
      </c>
      <c r="AE567" s="236"/>
      <c r="AF567" s="4" t="s">
        <v>16</v>
      </c>
      <c r="AG567" s="4"/>
      <c r="AH567" s="4"/>
      <c r="AI567" s="4" t="s">
        <v>16</v>
      </c>
      <c r="AJ567" s="4"/>
      <c r="AK567" s="4" t="s">
        <v>16</v>
      </c>
      <c r="AL567" s="4"/>
      <c r="AM567" s="4" t="s">
        <v>16</v>
      </c>
      <c r="AN567" s="4"/>
      <c r="AO567" s="4"/>
      <c r="AP567" s="42">
        <f ca="1">COUNTIFS(INDIRECT(Data!$J$2),"&lt;&gt;")</f>
        <v>13</v>
      </c>
      <c r="AQ567" s="42">
        <f ca="1">COUNTIFS(INDIRECT(Data!$J$2),"P")</f>
        <v>10</v>
      </c>
      <c r="AR567" s="42">
        <f ca="1">COUNTIFS(INDIRECT(Data!$J$2),"A")</f>
        <v>3</v>
      </c>
      <c r="AS567" s="43">
        <f ca="1">COUNTIFS(INDIRECT(Data!$J$2),"L")</f>
        <v>0</v>
      </c>
      <c r="AT567" s="44">
        <f ca="1">IFERROR(Attd_Sheet[[#This Row],[Classes Attended]]/Attd_Sheet[[#This Row],[Column1]],"")</f>
        <v>0.76923076923076927</v>
      </c>
      <c r="AU567" s="26"/>
    </row>
    <row r="568" spans="1:47" s="35" customFormat="1" hidden="1" x14ac:dyDescent="0.25">
      <c r="A568" s="42">
        <f>COUNTIFS(Attd_Sheet[Student ID],Attd_Sheet[[#This Row],[Student ID]])</f>
        <v>1</v>
      </c>
      <c r="B568" s="13" t="s">
        <v>137</v>
      </c>
      <c r="C568" s="13" t="s">
        <v>3443</v>
      </c>
      <c r="D568" s="215" t="s">
        <v>336</v>
      </c>
      <c r="E568" s="215" t="s">
        <v>1150</v>
      </c>
      <c r="F568" s="196" t="s">
        <v>31</v>
      </c>
      <c r="G568" s="215" t="s">
        <v>2428</v>
      </c>
      <c r="H568" s="15" t="s">
        <v>7</v>
      </c>
      <c r="I568" s="15" t="s">
        <v>2868</v>
      </c>
      <c r="J568" s="120" t="s">
        <v>2486</v>
      </c>
      <c r="K568" s="4" t="s">
        <v>16</v>
      </c>
      <c r="L568" s="4"/>
      <c r="M568" s="4"/>
      <c r="N568" s="4" t="s">
        <v>28</v>
      </c>
      <c r="O568" s="195"/>
      <c r="P568" s="4" t="s">
        <v>28</v>
      </c>
      <c r="Q568" s="4"/>
      <c r="R568" s="4" t="s">
        <v>16</v>
      </c>
      <c r="S568" s="4"/>
      <c r="T568" s="4"/>
      <c r="U568" s="4" t="s">
        <v>28</v>
      </c>
      <c r="V568" s="4"/>
      <c r="W568" s="4" t="s">
        <v>16</v>
      </c>
      <c r="X568" s="4"/>
      <c r="Y568" s="4" t="s">
        <v>28</v>
      </c>
      <c r="Z568" s="4"/>
      <c r="AA568" s="4"/>
      <c r="AB568" s="4" t="s">
        <v>16</v>
      </c>
      <c r="AC568" s="4"/>
      <c r="AD568" s="4" t="s">
        <v>16</v>
      </c>
      <c r="AE568" s="236"/>
      <c r="AF568" s="4" t="s">
        <v>28</v>
      </c>
      <c r="AG568" s="4"/>
      <c r="AH568" s="4"/>
      <c r="AI568" s="4" t="s">
        <v>28</v>
      </c>
      <c r="AJ568" s="4"/>
      <c r="AK568" s="4" t="s">
        <v>16</v>
      </c>
      <c r="AL568" s="4"/>
      <c r="AM568" s="4" t="s">
        <v>16</v>
      </c>
      <c r="AN568" s="4"/>
      <c r="AO568" s="4"/>
      <c r="AP568" s="42">
        <f ca="1">COUNTIFS(INDIRECT(Data!$J$2),"&lt;&gt;")</f>
        <v>13</v>
      </c>
      <c r="AQ568" s="42">
        <f ca="1">COUNTIFS(INDIRECT(Data!$J$2),"P")</f>
        <v>7</v>
      </c>
      <c r="AR568" s="42">
        <f ca="1">COUNTIFS(INDIRECT(Data!$J$2),"A")</f>
        <v>6</v>
      </c>
      <c r="AS568" s="43">
        <f ca="1">COUNTIFS(INDIRECT(Data!$J$2),"L")</f>
        <v>0</v>
      </c>
      <c r="AT568" s="44">
        <f ca="1">IFERROR(Attd_Sheet[[#This Row],[Classes Attended]]/Attd_Sheet[[#This Row],[Column1]],"")</f>
        <v>0.53846153846153844</v>
      </c>
      <c r="AU568" s="26"/>
    </row>
    <row r="569" spans="1:47" s="35" customFormat="1" hidden="1" x14ac:dyDescent="0.25">
      <c r="A569" s="42">
        <f>COUNTIFS(Attd_Sheet[Student ID],Attd_Sheet[[#This Row],[Student ID]])</f>
        <v>1</v>
      </c>
      <c r="B569" s="13" t="s">
        <v>137</v>
      </c>
      <c r="C569" s="13" t="s">
        <v>3443</v>
      </c>
      <c r="D569" s="215" t="s">
        <v>337</v>
      </c>
      <c r="E569" s="215" t="s">
        <v>1151</v>
      </c>
      <c r="F569" s="196" t="s">
        <v>31</v>
      </c>
      <c r="G569" s="215" t="s">
        <v>2428</v>
      </c>
      <c r="H569" s="15" t="s">
        <v>7</v>
      </c>
      <c r="I569" s="15" t="s">
        <v>2868</v>
      </c>
      <c r="J569" s="120" t="s">
        <v>2486</v>
      </c>
      <c r="K569" s="4" t="s">
        <v>16</v>
      </c>
      <c r="L569" s="4"/>
      <c r="M569" s="4"/>
      <c r="N569" s="4" t="s">
        <v>16</v>
      </c>
      <c r="O569" s="4"/>
      <c r="P569" s="4" t="s">
        <v>28</v>
      </c>
      <c r="Q569" s="4"/>
      <c r="R569" s="4" t="s">
        <v>16</v>
      </c>
      <c r="S569" s="4"/>
      <c r="T569" s="4"/>
      <c r="U569" s="4" t="s">
        <v>16</v>
      </c>
      <c r="V569" s="4"/>
      <c r="W569" s="4" t="s">
        <v>28</v>
      </c>
      <c r="X569" s="4"/>
      <c r="Y569" s="4" t="s">
        <v>28</v>
      </c>
      <c r="Z569" s="4"/>
      <c r="AA569" s="4"/>
      <c r="AB569" s="4" t="s">
        <v>28</v>
      </c>
      <c r="AC569" s="4"/>
      <c r="AD569" s="4" t="s">
        <v>28</v>
      </c>
      <c r="AE569" s="236"/>
      <c r="AF569" s="4" t="s">
        <v>28</v>
      </c>
      <c r="AG569" s="4"/>
      <c r="AH569" s="4"/>
      <c r="AI569" s="4" t="s">
        <v>28</v>
      </c>
      <c r="AJ569" s="4"/>
      <c r="AK569" s="4" t="s">
        <v>28</v>
      </c>
      <c r="AL569" s="4"/>
      <c r="AM569" s="4" t="s">
        <v>28</v>
      </c>
      <c r="AN569" s="4"/>
      <c r="AO569" s="4"/>
      <c r="AP569" s="42">
        <f ca="1">COUNTIFS(INDIRECT(Data!$J$2),"&lt;&gt;")</f>
        <v>13</v>
      </c>
      <c r="AQ569" s="42">
        <f ca="1">COUNTIFS(INDIRECT(Data!$J$2),"P")</f>
        <v>4</v>
      </c>
      <c r="AR569" s="42">
        <f ca="1">COUNTIFS(INDIRECT(Data!$J$2),"A")</f>
        <v>9</v>
      </c>
      <c r="AS569" s="43">
        <f ca="1">COUNTIFS(INDIRECT(Data!$J$2),"L")</f>
        <v>0</v>
      </c>
      <c r="AT569" s="44">
        <f ca="1">IFERROR(Attd_Sheet[[#This Row],[Classes Attended]]/Attd_Sheet[[#This Row],[Column1]],"")</f>
        <v>0.30769230769230771</v>
      </c>
      <c r="AU569" s="26"/>
    </row>
    <row r="570" spans="1:47" s="35" customFormat="1" hidden="1" x14ac:dyDescent="0.25">
      <c r="A570" s="42">
        <f>COUNTIFS(Attd_Sheet[Student ID],Attd_Sheet[[#This Row],[Student ID]])</f>
        <v>1</v>
      </c>
      <c r="B570" s="13" t="s">
        <v>137</v>
      </c>
      <c r="C570" s="13" t="s">
        <v>3443</v>
      </c>
      <c r="D570" s="215" t="s">
        <v>338</v>
      </c>
      <c r="E570" s="215" t="s">
        <v>1152</v>
      </c>
      <c r="F570" s="196" t="s">
        <v>31</v>
      </c>
      <c r="G570" s="215" t="s">
        <v>2428</v>
      </c>
      <c r="H570" s="15" t="s">
        <v>7</v>
      </c>
      <c r="I570" s="15" t="s">
        <v>2868</v>
      </c>
      <c r="J570" s="120" t="s">
        <v>2486</v>
      </c>
      <c r="K570" s="4" t="s">
        <v>28</v>
      </c>
      <c r="L570" s="4"/>
      <c r="M570" s="4"/>
      <c r="N570" s="4" t="s">
        <v>28</v>
      </c>
      <c r="O570" s="4"/>
      <c r="P570" s="4" t="s">
        <v>28</v>
      </c>
      <c r="Q570" s="4"/>
      <c r="R570" s="4" t="s">
        <v>28</v>
      </c>
      <c r="S570" s="4"/>
      <c r="T570" s="4"/>
      <c r="U570" s="4" t="s">
        <v>28</v>
      </c>
      <c r="V570" s="4"/>
      <c r="W570" s="4" t="s">
        <v>28</v>
      </c>
      <c r="X570" s="4"/>
      <c r="Y570" s="4" t="s">
        <v>28</v>
      </c>
      <c r="Z570" s="4"/>
      <c r="AA570" s="4"/>
      <c r="AB570" s="4" t="s">
        <v>16</v>
      </c>
      <c r="AC570" s="4"/>
      <c r="AD570" s="4" t="s">
        <v>16</v>
      </c>
      <c r="AE570" s="236"/>
      <c r="AF570" s="4" t="s">
        <v>16</v>
      </c>
      <c r="AG570" s="4"/>
      <c r="AH570" s="4"/>
      <c r="AI570" s="4" t="s">
        <v>16</v>
      </c>
      <c r="AJ570" s="4"/>
      <c r="AK570" s="4" t="s">
        <v>16</v>
      </c>
      <c r="AL570" s="4"/>
      <c r="AM570" s="4" t="s">
        <v>16</v>
      </c>
      <c r="AN570" s="4"/>
      <c r="AO570" s="4"/>
      <c r="AP570" s="42">
        <f ca="1">COUNTIFS(INDIRECT(Data!$J$2),"&lt;&gt;")</f>
        <v>13</v>
      </c>
      <c r="AQ570" s="42">
        <f ca="1">COUNTIFS(INDIRECT(Data!$J$2),"P")</f>
        <v>6</v>
      </c>
      <c r="AR570" s="42">
        <f ca="1">COUNTIFS(INDIRECT(Data!$J$2),"A")</f>
        <v>7</v>
      </c>
      <c r="AS570" s="43">
        <f ca="1">COUNTIFS(INDIRECT(Data!$J$2),"L")</f>
        <v>0</v>
      </c>
      <c r="AT570" s="44">
        <f ca="1">IFERROR(Attd_Sheet[[#This Row],[Classes Attended]]/Attd_Sheet[[#This Row],[Column1]],"")</f>
        <v>0.46153846153846156</v>
      </c>
      <c r="AU570" s="26"/>
    </row>
    <row r="571" spans="1:47" s="35" customFormat="1" hidden="1" x14ac:dyDescent="0.25">
      <c r="A571" s="42">
        <f>COUNTIFS(Attd_Sheet[Student ID],Attd_Sheet[[#This Row],[Student ID]])</f>
        <v>1</v>
      </c>
      <c r="B571" s="13" t="s">
        <v>137</v>
      </c>
      <c r="C571" s="13" t="s">
        <v>3443</v>
      </c>
      <c r="D571" s="215" t="s">
        <v>339</v>
      </c>
      <c r="E571" s="215" t="s">
        <v>1153</v>
      </c>
      <c r="F571" s="196" t="s">
        <v>31</v>
      </c>
      <c r="G571" s="215" t="s">
        <v>2428</v>
      </c>
      <c r="H571" s="15" t="s">
        <v>7</v>
      </c>
      <c r="I571" s="15" t="s">
        <v>2868</v>
      </c>
      <c r="J571" s="120" t="s">
        <v>2486</v>
      </c>
      <c r="K571" s="4" t="s">
        <v>16</v>
      </c>
      <c r="L571" s="4"/>
      <c r="M571" s="4"/>
      <c r="N571" s="4" t="s">
        <v>16</v>
      </c>
      <c r="O571" s="4"/>
      <c r="P571" s="4" t="s">
        <v>28</v>
      </c>
      <c r="Q571" s="4"/>
      <c r="R571" s="4" t="s">
        <v>16</v>
      </c>
      <c r="S571" s="4"/>
      <c r="T571" s="4"/>
      <c r="U571" s="4" t="s">
        <v>16</v>
      </c>
      <c r="V571" s="4"/>
      <c r="W571" s="4" t="s">
        <v>28</v>
      </c>
      <c r="X571" s="4"/>
      <c r="Y571" s="4" t="s">
        <v>28</v>
      </c>
      <c r="Z571" s="4"/>
      <c r="AA571" s="4"/>
      <c r="AB571" s="4" t="s">
        <v>28</v>
      </c>
      <c r="AC571" s="4"/>
      <c r="AD571" s="4" t="s">
        <v>28</v>
      </c>
      <c r="AE571" s="236"/>
      <c r="AF571" s="4" t="s">
        <v>28</v>
      </c>
      <c r="AG571" s="4"/>
      <c r="AH571" s="4"/>
      <c r="AI571" s="4" t="s">
        <v>28</v>
      </c>
      <c r="AJ571" s="4"/>
      <c r="AK571" s="4" t="s">
        <v>28</v>
      </c>
      <c r="AL571" s="4"/>
      <c r="AM571" s="4" t="s">
        <v>28</v>
      </c>
      <c r="AN571" s="4"/>
      <c r="AO571" s="4"/>
      <c r="AP571" s="42">
        <f ca="1">COUNTIFS(INDIRECT(Data!$J$2),"&lt;&gt;")</f>
        <v>13</v>
      </c>
      <c r="AQ571" s="42">
        <f ca="1">COUNTIFS(INDIRECT(Data!$J$2),"P")</f>
        <v>4</v>
      </c>
      <c r="AR571" s="42">
        <f ca="1">COUNTIFS(INDIRECT(Data!$J$2),"A")</f>
        <v>9</v>
      </c>
      <c r="AS571" s="43">
        <f ca="1">COUNTIFS(INDIRECT(Data!$J$2),"L")</f>
        <v>0</v>
      </c>
      <c r="AT571" s="44">
        <f ca="1">IFERROR(Attd_Sheet[[#This Row],[Classes Attended]]/Attd_Sheet[[#This Row],[Column1]],"")</f>
        <v>0.30769230769230771</v>
      </c>
      <c r="AU571" s="26"/>
    </row>
    <row r="572" spans="1:47" s="35" customFormat="1" hidden="1" x14ac:dyDescent="0.25">
      <c r="A572" s="42">
        <f>COUNTIFS(Attd_Sheet[Student ID],Attd_Sheet[[#This Row],[Student ID]])</f>
        <v>1</v>
      </c>
      <c r="B572" s="13" t="s">
        <v>137</v>
      </c>
      <c r="C572" s="13" t="s">
        <v>3443</v>
      </c>
      <c r="D572" s="215" t="s">
        <v>340</v>
      </c>
      <c r="E572" s="215" t="s">
        <v>1154</v>
      </c>
      <c r="F572" s="196" t="s">
        <v>31</v>
      </c>
      <c r="G572" s="215" t="s">
        <v>2428</v>
      </c>
      <c r="H572" s="15" t="s">
        <v>7</v>
      </c>
      <c r="I572" s="15" t="s">
        <v>2868</v>
      </c>
      <c r="J572" s="120" t="s">
        <v>2486</v>
      </c>
      <c r="K572" s="4" t="s">
        <v>28</v>
      </c>
      <c r="L572" s="4"/>
      <c r="M572" s="4"/>
      <c r="N572" s="4" t="s">
        <v>28</v>
      </c>
      <c r="O572" s="4"/>
      <c r="P572" s="4" t="s">
        <v>16</v>
      </c>
      <c r="Q572" s="4"/>
      <c r="R572" s="4" t="s">
        <v>28</v>
      </c>
      <c r="S572" s="4"/>
      <c r="T572" s="4"/>
      <c r="U572" s="4" t="s">
        <v>16</v>
      </c>
      <c r="V572" s="4"/>
      <c r="W572" s="4" t="s">
        <v>28</v>
      </c>
      <c r="X572" s="4"/>
      <c r="Y572" s="4" t="s">
        <v>16</v>
      </c>
      <c r="Z572" s="4"/>
      <c r="AA572" s="4"/>
      <c r="AB572" s="4" t="s">
        <v>16</v>
      </c>
      <c r="AC572" s="4"/>
      <c r="AD572" s="4" t="s">
        <v>16</v>
      </c>
      <c r="AE572" s="236"/>
      <c r="AF572" s="4" t="s">
        <v>28</v>
      </c>
      <c r="AG572" s="4"/>
      <c r="AH572" s="4"/>
      <c r="AI572" s="4" t="s">
        <v>28</v>
      </c>
      <c r="AJ572" s="4"/>
      <c r="AK572" s="4" t="s">
        <v>28</v>
      </c>
      <c r="AL572" s="4"/>
      <c r="AM572" s="4" t="s">
        <v>16</v>
      </c>
      <c r="AN572" s="4"/>
      <c r="AO572" s="4"/>
      <c r="AP572" s="42">
        <f ca="1">COUNTIFS(INDIRECT(Data!$J$2),"&lt;&gt;")</f>
        <v>13</v>
      </c>
      <c r="AQ572" s="42">
        <f ca="1">COUNTIFS(INDIRECT(Data!$J$2),"P")</f>
        <v>6</v>
      </c>
      <c r="AR572" s="42">
        <f ca="1">COUNTIFS(INDIRECT(Data!$J$2),"A")</f>
        <v>7</v>
      </c>
      <c r="AS572" s="43">
        <f ca="1">COUNTIFS(INDIRECT(Data!$J$2),"L")</f>
        <v>0</v>
      </c>
      <c r="AT572" s="44">
        <f ca="1">IFERROR(Attd_Sheet[[#This Row],[Classes Attended]]/Attd_Sheet[[#This Row],[Column1]],"")</f>
        <v>0.46153846153846156</v>
      </c>
      <c r="AU572" s="26"/>
    </row>
    <row r="573" spans="1:47" s="35" customFormat="1" hidden="1" x14ac:dyDescent="0.25">
      <c r="A573" s="42">
        <f>COUNTIFS(Attd_Sheet[Student ID],Attd_Sheet[[#This Row],[Student ID]])</f>
        <v>1</v>
      </c>
      <c r="B573" s="13" t="s">
        <v>137</v>
      </c>
      <c r="C573" s="13" t="s">
        <v>3443</v>
      </c>
      <c r="D573" s="215" t="s">
        <v>341</v>
      </c>
      <c r="E573" s="215" t="s">
        <v>1155</v>
      </c>
      <c r="F573" s="196" t="s">
        <v>31</v>
      </c>
      <c r="G573" s="215" t="s">
        <v>2428</v>
      </c>
      <c r="H573" s="15" t="s">
        <v>7</v>
      </c>
      <c r="I573" s="15" t="s">
        <v>2868</v>
      </c>
      <c r="J573" s="120" t="s">
        <v>2486</v>
      </c>
      <c r="K573" s="4" t="s">
        <v>28</v>
      </c>
      <c r="L573" s="4"/>
      <c r="M573" s="4"/>
      <c r="N573" s="4" t="s">
        <v>16</v>
      </c>
      <c r="O573" s="4"/>
      <c r="P573" s="4" t="s">
        <v>16</v>
      </c>
      <c r="Q573" s="4"/>
      <c r="R573" s="4" t="s">
        <v>16</v>
      </c>
      <c r="S573" s="4"/>
      <c r="T573" s="4"/>
      <c r="U573" s="4" t="s">
        <v>16</v>
      </c>
      <c r="V573" s="4"/>
      <c r="W573" s="4" t="s">
        <v>16</v>
      </c>
      <c r="X573" s="4"/>
      <c r="Y573" s="4" t="s">
        <v>16</v>
      </c>
      <c r="Z573" s="4"/>
      <c r="AA573" s="4"/>
      <c r="AB573" s="4" t="s">
        <v>16</v>
      </c>
      <c r="AC573" s="4"/>
      <c r="AD573" s="4" t="s">
        <v>16</v>
      </c>
      <c r="AE573" s="236"/>
      <c r="AF573" s="4" t="s">
        <v>16</v>
      </c>
      <c r="AG573" s="4"/>
      <c r="AH573" s="4"/>
      <c r="AI573" s="4" t="s">
        <v>16</v>
      </c>
      <c r="AJ573" s="4"/>
      <c r="AK573" s="4" t="s">
        <v>28</v>
      </c>
      <c r="AL573" s="4"/>
      <c r="AM573" s="4" t="s">
        <v>16</v>
      </c>
      <c r="AN573" s="4"/>
      <c r="AO573" s="4"/>
      <c r="AP573" s="42">
        <f ca="1">COUNTIFS(INDIRECT(Data!$J$2),"&lt;&gt;")</f>
        <v>13</v>
      </c>
      <c r="AQ573" s="42">
        <f ca="1">COUNTIFS(INDIRECT(Data!$J$2),"P")</f>
        <v>11</v>
      </c>
      <c r="AR573" s="42">
        <f ca="1">COUNTIFS(INDIRECT(Data!$J$2),"A")</f>
        <v>2</v>
      </c>
      <c r="AS573" s="43">
        <f ca="1">COUNTIFS(INDIRECT(Data!$J$2),"L")</f>
        <v>0</v>
      </c>
      <c r="AT573" s="44">
        <f ca="1">IFERROR(Attd_Sheet[[#This Row],[Classes Attended]]/Attd_Sheet[[#This Row],[Column1]],"")</f>
        <v>0.84615384615384615</v>
      </c>
      <c r="AU573" s="26"/>
    </row>
    <row r="574" spans="1:47" s="35" customFormat="1" hidden="1" x14ac:dyDescent="0.25">
      <c r="A574" s="42">
        <f>COUNTIFS(Attd_Sheet[Student ID],Attd_Sheet[[#This Row],[Student ID]])</f>
        <v>1</v>
      </c>
      <c r="B574" s="13" t="s">
        <v>138</v>
      </c>
      <c r="C574" s="13" t="s">
        <v>3443</v>
      </c>
      <c r="D574" s="215" t="s">
        <v>342</v>
      </c>
      <c r="E574" s="215" t="s">
        <v>1156</v>
      </c>
      <c r="F574" s="196" t="s">
        <v>31</v>
      </c>
      <c r="G574" s="215" t="s">
        <v>2428</v>
      </c>
      <c r="H574" s="15" t="s">
        <v>7</v>
      </c>
      <c r="I574" s="15" t="s">
        <v>2868</v>
      </c>
      <c r="J574" s="120" t="s">
        <v>2486</v>
      </c>
      <c r="K574" s="4" t="s">
        <v>28</v>
      </c>
      <c r="L574" s="4"/>
      <c r="M574" s="4"/>
      <c r="N574" s="4" t="s">
        <v>28</v>
      </c>
      <c r="O574" s="4"/>
      <c r="P574" s="4" t="s">
        <v>28</v>
      </c>
      <c r="Q574" s="4"/>
      <c r="R574" s="4" t="s">
        <v>28</v>
      </c>
      <c r="S574" s="4"/>
      <c r="T574" s="4"/>
      <c r="U574" s="4" t="s">
        <v>28</v>
      </c>
      <c r="V574" s="4"/>
      <c r="W574" s="4" t="s">
        <v>28</v>
      </c>
      <c r="X574" s="4"/>
      <c r="Y574" s="4" t="s">
        <v>28</v>
      </c>
      <c r="Z574" s="4"/>
      <c r="AA574" s="4"/>
      <c r="AB574" s="4" t="s">
        <v>28</v>
      </c>
      <c r="AC574" s="4"/>
      <c r="AD574" s="4" t="s">
        <v>28</v>
      </c>
      <c r="AE574" s="236"/>
      <c r="AF574" s="4"/>
      <c r="AG574" s="4"/>
      <c r="AH574" s="4"/>
      <c r="AI574" s="4"/>
      <c r="AJ574" s="4"/>
      <c r="AK574" s="4"/>
      <c r="AL574" s="4"/>
      <c r="AM574" s="4" t="s">
        <v>16</v>
      </c>
      <c r="AN574" s="4"/>
      <c r="AO574" s="4"/>
      <c r="AP574" s="42">
        <f ca="1">COUNTIFS(INDIRECT(Data!$J$2),"&lt;&gt;")</f>
        <v>10</v>
      </c>
      <c r="AQ574" s="42">
        <f ca="1">COUNTIFS(INDIRECT(Data!$J$2),"P")</f>
        <v>1</v>
      </c>
      <c r="AR574" s="42">
        <f ca="1">COUNTIFS(INDIRECT(Data!$J$2),"A")</f>
        <v>9</v>
      </c>
      <c r="AS574" s="43">
        <f ca="1">COUNTIFS(INDIRECT(Data!$J$2),"L")</f>
        <v>0</v>
      </c>
      <c r="AT574" s="44">
        <f ca="1">IFERROR(Attd_Sheet[[#This Row],[Classes Attended]]/Attd_Sheet[[#This Row],[Column1]],"")</f>
        <v>0.1</v>
      </c>
      <c r="AU574" s="26"/>
    </row>
    <row r="575" spans="1:47" s="35" customFormat="1" hidden="1" x14ac:dyDescent="0.25">
      <c r="A575" s="42">
        <f>COUNTIFS(Attd_Sheet[Student ID],Attd_Sheet[[#This Row],[Student ID]])</f>
        <v>1</v>
      </c>
      <c r="B575" s="13" t="s">
        <v>137</v>
      </c>
      <c r="C575" s="13" t="s">
        <v>3443</v>
      </c>
      <c r="D575" s="215" t="s">
        <v>343</v>
      </c>
      <c r="E575" s="215" t="s">
        <v>1157</v>
      </c>
      <c r="F575" s="196" t="s">
        <v>31</v>
      </c>
      <c r="G575" s="215" t="s">
        <v>2428</v>
      </c>
      <c r="H575" s="15" t="s">
        <v>7</v>
      </c>
      <c r="I575" s="15" t="s">
        <v>2868</v>
      </c>
      <c r="J575" s="120" t="s">
        <v>2486</v>
      </c>
      <c r="K575" s="4" t="s">
        <v>28</v>
      </c>
      <c r="L575" s="4"/>
      <c r="M575" s="4"/>
      <c r="N575" s="4" t="s">
        <v>16</v>
      </c>
      <c r="O575" s="4"/>
      <c r="P575" s="4" t="s">
        <v>28</v>
      </c>
      <c r="Q575" s="4"/>
      <c r="R575" s="4" t="s">
        <v>28</v>
      </c>
      <c r="S575" s="4"/>
      <c r="T575" s="4"/>
      <c r="U575" s="4" t="s">
        <v>16</v>
      </c>
      <c r="V575" s="4"/>
      <c r="W575" s="4" t="s">
        <v>16</v>
      </c>
      <c r="X575" s="4"/>
      <c r="Y575" s="4" t="s">
        <v>28</v>
      </c>
      <c r="Z575" s="4"/>
      <c r="AA575" s="4"/>
      <c r="AB575" s="4" t="s">
        <v>28</v>
      </c>
      <c r="AC575" s="4"/>
      <c r="AD575" s="4" t="s">
        <v>28</v>
      </c>
      <c r="AE575" s="236"/>
      <c r="AF575" s="4" t="s">
        <v>28</v>
      </c>
      <c r="AG575" s="4"/>
      <c r="AH575" s="4"/>
      <c r="AI575" s="4" t="s">
        <v>16</v>
      </c>
      <c r="AJ575" s="4"/>
      <c r="AK575" s="4" t="s">
        <v>28</v>
      </c>
      <c r="AL575" s="4"/>
      <c r="AM575" s="4" t="s">
        <v>28</v>
      </c>
      <c r="AN575" s="4"/>
      <c r="AO575" s="4"/>
      <c r="AP575" s="42">
        <f ca="1">COUNTIFS(INDIRECT(Data!$J$2),"&lt;&gt;")</f>
        <v>13</v>
      </c>
      <c r="AQ575" s="42">
        <f ca="1">COUNTIFS(INDIRECT(Data!$J$2),"P")</f>
        <v>4</v>
      </c>
      <c r="AR575" s="42">
        <f ca="1">COUNTIFS(INDIRECT(Data!$J$2),"A")</f>
        <v>9</v>
      </c>
      <c r="AS575" s="43">
        <f ca="1">COUNTIFS(INDIRECT(Data!$J$2),"L")</f>
        <v>0</v>
      </c>
      <c r="AT575" s="44">
        <f ca="1">IFERROR(Attd_Sheet[[#This Row],[Classes Attended]]/Attd_Sheet[[#This Row],[Column1]],"")</f>
        <v>0.30769230769230771</v>
      </c>
      <c r="AU575" s="26"/>
    </row>
    <row r="576" spans="1:47" s="35" customFormat="1" hidden="1" x14ac:dyDescent="0.25">
      <c r="A576" s="42">
        <f>COUNTIFS(Attd_Sheet[Student ID],Attd_Sheet[[#This Row],[Student ID]])</f>
        <v>1</v>
      </c>
      <c r="B576" s="13" t="s">
        <v>137</v>
      </c>
      <c r="C576" s="13" t="s">
        <v>3443</v>
      </c>
      <c r="D576" s="215" t="s">
        <v>344</v>
      </c>
      <c r="E576" s="215" t="s">
        <v>1158</v>
      </c>
      <c r="F576" s="196" t="s">
        <v>31</v>
      </c>
      <c r="G576" s="215" t="s">
        <v>2428</v>
      </c>
      <c r="H576" s="15" t="s">
        <v>7</v>
      </c>
      <c r="I576" s="15" t="s">
        <v>2868</v>
      </c>
      <c r="J576" s="120" t="s">
        <v>2486</v>
      </c>
      <c r="K576" s="4" t="s">
        <v>16</v>
      </c>
      <c r="L576" s="4"/>
      <c r="M576" s="4"/>
      <c r="N576" s="4" t="s">
        <v>16</v>
      </c>
      <c r="O576" s="4"/>
      <c r="P576" s="4" t="s">
        <v>16</v>
      </c>
      <c r="Q576" s="4"/>
      <c r="R576" s="4" t="s">
        <v>16</v>
      </c>
      <c r="S576" s="4"/>
      <c r="T576" s="4"/>
      <c r="U576" s="4" t="s">
        <v>16</v>
      </c>
      <c r="V576" s="4"/>
      <c r="W576" s="4" t="s">
        <v>16</v>
      </c>
      <c r="X576" s="4"/>
      <c r="Y576" s="4" t="s">
        <v>28</v>
      </c>
      <c r="Z576" s="4"/>
      <c r="AA576" s="4"/>
      <c r="AB576" s="4" t="s">
        <v>16</v>
      </c>
      <c r="AC576" s="4"/>
      <c r="AD576" s="4" t="s">
        <v>28</v>
      </c>
      <c r="AE576" s="236"/>
      <c r="AF576" s="4" t="s">
        <v>16</v>
      </c>
      <c r="AG576" s="4"/>
      <c r="AH576" s="4"/>
      <c r="AI576" s="4" t="s">
        <v>16</v>
      </c>
      <c r="AJ576" s="4"/>
      <c r="AK576" s="4" t="s">
        <v>16</v>
      </c>
      <c r="AL576" s="4"/>
      <c r="AM576" s="4" t="s">
        <v>16</v>
      </c>
      <c r="AN576" s="4"/>
      <c r="AO576" s="4"/>
      <c r="AP576" s="42">
        <f ca="1">COUNTIFS(INDIRECT(Data!$J$2),"&lt;&gt;")</f>
        <v>13</v>
      </c>
      <c r="AQ576" s="42">
        <f ca="1">COUNTIFS(INDIRECT(Data!$J$2),"P")</f>
        <v>11</v>
      </c>
      <c r="AR576" s="42">
        <f ca="1">COUNTIFS(INDIRECT(Data!$J$2),"A")</f>
        <v>2</v>
      </c>
      <c r="AS576" s="43">
        <f ca="1">COUNTIFS(INDIRECT(Data!$J$2),"L")</f>
        <v>0</v>
      </c>
      <c r="AT576" s="44">
        <f ca="1">IFERROR(Attd_Sheet[[#This Row],[Classes Attended]]/Attd_Sheet[[#This Row],[Column1]],"")</f>
        <v>0.84615384615384615</v>
      </c>
      <c r="AU576" s="26"/>
    </row>
    <row r="577" spans="1:47" s="35" customFormat="1" hidden="1" x14ac:dyDescent="0.25">
      <c r="A577" s="42">
        <f>COUNTIFS(Attd_Sheet[Student ID],Attd_Sheet[[#This Row],[Student ID]])</f>
        <v>1</v>
      </c>
      <c r="B577" s="13" t="s">
        <v>137</v>
      </c>
      <c r="C577" s="193" t="s">
        <v>2981</v>
      </c>
      <c r="D577" s="215" t="s">
        <v>2204</v>
      </c>
      <c r="E577" s="215" t="s">
        <v>2205</v>
      </c>
      <c r="F577" s="196" t="s">
        <v>31</v>
      </c>
      <c r="G577" s="215" t="s">
        <v>3199</v>
      </c>
      <c r="H577" s="193" t="s">
        <v>7</v>
      </c>
      <c r="I577" s="224" t="s">
        <v>2867</v>
      </c>
      <c r="J577" s="120" t="s">
        <v>2497</v>
      </c>
      <c r="K577" s="4" t="s">
        <v>28</v>
      </c>
      <c r="L577" s="4"/>
      <c r="M577" s="4"/>
      <c r="N577" s="4" t="s">
        <v>28</v>
      </c>
      <c r="O577" s="4"/>
      <c r="P577" s="4" t="s">
        <v>28</v>
      </c>
      <c r="Q577" s="4"/>
      <c r="R577" s="4" t="s">
        <v>28</v>
      </c>
      <c r="S577" s="4"/>
      <c r="T577" s="4"/>
      <c r="U577" s="4" t="s">
        <v>16</v>
      </c>
      <c r="V577" s="4"/>
      <c r="W577" s="4" t="s">
        <v>28</v>
      </c>
      <c r="X577" s="4"/>
      <c r="Y577" s="4" t="s">
        <v>28</v>
      </c>
      <c r="Z577" s="4"/>
      <c r="AA577" s="4"/>
      <c r="AB577" s="4" t="s">
        <v>28</v>
      </c>
      <c r="AC577" s="4"/>
      <c r="AD577" s="4" t="s">
        <v>28</v>
      </c>
      <c r="AE577" s="236"/>
      <c r="AF577" s="4" t="s">
        <v>16</v>
      </c>
      <c r="AG577" s="4"/>
      <c r="AH577" s="4"/>
      <c r="AI577" s="4" t="s">
        <v>16</v>
      </c>
      <c r="AJ577" s="4"/>
      <c r="AK577" s="4" t="s">
        <v>16</v>
      </c>
      <c r="AL577" s="4"/>
      <c r="AM577" s="4" t="s">
        <v>16</v>
      </c>
      <c r="AN577" s="4"/>
      <c r="AO577" s="4"/>
      <c r="AP577" s="42">
        <f ca="1">COUNTIFS(INDIRECT(Data!$J$2),"&lt;&gt;")</f>
        <v>13</v>
      </c>
      <c r="AQ577" s="42">
        <f ca="1">COUNTIFS(INDIRECT(Data!$J$2),"P")</f>
        <v>5</v>
      </c>
      <c r="AR577" s="42">
        <f ca="1">COUNTIFS(INDIRECT(Data!$J$2),"A")</f>
        <v>8</v>
      </c>
      <c r="AS577" s="43">
        <f ca="1">COUNTIFS(INDIRECT(Data!$J$2),"L")</f>
        <v>0</v>
      </c>
      <c r="AT577" s="44">
        <f ca="1">IFERROR(Attd_Sheet[[#This Row],[Classes Attended]]/Attd_Sheet[[#This Row],[Column1]],"")</f>
        <v>0.38461538461538464</v>
      </c>
      <c r="AU577" s="26"/>
    </row>
    <row r="578" spans="1:47" s="35" customFormat="1" hidden="1" x14ac:dyDescent="0.25">
      <c r="A578" s="42">
        <f>COUNTIFS(Attd_Sheet[Student ID],Attd_Sheet[[#This Row],[Student ID]])</f>
        <v>1</v>
      </c>
      <c r="B578" s="13" t="s">
        <v>137</v>
      </c>
      <c r="C578" s="193" t="s">
        <v>2981</v>
      </c>
      <c r="D578" s="215" t="s">
        <v>2206</v>
      </c>
      <c r="E578" s="215" t="s">
        <v>2207</v>
      </c>
      <c r="F578" s="196" t="s">
        <v>31</v>
      </c>
      <c r="G578" s="215" t="s">
        <v>3199</v>
      </c>
      <c r="H578" s="193" t="s">
        <v>7</v>
      </c>
      <c r="I578" s="224" t="s">
        <v>2867</v>
      </c>
      <c r="J578" s="120" t="s">
        <v>2497</v>
      </c>
      <c r="K578" s="4" t="s">
        <v>16</v>
      </c>
      <c r="L578" s="4"/>
      <c r="M578" s="4"/>
      <c r="N578" s="4" t="s">
        <v>16</v>
      </c>
      <c r="O578" s="4"/>
      <c r="P578" s="4" t="s">
        <v>16</v>
      </c>
      <c r="Q578" s="4"/>
      <c r="R578" s="4" t="s">
        <v>16</v>
      </c>
      <c r="S578" s="4"/>
      <c r="T578" s="4"/>
      <c r="U578" s="4" t="s">
        <v>16</v>
      </c>
      <c r="V578" s="4"/>
      <c r="W578" s="4" t="s">
        <v>16</v>
      </c>
      <c r="X578" s="4"/>
      <c r="Y578" s="4" t="s">
        <v>16</v>
      </c>
      <c r="Z578" s="4"/>
      <c r="AA578" s="4"/>
      <c r="AB578" s="4" t="s">
        <v>28</v>
      </c>
      <c r="AC578" s="4"/>
      <c r="AD578" s="4" t="s">
        <v>28</v>
      </c>
      <c r="AE578" s="236"/>
      <c r="AF578" s="4" t="s">
        <v>28</v>
      </c>
      <c r="AG578" s="4"/>
      <c r="AH578" s="4"/>
      <c r="AI578" s="4" t="s">
        <v>28</v>
      </c>
      <c r="AJ578" s="4"/>
      <c r="AK578" s="4" t="s">
        <v>28</v>
      </c>
      <c r="AL578" s="4"/>
      <c r="AM578" s="4" t="s">
        <v>28</v>
      </c>
      <c r="AN578" s="4"/>
      <c r="AO578" s="4"/>
      <c r="AP578" s="42">
        <f ca="1">COUNTIFS(INDIRECT(Data!$J$2),"&lt;&gt;")</f>
        <v>13</v>
      </c>
      <c r="AQ578" s="42">
        <f ca="1">COUNTIFS(INDIRECT(Data!$J$2),"P")</f>
        <v>7</v>
      </c>
      <c r="AR578" s="42">
        <f ca="1">COUNTIFS(INDIRECT(Data!$J$2),"A")</f>
        <v>6</v>
      </c>
      <c r="AS578" s="43">
        <f ca="1">COUNTIFS(INDIRECT(Data!$J$2),"L")</f>
        <v>0</v>
      </c>
      <c r="AT578" s="44">
        <f ca="1">IFERROR(Attd_Sheet[[#This Row],[Classes Attended]]/Attd_Sheet[[#This Row],[Column1]],"")</f>
        <v>0.53846153846153844</v>
      </c>
      <c r="AU578" s="26"/>
    </row>
    <row r="579" spans="1:47" s="35" customFormat="1" hidden="1" x14ac:dyDescent="0.25">
      <c r="A579" s="42">
        <f>COUNTIFS(Attd_Sheet[Student ID],Attd_Sheet[[#This Row],[Student ID]])</f>
        <v>1</v>
      </c>
      <c r="B579" s="13" t="s">
        <v>139</v>
      </c>
      <c r="C579" s="193" t="s">
        <v>2981</v>
      </c>
      <c r="D579" s="215" t="s">
        <v>2208</v>
      </c>
      <c r="E579" s="215" t="s">
        <v>2209</v>
      </c>
      <c r="F579" s="196" t="s">
        <v>31</v>
      </c>
      <c r="G579" s="215" t="s">
        <v>3199</v>
      </c>
      <c r="H579" s="193" t="s">
        <v>7</v>
      </c>
      <c r="I579" s="224" t="s">
        <v>2867</v>
      </c>
      <c r="J579" s="120" t="s">
        <v>2497</v>
      </c>
      <c r="K579" s="4" t="s">
        <v>28</v>
      </c>
      <c r="L579" s="4"/>
      <c r="M579" s="4"/>
      <c r="N579" s="4" t="s">
        <v>28</v>
      </c>
      <c r="O579" s="4"/>
      <c r="P579" s="4" t="s">
        <v>28</v>
      </c>
      <c r="Q579" s="4"/>
      <c r="R579" s="4" t="s">
        <v>28</v>
      </c>
      <c r="S579" s="4"/>
      <c r="T579" s="4"/>
      <c r="U579" s="4" t="s">
        <v>28</v>
      </c>
      <c r="V579" s="4"/>
      <c r="W579" s="4" t="s">
        <v>28</v>
      </c>
      <c r="X579" s="4"/>
      <c r="Y579" s="4" t="s">
        <v>28</v>
      </c>
      <c r="Z579" s="4"/>
      <c r="AA579" s="4"/>
      <c r="AB579" s="4" t="s">
        <v>28</v>
      </c>
      <c r="AC579" s="4"/>
      <c r="AD579" s="4" t="s">
        <v>28</v>
      </c>
      <c r="AE579" s="236"/>
      <c r="AF579" s="4" t="s">
        <v>28</v>
      </c>
      <c r="AG579" s="4"/>
      <c r="AH579" s="4"/>
      <c r="AI579" s="4" t="s">
        <v>28</v>
      </c>
      <c r="AJ579" s="4"/>
      <c r="AK579" s="4" t="s">
        <v>28</v>
      </c>
      <c r="AL579" s="4"/>
      <c r="AM579" s="4" t="s">
        <v>28</v>
      </c>
      <c r="AN579" s="4"/>
      <c r="AO579" s="4"/>
      <c r="AP579" s="42">
        <f ca="1">COUNTIFS(INDIRECT(Data!$J$2),"&lt;&gt;")</f>
        <v>13</v>
      </c>
      <c r="AQ579" s="42">
        <f ca="1">COUNTIFS(INDIRECT(Data!$J$2),"P")</f>
        <v>0</v>
      </c>
      <c r="AR579" s="42">
        <f ca="1">COUNTIFS(INDIRECT(Data!$J$2),"A")</f>
        <v>13</v>
      </c>
      <c r="AS579" s="43">
        <f ca="1">COUNTIFS(INDIRECT(Data!$J$2),"L")</f>
        <v>0</v>
      </c>
      <c r="AT579" s="44">
        <f ca="1">IFERROR(Attd_Sheet[[#This Row],[Classes Attended]]/Attd_Sheet[[#This Row],[Column1]],"")</f>
        <v>0</v>
      </c>
      <c r="AU579" s="26"/>
    </row>
    <row r="580" spans="1:47" s="35" customFormat="1" hidden="1" x14ac:dyDescent="0.25">
      <c r="A580" s="42">
        <f>COUNTIFS(Attd_Sheet[Student ID],Attd_Sheet[[#This Row],[Student ID]])</f>
        <v>1</v>
      </c>
      <c r="B580" s="13" t="s">
        <v>139</v>
      </c>
      <c r="C580" s="193" t="s">
        <v>2981</v>
      </c>
      <c r="D580" s="215" t="s">
        <v>2210</v>
      </c>
      <c r="E580" s="215" t="s">
        <v>2211</v>
      </c>
      <c r="F580" s="196" t="s">
        <v>31</v>
      </c>
      <c r="G580" s="215" t="s">
        <v>3199</v>
      </c>
      <c r="H580" s="193" t="s">
        <v>7</v>
      </c>
      <c r="I580" s="224" t="s">
        <v>2867</v>
      </c>
      <c r="J580" s="120" t="s">
        <v>2497</v>
      </c>
      <c r="K580" s="4" t="s">
        <v>28</v>
      </c>
      <c r="L580" s="4"/>
      <c r="M580" s="4"/>
      <c r="N580" s="4" t="s">
        <v>28</v>
      </c>
      <c r="O580" s="4"/>
      <c r="P580" s="4" t="s">
        <v>28</v>
      </c>
      <c r="Q580" s="4"/>
      <c r="R580" s="4" t="s">
        <v>28</v>
      </c>
      <c r="S580" s="4"/>
      <c r="T580" s="4"/>
      <c r="U580" s="4" t="s">
        <v>28</v>
      </c>
      <c r="V580" s="4"/>
      <c r="W580" s="4" t="s">
        <v>28</v>
      </c>
      <c r="X580" s="4"/>
      <c r="Y580" s="4" t="s">
        <v>28</v>
      </c>
      <c r="Z580" s="4"/>
      <c r="AA580" s="4"/>
      <c r="AB580" s="4" t="s">
        <v>28</v>
      </c>
      <c r="AC580" s="4"/>
      <c r="AD580" s="4" t="s">
        <v>28</v>
      </c>
      <c r="AE580" s="236"/>
      <c r="AF580" s="4" t="s">
        <v>28</v>
      </c>
      <c r="AG580" s="4"/>
      <c r="AH580" s="4"/>
      <c r="AI580" s="4" t="s">
        <v>28</v>
      </c>
      <c r="AJ580" s="4"/>
      <c r="AK580" s="4" t="s">
        <v>28</v>
      </c>
      <c r="AL580" s="4"/>
      <c r="AM580" s="4" t="s">
        <v>28</v>
      </c>
      <c r="AN580" s="4"/>
      <c r="AO580" s="4"/>
      <c r="AP580" s="42">
        <f ca="1">COUNTIFS(INDIRECT(Data!$J$2),"&lt;&gt;")</f>
        <v>13</v>
      </c>
      <c r="AQ580" s="42">
        <f ca="1">COUNTIFS(INDIRECT(Data!$J$2),"P")</f>
        <v>0</v>
      </c>
      <c r="AR580" s="42">
        <f ca="1">COUNTIFS(INDIRECT(Data!$J$2),"A")</f>
        <v>13</v>
      </c>
      <c r="AS580" s="43">
        <f ca="1">COUNTIFS(INDIRECT(Data!$J$2),"L")</f>
        <v>0</v>
      </c>
      <c r="AT580" s="44">
        <f ca="1">IFERROR(Attd_Sheet[[#This Row],[Classes Attended]]/Attd_Sheet[[#This Row],[Column1]],"")</f>
        <v>0</v>
      </c>
      <c r="AU580" s="26"/>
    </row>
    <row r="581" spans="1:47" s="35" customFormat="1" hidden="1" x14ac:dyDescent="0.25">
      <c r="A581" s="42">
        <f>COUNTIFS(Attd_Sheet[Student ID],Attd_Sheet[[#This Row],[Student ID]])</f>
        <v>1</v>
      </c>
      <c r="B581" s="13" t="s">
        <v>137</v>
      </c>
      <c r="C581" s="193" t="s">
        <v>2981</v>
      </c>
      <c r="D581" s="215" t="s">
        <v>2212</v>
      </c>
      <c r="E581" s="215" t="s">
        <v>2213</v>
      </c>
      <c r="F581" s="196" t="s">
        <v>31</v>
      </c>
      <c r="G581" s="215" t="s">
        <v>3199</v>
      </c>
      <c r="H581" s="193" t="s">
        <v>7</v>
      </c>
      <c r="I581" s="224" t="s">
        <v>2867</v>
      </c>
      <c r="J581" s="120" t="s">
        <v>2497</v>
      </c>
      <c r="K581" s="4" t="s">
        <v>16</v>
      </c>
      <c r="L581" s="4"/>
      <c r="M581" s="4"/>
      <c r="N581" s="4" t="s">
        <v>16</v>
      </c>
      <c r="O581" s="4"/>
      <c r="P581" s="4" t="s">
        <v>16</v>
      </c>
      <c r="Q581" s="4"/>
      <c r="R581" s="4" t="s">
        <v>16</v>
      </c>
      <c r="S581" s="4"/>
      <c r="T581" s="4"/>
      <c r="U581" s="4" t="s">
        <v>16</v>
      </c>
      <c r="V581" s="4"/>
      <c r="W581" s="4" t="s">
        <v>16</v>
      </c>
      <c r="X581" s="4"/>
      <c r="Y581" s="4" t="s">
        <v>16</v>
      </c>
      <c r="Z581" s="4"/>
      <c r="AA581" s="4"/>
      <c r="AB581" s="4" t="s">
        <v>28</v>
      </c>
      <c r="AC581" s="4"/>
      <c r="AD581" s="4" t="s">
        <v>28</v>
      </c>
      <c r="AE581" s="236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2">
        <f ca="1">COUNTIFS(INDIRECT(Data!$J$2),"&lt;&gt;")</f>
        <v>9</v>
      </c>
      <c r="AQ581" s="42">
        <f ca="1">COUNTIFS(INDIRECT(Data!$J$2),"P")</f>
        <v>7</v>
      </c>
      <c r="AR581" s="42">
        <f ca="1">COUNTIFS(INDIRECT(Data!$J$2),"A")</f>
        <v>2</v>
      </c>
      <c r="AS581" s="43">
        <f ca="1">COUNTIFS(INDIRECT(Data!$J$2),"L")</f>
        <v>0</v>
      </c>
      <c r="AT581" s="44">
        <f ca="1">IFERROR(Attd_Sheet[[#This Row],[Classes Attended]]/Attd_Sheet[[#This Row],[Column1]],"")</f>
        <v>0.77777777777777779</v>
      </c>
      <c r="AU581" s="93" t="s">
        <v>3254</v>
      </c>
    </row>
    <row r="582" spans="1:47" s="35" customFormat="1" hidden="1" x14ac:dyDescent="0.25">
      <c r="A582" s="42">
        <f>COUNTIFS(Attd_Sheet[Student ID],Attd_Sheet[[#This Row],[Student ID]])</f>
        <v>1</v>
      </c>
      <c r="B582" s="13" t="s">
        <v>139</v>
      </c>
      <c r="C582" s="193" t="s">
        <v>2981</v>
      </c>
      <c r="D582" s="215" t="s">
        <v>2214</v>
      </c>
      <c r="E582" s="215" t="s">
        <v>2215</v>
      </c>
      <c r="F582" s="196" t="s">
        <v>31</v>
      </c>
      <c r="G582" s="215" t="s">
        <v>3199</v>
      </c>
      <c r="H582" s="193" t="s">
        <v>7</v>
      </c>
      <c r="I582" s="224" t="s">
        <v>2867</v>
      </c>
      <c r="J582" s="120" t="s">
        <v>2497</v>
      </c>
      <c r="K582" s="4" t="s">
        <v>28</v>
      </c>
      <c r="L582" s="4"/>
      <c r="M582" s="4"/>
      <c r="N582" s="4" t="s">
        <v>28</v>
      </c>
      <c r="O582" s="4"/>
      <c r="P582" s="4" t="s">
        <v>28</v>
      </c>
      <c r="Q582" s="4"/>
      <c r="R582" s="4" t="s">
        <v>28</v>
      </c>
      <c r="S582" s="4"/>
      <c r="T582" s="4"/>
      <c r="U582" s="4" t="s">
        <v>28</v>
      </c>
      <c r="V582" s="4"/>
      <c r="W582" s="4" t="s">
        <v>28</v>
      </c>
      <c r="X582" s="4"/>
      <c r="Y582" s="4" t="s">
        <v>28</v>
      </c>
      <c r="Z582" s="4"/>
      <c r="AA582" s="4"/>
      <c r="AB582" s="4" t="s">
        <v>28</v>
      </c>
      <c r="AC582" s="4"/>
      <c r="AD582" s="4" t="s">
        <v>28</v>
      </c>
      <c r="AE582" s="236"/>
      <c r="AF582" s="4" t="s">
        <v>28</v>
      </c>
      <c r="AG582" s="4"/>
      <c r="AH582" s="4"/>
      <c r="AI582" s="4" t="s">
        <v>28</v>
      </c>
      <c r="AJ582" s="4"/>
      <c r="AK582" s="4" t="s">
        <v>28</v>
      </c>
      <c r="AL582" s="4"/>
      <c r="AM582" s="4" t="s">
        <v>28</v>
      </c>
      <c r="AN582" s="4"/>
      <c r="AO582" s="4"/>
      <c r="AP582" s="42">
        <f ca="1">COUNTIFS(INDIRECT(Data!$J$2),"&lt;&gt;")</f>
        <v>13</v>
      </c>
      <c r="AQ582" s="42">
        <f ca="1">COUNTIFS(INDIRECT(Data!$J$2),"P")</f>
        <v>0</v>
      </c>
      <c r="AR582" s="42">
        <f ca="1">COUNTIFS(INDIRECT(Data!$J$2),"A")</f>
        <v>13</v>
      </c>
      <c r="AS582" s="43">
        <f ca="1">COUNTIFS(INDIRECT(Data!$J$2),"L")</f>
        <v>0</v>
      </c>
      <c r="AT582" s="44">
        <f ca="1">IFERROR(Attd_Sheet[[#This Row],[Classes Attended]]/Attd_Sheet[[#This Row],[Column1]],"")</f>
        <v>0</v>
      </c>
      <c r="AU582" s="26"/>
    </row>
    <row r="583" spans="1:47" s="35" customFormat="1" hidden="1" x14ac:dyDescent="0.25">
      <c r="A583" s="42">
        <f>COUNTIFS(Attd_Sheet[Student ID],Attd_Sheet[[#This Row],[Student ID]])</f>
        <v>1</v>
      </c>
      <c r="B583" s="13" t="s">
        <v>137</v>
      </c>
      <c r="C583" s="193" t="s">
        <v>2981</v>
      </c>
      <c r="D583" s="215" t="s">
        <v>2216</v>
      </c>
      <c r="E583" s="215" t="s">
        <v>2217</v>
      </c>
      <c r="F583" s="196" t="s">
        <v>31</v>
      </c>
      <c r="G583" s="215" t="s">
        <v>3199</v>
      </c>
      <c r="H583" s="193" t="s">
        <v>7</v>
      </c>
      <c r="I583" s="224" t="s">
        <v>2867</v>
      </c>
      <c r="J583" s="120" t="s">
        <v>2497</v>
      </c>
      <c r="K583" s="4" t="s">
        <v>16</v>
      </c>
      <c r="L583" s="4"/>
      <c r="M583" s="4"/>
      <c r="N583" s="4" t="s">
        <v>16</v>
      </c>
      <c r="O583" s="4"/>
      <c r="P583" s="4" t="s">
        <v>16</v>
      </c>
      <c r="Q583" s="4"/>
      <c r="R583" s="4" t="s">
        <v>16</v>
      </c>
      <c r="S583" s="4"/>
      <c r="T583" s="4"/>
      <c r="U583" s="4" t="s">
        <v>16</v>
      </c>
      <c r="V583" s="4"/>
      <c r="W583" s="4" t="s">
        <v>16</v>
      </c>
      <c r="X583" s="4"/>
      <c r="Y583" s="4" t="s">
        <v>16</v>
      </c>
      <c r="Z583" s="4"/>
      <c r="AA583" s="4"/>
      <c r="AB583" s="4" t="s">
        <v>16</v>
      </c>
      <c r="AC583" s="4"/>
      <c r="AD583" s="4" t="s">
        <v>16</v>
      </c>
      <c r="AE583" s="236"/>
      <c r="AF583" s="4" t="s">
        <v>28</v>
      </c>
      <c r="AG583" s="4"/>
      <c r="AH583" s="4"/>
      <c r="AI583" s="4" t="s">
        <v>16</v>
      </c>
      <c r="AJ583" s="4"/>
      <c r="AK583" s="4" t="s">
        <v>28</v>
      </c>
      <c r="AL583" s="4"/>
      <c r="AM583" s="4" t="s">
        <v>16</v>
      </c>
      <c r="AN583" s="4"/>
      <c r="AO583" s="4"/>
      <c r="AP583" s="42">
        <f ca="1">COUNTIFS(INDIRECT(Data!$J$2),"&lt;&gt;")</f>
        <v>13</v>
      </c>
      <c r="AQ583" s="42">
        <f ca="1">COUNTIFS(INDIRECT(Data!$J$2),"P")</f>
        <v>11</v>
      </c>
      <c r="AR583" s="42">
        <f ca="1">COUNTIFS(INDIRECT(Data!$J$2),"A")</f>
        <v>2</v>
      </c>
      <c r="AS583" s="43">
        <f ca="1">COUNTIFS(INDIRECT(Data!$J$2),"L")</f>
        <v>0</v>
      </c>
      <c r="AT583" s="44">
        <f ca="1">IFERROR(Attd_Sheet[[#This Row],[Classes Attended]]/Attd_Sheet[[#This Row],[Column1]],"")</f>
        <v>0.84615384615384615</v>
      </c>
      <c r="AU583" s="93"/>
    </row>
    <row r="584" spans="1:47" s="35" customFormat="1" hidden="1" x14ac:dyDescent="0.25">
      <c r="A584" s="42">
        <f>COUNTIFS(Attd_Sheet[Student ID],Attd_Sheet[[#This Row],[Student ID]])</f>
        <v>1</v>
      </c>
      <c r="B584" s="13" t="s">
        <v>137</v>
      </c>
      <c r="C584" s="193" t="s">
        <v>2981</v>
      </c>
      <c r="D584" s="215" t="s">
        <v>2218</v>
      </c>
      <c r="E584" s="215" t="s">
        <v>2219</v>
      </c>
      <c r="F584" s="196" t="s">
        <v>31</v>
      </c>
      <c r="G584" s="215" t="s">
        <v>3199</v>
      </c>
      <c r="H584" s="193" t="s">
        <v>7</v>
      </c>
      <c r="I584" s="224" t="s">
        <v>2867</v>
      </c>
      <c r="J584" s="120" t="s">
        <v>2497</v>
      </c>
      <c r="K584" s="4" t="s">
        <v>16</v>
      </c>
      <c r="L584" s="4"/>
      <c r="M584" s="4"/>
      <c r="N584" s="4" t="s">
        <v>16</v>
      </c>
      <c r="O584" s="4"/>
      <c r="P584" s="4" t="s">
        <v>16</v>
      </c>
      <c r="Q584" s="4"/>
      <c r="R584" s="4" t="s">
        <v>16</v>
      </c>
      <c r="S584" s="4"/>
      <c r="T584" s="4"/>
      <c r="U584" s="4" t="s">
        <v>16</v>
      </c>
      <c r="V584" s="4"/>
      <c r="W584" s="4" t="s">
        <v>16</v>
      </c>
      <c r="X584" s="4"/>
      <c r="Y584" s="4" t="s">
        <v>16</v>
      </c>
      <c r="Z584" s="4"/>
      <c r="AA584" s="4"/>
      <c r="AB584" s="4" t="s">
        <v>28</v>
      </c>
      <c r="AC584" s="4"/>
      <c r="AD584" s="4" t="s">
        <v>28</v>
      </c>
      <c r="AE584" s="236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2">
        <f ca="1">COUNTIFS(INDIRECT(Data!$J$2),"&lt;&gt;")</f>
        <v>9</v>
      </c>
      <c r="AQ584" s="42">
        <f ca="1">COUNTIFS(INDIRECT(Data!$J$2),"P")</f>
        <v>7</v>
      </c>
      <c r="AR584" s="42">
        <f ca="1">COUNTIFS(INDIRECT(Data!$J$2),"A")</f>
        <v>2</v>
      </c>
      <c r="AS584" s="43">
        <f ca="1">COUNTIFS(INDIRECT(Data!$J$2),"L")</f>
        <v>0</v>
      </c>
      <c r="AT584" s="44">
        <f ca="1">IFERROR(Attd_Sheet[[#This Row],[Classes Attended]]/Attd_Sheet[[#This Row],[Column1]],"")</f>
        <v>0.77777777777777779</v>
      </c>
      <c r="AU584" s="93" t="s">
        <v>3254</v>
      </c>
    </row>
    <row r="585" spans="1:47" s="35" customFormat="1" hidden="1" x14ac:dyDescent="0.25">
      <c r="A585" s="42">
        <f>COUNTIFS(Attd_Sheet[Student ID],Attd_Sheet[[#This Row],[Student ID]])</f>
        <v>1</v>
      </c>
      <c r="B585" s="13" t="s">
        <v>137</v>
      </c>
      <c r="C585" s="193" t="s">
        <v>2494</v>
      </c>
      <c r="D585" s="215" t="s">
        <v>618</v>
      </c>
      <c r="E585" s="215" t="s">
        <v>1430</v>
      </c>
      <c r="F585" s="196" t="s">
        <v>31</v>
      </c>
      <c r="G585" s="215" t="s">
        <v>2449</v>
      </c>
      <c r="H585" s="193" t="s">
        <v>6</v>
      </c>
      <c r="I585" s="224" t="s">
        <v>2992</v>
      </c>
      <c r="J585" s="120" t="s">
        <v>2485</v>
      </c>
      <c r="K585" s="4"/>
      <c r="L585" s="4"/>
      <c r="M585" s="4" t="s">
        <v>16</v>
      </c>
      <c r="N585" s="185"/>
      <c r="O585" s="4" t="s">
        <v>28</v>
      </c>
      <c r="P585" s="4"/>
      <c r="Q585" s="4" t="s">
        <v>28</v>
      </c>
      <c r="R585" s="4"/>
      <c r="S585" s="4"/>
      <c r="T585" s="4" t="s">
        <v>16</v>
      </c>
      <c r="U585" s="4"/>
      <c r="V585" s="4" t="s">
        <v>16</v>
      </c>
      <c r="W585" s="4"/>
      <c r="X585" s="4" t="s">
        <v>16</v>
      </c>
      <c r="Y585" s="4"/>
      <c r="Z585" s="4"/>
      <c r="AA585" s="4" t="s">
        <v>16</v>
      </c>
      <c r="AB585" s="4"/>
      <c r="AC585" s="4" t="s">
        <v>16</v>
      </c>
      <c r="AD585" s="162"/>
      <c r="AE585" s="4" t="s">
        <v>16</v>
      </c>
      <c r="AF585" s="4"/>
      <c r="AG585" s="4"/>
      <c r="AH585" s="4" t="s">
        <v>16</v>
      </c>
      <c r="AI585" s="4"/>
      <c r="AJ585" s="4" t="s">
        <v>16</v>
      </c>
      <c r="AK585" s="4"/>
      <c r="AL585" s="4" t="s">
        <v>16</v>
      </c>
      <c r="AM585" s="4"/>
      <c r="AN585" s="4"/>
      <c r="AO585" s="4" t="s">
        <v>16</v>
      </c>
      <c r="AP585" s="42">
        <f ca="1">COUNTIFS(INDIRECT(Data!$J$2),"&lt;&gt;")</f>
        <v>13</v>
      </c>
      <c r="AQ585" s="42">
        <f ca="1">COUNTIFS(INDIRECT(Data!$J$2),"P")</f>
        <v>11</v>
      </c>
      <c r="AR585" s="42">
        <f ca="1">COUNTIFS(INDIRECT(Data!$J$2),"A")</f>
        <v>2</v>
      </c>
      <c r="AS585" s="43">
        <f ca="1">COUNTIFS(INDIRECT(Data!$J$2),"L")</f>
        <v>0</v>
      </c>
      <c r="AT585" s="44">
        <f ca="1">IFERROR(Attd_Sheet[[#This Row],[Classes Attended]]/Attd_Sheet[[#This Row],[Column1]],"")</f>
        <v>0.84615384615384615</v>
      </c>
      <c r="AU585" s="26"/>
    </row>
    <row r="586" spans="1:47" s="35" customFormat="1" hidden="1" x14ac:dyDescent="0.25">
      <c r="A586" s="42">
        <f>COUNTIFS(Attd_Sheet[Student ID],Attd_Sheet[[#This Row],[Student ID]])</f>
        <v>1</v>
      </c>
      <c r="B586" s="13" t="s">
        <v>137</v>
      </c>
      <c r="C586" s="193" t="s">
        <v>2494</v>
      </c>
      <c r="D586" s="215" t="s">
        <v>619</v>
      </c>
      <c r="E586" s="215" t="s">
        <v>1431</v>
      </c>
      <c r="F586" s="196" t="s">
        <v>31</v>
      </c>
      <c r="G586" s="215" t="s">
        <v>2449</v>
      </c>
      <c r="H586" s="193" t="s">
        <v>6</v>
      </c>
      <c r="I586" s="224" t="s">
        <v>2992</v>
      </c>
      <c r="J586" s="120" t="s">
        <v>2485</v>
      </c>
      <c r="K586" s="4"/>
      <c r="L586" s="4"/>
      <c r="M586" s="4" t="s">
        <v>16</v>
      </c>
      <c r="N586" s="185"/>
      <c r="O586" s="4" t="s">
        <v>28</v>
      </c>
      <c r="P586" s="4"/>
      <c r="Q586" s="4" t="s">
        <v>28</v>
      </c>
      <c r="R586" s="4"/>
      <c r="S586" s="4"/>
      <c r="T586" s="4" t="s">
        <v>28</v>
      </c>
      <c r="U586" s="4"/>
      <c r="V586" s="4" t="s">
        <v>28</v>
      </c>
      <c r="W586" s="4"/>
      <c r="X586" s="4" t="s">
        <v>28</v>
      </c>
      <c r="Y586" s="4"/>
      <c r="Z586" s="4"/>
      <c r="AA586" s="4" t="s">
        <v>28</v>
      </c>
      <c r="AB586" s="4"/>
      <c r="AC586" s="4" t="s">
        <v>16</v>
      </c>
      <c r="AD586" s="162"/>
      <c r="AE586" s="4" t="s">
        <v>16</v>
      </c>
      <c r="AF586" s="4"/>
      <c r="AG586" s="4"/>
      <c r="AH586" s="4" t="s">
        <v>16</v>
      </c>
      <c r="AI586" s="4"/>
      <c r="AJ586" s="4" t="s">
        <v>16</v>
      </c>
      <c r="AK586" s="4"/>
      <c r="AL586" s="4" t="s">
        <v>16</v>
      </c>
      <c r="AM586" s="4"/>
      <c r="AN586" s="4"/>
      <c r="AO586" s="4" t="s">
        <v>28</v>
      </c>
      <c r="AP586" s="42">
        <f ca="1">COUNTIFS(INDIRECT(Data!$J$2),"&lt;&gt;")</f>
        <v>13</v>
      </c>
      <c r="AQ586" s="42">
        <f ca="1">COUNTIFS(INDIRECT(Data!$J$2),"P")</f>
        <v>6</v>
      </c>
      <c r="AR586" s="42">
        <f ca="1">COUNTIFS(INDIRECT(Data!$J$2),"A")</f>
        <v>7</v>
      </c>
      <c r="AS586" s="43">
        <f ca="1">COUNTIFS(INDIRECT(Data!$J$2),"L")</f>
        <v>0</v>
      </c>
      <c r="AT586" s="44">
        <f ca="1">IFERROR(Attd_Sheet[[#This Row],[Classes Attended]]/Attd_Sheet[[#This Row],[Column1]],"")</f>
        <v>0.46153846153846156</v>
      </c>
      <c r="AU586" s="26"/>
    </row>
    <row r="587" spans="1:47" s="35" customFormat="1" hidden="1" x14ac:dyDescent="0.25">
      <c r="A587" s="42">
        <f>COUNTIFS(Attd_Sheet[Student ID],Attd_Sheet[[#This Row],[Student ID]])</f>
        <v>1</v>
      </c>
      <c r="B587" s="13" t="s">
        <v>137</v>
      </c>
      <c r="C587" s="193" t="s">
        <v>2494</v>
      </c>
      <c r="D587" s="215" t="s">
        <v>620</v>
      </c>
      <c r="E587" s="215" t="s">
        <v>1432</v>
      </c>
      <c r="F587" s="196" t="s">
        <v>31</v>
      </c>
      <c r="G587" s="215" t="s">
        <v>2449</v>
      </c>
      <c r="H587" s="193" t="s">
        <v>6</v>
      </c>
      <c r="I587" s="224" t="s">
        <v>2992</v>
      </c>
      <c r="J587" s="120" t="s">
        <v>2485</v>
      </c>
      <c r="K587" s="4"/>
      <c r="L587" s="4"/>
      <c r="M587" s="4" t="s">
        <v>16</v>
      </c>
      <c r="N587" s="185"/>
      <c r="O587" s="4" t="s">
        <v>16</v>
      </c>
      <c r="P587" s="4"/>
      <c r="Q587" s="4" t="s">
        <v>28</v>
      </c>
      <c r="R587" s="4"/>
      <c r="S587" s="4"/>
      <c r="T587" s="4" t="s">
        <v>16</v>
      </c>
      <c r="U587" s="4"/>
      <c r="V587" s="4" t="s">
        <v>16</v>
      </c>
      <c r="W587" s="4"/>
      <c r="X587" s="4" t="s">
        <v>16</v>
      </c>
      <c r="Y587" s="4"/>
      <c r="Z587" s="4"/>
      <c r="AA587" s="4" t="s">
        <v>16</v>
      </c>
      <c r="AB587" s="4"/>
      <c r="AC587" s="4" t="s">
        <v>28</v>
      </c>
      <c r="AD587" s="162"/>
      <c r="AE587" s="4" t="s">
        <v>16</v>
      </c>
      <c r="AF587" s="4"/>
      <c r="AG587" s="4"/>
      <c r="AH587" s="4" t="s">
        <v>16</v>
      </c>
      <c r="AI587" s="4"/>
      <c r="AJ587" s="4" t="s">
        <v>16</v>
      </c>
      <c r="AK587" s="4"/>
      <c r="AL587" s="4" t="s">
        <v>16</v>
      </c>
      <c r="AM587" s="4"/>
      <c r="AN587" s="4"/>
      <c r="AO587" s="4" t="s">
        <v>16</v>
      </c>
      <c r="AP587" s="42">
        <f ca="1">COUNTIFS(INDIRECT(Data!$J$2),"&lt;&gt;")</f>
        <v>13</v>
      </c>
      <c r="AQ587" s="42">
        <f ca="1">COUNTIFS(INDIRECT(Data!$J$2),"P")</f>
        <v>11</v>
      </c>
      <c r="AR587" s="42">
        <f ca="1">COUNTIFS(INDIRECT(Data!$J$2),"A")</f>
        <v>2</v>
      </c>
      <c r="AS587" s="43">
        <f ca="1">COUNTIFS(INDIRECT(Data!$J$2),"L")</f>
        <v>0</v>
      </c>
      <c r="AT587" s="44">
        <f ca="1">IFERROR(Attd_Sheet[[#This Row],[Classes Attended]]/Attd_Sheet[[#This Row],[Column1]],"")</f>
        <v>0.84615384615384615</v>
      </c>
      <c r="AU587" s="26"/>
    </row>
    <row r="588" spans="1:47" s="35" customFormat="1" hidden="1" x14ac:dyDescent="0.25">
      <c r="A588" s="42">
        <f>COUNTIFS(Attd_Sheet[Student ID],Attd_Sheet[[#This Row],[Student ID]])</f>
        <v>1</v>
      </c>
      <c r="B588" s="13" t="s">
        <v>137</v>
      </c>
      <c r="C588" s="193" t="s">
        <v>2494</v>
      </c>
      <c r="D588" s="215" t="s">
        <v>621</v>
      </c>
      <c r="E588" s="215" t="s">
        <v>1433</v>
      </c>
      <c r="F588" s="196" t="s">
        <v>31</v>
      </c>
      <c r="G588" s="215" t="s">
        <v>2449</v>
      </c>
      <c r="H588" s="193" t="s">
        <v>6</v>
      </c>
      <c r="I588" s="224" t="s">
        <v>2992</v>
      </c>
      <c r="J588" s="120" t="s">
        <v>2485</v>
      </c>
      <c r="K588" s="4"/>
      <c r="L588" s="4"/>
      <c r="M588" s="4" t="s">
        <v>16</v>
      </c>
      <c r="N588" s="185"/>
      <c r="O588" s="4" t="s">
        <v>16</v>
      </c>
      <c r="P588" s="4"/>
      <c r="Q588" s="4" t="s">
        <v>16</v>
      </c>
      <c r="R588" s="4"/>
      <c r="S588" s="4"/>
      <c r="T588" s="4" t="s">
        <v>16</v>
      </c>
      <c r="U588" s="4"/>
      <c r="V588" s="4" t="s">
        <v>16</v>
      </c>
      <c r="W588" s="4"/>
      <c r="X588" s="4" t="s">
        <v>16</v>
      </c>
      <c r="Y588" s="4"/>
      <c r="Z588" s="4"/>
      <c r="AA588" s="4" t="s">
        <v>28</v>
      </c>
      <c r="AB588" s="4"/>
      <c r="AC588" s="4" t="s">
        <v>16</v>
      </c>
      <c r="AD588" s="162"/>
      <c r="AE588" s="4" t="s">
        <v>28</v>
      </c>
      <c r="AF588" s="4"/>
      <c r="AG588" s="4"/>
      <c r="AH588" s="4" t="s">
        <v>16</v>
      </c>
      <c r="AI588" s="4"/>
      <c r="AJ588" s="4" t="s">
        <v>28</v>
      </c>
      <c r="AK588" s="4"/>
      <c r="AL588" s="4" t="s">
        <v>28</v>
      </c>
      <c r="AM588" s="4"/>
      <c r="AN588" s="4"/>
      <c r="AO588" s="4" t="s">
        <v>16</v>
      </c>
      <c r="AP588" s="42">
        <f ca="1">COUNTIFS(INDIRECT(Data!$J$2),"&lt;&gt;")</f>
        <v>13</v>
      </c>
      <c r="AQ588" s="42">
        <f ca="1">COUNTIFS(INDIRECT(Data!$J$2),"P")</f>
        <v>9</v>
      </c>
      <c r="AR588" s="42">
        <f ca="1">COUNTIFS(INDIRECT(Data!$J$2),"A")</f>
        <v>4</v>
      </c>
      <c r="AS588" s="43">
        <f ca="1">COUNTIFS(INDIRECT(Data!$J$2),"L")</f>
        <v>0</v>
      </c>
      <c r="AT588" s="44">
        <f ca="1">IFERROR(Attd_Sheet[[#This Row],[Classes Attended]]/Attd_Sheet[[#This Row],[Column1]],"")</f>
        <v>0.69230769230769229</v>
      </c>
      <c r="AU588" s="26"/>
    </row>
    <row r="589" spans="1:47" s="35" customFormat="1" hidden="1" x14ac:dyDescent="0.25">
      <c r="A589" s="42">
        <f>COUNTIFS(Attd_Sheet[Student ID],Attd_Sheet[[#This Row],[Student ID]])</f>
        <v>1</v>
      </c>
      <c r="B589" s="13" t="s">
        <v>138</v>
      </c>
      <c r="C589" s="193" t="s">
        <v>2494</v>
      </c>
      <c r="D589" s="215" t="s">
        <v>622</v>
      </c>
      <c r="E589" s="215" t="s">
        <v>1434</v>
      </c>
      <c r="F589" s="196" t="s">
        <v>31</v>
      </c>
      <c r="G589" s="215" t="s">
        <v>2449</v>
      </c>
      <c r="H589" s="193" t="s">
        <v>6</v>
      </c>
      <c r="I589" s="224" t="s">
        <v>2992</v>
      </c>
      <c r="J589" s="120" t="s">
        <v>2485</v>
      </c>
      <c r="K589" s="4"/>
      <c r="L589" s="4"/>
      <c r="M589" s="4" t="s">
        <v>16</v>
      </c>
      <c r="N589" s="185"/>
      <c r="O589" s="4" t="s">
        <v>28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162"/>
      <c r="AE589" s="236"/>
      <c r="AF589" s="4"/>
      <c r="AG589" s="4"/>
      <c r="AH589" s="236"/>
      <c r="AI589" s="4"/>
      <c r="AJ589" s="4"/>
      <c r="AK589" s="4"/>
      <c r="AL589" s="4"/>
      <c r="AM589" s="4"/>
      <c r="AN589" s="4"/>
      <c r="AO589" s="4"/>
      <c r="AP589" s="42">
        <f ca="1">COUNTIFS(INDIRECT(Data!$J$2),"&lt;&gt;")</f>
        <v>2</v>
      </c>
      <c r="AQ589" s="42">
        <f ca="1">COUNTIFS(INDIRECT(Data!$J$2),"P")</f>
        <v>1</v>
      </c>
      <c r="AR589" s="42">
        <f ca="1">COUNTIFS(INDIRECT(Data!$J$2),"A")</f>
        <v>1</v>
      </c>
      <c r="AS589" s="43">
        <f ca="1">COUNTIFS(INDIRECT(Data!$J$2),"L")</f>
        <v>0</v>
      </c>
      <c r="AT589" s="44">
        <f ca="1">IFERROR(Attd_Sheet[[#This Row],[Classes Attended]]/Attd_Sheet[[#This Row],[Column1]],"")</f>
        <v>0.5</v>
      </c>
      <c r="AU589" s="26"/>
    </row>
    <row r="590" spans="1:47" s="35" customFormat="1" hidden="1" x14ac:dyDescent="0.25">
      <c r="A590" s="42">
        <f>COUNTIFS(Attd_Sheet[Student ID],Attd_Sheet[[#This Row],[Student ID]])</f>
        <v>1</v>
      </c>
      <c r="B590" s="13" t="s">
        <v>137</v>
      </c>
      <c r="C590" s="193" t="s">
        <v>2494</v>
      </c>
      <c r="D590" s="215" t="s">
        <v>623</v>
      </c>
      <c r="E590" s="215" t="s">
        <v>1435</v>
      </c>
      <c r="F590" s="196" t="s">
        <v>31</v>
      </c>
      <c r="G590" s="215" t="s">
        <v>2449</v>
      </c>
      <c r="H590" s="193" t="s">
        <v>6</v>
      </c>
      <c r="I590" s="224" t="s">
        <v>2992</v>
      </c>
      <c r="J590" s="120" t="s">
        <v>2485</v>
      </c>
      <c r="K590" s="4"/>
      <c r="L590" s="4"/>
      <c r="M590" s="4" t="s">
        <v>16</v>
      </c>
      <c r="N590" s="185"/>
      <c r="O590" s="4" t="s">
        <v>16</v>
      </c>
      <c r="P590" s="4"/>
      <c r="Q590" s="4" t="s">
        <v>16</v>
      </c>
      <c r="R590" s="4"/>
      <c r="S590" s="4"/>
      <c r="T590" s="4" t="s">
        <v>16</v>
      </c>
      <c r="U590" s="4"/>
      <c r="V590" s="4" t="s">
        <v>16</v>
      </c>
      <c r="W590" s="4"/>
      <c r="X590" s="4" t="s">
        <v>16</v>
      </c>
      <c r="Y590" s="4"/>
      <c r="Z590" s="4"/>
      <c r="AA590" s="4" t="s">
        <v>28</v>
      </c>
      <c r="AB590" s="4"/>
      <c r="AC590" s="4" t="s">
        <v>28</v>
      </c>
      <c r="AD590" s="162"/>
      <c r="AE590" s="4" t="s">
        <v>16</v>
      </c>
      <c r="AF590" s="4"/>
      <c r="AG590" s="4"/>
      <c r="AH590" s="4" t="s">
        <v>16</v>
      </c>
      <c r="AI590" s="4"/>
      <c r="AJ590" s="4" t="s">
        <v>28</v>
      </c>
      <c r="AK590" s="4"/>
      <c r="AL590" s="4" t="s">
        <v>16</v>
      </c>
      <c r="AM590" s="4"/>
      <c r="AN590" s="4"/>
      <c r="AO590" s="4" t="s">
        <v>16</v>
      </c>
      <c r="AP590" s="42">
        <f ca="1">COUNTIFS(INDIRECT(Data!$J$2),"&lt;&gt;")</f>
        <v>13</v>
      </c>
      <c r="AQ590" s="42">
        <f ca="1">COUNTIFS(INDIRECT(Data!$J$2),"P")</f>
        <v>10</v>
      </c>
      <c r="AR590" s="42">
        <f ca="1">COUNTIFS(INDIRECT(Data!$J$2),"A")</f>
        <v>3</v>
      </c>
      <c r="AS590" s="43">
        <f ca="1">COUNTIFS(INDIRECT(Data!$J$2),"L")</f>
        <v>0</v>
      </c>
      <c r="AT590" s="44">
        <f ca="1">IFERROR(Attd_Sheet[[#This Row],[Classes Attended]]/Attd_Sheet[[#This Row],[Column1]],"")</f>
        <v>0.76923076923076927</v>
      </c>
      <c r="AU590" s="26"/>
    </row>
    <row r="591" spans="1:47" s="35" customFormat="1" hidden="1" x14ac:dyDescent="0.25">
      <c r="A591" s="42">
        <f>COUNTIFS(Attd_Sheet[Student ID],Attd_Sheet[[#This Row],[Student ID]])</f>
        <v>1</v>
      </c>
      <c r="B591" s="13" t="s">
        <v>137</v>
      </c>
      <c r="C591" s="193" t="s">
        <v>2494</v>
      </c>
      <c r="D591" s="215" t="s">
        <v>624</v>
      </c>
      <c r="E591" s="215" t="s">
        <v>1436</v>
      </c>
      <c r="F591" s="196" t="s">
        <v>31</v>
      </c>
      <c r="G591" s="215" t="s">
        <v>2449</v>
      </c>
      <c r="H591" s="193" t="s">
        <v>6</v>
      </c>
      <c r="I591" s="224" t="s">
        <v>2992</v>
      </c>
      <c r="J591" s="120" t="s">
        <v>2485</v>
      </c>
      <c r="K591" s="4"/>
      <c r="L591" s="4"/>
      <c r="M591" s="4" t="s">
        <v>16</v>
      </c>
      <c r="N591" s="185"/>
      <c r="O591" s="4" t="s">
        <v>16</v>
      </c>
      <c r="P591" s="4"/>
      <c r="Q591" s="4" t="s">
        <v>16</v>
      </c>
      <c r="R591" s="4"/>
      <c r="S591" s="4"/>
      <c r="T591" s="4" t="s">
        <v>16</v>
      </c>
      <c r="U591" s="4"/>
      <c r="V591" s="4" t="s">
        <v>16</v>
      </c>
      <c r="W591" s="4"/>
      <c r="X591" s="4" t="s">
        <v>16</v>
      </c>
      <c r="Y591" s="4"/>
      <c r="Z591" s="4"/>
      <c r="AA591" s="4" t="s">
        <v>16</v>
      </c>
      <c r="AB591" s="4"/>
      <c r="AC591" s="4" t="s">
        <v>16</v>
      </c>
      <c r="AD591" s="162"/>
      <c r="AE591" s="4" t="s">
        <v>16</v>
      </c>
      <c r="AF591" s="4"/>
      <c r="AG591" s="4"/>
      <c r="AH591" s="4" t="s">
        <v>16</v>
      </c>
      <c r="AI591" s="4"/>
      <c r="AJ591" s="4" t="s">
        <v>16</v>
      </c>
      <c r="AK591" s="4"/>
      <c r="AL591" s="4" t="s">
        <v>16</v>
      </c>
      <c r="AM591" s="4"/>
      <c r="AN591" s="4"/>
      <c r="AO591" s="4" t="s">
        <v>16</v>
      </c>
      <c r="AP591" s="42">
        <f ca="1">COUNTIFS(INDIRECT(Data!$J$2),"&lt;&gt;")</f>
        <v>13</v>
      </c>
      <c r="AQ591" s="42">
        <f ca="1">COUNTIFS(INDIRECT(Data!$J$2),"P")</f>
        <v>13</v>
      </c>
      <c r="AR591" s="42">
        <f ca="1">COUNTIFS(INDIRECT(Data!$J$2),"A")</f>
        <v>0</v>
      </c>
      <c r="AS591" s="43">
        <f ca="1">COUNTIFS(INDIRECT(Data!$J$2),"L")</f>
        <v>0</v>
      </c>
      <c r="AT591" s="44">
        <f ca="1">IFERROR(Attd_Sheet[[#This Row],[Classes Attended]]/Attd_Sheet[[#This Row],[Column1]],"")</f>
        <v>1</v>
      </c>
      <c r="AU591" s="26"/>
    </row>
    <row r="592" spans="1:47" s="35" customFormat="1" hidden="1" x14ac:dyDescent="0.25">
      <c r="A592" s="42">
        <f>COUNTIFS(Attd_Sheet[Student ID],Attd_Sheet[[#This Row],[Student ID]])</f>
        <v>1</v>
      </c>
      <c r="B592" s="13" t="s">
        <v>137</v>
      </c>
      <c r="C592" s="193" t="s">
        <v>2494</v>
      </c>
      <c r="D592" s="215" t="s">
        <v>625</v>
      </c>
      <c r="E592" s="215" t="s">
        <v>1437</v>
      </c>
      <c r="F592" s="196" t="s">
        <v>31</v>
      </c>
      <c r="G592" s="215" t="s">
        <v>2449</v>
      </c>
      <c r="H592" s="193" t="s">
        <v>6</v>
      </c>
      <c r="I592" s="224" t="s">
        <v>2992</v>
      </c>
      <c r="J592" s="120" t="s">
        <v>2485</v>
      </c>
      <c r="K592" s="4"/>
      <c r="L592" s="4"/>
      <c r="M592" s="4" t="s">
        <v>16</v>
      </c>
      <c r="N592" s="185"/>
      <c r="O592" s="4" t="s">
        <v>16</v>
      </c>
      <c r="P592" s="4"/>
      <c r="Q592" s="4" t="s">
        <v>16</v>
      </c>
      <c r="R592" s="4"/>
      <c r="S592" s="4"/>
      <c r="T592" s="4" t="s">
        <v>16</v>
      </c>
      <c r="U592" s="4"/>
      <c r="V592" s="4" t="s">
        <v>16</v>
      </c>
      <c r="W592" s="4"/>
      <c r="X592" s="4" t="s">
        <v>16</v>
      </c>
      <c r="Y592" s="4"/>
      <c r="Z592" s="4"/>
      <c r="AA592" s="4" t="s">
        <v>16</v>
      </c>
      <c r="AB592" s="4"/>
      <c r="AC592" s="4" t="s">
        <v>28</v>
      </c>
      <c r="AD592" s="162"/>
      <c r="AE592" s="4" t="s">
        <v>16</v>
      </c>
      <c r="AF592" s="4"/>
      <c r="AG592" s="4"/>
      <c r="AH592" s="4" t="s">
        <v>16</v>
      </c>
      <c r="AI592" s="4"/>
      <c r="AJ592" s="4" t="s">
        <v>16</v>
      </c>
      <c r="AK592" s="4"/>
      <c r="AL592" s="4" t="s">
        <v>16</v>
      </c>
      <c r="AM592" s="4"/>
      <c r="AN592" s="4"/>
      <c r="AO592" s="4" t="s">
        <v>16</v>
      </c>
      <c r="AP592" s="42">
        <f ca="1">COUNTIFS(INDIRECT(Data!$J$2),"&lt;&gt;")</f>
        <v>13</v>
      </c>
      <c r="AQ592" s="42">
        <f ca="1">COUNTIFS(INDIRECT(Data!$J$2),"P")</f>
        <v>12</v>
      </c>
      <c r="AR592" s="42">
        <f ca="1">COUNTIFS(INDIRECT(Data!$J$2),"A")</f>
        <v>1</v>
      </c>
      <c r="AS592" s="43">
        <f ca="1">COUNTIFS(INDIRECT(Data!$J$2),"L")</f>
        <v>0</v>
      </c>
      <c r="AT592" s="44">
        <f ca="1">IFERROR(Attd_Sheet[[#This Row],[Classes Attended]]/Attd_Sheet[[#This Row],[Column1]],"")</f>
        <v>0.92307692307692313</v>
      </c>
      <c r="AU592" s="26"/>
    </row>
    <row r="593" spans="1:47" s="35" customFormat="1" hidden="1" x14ac:dyDescent="0.25">
      <c r="A593" s="42">
        <f>COUNTIFS(Attd_Sheet[Student ID],Attd_Sheet[[#This Row],[Student ID]])</f>
        <v>1</v>
      </c>
      <c r="B593" s="13" t="s">
        <v>137</v>
      </c>
      <c r="C593" s="193" t="s">
        <v>2494</v>
      </c>
      <c r="D593" s="215" t="s">
        <v>626</v>
      </c>
      <c r="E593" s="215" t="s">
        <v>1438</v>
      </c>
      <c r="F593" s="196" t="s">
        <v>31</v>
      </c>
      <c r="G593" s="215" t="s">
        <v>2449</v>
      </c>
      <c r="H593" s="193" t="s">
        <v>6</v>
      </c>
      <c r="I593" s="224" t="s">
        <v>2992</v>
      </c>
      <c r="J593" s="120" t="s">
        <v>2485</v>
      </c>
      <c r="K593" s="4"/>
      <c r="L593" s="4"/>
      <c r="M593" s="4" t="s">
        <v>16</v>
      </c>
      <c r="N593" s="185"/>
      <c r="O593" s="4" t="s">
        <v>16</v>
      </c>
      <c r="P593" s="4"/>
      <c r="Q593" s="4" t="s">
        <v>16</v>
      </c>
      <c r="R593" s="4"/>
      <c r="S593" s="4"/>
      <c r="T593" s="4" t="s">
        <v>16</v>
      </c>
      <c r="U593" s="4"/>
      <c r="V593" s="4" t="s">
        <v>16</v>
      </c>
      <c r="W593" s="4"/>
      <c r="X593" s="4" t="s">
        <v>16</v>
      </c>
      <c r="Y593" s="4"/>
      <c r="Z593" s="4"/>
      <c r="AA593" s="4" t="s">
        <v>28</v>
      </c>
      <c r="AB593" s="4"/>
      <c r="AC593" s="4" t="s">
        <v>16</v>
      </c>
      <c r="AD593" s="162"/>
      <c r="AE593" s="4" t="s">
        <v>16</v>
      </c>
      <c r="AF593" s="4"/>
      <c r="AG593" s="4"/>
      <c r="AH593" s="4" t="s">
        <v>16</v>
      </c>
      <c r="AI593" s="4"/>
      <c r="AJ593" s="4" t="s">
        <v>16</v>
      </c>
      <c r="AK593" s="4"/>
      <c r="AL593" s="4" t="s">
        <v>16</v>
      </c>
      <c r="AM593" s="4"/>
      <c r="AN593" s="4"/>
      <c r="AO593" s="4" t="s">
        <v>16</v>
      </c>
      <c r="AP593" s="42">
        <f ca="1">COUNTIFS(INDIRECT(Data!$J$2),"&lt;&gt;")</f>
        <v>13</v>
      </c>
      <c r="AQ593" s="42">
        <f ca="1">COUNTIFS(INDIRECT(Data!$J$2),"P")</f>
        <v>12</v>
      </c>
      <c r="AR593" s="42">
        <f ca="1">COUNTIFS(INDIRECT(Data!$J$2),"A")</f>
        <v>1</v>
      </c>
      <c r="AS593" s="43">
        <f ca="1">COUNTIFS(INDIRECT(Data!$J$2),"L")</f>
        <v>0</v>
      </c>
      <c r="AT593" s="44">
        <f ca="1">IFERROR(Attd_Sheet[[#This Row],[Classes Attended]]/Attd_Sheet[[#This Row],[Column1]],"")</f>
        <v>0.92307692307692313</v>
      </c>
      <c r="AU593" s="26"/>
    </row>
    <row r="594" spans="1:47" s="35" customFormat="1" hidden="1" x14ac:dyDescent="0.25">
      <c r="A594" s="42">
        <f>COUNTIFS(Attd_Sheet[Student ID],Attd_Sheet[[#This Row],[Student ID]])</f>
        <v>1</v>
      </c>
      <c r="B594" s="13" t="s">
        <v>137</v>
      </c>
      <c r="C594" s="13" t="s">
        <v>3443</v>
      </c>
      <c r="D594" s="215" t="s">
        <v>321</v>
      </c>
      <c r="E594" s="215" t="s">
        <v>1134</v>
      </c>
      <c r="F594" s="196" t="s">
        <v>31</v>
      </c>
      <c r="G594" s="215" t="s">
        <v>2427</v>
      </c>
      <c r="H594" s="193" t="s">
        <v>6</v>
      </c>
      <c r="I594" s="224" t="s">
        <v>2868</v>
      </c>
      <c r="J594" s="120" t="s">
        <v>113</v>
      </c>
      <c r="K594" s="4"/>
      <c r="L594" s="4"/>
      <c r="M594" s="4" t="s">
        <v>16</v>
      </c>
      <c r="N594" s="185"/>
      <c r="O594" s="4" t="s">
        <v>16</v>
      </c>
      <c r="P594" s="4"/>
      <c r="Q594" s="4" t="s">
        <v>28</v>
      </c>
      <c r="R594" s="4"/>
      <c r="S594" s="4"/>
      <c r="T594" s="4" t="s">
        <v>16</v>
      </c>
      <c r="U594" s="4"/>
      <c r="V594" s="4" t="s">
        <v>16</v>
      </c>
      <c r="W594" s="185"/>
      <c r="X594" s="4" t="s">
        <v>16</v>
      </c>
      <c r="Y594" s="4"/>
      <c r="Z594" s="4"/>
      <c r="AA594" s="4" t="s">
        <v>28</v>
      </c>
      <c r="AB594" s="4"/>
      <c r="AC594" s="4" t="s">
        <v>16</v>
      </c>
      <c r="AD594" s="4"/>
      <c r="AE594" s="4" t="s">
        <v>16</v>
      </c>
      <c r="AF594" s="4"/>
      <c r="AG594" s="4"/>
      <c r="AH594" s="4" t="s">
        <v>16</v>
      </c>
      <c r="AI594" s="4"/>
      <c r="AJ594" s="4" t="s">
        <v>16</v>
      </c>
      <c r="AK594" s="4"/>
      <c r="AL594" s="4" t="s">
        <v>16</v>
      </c>
      <c r="AM594" s="4"/>
      <c r="AN594" s="4"/>
      <c r="AO594" s="4" t="s">
        <v>16</v>
      </c>
      <c r="AP594" s="42">
        <f ca="1">COUNTIFS(INDIRECT(Data!$J$2),"&lt;&gt;")</f>
        <v>13</v>
      </c>
      <c r="AQ594" s="42">
        <f ca="1">COUNTIFS(INDIRECT(Data!$J$2),"P")</f>
        <v>11</v>
      </c>
      <c r="AR594" s="42">
        <f ca="1">COUNTIFS(INDIRECT(Data!$J$2),"A")</f>
        <v>2</v>
      </c>
      <c r="AS594" s="43">
        <f ca="1">COUNTIFS(INDIRECT(Data!$J$2),"L")</f>
        <v>0</v>
      </c>
      <c r="AT594" s="44">
        <f ca="1">IFERROR(Attd_Sheet[[#This Row],[Classes Attended]]/Attd_Sheet[[#This Row],[Column1]],"")</f>
        <v>0.84615384615384615</v>
      </c>
      <c r="AU594" s="26"/>
    </row>
    <row r="595" spans="1:47" s="35" customFormat="1" hidden="1" x14ac:dyDescent="0.25">
      <c r="A595" s="42">
        <f>COUNTIFS(Attd_Sheet[Student ID],Attd_Sheet[[#This Row],[Student ID]])</f>
        <v>1</v>
      </c>
      <c r="B595" s="13" t="s">
        <v>137</v>
      </c>
      <c r="C595" s="13" t="s">
        <v>3443</v>
      </c>
      <c r="D595" s="215" t="s">
        <v>322</v>
      </c>
      <c r="E595" s="215" t="s">
        <v>1135</v>
      </c>
      <c r="F595" s="196" t="s">
        <v>31</v>
      </c>
      <c r="G595" s="215" t="s">
        <v>2427</v>
      </c>
      <c r="H595" s="193" t="s">
        <v>6</v>
      </c>
      <c r="I595" s="224" t="s">
        <v>2868</v>
      </c>
      <c r="J595" s="120" t="s">
        <v>113</v>
      </c>
      <c r="K595" s="4"/>
      <c r="L595" s="4"/>
      <c r="M595" s="4" t="s">
        <v>16</v>
      </c>
      <c r="N595" s="185"/>
      <c r="O595" s="4" t="s">
        <v>28</v>
      </c>
      <c r="P595" s="4"/>
      <c r="Q595" s="4" t="s">
        <v>28</v>
      </c>
      <c r="R595" s="4"/>
      <c r="S595" s="4"/>
      <c r="T595" s="4" t="s">
        <v>16</v>
      </c>
      <c r="U595" s="4"/>
      <c r="V595" s="4" t="s">
        <v>28</v>
      </c>
      <c r="W595" s="185"/>
      <c r="X595" s="4" t="s">
        <v>28</v>
      </c>
      <c r="Y595" s="4"/>
      <c r="Z595" s="4"/>
      <c r="AA595" s="4" t="s">
        <v>28</v>
      </c>
      <c r="AB595" s="4"/>
      <c r="AC595" s="4" t="s">
        <v>16</v>
      </c>
      <c r="AD595" s="4"/>
      <c r="AE595" s="4" t="s">
        <v>16</v>
      </c>
      <c r="AF595" s="4"/>
      <c r="AG595" s="4"/>
      <c r="AH595" s="4" t="s">
        <v>28</v>
      </c>
      <c r="AI595" s="4"/>
      <c r="AJ595" s="4" t="s">
        <v>16</v>
      </c>
      <c r="AK595" s="4"/>
      <c r="AL595" s="4" t="s">
        <v>16</v>
      </c>
      <c r="AM595" s="4"/>
      <c r="AN595" s="4"/>
      <c r="AO595" s="4" t="s">
        <v>16</v>
      </c>
      <c r="AP595" s="42">
        <f ca="1">COUNTIFS(INDIRECT(Data!$J$2),"&lt;&gt;")</f>
        <v>13</v>
      </c>
      <c r="AQ595" s="42">
        <f ca="1">COUNTIFS(INDIRECT(Data!$J$2),"P")</f>
        <v>7</v>
      </c>
      <c r="AR595" s="42">
        <f ca="1">COUNTIFS(INDIRECT(Data!$J$2),"A")</f>
        <v>6</v>
      </c>
      <c r="AS595" s="43">
        <f ca="1">COUNTIFS(INDIRECT(Data!$J$2),"L")</f>
        <v>0</v>
      </c>
      <c r="AT595" s="44">
        <f ca="1">IFERROR(Attd_Sheet[[#This Row],[Classes Attended]]/Attd_Sheet[[#This Row],[Column1]],"")</f>
        <v>0.53846153846153844</v>
      </c>
      <c r="AU595" s="26"/>
    </row>
    <row r="596" spans="1:47" s="35" customFormat="1" hidden="1" x14ac:dyDescent="0.25">
      <c r="A596" s="42">
        <f>COUNTIFS(Attd_Sheet[Student ID],Attd_Sheet[[#This Row],[Student ID]])</f>
        <v>1</v>
      </c>
      <c r="B596" s="13" t="s">
        <v>137</v>
      </c>
      <c r="C596" s="13" t="s">
        <v>3443</v>
      </c>
      <c r="D596" s="215" t="s">
        <v>323</v>
      </c>
      <c r="E596" s="215" t="s">
        <v>1136</v>
      </c>
      <c r="F596" s="196" t="s">
        <v>31</v>
      </c>
      <c r="G596" s="215" t="s">
        <v>2427</v>
      </c>
      <c r="H596" s="193" t="s">
        <v>6</v>
      </c>
      <c r="I596" s="224" t="s">
        <v>2868</v>
      </c>
      <c r="J596" s="120" t="s">
        <v>113</v>
      </c>
      <c r="K596" s="4"/>
      <c r="L596" s="4"/>
      <c r="M596" s="4" t="s">
        <v>28</v>
      </c>
      <c r="N596" s="185"/>
      <c r="O596" s="4" t="s">
        <v>16</v>
      </c>
      <c r="P596" s="4"/>
      <c r="Q596" s="4" t="s">
        <v>28</v>
      </c>
      <c r="R596" s="4"/>
      <c r="S596" s="4"/>
      <c r="T596" s="4" t="s">
        <v>16</v>
      </c>
      <c r="U596" s="4"/>
      <c r="V596" s="4" t="s">
        <v>16</v>
      </c>
      <c r="W596" s="185"/>
      <c r="X596" s="4" t="s">
        <v>16</v>
      </c>
      <c r="Y596" s="4"/>
      <c r="Z596" s="4"/>
      <c r="AA596" s="4" t="s">
        <v>28</v>
      </c>
      <c r="AB596" s="4"/>
      <c r="AC596" s="4" t="s">
        <v>16</v>
      </c>
      <c r="AD596" s="4"/>
      <c r="AE596" s="4" t="s">
        <v>16</v>
      </c>
      <c r="AF596" s="4"/>
      <c r="AG596" s="4"/>
      <c r="AH596" s="4" t="s">
        <v>16</v>
      </c>
      <c r="AI596" s="4"/>
      <c r="AJ596" s="4" t="s">
        <v>16</v>
      </c>
      <c r="AK596" s="4"/>
      <c r="AL596" s="4" t="s">
        <v>16</v>
      </c>
      <c r="AM596" s="4"/>
      <c r="AN596" s="4"/>
      <c r="AO596" s="4" t="s">
        <v>16</v>
      </c>
      <c r="AP596" s="42">
        <f ca="1">COUNTIFS(INDIRECT(Data!$J$2),"&lt;&gt;")</f>
        <v>13</v>
      </c>
      <c r="AQ596" s="42">
        <f ca="1">COUNTIFS(INDIRECT(Data!$J$2),"P")</f>
        <v>10</v>
      </c>
      <c r="AR596" s="42">
        <f ca="1">COUNTIFS(INDIRECT(Data!$J$2),"A")</f>
        <v>3</v>
      </c>
      <c r="AS596" s="43">
        <f ca="1">COUNTIFS(INDIRECT(Data!$J$2),"L")</f>
        <v>0</v>
      </c>
      <c r="AT596" s="44">
        <f ca="1">IFERROR(Attd_Sheet[[#This Row],[Classes Attended]]/Attd_Sheet[[#This Row],[Column1]],"")</f>
        <v>0.76923076923076927</v>
      </c>
      <c r="AU596" s="26"/>
    </row>
    <row r="597" spans="1:47" s="35" customFormat="1" hidden="1" x14ac:dyDescent="0.25">
      <c r="A597" s="42">
        <f>COUNTIFS(Attd_Sheet[Student ID],Attd_Sheet[[#This Row],[Student ID]])</f>
        <v>1</v>
      </c>
      <c r="B597" s="13" t="s">
        <v>137</v>
      </c>
      <c r="C597" s="13" t="s">
        <v>3443</v>
      </c>
      <c r="D597" s="215" t="s">
        <v>324</v>
      </c>
      <c r="E597" s="215" t="s">
        <v>1137</v>
      </c>
      <c r="F597" s="196" t="s">
        <v>31</v>
      </c>
      <c r="G597" s="215" t="s">
        <v>2427</v>
      </c>
      <c r="H597" s="193" t="s">
        <v>6</v>
      </c>
      <c r="I597" s="224" t="s">
        <v>2868</v>
      </c>
      <c r="J597" s="120" t="s">
        <v>113</v>
      </c>
      <c r="K597" s="4"/>
      <c r="L597" s="4"/>
      <c r="M597" s="4" t="s">
        <v>28</v>
      </c>
      <c r="N597" s="185"/>
      <c r="O597" s="4" t="s">
        <v>28</v>
      </c>
      <c r="P597" s="4"/>
      <c r="Q597" s="4" t="s">
        <v>28</v>
      </c>
      <c r="R597" s="4"/>
      <c r="S597" s="4"/>
      <c r="T597" s="4" t="s">
        <v>16</v>
      </c>
      <c r="U597" s="4"/>
      <c r="V597" s="4" t="s">
        <v>16</v>
      </c>
      <c r="W597" s="185"/>
      <c r="X597" s="4" t="s">
        <v>16</v>
      </c>
      <c r="Y597" s="4"/>
      <c r="Z597" s="4"/>
      <c r="AA597" s="4" t="s">
        <v>16</v>
      </c>
      <c r="AB597" s="4"/>
      <c r="AC597" s="4" t="s">
        <v>16</v>
      </c>
      <c r="AD597" s="4"/>
      <c r="AE597" s="4" t="s">
        <v>16</v>
      </c>
      <c r="AF597" s="4"/>
      <c r="AG597" s="4"/>
      <c r="AH597" s="4" t="s">
        <v>28</v>
      </c>
      <c r="AI597" s="4"/>
      <c r="AJ597" s="4" t="s">
        <v>16</v>
      </c>
      <c r="AK597" s="4"/>
      <c r="AL597" s="4" t="s">
        <v>16</v>
      </c>
      <c r="AM597" s="4"/>
      <c r="AN597" s="4"/>
      <c r="AO597" s="4" t="s">
        <v>16</v>
      </c>
      <c r="AP597" s="42">
        <f ca="1">COUNTIFS(INDIRECT(Data!$J$2),"&lt;&gt;")</f>
        <v>13</v>
      </c>
      <c r="AQ597" s="42">
        <f ca="1">COUNTIFS(INDIRECT(Data!$J$2),"P")</f>
        <v>9</v>
      </c>
      <c r="AR597" s="42">
        <f ca="1">COUNTIFS(INDIRECT(Data!$J$2),"A")</f>
        <v>4</v>
      </c>
      <c r="AS597" s="43">
        <f ca="1">COUNTIFS(INDIRECT(Data!$J$2),"L")</f>
        <v>0</v>
      </c>
      <c r="AT597" s="44">
        <f ca="1">IFERROR(Attd_Sheet[[#This Row],[Classes Attended]]/Attd_Sheet[[#This Row],[Column1]],"")</f>
        <v>0.69230769230769229</v>
      </c>
      <c r="AU597" s="26"/>
    </row>
    <row r="598" spans="1:47" s="35" customFormat="1" hidden="1" x14ac:dyDescent="0.25">
      <c r="A598" s="42">
        <f>COUNTIFS(Attd_Sheet[Student ID],Attd_Sheet[[#This Row],[Student ID]])</f>
        <v>1</v>
      </c>
      <c r="B598" s="13" t="s">
        <v>138</v>
      </c>
      <c r="C598" s="13" t="s">
        <v>3443</v>
      </c>
      <c r="D598" s="215" t="s">
        <v>325</v>
      </c>
      <c r="E598" s="215" t="s">
        <v>1138</v>
      </c>
      <c r="F598" s="196" t="s">
        <v>31</v>
      </c>
      <c r="G598" s="215" t="s">
        <v>2427</v>
      </c>
      <c r="H598" s="193" t="s">
        <v>6</v>
      </c>
      <c r="I598" s="224" t="s">
        <v>2868</v>
      </c>
      <c r="J598" s="120" t="s">
        <v>113</v>
      </c>
      <c r="K598" s="4"/>
      <c r="L598" s="4"/>
      <c r="M598" s="4" t="s">
        <v>28</v>
      </c>
      <c r="N598" s="185"/>
      <c r="O598" s="4" t="s">
        <v>28</v>
      </c>
      <c r="P598" s="4"/>
      <c r="Q598" s="4" t="s">
        <v>28</v>
      </c>
      <c r="R598" s="4"/>
      <c r="S598" s="4"/>
      <c r="T598" s="4" t="s">
        <v>28</v>
      </c>
      <c r="U598" s="4"/>
      <c r="V598" s="4" t="s">
        <v>28</v>
      </c>
      <c r="W598" s="185"/>
      <c r="X598" s="4" t="s">
        <v>28</v>
      </c>
      <c r="Y598" s="4"/>
      <c r="Z598" s="4"/>
      <c r="AA598" s="4" t="s">
        <v>28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2">
        <f ca="1">COUNTIFS(INDIRECT(Data!$J$2),"&lt;&gt;")</f>
        <v>7</v>
      </c>
      <c r="AQ598" s="42">
        <f ca="1">COUNTIFS(INDIRECT(Data!$J$2),"P")</f>
        <v>0</v>
      </c>
      <c r="AR598" s="42">
        <f ca="1">COUNTIFS(INDIRECT(Data!$J$2),"A")</f>
        <v>7</v>
      </c>
      <c r="AS598" s="43">
        <f ca="1">COUNTIFS(INDIRECT(Data!$J$2),"L")</f>
        <v>0</v>
      </c>
      <c r="AT598" s="44">
        <f ca="1">IFERROR(Attd_Sheet[[#This Row],[Classes Attended]]/Attd_Sheet[[#This Row],[Column1]],"")</f>
        <v>0</v>
      </c>
      <c r="AU598" s="26"/>
    </row>
    <row r="599" spans="1:47" s="35" customFormat="1" hidden="1" x14ac:dyDescent="0.25">
      <c r="A599" s="42">
        <f>COUNTIFS(Attd_Sheet[Student ID],Attd_Sheet[[#This Row],[Student ID]])</f>
        <v>1</v>
      </c>
      <c r="B599" s="13" t="s">
        <v>137</v>
      </c>
      <c r="C599" s="13" t="s">
        <v>3443</v>
      </c>
      <c r="D599" s="215" t="s">
        <v>326</v>
      </c>
      <c r="E599" s="215" t="s">
        <v>1139</v>
      </c>
      <c r="F599" s="196" t="s">
        <v>31</v>
      </c>
      <c r="G599" s="215" t="s">
        <v>2427</v>
      </c>
      <c r="H599" s="193" t="s">
        <v>6</v>
      </c>
      <c r="I599" s="224" t="s">
        <v>2868</v>
      </c>
      <c r="J599" s="120" t="s">
        <v>113</v>
      </c>
      <c r="K599" s="4"/>
      <c r="L599" s="4"/>
      <c r="M599" s="4" t="s">
        <v>28</v>
      </c>
      <c r="N599" s="185"/>
      <c r="O599" s="4" t="s">
        <v>16</v>
      </c>
      <c r="P599" s="4"/>
      <c r="Q599" s="4" t="s">
        <v>28</v>
      </c>
      <c r="R599" s="4"/>
      <c r="S599" s="4"/>
      <c r="T599" s="4" t="s">
        <v>16</v>
      </c>
      <c r="U599" s="4"/>
      <c r="V599" s="4" t="s">
        <v>28</v>
      </c>
      <c r="W599" s="185"/>
      <c r="X599" s="4" t="s">
        <v>28</v>
      </c>
      <c r="Y599" s="4"/>
      <c r="Z599" s="4"/>
      <c r="AA599" s="4" t="s">
        <v>28</v>
      </c>
      <c r="AB599" s="4"/>
      <c r="AC599" s="4" t="s">
        <v>16</v>
      </c>
      <c r="AD599" s="4"/>
      <c r="AE599" s="4" t="s">
        <v>16</v>
      </c>
      <c r="AF599" s="4"/>
      <c r="AG599" s="4"/>
      <c r="AH599" s="4" t="s">
        <v>28</v>
      </c>
      <c r="AI599" s="4"/>
      <c r="AJ599" s="4" t="s">
        <v>16</v>
      </c>
      <c r="AK599" s="4"/>
      <c r="AL599" s="4" t="s">
        <v>16</v>
      </c>
      <c r="AM599" s="4"/>
      <c r="AN599" s="4"/>
      <c r="AO599" s="4" t="s">
        <v>16</v>
      </c>
      <c r="AP599" s="42">
        <f ca="1">COUNTIFS(INDIRECT(Data!$J$2),"&lt;&gt;")</f>
        <v>13</v>
      </c>
      <c r="AQ599" s="42">
        <f ca="1">COUNTIFS(INDIRECT(Data!$J$2),"P")</f>
        <v>7</v>
      </c>
      <c r="AR599" s="42">
        <f ca="1">COUNTIFS(INDIRECT(Data!$J$2),"A")</f>
        <v>6</v>
      </c>
      <c r="AS599" s="43">
        <f ca="1">COUNTIFS(INDIRECT(Data!$J$2),"L")</f>
        <v>0</v>
      </c>
      <c r="AT599" s="44">
        <f ca="1">IFERROR(Attd_Sheet[[#This Row],[Classes Attended]]/Attd_Sheet[[#This Row],[Column1]],"")</f>
        <v>0.53846153846153844</v>
      </c>
      <c r="AU599" s="26"/>
    </row>
    <row r="600" spans="1:47" s="35" customFormat="1" hidden="1" x14ac:dyDescent="0.25">
      <c r="A600" s="42">
        <f>COUNTIFS(Attd_Sheet[Student ID],Attd_Sheet[[#This Row],[Student ID]])</f>
        <v>1</v>
      </c>
      <c r="B600" s="13" t="s">
        <v>137</v>
      </c>
      <c r="C600" s="13" t="s">
        <v>3443</v>
      </c>
      <c r="D600" s="215" t="s">
        <v>327</v>
      </c>
      <c r="E600" s="215" t="s">
        <v>1140</v>
      </c>
      <c r="F600" s="196" t="s">
        <v>31</v>
      </c>
      <c r="G600" s="215" t="s">
        <v>2427</v>
      </c>
      <c r="H600" s="193" t="s">
        <v>6</v>
      </c>
      <c r="I600" s="224" t="s">
        <v>2868</v>
      </c>
      <c r="J600" s="120" t="s">
        <v>113</v>
      </c>
      <c r="K600" s="4"/>
      <c r="L600" s="4"/>
      <c r="M600" s="4" t="s">
        <v>28</v>
      </c>
      <c r="N600" s="185"/>
      <c r="O600" s="4" t="s">
        <v>16</v>
      </c>
      <c r="P600" s="4"/>
      <c r="Q600" s="4" t="s">
        <v>28</v>
      </c>
      <c r="R600" s="4"/>
      <c r="S600" s="4"/>
      <c r="T600" s="4" t="s">
        <v>16</v>
      </c>
      <c r="U600" s="4"/>
      <c r="V600" s="4" t="s">
        <v>28</v>
      </c>
      <c r="W600" s="185"/>
      <c r="X600" s="4" t="s">
        <v>28</v>
      </c>
      <c r="Y600" s="4"/>
      <c r="Z600" s="4"/>
      <c r="AA600" s="4" t="s">
        <v>28</v>
      </c>
      <c r="AB600" s="4"/>
      <c r="AC600" s="4" t="s">
        <v>16</v>
      </c>
      <c r="AD600" s="4"/>
      <c r="AE600" s="4" t="s">
        <v>16</v>
      </c>
      <c r="AF600" s="4"/>
      <c r="AG600" s="4"/>
      <c r="AH600" s="4" t="s">
        <v>28</v>
      </c>
      <c r="AI600" s="4"/>
      <c r="AJ600" s="4" t="s">
        <v>16</v>
      </c>
      <c r="AK600" s="4"/>
      <c r="AL600" s="4" t="s">
        <v>16</v>
      </c>
      <c r="AM600" s="4"/>
      <c r="AN600" s="4"/>
      <c r="AO600" s="4" t="s">
        <v>16</v>
      </c>
      <c r="AP600" s="42">
        <f ca="1">COUNTIFS(INDIRECT(Data!$J$2),"&lt;&gt;")</f>
        <v>13</v>
      </c>
      <c r="AQ600" s="42">
        <f ca="1">COUNTIFS(INDIRECT(Data!$J$2),"P")</f>
        <v>7</v>
      </c>
      <c r="AR600" s="42">
        <f ca="1">COUNTIFS(INDIRECT(Data!$J$2),"A")</f>
        <v>6</v>
      </c>
      <c r="AS600" s="43">
        <f ca="1">COUNTIFS(INDIRECT(Data!$J$2),"L")</f>
        <v>0</v>
      </c>
      <c r="AT600" s="44">
        <f ca="1">IFERROR(Attd_Sheet[[#This Row],[Classes Attended]]/Attd_Sheet[[#This Row],[Column1]],"")</f>
        <v>0.53846153846153844</v>
      </c>
      <c r="AU600" s="26"/>
    </row>
    <row r="601" spans="1:47" s="35" customFormat="1" hidden="1" x14ac:dyDescent="0.25">
      <c r="A601" s="42">
        <f>COUNTIFS(Attd_Sheet[Student ID],Attd_Sheet[[#This Row],[Student ID]])</f>
        <v>1</v>
      </c>
      <c r="B601" s="13" t="s">
        <v>137</v>
      </c>
      <c r="C601" s="13" t="s">
        <v>3443</v>
      </c>
      <c r="D601" s="215" t="s">
        <v>329</v>
      </c>
      <c r="E601" s="215" t="s">
        <v>1142</v>
      </c>
      <c r="F601" s="196" t="s">
        <v>31</v>
      </c>
      <c r="G601" s="215" t="s">
        <v>2427</v>
      </c>
      <c r="H601" s="193" t="s">
        <v>6</v>
      </c>
      <c r="I601" s="224" t="s">
        <v>2868</v>
      </c>
      <c r="J601" s="120" t="s">
        <v>113</v>
      </c>
      <c r="K601" s="4"/>
      <c r="L601" s="4"/>
      <c r="M601" s="4" t="s">
        <v>28</v>
      </c>
      <c r="N601" s="185"/>
      <c r="O601" s="4" t="s">
        <v>16</v>
      </c>
      <c r="P601" s="4"/>
      <c r="Q601" s="4" t="s">
        <v>28</v>
      </c>
      <c r="R601" s="4"/>
      <c r="S601" s="4"/>
      <c r="T601" s="4" t="s">
        <v>16</v>
      </c>
      <c r="U601" s="4"/>
      <c r="V601" s="4" t="s">
        <v>16</v>
      </c>
      <c r="W601" s="185"/>
      <c r="X601" s="4" t="s">
        <v>16</v>
      </c>
      <c r="Y601" s="4"/>
      <c r="Z601" s="4"/>
      <c r="AA601" s="4" t="s">
        <v>28</v>
      </c>
      <c r="AB601" s="4"/>
      <c r="AC601" s="4" t="s">
        <v>16</v>
      </c>
      <c r="AD601" s="4"/>
      <c r="AE601" s="4" t="s">
        <v>16</v>
      </c>
      <c r="AF601" s="4"/>
      <c r="AG601" s="4"/>
      <c r="AH601" s="4" t="s">
        <v>28</v>
      </c>
      <c r="AI601" s="4"/>
      <c r="AJ601" s="4" t="s">
        <v>16</v>
      </c>
      <c r="AK601" s="4"/>
      <c r="AL601" s="4" t="s">
        <v>16</v>
      </c>
      <c r="AM601" s="4"/>
      <c r="AN601" s="4"/>
      <c r="AO601" s="4" t="s">
        <v>16</v>
      </c>
      <c r="AP601" s="42">
        <f ca="1">COUNTIFS(INDIRECT(Data!$J$2),"&lt;&gt;")</f>
        <v>13</v>
      </c>
      <c r="AQ601" s="42">
        <f ca="1">COUNTIFS(INDIRECT(Data!$J$2),"P")</f>
        <v>9</v>
      </c>
      <c r="AR601" s="42">
        <f ca="1">COUNTIFS(INDIRECT(Data!$J$2),"A")</f>
        <v>4</v>
      </c>
      <c r="AS601" s="43">
        <f ca="1">COUNTIFS(INDIRECT(Data!$J$2),"L")</f>
        <v>0</v>
      </c>
      <c r="AT601" s="44">
        <f ca="1">IFERROR(Attd_Sheet[[#This Row],[Classes Attended]]/Attd_Sheet[[#This Row],[Column1]],"")</f>
        <v>0.69230769230769229</v>
      </c>
      <c r="AU601" s="26"/>
    </row>
    <row r="602" spans="1:47" s="35" customFormat="1" hidden="1" x14ac:dyDescent="0.25">
      <c r="A602" s="42">
        <f>COUNTIFS(Attd_Sheet[Student ID],Attd_Sheet[[#This Row],[Student ID]])</f>
        <v>1</v>
      </c>
      <c r="B602" s="13" t="s">
        <v>137</v>
      </c>
      <c r="C602" s="13" t="s">
        <v>3443</v>
      </c>
      <c r="D602" s="215" t="s">
        <v>330</v>
      </c>
      <c r="E602" s="215" t="s">
        <v>1143</v>
      </c>
      <c r="F602" s="196" t="s">
        <v>31</v>
      </c>
      <c r="G602" s="215" t="s">
        <v>2427</v>
      </c>
      <c r="H602" s="193" t="s">
        <v>6</v>
      </c>
      <c r="I602" s="224" t="s">
        <v>2868</v>
      </c>
      <c r="J602" s="120" t="s">
        <v>113</v>
      </c>
      <c r="K602" s="4"/>
      <c r="L602" s="4"/>
      <c r="M602" s="4" t="s">
        <v>28</v>
      </c>
      <c r="N602" s="185"/>
      <c r="O602" s="4" t="s">
        <v>16</v>
      </c>
      <c r="P602" s="4"/>
      <c r="Q602" s="4" t="s">
        <v>28</v>
      </c>
      <c r="R602" s="4"/>
      <c r="S602" s="4"/>
      <c r="T602" s="4" t="s">
        <v>16</v>
      </c>
      <c r="U602" s="4"/>
      <c r="V602" s="4" t="s">
        <v>28</v>
      </c>
      <c r="W602" s="185"/>
      <c r="X602" s="4" t="s">
        <v>28</v>
      </c>
      <c r="Y602" s="4"/>
      <c r="Z602" s="4"/>
      <c r="AA602" s="4" t="s">
        <v>28</v>
      </c>
      <c r="AB602" s="4"/>
      <c r="AC602" s="4" t="s">
        <v>16</v>
      </c>
      <c r="AD602" s="4"/>
      <c r="AE602" s="4" t="s">
        <v>16</v>
      </c>
      <c r="AF602" s="4"/>
      <c r="AG602" s="4"/>
      <c r="AH602" s="4" t="s">
        <v>28</v>
      </c>
      <c r="AI602" s="4"/>
      <c r="AJ602" s="4" t="s">
        <v>16</v>
      </c>
      <c r="AK602" s="4"/>
      <c r="AL602" s="4" t="s">
        <v>16</v>
      </c>
      <c r="AM602" s="4"/>
      <c r="AN602" s="4"/>
      <c r="AO602" s="4" t="s">
        <v>28</v>
      </c>
      <c r="AP602" s="42">
        <f ca="1">COUNTIFS(INDIRECT(Data!$J$2),"&lt;&gt;")</f>
        <v>13</v>
      </c>
      <c r="AQ602" s="42">
        <f ca="1">COUNTIFS(INDIRECT(Data!$J$2),"P")</f>
        <v>6</v>
      </c>
      <c r="AR602" s="42">
        <f ca="1">COUNTIFS(INDIRECT(Data!$J$2),"A")</f>
        <v>7</v>
      </c>
      <c r="AS602" s="43">
        <f ca="1">COUNTIFS(INDIRECT(Data!$J$2),"L")</f>
        <v>0</v>
      </c>
      <c r="AT602" s="44">
        <f ca="1">IFERROR(Attd_Sheet[[#This Row],[Classes Attended]]/Attd_Sheet[[#This Row],[Column1]],"")</f>
        <v>0.46153846153846156</v>
      </c>
      <c r="AU602" s="26"/>
    </row>
    <row r="603" spans="1:47" s="35" customFormat="1" hidden="1" x14ac:dyDescent="0.25">
      <c r="A603" s="42">
        <f>COUNTIFS(Attd_Sheet[Student ID],Attd_Sheet[[#This Row],[Student ID]])</f>
        <v>1</v>
      </c>
      <c r="B603" s="13" t="s">
        <v>137</v>
      </c>
      <c r="C603" s="210" t="s">
        <v>2920</v>
      </c>
      <c r="D603" s="215" t="s">
        <v>768</v>
      </c>
      <c r="E603" s="215" t="s">
        <v>1575</v>
      </c>
      <c r="F603" s="196" t="s">
        <v>31</v>
      </c>
      <c r="G603" s="215" t="s">
        <v>2462</v>
      </c>
      <c r="H603" s="193" t="s">
        <v>6</v>
      </c>
      <c r="I603" s="224" t="s">
        <v>2872</v>
      </c>
      <c r="J603" s="120" t="s">
        <v>2489</v>
      </c>
      <c r="K603" s="4"/>
      <c r="L603" s="4"/>
      <c r="M603" s="4" t="s">
        <v>16</v>
      </c>
      <c r="N603" s="4"/>
      <c r="O603" s="4" t="s">
        <v>16</v>
      </c>
      <c r="P603" s="4"/>
      <c r="Q603" s="4" t="s">
        <v>16</v>
      </c>
      <c r="R603" s="4"/>
      <c r="S603" s="4"/>
      <c r="T603" s="4" t="s">
        <v>16</v>
      </c>
      <c r="U603" s="4"/>
      <c r="V603" s="4" t="s">
        <v>28</v>
      </c>
      <c r="W603" s="185"/>
      <c r="X603" s="4" t="s">
        <v>28</v>
      </c>
      <c r="Y603" s="4"/>
      <c r="Z603" s="4"/>
      <c r="AA603" s="4" t="s">
        <v>16</v>
      </c>
      <c r="AB603" s="4"/>
      <c r="AC603" s="4" t="s">
        <v>28</v>
      </c>
      <c r="AD603" s="4"/>
      <c r="AE603" s="4" t="s">
        <v>16</v>
      </c>
      <c r="AF603" s="4"/>
      <c r="AG603" s="4"/>
      <c r="AH603" s="4" t="s">
        <v>28</v>
      </c>
      <c r="AI603" s="4"/>
      <c r="AJ603" s="4" t="s">
        <v>28</v>
      </c>
      <c r="AK603" s="4"/>
      <c r="AL603" s="4" t="s">
        <v>28</v>
      </c>
      <c r="AM603" s="4"/>
      <c r="AN603" s="4"/>
      <c r="AO603" s="4" t="s">
        <v>28</v>
      </c>
      <c r="AP603" s="42">
        <f ca="1">COUNTIFS(INDIRECT(Data!$J$2),"&lt;&gt;")</f>
        <v>13</v>
      </c>
      <c r="AQ603" s="42">
        <f ca="1">COUNTIFS(INDIRECT(Data!$J$2),"P")</f>
        <v>6</v>
      </c>
      <c r="AR603" s="42">
        <f ca="1">COUNTIFS(INDIRECT(Data!$J$2),"A")</f>
        <v>7</v>
      </c>
      <c r="AS603" s="43">
        <f ca="1">COUNTIFS(INDIRECT(Data!$J$2),"L")</f>
        <v>0</v>
      </c>
      <c r="AT603" s="44">
        <f ca="1">IFERROR(Attd_Sheet[[#This Row],[Classes Attended]]/Attd_Sheet[[#This Row],[Column1]],"")</f>
        <v>0.46153846153846156</v>
      </c>
      <c r="AU603" s="26"/>
    </row>
    <row r="604" spans="1:47" s="35" customFormat="1" hidden="1" x14ac:dyDescent="0.25">
      <c r="A604" s="42">
        <f>COUNTIFS(Attd_Sheet[Student ID],Attd_Sheet[[#This Row],[Student ID]])</f>
        <v>1</v>
      </c>
      <c r="B604" s="13" t="s">
        <v>137</v>
      </c>
      <c r="C604" s="210" t="s">
        <v>2920</v>
      </c>
      <c r="D604" s="215" t="s">
        <v>769</v>
      </c>
      <c r="E604" s="215" t="s">
        <v>1576</v>
      </c>
      <c r="F604" s="196" t="s">
        <v>31</v>
      </c>
      <c r="G604" s="215" t="s">
        <v>2462</v>
      </c>
      <c r="H604" s="193" t="s">
        <v>6</v>
      </c>
      <c r="I604" s="224" t="s">
        <v>2872</v>
      </c>
      <c r="J604" s="120" t="s">
        <v>2489</v>
      </c>
      <c r="K604" s="4"/>
      <c r="L604" s="4"/>
      <c r="M604" s="4" t="s">
        <v>16</v>
      </c>
      <c r="N604" s="4"/>
      <c r="O604" s="4" t="s">
        <v>16</v>
      </c>
      <c r="P604" s="4"/>
      <c r="Q604" s="4" t="s">
        <v>16</v>
      </c>
      <c r="R604" s="4"/>
      <c r="S604" s="4"/>
      <c r="T604" s="4" t="s">
        <v>16</v>
      </c>
      <c r="U604" s="4"/>
      <c r="V604" s="4" t="s">
        <v>16</v>
      </c>
      <c r="W604" s="185"/>
      <c r="X604" s="4" t="s">
        <v>16</v>
      </c>
      <c r="Y604" s="4"/>
      <c r="Z604" s="4"/>
      <c r="AA604" s="4" t="s">
        <v>16</v>
      </c>
      <c r="AB604" s="4"/>
      <c r="AC604" s="4" t="s">
        <v>16</v>
      </c>
      <c r="AD604" s="4"/>
      <c r="AE604" s="4" t="s">
        <v>16</v>
      </c>
      <c r="AF604" s="4"/>
      <c r="AG604" s="4"/>
      <c r="AH604" s="4" t="s">
        <v>16</v>
      </c>
      <c r="AI604" s="4"/>
      <c r="AJ604" s="4" t="s">
        <v>16</v>
      </c>
      <c r="AK604" s="4"/>
      <c r="AL604" s="4" t="s">
        <v>16</v>
      </c>
      <c r="AM604" s="4"/>
      <c r="AN604" s="4"/>
      <c r="AO604" s="4" t="s">
        <v>16</v>
      </c>
      <c r="AP604" s="42">
        <f ca="1">COUNTIFS(INDIRECT(Data!$J$2),"&lt;&gt;")</f>
        <v>13</v>
      </c>
      <c r="AQ604" s="42">
        <f ca="1">COUNTIFS(INDIRECT(Data!$J$2),"P")</f>
        <v>13</v>
      </c>
      <c r="AR604" s="42">
        <f ca="1">COUNTIFS(INDIRECT(Data!$J$2),"A")</f>
        <v>0</v>
      </c>
      <c r="AS604" s="43">
        <f ca="1">COUNTIFS(INDIRECT(Data!$J$2),"L")</f>
        <v>0</v>
      </c>
      <c r="AT604" s="44">
        <f ca="1">IFERROR(Attd_Sheet[[#This Row],[Classes Attended]]/Attd_Sheet[[#This Row],[Column1]],"")</f>
        <v>1</v>
      </c>
      <c r="AU604" s="26"/>
    </row>
    <row r="605" spans="1:47" s="35" customFormat="1" hidden="1" x14ac:dyDescent="0.25">
      <c r="A605" s="42">
        <f>COUNTIFS(Attd_Sheet[Student ID],Attd_Sheet[[#This Row],[Student ID]])</f>
        <v>1</v>
      </c>
      <c r="B605" s="13" t="s">
        <v>137</v>
      </c>
      <c r="C605" s="210" t="s">
        <v>2920</v>
      </c>
      <c r="D605" s="215" t="s">
        <v>770</v>
      </c>
      <c r="E605" s="215" t="s">
        <v>1577</v>
      </c>
      <c r="F605" s="196" t="s">
        <v>31</v>
      </c>
      <c r="G605" s="215" t="s">
        <v>2462</v>
      </c>
      <c r="H605" s="193" t="s">
        <v>6</v>
      </c>
      <c r="I605" s="224" t="s">
        <v>2872</v>
      </c>
      <c r="J605" s="120" t="s">
        <v>2489</v>
      </c>
      <c r="K605" s="4"/>
      <c r="L605" s="4"/>
      <c r="M605" s="4" t="s">
        <v>16</v>
      </c>
      <c r="N605" s="4"/>
      <c r="O605" s="4" t="s">
        <v>16</v>
      </c>
      <c r="P605" s="4"/>
      <c r="Q605" s="4" t="s">
        <v>16</v>
      </c>
      <c r="R605" s="4"/>
      <c r="S605" s="4"/>
      <c r="T605" s="4" t="s">
        <v>28</v>
      </c>
      <c r="U605" s="4"/>
      <c r="V605" s="4" t="s">
        <v>16</v>
      </c>
      <c r="W605" s="185"/>
      <c r="X605" s="4" t="s">
        <v>16</v>
      </c>
      <c r="Y605" s="4"/>
      <c r="Z605" s="4"/>
      <c r="AA605" s="4" t="s">
        <v>28</v>
      </c>
      <c r="AB605" s="4"/>
      <c r="AC605" s="4" t="s">
        <v>28</v>
      </c>
      <c r="AD605" s="4"/>
      <c r="AE605" s="4" t="s">
        <v>28</v>
      </c>
      <c r="AF605" s="4"/>
      <c r="AG605" s="4"/>
      <c r="AH605" s="4" t="s">
        <v>28</v>
      </c>
      <c r="AI605" s="4"/>
      <c r="AJ605" s="4" t="s">
        <v>28</v>
      </c>
      <c r="AK605" s="4"/>
      <c r="AL605" s="4" t="s">
        <v>28</v>
      </c>
      <c r="AM605" s="4"/>
      <c r="AN605" s="4"/>
      <c r="AO605" s="4" t="s">
        <v>28</v>
      </c>
      <c r="AP605" s="42">
        <f ca="1">COUNTIFS(INDIRECT(Data!$J$2),"&lt;&gt;")</f>
        <v>13</v>
      </c>
      <c r="AQ605" s="42">
        <f ca="1">COUNTIFS(INDIRECT(Data!$J$2),"P")</f>
        <v>5</v>
      </c>
      <c r="AR605" s="42">
        <f ca="1">COUNTIFS(INDIRECT(Data!$J$2),"A")</f>
        <v>8</v>
      </c>
      <c r="AS605" s="43">
        <f ca="1">COUNTIFS(INDIRECT(Data!$J$2),"L")</f>
        <v>0</v>
      </c>
      <c r="AT605" s="44">
        <f ca="1">IFERROR(Attd_Sheet[[#This Row],[Classes Attended]]/Attd_Sheet[[#This Row],[Column1]],"")</f>
        <v>0.38461538461538464</v>
      </c>
      <c r="AU605" s="26"/>
    </row>
    <row r="606" spans="1:47" s="35" customFormat="1" hidden="1" x14ac:dyDescent="0.25">
      <c r="A606" s="42">
        <f>COUNTIFS(Attd_Sheet[Student ID],Attd_Sheet[[#This Row],[Student ID]])</f>
        <v>1</v>
      </c>
      <c r="B606" s="13" t="s">
        <v>137</v>
      </c>
      <c r="C606" s="210" t="s">
        <v>2920</v>
      </c>
      <c r="D606" s="215" t="s">
        <v>771</v>
      </c>
      <c r="E606" s="215" t="s">
        <v>1578</v>
      </c>
      <c r="F606" s="196" t="s">
        <v>31</v>
      </c>
      <c r="G606" s="215" t="s">
        <v>2462</v>
      </c>
      <c r="H606" s="193" t="s">
        <v>6</v>
      </c>
      <c r="I606" s="224" t="s">
        <v>2872</v>
      </c>
      <c r="J606" s="120" t="s">
        <v>2489</v>
      </c>
      <c r="K606" s="4"/>
      <c r="L606" s="4"/>
      <c r="M606" s="4" t="s">
        <v>16</v>
      </c>
      <c r="N606" s="4"/>
      <c r="O606" s="4" t="s">
        <v>28</v>
      </c>
      <c r="P606" s="4"/>
      <c r="Q606" s="4" t="s">
        <v>28</v>
      </c>
      <c r="R606" s="4"/>
      <c r="S606" s="4"/>
      <c r="T606" s="4" t="s">
        <v>16</v>
      </c>
      <c r="U606" s="4"/>
      <c r="V606" s="4" t="s">
        <v>16</v>
      </c>
      <c r="W606" s="185"/>
      <c r="X606" s="4" t="s">
        <v>16</v>
      </c>
      <c r="Y606" s="4"/>
      <c r="Z606" s="4"/>
      <c r="AA606" s="4" t="s">
        <v>16</v>
      </c>
      <c r="AB606" s="4"/>
      <c r="AC606" s="4" t="s">
        <v>16</v>
      </c>
      <c r="AD606" s="4"/>
      <c r="AE606" s="4" t="s">
        <v>16</v>
      </c>
      <c r="AF606" s="4"/>
      <c r="AG606" s="4"/>
      <c r="AH606" s="4" t="s">
        <v>16</v>
      </c>
      <c r="AI606" s="4"/>
      <c r="AJ606" s="4" t="s">
        <v>16</v>
      </c>
      <c r="AK606" s="4"/>
      <c r="AL606" s="4" t="s">
        <v>16</v>
      </c>
      <c r="AM606" s="4"/>
      <c r="AN606" s="4"/>
      <c r="AO606" s="4" t="s">
        <v>16</v>
      </c>
      <c r="AP606" s="42">
        <f ca="1">COUNTIFS(INDIRECT(Data!$J$2),"&lt;&gt;")</f>
        <v>13</v>
      </c>
      <c r="AQ606" s="42">
        <f ca="1">COUNTIFS(INDIRECT(Data!$J$2),"P")</f>
        <v>11</v>
      </c>
      <c r="AR606" s="42">
        <f ca="1">COUNTIFS(INDIRECT(Data!$J$2),"A")</f>
        <v>2</v>
      </c>
      <c r="AS606" s="43">
        <f ca="1">COUNTIFS(INDIRECT(Data!$J$2),"L")</f>
        <v>0</v>
      </c>
      <c r="AT606" s="44">
        <f ca="1">IFERROR(Attd_Sheet[[#This Row],[Classes Attended]]/Attd_Sheet[[#This Row],[Column1]],"")</f>
        <v>0.84615384615384615</v>
      </c>
      <c r="AU606" s="26"/>
    </row>
    <row r="607" spans="1:47" s="35" customFormat="1" hidden="1" x14ac:dyDescent="0.25">
      <c r="A607" s="42">
        <f>COUNTIFS(Attd_Sheet[Student ID],Attd_Sheet[[#This Row],[Student ID]])</f>
        <v>1</v>
      </c>
      <c r="B607" s="13" t="s">
        <v>137</v>
      </c>
      <c r="C607" s="210" t="s">
        <v>2920</v>
      </c>
      <c r="D607" s="215" t="s">
        <v>772</v>
      </c>
      <c r="E607" s="215" t="s">
        <v>1579</v>
      </c>
      <c r="F607" s="196" t="s">
        <v>31</v>
      </c>
      <c r="G607" s="215" t="s">
        <v>2462</v>
      </c>
      <c r="H607" s="193" t="s">
        <v>6</v>
      </c>
      <c r="I607" s="224" t="s">
        <v>2872</v>
      </c>
      <c r="J607" s="120" t="s">
        <v>2489</v>
      </c>
      <c r="K607" s="4"/>
      <c r="L607" s="4"/>
      <c r="M607" s="4" t="s">
        <v>28</v>
      </c>
      <c r="N607" s="4"/>
      <c r="O607" s="4" t="s">
        <v>28</v>
      </c>
      <c r="P607" s="4"/>
      <c r="Q607" s="4" t="s">
        <v>16</v>
      </c>
      <c r="R607" s="4"/>
      <c r="S607" s="4"/>
      <c r="T607" s="4" t="s">
        <v>16</v>
      </c>
      <c r="U607" s="4"/>
      <c r="V607" s="4" t="s">
        <v>28</v>
      </c>
      <c r="W607" s="185"/>
      <c r="X607" s="4" t="s">
        <v>16</v>
      </c>
      <c r="Y607" s="4"/>
      <c r="Z607" s="4"/>
      <c r="AA607" s="4" t="s">
        <v>16</v>
      </c>
      <c r="AB607" s="4"/>
      <c r="AC607" s="4" t="s">
        <v>16</v>
      </c>
      <c r="AD607" s="4"/>
      <c r="AE607" s="4" t="s">
        <v>16</v>
      </c>
      <c r="AF607" s="4"/>
      <c r="AG607" s="4"/>
      <c r="AH607" s="4" t="s">
        <v>16</v>
      </c>
      <c r="AI607" s="4"/>
      <c r="AJ607" s="4" t="s">
        <v>16</v>
      </c>
      <c r="AK607" s="4"/>
      <c r="AL607" s="4" t="s">
        <v>16</v>
      </c>
      <c r="AM607" s="4"/>
      <c r="AN607" s="4"/>
      <c r="AO607" s="4" t="s">
        <v>16</v>
      </c>
      <c r="AP607" s="42">
        <f ca="1">COUNTIFS(INDIRECT(Data!$J$2),"&lt;&gt;")</f>
        <v>13</v>
      </c>
      <c r="AQ607" s="42">
        <f ca="1">COUNTIFS(INDIRECT(Data!$J$2),"P")</f>
        <v>10</v>
      </c>
      <c r="AR607" s="42">
        <f ca="1">COUNTIFS(INDIRECT(Data!$J$2),"A")</f>
        <v>3</v>
      </c>
      <c r="AS607" s="43">
        <f ca="1">COUNTIFS(INDIRECT(Data!$J$2),"L")</f>
        <v>0</v>
      </c>
      <c r="AT607" s="44">
        <f ca="1">IFERROR(Attd_Sheet[[#This Row],[Classes Attended]]/Attd_Sheet[[#This Row],[Column1]],"")</f>
        <v>0.76923076923076927</v>
      </c>
      <c r="AU607" s="26"/>
    </row>
    <row r="608" spans="1:47" s="35" customFormat="1" hidden="1" x14ac:dyDescent="0.25">
      <c r="A608" s="42">
        <f>COUNTIFS(Attd_Sheet[Student ID],Attd_Sheet[[#This Row],[Student ID]])</f>
        <v>1</v>
      </c>
      <c r="B608" s="13" t="s">
        <v>137</v>
      </c>
      <c r="C608" s="210" t="s">
        <v>2920</v>
      </c>
      <c r="D608" s="215" t="s">
        <v>773</v>
      </c>
      <c r="E608" s="215" t="s">
        <v>1580</v>
      </c>
      <c r="F608" s="196" t="s">
        <v>31</v>
      </c>
      <c r="G608" s="215" t="s">
        <v>2462</v>
      </c>
      <c r="H608" s="193" t="s">
        <v>6</v>
      </c>
      <c r="I608" s="224" t="s">
        <v>2872</v>
      </c>
      <c r="J608" s="120" t="s">
        <v>2489</v>
      </c>
      <c r="K608" s="4"/>
      <c r="L608" s="4"/>
      <c r="M608" s="4" t="s">
        <v>28</v>
      </c>
      <c r="N608" s="4"/>
      <c r="O608" s="4" t="s">
        <v>28</v>
      </c>
      <c r="P608" s="4"/>
      <c r="Q608" s="4" t="s">
        <v>16</v>
      </c>
      <c r="R608" s="4"/>
      <c r="S608" s="4"/>
      <c r="T608" s="4" t="s">
        <v>28</v>
      </c>
      <c r="U608" s="4"/>
      <c r="V608" s="4" t="s">
        <v>16</v>
      </c>
      <c r="W608" s="185"/>
      <c r="X608" s="4" t="s">
        <v>16</v>
      </c>
      <c r="Y608" s="4"/>
      <c r="Z608" s="4"/>
      <c r="AA608" s="4" t="s">
        <v>16</v>
      </c>
      <c r="AB608" s="4"/>
      <c r="AC608" s="4" t="s">
        <v>16</v>
      </c>
      <c r="AD608" s="4"/>
      <c r="AE608" s="4" t="s">
        <v>16</v>
      </c>
      <c r="AF608" s="4"/>
      <c r="AG608" s="4"/>
      <c r="AH608" s="4" t="s">
        <v>16</v>
      </c>
      <c r="AI608" s="4"/>
      <c r="AJ608" s="4" t="s">
        <v>28</v>
      </c>
      <c r="AK608" s="4"/>
      <c r="AL608" s="4" t="s">
        <v>16</v>
      </c>
      <c r="AM608" s="4"/>
      <c r="AN608" s="4"/>
      <c r="AO608" s="4" t="s">
        <v>16</v>
      </c>
      <c r="AP608" s="42">
        <f ca="1">COUNTIFS(INDIRECT(Data!$J$2),"&lt;&gt;")</f>
        <v>13</v>
      </c>
      <c r="AQ608" s="42">
        <f ca="1">COUNTIFS(INDIRECT(Data!$J$2),"P")</f>
        <v>9</v>
      </c>
      <c r="AR608" s="42">
        <f ca="1">COUNTIFS(INDIRECT(Data!$J$2),"A")</f>
        <v>4</v>
      </c>
      <c r="AS608" s="43">
        <f ca="1">COUNTIFS(INDIRECT(Data!$J$2),"L")</f>
        <v>0</v>
      </c>
      <c r="AT608" s="44">
        <f ca="1">IFERROR(Attd_Sheet[[#This Row],[Classes Attended]]/Attd_Sheet[[#This Row],[Column1]],"")</f>
        <v>0.69230769230769229</v>
      </c>
      <c r="AU608" s="26"/>
    </row>
    <row r="609" spans="1:47" s="35" customFormat="1" hidden="1" x14ac:dyDescent="0.25">
      <c r="A609" s="42">
        <f>COUNTIFS(Attd_Sheet[Student ID],Attd_Sheet[[#This Row],[Student ID]])</f>
        <v>1</v>
      </c>
      <c r="B609" s="13" t="s">
        <v>137</v>
      </c>
      <c r="C609" s="210" t="s">
        <v>2920</v>
      </c>
      <c r="D609" s="215" t="s">
        <v>774</v>
      </c>
      <c r="E609" s="215" t="s">
        <v>1581</v>
      </c>
      <c r="F609" s="196" t="s">
        <v>31</v>
      </c>
      <c r="G609" s="215" t="s">
        <v>2462</v>
      </c>
      <c r="H609" s="193" t="s">
        <v>6</v>
      </c>
      <c r="I609" s="224" t="s">
        <v>2872</v>
      </c>
      <c r="J609" s="120" t="s">
        <v>2489</v>
      </c>
      <c r="K609" s="4"/>
      <c r="L609" s="4"/>
      <c r="M609" s="4" t="s">
        <v>16</v>
      </c>
      <c r="N609" s="4"/>
      <c r="O609" s="4" t="s">
        <v>16</v>
      </c>
      <c r="P609" s="4"/>
      <c r="Q609" s="4" t="s">
        <v>28</v>
      </c>
      <c r="R609" s="4"/>
      <c r="S609" s="4"/>
      <c r="T609" s="4" t="s">
        <v>16</v>
      </c>
      <c r="U609" s="4"/>
      <c r="V609" s="4" t="s">
        <v>16</v>
      </c>
      <c r="W609" s="185"/>
      <c r="X609" s="4" t="s">
        <v>16</v>
      </c>
      <c r="Y609" s="4"/>
      <c r="Z609" s="4"/>
      <c r="AA609" s="4" t="s">
        <v>16</v>
      </c>
      <c r="AB609" s="4"/>
      <c r="AC609" s="4" t="s">
        <v>16</v>
      </c>
      <c r="AD609" s="4"/>
      <c r="AE609" s="4" t="s">
        <v>16</v>
      </c>
      <c r="AF609" s="4"/>
      <c r="AG609" s="4"/>
      <c r="AH609" s="4" t="s">
        <v>16</v>
      </c>
      <c r="AI609" s="4"/>
      <c r="AJ609" s="4" t="s">
        <v>16</v>
      </c>
      <c r="AK609" s="4"/>
      <c r="AL609" s="4" t="s">
        <v>16</v>
      </c>
      <c r="AM609" s="4"/>
      <c r="AN609" s="4"/>
      <c r="AO609" s="4" t="s">
        <v>16</v>
      </c>
      <c r="AP609" s="42">
        <f ca="1">COUNTIFS(INDIRECT(Data!$J$2),"&lt;&gt;")</f>
        <v>13</v>
      </c>
      <c r="AQ609" s="42">
        <f ca="1">COUNTIFS(INDIRECT(Data!$J$2),"P")</f>
        <v>12</v>
      </c>
      <c r="AR609" s="42">
        <f ca="1">COUNTIFS(INDIRECT(Data!$J$2),"A")</f>
        <v>1</v>
      </c>
      <c r="AS609" s="43">
        <f ca="1">COUNTIFS(INDIRECT(Data!$J$2),"L")</f>
        <v>0</v>
      </c>
      <c r="AT609" s="44">
        <f ca="1">IFERROR(Attd_Sheet[[#This Row],[Classes Attended]]/Attd_Sheet[[#This Row],[Column1]],"")</f>
        <v>0.92307692307692313</v>
      </c>
      <c r="AU609" s="26"/>
    </row>
    <row r="610" spans="1:47" s="35" customFormat="1" hidden="1" x14ac:dyDescent="0.25">
      <c r="A610" s="42">
        <f>COUNTIFS(Attd_Sheet[Student ID],Attd_Sheet[[#This Row],[Student ID]])</f>
        <v>1</v>
      </c>
      <c r="B610" s="13" t="s">
        <v>137</v>
      </c>
      <c r="C610" s="210" t="s">
        <v>2920</v>
      </c>
      <c r="D610" s="215" t="s">
        <v>775</v>
      </c>
      <c r="E610" s="215" t="s">
        <v>1582</v>
      </c>
      <c r="F610" s="196" t="s">
        <v>31</v>
      </c>
      <c r="G610" s="215" t="s">
        <v>2462</v>
      </c>
      <c r="H610" s="193" t="s">
        <v>6</v>
      </c>
      <c r="I610" s="224" t="s">
        <v>2872</v>
      </c>
      <c r="J610" s="120" t="s">
        <v>2489</v>
      </c>
      <c r="K610" s="4"/>
      <c r="L610" s="4"/>
      <c r="M610" s="4" t="s">
        <v>16</v>
      </c>
      <c r="N610" s="4"/>
      <c r="O610" s="4" t="s">
        <v>16</v>
      </c>
      <c r="P610" s="4"/>
      <c r="Q610" s="4" t="s">
        <v>16</v>
      </c>
      <c r="R610" s="4"/>
      <c r="S610" s="4"/>
      <c r="T610" s="4" t="s">
        <v>16</v>
      </c>
      <c r="U610" s="4"/>
      <c r="V610" s="4" t="s">
        <v>16</v>
      </c>
      <c r="W610" s="185"/>
      <c r="X610" s="4" t="s">
        <v>16</v>
      </c>
      <c r="Y610" s="4"/>
      <c r="Z610" s="4"/>
      <c r="AA610" s="4" t="s">
        <v>28</v>
      </c>
      <c r="AB610" s="4"/>
      <c r="AC610" s="4" t="s">
        <v>28</v>
      </c>
      <c r="AD610" s="4"/>
      <c r="AE610" s="4" t="s">
        <v>28</v>
      </c>
      <c r="AF610" s="4"/>
      <c r="AG610" s="4"/>
      <c r="AH610" s="4" t="s">
        <v>28</v>
      </c>
      <c r="AI610" s="4"/>
      <c r="AJ610" s="4" t="s">
        <v>16</v>
      </c>
      <c r="AK610" s="4"/>
      <c r="AL610" s="4" t="s">
        <v>28</v>
      </c>
      <c r="AM610" s="4"/>
      <c r="AN610" s="4"/>
      <c r="AO610" s="4" t="s">
        <v>28</v>
      </c>
      <c r="AP610" s="42">
        <f ca="1">COUNTIFS(INDIRECT(Data!$J$2),"&lt;&gt;")</f>
        <v>13</v>
      </c>
      <c r="AQ610" s="42">
        <f ca="1">COUNTIFS(INDIRECT(Data!$J$2),"P")</f>
        <v>7</v>
      </c>
      <c r="AR610" s="42">
        <f ca="1">COUNTIFS(INDIRECT(Data!$J$2),"A")</f>
        <v>6</v>
      </c>
      <c r="AS610" s="43">
        <f ca="1">COUNTIFS(INDIRECT(Data!$J$2),"L")</f>
        <v>0</v>
      </c>
      <c r="AT610" s="44">
        <f ca="1">IFERROR(Attd_Sheet[[#This Row],[Classes Attended]]/Attd_Sheet[[#This Row],[Column1]],"")</f>
        <v>0.53846153846153844</v>
      </c>
      <c r="AU610" s="26"/>
    </row>
    <row r="611" spans="1:47" s="35" customFormat="1" hidden="1" x14ac:dyDescent="0.25">
      <c r="A611" s="42">
        <f>COUNTIFS(Attd_Sheet[Student ID],Attd_Sheet[[#This Row],[Student ID]])</f>
        <v>1</v>
      </c>
      <c r="B611" s="13" t="s">
        <v>137</v>
      </c>
      <c r="C611" s="210" t="s">
        <v>2920</v>
      </c>
      <c r="D611" s="215" t="s">
        <v>777</v>
      </c>
      <c r="E611" s="215" t="s">
        <v>1584</v>
      </c>
      <c r="F611" s="196" t="s">
        <v>31</v>
      </c>
      <c r="G611" s="215" t="s">
        <v>2462</v>
      </c>
      <c r="H611" s="193" t="s">
        <v>6</v>
      </c>
      <c r="I611" s="224" t="s">
        <v>2872</v>
      </c>
      <c r="J611" s="120" t="s">
        <v>2489</v>
      </c>
      <c r="K611" s="4"/>
      <c r="L611" s="4"/>
      <c r="M611" s="4" t="s">
        <v>16</v>
      </c>
      <c r="N611" s="4"/>
      <c r="O611" s="4" t="s">
        <v>16</v>
      </c>
      <c r="P611" s="4"/>
      <c r="Q611" s="4" t="s">
        <v>16</v>
      </c>
      <c r="R611" s="4"/>
      <c r="S611" s="4"/>
      <c r="T611" s="4" t="s">
        <v>16</v>
      </c>
      <c r="U611" s="4"/>
      <c r="V611" s="4" t="s">
        <v>16</v>
      </c>
      <c r="W611" s="185"/>
      <c r="X611" s="4" t="s">
        <v>16</v>
      </c>
      <c r="Y611" s="4"/>
      <c r="Z611" s="4"/>
      <c r="AA611" s="4" t="s">
        <v>16</v>
      </c>
      <c r="AB611" s="4"/>
      <c r="AC611" s="4" t="s">
        <v>16</v>
      </c>
      <c r="AD611" s="4"/>
      <c r="AE611" s="4" t="s">
        <v>16</v>
      </c>
      <c r="AF611" s="4"/>
      <c r="AG611" s="4"/>
      <c r="AH611" s="4" t="s">
        <v>16</v>
      </c>
      <c r="AI611" s="4"/>
      <c r="AJ611" s="4" t="s">
        <v>16</v>
      </c>
      <c r="AK611" s="4"/>
      <c r="AL611" s="4" t="s">
        <v>16</v>
      </c>
      <c r="AM611" s="4"/>
      <c r="AN611" s="4"/>
      <c r="AO611" s="4" t="s">
        <v>16</v>
      </c>
      <c r="AP611" s="42">
        <f ca="1">COUNTIFS(INDIRECT(Data!$J$2),"&lt;&gt;")</f>
        <v>13</v>
      </c>
      <c r="AQ611" s="42">
        <f ca="1">COUNTIFS(INDIRECT(Data!$J$2),"P")</f>
        <v>13</v>
      </c>
      <c r="AR611" s="42">
        <f ca="1">COUNTIFS(INDIRECT(Data!$J$2),"A")</f>
        <v>0</v>
      </c>
      <c r="AS611" s="43">
        <f ca="1">COUNTIFS(INDIRECT(Data!$J$2),"L")</f>
        <v>0</v>
      </c>
      <c r="AT611" s="44">
        <f ca="1">IFERROR(Attd_Sheet[[#This Row],[Classes Attended]]/Attd_Sheet[[#This Row],[Column1]],"")</f>
        <v>1</v>
      </c>
      <c r="AU611" s="26"/>
    </row>
    <row r="612" spans="1:47" s="35" customFormat="1" hidden="1" x14ac:dyDescent="0.25">
      <c r="A612" s="42">
        <f>COUNTIFS(Attd_Sheet[Student ID],Attd_Sheet[[#This Row],[Student ID]])</f>
        <v>1</v>
      </c>
      <c r="B612" s="13" t="s">
        <v>137</v>
      </c>
      <c r="C612" s="210" t="s">
        <v>2920</v>
      </c>
      <c r="D612" s="215" t="s">
        <v>778</v>
      </c>
      <c r="E612" s="215" t="s">
        <v>1585</v>
      </c>
      <c r="F612" s="196" t="s">
        <v>31</v>
      </c>
      <c r="G612" s="215" t="s">
        <v>2462</v>
      </c>
      <c r="H612" s="193" t="s">
        <v>6</v>
      </c>
      <c r="I612" s="224" t="s">
        <v>2872</v>
      </c>
      <c r="J612" s="120" t="s">
        <v>2489</v>
      </c>
      <c r="K612" s="4"/>
      <c r="L612" s="4"/>
      <c r="M612" s="4" t="s">
        <v>16</v>
      </c>
      <c r="N612" s="4"/>
      <c r="O612" s="4" t="s">
        <v>16</v>
      </c>
      <c r="P612" s="4"/>
      <c r="Q612" s="4" t="s">
        <v>16</v>
      </c>
      <c r="R612" s="4"/>
      <c r="S612" s="4"/>
      <c r="T612" s="4" t="s">
        <v>28</v>
      </c>
      <c r="U612" s="4"/>
      <c r="V612" s="4" t="s">
        <v>16</v>
      </c>
      <c r="W612" s="185"/>
      <c r="X612" s="4" t="s">
        <v>16</v>
      </c>
      <c r="Y612" s="4"/>
      <c r="Z612" s="4"/>
      <c r="AA612" s="4" t="s">
        <v>16</v>
      </c>
      <c r="AB612" s="4"/>
      <c r="AC612" s="4" t="s">
        <v>16</v>
      </c>
      <c r="AD612" s="4"/>
      <c r="AE612" s="4" t="s">
        <v>28</v>
      </c>
      <c r="AF612" s="4"/>
      <c r="AG612" s="4"/>
      <c r="AH612" s="4" t="s">
        <v>16</v>
      </c>
      <c r="AI612" s="4"/>
      <c r="AJ612" s="4" t="s">
        <v>16</v>
      </c>
      <c r="AK612" s="4"/>
      <c r="AL612" s="4" t="s">
        <v>16</v>
      </c>
      <c r="AM612" s="4"/>
      <c r="AN612" s="4"/>
      <c r="AO612" s="4" t="s">
        <v>16</v>
      </c>
      <c r="AP612" s="42">
        <f ca="1">COUNTIFS(INDIRECT(Data!$J$2),"&lt;&gt;")</f>
        <v>13</v>
      </c>
      <c r="AQ612" s="42">
        <f ca="1">COUNTIFS(INDIRECT(Data!$J$2),"P")</f>
        <v>11</v>
      </c>
      <c r="AR612" s="42">
        <f ca="1">COUNTIFS(INDIRECT(Data!$J$2),"A")</f>
        <v>2</v>
      </c>
      <c r="AS612" s="43">
        <f ca="1">COUNTIFS(INDIRECT(Data!$J$2),"L")</f>
        <v>0</v>
      </c>
      <c r="AT612" s="44">
        <f ca="1">IFERROR(Attd_Sheet[[#This Row],[Classes Attended]]/Attd_Sheet[[#This Row],[Column1]],"")</f>
        <v>0.84615384615384615</v>
      </c>
      <c r="AU612" s="26"/>
    </row>
    <row r="613" spans="1:47" s="35" customFormat="1" hidden="1" x14ac:dyDescent="0.25">
      <c r="A613" s="42">
        <f>COUNTIFS(Attd_Sheet[Student ID],Attd_Sheet[[#This Row],[Student ID]])</f>
        <v>1</v>
      </c>
      <c r="B613" s="13" t="s">
        <v>137</v>
      </c>
      <c r="C613" s="210" t="s">
        <v>2920</v>
      </c>
      <c r="D613" s="215" t="s">
        <v>779</v>
      </c>
      <c r="E613" s="215" t="s">
        <v>1586</v>
      </c>
      <c r="F613" s="196" t="s">
        <v>31</v>
      </c>
      <c r="G613" s="215" t="s">
        <v>2462</v>
      </c>
      <c r="H613" s="193" t="s">
        <v>6</v>
      </c>
      <c r="I613" s="224" t="s">
        <v>2872</v>
      </c>
      <c r="J613" s="120" t="s">
        <v>2489</v>
      </c>
      <c r="K613" s="4"/>
      <c r="L613" s="4"/>
      <c r="M613" s="4" t="s">
        <v>28</v>
      </c>
      <c r="N613" s="4"/>
      <c r="O613" s="4" t="s">
        <v>16</v>
      </c>
      <c r="P613" s="4"/>
      <c r="Q613" s="4" t="s">
        <v>16</v>
      </c>
      <c r="R613" s="4"/>
      <c r="S613" s="4"/>
      <c r="T613" s="4" t="s">
        <v>16</v>
      </c>
      <c r="U613" s="4"/>
      <c r="V613" s="4" t="s">
        <v>16</v>
      </c>
      <c r="W613" s="185"/>
      <c r="X613" s="4" t="s">
        <v>16</v>
      </c>
      <c r="Y613" s="4"/>
      <c r="Z613" s="4"/>
      <c r="AA613" s="4" t="s">
        <v>16</v>
      </c>
      <c r="AB613" s="4"/>
      <c r="AC613" s="4" t="s">
        <v>16</v>
      </c>
      <c r="AD613" s="4"/>
      <c r="AE613" s="4" t="s">
        <v>16</v>
      </c>
      <c r="AF613" s="4"/>
      <c r="AG613" s="4"/>
      <c r="AH613" s="4" t="s">
        <v>16</v>
      </c>
      <c r="AI613" s="4"/>
      <c r="AJ613" s="4" t="s">
        <v>16</v>
      </c>
      <c r="AK613" s="4"/>
      <c r="AL613" s="4" t="s">
        <v>16</v>
      </c>
      <c r="AM613" s="4"/>
      <c r="AN613" s="4"/>
      <c r="AO613" s="4" t="s">
        <v>16</v>
      </c>
      <c r="AP613" s="42">
        <f ca="1">COUNTIFS(INDIRECT(Data!$J$2),"&lt;&gt;")</f>
        <v>13</v>
      </c>
      <c r="AQ613" s="42">
        <f ca="1">COUNTIFS(INDIRECT(Data!$J$2),"P")</f>
        <v>12</v>
      </c>
      <c r="AR613" s="42">
        <f ca="1">COUNTIFS(INDIRECT(Data!$J$2),"A")</f>
        <v>1</v>
      </c>
      <c r="AS613" s="43">
        <f ca="1">COUNTIFS(INDIRECT(Data!$J$2),"L")</f>
        <v>0</v>
      </c>
      <c r="AT613" s="44">
        <f ca="1">IFERROR(Attd_Sheet[[#This Row],[Classes Attended]]/Attd_Sheet[[#This Row],[Column1]],"")</f>
        <v>0.92307692307692313</v>
      </c>
      <c r="AU613" s="26"/>
    </row>
    <row r="614" spans="1:47" s="35" customFormat="1" hidden="1" x14ac:dyDescent="0.25">
      <c r="A614" s="42">
        <f>COUNTIFS(Attd_Sheet[Student ID],Attd_Sheet[[#This Row],[Student ID]])</f>
        <v>1</v>
      </c>
      <c r="B614" s="13" t="s">
        <v>137</v>
      </c>
      <c r="C614" s="210" t="s">
        <v>2920</v>
      </c>
      <c r="D614" s="215" t="s">
        <v>780</v>
      </c>
      <c r="E614" s="215" t="s">
        <v>1587</v>
      </c>
      <c r="F614" s="196" t="s">
        <v>31</v>
      </c>
      <c r="G614" s="215" t="s">
        <v>2462</v>
      </c>
      <c r="H614" s="193" t="s">
        <v>6</v>
      </c>
      <c r="I614" s="224" t="s">
        <v>2872</v>
      </c>
      <c r="J614" s="120" t="s">
        <v>2489</v>
      </c>
      <c r="K614" s="4"/>
      <c r="L614" s="4"/>
      <c r="M614" s="4" t="s">
        <v>16</v>
      </c>
      <c r="N614" s="4"/>
      <c r="O614" s="4" t="s">
        <v>16</v>
      </c>
      <c r="P614" s="4"/>
      <c r="Q614" s="4" t="s">
        <v>28</v>
      </c>
      <c r="R614" s="4"/>
      <c r="S614" s="4"/>
      <c r="T614" s="4" t="s">
        <v>28</v>
      </c>
      <c r="U614" s="4"/>
      <c r="V614" s="4" t="s">
        <v>16</v>
      </c>
      <c r="W614" s="185"/>
      <c r="X614" s="4" t="s">
        <v>16</v>
      </c>
      <c r="Y614" s="4"/>
      <c r="Z614" s="4"/>
      <c r="AA614" s="4" t="s">
        <v>16</v>
      </c>
      <c r="AB614" s="4"/>
      <c r="AC614" s="4" t="s">
        <v>28</v>
      </c>
      <c r="AD614" s="4"/>
      <c r="AE614" s="4" t="s">
        <v>28</v>
      </c>
      <c r="AF614" s="4"/>
      <c r="AG614" s="4"/>
      <c r="AH614" s="4" t="s">
        <v>16</v>
      </c>
      <c r="AI614" s="4"/>
      <c r="AJ614" s="4" t="s">
        <v>16</v>
      </c>
      <c r="AK614" s="4"/>
      <c r="AL614" s="4" t="s">
        <v>28</v>
      </c>
      <c r="AM614" s="4"/>
      <c r="AN614" s="4"/>
      <c r="AO614" s="4" t="s">
        <v>16</v>
      </c>
      <c r="AP614" s="42">
        <f ca="1">COUNTIFS(INDIRECT(Data!$J$2),"&lt;&gt;")</f>
        <v>13</v>
      </c>
      <c r="AQ614" s="42">
        <f ca="1">COUNTIFS(INDIRECT(Data!$J$2),"P")</f>
        <v>8</v>
      </c>
      <c r="AR614" s="42">
        <f ca="1">COUNTIFS(INDIRECT(Data!$J$2),"A")</f>
        <v>5</v>
      </c>
      <c r="AS614" s="43">
        <f ca="1">COUNTIFS(INDIRECT(Data!$J$2),"L")</f>
        <v>0</v>
      </c>
      <c r="AT614" s="44">
        <f ca="1">IFERROR(Attd_Sheet[[#This Row],[Classes Attended]]/Attd_Sheet[[#This Row],[Column1]],"")</f>
        <v>0.61538461538461542</v>
      </c>
      <c r="AU614" s="26"/>
    </row>
    <row r="615" spans="1:47" s="35" customFormat="1" hidden="1" x14ac:dyDescent="0.25">
      <c r="A615" s="42">
        <f>COUNTIFS(Attd_Sheet[Student ID],Attd_Sheet[[#This Row],[Student ID]])</f>
        <v>1</v>
      </c>
      <c r="B615" s="13" t="s">
        <v>137</v>
      </c>
      <c r="C615" s="210" t="s">
        <v>2920</v>
      </c>
      <c r="D615" s="215" t="s">
        <v>781</v>
      </c>
      <c r="E615" s="215" t="s">
        <v>1588</v>
      </c>
      <c r="F615" s="196" t="s">
        <v>31</v>
      </c>
      <c r="G615" s="215" t="s">
        <v>2462</v>
      </c>
      <c r="H615" s="193" t="s">
        <v>6</v>
      </c>
      <c r="I615" s="224" t="s">
        <v>2872</v>
      </c>
      <c r="J615" s="120" t="s">
        <v>2489</v>
      </c>
      <c r="K615" s="4"/>
      <c r="L615" s="4"/>
      <c r="M615" s="4" t="s">
        <v>16</v>
      </c>
      <c r="N615" s="4"/>
      <c r="O615" s="4" t="s">
        <v>16</v>
      </c>
      <c r="P615" s="4"/>
      <c r="Q615" s="4" t="s">
        <v>16</v>
      </c>
      <c r="R615" s="4"/>
      <c r="S615" s="4"/>
      <c r="T615" s="4" t="s">
        <v>16</v>
      </c>
      <c r="U615" s="4"/>
      <c r="V615" s="4" t="s">
        <v>16</v>
      </c>
      <c r="W615" s="185"/>
      <c r="X615" s="4" t="s">
        <v>16</v>
      </c>
      <c r="Y615" s="4"/>
      <c r="Z615" s="4"/>
      <c r="AA615" s="4" t="s">
        <v>16</v>
      </c>
      <c r="AB615" s="4"/>
      <c r="AC615" s="4" t="s">
        <v>16</v>
      </c>
      <c r="AD615" s="4"/>
      <c r="AE615" s="4" t="s">
        <v>16</v>
      </c>
      <c r="AF615" s="4"/>
      <c r="AG615" s="4"/>
      <c r="AH615" s="4" t="s">
        <v>16</v>
      </c>
      <c r="AI615" s="4"/>
      <c r="AJ615" s="4" t="s">
        <v>16</v>
      </c>
      <c r="AK615" s="4"/>
      <c r="AL615" s="4" t="s">
        <v>16</v>
      </c>
      <c r="AM615" s="4"/>
      <c r="AN615" s="4"/>
      <c r="AO615" s="4" t="s">
        <v>16</v>
      </c>
      <c r="AP615" s="42">
        <f ca="1">COUNTIFS(INDIRECT(Data!$J$2),"&lt;&gt;")</f>
        <v>13</v>
      </c>
      <c r="AQ615" s="42">
        <f ca="1">COUNTIFS(INDIRECT(Data!$J$2),"P")</f>
        <v>13</v>
      </c>
      <c r="AR615" s="42">
        <f ca="1">COUNTIFS(INDIRECT(Data!$J$2),"A")</f>
        <v>0</v>
      </c>
      <c r="AS615" s="43">
        <f ca="1">COUNTIFS(INDIRECT(Data!$J$2),"L")</f>
        <v>0</v>
      </c>
      <c r="AT615" s="44">
        <f ca="1">IFERROR(Attd_Sheet[[#This Row],[Classes Attended]]/Attd_Sheet[[#This Row],[Column1]],"")</f>
        <v>1</v>
      </c>
      <c r="AU615" s="26"/>
    </row>
    <row r="616" spans="1:47" s="35" customFormat="1" hidden="1" x14ac:dyDescent="0.25">
      <c r="A616" s="42">
        <f>COUNTIFS(Attd_Sheet[Student ID],Attd_Sheet[[#This Row],[Student ID]])</f>
        <v>1</v>
      </c>
      <c r="B616" s="13" t="s">
        <v>137</v>
      </c>
      <c r="C616" s="210" t="s">
        <v>2920</v>
      </c>
      <c r="D616" s="215" t="s">
        <v>782</v>
      </c>
      <c r="E616" s="215" t="s">
        <v>1589</v>
      </c>
      <c r="F616" s="196" t="s">
        <v>31</v>
      </c>
      <c r="G616" s="215" t="s">
        <v>2462</v>
      </c>
      <c r="H616" s="193" t="s">
        <v>6</v>
      </c>
      <c r="I616" s="224" t="s">
        <v>2872</v>
      </c>
      <c r="J616" s="120" t="s">
        <v>2489</v>
      </c>
      <c r="K616" s="4"/>
      <c r="L616" s="4"/>
      <c r="M616" s="4" t="s">
        <v>16</v>
      </c>
      <c r="N616" s="185"/>
      <c r="O616" s="4" t="s">
        <v>16</v>
      </c>
      <c r="P616" s="4"/>
      <c r="Q616" s="4" t="s">
        <v>16</v>
      </c>
      <c r="R616" s="4"/>
      <c r="S616" s="4"/>
      <c r="T616" s="4" t="s">
        <v>16</v>
      </c>
      <c r="U616" s="4"/>
      <c r="V616" s="4" t="s">
        <v>16</v>
      </c>
      <c r="W616" s="185"/>
      <c r="X616" s="4" t="s">
        <v>16</v>
      </c>
      <c r="Y616" s="4"/>
      <c r="Z616" s="4"/>
      <c r="AA616" s="4" t="s">
        <v>16</v>
      </c>
      <c r="AB616" s="4"/>
      <c r="AC616" s="4" t="s">
        <v>16</v>
      </c>
      <c r="AD616" s="4"/>
      <c r="AE616" s="4" t="s">
        <v>16</v>
      </c>
      <c r="AF616" s="4"/>
      <c r="AG616" s="4"/>
      <c r="AH616" s="4" t="s">
        <v>16</v>
      </c>
      <c r="AI616" s="4"/>
      <c r="AJ616" s="4" t="s">
        <v>16</v>
      </c>
      <c r="AK616" s="4"/>
      <c r="AL616" s="4" t="s">
        <v>16</v>
      </c>
      <c r="AM616" s="4"/>
      <c r="AN616" s="4"/>
      <c r="AO616" s="4" t="s">
        <v>16</v>
      </c>
      <c r="AP616" s="42">
        <f ca="1">COUNTIFS(INDIRECT(Data!$J$2),"&lt;&gt;")</f>
        <v>13</v>
      </c>
      <c r="AQ616" s="42">
        <f ca="1">COUNTIFS(INDIRECT(Data!$J$2),"P")</f>
        <v>13</v>
      </c>
      <c r="AR616" s="42">
        <f ca="1">COUNTIFS(INDIRECT(Data!$J$2),"A")</f>
        <v>0</v>
      </c>
      <c r="AS616" s="43">
        <f ca="1">COUNTIFS(INDIRECT(Data!$J$2),"L")</f>
        <v>0</v>
      </c>
      <c r="AT616" s="44">
        <f ca="1">IFERROR(Attd_Sheet[[#This Row],[Classes Attended]]/Attd_Sheet[[#This Row],[Column1]],"")</f>
        <v>1</v>
      </c>
      <c r="AU616" s="26"/>
    </row>
    <row r="617" spans="1:47" s="35" customFormat="1" hidden="1" x14ac:dyDescent="0.25">
      <c r="A617" s="42">
        <f>COUNTIFS(Attd_Sheet[Student ID],Attd_Sheet[[#This Row],[Student ID]])</f>
        <v>1</v>
      </c>
      <c r="B617" s="13" t="s">
        <v>137</v>
      </c>
      <c r="C617" s="210" t="s">
        <v>2920</v>
      </c>
      <c r="D617" s="215" t="s">
        <v>783</v>
      </c>
      <c r="E617" s="215" t="s">
        <v>1590</v>
      </c>
      <c r="F617" s="196" t="s">
        <v>31</v>
      </c>
      <c r="G617" s="215" t="s">
        <v>2462</v>
      </c>
      <c r="H617" s="193" t="s">
        <v>6</v>
      </c>
      <c r="I617" s="224" t="s">
        <v>2872</v>
      </c>
      <c r="J617" s="120" t="s">
        <v>2489</v>
      </c>
      <c r="K617" s="4"/>
      <c r="L617" s="4"/>
      <c r="M617" s="4" t="s">
        <v>16</v>
      </c>
      <c r="N617" s="185"/>
      <c r="O617" s="4" t="s">
        <v>16</v>
      </c>
      <c r="P617" s="4"/>
      <c r="Q617" s="4" t="s">
        <v>16</v>
      </c>
      <c r="R617" s="4"/>
      <c r="S617" s="4"/>
      <c r="T617" s="4" t="s">
        <v>16</v>
      </c>
      <c r="U617" s="4"/>
      <c r="V617" s="4" t="s">
        <v>16</v>
      </c>
      <c r="W617" s="185"/>
      <c r="X617" s="4" t="s">
        <v>16</v>
      </c>
      <c r="Y617" s="4"/>
      <c r="Z617" s="4"/>
      <c r="AA617" s="4" t="s">
        <v>16</v>
      </c>
      <c r="AB617" s="4"/>
      <c r="AC617" s="4" t="s">
        <v>16</v>
      </c>
      <c r="AD617" s="4"/>
      <c r="AE617" s="4" t="s">
        <v>16</v>
      </c>
      <c r="AF617" s="4"/>
      <c r="AG617" s="4"/>
      <c r="AH617" s="4" t="s">
        <v>16</v>
      </c>
      <c r="AI617" s="4"/>
      <c r="AJ617" s="4" t="s">
        <v>16</v>
      </c>
      <c r="AK617" s="4"/>
      <c r="AL617" s="4" t="s">
        <v>16</v>
      </c>
      <c r="AM617" s="4"/>
      <c r="AN617" s="4"/>
      <c r="AO617" s="4" t="s">
        <v>16</v>
      </c>
      <c r="AP617" s="42">
        <f ca="1">COUNTIFS(INDIRECT(Data!$J$2),"&lt;&gt;")</f>
        <v>13</v>
      </c>
      <c r="AQ617" s="42">
        <f ca="1">COUNTIFS(INDIRECT(Data!$J$2),"P")</f>
        <v>13</v>
      </c>
      <c r="AR617" s="42">
        <f ca="1">COUNTIFS(INDIRECT(Data!$J$2),"A")</f>
        <v>0</v>
      </c>
      <c r="AS617" s="43">
        <f ca="1">COUNTIFS(INDIRECT(Data!$J$2),"L")</f>
        <v>0</v>
      </c>
      <c r="AT617" s="44">
        <f ca="1">IFERROR(Attd_Sheet[[#This Row],[Classes Attended]]/Attd_Sheet[[#This Row],[Column1]],"")</f>
        <v>1</v>
      </c>
      <c r="AU617" s="26"/>
    </row>
    <row r="618" spans="1:47" s="35" customFormat="1" hidden="1" x14ac:dyDescent="0.25">
      <c r="A618" s="42">
        <f>COUNTIFS(Attd_Sheet[Student ID],Attd_Sheet[[#This Row],[Student ID]])</f>
        <v>1</v>
      </c>
      <c r="B618" s="13" t="s">
        <v>137</v>
      </c>
      <c r="C618" s="193" t="s">
        <v>2981</v>
      </c>
      <c r="D618" s="215" t="s">
        <v>2184</v>
      </c>
      <c r="E618" s="215" t="s">
        <v>2185</v>
      </c>
      <c r="F618" s="196" t="s">
        <v>30</v>
      </c>
      <c r="G618" s="215" t="s">
        <v>3199</v>
      </c>
      <c r="H618" s="193" t="s">
        <v>7</v>
      </c>
      <c r="I618" s="224" t="s">
        <v>2867</v>
      </c>
      <c r="J618" s="120" t="s">
        <v>2497</v>
      </c>
      <c r="K618" s="4"/>
      <c r="L618" s="4"/>
      <c r="M618" s="4" t="s">
        <v>16</v>
      </c>
      <c r="N618" s="4"/>
      <c r="O618" s="4" t="s">
        <v>28</v>
      </c>
      <c r="P618" s="4"/>
      <c r="Q618" s="4" t="s">
        <v>28</v>
      </c>
      <c r="R618" s="4"/>
      <c r="S618" s="4"/>
      <c r="T618" s="4" t="s">
        <v>16</v>
      </c>
      <c r="U618" s="4"/>
      <c r="V618" s="4" t="s">
        <v>28</v>
      </c>
      <c r="W618" s="4"/>
      <c r="X618" s="4" t="s">
        <v>16</v>
      </c>
      <c r="Y618" s="4"/>
      <c r="Z618" s="4"/>
      <c r="AA618" s="4" t="s">
        <v>16</v>
      </c>
      <c r="AB618" s="4"/>
      <c r="AC618" s="4" t="s">
        <v>16</v>
      </c>
      <c r="AD618" s="4"/>
      <c r="AE618" s="4" t="s">
        <v>16</v>
      </c>
      <c r="AF618" s="4"/>
      <c r="AG618" s="4"/>
      <c r="AH618" s="4"/>
      <c r="AI618" s="4" t="s">
        <v>16</v>
      </c>
      <c r="AJ618" s="4"/>
      <c r="AK618" s="4" t="s">
        <v>16</v>
      </c>
      <c r="AL618" s="4"/>
      <c r="AM618" s="4" t="s">
        <v>28</v>
      </c>
      <c r="AN618" s="4"/>
      <c r="AO618" s="4"/>
      <c r="AP618" s="42">
        <f ca="1">COUNTIFS(INDIRECT(Data!$J$2),"&lt;&gt;")</f>
        <v>12</v>
      </c>
      <c r="AQ618" s="42">
        <f ca="1">COUNTIFS(INDIRECT(Data!$J$2),"P")</f>
        <v>8</v>
      </c>
      <c r="AR618" s="42">
        <f ca="1">COUNTIFS(INDIRECT(Data!$J$2),"A")</f>
        <v>4</v>
      </c>
      <c r="AS618" s="43">
        <f ca="1">COUNTIFS(INDIRECT(Data!$J$2),"L")</f>
        <v>0</v>
      </c>
      <c r="AT618" s="44">
        <f ca="1">IFERROR(Attd_Sheet[[#This Row],[Classes Attended]]/Attd_Sheet[[#This Row],[Column1]],"")</f>
        <v>0.66666666666666663</v>
      </c>
      <c r="AU618" s="26"/>
    </row>
    <row r="619" spans="1:47" s="35" customFormat="1" hidden="1" x14ac:dyDescent="0.25">
      <c r="A619" s="42">
        <f>COUNTIFS(Attd_Sheet[Student ID],Attd_Sheet[[#This Row],[Student ID]])</f>
        <v>1</v>
      </c>
      <c r="B619" s="13" t="s">
        <v>137</v>
      </c>
      <c r="C619" s="193" t="s">
        <v>2981</v>
      </c>
      <c r="D619" s="215" t="s">
        <v>2186</v>
      </c>
      <c r="E619" s="215" t="s">
        <v>2187</v>
      </c>
      <c r="F619" s="196" t="s">
        <v>30</v>
      </c>
      <c r="G619" s="215" t="s">
        <v>3199</v>
      </c>
      <c r="H619" s="193" t="s">
        <v>7</v>
      </c>
      <c r="I619" s="224" t="s">
        <v>2867</v>
      </c>
      <c r="J619" s="120" t="s">
        <v>2497</v>
      </c>
      <c r="K619" s="4"/>
      <c r="L619" s="4"/>
      <c r="M619" s="4" t="s">
        <v>16</v>
      </c>
      <c r="N619" s="185"/>
      <c r="O619" s="4" t="s">
        <v>28</v>
      </c>
      <c r="P619" s="4"/>
      <c r="Q619" s="4" t="s">
        <v>28</v>
      </c>
      <c r="R619" s="4"/>
      <c r="S619" s="4"/>
      <c r="T619" s="4" t="s">
        <v>28</v>
      </c>
      <c r="U619" s="4"/>
      <c r="V619" s="4" t="s">
        <v>28</v>
      </c>
      <c r="W619" s="4"/>
      <c r="X619" s="4" t="s">
        <v>28</v>
      </c>
      <c r="Y619" s="4"/>
      <c r="Z619" s="4"/>
      <c r="AA619" s="4" t="s">
        <v>28</v>
      </c>
      <c r="AB619" s="4"/>
      <c r="AC619" s="4" t="s">
        <v>28</v>
      </c>
      <c r="AD619" s="4"/>
      <c r="AE619" s="4" t="s">
        <v>28</v>
      </c>
      <c r="AF619" s="4"/>
      <c r="AG619" s="4"/>
      <c r="AH619" s="4"/>
      <c r="AI619" s="4" t="s">
        <v>28</v>
      </c>
      <c r="AJ619" s="4"/>
      <c r="AK619" s="4" t="s">
        <v>28</v>
      </c>
      <c r="AL619" s="4"/>
      <c r="AM619" s="4" t="s">
        <v>28</v>
      </c>
      <c r="AN619" s="4"/>
      <c r="AO619" s="4"/>
      <c r="AP619" s="42">
        <f ca="1">COUNTIFS(INDIRECT(Data!$J$2),"&lt;&gt;")</f>
        <v>12</v>
      </c>
      <c r="AQ619" s="42">
        <f ca="1">COUNTIFS(INDIRECT(Data!$J$2),"P")</f>
        <v>1</v>
      </c>
      <c r="AR619" s="42">
        <f ca="1">COUNTIFS(INDIRECT(Data!$J$2),"A")</f>
        <v>11</v>
      </c>
      <c r="AS619" s="43">
        <f ca="1">COUNTIFS(INDIRECT(Data!$J$2),"L")</f>
        <v>0</v>
      </c>
      <c r="AT619" s="44">
        <f ca="1">IFERROR(Attd_Sheet[[#This Row],[Classes Attended]]/Attd_Sheet[[#This Row],[Column1]],"")</f>
        <v>8.3333333333333329E-2</v>
      </c>
      <c r="AU619" s="26"/>
    </row>
    <row r="620" spans="1:47" s="35" customFormat="1" hidden="1" x14ac:dyDescent="0.25">
      <c r="A620" s="42">
        <f>COUNTIFS(Attd_Sheet[Student ID],Attd_Sheet[[#This Row],[Student ID]])</f>
        <v>1</v>
      </c>
      <c r="B620" s="13" t="s">
        <v>137</v>
      </c>
      <c r="C620" s="193" t="s">
        <v>2981</v>
      </c>
      <c r="D620" s="215" t="s">
        <v>2188</v>
      </c>
      <c r="E620" s="215" t="s">
        <v>1605</v>
      </c>
      <c r="F620" s="196" t="s">
        <v>30</v>
      </c>
      <c r="G620" s="215" t="s">
        <v>3199</v>
      </c>
      <c r="H620" s="193" t="s">
        <v>7</v>
      </c>
      <c r="I620" s="224" t="s">
        <v>2867</v>
      </c>
      <c r="J620" s="120" t="s">
        <v>2497</v>
      </c>
      <c r="K620" s="4"/>
      <c r="L620" s="4"/>
      <c r="M620" s="4" t="s">
        <v>16</v>
      </c>
      <c r="N620" s="185"/>
      <c r="O620" s="4" t="s">
        <v>28</v>
      </c>
      <c r="P620" s="4"/>
      <c r="Q620" s="4" t="s">
        <v>16</v>
      </c>
      <c r="R620" s="4"/>
      <c r="S620" s="4"/>
      <c r="T620" s="4" t="s">
        <v>16</v>
      </c>
      <c r="U620" s="4"/>
      <c r="V620" s="4" t="s">
        <v>16</v>
      </c>
      <c r="W620" s="4"/>
      <c r="X620" s="4" t="s">
        <v>16</v>
      </c>
      <c r="Y620" s="4"/>
      <c r="Z620" s="4"/>
      <c r="AA620" s="4" t="s">
        <v>28</v>
      </c>
      <c r="AB620" s="4"/>
      <c r="AC620" s="4" t="s">
        <v>16</v>
      </c>
      <c r="AD620" s="4"/>
      <c r="AE620" s="4" t="s">
        <v>16</v>
      </c>
      <c r="AF620" s="4"/>
      <c r="AG620" s="4"/>
      <c r="AH620" s="4"/>
      <c r="AI620" s="4" t="s">
        <v>16</v>
      </c>
      <c r="AJ620" s="4"/>
      <c r="AK620" s="4" t="s">
        <v>16</v>
      </c>
      <c r="AL620" s="4"/>
      <c r="AM620" s="4" t="s">
        <v>16</v>
      </c>
      <c r="AN620" s="4"/>
      <c r="AO620" s="4"/>
      <c r="AP620" s="42">
        <f ca="1">COUNTIFS(INDIRECT(Data!$J$2),"&lt;&gt;")</f>
        <v>12</v>
      </c>
      <c r="AQ620" s="42">
        <f ca="1">COUNTIFS(INDIRECT(Data!$J$2),"P")</f>
        <v>10</v>
      </c>
      <c r="AR620" s="42">
        <f ca="1">COUNTIFS(INDIRECT(Data!$J$2),"A")</f>
        <v>2</v>
      </c>
      <c r="AS620" s="43">
        <f ca="1">COUNTIFS(INDIRECT(Data!$J$2),"L")</f>
        <v>0</v>
      </c>
      <c r="AT620" s="44">
        <f ca="1">IFERROR(Attd_Sheet[[#This Row],[Classes Attended]]/Attd_Sheet[[#This Row],[Column1]],"")</f>
        <v>0.83333333333333337</v>
      </c>
      <c r="AU620" s="26"/>
    </row>
    <row r="621" spans="1:47" s="35" customFormat="1" hidden="1" x14ac:dyDescent="0.25">
      <c r="A621" s="42">
        <f>COUNTIFS(Attd_Sheet[Student ID],Attd_Sheet[[#This Row],[Student ID]])</f>
        <v>1</v>
      </c>
      <c r="B621" s="13" t="s">
        <v>137</v>
      </c>
      <c r="C621" s="193" t="s">
        <v>2981</v>
      </c>
      <c r="D621" s="215" t="s">
        <v>2738</v>
      </c>
      <c r="E621" s="215" t="s">
        <v>2739</v>
      </c>
      <c r="F621" s="196" t="s">
        <v>24</v>
      </c>
      <c r="G621" s="215" t="s">
        <v>3199</v>
      </c>
      <c r="H621" s="193" t="s">
        <v>7</v>
      </c>
      <c r="I621" s="224" t="s">
        <v>2867</v>
      </c>
      <c r="J621" s="120" t="s">
        <v>2497</v>
      </c>
      <c r="K621" s="4"/>
      <c r="L621" s="4"/>
      <c r="M621" s="4"/>
      <c r="N621" s="185"/>
      <c r="O621" s="4"/>
      <c r="P621" s="4"/>
      <c r="Q621" s="4"/>
      <c r="R621" s="4"/>
      <c r="S621" s="4"/>
      <c r="T621" s="4"/>
      <c r="U621" s="4"/>
      <c r="V621" s="4" t="s">
        <v>16</v>
      </c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2">
        <f ca="1">COUNTIFS(INDIRECT(Data!$J$2),"&lt;&gt;")</f>
        <v>1</v>
      </c>
      <c r="AQ621" s="42">
        <f ca="1">COUNTIFS(INDIRECT(Data!$J$2),"P")</f>
        <v>1</v>
      </c>
      <c r="AR621" s="42">
        <f ca="1">COUNTIFS(INDIRECT(Data!$J$2),"A")</f>
        <v>0</v>
      </c>
      <c r="AS621" s="43">
        <f ca="1">COUNTIFS(INDIRECT(Data!$J$2),"L")</f>
        <v>0</v>
      </c>
      <c r="AT621" s="44">
        <f ca="1">IFERROR(Attd_Sheet[[#This Row],[Classes Attended]]/Attd_Sheet[[#This Row],[Column1]],"")</f>
        <v>1</v>
      </c>
      <c r="AU621" s="26"/>
    </row>
    <row r="622" spans="1:47" s="35" customFormat="1" hidden="1" x14ac:dyDescent="0.25">
      <c r="A622" s="42">
        <f>COUNTIFS(Attd_Sheet[Student ID],Attd_Sheet[[#This Row],[Student ID]])</f>
        <v>1</v>
      </c>
      <c r="B622" s="13" t="s">
        <v>137</v>
      </c>
      <c r="C622" s="193" t="s">
        <v>2981</v>
      </c>
      <c r="D622" s="215" t="s">
        <v>2191</v>
      </c>
      <c r="E622" s="215" t="s">
        <v>2192</v>
      </c>
      <c r="F622" s="196" t="s">
        <v>30</v>
      </c>
      <c r="G622" s="215" t="s">
        <v>3199</v>
      </c>
      <c r="H622" s="193" t="s">
        <v>7</v>
      </c>
      <c r="I622" s="224" t="s">
        <v>2867</v>
      </c>
      <c r="J622" s="120" t="s">
        <v>2497</v>
      </c>
      <c r="K622" s="4"/>
      <c r="L622" s="4"/>
      <c r="M622" s="4" t="s">
        <v>16</v>
      </c>
      <c r="N622" s="185"/>
      <c r="O622" s="4" t="s">
        <v>28</v>
      </c>
      <c r="P622" s="4"/>
      <c r="Q622" s="4" t="s">
        <v>16</v>
      </c>
      <c r="R622" s="4"/>
      <c r="S622" s="4"/>
      <c r="T622" s="4" t="s">
        <v>16</v>
      </c>
      <c r="U622" s="4"/>
      <c r="V622" s="4" t="s">
        <v>28</v>
      </c>
      <c r="W622" s="4"/>
      <c r="X622" s="4" t="s">
        <v>16</v>
      </c>
      <c r="Y622" s="4"/>
      <c r="Z622" s="4"/>
      <c r="AA622" s="4" t="s">
        <v>16</v>
      </c>
      <c r="AB622" s="4"/>
      <c r="AC622" s="4" t="s">
        <v>16</v>
      </c>
      <c r="AD622" s="4"/>
      <c r="AE622" s="4" t="s">
        <v>16</v>
      </c>
      <c r="AF622" s="4"/>
      <c r="AG622" s="4"/>
      <c r="AH622" s="4"/>
      <c r="AI622" s="4" t="s">
        <v>16</v>
      </c>
      <c r="AJ622" s="4"/>
      <c r="AK622" s="4" t="s">
        <v>16</v>
      </c>
      <c r="AL622" s="4"/>
      <c r="AM622" s="4" t="s">
        <v>16</v>
      </c>
      <c r="AN622" s="4"/>
      <c r="AO622" s="4"/>
      <c r="AP622" s="42">
        <f ca="1">COUNTIFS(INDIRECT(Data!$J$2),"&lt;&gt;")</f>
        <v>12</v>
      </c>
      <c r="AQ622" s="42">
        <f ca="1">COUNTIFS(INDIRECT(Data!$J$2),"P")</f>
        <v>10</v>
      </c>
      <c r="AR622" s="42">
        <f ca="1">COUNTIFS(INDIRECT(Data!$J$2),"A")</f>
        <v>2</v>
      </c>
      <c r="AS622" s="43">
        <f ca="1">COUNTIFS(INDIRECT(Data!$J$2),"L")</f>
        <v>0</v>
      </c>
      <c r="AT622" s="44">
        <f ca="1">IFERROR(Attd_Sheet[[#This Row],[Classes Attended]]/Attd_Sheet[[#This Row],[Column1]],"")</f>
        <v>0.83333333333333337</v>
      </c>
      <c r="AU622" s="26"/>
    </row>
    <row r="623" spans="1:47" s="35" customFormat="1" hidden="1" x14ac:dyDescent="0.25">
      <c r="A623" s="42">
        <f>COUNTIFS(Attd_Sheet[Student ID],Attd_Sheet[[#This Row],[Student ID]])</f>
        <v>1</v>
      </c>
      <c r="B623" s="13" t="s">
        <v>137</v>
      </c>
      <c r="C623" s="193" t="s">
        <v>2981</v>
      </c>
      <c r="D623" s="215" t="s">
        <v>2193</v>
      </c>
      <c r="E623" s="215" t="s">
        <v>1105</v>
      </c>
      <c r="F623" s="196" t="s">
        <v>30</v>
      </c>
      <c r="G623" s="215" t="s">
        <v>3199</v>
      </c>
      <c r="H623" s="193" t="s">
        <v>7</v>
      </c>
      <c r="I623" s="224" t="s">
        <v>2867</v>
      </c>
      <c r="J623" s="120" t="s">
        <v>2497</v>
      </c>
      <c r="K623" s="4"/>
      <c r="L623" s="4"/>
      <c r="M623" s="4" t="s">
        <v>16</v>
      </c>
      <c r="N623" s="185"/>
      <c r="O623" s="4" t="s">
        <v>28</v>
      </c>
      <c r="P623" s="4"/>
      <c r="Q623" s="4" t="s">
        <v>28</v>
      </c>
      <c r="R623" s="4"/>
      <c r="S623" s="4"/>
      <c r="T623" s="4" t="s">
        <v>16</v>
      </c>
      <c r="U623" s="4"/>
      <c r="V623" s="4" t="s">
        <v>16</v>
      </c>
      <c r="W623" s="4"/>
      <c r="X623" s="4" t="s">
        <v>16</v>
      </c>
      <c r="Y623" s="4"/>
      <c r="Z623" s="4"/>
      <c r="AA623" s="4" t="s">
        <v>16</v>
      </c>
      <c r="AB623" s="4"/>
      <c r="AC623" s="4" t="s">
        <v>16</v>
      </c>
      <c r="AD623" s="4"/>
      <c r="AE623" s="4" t="s">
        <v>16</v>
      </c>
      <c r="AF623" s="4"/>
      <c r="AG623" s="4"/>
      <c r="AH623" s="4"/>
      <c r="AI623" s="4" t="s">
        <v>16</v>
      </c>
      <c r="AJ623" s="4"/>
      <c r="AK623" s="4" t="s">
        <v>16</v>
      </c>
      <c r="AL623" s="4"/>
      <c r="AM623" s="4" t="s">
        <v>28</v>
      </c>
      <c r="AN623" s="4"/>
      <c r="AO623" s="4"/>
      <c r="AP623" s="42">
        <f ca="1">COUNTIFS(INDIRECT(Data!$J$2),"&lt;&gt;")</f>
        <v>12</v>
      </c>
      <c r="AQ623" s="42">
        <f ca="1">COUNTIFS(INDIRECT(Data!$J$2),"P")</f>
        <v>9</v>
      </c>
      <c r="AR623" s="42">
        <f ca="1">COUNTIFS(INDIRECT(Data!$J$2),"A")</f>
        <v>3</v>
      </c>
      <c r="AS623" s="43">
        <f ca="1">COUNTIFS(INDIRECT(Data!$J$2),"L")</f>
        <v>0</v>
      </c>
      <c r="AT623" s="44">
        <f ca="1">IFERROR(Attd_Sheet[[#This Row],[Classes Attended]]/Attd_Sheet[[#This Row],[Column1]],"")</f>
        <v>0.75</v>
      </c>
      <c r="AU623" s="93"/>
    </row>
    <row r="624" spans="1:47" s="116" customFormat="1" hidden="1" x14ac:dyDescent="0.25">
      <c r="A624" s="42">
        <f>COUNTIFS(Attd_Sheet[Student ID],Attd_Sheet[[#This Row],[Student ID]])</f>
        <v>1</v>
      </c>
      <c r="B624" s="13" t="s">
        <v>139</v>
      </c>
      <c r="C624" s="193" t="s">
        <v>2981</v>
      </c>
      <c r="D624" s="215" t="s">
        <v>2194</v>
      </c>
      <c r="E624" s="215" t="s">
        <v>2195</v>
      </c>
      <c r="F624" s="196" t="s">
        <v>30</v>
      </c>
      <c r="G624" s="215" t="s">
        <v>3199</v>
      </c>
      <c r="H624" s="193" t="s">
        <v>7</v>
      </c>
      <c r="I624" s="224" t="s">
        <v>2867</v>
      </c>
      <c r="J624" s="120" t="s">
        <v>2497</v>
      </c>
      <c r="K624" s="4"/>
      <c r="L624" s="4"/>
      <c r="M624" s="4" t="s">
        <v>28</v>
      </c>
      <c r="N624" s="185"/>
      <c r="O624" s="4" t="s">
        <v>28</v>
      </c>
      <c r="P624" s="4"/>
      <c r="Q624" s="4" t="s">
        <v>28</v>
      </c>
      <c r="R624" s="4"/>
      <c r="S624" s="4"/>
      <c r="T624" s="4" t="s">
        <v>28</v>
      </c>
      <c r="U624" s="4"/>
      <c r="V624" s="4" t="s">
        <v>28</v>
      </c>
      <c r="W624" s="4"/>
      <c r="X624" s="4" t="s">
        <v>28</v>
      </c>
      <c r="Y624" s="4"/>
      <c r="Z624" s="4"/>
      <c r="AA624" s="4" t="s">
        <v>28</v>
      </c>
      <c r="AB624" s="4"/>
      <c r="AC624" s="4" t="s">
        <v>28</v>
      </c>
      <c r="AD624" s="4"/>
      <c r="AE624" s="4" t="s">
        <v>28</v>
      </c>
      <c r="AF624" s="4"/>
      <c r="AG624" s="4"/>
      <c r="AH624" s="4"/>
      <c r="AI624" s="4" t="s">
        <v>28</v>
      </c>
      <c r="AJ624" s="4"/>
      <c r="AK624" s="4" t="s">
        <v>28</v>
      </c>
      <c r="AL624" s="4"/>
      <c r="AM624" s="4" t="s">
        <v>28</v>
      </c>
      <c r="AN624" s="4"/>
      <c r="AO624" s="4"/>
      <c r="AP624" s="42">
        <f ca="1">COUNTIFS(INDIRECT(Data!$J$2),"&lt;&gt;")</f>
        <v>12</v>
      </c>
      <c r="AQ624" s="42">
        <f ca="1">COUNTIFS(INDIRECT(Data!$J$2),"P")</f>
        <v>0</v>
      </c>
      <c r="AR624" s="42">
        <f ca="1">COUNTIFS(INDIRECT(Data!$J$2),"A")</f>
        <v>12</v>
      </c>
      <c r="AS624" s="43">
        <f ca="1">COUNTIFS(INDIRECT(Data!$J$2),"L")</f>
        <v>0</v>
      </c>
      <c r="AT624" s="44">
        <f ca="1">IFERROR(Attd_Sheet[[#This Row],[Classes Attended]]/Attd_Sheet[[#This Row],[Column1]],"")</f>
        <v>0</v>
      </c>
      <c r="AU624" s="26"/>
    </row>
    <row r="625" spans="1:47" s="35" customFormat="1" hidden="1" x14ac:dyDescent="0.25">
      <c r="A625" s="42">
        <f>COUNTIFS(Attd_Sheet[Student ID],Attd_Sheet[[#This Row],[Student ID]])</f>
        <v>1</v>
      </c>
      <c r="B625" s="13" t="s">
        <v>137</v>
      </c>
      <c r="C625" s="193" t="s">
        <v>2981</v>
      </c>
      <c r="D625" s="215" t="s">
        <v>2196</v>
      </c>
      <c r="E625" s="215" t="s">
        <v>2197</v>
      </c>
      <c r="F625" s="196" t="s">
        <v>30</v>
      </c>
      <c r="G625" s="215" t="s">
        <v>3199</v>
      </c>
      <c r="H625" s="193" t="s">
        <v>7</v>
      </c>
      <c r="I625" s="224" t="s">
        <v>2867</v>
      </c>
      <c r="J625" s="120" t="s">
        <v>2497</v>
      </c>
      <c r="K625" s="4"/>
      <c r="L625" s="4"/>
      <c r="M625" s="4" t="s">
        <v>16</v>
      </c>
      <c r="N625" s="185"/>
      <c r="O625" s="4" t="s">
        <v>28</v>
      </c>
      <c r="P625" s="4"/>
      <c r="Q625" s="4" t="s">
        <v>28</v>
      </c>
      <c r="R625" s="4"/>
      <c r="S625" s="4"/>
      <c r="T625" s="4" t="s">
        <v>28</v>
      </c>
      <c r="U625" s="4"/>
      <c r="V625" s="4" t="s">
        <v>28</v>
      </c>
      <c r="W625" s="4"/>
      <c r="X625" s="4" t="s">
        <v>28</v>
      </c>
      <c r="Y625" s="4"/>
      <c r="Z625" s="4"/>
      <c r="AA625" s="4" t="s">
        <v>28</v>
      </c>
      <c r="AB625" s="4"/>
      <c r="AC625" s="4" t="s">
        <v>28</v>
      </c>
      <c r="AD625" s="4"/>
      <c r="AE625" s="4" t="s">
        <v>28</v>
      </c>
      <c r="AF625" s="4"/>
      <c r="AG625" s="4"/>
      <c r="AH625" s="4"/>
      <c r="AI625" s="4" t="s">
        <v>28</v>
      </c>
      <c r="AJ625" s="4"/>
      <c r="AK625" s="4" t="s">
        <v>28</v>
      </c>
      <c r="AL625" s="4"/>
      <c r="AM625" s="4" t="s">
        <v>28</v>
      </c>
      <c r="AN625" s="4"/>
      <c r="AO625" s="4"/>
      <c r="AP625" s="42">
        <f ca="1">COUNTIFS(INDIRECT(Data!$J$2),"&lt;&gt;")</f>
        <v>12</v>
      </c>
      <c r="AQ625" s="42">
        <f ca="1">COUNTIFS(INDIRECT(Data!$J$2),"P")</f>
        <v>1</v>
      </c>
      <c r="AR625" s="42">
        <f ca="1">COUNTIFS(INDIRECT(Data!$J$2),"A")</f>
        <v>11</v>
      </c>
      <c r="AS625" s="43">
        <f ca="1">COUNTIFS(INDIRECT(Data!$J$2),"L")</f>
        <v>0</v>
      </c>
      <c r="AT625" s="44">
        <f ca="1">IFERROR(Attd_Sheet[[#This Row],[Classes Attended]]/Attd_Sheet[[#This Row],[Column1]],"")</f>
        <v>8.3333333333333329E-2</v>
      </c>
      <c r="AU625" s="26"/>
    </row>
    <row r="626" spans="1:47" s="35" customFormat="1" hidden="1" x14ac:dyDescent="0.25">
      <c r="A626" s="42">
        <f>COUNTIFS(Attd_Sheet[Student ID],Attd_Sheet[[#This Row],[Student ID]])</f>
        <v>1</v>
      </c>
      <c r="B626" s="13" t="s">
        <v>137</v>
      </c>
      <c r="C626" s="193" t="s">
        <v>2981</v>
      </c>
      <c r="D626" s="215" t="s">
        <v>2198</v>
      </c>
      <c r="E626" s="215" t="s">
        <v>2199</v>
      </c>
      <c r="F626" s="196" t="s">
        <v>30</v>
      </c>
      <c r="G626" s="215" t="s">
        <v>3199</v>
      </c>
      <c r="H626" s="193" t="s">
        <v>7</v>
      </c>
      <c r="I626" s="224" t="s">
        <v>2867</v>
      </c>
      <c r="J626" s="120" t="s">
        <v>2497</v>
      </c>
      <c r="K626" s="4"/>
      <c r="L626" s="4"/>
      <c r="M626" s="4" t="s">
        <v>16</v>
      </c>
      <c r="N626" s="185"/>
      <c r="O626" s="4" t="s">
        <v>28</v>
      </c>
      <c r="P626" s="4"/>
      <c r="Q626" s="4" t="s">
        <v>28</v>
      </c>
      <c r="R626" s="4"/>
      <c r="S626" s="4"/>
      <c r="T626" s="4" t="s">
        <v>28</v>
      </c>
      <c r="U626" s="4"/>
      <c r="V626" s="4" t="s">
        <v>28</v>
      </c>
      <c r="W626" s="4"/>
      <c r="X626" s="4" t="s">
        <v>28</v>
      </c>
      <c r="Y626" s="4"/>
      <c r="Z626" s="4"/>
      <c r="AA626" s="4" t="s">
        <v>28</v>
      </c>
      <c r="AB626" s="4"/>
      <c r="AC626" s="4" t="s">
        <v>28</v>
      </c>
      <c r="AD626" s="4"/>
      <c r="AE626" s="4" t="s">
        <v>28</v>
      </c>
      <c r="AF626" s="4"/>
      <c r="AG626" s="4"/>
      <c r="AH626" s="4"/>
      <c r="AI626" s="4" t="s">
        <v>28</v>
      </c>
      <c r="AJ626" s="4"/>
      <c r="AK626" s="4" t="s">
        <v>28</v>
      </c>
      <c r="AL626" s="4"/>
      <c r="AM626" s="4" t="s">
        <v>28</v>
      </c>
      <c r="AN626" s="4"/>
      <c r="AO626" s="4"/>
      <c r="AP626" s="42">
        <f ca="1">COUNTIFS(INDIRECT(Data!$J$2),"&lt;&gt;")</f>
        <v>12</v>
      </c>
      <c r="AQ626" s="42">
        <f ca="1">COUNTIFS(INDIRECT(Data!$J$2),"P")</f>
        <v>1</v>
      </c>
      <c r="AR626" s="42">
        <f ca="1">COUNTIFS(INDIRECT(Data!$J$2),"A")</f>
        <v>11</v>
      </c>
      <c r="AS626" s="43">
        <f ca="1">COUNTIFS(INDIRECT(Data!$J$2),"L")</f>
        <v>0</v>
      </c>
      <c r="AT626" s="44">
        <f ca="1">IFERROR(Attd_Sheet[[#This Row],[Classes Attended]]/Attd_Sheet[[#This Row],[Column1]],"")</f>
        <v>8.3333333333333329E-2</v>
      </c>
      <c r="AU626" s="26"/>
    </row>
    <row r="627" spans="1:47" s="35" customFormat="1" hidden="1" x14ac:dyDescent="0.25">
      <c r="A627" s="42">
        <f>COUNTIFS(Attd_Sheet[Student ID],Attd_Sheet[[#This Row],[Student ID]])</f>
        <v>1</v>
      </c>
      <c r="B627" s="13" t="s">
        <v>137</v>
      </c>
      <c r="C627" s="193" t="s">
        <v>2981</v>
      </c>
      <c r="D627" s="215" t="s">
        <v>2200</v>
      </c>
      <c r="E627" s="215" t="s">
        <v>2201</v>
      </c>
      <c r="F627" s="196" t="s">
        <v>30</v>
      </c>
      <c r="G627" s="215" t="s">
        <v>3199</v>
      </c>
      <c r="H627" s="193" t="s">
        <v>7</v>
      </c>
      <c r="I627" s="224" t="s">
        <v>2867</v>
      </c>
      <c r="J627" s="120" t="s">
        <v>2497</v>
      </c>
      <c r="K627" s="4"/>
      <c r="L627" s="4"/>
      <c r="M627" s="4" t="s">
        <v>16</v>
      </c>
      <c r="N627" s="4"/>
      <c r="O627" s="4" t="s">
        <v>28</v>
      </c>
      <c r="P627" s="4"/>
      <c r="Q627" s="4" t="s">
        <v>28</v>
      </c>
      <c r="R627" s="4"/>
      <c r="S627" s="4"/>
      <c r="T627" s="4" t="s">
        <v>16</v>
      </c>
      <c r="U627" s="4"/>
      <c r="V627" s="4" t="s">
        <v>16</v>
      </c>
      <c r="W627" s="4"/>
      <c r="X627" s="4" t="s">
        <v>16</v>
      </c>
      <c r="Y627" s="4"/>
      <c r="Z627" s="4"/>
      <c r="AA627" s="4" t="s">
        <v>16</v>
      </c>
      <c r="AB627" s="4"/>
      <c r="AC627" s="4" t="s">
        <v>16</v>
      </c>
      <c r="AD627" s="4"/>
      <c r="AE627" s="4" t="s">
        <v>16</v>
      </c>
      <c r="AF627" s="4"/>
      <c r="AG627" s="4"/>
      <c r="AH627" s="4"/>
      <c r="AI627" s="4" t="s">
        <v>16</v>
      </c>
      <c r="AJ627" s="4"/>
      <c r="AK627" s="4" t="s">
        <v>16</v>
      </c>
      <c r="AL627" s="4"/>
      <c r="AM627" s="4" t="s">
        <v>16</v>
      </c>
      <c r="AN627" s="4"/>
      <c r="AO627" s="4"/>
      <c r="AP627" s="42">
        <f ca="1">COUNTIFS(INDIRECT(Data!$J$2),"&lt;&gt;")</f>
        <v>12</v>
      </c>
      <c r="AQ627" s="42">
        <f ca="1">COUNTIFS(INDIRECT(Data!$J$2),"P")</f>
        <v>10</v>
      </c>
      <c r="AR627" s="42">
        <f ca="1">COUNTIFS(INDIRECT(Data!$J$2),"A")</f>
        <v>2</v>
      </c>
      <c r="AS627" s="43">
        <f ca="1">COUNTIFS(INDIRECT(Data!$J$2),"L")</f>
        <v>0</v>
      </c>
      <c r="AT627" s="44">
        <f ca="1">IFERROR(Attd_Sheet[[#This Row],[Classes Attended]]/Attd_Sheet[[#This Row],[Column1]],"")</f>
        <v>0.83333333333333337</v>
      </c>
      <c r="AU627" s="26"/>
    </row>
    <row r="628" spans="1:47" s="35" customFormat="1" hidden="1" x14ac:dyDescent="0.25">
      <c r="A628" s="42">
        <f>COUNTIFS(Attd_Sheet[Student ID],Attd_Sheet[[#This Row],[Student ID]])</f>
        <v>1</v>
      </c>
      <c r="B628" s="13" t="s">
        <v>137</v>
      </c>
      <c r="C628" s="193" t="s">
        <v>2981</v>
      </c>
      <c r="D628" s="215" t="s">
        <v>2202</v>
      </c>
      <c r="E628" s="215" t="s">
        <v>2203</v>
      </c>
      <c r="F628" s="196" t="s">
        <v>30</v>
      </c>
      <c r="G628" s="215" t="s">
        <v>3199</v>
      </c>
      <c r="H628" s="193" t="s">
        <v>7</v>
      </c>
      <c r="I628" s="224" t="s">
        <v>2867</v>
      </c>
      <c r="J628" s="120" t="s">
        <v>2497</v>
      </c>
      <c r="K628" s="4"/>
      <c r="L628" s="4"/>
      <c r="M628" s="4" t="s">
        <v>28</v>
      </c>
      <c r="N628" s="4"/>
      <c r="O628" s="4" t="s">
        <v>28</v>
      </c>
      <c r="P628" s="4"/>
      <c r="Q628" s="4" t="s">
        <v>28</v>
      </c>
      <c r="R628" s="4"/>
      <c r="S628" s="4"/>
      <c r="T628" s="4" t="s">
        <v>28</v>
      </c>
      <c r="U628" s="4"/>
      <c r="V628" s="4" t="s">
        <v>28</v>
      </c>
      <c r="W628" s="4"/>
      <c r="X628" s="4" t="s">
        <v>16</v>
      </c>
      <c r="Y628" s="4"/>
      <c r="Z628" s="4"/>
      <c r="AA628" s="4" t="s">
        <v>16</v>
      </c>
      <c r="AB628" s="4"/>
      <c r="AC628" s="4" t="s">
        <v>16</v>
      </c>
      <c r="AD628" s="4"/>
      <c r="AE628" s="4" t="s">
        <v>16</v>
      </c>
      <c r="AF628" s="4"/>
      <c r="AG628" s="4"/>
      <c r="AH628" s="4"/>
      <c r="AI628" s="4" t="s">
        <v>16</v>
      </c>
      <c r="AJ628" s="4"/>
      <c r="AK628" s="4" t="s">
        <v>16</v>
      </c>
      <c r="AL628" s="4"/>
      <c r="AM628" s="4" t="s">
        <v>16</v>
      </c>
      <c r="AN628" s="4"/>
      <c r="AO628" s="4"/>
      <c r="AP628" s="42">
        <f ca="1">COUNTIFS(INDIRECT(Data!$J$2),"&lt;&gt;")</f>
        <v>12</v>
      </c>
      <c r="AQ628" s="42">
        <f ca="1">COUNTIFS(INDIRECT(Data!$J$2),"P")</f>
        <v>7</v>
      </c>
      <c r="AR628" s="42">
        <f ca="1">COUNTIFS(INDIRECT(Data!$J$2),"A")</f>
        <v>5</v>
      </c>
      <c r="AS628" s="43">
        <f ca="1">COUNTIFS(INDIRECT(Data!$J$2),"L")</f>
        <v>0</v>
      </c>
      <c r="AT628" s="44">
        <f ca="1">IFERROR(Attd_Sheet[[#This Row],[Classes Attended]]/Attd_Sheet[[#This Row],[Column1]],"")</f>
        <v>0.58333333333333337</v>
      </c>
      <c r="AU628" s="26"/>
    </row>
    <row r="629" spans="1:47" s="35" customFormat="1" hidden="1" x14ac:dyDescent="0.25">
      <c r="A629" s="42">
        <f>COUNTIFS(Attd_Sheet[Student ID],Attd_Sheet[[#This Row],[Student ID]])</f>
        <v>1</v>
      </c>
      <c r="B629" s="13" t="s">
        <v>139</v>
      </c>
      <c r="C629" s="193" t="s">
        <v>2494</v>
      </c>
      <c r="D629" s="215" t="s">
        <v>609</v>
      </c>
      <c r="E629" s="215" t="s">
        <v>1422</v>
      </c>
      <c r="F629" s="201" t="s">
        <v>30</v>
      </c>
      <c r="G629" s="215" t="s">
        <v>2448</v>
      </c>
      <c r="H629" s="193" t="s">
        <v>7</v>
      </c>
      <c r="I629" s="224" t="s">
        <v>2992</v>
      </c>
      <c r="J629" s="120" t="s">
        <v>2480</v>
      </c>
      <c r="K629" s="4" t="s">
        <v>28</v>
      </c>
      <c r="L629" s="4"/>
      <c r="M629" s="4"/>
      <c r="N629" s="4" t="s">
        <v>28</v>
      </c>
      <c r="O629" s="4"/>
      <c r="P629" s="4" t="s">
        <v>28</v>
      </c>
      <c r="Q629" s="4"/>
      <c r="R629" s="4" t="s">
        <v>28</v>
      </c>
      <c r="S629" s="4"/>
      <c r="T629" s="4"/>
      <c r="U629" s="4" t="s">
        <v>28</v>
      </c>
      <c r="V629" s="4"/>
      <c r="W629" s="4" t="s">
        <v>28</v>
      </c>
      <c r="X629" s="4"/>
      <c r="Y629" s="4"/>
      <c r="Z629" s="4"/>
      <c r="AA629" s="4"/>
      <c r="AB629" s="4" t="s">
        <v>28</v>
      </c>
      <c r="AC629" s="4"/>
      <c r="AD629" s="4" t="s">
        <v>28</v>
      </c>
      <c r="AE629" s="236"/>
      <c r="AF629" s="4" t="s">
        <v>28</v>
      </c>
      <c r="AG629" s="4"/>
      <c r="AH629" s="4"/>
      <c r="AI629" s="4" t="s">
        <v>28</v>
      </c>
      <c r="AJ629" s="4"/>
      <c r="AK629" s="4" t="s">
        <v>28</v>
      </c>
      <c r="AL629" s="4"/>
      <c r="AM629" s="4" t="s">
        <v>28</v>
      </c>
      <c r="AN629" s="4"/>
      <c r="AO629" s="4"/>
      <c r="AP629" s="42">
        <f ca="1">COUNTIFS(INDIRECT(Data!$J$2),"&lt;&gt;")</f>
        <v>12</v>
      </c>
      <c r="AQ629" s="42">
        <f ca="1">COUNTIFS(INDIRECT(Data!$J$2),"P")</f>
        <v>0</v>
      </c>
      <c r="AR629" s="42">
        <f ca="1">COUNTIFS(INDIRECT(Data!$J$2),"A")</f>
        <v>12</v>
      </c>
      <c r="AS629" s="43">
        <f ca="1">COUNTIFS(INDIRECT(Data!$J$2),"L")</f>
        <v>0</v>
      </c>
      <c r="AT629" s="44">
        <f ca="1">IFERROR(Attd_Sheet[[#This Row],[Classes Attended]]/Attd_Sheet[[#This Row],[Column1]],"")</f>
        <v>0</v>
      </c>
      <c r="AU629" s="93"/>
    </row>
    <row r="630" spans="1:47" s="35" customFormat="1" hidden="1" x14ac:dyDescent="0.25">
      <c r="A630" s="42">
        <f>COUNTIFS(Attd_Sheet[Student ID],Attd_Sheet[[#This Row],[Student ID]])</f>
        <v>1</v>
      </c>
      <c r="B630" s="13" t="s">
        <v>137</v>
      </c>
      <c r="C630" s="193" t="s">
        <v>2494</v>
      </c>
      <c r="D630" s="215" t="s">
        <v>610</v>
      </c>
      <c r="E630" s="215" t="s">
        <v>1423</v>
      </c>
      <c r="F630" s="201" t="s">
        <v>30</v>
      </c>
      <c r="G630" s="215" t="s">
        <v>2448</v>
      </c>
      <c r="H630" s="193" t="s">
        <v>7</v>
      </c>
      <c r="I630" s="224" t="s">
        <v>2992</v>
      </c>
      <c r="J630" s="120" t="s">
        <v>2480</v>
      </c>
      <c r="K630" s="4" t="s">
        <v>16</v>
      </c>
      <c r="L630" s="4"/>
      <c r="M630" s="4"/>
      <c r="N630" s="4" t="s">
        <v>16</v>
      </c>
      <c r="O630" s="4"/>
      <c r="P630" s="4" t="s">
        <v>16</v>
      </c>
      <c r="Q630" s="4"/>
      <c r="R630" s="4" t="s">
        <v>16</v>
      </c>
      <c r="S630" s="4"/>
      <c r="T630" s="4"/>
      <c r="U630" s="4" t="s">
        <v>28</v>
      </c>
      <c r="V630" s="4"/>
      <c r="W630" s="4" t="s">
        <v>28</v>
      </c>
      <c r="X630" s="4"/>
      <c r="Y630" s="4"/>
      <c r="Z630" s="4"/>
      <c r="AA630" s="4"/>
      <c r="AB630" s="4" t="s">
        <v>16</v>
      </c>
      <c r="AC630" s="4"/>
      <c r="AD630" s="4" t="s">
        <v>16</v>
      </c>
      <c r="AE630" s="236"/>
      <c r="AF630" s="4" t="s">
        <v>16</v>
      </c>
      <c r="AG630" s="4"/>
      <c r="AH630" s="4"/>
      <c r="AI630" s="4" t="s">
        <v>16</v>
      </c>
      <c r="AJ630" s="4"/>
      <c r="AK630" s="4" t="s">
        <v>16</v>
      </c>
      <c r="AL630" s="4"/>
      <c r="AM630" s="4" t="s">
        <v>16</v>
      </c>
      <c r="AN630" s="4"/>
      <c r="AO630" s="4"/>
      <c r="AP630" s="42">
        <f ca="1">COUNTIFS(INDIRECT(Data!$J$2),"&lt;&gt;")</f>
        <v>12</v>
      </c>
      <c r="AQ630" s="42">
        <f ca="1">COUNTIFS(INDIRECT(Data!$J$2),"P")</f>
        <v>10</v>
      </c>
      <c r="AR630" s="42">
        <f ca="1">COUNTIFS(INDIRECT(Data!$J$2),"A")</f>
        <v>2</v>
      </c>
      <c r="AS630" s="43">
        <f ca="1">COUNTIFS(INDIRECT(Data!$J$2),"L")</f>
        <v>0</v>
      </c>
      <c r="AT630" s="44">
        <f ca="1">IFERROR(Attd_Sheet[[#This Row],[Classes Attended]]/Attd_Sheet[[#This Row],[Column1]],"")</f>
        <v>0.83333333333333337</v>
      </c>
      <c r="AU630" s="186"/>
    </row>
    <row r="631" spans="1:47" s="35" customFormat="1" hidden="1" x14ac:dyDescent="0.25">
      <c r="A631" s="42">
        <f>COUNTIFS(Attd_Sheet[Student ID],Attd_Sheet[[#This Row],[Student ID]])</f>
        <v>1</v>
      </c>
      <c r="B631" s="13" t="s">
        <v>137</v>
      </c>
      <c r="C631" s="193" t="s">
        <v>2494</v>
      </c>
      <c r="D631" s="215" t="s">
        <v>611</v>
      </c>
      <c r="E631" s="215" t="s">
        <v>1424</v>
      </c>
      <c r="F631" s="201" t="s">
        <v>30</v>
      </c>
      <c r="G631" s="215" t="s">
        <v>2448</v>
      </c>
      <c r="H631" s="193" t="s">
        <v>7</v>
      </c>
      <c r="I631" s="224" t="s">
        <v>2992</v>
      </c>
      <c r="J631" s="120" t="s">
        <v>2480</v>
      </c>
      <c r="K631" s="4" t="s">
        <v>16</v>
      </c>
      <c r="L631" s="4"/>
      <c r="M631" s="4"/>
      <c r="N631" s="4" t="s">
        <v>16</v>
      </c>
      <c r="O631" s="4"/>
      <c r="P631" s="4" t="s">
        <v>16</v>
      </c>
      <c r="Q631" s="4"/>
      <c r="R631" s="4" t="s">
        <v>16</v>
      </c>
      <c r="S631" s="4"/>
      <c r="T631" s="4"/>
      <c r="U631" s="4" t="s">
        <v>28</v>
      </c>
      <c r="V631" s="4"/>
      <c r="W631" s="4" t="s">
        <v>28</v>
      </c>
      <c r="X631" s="4"/>
      <c r="Y631" s="4"/>
      <c r="Z631" s="4"/>
      <c r="AA631" s="4"/>
      <c r="AB631" s="4" t="s">
        <v>28</v>
      </c>
      <c r="AC631" s="4"/>
      <c r="AD631" s="4" t="s">
        <v>16</v>
      </c>
      <c r="AE631" s="236"/>
      <c r="AF631" s="4" t="s">
        <v>16</v>
      </c>
      <c r="AG631" s="4"/>
      <c r="AH631" s="4"/>
      <c r="AI631" s="4" t="s">
        <v>16</v>
      </c>
      <c r="AJ631" s="4"/>
      <c r="AK631" s="4" t="s">
        <v>16</v>
      </c>
      <c r="AL631" s="4"/>
      <c r="AM631" s="4" t="s">
        <v>16</v>
      </c>
      <c r="AN631" s="4"/>
      <c r="AO631" s="4"/>
      <c r="AP631" s="42">
        <f ca="1">COUNTIFS(INDIRECT(Data!$J$2),"&lt;&gt;")</f>
        <v>12</v>
      </c>
      <c r="AQ631" s="42">
        <f ca="1">COUNTIFS(INDIRECT(Data!$J$2),"P")</f>
        <v>9</v>
      </c>
      <c r="AR631" s="42">
        <f ca="1">COUNTIFS(INDIRECT(Data!$J$2),"A")</f>
        <v>3</v>
      </c>
      <c r="AS631" s="43">
        <f ca="1">COUNTIFS(INDIRECT(Data!$J$2),"L")</f>
        <v>0</v>
      </c>
      <c r="AT631" s="44">
        <f ca="1">IFERROR(Attd_Sheet[[#This Row],[Classes Attended]]/Attd_Sheet[[#This Row],[Column1]],"")</f>
        <v>0.75</v>
      </c>
      <c r="AU631" s="93"/>
    </row>
    <row r="632" spans="1:47" s="35" customFormat="1" hidden="1" x14ac:dyDescent="0.25">
      <c r="A632" s="42">
        <f>COUNTIFS(Attd_Sheet[Student ID],Attd_Sheet[[#This Row],[Student ID]])</f>
        <v>1</v>
      </c>
      <c r="B632" s="13" t="s">
        <v>137</v>
      </c>
      <c r="C632" s="193" t="s">
        <v>2494</v>
      </c>
      <c r="D632" s="215" t="s">
        <v>2149</v>
      </c>
      <c r="E632" s="215" t="s">
        <v>2150</v>
      </c>
      <c r="F632" s="201" t="s">
        <v>30</v>
      </c>
      <c r="G632" s="215" t="s">
        <v>2448</v>
      </c>
      <c r="H632" s="193" t="s">
        <v>7</v>
      </c>
      <c r="I632" s="224" t="s">
        <v>2992</v>
      </c>
      <c r="J632" s="120" t="s">
        <v>2480</v>
      </c>
      <c r="K632" s="4" t="s">
        <v>16</v>
      </c>
      <c r="L632" s="4"/>
      <c r="M632" s="4"/>
      <c r="N632" s="4" t="s">
        <v>16</v>
      </c>
      <c r="O632" s="4"/>
      <c r="P632" s="4" t="s">
        <v>16</v>
      </c>
      <c r="Q632" s="4"/>
      <c r="R632" s="4" t="s">
        <v>16</v>
      </c>
      <c r="S632" s="4"/>
      <c r="T632" s="4"/>
      <c r="U632" s="4" t="s">
        <v>16</v>
      </c>
      <c r="V632" s="4"/>
      <c r="W632" s="4" t="s">
        <v>16</v>
      </c>
      <c r="X632" s="4"/>
      <c r="Y632" s="4"/>
      <c r="Z632" s="4"/>
      <c r="AA632" s="4"/>
      <c r="AB632" s="4" t="s">
        <v>28</v>
      </c>
      <c r="AC632" s="4"/>
      <c r="AD632" s="4" t="s">
        <v>28</v>
      </c>
      <c r="AE632" s="236"/>
      <c r="AF632" s="4" t="s">
        <v>28</v>
      </c>
      <c r="AG632" s="4"/>
      <c r="AH632" s="4"/>
      <c r="AI632" s="4" t="s">
        <v>28</v>
      </c>
      <c r="AJ632" s="4"/>
      <c r="AK632" s="4" t="s">
        <v>28</v>
      </c>
      <c r="AL632" s="4"/>
      <c r="AM632" s="4" t="s">
        <v>28</v>
      </c>
      <c r="AN632" s="4"/>
      <c r="AO632" s="4"/>
      <c r="AP632" s="42">
        <f ca="1">COUNTIFS(INDIRECT(Data!$J$2),"&lt;&gt;")</f>
        <v>12</v>
      </c>
      <c r="AQ632" s="42">
        <f ca="1">COUNTIFS(INDIRECT(Data!$J$2),"P")</f>
        <v>6</v>
      </c>
      <c r="AR632" s="42">
        <f ca="1">COUNTIFS(INDIRECT(Data!$J$2),"A")</f>
        <v>6</v>
      </c>
      <c r="AS632" s="43">
        <f ca="1">COUNTIFS(INDIRECT(Data!$J$2),"L")</f>
        <v>0</v>
      </c>
      <c r="AT632" s="44">
        <f ca="1">IFERROR(Attd_Sheet[[#This Row],[Classes Attended]]/Attd_Sheet[[#This Row],[Column1]],"")</f>
        <v>0.5</v>
      </c>
      <c r="AU632" s="93"/>
    </row>
    <row r="633" spans="1:47" s="35" customFormat="1" hidden="1" x14ac:dyDescent="0.25">
      <c r="A633" s="42">
        <f>COUNTIFS(Attd_Sheet[Student ID],Attd_Sheet[[#This Row],[Student ID]])</f>
        <v>1</v>
      </c>
      <c r="B633" s="13" t="s">
        <v>137</v>
      </c>
      <c r="C633" s="193" t="s">
        <v>2494</v>
      </c>
      <c r="D633" s="215" t="s">
        <v>612</v>
      </c>
      <c r="E633" s="215" t="s">
        <v>1177</v>
      </c>
      <c r="F633" s="201" t="s">
        <v>30</v>
      </c>
      <c r="G633" s="215" t="s">
        <v>2448</v>
      </c>
      <c r="H633" s="193" t="s">
        <v>7</v>
      </c>
      <c r="I633" s="224" t="s">
        <v>2992</v>
      </c>
      <c r="J633" s="120" t="s">
        <v>2480</v>
      </c>
      <c r="K633" s="4" t="s">
        <v>16</v>
      </c>
      <c r="L633" s="4"/>
      <c r="M633" s="4"/>
      <c r="N633" s="4" t="s">
        <v>16</v>
      </c>
      <c r="O633" s="4"/>
      <c r="P633" s="4" t="s">
        <v>16</v>
      </c>
      <c r="Q633" s="4"/>
      <c r="R633" s="4" t="s">
        <v>16</v>
      </c>
      <c r="S633" s="4"/>
      <c r="T633" s="4"/>
      <c r="U633" s="4" t="s">
        <v>16</v>
      </c>
      <c r="V633" s="4"/>
      <c r="W633" s="4" t="s">
        <v>16</v>
      </c>
      <c r="X633" s="4"/>
      <c r="Y633" s="4"/>
      <c r="Z633" s="4"/>
      <c r="AA633" s="4"/>
      <c r="AB633" s="4" t="s">
        <v>16</v>
      </c>
      <c r="AC633" s="4"/>
      <c r="AD633" s="4" t="s">
        <v>16</v>
      </c>
      <c r="AE633" s="236"/>
      <c r="AF633" s="4" t="s">
        <v>16</v>
      </c>
      <c r="AG633" s="4"/>
      <c r="AH633" s="4"/>
      <c r="AI633" s="4" t="s">
        <v>16</v>
      </c>
      <c r="AJ633" s="4"/>
      <c r="AK633" s="4" t="s">
        <v>16</v>
      </c>
      <c r="AL633" s="4"/>
      <c r="AM633" s="4" t="s">
        <v>16</v>
      </c>
      <c r="AN633" s="4"/>
      <c r="AO633" s="4"/>
      <c r="AP633" s="42">
        <f ca="1">COUNTIFS(INDIRECT(Data!$J$2),"&lt;&gt;")</f>
        <v>12</v>
      </c>
      <c r="AQ633" s="42">
        <f ca="1">COUNTIFS(INDIRECT(Data!$J$2),"P")</f>
        <v>12</v>
      </c>
      <c r="AR633" s="42">
        <f ca="1">COUNTIFS(INDIRECT(Data!$J$2),"A")</f>
        <v>0</v>
      </c>
      <c r="AS633" s="43">
        <f ca="1">COUNTIFS(INDIRECT(Data!$J$2),"L")</f>
        <v>0</v>
      </c>
      <c r="AT633" s="44">
        <f ca="1">IFERROR(Attd_Sheet[[#This Row],[Classes Attended]]/Attd_Sheet[[#This Row],[Column1]],"")</f>
        <v>1</v>
      </c>
      <c r="AU633" s="93"/>
    </row>
    <row r="634" spans="1:47" s="35" customFormat="1" hidden="1" x14ac:dyDescent="0.25">
      <c r="A634" s="42">
        <f>COUNTIFS(Attd_Sheet[Student ID],Attd_Sheet[[#This Row],[Student ID]])</f>
        <v>1</v>
      </c>
      <c r="B634" s="13" t="s">
        <v>137</v>
      </c>
      <c r="C634" s="193" t="s">
        <v>2494</v>
      </c>
      <c r="D634" s="215" t="s">
        <v>613</v>
      </c>
      <c r="E634" s="215" t="s">
        <v>1425</v>
      </c>
      <c r="F634" s="201" t="s">
        <v>30</v>
      </c>
      <c r="G634" s="215" t="s">
        <v>2448</v>
      </c>
      <c r="H634" s="193" t="s">
        <v>7</v>
      </c>
      <c r="I634" s="224" t="s">
        <v>2992</v>
      </c>
      <c r="J634" s="120" t="s">
        <v>2480</v>
      </c>
      <c r="K634" s="4" t="s">
        <v>16</v>
      </c>
      <c r="L634" s="4"/>
      <c r="M634" s="4"/>
      <c r="N634" s="4" t="s">
        <v>28</v>
      </c>
      <c r="O634" s="4"/>
      <c r="P634" s="4" t="s">
        <v>16</v>
      </c>
      <c r="Q634" s="4"/>
      <c r="R634" s="4" t="s">
        <v>16</v>
      </c>
      <c r="S634" s="4"/>
      <c r="T634" s="4"/>
      <c r="U634" s="4" t="s">
        <v>17</v>
      </c>
      <c r="V634" s="4"/>
      <c r="W634" s="4" t="s">
        <v>17</v>
      </c>
      <c r="X634" s="4"/>
      <c r="Y634" s="4"/>
      <c r="Z634" s="4"/>
      <c r="AA634" s="4"/>
      <c r="AB634" s="4" t="s">
        <v>17</v>
      </c>
      <c r="AC634" s="4"/>
      <c r="AD634" s="4" t="s">
        <v>16</v>
      </c>
      <c r="AE634" s="236"/>
      <c r="AF634" s="4" t="s">
        <v>17</v>
      </c>
      <c r="AG634" s="4"/>
      <c r="AH634" s="4"/>
      <c r="AI634" s="4" t="s">
        <v>16</v>
      </c>
      <c r="AJ634" s="4"/>
      <c r="AK634" s="4" t="s">
        <v>16</v>
      </c>
      <c r="AL634" s="4"/>
      <c r="AM634" s="4" t="s">
        <v>16</v>
      </c>
      <c r="AN634" s="4"/>
      <c r="AO634" s="4"/>
      <c r="AP634" s="42">
        <f ca="1">COUNTIFS(INDIRECT(Data!$J$2),"&lt;&gt;")</f>
        <v>12</v>
      </c>
      <c r="AQ634" s="42">
        <f ca="1">COUNTIFS(INDIRECT(Data!$J$2),"P")</f>
        <v>7</v>
      </c>
      <c r="AR634" s="42">
        <f ca="1">COUNTIFS(INDIRECT(Data!$J$2),"A")</f>
        <v>1</v>
      </c>
      <c r="AS634" s="43">
        <f ca="1">COUNTIFS(INDIRECT(Data!$J$2),"L")</f>
        <v>4</v>
      </c>
      <c r="AT634" s="44">
        <f ca="1">IFERROR(Attd_Sheet[[#This Row],[Classes Attended]]/Attd_Sheet[[#This Row],[Column1]],"")</f>
        <v>0.58333333333333337</v>
      </c>
      <c r="AU634" s="93"/>
    </row>
    <row r="635" spans="1:47" s="35" customFormat="1" hidden="1" x14ac:dyDescent="0.25">
      <c r="A635" s="42">
        <f>COUNTIFS(Attd_Sheet[Student ID],Attd_Sheet[[#This Row],[Student ID]])</f>
        <v>1</v>
      </c>
      <c r="B635" s="13" t="s">
        <v>137</v>
      </c>
      <c r="C635" s="193" t="s">
        <v>2494</v>
      </c>
      <c r="D635" s="215" t="s">
        <v>614</v>
      </c>
      <c r="E635" s="215" t="s">
        <v>1426</v>
      </c>
      <c r="F635" s="201" t="s">
        <v>30</v>
      </c>
      <c r="G635" s="215" t="s">
        <v>2448</v>
      </c>
      <c r="H635" s="193" t="s">
        <v>7</v>
      </c>
      <c r="I635" s="224" t="s">
        <v>2992</v>
      </c>
      <c r="J635" s="120" t="s">
        <v>2480</v>
      </c>
      <c r="K635" s="4" t="s">
        <v>16</v>
      </c>
      <c r="L635" s="4"/>
      <c r="M635" s="4"/>
      <c r="N635" s="4" t="s">
        <v>16</v>
      </c>
      <c r="O635" s="4"/>
      <c r="P635" s="4" t="s">
        <v>16</v>
      </c>
      <c r="Q635" s="4"/>
      <c r="R635" s="4" t="s">
        <v>16</v>
      </c>
      <c r="S635" s="4"/>
      <c r="T635" s="4"/>
      <c r="U635" s="4" t="s">
        <v>16</v>
      </c>
      <c r="V635" s="4"/>
      <c r="W635" s="4" t="s">
        <v>16</v>
      </c>
      <c r="X635" s="4"/>
      <c r="Y635" s="4"/>
      <c r="Z635" s="4"/>
      <c r="AA635" s="4"/>
      <c r="AB635" s="4" t="s">
        <v>16</v>
      </c>
      <c r="AC635" s="4"/>
      <c r="AD635" s="4" t="s">
        <v>16</v>
      </c>
      <c r="AE635" s="236"/>
      <c r="AF635" s="4" t="s">
        <v>16</v>
      </c>
      <c r="AG635" s="4"/>
      <c r="AH635" s="4"/>
      <c r="AI635" s="4" t="s">
        <v>16</v>
      </c>
      <c r="AJ635" s="4"/>
      <c r="AK635" s="4" t="s">
        <v>28</v>
      </c>
      <c r="AL635" s="4"/>
      <c r="AM635" s="4" t="s">
        <v>16</v>
      </c>
      <c r="AN635" s="4"/>
      <c r="AO635" s="4"/>
      <c r="AP635" s="42">
        <f ca="1">COUNTIFS(INDIRECT(Data!$J$2),"&lt;&gt;")</f>
        <v>12</v>
      </c>
      <c r="AQ635" s="42">
        <f ca="1">COUNTIFS(INDIRECT(Data!$J$2),"P")</f>
        <v>11</v>
      </c>
      <c r="AR635" s="42">
        <f ca="1">COUNTIFS(INDIRECT(Data!$J$2),"A")</f>
        <v>1</v>
      </c>
      <c r="AS635" s="43">
        <f ca="1">COUNTIFS(INDIRECT(Data!$J$2),"L")</f>
        <v>0</v>
      </c>
      <c r="AT635" s="44">
        <f ca="1">IFERROR(Attd_Sheet[[#This Row],[Classes Attended]]/Attd_Sheet[[#This Row],[Column1]],"")</f>
        <v>0.91666666666666663</v>
      </c>
      <c r="AU635" s="93"/>
    </row>
    <row r="636" spans="1:47" s="35" customFormat="1" hidden="1" x14ac:dyDescent="0.25">
      <c r="A636" s="42">
        <f>COUNTIFS(Attd_Sheet[Student ID],Attd_Sheet[[#This Row],[Student ID]])</f>
        <v>1</v>
      </c>
      <c r="B636" s="13" t="s">
        <v>137</v>
      </c>
      <c r="C636" s="193" t="s">
        <v>2494</v>
      </c>
      <c r="D636" s="215" t="s">
        <v>615</v>
      </c>
      <c r="E636" s="215" t="s">
        <v>1427</v>
      </c>
      <c r="F636" s="201" t="s">
        <v>30</v>
      </c>
      <c r="G636" s="215" t="s">
        <v>2448</v>
      </c>
      <c r="H636" s="193" t="s">
        <v>7</v>
      </c>
      <c r="I636" s="224" t="s">
        <v>2992</v>
      </c>
      <c r="J636" s="120" t="s">
        <v>2480</v>
      </c>
      <c r="K636" s="4" t="s">
        <v>16</v>
      </c>
      <c r="L636" s="4"/>
      <c r="M636" s="4"/>
      <c r="N636" s="4" t="s">
        <v>16</v>
      </c>
      <c r="O636" s="4"/>
      <c r="P636" s="4" t="s">
        <v>16</v>
      </c>
      <c r="Q636" s="4"/>
      <c r="R636" s="4" t="s">
        <v>16</v>
      </c>
      <c r="S636" s="4"/>
      <c r="T636" s="4"/>
      <c r="U636" s="4" t="s">
        <v>16</v>
      </c>
      <c r="V636" s="4"/>
      <c r="W636" s="4" t="s">
        <v>16</v>
      </c>
      <c r="X636" s="4"/>
      <c r="Y636" s="4"/>
      <c r="Z636" s="4"/>
      <c r="AA636" s="4"/>
      <c r="AB636" s="4" t="s">
        <v>16</v>
      </c>
      <c r="AC636" s="4"/>
      <c r="AD636" s="4" t="s">
        <v>16</v>
      </c>
      <c r="AE636" s="236"/>
      <c r="AF636" s="4" t="s">
        <v>16</v>
      </c>
      <c r="AG636" s="4"/>
      <c r="AH636" s="4"/>
      <c r="AI636" s="4" t="s">
        <v>16</v>
      </c>
      <c r="AJ636" s="96"/>
      <c r="AK636" s="4" t="s">
        <v>16</v>
      </c>
      <c r="AL636" s="4"/>
      <c r="AM636" s="4" t="s">
        <v>16</v>
      </c>
      <c r="AN636" s="4"/>
      <c r="AO636" s="4"/>
      <c r="AP636" s="42">
        <f ca="1">COUNTIFS(INDIRECT(Data!$J$2),"&lt;&gt;")</f>
        <v>12</v>
      </c>
      <c r="AQ636" s="42">
        <f ca="1">COUNTIFS(INDIRECT(Data!$J$2),"P")</f>
        <v>12</v>
      </c>
      <c r="AR636" s="42">
        <f ca="1">COUNTIFS(INDIRECT(Data!$J$2),"A")</f>
        <v>0</v>
      </c>
      <c r="AS636" s="43">
        <f ca="1">COUNTIFS(INDIRECT(Data!$J$2),"L")</f>
        <v>0</v>
      </c>
      <c r="AT636" s="44">
        <f ca="1">IFERROR(Attd_Sheet[[#This Row],[Classes Attended]]/Attd_Sheet[[#This Row],[Column1]],"")</f>
        <v>1</v>
      </c>
      <c r="AU636" s="26"/>
    </row>
    <row r="637" spans="1:47" s="35" customFormat="1" hidden="1" x14ac:dyDescent="0.25">
      <c r="A637" s="42">
        <f>COUNTIFS(Attd_Sheet[Student ID],Attd_Sheet[[#This Row],[Student ID]])</f>
        <v>1</v>
      </c>
      <c r="B637" s="13" t="s">
        <v>137</v>
      </c>
      <c r="C637" s="193" t="s">
        <v>2494</v>
      </c>
      <c r="D637" s="215" t="s">
        <v>616</v>
      </c>
      <c r="E637" s="215" t="s">
        <v>1428</v>
      </c>
      <c r="F637" s="201" t="s">
        <v>30</v>
      </c>
      <c r="G637" s="215" t="s">
        <v>2448</v>
      </c>
      <c r="H637" s="193" t="s">
        <v>7</v>
      </c>
      <c r="I637" s="224" t="s">
        <v>2992</v>
      </c>
      <c r="J637" s="120" t="s">
        <v>2480</v>
      </c>
      <c r="K637" s="4" t="s">
        <v>16</v>
      </c>
      <c r="L637" s="4"/>
      <c r="M637" s="4"/>
      <c r="N637" s="4" t="s">
        <v>16</v>
      </c>
      <c r="O637" s="4"/>
      <c r="P637" s="4" t="s">
        <v>16</v>
      </c>
      <c r="Q637" s="4"/>
      <c r="R637" s="4" t="s">
        <v>16</v>
      </c>
      <c r="S637" s="4"/>
      <c r="T637" s="4"/>
      <c r="U637" s="4" t="s">
        <v>16</v>
      </c>
      <c r="V637" s="4"/>
      <c r="W637" s="4" t="s">
        <v>16</v>
      </c>
      <c r="X637" s="4"/>
      <c r="Y637" s="4"/>
      <c r="Z637" s="4"/>
      <c r="AA637" s="4"/>
      <c r="AB637" s="4" t="s">
        <v>16</v>
      </c>
      <c r="AC637" s="4"/>
      <c r="AD637" s="4" t="s">
        <v>16</v>
      </c>
      <c r="AE637" s="236"/>
      <c r="AF637" s="4" t="s">
        <v>28</v>
      </c>
      <c r="AG637" s="4"/>
      <c r="AH637" s="4"/>
      <c r="AI637" s="4" t="s">
        <v>16</v>
      </c>
      <c r="AJ637" s="96"/>
      <c r="AK637" s="4" t="s">
        <v>16</v>
      </c>
      <c r="AL637" s="4"/>
      <c r="AM637" s="4" t="s">
        <v>16</v>
      </c>
      <c r="AN637" s="4"/>
      <c r="AO637" s="4"/>
      <c r="AP637" s="42">
        <f ca="1">COUNTIFS(INDIRECT(Data!$J$2),"&lt;&gt;")</f>
        <v>12</v>
      </c>
      <c r="AQ637" s="42">
        <f ca="1">COUNTIFS(INDIRECT(Data!$J$2),"P")</f>
        <v>11</v>
      </c>
      <c r="AR637" s="42">
        <f ca="1">COUNTIFS(INDIRECT(Data!$J$2),"A")</f>
        <v>1</v>
      </c>
      <c r="AS637" s="43">
        <f ca="1">COUNTIFS(INDIRECT(Data!$J$2),"L")</f>
        <v>0</v>
      </c>
      <c r="AT637" s="44">
        <f ca="1">IFERROR(Attd_Sheet[[#This Row],[Classes Attended]]/Attd_Sheet[[#This Row],[Column1]],"")</f>
        <v>0.91666666666666663</v>
      </c>
      <c r="AU637" s="26"/>
    </row>
    <row r="638" spans="1:47" s="35" customFormat="1" hidden="1" x14ac:dyDescent="0.25">
      <c r="A638" s="42">
        <f>COUNTIFS(Attd_Sheet[Student ID],Attd_Sheet[[#This Row],[Student ID]])</f>
        <v>1</v>
      </c>
      <c r="B638" s="13" t="s">
        <v>137</v>
      </c>
      <c r="C638" s="193" t="s">
        <v>2494</v>
      </c>
      <c r="D638" s="215" t="s">
        <v>617</v>
      </c>
      <c r="E638" s="215" t="s">
        <v>1429</v>
      </c>
      <c r="F638" s="201" t="s">
        <v>30</v>
      </c>
      <c r="G638" s="215" t="s">
        <v>2448</v>
      </c>
      <c r="H638" s="193" t="s">
        <v>7</v>
      </c>
      <c r="I638" s="224" t="s">
        <v>2992</v>
      </c>
      <c r="J638" s="120" t="s">
        <v>2480</v>
      </c>
      <c r="K638" s="4" t="s">
        <v>16</v>
      </c>
      <c r="L638" s="4"/>
      <c r="M638" s="4"/>
      <c r="N638" s="4" t="s">
        <v>16</v>
      </c>
      <c r="O638" s="4"/>
      <c r="P638" s="4" t="s">
        <v>16</v>
      </c>
      <c r="Q638" s="185"/>
      <c r="R638" s="4" t="s">
        <v>16</v>
      </c>
      <c r="S638" s="4"/>
      <c r="T638" s="4"/>
      <c r="U638" s="4" t="s">
        <v>28</v>
      </c>
      <c r="V638" s="4"/>
      <c r="W638" s="4" t="s">
        <v>16</v>
      </c>
      <c r="X638" s="4"/>
      <c r="Y638" s="4"/>
      <c r="Z638" s="4"/>
      <c r="AA638" s="4"/>
      <c r="AB638" s="4" t="s">
        <v>28</v>
      </c>
      <c r="AC638" s="4"/>
      <c r="AD638" s="4" t="s">
        <v>28</v>
      </c>
      <c r="AE638" s="236"/>
      <c r="AF638" s="4" t="s">
        <v>28</v>
      </c>
      <c r="AG638" s="4"/>
      <c r="AH638" s="4"/>
      <c r="AI638" s="4" t="s">
        <v>28</v>
      </c>
      <c r="AJ638" s="96"/>
      <c r="AK638" s="4" t="s">
        <v>28</v>
      </c>
      <c r="AL638" s="96"/>
      <c r="AM638" s="4" t="s">
        <v>28</v>
      </c>
      <c r="AN638" s="4"/>
      <c r="AO638" s="4"/>
      <c r="AP638" s="42">
        <f ca="1">COUNTIFS(INDIRECT(Data!$J$2),"&lt;&gt;")</f>
        <v>12</v>
      </c>
      <c r="AQ638" s="42">
        <f ca="1">COUNTIFS(INDIRECT(Data!$J$2),"P")</f>
        <v>5</v>
      </c>
      <c r="AR638" s="42">
        <f ca="1">COUNTIFS(INDIRECT(Data!$J$2),"A")</f>
        <v>7</v>
      </c>
      <c r="AS638" s="43">
        <f ca="1">COUNTIFS(INDIRECT(Data!$J$2),"L")</f>
        <v>0</v>
      </c>
      <c r="AT638" s="44">
        <f ca="1">IFERROR(Attd_Sheet[[#This Row],[Classes Attended]]/Attd_Sheet[[#This Row],[Column1]],"")</f>
        <v>0.41666666666666669</v>
      </c>
      <c r="AU638" s="26"/>
    </row>
    <row r="639" spans="1:47" s="35" customFormat="1" hidden="1" x14ac:dyDescent="0.25">
      <c r="A639" s="42">
        <f>COUNTIFS(Attd_Sheet[Student ID],Attd_Sheet[[#This Row],[Student ID]])</f>
        <v>1</v>
      </c>
      <c r="B639" s="13" t="s">
        <v>137</v>
      </c>
      <c r="C639" s="210" t="s">
        <v>2920</v>
      </c>
      <c r="D639" s="215" t="s">
        <v>468</v>
      </c>
      <c r="E639" s="215" t="s">
        <v>1280</v>
      </c>
      <c r="F639" s="196" t="s">
        <v>30</v>
      </c>
      <c r="G639" s="215" t="s">
        <v>2437</v>
      </c>
      <c r="H639" s="193" t="s">
        <v>6</v>
      </c>
      <c r="I639" s="224" t="s">
        <v>2993</v>
      </c>
      <c r="J639" s="120" t="s">
        <v>2497</v>
      </c>
      <c r="K639" s="4"/>
      <c r="L639" s="4"/>
      <c r="M639" s="4" t="s">
        <v>16</v>
      </c>
      <c r="N639" s="4"/>
      <c r="O639" s="4" t="s">
        <v>28</v>
      </c>
      <c r="P639" s="4"/>
      <c r="Q639" s="4" t="s">
        <v>16</v>
      </c>
      <c r="R639" s="4"/>
      <c r="S639" s="4"/>
      <c r="T639" s="4" t="s">
        <v>16</v>
      </c>
      <c r="U639" s="4"/>
      <c r="V639" s="4" t="s">
        <v>16</v>
      </c>
      <c r="W639" s="185"/>
      <c r="X639" s="4" t="s">
        <v>16</v>
      </c>
      <c r="Y639" s="4"/>
      <c r="Z639" s="4"/>
      <c r="AA639" s="4" t="s">
        <v>16</v>
      </c>
      <c r="AB639" s="4"/>
      <c r="AC639" s="4" t="s">
        <v>16</v>
      </c>
      <c r="AD639" s="4"/>
      <c r="AE639" s="4" t="s">
        <v>16</v>
      </c>
      <c r="AF639" s="4"/>
      <c r="AG639" s="4"/>
      <c r="AH639" s="4" t="s">
        <v>16</v>
      </c>
      <c r="AI639" s="4"/>
      <c r="AJ639" s="4" t="s">
        <v>16</v>
      </c>
      <c r="AK639" s="4"/>
      <c r="AL639" s="4" t="s">
        <v>16</v>
      </c>
      <c r="AM639" s="96"/>
      <c r="AN639" s="4"/>
      <c r="AO639" s="4" t="s">
        <v>16</v>
      </c>
      <c r="AP639" s="42">
        <f ca="1">COUNTIFS(INDIRECT(Data!$J$2),"&lt;&gt;")</f>
        <v>13</v>
      </c>
      <c r="AQ639" s="42">
        <f ca="1">COUNTIFS(INDIRECT(Data!$J$2),"P")</f>
        <v>12</v>
      </c>
      <c r="AR639" s="42">
        <f ca="1">COUNTIFS(INDIRECT(Data!$J$2),"A")</f>
        <v>1</v>
      </c>
      <c r="AS639" s="43">
        <f ca="1">COUNTIFS(INDIRECT(Data!$J$2),"L")</f>
        <v>0</v>
      </c>
      <c r="AT639" s="44">
        <f ca="1">IFERROR(Attd_Sheet[[#This Row],[Classes Attended]]/Attd_Sheet[[#This Row],[Column1]],"")</f>
        <v>0.92307692307692313</v>
      </c>
      <c r="AU639" s="93"/>
    </row>
    <row r="640" spans="1:47" s="35" customFormat="1" hidden="1" x14ac:dyDescent="0.25">
      <c r="A640" s="42">
        <f>COUNTIFS(Attd_Sheet[Student ID],Attd_Sheet[[#This Row],[Student ID]])</f>
        <v>1</v>
      </c>
      <c r="B640" s="13" t="s">
        <v>137</v>
      </c>
      <c r="C640" s="210" t="s">
        <v>2920</v>
      </c>
      <c r="D640" s="215" t="s">
        <v>469</v>
      </c>
      <c r="E640" s="215" t="s">
        <v>1281</v>
      </c>
      <c r="F640" s="196" t="s">
        <v>30</v>
      </c>
      <c r="G640" s="215" t="s">
        <v>2437</v>
      </c>
      <c r="H640" s="193" t="s">
        <v>6</v>
      </c>
      <c r="I640" s="224" t="s">
        <v>2993</v>
      </c>
      <c r="J640" s="120" t="s">
        <v>2497</v>
      </c>
      <c r="K640" s="4"/>
      <c r="L640" s="4"/>
      <c r="M640" s="4" t="s">
        <v>16</v>
      </c>
      <c r="N640" s="4"/>
      <c r="O640" s="4" t="s">
        <v>16</v>
      </c>
      <c r="P640" s="4"/>
      <c r="Q640" s="4" t="s">
        <v>28</v>
      </c>
      <c r="R640" s="4"/>
      <c r="S640" s="4"/>
      <c r="T640" s="4" t="s">
        <v>16</v>
      </c>
      <c r="U640" s="4"/>
      <c r="V640" s="4" t="s">
        <v>16</v>
      </c>
      <c r="W640" s="185"/>
      <c r="X640" s="4" t="s">
        <v>28</v>
      </c>
      <c r="Y640" s="4"/>
      <c r="Z640" s="4"/>
      <c r="AA640" s="4" t="s">
        <v>16</v>
      </c>
      <c r="AB640" s="4"/>
      <c r="AC640" s="4" t="s">
        <v>16</v>
      </c>
      <c r="AD640" s="4"/>
      <c r="AE640" s="4" t="s">
        <v>28</v>
      </c>
      <c r="AF640" s="4"/>
      <c r="AG640" s="4"/>
      <c r="AH640" s="4" t="s">
        <v>16</v>
      </c>
      <c r="AI640" s="4"/>
      <c r="AJ640" s="4" t="s">
        <v>16</v>
      </c>
      <c r="AK640" s="4"/>
      <c r="AL640" s="4" t="s">
        <v>16</v>
      </c>
      <c r="AM640" s="96"/>
      <c r="AN640" s="4"/>
      <c r="AO640" s="4" t="s">
        <v>16</v>
      </c>
      <c r="AP640" s="42">
        <f ca="1">COUNTIFS(INDIRECT(Data!$J$2),"&lt;&gt;")</f>
        <v>13</v>
      </c>
      <c r="AQ640" s="42">
        <f ca="1">COUNTIFS(INDIRECT(Data!$J$2),"P")</f>
        <v>10</v>
      </c>
      <c r="AR640" s="42">
        <f ca="1">COUNTIFS(INDIRECT(Data!$J$2),"A")</f>
        <v>3</v>
      </c>
      <c r="AS640" s="43">
        <f ca="1">COUNTIFS(INDIRECT(Data!$J$2),"L")</f>
        <v>0</v>
      </c>
      <c r="AT640" s="44">
        <f ca="1">IFERROR(Attd_Sheet[[#This Row],[Classes Attended]]/Attd_Sheet[[#This Row],[Column1]],"")</f>
        <v>0.76923076923076927</v>
      </c>
      <c r="AU640" s="93"/>
    </row>
    <row r="641" spans="1:47" s="35" customFormat="1" hidden="1" x14ac:dyDescent="0.25">
      <c r="A641" s="42">
        <f>COUNTIFS(Attd_Sheet[Student ID],Attd_Sheet[[#This Row],[Student ID]])</f>
        <v>1</v>
      </c>
      <c r="B641" s="13" t="s">
        <v>137</v>
      </c>
      <c r="C641" s="210" t="s">
        <v>2920</v>
      </c>
      <c r="D641" s="215" t="s">
        <v>470</v>
      </c>
      <c r="E641" s="215" t="s">
        <v>1282</v>
      </c>
      <c r="F641" s="196" t="s">
        <v>30</v>
      </c>
      <c r="G641" s="215" t="s">
        <v>2437</v>
      </c>
      <c r="H641" s="193" t="s">
        <v>6</v>
      </c>
      <c r="I641" s="224" t="s">
        <v>2993</v>
      </c>
      <c r="J641" s="120" t="s">
        <v>2497</v>
      </c>
      <c r="K641" s="4"/>
      <c r="L641" s="4"/>
      <c r="M641" s="4" t="s">
        <v>16</v>
      </c>
      <c r="N641" s="4"/>
      <c r="O641" s="4" t="s">
        <v>16</v>
      </c>
      <c r="P641" s="4"/>
      <c r="Q641" s="4" t="s">
        <v>16</v>
      </c>
      <c r="R641" s="4"/>
      <c r="S641" s="4"/>
      <c r="T641" s="4" t="s">
        <v>16</v>
      </c>
      <c r="U641" s="4"/>
      <c r="V641" s="4" t="s">
        <v>16</v>
      </c>
      <c r="W641" s="185"/>
      <c r="X641" s="4" t="s">
        <v>16</v>
      </c>
      <c r="Y641" s="4"/>
      <c r="Z641" s="4"/>
      <c r="AA641" s="4" t="s">
        <v>16</v>
      </c>
      <c r="AB641" s="4"/>
      <c r="AC641" s="4" t="s">
        <v>16</v>
      </c>
      <c r="AD641" s="4"/>
      <c r="AE641" s="4" t="s">
        <v>16</v>
      </c>
      <c r="AF641" s="4"/>
      <c r="AG641" s="4"/>
      <c r="AH641" s="4" t="s">
        <v>16</v>
      </c>
      <c r="AI641" s="4"/>
      <c r="AJ641" s="4" t="s">
        <v>28</v>
      </c>
      <c r="AK641" s="4"/>
      <c r="AL641" s="4" t="s">
        <v>16</v>
      </c>
      <c r="AM641" s="96"/>
      <c r="AN641" s="4"/>
      <c r="AO641" s="4" t="s">
        <v>16</v>
      </c>
      <c r="AP641" s="42">
        <f ca="1">COUNTIFS(INDIRECT(Data!$J$2),"&lt;&gt;")</f>
        <v>13</v>
      </c>
      <c r="AQ641" s="42">
        <f ca="1">COUNTIFS(INDIRECT(Data!$J$2),"P")</f>
        <v>12</v>
      </c>
      <c r="AR641" s="42">
        <f ca="1">COUNTIFS(INDIRECT(Data!$J$2),"A")</f>
        <v>1</v>
      </c>
      <c r="AS641" s="43">
        <f ca="1">COUNTIFS(INDIRECT(Data!$J$2),"L")</f>
        <v>0</v>
      </c>
      <c r="AT641" s="44">
        <f ca="1">IFERROR(Attd_Sheet[[#This Row],[Classes Attended]]/Attd_Sheet[[#This Row],[Column1]],"")</f>
        <v>0.92307692307692313</v>
      </c>
      <c r="AU641" s="93"/>
    </row>
    <row r="642" spans="1:47" s="35" customFormat="1" hidden="1" x14ac:dyDescent="0.25">
      <c r="A642" s="42">
        <f>COUNTIFS(Attd_Sheet[Student ID],Attd_Sheet[[#This Row],[Student ID]])</f>
        <v>1</v>
      </c>
      <c r="B642" s="13" t="s">
        <v>137</v>
      </c>
      <c r="C642" s="210" t="s">
        <v>2920</v>
      </c>
      <c r="D642" s="215" t="s">
        <v>471</v>
      </c>
      <c r="E642" s="215" t="s">
        <v>1283</v>
      </c>
      <c r="F642" s="196" t="s">
        <v>30</v>
      </c>
      <c r="G642" s="215" t="s">
        <v>2437</v>
      </c>
      <c r="H642" s="193" t="s">
        <v>6</v>
      </c>
      <c r="I642" s="224" t="s">
        <v>2993</v>
      </c>
      <c r="J642" s="120" t="s">
        <v>2497</v>
      </c>
      <c r="K642" s="4"/>
      <c r="L642" s="4"/>
      <c r="M642" s="4" t="s">
        <v>16</v>
      </c>
      <c r="N642" s="4"/>
      <c r="O642" s="4" t="s">
        <v>28</v>
      </c>
      <c r="P642" s="4"/>
      <c r="Q642" s="4" t="s">
        <v>28</v>
      </c>
      <c r="R642" s="4"/>
      <c r="S642" s="4"/>
      <c r="T642" s="4" t="s">
        <v>16</v>
      </c>
      <c r="U642" s="4"/>
      <c r="V642" s="4" t="s">
        <v>16</v>
      </c>
      <c r="W642" s="185"/>
      <c r="X642" s="4" t="s">
        <v>16</v>
      </c>
      <c r="Y642" s="4"/>
      <c r="Z642" s="4"/>
      <c r="AA642" s="4" t="s">
        <v>16</v>
      </c>
      <c r="AB642" s="4"/>
      <c r="AC642" s="4" t="s">
        <v>16</v>
      </c>
      <c r="AD642" s="4"/>
      <c r="AE642" s="4" t="s">
        <v>16</v>
      </c>
      <c r="AF642" s="4"/>
      <c r="AG642" s="4"/>
      <c r="AH642" s="4" t="s">
        <v>16</v>
      </c>
      <c r="AI642" s="4"/>
      <c r="AJ642" s="4" t="s">
        <v>16</v>
      </c>
      <c r="AK642" s="4"/>
      <c r="AL642" s="4" t="s">
        <v>28</v>
      </c>
      <c r="AM642" s="96"/>
      <c r="AN642" s="4"/>
      <c r="AO642" s="4" t="s">
        <v>28</v>
      </c>
      <c r="AP642" s="42">
        <f ca="1">COUNTIFS(INDIRECT(Data!$J$2),"&lt;&gt;")</f>
        <v>13</v>
      </c>
      <c r="AQ642" s="42">
        <f ca="1">COUNTIFS(INDIRECT(Data!$J$2),"P")</f>
        <v>9</v>
      </c>
      <c r="AR642" s="42">
        <f ca="1">COUNTIFS(INDIRECT(Data!$J$2),"A")</f>
        <v>4</v>
      </c>
      <c r="AS642" s="43">
        <f ca="1">COUNTIFS(INDIRECT(Data!$J$2),"L")</f>
        <v>0</v>
      </c>
      <c r="AT642" s="44">
        <f ca="1">IFERROR(Attd_Sheet[[#This Row],[Classes Attended]]/Attd_Sheet[[#This Row],[Column1]],"")</f>
        <v>0.69230769230769229</v>
      </c>
      <c r="AU642" s="93"/>
    </row>
    <row r="643" spans="1:47" s="35" customFormat="1" hidden="1" x14ac:dyDescent="0.25">
      <c r="A643" s="42">
        <f>COUNTIFS(Attd_Sheet[Student ID],Attd_Sheet[[#This Row],[Student ID]])</f>
        <v>1</v>
      </c>
      <c r="B643" s="13" t="s">
        <v>137</v>
      </c>
      <c r="C643" s="210" t="s">
        <v>2920</v>
      </c>
      <c r="D643" s="215" t="s">
        <v>472</v>
      </c>
      <c r="E643" s="215" t="s">
        <v>1284</v>
      </c>
      <c r="F643" s="196" t="s">
        <v>30</v>
      </c>
      <c r="G643" s="215" t="s">
        <v>2437</v>
      </c>
      <c r="H643" s="193" t="s">
        <v>6</v>
      </c>
      <c r="I643" s="224" t="s">
        <v>2993</v>
      </c>
      <c r="J643" s="120" t="s">
        <v>2497</v>
      </c>
      <c r="K643" s="4"/>
      <c r="L643" s="4"/>
      <c r="M643" s="4" t="s">
        <v>16</v>
      </c>
      <c r="N643" s="4"/>
      <c r="O643" s="4" t="s">
        <v>16</v>
      </c>
      <c r="P643" s="4"/>
      <c r="Q643" s="4" t="s">
        <v>28</v>
      </c>
      <c r="R643" s="4"/>
      <c r="S643" s="4"/>
      <c r="T643" s="4" t="s">
        <v>16</v>
      </c>
      <c r="U643" s="4"/>
      <c r="V643" s="4" t="s">
        <v>16</v>
      </c>
      <c r="W643" s="185"/>
      <c r="X643" s="4" t="s">
        <v>28</v>
      </c>
      <c r="Y643" s="4"/>
      <c r="Z643" s="4"/>
      <c r="AA643" s="4" t="s">
        <v>16</v>
      </c>
      <c r="AB643" s="4"/>
      <c r="AC643" s="4" t="s">
        <v>16</v>
      </c>
      <c r="AD643" s="4"/>
      <c r="AE643" s="4" t="s">
        <v>16</v>
      </c>
      <c r="AF643" s="4"/>
      <c r="AG643" s="4"/>
      <c r="AH643" s="4" t="s">
        <v>16</v>
      </c>
      <c r="AI643" s="4"/>
      <c r="AJ643" s="4" t="s">
        <v>28</v>
      </c>
      <c r="AK643" s="4"/>
      <c r="AL643" s="4" t="s">
        <v>16</v>
      </c>
      <c r="AM643" s="96"/>
      <c r="AN643" s="4"/>
      <c r="AO643" s="4" t="s">
        <v>28</v>
      </c>
      <c r="AP643" s="42">
        <f ca="1">COUNTIFS(INDIRECT(Data!$J$2),"&lt;&gt;")</f>
        <v>13</v>
      </c>
      <c r="AQ643" s="42">
        <f ca="1">COUNTIFS(INDIRECT(Data!$J$2),"P")</f>
        <v>9</v>
      </c>
      <c r="AR643" s="42">
        <f ca="1">COUNTIFS(INDIRECT(Data!$J$2),"A")</f>
        <v>4</v>
      </c>
      <c r="AS643" s="43">
        <f ca="1">COUNTIFS(INDIRECT(Data!$J$2),"L")</f>
        <v>0</v>
      </c>
      <c r="AT643" s="44">
        <f ca="1">IFERROR(Attd_Sheet[[#This Row],[Classes Attended]]/Attd_Sheet[[#This Row],[Column1]],"")</f>
        <v>0.69230769230769229</v>
      </c>
      <c r="AU643" s="93"/>
    </row>
    <row r="644" spans="1:47" s="35" customFormat="1" hidden="1" x14ac:dyDescent="0.25">
      <c r="A644" s="42">
        <f>COUNTIFS(Attd_Sheet[Student ID],Attd_Sheet[[#This Row],[Student ID]])</f>
        <v>1</v>
      </c>
      <c r="B644" s="13" t="s">
        <v>137</v>
      </c>
      <c r="C644" s="210" t="s">
        <v>2920</v>
      </c>
      <c r="D644" s="215" t="s">
        <v>473</v>
      </c>
      <c r="E644" s="215" t="s">
        <v>1285</v>
      </c>
      <c r="F644" s="196" t="s">
        <v>30</v>
      </c>
      <c r="G644" s="215" t="s">
        <v>2437</v>
      </c>
      <c r="H644" s="193" t="s">
        <v>6</v>
      </c>
      <c r="I644" s="224" t="s">
        <v>2993</v>
      </c>
      <c r="J644" s="120" t="s">
        <v>2497</v>
      </c>
      <c r="K644" s="4"/>
      <c r="L644" s="4"/>
      <c r="M644" s="4" t="s">
        <v>16</v>
      </c>
      <c r="N644" s="4"/>
      <c r="O644" s="4" t="s">
        <v>16</v>
      </c>
      <c r="P644" s="4"/>
      <c r="Q644" s="4" t="s">
        <v>28</v>
      </c>
      <c r="R644" s="4"/>
      <c r="S644" s="4"/>
      <c r="T644" s="4" t="s">
        <v>16</v>
      </c>
      <c r="U644" s="4"/>
      <c r="V644" s="4" t="s">
        <v>16</v>
      </c>
      <c r="W644" s="185"/>
      <c r="X644" s="4" t="s">
        <v>16</v>
      </c>
      <c r="Y644" s="4"/>
      <c r="Z644" s="4"/>
      <c r="AA644" s="4" t="s">
        <v>16</v>
      </c>
      <c r="AB644" s="4"/>
      <c r="AC644" s="4" t="s">
        <v>28</v>
      </c>
      <c r="AD644" s="4"/>
      <c r="AE644" s="4" t="s">
        <v>16</v>
      </c>
      <c r="AF644" s="4"/>
      <c r="AG644" s="4"/>
      <c r="AH644" s="4" t="s">
        <v>16</v>
      </c>
      <c r="AI644" s="4"/>
      <c r="AJ644" s="4" t="s">
        <v>16</v>
      </c>
      <c r="AK644" s="4"/>
      <c r="AL644" s="4" t="s">
        <v>16</v>
      </c>
      <c r="AM644" s="4"/>
      <c r="AN644" s="4"/>
      <c r="AO644" s="4" t="s">
        <v>16</v>
      </c>
      <c r="AP644" s="42">
        <f ca="1">COUNTIFS(INDIRECT(Data!$J$2),"&lt;&gt;")</f>
        <v>13</v>
      </c>
      <c r="AQ644" s="42">
        <f ca="1">COUNTIFS(INDIRECT(Data!$J$2),"P")</f>
        <v>11</v>
      </c>
      <c r="AR644" s="42">
        <f ca="1">COUNTIFS(INDIRECT(Data!$J$2),"A")</f>
        <v>2</v>
      </c>
      <c r="AS644" s="43">
        <f ca="1">COUNTIFS(INDIRECT(Data!$J$2),"L")</f>
        <v>0</v>
      </c>
      <c r="AT644" s="44">
        <f ca="1">IFERROR(Attd_Sheet[[#This Row],[Classes Attended]]/Attd_Sheet[[#This Row],[Column1]],"")</f>
        <v>0.84615384615384615</v>
      </c>
      <c r="AU644" s="93"/>
    </row>
    <row r="645" spans="1:47" s="35" customFormat="1" hidden="1" x14ac:dyDescent="0.25">
      <c r="A645" s="42">
        <f>COUNTIFS(Attd_Sheet[Student ID],Attd_Sheet[[#This Row],[Student ID]])</f>
        <v>1</v>
      </c>
      <c r="B645" s="13" t="s">
        <v>137</v>
      </c>
      <c r="C645" s="210" t="s">
        <v>2920</v>
      </c>
      <c r="D645" s="215" t="s">
        <v>474</v>
      </c>
      <c r="E645" s="215" t="s">
        <v>1286</v>
      </c>
      <c r="F645" s="196" t="s">
        <v>30</v>
      </c>
      <c r="G645" s="215" t="s">
        <v>2437</v>
      </c>
      <c r="H645" s="193" t="s">
        <v>6</v>
      </c>
      <c r="I645" s="224" t="s">
        <v>2993</v>
      </c>
      <c r="J645" s="120" t="s">
        <v>2497</v>
      </c>
      <c r="K645" s="4"/>
      <c r="L645" s="4"/>
      <c r="M645" s="4" t="s">
        <v>16</v>
      </c>
      <c r="N645" s="4"/>
      <c r="O645" s="4" t="s">
        <v>16</v>
      </c>
      <c r="P645" s="4"/>
      <c r="Q645" s="4" t="s">
        <v>28</v>
      </c>
      <c r="R645" s="4"/>
      <c r="S645" s="4"/>
      <c r="T645" s="4" t="s">
        <v>16</v>
      </c>
      <c r="U645" s="4"/>
      <c r="V645" s="4" t="s">
        <v>28</v>
      </c>
      <c r="W645" s="185"/>
      <c r="X645" s="4" t="s">
        <v>28</v>
      </c>
      <c r="Y645" s="4"/>
      <c r="Z645" s="4"/>
      <c r="AA645" s="4" t="s">
        <v>16</v>
      </c>
      <c r="AB645" s="4"/>
      <c r="AC645" s="4" t="s">
        <v>16</v>
      </c>
      <c r="AD645" s="4"/>
      <c r="AE645" s="4" t="s">
        <v>16</v>
      </c>
      <c r="AF645" s="4"/>
      <c r="AG645" s="4"/>
      <c r="AH645" s="4" t="s">
        <v>16</v>
      </c>
      <c r="AI645" s="4"/>
      <c r="AJ645" s="4" t="s">
        <v>28</v>
      </c>
      <c r="AK645" s="4"/>
      <c r="AL645" s="4" t="s">
        <v>28</v>
      </c>
      <c r="AM645" s="4"/>
      <c r="AN645" s="4"/>
      <c r="AO645" s="4" t="s">
        <v>28</v>
      </c>
      <c r="AP645" s="42">
        <f ca="1">COUNTIFS(INDIRECT(Data!$J$2),"&lt;&gt;")</f>
        <v>13</v>
      </c>
      <c r="AQ645" s="42">
        <f ca="1">COUNTIFS(INDIRECT(Data!$J$2),"P")</f>
        <v>7</v>
      </c>
      <c r="AR645" s="42">
        <f ca="1">COUNTIFS(INDIRECT(Data!$J$2),"A")</f>
        <v>6</v>
      </c>
      <c r="AS645" s="43">
        <f ca="1">COUNTIFS(INDIRECT(Data!$J$2),"L")</f>
        <v>0</v>
      </c>
      <c r="AT645" s="44">
        <f ca="1">IFERROR(Attd_Sheet[[#This Row],[Classes Attended]]/Attd_Sheet[[#This Row],[Column1]],"")</f>
        <v>0.53846153846153844</v>
      </c>
      <c r="AU645" s="93"/>
    </row>
    <row r="646" spans="1:47" s="35" customFormat="1" hidden="1" x14ac:dyDescent="0.25">
      <c r="A646" s="42">
        <f>COUNTIFS(Attd_Sheet[Student ID],Attd_Sheet[[#This Row],[Student ID]])</f>
        <v>1</v>
      </c>
      <c r="B646" s="13" t="s">
        <v>137</v>
      </c>
      <c r="C646" s="210" t="s">
        <v>2920</v>
      </c>
      <c r="D646" s="215" t="s">
        <v>475</v>
      </c>
      <c r="E646" s="215" t="s">
        <v>1287</v>
      </c>
      <c r="F646" s="196" t="s">
        <v>30</v>
      </c>
      <c r="G646" s="215" t="s">
        <v>2437</v>
      </c>
      <c r="H646" s="193" t="s">
        <v>6</v>
      </c>
      <c r="I646" s="224" t="s">
        <v>2993</v>
      </c>
      <c r="J646" s="120" t="s">
        <v>2497</v>
      </c>
      <c r="K646" s="96"/>
      <c r="L646" s="4"/>
      <c r="M646" s="4" t="s">
        <v>28</v>
      </c>
      <c r="N646" s="4"/>
      <c r="O646" s="4" t="s">
        <v>28</v>
      </c>
      <c r="P646" s="4"/>
      <c r="Q646" s="4" t="s">
        <v>16</v>
      </c>
      <c r="R646" s="4"/>
      <c r="S646" s="4"/>
      <c r="T646" s="4" t="s">
        <v>28</v>
      </c>
      <c r="U646" s="4"/>
      <c r="V646" s="4" t="s">
        <v>16</v>
      </c>
      <c r="W646" s="185"/>
      <c r="X646" s="4" t="s">
        <v>28</v>
      </c>
      <c r="Y646" s="4"/>
      <c r="Z646" s="4"/>
      <c r="AA646" s="4" t="s">
        <v>28</v>
      </c>
      <c r="AB646" s="4"/>
      <c r="AC646" s="4" t="s">
        <v>16</v>
      </c>
      <c r="AD646" s="4"/>
      <c r="AE646" s="4" t="s">
        <v>16</v>
      </c>
      <c r="AF646" s="4"/>
      <c r="AG646" s="4"/>
      <c r="AH646" s="4" t="s">
        <v>16</v>
      </c>
      <c r="AI646" s="4"/>
      <c r="AJ646" s="4" t="s">
        <v>16</v>
      </c>
      <c r="AK646" s="4"/>
      <c r="AL646" s="4" t="s">
        <v>28</v>
      </c>
      <c r="AM646" s="4"/>
      <c r="AN646" s="4"/>
      <c r="AO646" s="4" t="s">
        <v>28</v>
      </c>
      <c r="AP646" s="42">
        <f ca="1">COUNTIFS(INDIRECT(Data!$J$2),"&lt;&gt;")</f>
        <v>13</v>
      </c>
      <c r="AQ646" s="42">
        <f ca="1">COUNTIFS(INDIRECT(Data!$J$2),"P")</f>
        <v>6</v>
      </c>
      <c r="AR646" s="42">
        <f ca="1">COUNTIFS(INDIRECT(Data!$J$2),"A")</f>
        <v>7</v>
      </c>
      <c r="AS646" s="43">
        <f ca="1">COUNTIFS(INDIRECT(Data!$J$2),"L")</f>
        <v>0</v>
      </c>
      <c r="AT646" s="44">
        <f ca="1">IFERROR(Attd_Sheet[[#This Row],[Classes Attended]]/Attd_Sheet[[#This Row],[Column1]],"")</f>
        <v>0.46153846153846156</v>
      </c>
      <c r="AU646" s="26"/>
    </row>
    <row r="647" spans="1:47" s="35" customFormat="1" hidden="1" x14ac:dyDescent="0.25">
      <c r="A647" s="42">
        <f>COUNTIFS(Attd_Sheet[Student ID],Attd_Sheet[[#This Row],[Student ID]])</f>
        <v>1</v>
      </c>
      <c r="B647" s="13" t="s">
        <v>137</v>
      </c>
      <c r="C647" s="210" t="s">
        <v>2920</v>
      </c>
      <c r="D647" s="215" t="s">
        <v>476</v>
      </c>
      <c r="E647" s="215" t="s">
        <v>1288</v>
      </c>
      <c r="F647" s="196" t="s">
        <v>30</v>
      </c>
      <c r="G647" s="215" t="s">
        <v>2437</v>
      </c>
      <c r="H647" s="193" t="s">
        <v>6</v>
      </c>
      <c r="I647" s="224" t="s">
        <v>2993</v>
      </c>
      <c r="J647" s="120" t="s">
        <v>2497</v>
      </c>
      <c r="K647" s="4"/>
      <c r="L647" s="4"/>
      <c r="M647" s="4" t="s">
        <v>16</v>
      </c>
      <c r="N647" s="4"/>
      <c r="O647" s="4" t="s">
        <v>28</v>
      </c>
      <c r="P647" s="4"/>
      <c r="Q647" s="4" t="s">
        <v>28</v>
      </c>
      <c r="R647" s="4"/>
      <c r="S647" s="4"/>
      <c r="T647" s="4" t="s">
        <v>28</v>
      </c>
      <c r="U647" s="4"/>
      <c r="V647" s="4" t="s">
        <v>28</v>
      </c>
      <c r="W647" s="185"/>
      <c r="X647" s="4" t="s">
        <v>28</v>
      </c>
      <c r="Y647" s="4"/>
      <c r="Z647" s="4"/>
      <c r="AA647" s="4" t="s">
        <v>16</v>
      </c>
      <c r="AB647" s="4"/>
      <c r="AC647" s="4" t="s">
        <v>16</v>
      </c>
      <c r="AD647" s="4"/>
      <c r="AE647" s="4" t="s">
        <v>16</v>
      </c>
      <c r="AF647" s="4"/>
      <c r="AG647" s="4"/>
      <c r="AH647" s="4" t="s">
        <v>28</v>
      </c>
      <c r="AI647" s="4"/>
      <c r="AJ647" s="4" t="s">
        <v>28</v>
      </c>
      <c r="AK647" s="4"/>
      <c r="AL647" s="4" t="s">
        <v>16</v>
      </c>
      <c r="AM647" s="4"/>
      <c r="AN647" s="4"/>
      <c r="AO647" s="4" t="s">
        <v>28</v>
      </c>
      <c r="AP647" s="42">
        <f ca="1">COUNTIFS(INDIRECT(Data!$J$2),"&lt;&gt;")</f>
        <v>13</v>
      </c>
      <c r="AQ647" s="42">
        <f ca="1">COUNTIFS(INDIRECT(Data!$J$2),"P")</f>
        <v>5</v>
      </c>
      <c r="AR647" s="42">
        <f ca="1">COUNTIFS(INDIRECT(Data!$J$2),"A")</f>
        <v>8</v>
      </c>
      <c r="AS647" s="43">
        <f ca="1">COUNTIFS(INDIRECT(Data!$J$2),"L")</f>
        <v>0</v>
      </c>
      <c r="AT647" s="44">
        <f ca="1">IFERROR(Attd_Sheet[[#This Row],[Classes Attended]]/Attd_Sheet[[#This Row],[Column1]],"")</f>
        <v>0.38461538461538464</v>
      </c>
      <c r="AU647" s="26"/>
    </row>
    <row r="648" spans="1:47" s="35" customFormat="1" hidden="1" x14ac:dyDescent="0.25">
      <c r="A648" s="42">
        <f>COUNTIFS(Attd_Sheet[Student ID],Attd_Sheet[[#This Row],[Student ID]])</f>
        <v>1</v>
      </c>
      <c r="B648" s="13" t="s">
        <v>137</v>
      </c>
      <c r="C648" s="210" t="s">
        <v>2920</v>
      </c>
      <c r="D648" s="215" t="s">
        <v>478</v>
      </c>
      <c r="E648" s="215" t="s">
        <v>1291</v>
      </c>
      <c r="F648" s="196" t="s">
        <v>30</v>
      </c>
      <c r="G648" s="215" t="s">
        <v>2437</v>
      </c>
      <c r="H648" s="193" t="s">
        <v>6</v>
      </c>
      <c r="I648" s="224" t="s">
        <v>2993</v>
      </c>
      <c r="J648" s="120" t="s">
        <v>2497</v>
      </c>
      <c r="K648" s="4"/>
      <c r="L648" s="4"/>
      <c r="M648" s="4" t="s">
        <v>16</v>
      </c>
      <c r="N648" s="185"/>
      <c r="O648" s="4" t="s">
        <v>16</v>
      </c>
      <c r="P648" s="4"/>
      <c r="Q648" s="4" t="s">
        <v>16</v>
      </c>
      <c r="R648" s="4"/>
      <c r="S648" s="4"/>
      <c r="T648" s="4" t="s">
        <v>16</v>
      </c>
      <c r="U648" s="4"/>
      <c r="V648" s="4" t="s">
        <v>16</v>
      </c>
      <c r="W648" s="4"/>
      <c r="X648" s="4" t="s">
        <v>16</v>
      </c>
      <c r="Y648" s="4"/>
      <c r="Z648" s="4"/>
      <c r="AA648" s="4" t="s">
        <v>16</v>
      </c>
      <c r="AB648" s="4"/>
      <c r="AC648" s="4" t="s">
        <v>16</v>
      </c>
      <c r="AD648" s="162"/>
      <c r="AE648" s="4" t="s">
        <v>16</v>
      </c>
      <c r="AF648" s="4"/>
      <c r="AG648" s="4"/>
      <c r="AH648" s="4" t="s">
        <v>16</v>
      </c>
      <c r="AI648" s="4"/>
      <c r="AJ648" s="4" t="s">
        <v>16</v>
      </c>
      <c r="AK648" s="4"/>
      <c r="AL648" s="4" t="s">
        <v>16</v>
      </c>
      <c r="AM648" s="4"/>
      <c r="AN648" s="4"/>
      <c r="AO648" s="4" t="s">
        <v>16</v>
      </c>
      <c r="AP648" s="42">
        <f ca="1">COUNTIFS(INDIRECT(Data!$J$2),"&lt;&gt;")</f>
        <v>13</v>
      </c>
      <c r="AQ648" s="42">
        <f ca="1">COUNTIFS(INDIRECT(Data!$J$2),"P")</f>
        <v>13</v>
      </c>
      <c r="AR648" s="42">
        <f ca="1">COUNTIFS(INDIRECT(Data!$J$2),"A")</f>
        <v>0</v>
      </c>
      <c r="AS648" s="43">
        <f ca="1">COUNTIFS(INDIRECT(Data!$J$2),"L")</f>
        <v>0</v>
      </c>
      <c r="AT648" s="44">
        <f ca="1">IFERROR(Attd_Sheet[[#This Row],[Classes Attended]]/Attd_Sheet[[#This Row],[Column1]],"")</f>
        <v>1</v>
      </c>
      <c r="AU648" s="26"/>
    </row>
    <row r="649" spans="1:47" s="35" customFormat="1" hidden="1" x14ac:dyDescent="0.25">
      <c r="A649" s="42">
        <f>COUNTIFS(Attd_Sheet[Student ID],Attd_Sheet[[#This Row],[Student ID]])</f>
        <v>1</v>
      </c>
      <c r="B649" s="13" t="s">
        <v>137</v>
      </c>
      <c r="C649" s="210" t="s">
        <v>2920</v>
      </c>
      <c r="D649" s="215" t="s">
        <v>479</v>
      </c>
      <c r="E649" s="215" t="s">
        <v>1292</v>
      </c>
      <c r="F649" s="196" t="s">
        <v>30</v>
      </c>
      <c r="G649" s="215" t="s">
        <v>2437</v>
      </c>
      <c r="H649" s="193" t="s">
        <v>6</v>
      </c>
      <c r="I649" s="224" t="s">
        <v>2993</v>
      </c>
      <c r="J649" s="120" t="s">
        <v>2497</v>
      </c>
      <c r="K649" s="4"/>
      <c r="L649" s="4"/>
      <c r="M649" s="4" t="s">
        <v>16</v>
      </c>
      <c r="N649" s="185"/>
      <c r="O649" s="4" t="s">
        <v>28</v>
      </c>
      <c r="P649" s="4"/>
      <c r="Q649" s="4" t="s">
        <v>28</v>
      </c>
      <c r="R649" s="4"/>
      <c r="S649" s="4"/>
      <c r="T649" s="4" t="s">
        <v>16</v>
      </c>
      <c r="U649" s="4"/>
      <c r="V649" s="4" t="s">
        <v>16</v>
      </c>
      <c r="W649" s="4"/>
      <c r="X649" s="4" t="s">
        <v>16</v>
      </c>
      <c r="Y649" s="4"/>
      <c r="Z649" s="4"/>
      <c r="AA649" s="4" t="s">
        <v>16</v>
      </c>
      <c r="AB649" s="4"/>
      <c r="AC649" s="4" t="s">
        <v>16</v>
      </c>
      <c r="AD649" s="162"/>
      <c r="AE649" s="4" t="s">
        <v>16</v>
      </c>
      <c r="AF649" s="4"/>
      <c r="AG649" s="4"/>
      <c r="AH649" s="4" t="s">
        <v>16</v>
      </c>
      <c r="AI649" s="4"/>
      <c r="AJ649" s="4" t="s">
        <v>28</v>
      </c>
      <c r="AK649" s="4"/>
      <c r="AL649" s="4" t="s">
        <v>16</v>
      </c>
      <c r="AM649" s="4"/>
      <c r="AN649" s="4"/>
      <c r="AO649" s="4" t="s">
        <v>28</v>
      </c>
      <c r="AP649" s="42">
        <f ca="1">COUNTIFS(INDIRECT(Data!$J$2),"&lt;&gt;")</f>
        <v>13</v>
      </c>
      <c r="AQ649" s="42">
        <f ca="1">COUNTIFS(INDIRECT(Data!$J$2),"P")</f>
        <v>9</v>
      </c>
      <c r="AR649" s="42">
        <f ca="1">COUNTIFS(INDIRECT(Data!$J$2),"A")</f>
        <v>4</v>
      </c>
      <c r="AS649" s="43">
        <f ca="1">COUNTIFS(INDIRECT(Data!$J$2),"L")</f>
        <v>0</v>
      </c>
      <c r="AT649" s="44">
        <f ca="1">IFERROR(Attd_Sheet[[#This Row],[Classes Attended]]/Attd_Sheet[[#This Row],[Column1]],"")</f>
        <v>0.69230769230769229</v>
      </c>
      <c r="AU649" s="26"/>
    </row>
    <row r="650" spans="1:47" s="35" customFormat="1" hidden="1" x14ac:dyDescent="0.25">
      <c r="A650" s="42">
        <f>COUNTIFS(Attd_Sheet[Student ID],Attd_Sheet[[#This Row],[Student ID]])</f>
        <v>1</v>
      </c>
      <c r="B650" s="13" t="s">
        <v>137</v>
      </c>
      <c r="C650" s="210" t="s">
        <v>2920</v>
      </c>
      <c r="D650" s="215" t="s">
        <v>480</v>
      </c>
      <c r="E650" s="215" t="s">
        <v>1293</v>
      </c>
      <c r="F650" s="196" t="s">
        <v>30</v>
      </c>
      <c r="G650" s="215" t="s">
        <v>2437</v>
      </c>
      <c r="H650" s="193" t="s">
        <v>6</v>
      </c>
      <c r="I650" s="224" t="s">
        <v>2993</v>
      </c>
      <c r="J650" s="120" t="s">
        <v>2497</v>
      </c>
      <c r="K650" s="4"/>
      <c r="L650" s="4"/>
      <c r="M650" s="4" t="s">
        <v>16</v>
      </c>
      <c r="N650" s="185"/>
      <c r="O650" s="4" t="s">
        <v>28</v>
      </c>
      <c r="P650" s="4"/>
      <c r="Q650" s="4" t="s">
        <v>28</v>
      </c>
      <c r="R650" s="4"/>
      <c r="S650" s="4"/>
      <c r="T650" s="4" t="s">
        <v>16</v>
      </c>
      <c r="U650" s="4"/>
      <c r="V650" s="4" t="s">
        <v>16</v>
      </c>
      <c r="W650" s="4"/>
      <c r="X650" s="4" t="s">
        <v>16</v>
      </c>
      <c r="Y650" s="4"/>
      <c r="Z650" s="4"/>
      <c r="AA650" s="4" t="s">
        <v>16</v>
      </c>
      <c r="AB650" s="4"/>
      <c r="AC650" s="4" t="s">
        <v>16</v>
      </c>
      <c r="AD650" s="162"/>
      <c r="AE650" s="4" t="s">
        <v>16</v>
      </c>
      <c r="AF650" s="4"/>
      <c r="AG650" s="4"/>
      <c r="AH650" s="4" t="s">
        <v>16</v>
      </c>
      <c r="AI650" s="4"/>
      <c r="AJ650" s="4" t="s">
        <v>16</v>
      </c>
      <c r="AK650" s="4"/>
      <c r="AL650" s="4" t="s">
        <v>16</v>
      </c>
      <c r="AM650" s="4"/>
      <c r="AN650" s="4"/>
      <c r="AO650" s="4" t="s">
        <v>16</v>
      </c>
      <c r="AP650" s="42">
        <f ca="1">COUNTIFS(INDIRECT(Data!$J$2),"&lt;&gt;")</f>
        <v>13</v>
      </c>
      <c r="AQ650" s="42">
        <f ca="1">COUNTIFS(INDIRECT(Data!$J$2),"P")</f>
        <v>11</v>
      </c>
      <c r="AR650" s="42">
        <f ca="1">COUNTIFS(INDIRECT(Data!$J$2),"A")</f>
        <v>2</v>
      </c>
      <c r="AS650" s="43">
        <f ca="1">COUNTIFS(INDIRECT(Data!$J$2),"L")</f>
        <v>0</v>
      </c>
      <c r="AT650" s="44">
        <f ca="1">IFERROR(Attd_Sheet[[#This Row],[Classes Attended]]/Attd_Sheet[[#This Row],[Column1]],"")</f>
        <v>0.84615384615384615</v>
      </c>
      <c r="AU650" s="26"/>
    </row>
    <row r="651" spans="1:47" s="116" customFormat="1" hidden="1" x14ac:dyDescent="0.25">
      <c r="A651" s="42">
        <f>COUNTIFS(Attd_Sheet[Student ID],Attd_Sheet[[#This Row],[Student ID]])</f>
        <v>1</v>
      </c>
      <c r="B651" s="13" t="s">
        <v>137</v>
      </c>
      <c r="C651" s="210" t="s">
        <v>2920</v>
      </c>
      <c r="D651" s="215" t="s">
        <v>481</v>
      </c>
      <c r="E651" s="215" t="s">
        <v>1294</v>
      </c>
      <c r="F651" s="196" t="s">
        <v>30</v>
      </c>
      <c r="G651" s="215" t="s">
        <v>2437</v>
      </c>
      <c r="H651" s="193" t="s">
        <v>6</v>
      </c>
      <c r="I651" s="224" t="s">
        <v>2993</v>
      </c>
      <c r="J651" s="120" t="s">
        <v>2497</v>
      </c>
      <c r="K651" s="4"/>
      <c r="L651" s="4"/>
      <c r="M651" s="4" t="s">
        <v>16</v>
      </c>
      <c r="N651" s="185"/>
      <c r="O651" s="4" t="s">
        <v>28</v>
      </c>
      <c r="P651" s="4"/>
      <c r="Q651" s="4" t="s">
        <v>28</v>
      </c>
      <c r="R651" s="4"/>
      <c r="S651" s="4"/>
      <c r="T651" s="4" t="s">
        <v>16</v>
      </c>
      <c r="U651" s="4"/>
      <c r="V651" s="4" t="s">
        <v>16</v>
      </c>
      <c r="W651" s="4"/>
      <c r="X651" s="4" t="s">
        <v>28</v>
      </c>
      <c r="Y651" s="4"/>
      <c r="Z651" s="4"/>
      <c r="AA651" s="4" t="s">
        <v>16</v>
      </c>
      <c r="AB651" s="4"/>
      <c r="AC651" s="4" t="s">
        <v>16</v>
      </c>
      <c r="AD651" s="162"/>
      <c r="AE651" s="4" t="s">
        <v>16</v>
      </c>
      <c r="AF651" s="4"/>
      <c r="AG651" s="4"/>
      <c r="AH651" s="4" t="s">
        <v>16</v>
      </c>
      <c r="AI651" s="4"/>
      <c r="AJ651" s="4" t="s">
        <v>16</v>
      </c>
      <c r="AK651" s="4"/>
      <c r="AL651" s="4" t="s">
        <v>28</v>
      </c>
      <c r="AM651" s="4"/>
      <c r="AN651" s="4"/>
      <c r="AO651" s="4" t="s">
        <v>16</v>
      </c>
      <c r="AP651" s="42">
        <f ca="1">COUNTIFS(INDIRECT(Data!$J$2),"&lt;&gt;")</f>
        <v>13</v>
      </c>
      <c r="AQ651" s="42">
        <f ca="1">COUNTIFS(INDIRECT(Data!$J$2),"P")</f>
        <v>9</v>
      </c>
      <c r="AR651" s="42">
        <f ca="1">COUNTIFS(INDIRECT(Data!$J$2),"A")</f>
        <v>4</v>
      </c>
      <c r="AS651" s="43">
        <f ca="1">COUNTIFS(INDIRECT(Data!$J$2),"L")</f>
        <v>0</v>
      </c>
      <c r="AT651" s="44">
        <f ca="1">IFERROR(Attd_Sheet[[#This Row],[Classes Attended]]/Attd_Sheet[[#This Row],[Column1]],"")</f>
        <v>0.69230769230769229</v>
      </c>
      <c r="AU651" s="26"/>
    </row>
    <row r="652" spans="1:47" s="35" customFormat="1" hidden="1" x14ac:dyDescent="0.25">
      <c r="A652" s="42">
        <f>COUNTIFS(Attd_Sheet[Student ID],Attd_Sheet[[#This Row],[Student ID]])</f>
        <v>1</v>
      </c>
      <c r="B652" s="13" t="s">
        <v>137</v>
      </c>
      <c r="C652" s="13" t="s">
        <v>3443</v>
      </c>
      <c r="D652" s="215" t="s">
        <v>314</v>
      </c>
      <c r="E652" s="215" t="s">
        <v>1127</v>
      </c>
      <c r="F652" s="196" t="s">
        <v>30</v>
      </c>
      <c r="G652" s="215" t="s">
        <v>2426</v>
      </c>
      <c r="H652" s="193" t="s">
        <v>6</v>
      </c>
      <c r="I652" s="224" t="s">
        <v>2868</v>
      </c>
      <c r="J652" s="120" t="s">
        <v>2497</v>
      </c>
      <c r="K652" s="4"/>
      <c r="L652" s="4"/>
      <c r="M652" s="4" t="s">
        <v>16</v>
      </c>
      <c r="N652" s="185"/>
      <c r="O652" s="4" t="s">
        <v>28</v>
      </c>
      <c r="P652" s="4"/>
      <c r="Q652" s="4" t="s">
        <v>16</v>
      </c>
      <c r="R652" s="4"/>
      <c r="S652" s="4"/>
      <c r="T652" s="4" t="s">
        <v>16</v>
      </c>
      <c r="U652" s="4"/>
      <c r="V652" s="4" t="s">
        <v>28</v>
      </c>
      <c r="W652" s="4"/>
      <c r="X652" s="4" t="s">
        <v>16</v>
      </c>
      <c r="Y652" s="4"/>
      <c r="Z652" s="4"/>
      <c r="AA652" s="4" t="s">
        <v>28</v>
      </c>
      <c r="AB652" s="4"/>
      <c r="AC652" s="4" t="s">
        <v>28</v>
      </c>
      <c r="AD652" s="4"/>
      <c r="AE652" s="4" t="s">
        <v>28</v>
      </c>
      <c r="AF652" s="4"/>
      <c r="AG652" s="4"/>
      <c r="AH652" s="4" t="s">
        <v>28</v>
      </c>
      <c r="AI652" s="4"/>
      <c r="AJ652" s="4" t="s">
        <v>28</v>
      </c>
      <c r="AK652" s="4"/>
      <c r="AL652" s="4" t="s">
        <v>28</v>
      </c>
      <c r="AM652" s="4"/>
      <c r="AN652" s="4"/>
      <c r="AO652" s="4" t="s">
        <v>28</v>
      </c>
      <c r="AP652" s="42">
        <f ca="1">COUNTIFS(INDIRECT(Data!$J$2),"&lt;&gt;")</f>
        <v>13</v>
      </c>
      <c r="AQ652" s="42">
        <f ca="1">COUNTIFS(INDIRECT(Data!$J$2),"P")</f>
        <v>4</v>
      </c>
      <c r="AR652" s="42">
        <f ca="1">COUNTIFS(INDIRECT(Data!$J$2),"A")</f>
        <v>9</v>
      </c>
      <c r="AS652" s="43">
        <f ca="1">COUNTIFS(INDIRECT(Data!$J$2),"L")</f>
        <v>0</v>
      </c>
      <c r="AT652" s="44">
        <f ca="1">IFERROR(Attd_Sheet[[#This Row],[Classes Attended]]/Attd_Sheet[[#This Row],[Column1]],"")</f>
        <v>0.30769230769230771</v>
      </c>
      <c r="AU652" s="26"/>
    </row>
    <row r="653" spans="1:47" s="35" customFormat="1" hidden="1" x14ac:dyDescent="0.25">
      <c r="A653" s="42">
        <f>COUNTIFS(Attd_Sheet[Student ID],Attd_Sheet[[#This Row],[Student ID]])</f>
        <v>1</v>
      </c>
      <c r="B653" s="13" t="s">
        <v>137</v>
      </c>
      <c r="C653" s="13" t="s">
        <v>3443</v>
      </c>
      <c r="D653" s="215" t="s">
        <v>315</v>
      </c>
      <c r="E653" s="215" t="s">
        <v>1128</v>
      </c>
      <c r="F653" s="196" t="s">
        <v>30</v>
      </c>
      <c r="G653" s="215" t="s">
        <v>2426</v>
      </c>
      <c r="H653" s="193" t="s">
        <v>6</v>
      </c>
      <c r="I653" s="224" t="s">
        <v>2868</v>
      </c>
      <c r="J653" s="120" t="s">
        <v>2497</v>
      </c>
      <c r="K653" s="4"/>
      <c r="L653" s="4"/>
      <c r="M653" s="4" t="s">
        <v>28</v>
      </c>
      <c r="N653" s="185"/>
      <c r="O653" s="4" t="s">
        <v>28</v>
      </c>
      <c r="P653" s="4"/>
      <c r="Q653" s="4" t="s">
        <v>16</v>
      </c>
      <c r="R653" s="4"/>
      <c r="S653" s="4"/>
      <c r="T653" s="4" t="s">
        <v>28</v>
      </c>
      <c r="U653" s="4"/>
      <c r="V653" s="4" t="s">
        <v>16</v>
      </c>
      <c r="W653" s="4"/>
      <c r="X653" s="4" t="s">
        <v>16</v>
      </c>
      <c r="Y653" s="4"/>
      <c r="Z653" s="4"/>
      <c r="AA653" s="4" t="s">
        <v>28</v>
      </c>
      <c r="AB653" s="4"/>
      <c r="AC653" s="4" t="s">
        <v>16</v>
      </c>
      <c r="AD653" s="4"/>
      <c r="AE653" s="4" t="s">
        <v>28</v>
      </c>
      <c r="AF653" s="4"/>
      <c r="AG653" s="4"/>
      <c r="AH653" s="4" t="s">
        <v>16</v>
      </c>
      <c r="AI653" s="4"/>
      <c r="AJ653" s="4" t="s">
        <v>16</v>
      </c>
      <c r="AK653" s="4"/>
      <c r="AL653" s="4" t="s">
        <v>28</v>
      </c>
      <c r="AM653" s="4"/>
      <c r="AN653" s="4"/>
      <c r="AO653" s="4" t="s">
        <v>16</v>
      </c>
      <c r="AP653" s="42">
        <f ca="1">COUNTIFS(INDIRECT(Data!$J$2),"&lt;&gt;")</f>
        <v>13</v>
      </c>
      <c r="AQ653" s="42">
        <f ca="1">COUNTIFS(INDIRECT(Data!$J$2),"P")</f>
        <v>7</v>
      </c>
      <c r="AR653" s="42">
        <f ca="1">COUNTIFS(INDIRECT(Data!$J$2),"A")</f>
        <v>6</v>
      </c>
      <c r="AS653" s="43">
        <f ca="1">COUNTIFS(INDIRECT(Data!$J$2),"L")</f>
        <v>0</v>
      </c>
      <c r="AT653" s="44">
        <f ca="1">IFERROR(Attd_Sheet[[#This Row],[Classes Attended]]/Attd_Sheet[[#This Row],[Column1]],"")</f>
        <v>0.53846153846153844</v>
      </c>
      <c r="AU653" s="93"/>
    </row>
    <row r="654" spans="1:47" s="35" customFormat="1" hidden="1" x14ac:dyDescent="0.25">
      <c r="A654" s="42">
        <f>COUNTIFS(Attd_Sheet[Student ID],Attd_Sheet[[#This Row],[Student ID]])</f>
        <v>1</v>
      </c>
      <c r="B654" s="13" t="s">
        <v>137</v>
      </c>
      <c r="C654" s="13" t="s">
        <v>3443</v>
      </c>
      <c r="D654" s="215" t="s">
        <v>316</v>
      </c>
      <c r="E654" s="215" t="s">
        <v>1129</v>
      </c>
      <c r="F654" s="196" t="s">
        <v>30</v>
      </c>
      <c r="G654" s="215" t="s">
        <v>2426</v>
      </c>
      <c r="H654" s="193" t="s">
        <v>6</v>
      </c>
      <c r="I654" s="224" t="s">
        <v>2868</v>
      </c>
      <c r="J654" s="120" t="s">
        <v>2497</v>
      </c>
      <c r="K654" s="4"/>
      <c r="L654" s="4"/>
      <c r="M654" s="4" t="s">
        <v>16</v>
      </c>
      <c r="N654" s="185"/>
      <c r="O654" s="4" t="s">
        <v>16</v>
      </c>
      <c r="P654" s="4"/>
      <c r="Q654" s="4" t="s">
        <v>28</v>
      </c>
      <c r="R654" s="4"/>
      <c r="S654" s="4"/>
      <c r="T654" s="4" t="s">
        <v>16</v>
      </c>
      <c r="U654" s="4"/>
      <c r="V654" s="4" t="s">
        <v>16</v>
      </c>
      <c r="W654" s="4"/>
      <c r="X654" s="4" t="s">
        <v>28</v>
      </c>
      <c r="Y654" s="4"/>
      <c r="Z654" s="4"/>
      <c r="AA654" s="4" t="s">
        <v>16</v>
      </c>
      <c r="AB654" s="4"/>
      <c r="AC654" s="4" t="s">
        <v>16</v>
      </c>
      <c r="AD654" s="4"/>
      <c r="AE654" s="4" t="s">
        <v>28</v>
      </c>
      <c r="AF654" s="4"/>
      <c r="AG654" s="4"/>
      <c r="AH654" s="4" t="s">
        <v>16</v>
      </c>
      <c r="AI654" s="4"/>
      <c r="AJ654" s="4" t="s">
        <v>16</v>
      </c>
      <c r="AK654" s="4"/>
      <c r="AL654" s="4" t="s">
        <v>16</v>
      </c>
      <c r="AM654" s="4"/>
      <c r="AN654" s="4"/>
      <c r="AO654" s="4" t="s">
        <v>16</v>
      </c>
      <c r="AP654" s="42">
        <f ca="1">COUNTIFS(INDIRECT(Data!$J$2),"&lt;&gt;")</f>
        <v>13</v>
      </c>
      <c r="AQ654" s="42">
        <f ca="1">COUNTIFS(INDIRECT(Data!$J$2),"P")</f>
        <v>10</v>
      </c>
      <c r="AR654" s="42">
        <f ca="1">COUNTIFS(INDIRECT(Data!$J$2),"A")</f>
        <v>3</v>
      </c>
      <c r="AS654" s="43">
        <f ca="1">COUNTIFS(INDIRECT(Data!$J$2),"L")</f>
        <v>0</v>
      </c>
      <c r="AT654" s="44">
        <f ca="1">IFERROR(Attd_Sheet[[#This Row],[Classes Attended]]/Attd_Sheet[[#This Row],[Column1]],"")</f>
        <v>0.76923076923076927</v>
      </c>
      <c r="AU654" s="26"/>
    </row>
    <row r="655" spans="1:47" s="35" customFormat="1" hidden="1" x14ac:dyDescent="0.25">
      <c r="A655" s="42">
        <f>COUNTIFS(Attd_Sheet[Student ID],Attd_Sheet[[#This Row],[Student ID]])</f>
        <v>1</v>
      </c>
      <c r="B655" s="13" t="s">
        <v>137</v>
      </c>
      <c r="C655" s="13" t="s">
        <v>3443</v>
      </c>
      <c r="D655" s="215" t="s">
        <v>317</v>
      </c>
      <c r="E655" s="215" t="s">
        <v>1130</v>
      </c>
      <c r="F655" s="196" t="s">
        <v>30</v>
      </c>
      <c r="G655" s="215" t="s">
        <v>2426</v>
      </c>
      <c r="H655" s="193" t="s">
        <v>6</v>
      </c>
      <c r="I655" s="224" t="s">
        <v>2868</v>
      </c>
      <c r="J655" s="120" t="s">
        <v>2497</v>
      </c>
      <c r="K655" s="4"/>
      <c r="L655" s="4"/>
      <c r="M655" s="4" t="s">
        <v>16</v>
      </c>
      <c r="N655" s="185"/>
      <c r="O655" s="4" t="s">
        <v>16</v>
      </c>
      <c r="P655" s="4"/>
      <c r="Q655" s="4" t="s">
        <v>16</v>
      </c>
      <c r="R655" s="4"/>
      <c r="S655" s="4"/>
      <c r="T655" s="4" t="s">
        <v>16</v>
      </c>
      <c r="U655" s="4"/>
      <c r="V655" s="4" t="s">
        <v>16</v>
      </c>
      <c r="W655" s="4"/>
      <c r="X655" s="4" t="s">
        <v>16</v>
      </c>
      <c r="Y655" s="4"/>
      <c r="Z655" s="4"/>
      <c r="AA655" s="4" t="s">
        <v>28</v>
      </c>
      <c r="AB655" s="4"/>
      <c r="AC655" s="4" t="s">
        <v>28</v>
      </c>
      <c r="AD655" s="4"/>
      <c r="AE655" s="4" t="s">
        <v>28</v>
      </c>
      <c r="AF655" s="4"/>
      <c r="AG655" s="4"/>
      <c r="AH655" s="4" t="s">
        <v>28</v>
      </c>
      <c r="AI655" s="4"/>
      <c r="AJ655" s="4" t="s">
        <v>28</v>
      </c>
      <c r="AK655" s="4"/>
      <c r="AL655" s="4" t="s">
        <v>16</v>
      </c>
      <c r="AM655" s="4"/>
      <c r="AN655" s="4"/>
      <c r="AO655" s="4" t="s">
        <v>16</v>
      </c>
      <c r="AP655" s="42">
        <f ca="1">COUNTIFS(INDIRECT(Data!$J$2),"&lt;&gt;")</f>
        <v>13</v>
      </c>
      <c r="AQ655" s="42">
        <f ca="1">COUNTIFS(INDIRECT(Data!$J$2),"P")</f>
        <v>8</v>
      </c>
      <c r="AR655" s="42">
        <f ca="1">COUNTIFS(INDIRECT(Data!$J$2),"A")</f>
        <v>5</v>
      </c>
      <c r="AS655" s="43">
        <f ca="1">COUNTIFS(INDIRECT(Data!$J$2),"L")</f>
        <v>0</v>
      </c>
      <c r="AT655" s="44">
        <f ca="1">IFERROR(Attd_Sheet[[#This Row],[Classes Attended]]/Attd_Sheet[[#This Row],[Column1]],"")</f>
        <v>0.61538461538461542</v>
      </c>
      <c r="AU655" s="26"/>
    </row>
    <row r="656" spans="1:47" s="35" customFormat="1" hidden="1" x14ac:dyDescent="0.25">
      <c r="A656" s="42">
        <f>COUNTIFS(Attd_Sheet[Student ID],Attd_Sheet[[#This Row],[Student ID]])</f>
        <v>1</v>
      </c>
      <c r="B656" s="13" t="s">
        <v>137</v>
      </c>
      <c r="C656" s="13" t="s">
        <v>3443</v>
      </c>
      <c r="D656" s="215" t="s">
        <v>283</v>
      </c>
      <c r="E656" s="215" t="s">
        <v>1096</v>
      </c>
      <c r="F656" s="196" t="s">
        <v>30</v>
      </c>
      <c r="G656" s="215" t="s">
        <v>2426</v>
      </c>
      <c r="H656" s="193" t="s">
        <v>6</v>
      </c>
      <c r="I656" s="224" t="s">
        <v>2868</v>
      </c>
      <c r="J656" s="120" t="s">
        <v>2497</v>
      </c>
      <c r="K656" s="4"/>
      <c r="L656" s="4"/>
      <c r="M656" s="4" t="s">
        <v>16</v>
      </c>
      <c r="N656" s="185"/>
      <c r="O656" s="4" t="s">
        <v>28</v>
      </c>
      <c r="P656" s="4"/>
      <c r="Q656" s="4" t="s">
        <v>16</v>
      </c>
      <c r="R656" s="4"/>
      <c r="S656" s="4"/>
      <c r="T656" s="4" t="s">
        <v>16</v>
      </c>
      <c r="U656" s="4"/>
      <c r="V656" s="4" t="s">
        <v>16</v>
      </c>
      <c r="W656" s="4"/>
      <c r="X656" s="4" t="s">
        <v>16</v>
      </c>
      <c r="Y656" s="4"/>
      <c r="Z656" s="4"/>
      <c r="AA656" s="4" t="s">
        <v>16</v>
      </c>
      <c r="AB656" s="4"/>
      <c r="AC656" s="4" t="s">
        <v>28</v>
      </c>
      <c r="AD656" s="4"/>
      <c r="AE656" s="4" t="s">
        <v>28</v>
      </c>
      <c r="AF656" s="4"/>
      <c r="AG656" s="4"/>
      <c r="AH656" s="4" t="s">
        <v>16</v>
      </c>
      <c r="AI656" s="4"/>
      <c r="AJ656" s="4" t="s">
        <v>16</v>
      </c>
      <c r="AK656" s="4"/>
      <c r="AL656" s="4" t="s">
        <v>16</v>
      </c>
      <c r="AM656" s="4"/>
      <c r="AN656" s="4"/>
      <c r="AO656" s="4" t="s">
        <v>16</v>
      </c>
      <c r="AP656" s="42">
        <f ca="1">COUNTIFS(INDIRECT(Data!$J$2),"&lt;&gt;")</f>
        <v>13</v>
      </c>
      <c r="AQ656" s="42">
        <f ca="1">COUNTIFS(INDIRECT(Data!$J$2),"P")</f>
        <v>10</v>
      </c>
      <c r="AR656" s="42">
        <f ca="1">COUNTIFS(INDIRECT(Data!$J$2),"A")</f>
        <v>3</v>
      </c>
      <c r="AS656" s="43">
        <f ca="1">COUNTIFS(INDIRECT(Data!$J$2),"L")</f>
        <v>0</v>
      </c>
      <c r="AT656" s="44">
        <f ca="1">IFERROR(Attd_Sheet[[#This Row],[Classes Attended]]/Attd_Sheet[[#This Row],[Column1]],"")</f>
        <v>0.76923076923076927</v>
      </c>
      <c r="AU656" s="26"/>
    </row>
    <row r="657" spans="1:47" s="35" customFormat="1" hidden="1" x14ac:dyDescent="0.25">
      <c r="A657" s="42">
        <f>COUNTIFS(Attd_Sheet[Student ID],Attd_Sheet[[#This Row],[Student ID]])</f>
        <v>1</v>
      </c>
      <c r="B657" s="13" t="s">
        <v>139</v>
      </c>
      <c r="C657" s="13" t="s">
        <v>3443</v>
      </c>
      <c r="D657" s="215" t="s">
        <v>318</v>
      </c>
      <c r="E657" s="215" t="s">
        <v>1131</v>
      </c>
      <c r="F657" s="196" t="s">
        <v>30</v>
      </c>
      <c r="G657" s="215" t="s">
        <v>2426</v>
      </c>
      <c r="H657" s="193" t="s">
        <v>6</v>
      </c>
      <c r="I657" s="224" t="s">
        <v>2868</v>
      </c>
      <c r="J657" s="120" t="s">
        <v>2497</v>
      </c>
      <c r="K657" s="4"/>
      <c r="L657" s="4"/>
      <c r="M657" s="4" t="s">
        <v>28</v>
      </c>
      <c r="N657" s="185"/>
      <c r="O657" s="4" t="s">
        <v>28</v>
      </c>
      <c r="P657" s="4"/>
      <c r="Q657" s="4" t="s">
        <v>28</v>
      </c>
      <c r="R657" s="4"/>
      <c r="S657" s="4"/>
      <c r="T657" s="4" t="s">
        <v>28</v>
      </c>
      <c r="U657" s="4"/>
      <c r="V657" s="4" t="s">
        <v>28</v>
      </c>
      <c r="W657" s="4"/>
      <c r="X657" s="4" t="s">
        <v>28</v>
      </c>
      <c r="Y657" s="4"/>
      <c r="Z657" s="4"/>
      <c r="AA657" s="4" t="s">
        <v>28</v>
      </c>
      <c r="AB657" s="4"/>
      <c r="AC657" s="4" t="s">
        <v>28</v>
      </c>
      <c r="AD657" s="4"/>
      <c r="AE657" s="4" t="s">
        <v>28</v>
      </c>
      <c r="AF657" s="4"/>
      <c r="AG657" s="4"/>
      <c r="AH657" s="4" t="s">
        <v>28</v>
      </c>
      <c r="AI657" s="4"/>
      <c r="AJ657" s="4" t="s">
        <v>28</v>
      </c>
      <c r="AK657" s="4"/>
      <c r="AL657" s="4" t="s">
        <v>28</v>
      </c>
      <c r="AM657" s="4"/>
      <c r="AN657" s="4"/>
      <c r="AO657" s="4" t="s">
        <v>28</v>
      </c>
      <c r="AP657" s="42">
        <f ca="1">COUNTIFS(INDIRECT(Data!$J$2),"&lt;&gt;")</f>
        <v>13</v>
      </c>
      <c r="AQ657" s="42">
        <f ca="1">COUNTIFS(INDIRECT(Data!$J$2),"P")</f>
        <v>0</v>
      </c>
      <c r="AR657" s="42">
        <f ca="1">COUNTIFS(INDIRECT(Data!$J$2),"A")</f>
        <v>13</v>
      </c>
      <c r="AS657" s="43">
        <f ca="1">COUNTIFS(INDIRECT(Data!$J$2),"L")</f>
        <v>0</v>
      </c>
      <c r="AT657" s="44">
        <f ca="1">IFERROR(Attd_Sheet[[#This Row],[Classes Attended]]/Attd_Sheet[[#This Row],[Column1]],"")</f>
        <v>0</v>
      </c>
      <c r="AU657" s="26"/>
    </row>
    <row r="658" spans="1:47" s="35" customFormat="1" hidden="1" x14ac:dyDescent="0.25">
      <c r="A658" s="42">
        <f>COUNTIFS(Attd_Sheet[Student ID],Attd_Sheet[[#This Row],[Student ID]])</f>
        <v>1</v>
      </c>
      <c r="B658" s="13" t="s">
        <v>139</v>
      </c>
      <c r="C658" s="13" t="s">
        <v>3443</v>
      </c>
      <c r="D658" s="215" t="s">
        <v>319</v>
      </c>
      <c r="E658" s="215" t="s">
        <v>1132</v>
      </c>
      <c r="F658" s="196" t="s">
        <v>30</v>
      </c>
      <c r="G658" s="215" t="s">
        <v>2426</v>
      </c>
      <c r="H658" s="193" t="s">
        <v>6</v>
      </c>
      <c r="I658" s="224" t="s">
        <v>2868</v>
      </c>
      <c r="J658" s="120" t="s">
        <v>2497</v>
      </c>
      <c r="K658" s="4"/>
      <c r="L658" s="4"/>
      <c r="M658" s="4" t="s">
        <v>28</v>
      </c>
      <c r="N658" s="185"/>
      <c r="O658" s="4" t="s">
        <v>28</v>
      </c>
      <c r="P658" s="4"/>
      <c r="Q658" s="4" t="s">
        <v>28</v>
      </c>
      <c r="R658" s="4"/>
      <c r="S658" s="4"/>
      <c r="T658" s="4" t="s">
        <v>28</v>
      </c>
      <c r="U658" s="4"/>
      <c r="V658" s="4" t="s">
        <v>28</v>
      </c>
      <c r="W658" s="4"/>
      <c r="X658" s="4" t="s">
        <v>28</v>
      </c>
      <c r="Y658" s="4"/>
      <c r="Z658" s="4"/>
      <c r="AA658" s="4" t="s">
        <v>28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2">
        <f ca="1">COUNTIFS(INDIRECT(Data!$J$2),"&lt;&gt;")</f>
        <v>7</v>
      </c>
      <c r="AQ658" s="42">
        <f ca="1">COUNTIFS(INDIRECT(Data!$J$2),"P")</f>
        <v>0</v>
      </c>
      <c r="AR658" s="42">
        <f ca="1">COUNTIFS(INDIRECT(Data!$J$2),"A")</f>
        <v>7</v>
      </c>
      <c r="AS658" s="43">
        <f ca="1">COUNTIFS(INDIRECT(Data!$J$2),"L")</f>
        <v>0</v>
      </c>
      <c r="AT658" s="44">
        <f ca="1">IFERROR(Attd_Sheet[[#This Row],[Classes Attended]]/Attd_Sheet[[#This Row],[Column1]],"")</f>
        <v>0</v>
      </c>
      <c r="AU658" s="93" t="s">
        <v>3206</v>
      </c>
    </row>
    <row r="659" spans="1:47" s="35" customFormat="1" hidden="1" x14ac:dyDescent="0.25">
      <c r="A659" s="42">
        <f>COUNTIFS(Attd_Sheet[Student ID],Attd_Sheet[[#This Row],[Student ID]])</f>
        <v>1</v>
      </c>
      <c r="B659" s="13" t="s">
        <v>137</v>
      </c>
      <c r="C659" s="13" t="s">
        <v>3443</v>
      </c>
      <c r="D659" s="215" t="s">
        <v>320</v>
      </c>
      <c r="E659" s="215" t="s">
        <v>1133</v>
      </c>
      <c r="F659" s="196" t="s">
        <v>30</v>
      </c>
      <c r="G659" s="215" t="s">
        <v>2426</v>
      </c>
      <c r="H659" s="193" t="s">
        <v>6</v>
      </c>
      <c r="I659" s="224" t="s">
        <v>2868</v>
      </c>
      <c r="J659" s="120" t="s">
        <v>2497</v>
      </c>
      <c r="K659" s="4"/>
      <c r="L659" s="4"/>
      <c r="M659" s="4" t="s">
        <v>28</v>
      </c>
      <c r="N659" s="185"/>
      <c r="O659" s="4" t="s">
        <v>28</v>
      </c>
      <c r="P659" s="4"/>
      <c r="Q659" s="4" t="s">
        <v>16</v>
      </c>
      <c r="R659" s="4"/>
      <c r="S659" s="4"/>
      <c r="T659" s="4" t="s">
        <v>16</v>
      </c>
      <c r="U659" s="4"/>
      <c r="V659" s="4" t="s">
        <v>16</v>
      </c>
      <c r="W659" s="4"/>
      <c r="X659" s="4" t="s">
        <v>16</v>
      </c>
      <c r="Y659" s="4"/>
      <c r="Z659" s="4"/>
      <c r="AA659" s="4" t="s">
        <v>16</v>
      </c>
      <c r="AB659" s="4"/>
      <c r="AC659" s="4" t="s">
        <v>16</v>
      </c>
      <c r="AD659" s="4"/>
      <c r="AE659" s="4" t="s">
        <v>16</v>
      </c>
      <c r="AF659" s="4"/>
      <c r="AG659" s="4"/>
      <c r="AH659" s="4" t="s">
        <v>16</v>
      </c>
      <c r="AI659" s="4"/>
      <c r="AJ659" s="4" t="s">
        <v>16</v>
      </c>
      <c r="AK659" s="4"/>
      <c r="AL659" s="4" t="s">
        <v>16</v>
      </c>
      <c r="AM659" s="4"/>
      <c r="AN659" s="4"/>
      <c r="AO659" s="4" t="s">
        <v>16</v>
      </c>
      <c r="AP659" s="42">
        <f ca="1">COUNTIFS(INDIRECT(Data!$J$2),"&lt;&gt;")</f>
        <v>13</v>
      </c>
      <c r="AQ659" s="42">
        <f ca="1">COUNTIFS(INDIRECT(Data!$J$2),"P")</f>
        <v>11</v>
      </c>
      <c r="AR659" s="42">
        <f ca="1">COUNTIFS(INDIRECT(Data!$J$2),"A")</f>
        <v>2</v>
      </c>
      <c r="AS659" s="43">
        <f ca="1">COUNTIFS(INDIRECT(Data!$J$2),"L")</f>
        <v>0</v>
      </c>
      <c r="AT659" s="44">
        <f ca="1">IFERROR(Attd_Sheet[[#This Row],[Classes Attended]]/Attd_Sheet[[#This Row],[Column1]],"")</f>
        <v>0.84615384615384615</v>
      </c>
      <c r="AU659" s="26"/>
    </row>
    <row r="660" spans="1:47" s="35" customFormat="1" hidden="1" x14ac:dyDescent="0.25">
      <c r="A660" s="42">
        <f>COUNTIFS(Attd_Sheet[Student ID],Attd_Sheet[[#This Row],[Student ID]])</f>
        <v>1</v>
      </c>
      <c r="B660" s="13" t="s">
        <v>137</v>
      </c>
      <c r="C660" s="193" t="s">
        <v>2981</v>
      </c>
      <c r="D660" s="215" t="s">
        <v>2161</v>
      </c>
      <c r="E660" s="215" t="s">
        <v>2162</v>
      </c>
      <c r="F660" s="196" t="s">
        <v>30</v>
      </c>
      <c r="G660" s="215" t="s">
        <v>2409</v>
      </c>
      <c r="H660" s="193" t="s">
        <v>6</v>
      </c>
      <c r="I660" s="224" t="s">
        <v>2867</v>
      </c>
      <c r="J660" s="120" t="s">
        <v>2497</v>
      </c>
      <c r="K660" s="4"/>
      <c r="L660" s="4"/>
      <c r="M660" s="4" t="s">
        <v>16</v>
      </c>
      <c r="N660" s="4"/>
      <c r="O660" s="4" t="s">
        <v>16</v>
      </c>
      <c r="P660" s="4"/>
      <c r="Q660" s="4" t="s">
        <v>16</v>
      </c>
      <c r="R660" s="4"/>
      <c r="S660" s="4"/>
      <c r="T660" s="4" t="s">
        <v>16</v>
      </c>
      <c r="U660" s="4"/>
      <c r="V660" s="4" t="s">
        <v>16</v>
      </c>
      <c r="W660" s="4"/>
      <c r="X660" s="4" t="s">
        <v>16</v>
      </c>
      <c r="Y660" s="4"/>
      <c r="Z660" s="4"/>
      <c r="AA660" s="4" t="s">
        <v>16</v>
      </c>
      <c r="AB660" s="4"/>
      <c r="AC660" s="4" t="s">
        <v>16</v>
      </c>
      <c r="AD660" s="4"/>
      <c r="AE660" s="4" t="s">
        <v>16</v>
      </c>
      <c r="AF660" s="241"/>
      <c r="AG660" s="4"/>
      <c r="AH660" s="4" t="s">
        <v>16</v>
      </c>
      <c r="AI660" s="4"/>
      <c r="AJ660" s="4" t="s">
        <v>16</v>
      </c>
      <c r="AK660" s="4"/>
      <c r="AL660" s="4" t="s">
        <v>16</v>
      </c>
      <c r="AM660" s="4"/>
      <c r="AN660" s="4"/>
      <c r="AO660" s="4" t="s">
        <v>16</v>
      </c>
      <c r="AP660" s="42">
        <f ca="1">COUNTIFS(INDIRECT(Data!$J$2),"&lt;&gt;")</f>
        <v>13</v>
      </c>
      <c r="AQ660" s="42">
        <f ca="1">COUNTIFS(INDIRECT(Data!$J$2),"P")</f>
        <v>13</v>
      </c>
      <c r="AR660" s="42">
        <f ca="1">COUNTIFS(INDIRECT(Data!$J$2),"A")</f>
        <v>0</v>
      </c>
      <c r="AS660" s="43">
        <f ca="1">COUNTIFS(INDIRECT(Data!$J$2),"L")</f>
        <v>0</v>
      </c>
      <c r="AT660" s="44">
        <f ca="1">IFERROR(Attd_Sheet[[#This Row],[Classes Attended]]/Attd_Sheet[[#This Row],[Column1]],"")</f>
        <v>1</v>
      </c>
      <c r="AU660" s="26"/>
    </row>
    <row r="661" spans="1:47" s="35" customFormat="1" hidden="1" x14ac:dyDescent="0.25">
      <c r="A661" s="42">
        <f>COUNTIFS(Attd_Sheet[Student ID],Attd_Sheet[[#This Row],[Student ID]])</f>
        <v>1</v>
      </c>
      <c r="B661" s="13" t="s">
        <v>137</v>
      </c>
      <c r="C661" s="193" t="s">
        <v>2981</v>
      </c>
      <c r="D661" s="215" t="s">
        <v>2163</v>
      </c>
      <c r="E661" s="215" t="s">
        <v>2164</v>
      </c>
      <c r="F661" s="196" t="s">
        <v>30</v>
      </c>
      <c r="G661" s="215" t="s">
        <v>2409</v>
      </c>
      <c r="H661" s="193" t="s">
        <v>6</v>
      </c>
      <c r="I661" s="224" t="s">
        <v>2867</v>
      </c>
      <c r="J661" s="120" t="s">
        <v>2497</v>
      </c>
      <c r="K661" s="4"/>
      <c r="L661" s="4"/>
      <c r="M661" s="4" t="s">
        <v>16</v>
      </c>
      <c r="N661" s="4"/>
      <c r="O661" s="4" t="s">
        <v>16</v>
      </c>
      <c r="P661" s="4"/>
      <c r="Q661" s="4" t="s">
        <v>16</v>
      </c>
      <c r="R661" s="4"/>
      <c r="S661" s="4"/>
      <c r="T661" s="4" t="s">
        <v>28</v>
      </c>
      <c r="U661" s="4"/>
      <c r="V661" s="4" t="s">
        <v>16</v>
      </c>
      <c r="W661" s="4"/>
      <c r="X661" s="4" t="s">
        <v>16</v>
      </c>
      <c r="Y661" s="4"/>
      <c r="Z661" s="4"/>
      <c r="AA661" s="4" t="s">
        <v>16</v>
      </c>
      <c r="AB661" s="4"/>
      <c r="AC661" s="4" t="s">
        <v>16</v>
      </c>
      <c r="AD661" s="4"/>
      <c r="AE661" s="4" t="s">
        <v>16</v>
      </c>
      <c r="AF661" s="241"/>
      <c r="AG661" s="4"/>
      <c r="AH661" s="4" t="s">
        <v>16</v>
      </c>
      <c r="AI661" s="4"/>
      <c r="AJ661" s="4" t="s">
        <v>16</v>
      </c>
      <c r="AK661" s="4"/>
      <c r="AL661" s="4" t="s">
        <v>16</v>
      </c>
      <c r="AM661" s="4"/>
      <c r="AN661" s="4"/>
      <c r="AO661" s="4" t="s">
        <v>16</v>
      </c>
      <c r="AP661" s="42">
        <f ca="1">COUNTIFS(INDIRECT(Data!$J$2),"&lt;&gt;")</f>
        <v>13</v>
      </c>
      <c r="AQ661" s="42">
        <f ca="1">COUNTIFS(INDIRECT(Data!$J$2),"P")</f>
        <v>12</v>
      </c>
      <c r="AR661" s="42">
        <f ca="1">COUNTIFS(INDIRECT(Data!$J$2),"A")</f>
        <v>1</v>
      </c>
      <c r="AS661" s="43">
        <f ca="1">COUNTIFS(INDIRECT(Data!$J$2),"L")</f>
        <v>0</v>
      </c>
      <c r="AT661" s="44">
        <f ca="1">IFERROR(Attd_Sheet[[#This Row],[Classes Attended]]/Attd_Sheet[[#This Row],[Column1]],"")</f>
        <v>0.92307692307692313</v>
      </c>
      <c r="AU661" s="26"/>
    </row>
    <row r="662" spans="1:47" s="35" customFormat="1" hidden="1" x14ac:dyDescent="0.25">
      <c r="A662" s="42">
        <f>COUNTIFS(Attd_Sheet[Student ID],Attd_Sheet[[#This Row],[Student ID]])</f>
        <v>1</v>
      </c>
      <c r="B662" s="13" t="s">
        <v>137</v>
      </c>
      <c r="C662" s="193" t="s">
        <v>2981</v>
      </c>
      <c r="D662" s="215" t="s">
        <v>2165</v>
      </c>
      <c r="E662" s="215" t="s">
        <v>2166</v>
      </c>
      <c r="F662" s="196" t="s">
        <v>30</v>
      </c>
      <c r="G662" s="215" t="s">
        <v>2409</v>
      </c>
      <c r="H662" s="193" t="s">
        <v>6</v>
      </c>
      <c r="I662" s="224" t="s">
        <v>2867</v>
      </c>
      <c r="J662" s="120" t="s">
        <v>2497</v>
      </c>
      <c r="K662" s="4"/>
      <c r="L662" s="4"/>
      <c r="M662" s="4" t="s">
        <v>16</v>
      </c>
      <c r="N662" s="4"/>
      <c r="O662" s="4" t="s">
        <v>28</v>
      </c>
      <c r="P662" s="4"/>
      <c r="Q662" s="4" t="s">
        <v>16</v>
      </c>
      <c r="R662" s="4"/>
      <c r="S662" s="4"/>
      <c r="T662" s="4" t="s">
        <v>16</v>
      </c>
      <c r="U662" s="4"/>
      <c r="V662" s="4" t="s">
        <v>16</v>
      </c>
      <c r="W662" s="4"/>
      <c r="X662" s="4" t="s">
        <v>16</v>
      </c>
      <c r="Y662" s="4"/>
      <c r="Z662" s="4"/>
      <c r="AA662" s="4" t="s">
        <v>16</v>
      </c>
      <c r="AB662" s="4"/>
      <c r="AC662" s="4" t="s">
        <v>16</v>
      </c>
      <c r="AD662" s="4"/>
      <c r="AE662" s="4" t="s">
        <v>28</v>
      </c>
      <c r="AF662" s="241"/>
      <c r="AG662" s="4"/>
      <c r="AH662" s="4" t="s">
        <v>16</v>
      </c>
      <c r="AI662" s="4"/>
      <c r="AJ662" s="4" t="s">
        <v>28</v>
      </c>
      <c r="AK662" s="4"/>
      <c r="AL662" s="4" t="s">
        <v>16</v>
      </c>
      <c r="AM662" s="4"/>
      <c r="AN662" s="4"/>
      <c r="AO662" s="4" t="s">
        <v>16</v>
      </c>
      <c r="AP662" s="42">
        <f ca="1">COUNTIFS(INDIRECT(Data!$J$2),"&lt;&gt;")</f>
        <v>13</v>
      </c>
      <c r="AQ662" s="42">
        <f ca="1">COUNTIFS(INDIRECT(Data!$J$2),"P")</f>
        <v>10</v>
      </c>
      <c r="AR662" s="42">
        <f ca="1">COUNTIFS(INDIRECT(Data!$J$2),"A")</f>
        <v>3</v>
      </c>
      <c r="AS662" s="43">
        <f ca="1">COUNTIFS(INDIRECT(Data!$J$2),"L")</f>
        <v>0</v>
      </c>
      <c r="AT662" s="44">
        <f ca="1">IFERROR(Attd_Sheet[[#This Row],[Classes Attended]]/Attd_Sheet[[#This Row],[Column1]],"")</f>
        <v>0.76923076923076927</v>
      </c>
      <c r="AU662" s="26"/>
    </row>
    <row r="663" spans="1:47" s="35" customFormat="1" hidden="1" x14ac:dyDescent="0.25">
      <c r="A663" s="42">
        <f>COUNTIFS(Attd_Sheet[Student ID],Attd_Sheet[[#This Row],[Student ID]])</f>
        <v>1</v>
      </c>
      <c r="B663" s="13" t="s">
        <v>137</v>
      </c>
      <c r="C663" s="193" t="s">
        <v>2981</v>
      </c>
      <c r="D663" s="215" t="s">
        <v>2167</v>
      </c>
      <c r="E663" s="215" t="s">
        <v>2168</v>
      </c>
      <c r="F663" s="196" t="s">
        <v>30</v>
      </c>
      <c r="G663" s="215" t="s">
        <v>2409</v>
      </c>
      <c r="H663" s="193" t="s">
        <v>6</v>
      </c>
      <c r="I663" s="224" t="s">
        <v>2867</v>
      </c>
      <c r="J663" s="120" t="s">
        <v>2497</v>
      </c>
      <c r="K663" s="4"/>
      <c r="L663" s="4"/>
      <c r="M663" s="4" t="s">
        <v>16</v>
      </c>
      <c r="N663" s="4"/>
      <c r="O663" s="4" t="s">
        <v>16</v>
      </c>
      <c r="P663" s="4"/>
      <c r="Q663" s="4" t="s">
        <v>16</v>
      </c>
      <c r="R663" s="4"/>
      <c r="S663" s="4"/>
      <c r="T663" s="4" t="s">
        <v>16</v>
      </c>
      <c r="U663" s="4"/>
      <c r="V663" s="4" t="s">
        <v>16</v>
      </c>
      <c r="W663" s="4"/>
      <c r="X663" s="4" t="s">
        <v>16</v>
      </c>
      <c r="Y663" s="4"/>
      <c r="Z663" s="4"/>
      <c r="AA663" s="4" t="s">
        <v>16</v>
      </c>
      <c r="AB663" s="4"/>
      <c r="AC663" s="4" t="s">
        <v>16</v>
      </c>
      <c r="AD663" s="4"/>
      <c r="AE663" s="4" t="s">
        <v>16</v>
      </c>
      <c r="AF663" s="241"/>
      <c r="AG663" s="4"/>
      <c r="AH663" s="4" t="s">
        <v>16</v>
      </c>
      <c r="AI663" s="4"/>
      <c r="AJ663" s="4" t="s">
        <v>16</v>
      </c>
      <c r="AK663" s="4"/>
      <c r="AL663" s="4" t="s">
        <v>16</v>
      </c>
      <c r="AM663" s="4"/>
      <c r="AN663" s="4"/>
      <c r="AO663" s="4" t="s">
        <v>16</v>
      </c>
      <c r="AP663" s="42">
        <f ca="1">COUNTIFS(INDIRECT(Data!$J$2),"&lt;&gt;")</f>
        <v>13</v>
      </c>
      <c r="AQ663" s="42">
        <f ca="1">COUNTIFS(INDIRECT(Data!$J$2),"P")</f>
        <v>13</v>
      </c>
      <c r="AR663" s="42">
        <f ca="1">COUNTIFS(INDIRECT(Data!$J$2),"A")</f>
        <v>0</v>
      </c>
      <c r="AS663" s="43">
        <f ca="1">COUNTIFS(INDIRECT(Data!$J$2),"L")</f>
        <v>0</v>
      </c>
      <c r="AT663" s="44">
        <f ca="1">IFERROR(Attd_Sheet[[#This Row],[Classes Attended]]/Attd_Sheet[[#This Row],[Column1]],"")</f>
        <v>1</v>
      </c>
      <c r="AU663" s="26"/>
    </row>
    <row r="664" spans="1:47" s="35" customFormat="1" hidden="1" x14ac:dyDescent="0.25">
      <c r="A664" s="42">
        <f>COUNTIFS(Attd_Sheet[Student ID],Attd_Sheet[[#This Row],[Student ID]])</f>
        <v>1</v>
      </c>
      <c r="B664" s="13" t="s">
        <v>137</v>
      </c>
      <c r="C664" s="193" t="s">
        <v>2981</v>
      </c>
      <c r="D664" s="215" t="s">
        <v>2169</v>
      </c>
      <c r="E664" s="215" t="s">
        <v>2170</v>
      </c>
      <c r="F664" s="196" t="s">
        <v>30</v>
      </c>
      <c r="G664" s="215" t="s">
        <v>2409</v>
      </c>
      <c r="H664" s="193" t="s">
        <v>6</v>
      </c>
      <c r="I664" s="224" t="s">
        <v>2867</v>
      </c>
      <c r="J664" s="120" t="s">
        <v>2497</v>
      </c>
      <c r="K664" s="4"/>
      <c r="L664" s="4"/>
      <c r="M664" s="4" t="s">
        <v>16</v>
      </c>
      <c r="N664" s="4"/>
      <c r="O664" s="4" t="s">
        <v>28</v>
      </c>
      <c r="P664" s="4"/>
      <c r="Q664" s="4" t="s">
        <v>28</v>
      </c>
      <c r="R664" s="4"/>
      <c r="S664" s="4"/>
      <c r="T664" s="4" t="s">
        <v>16</v>
      </c>
      <c r="U664" s="4"/>
      <c r="V664" s="4" t="s">
        <v>16</v>
      </c>
      <c r="W664" s="4"/>
      <c r="X664" s="4" t="s">
        <v>16</v>
      </c>
      <c r="Y664" s="4"/>
      <c r="Z664" s="4"/>
      <c r="AA664" s="4" t="s">
        <v>16</v>
      </c>
      <c r="AB664" s="4"/>
      <c r="AC664" s="4" t="s">
        <v>16</v>
      </c>
      <c r="AD664" s="4"/>
      <c r="AE664" s="4" t="s">
        <v>16</v>
      </c>
      <c r="AF664" s="241"/>
      <c r="AG664" s="4"/>
      <c r="AH664" s="4" t="s">
        <v>16</v>
      </c>
      <c r="AI664" s="4"/>
      <c r="AJ664" s="4" t="s">
        <v>16</v>
      </c>
      <c r="AK664" s="4"/>
      <c r="AL664" s="4" t="s">
        <v>16</v>
      </c>
      <c r="AM664" s="4"/>
      <c r="AN664" s="4"/>
      <c r="AO664" s="4" t="s">
        <v>16</v>
      </c>
      <c r="AP664" s="42">
        <f ca="1">COUNTIFS(INDIRECT(Data!$J$2),"&lt;&gt;")</f>
        <v>13</v>
      </c>
      <c r="AQ664" s="42">
        <f ca="1">COUNTIFS(INDIRECT(Data!$J$2),"P")</f>
        <v>11</v>
      </c>
      <c r="AR664" s="42">
        <f ca="1">COUNTIFS(INDIRECT(Data!$J$2),"A")</f>
        <v>2</v>
      </c>
      <c r="AS664" s="43">
        <f ca="1">COUNTIFS(INDIRECT(Data!$J$2),"L")</f>
        <v>0</v>
      </c>
      <c r="AT664" s="44">
        <f ca="1">IFERROR(Attd_Sheet[[#This Row],[Classes Attended]]/Attd_Sheet[[#This Row],[Column1]],"")</f>
        <v>0.84615384615384615</v>
      </c>
      <c r="AU664" s="204"/>
    </row>
    <row r="665" spans="1:47" s="35" customFormat="1" hidden="1" x14ac:dyDescent="0.25">
      <c r="A665" s="42">
        <f>COUNTIFS(Attd_Sheet[Student ID],Attd_Sheet[[#This Row],[Student ID]])</f>
        <v>1</v>
      </c>
      <c r="B665" s="13" t="s">
        <v>96</v>
      </c>
      <c r="C665" s="193" t="s">
        <v>2981</v>
      </c>
      <c r="D665" s="215" t="s">
        <v>2143</v>
      </c>
      <c r="E665" s="215" t="s">
        <v>2144</v>
      </c>
      <c r="F665" s="196" t="s">
        <v>30</v>
      </c>
      <c r="G665" s="215" t="s">
        <v>3199</v>
      </c>
      <c r="H665" s="193" t="s">
        <v>7</v>
      </c>
      <c r="I665" s="224" t="s">
        <v>2867</v>
      </c>
      <c r="J665" s="120" t="s">
        <v>2497</v>
      </c>
      <c r="K665" s="4"/>
      <c r="L665" s="4"/>
      <c r="M665" s="4" t="s">
        <v>28</v>
      </c>
      <c r="N665" s="4"/>
      <c r="O665" s="4" t="s">
        <v>28</v>
      </c>
      <c r="P665" s="4"/>
      <c r="Q665" s="4" t="s">
        <v>28</v>
      </c>
      <c r="R665" s="4"/>
      <c r="S665" s="4"/>
      <c r="T665" s="4" t="s">
        <v>28</v>
      </c>
      <c r="U665" s="4"/>
      <c r="V665" s="4" t="s">
        <v>16</v>
      </c>
      <c r="W665" s="4"/>
      <c r="X665" s="4" t="s">
        <v>28</v>
      </c>
      <c r="Y665" s="4"/>
      <c r="Z665" s="4"/>
      <c r="AA665" s="4" t="s">
        <v>16</v>
      </c>
      <c r="AB665" s="4"/>
      <c r="AC665" s="4" t="s">
        <v>28</v>
      </c>
      <c r="AD665" s="4"/>
      <c r="AE665" s="4" t="s">
        <v>28</v>
      </c>
      <c r="AF665" s="241"/>
      <c r="AG665" s="4"/>
      <c r="AH665" s="4" t="s">
        <v>28</v>
      </c>
      <c r="AI665" s="4" t="s">
        <v>16</v>
      </c>
      <c r="AJ665" s="4"/>
      <c r="AK665" s="4" t="s">
        <v>16</v>
      </c>
      <c r="AL665" s="4"/>
      <c r="AM665" s="4" t="s">
        <v>17</v>
      </c>
      <c r="AN665" s="4"/>
      <c r="AO665" s="4"/>
      <c r="AP665" s="42">
        <f ca="1">COUNTIFS(INDIRECT(Data!$J$2),"&lt;&gt;")</f>
        <v>13</v>
      </c>
      <c r="AQ665" s="42">
        <f ca="1">COUNTIFS(INDIRECT(Data!$J$2),"P")</f>
        <v>4</v>
      </c>
      <c r="AR665" s="42">
        <f ca="1">COUNTIFS(INDIRECT(Data!$J$2),"A")</f>
        <v>8</v>
      </c>
      <c r="AS665" s="43">
        <f ca="1">COUNTIFS(INDIRECT(Data!$J$2),"L")</f>
        <v>1</v>
      </c>
      <c r="AT665" s="44">
        <f ca="1">IFERROR(Attd_Sheet[[#This Row],[Classes Attended]]/Attd_Sheet[[#This Row],[Column1]],"")</f>
        <v>0.30769230769230771</v>
      </c>
      <c r="AU665" s="204"/>
    </row>
    <row r="666" spans="1:47" s="35" customFormat="1" hidden="1" x14ac:dyDescent="0.25">
      <c r="A666" s="42">
        <f>COUNTIFS(Attd_Sheet[Student ID],Attd_Sheet[[#This Row],[Student ID]])</f>
        <v>1</v>
      </c>
      <c r="B666" s="13" t="s">
        <v>96</v>
      </c>
      <c r="C666" s="193" t="s">
        <v>2981</v>
      </c>
      <c r="D666" s="215" t="s">
        <v>2147</v>
      </c>
      <c r="E666" s="215" t="s">
        <v>2148</v>
      </c>
      <c r="F666" s="196" t="s">
        <v>30</v>
      </c>
      <c r="G666" s="215" t="s">
        <v>3199</v>
      </c>
      <c r="H666" s="193" t="s">
        <v>7</v>
      </c>
      <c r="I666" s="224" t="s">
        <v>2867</v>
      </c>
      <c r="J666" s="120" t="s">
        <v>2497</v>
      </c>
      <c r="K666" s="4"/>
      <c r="L666" s="4"/>
      <c r="M666" s="4" t="s">
        <v>28</v>
      </c>
      <c r="N666" s="4"/>
      <c r="O666" s="4" t="s">
        <v>28</v>
      </c>
      <c r="P666" s="4"/>
      <c r="Q666" s="4" t="s">
        <v>28</v>
      </c>
      <c r="R666" s="4"/>
      <c r="S666" s="4"/>
      <c r="T666" s="4" t="s">
        <v>28</v>
      </c>
      <c r="U666" s="4"/>
      <c r="V666" s="4" t="s">
        <v>16</v>
      </c>
      <c r="W666" s="4"/>
      <c r="X666" s="4" t="s">
        <v>28</v>
      </c>
      <c r="Y666" s="4"/>
      <c r="Z666" s="4"/>
      <c r="AA666" s="4" t="s">
        <v>16</v>
      </c>
      <c r="AB666" s="4"/>
      <c r="AC666" s="4" t="s">
        <v>28</v>
      </c>
      <c r="AD666" s="4"/>
      <c r="AE666" s="4" t="s">
        <v>28</v>
      </c>
      <c r="AF666" s="241"/>
      <c r="AG666" s="4"/>
      <c r="AH666" s="4" t="s">
        <v>28</v>
      </c>
      <c r="AI666" s="4" t="s">
        <v>16</v>
      </c>
      <c r="AJ666" s="4"/>
      <c r="AK666" s="4" t="s">
        <v>16</v>
      </c>
      <c r="AL666" s="4"/>
      <c r="AM666" s="4" t="s">
        <v>17</v>
      </c>
      <c r="AN666" s="4"/>
      <c r="AO666" s="4"/>
      <c r="AP666" s="42">
        <f ca="1">COUNTIFS(INDIRECT(Data!$J$2),"&lt;&gt;")</f>
        <v>13</v>
      </c>
      <c r="AQ666" s="42">
        <f ca="1">COUNTIFS(INDIRECT(Data!$J$2),"P")</f>
        <v>4</v>
      </c>
      <c r="AR666" s="42">
        <f ca="1">COUNTIFS(INDIRECT(Data!$J$2),"A")</f>
        <v>8</v>
      </c>
      <c r="AS666" s="43">
        <f ca="1">COUNTIFS(INDIRECT(Data!$J$2),"L")</f>
        <v>1</v>
      </c>
      <c r="AT666" s="44">
        <f ca="1">IFERROR(Attd_Sheet[[#This Row],[Classes Attended]]/Attd_Sheet[[#This Row],[Column1]],"")</f>
        <v>0.30769230769230771</v>
      </c>
      <c r="AU666" s="26"/>
    </row>
    <row r="667" spans="1:47" s="35" customFormat="1" hidden="1" x14ac:dyDescent="0.25">
      <c r="A667" s="42">
        <f>COUNTIFS(Attd_Sheet[Student ID],Attd_Sheet[[#This Row],[Student ID]])</f>
        <v>1</v>
      </c>
      <c r="B667" s="13" t="s">
        <v>137</v>
      </c>
      <c r="C667" s="193" t="s">
        <v>2981</v>
      </c>
      <c r="D667" s="215" t="s">
        <v>2171</v>
      </c>
      <c r="E667" s="215" t="s">
        <v>2172</v>
      </c>
      <c r="F667" s="196" t="s">
        <v>30</v>
      </c>
      <c r="G667" s="215" t="s">
        <v>2409</v>
      </c>
      <c r="H667" s="193" t="s">
        <v>6</v>
      </c>
      <c r="I667" s="224" t="s">
        <v>2867</v>
      </c>
      <c r="J667" s="120" t="s">
        <v>2497</v>
      </c>
      <c r="K667" s="4"/>
      <c r="L667" s="4"/>
      <c r="M667" s="4" t="s">
        <v>16</v>
      </c>
      <c r="N667" s="4"/>
      <c r="O667" s="4" t="s">
        <v>28</v>
      </c>
      <c r="P667" s="4"/>
      <c r="Q667" s="4" t="s">
        <v>28</v>
      </c>
      <c r="R667" s="4"/>
      <c r="S667" s="4"/>
      <c r="T667" s="4" t="s">
        <v>16</v>
      </c>
      <c r="U667" s="4"/>
      <c r="V667" s="4" t="s">
        <v>16</v>
      </c>
      <c r="W667" s="4"/>
      <c r="X667" s="4" t="s">
        <v>16</v>
      </c>
      <c r="Y667" s="4"/>
      <c r="Z667" s="4"/>
      <c r="AA667" s="4" t="s">
        <v>16</v>
      </c>
      <c r="AB667" s="4"/>
      <c r="AC667" s="4" t="s">
        <v>16</v>
      </c>
      <c r="AD667" s="4"/>
      <c r="AE667" s="4" t="s">
        <v>16</v>
      </c>
      <c r="AF667" s="241"/>
      <c r="AG667" s="4"/>
      <c r="AH667" s="4" t="s">
        <v>16</v>
      </c>
      <c r="AI667" s="4"/>
      <c r="AJ667" s="4" t="s">
        <v>28</v>
      </c>
      <c r="AK667" s="4"/>
      <c r="AL667" s="4" t="s">
        <v>16</v>
      </c>
      <c r="AM667" s="4"/>
      <c r="AN667" s="4"/>
      <c r="AO667" s="4" t="s">
        <v>16</v>
      </c>
      <c r="AP667" s="42">
        <f ca="1">COUNTIFS(INDIRECT(Data!$J$2),"&lt;&gt;")</f>
        <v>13</v>
      </c>
      <c r="AQ667" s="42">
        <f ca="1">COUNTIFS(INDIRECT(Data!$J$2),"P")</f>
        <v>10</v>
      </c>
      <c r="AR667" s="42">
        <f ca="1">COUNTIFS(INDIRECT(Data!$J$2),"A")</f>
        <v>3</v>
      </c>
      <c r="AS667" s="43">
        <f ca="1">COUNTIFS(INDIRECT(Data!$J$2),"L")</f>
        <v>0</v>
      </c>
      <c r="AT667" s="44">
        <f ca="1">IFERROR(Attd_Sheet[[#This Row],[Classes Attended]]/Attd_Sheet[[#This Row],[Column1]],"")</f>
        <v>0.76923076923076927</v>
      </c>
      <c r="AU667" s="26"/>
    </row>
    <row r="668" spans="1:47" s="35" customFormat="1" hidden="1" x14ac:dyDescent="0.25">
      <c r="A668" s="42">
        <f>COUNTIFS(Attd_Sheet[Student ID],Attd_Sheet[[#This Row],[Student ID]])</f>
        <v>1</v>
      </c>
      <c r="B668" s="13" t="s">
        <v>137</v>
      </c>
      <c r="C668" s="193" t="s">
        <v>2981</v>
      </c>
      <c r="D668" s="215" t="s">
        <v>2173</v>
      </c>
      <c r="E668" s="215" t="s">
        <v>2174</v>
      </c>
      <c r="F668" s="196" t="s">
        <v>30</v>
      </c>
      <c r="G668" s="215" t="s">
        <v>2409</v>
      </c>
      <c r="H668" s="193" t="s">
        <v>6</v>
      </c>
      <c r="I668" s="224" t="s">
        <v>2867</v>
      </c>
      <c r="J668" s="120" t="s">
        <v>2497</v>
      </c>
      <c r="K668" s="4"/>
      <c r="L668" s="4"/>
      <c r="M668" s="4" t="s">
        <v>16</v>
      </c>
      <c r="N668" s="4"/>
      <c r="O668" s="4" t="s">
        <v>28</v>
      </c>
      <c r="P668" s="4"/>
      <c r="Q668" s="4" t="s">
        <v>28</v>
      </c>
      <c r="R668" s="4"/>
      <c r="S668" s="4"/>
      <c r="T668" s="4" t="s">
        <v>16</v>
      </c>
      <c r="U668" s="4"/>
      <c r="V668" s="4" t="s">
        <v>16</v>
      </c>
      <c r="W668" s="4"/>
      <c r="X668" s="4" t="s">
        <v>28</v>
      </c>
      <c r="Y668" s="4"/>
      <c r="Z668" s="4"/>
      <c r="AA668" s="4" t="s">
        <v>16</v>
      </c>
      <c r="AB668" s="4"/>
      <c r="AC668" s="4" t="s">
        <v>16</v>
      </c>
      <c r="AD668" s="4"/>
      <c r="AE668" s="4" t="s">
        <v>28</v>
      </c>
      <c r="AF668" s="241"/>
      <c r="AG668" s="4"/>
      <c r="AH668" s="4" t="s">
        <v>28</v>
      </c>
      <c r="AI668" s="4"/>
      <c r="AJ668" s="4" t="s">
        <v>16</v>
      </c>
      <c r="AK668" s="4"/>
      <c r="AL668" s="4" t="s">
        <v>16</v>
      </c>
      <c r="AM668" s="4"/>
      <c r="AN668" s="4"/>
      <c r="AO668" s="4" t="s">
        <v>16</v>
      </c>
      <c r="AP668" s="42">
        <f ca="1">COUNTIFS(INDIRECT(Data!$J$2),"&lt;&gt;")</f>
        <v>13</v>
      </c>
      <c r="AQ668" s="42">
        <f ca="1">COUNTIFS(INDIRECT(Data!$J$2),"P")</f>
        <v>8</v>
      </c>
      <c r="AR668" s="42">
        <f ca="1">COUNTIFS(INDIRECT(Data!$J$2),"A")</f>
        <v>5</v>
      </c>
      <c r="AS668" s="43">
        <f ca="1">COUNTIFS(INDIRECT(Data!$J$2),"L")</f>
        <v>0</v>
      </c>
      <c r="AT668" s="44">
        <f ca="1">IFERROR(Attd_Sheet[[#This Row],[Classes Attended]]/Attd_Sheet[[#This Row],[Column1]],"")</f>
        <v>0.61538461538461542</v>
      </c>
      <c r="AU668" s="26"/>
    </row>
    <row r="669" spans="1:47" s="35" customFormat="1" hidden="1" x14ac:dyDescent="0.25">
      <c r="A669" s="42">
        <f>COUNTIFS(Attd_Sheet[Student ID],Attd_Sheet[[#This Row],[Student ID]])</f>
        <v>1</v>
      </c>
      <c r="B669" s="13" t="s">
        <v>137</v>
      </c>
      <c r="C669" s="193" t="s">
        <v>2981</v>
      </c>
      <c r="D669" s="215" t="s">
        <v>2175</v>
      </c>
      <c r="E669" s="215" t="s">
        <v>1777</v>
      </c>
      <c r="F669" s="196" t="s">
        <v>30</v>
      </c>
      <c r="G669" s="215" t="s">
        <v>2409</v>
      </c>
      <c r="H669" s="193" t="s">
        <v>6</v>
      </c>
      <c r="I669" s="224" t="s">
        <v>2867</v>
      </c>
      <c r="J669" s="120" t="s">
        <v>2497</v>
      </c>
      <c r="K669" s="4"/>
      <c r="L669" s="4"/>
      <c r="M669" s="4" t="s">
        <v>28</v>
      </c>
      <c r="N669" s="4"/>
      <c r="O669" s="4" t="s">
        <v>28</v>
      </c>
      <c r="P669" s="4"/>
      <c r="Q669" s="4" t="s">
        <v>28</v>
      </c>
      <c r="R669" s="4"/>
      <c r="S669" s="4"/>
      <c r="T669" s="4" t="s">
        <v>16</v>
      </c>
      <c r="U669" s="4"/>
      <c r="V669" s="4" t="s">
        <v>28</v>
      </c>
      <c r="W669" s="4"/>
      <c r="X669" s="4" t="s">
        <v>16</v>
      </c>
      <c r="Y669" s="4"/>
      <c r="Z669" s="4"/>
      <c r="AA669" s="4" t="s">
        <v>16</v>
      </c>
      <c r="AB669" s="4"/>
      <c r="AC669" s="4" t="s">
        <v>16</v>
      </c>
      <c r="AD669" s="4"/>
      <c r="AE669" s="4" t="s">
        <v>28</v>
      </c>
      <c r="AF669" s="241"/>
      <c r="AG669" s="4"/>
      <c r="AH669" s="4" t="s">
        <v>28</v>
      </c>
      <c r="AI669" s="4"/>
      <c r="AJ669" s="4" t="s">
        <v>16</v>
      </c>
      <c r="AK669" s="4"/>
      <c r="AL669" s="4" t="s">
        <v>16</v>
      </c>
      <c r="AM669" s="4"/>
      <c r="AN669" s="4"/>
      <c r="AO669" s="4" t="s">
        <v>16</v>
      </c>
      <c r="AP669" s="42">
        <f ca="1">COUNTIFS(INDIRECT(Data!$J$2),"&lt;&gt;")</f>
        <v>13</v>
      </c>
      <c r="AQ669" s="42">
        <f ca="1">COUNTIFS(INDIRECT(Data!$J$2),"P")</f>
        <v>7</v>
      </c>
      <c r="AR669" s="42">
        <f ca="1">COUNTIFS(INDIRECT(Data!$J$2),"A")</f>
        <v>6</v>
      </c>
      <c r="AS669" s="43">
        <f ca="1">COUNTIFS(INDIRECT(Data!$J$2),"L")</f>
        <v>0</v>
      </c>
      <c r="AT669" s="44">
        <f ca="1">IFERROR(Attd_Sheet[[#This Row],[Classes Attended]]/Attd_Sheet[[#This Row],[Column1]],"")</f>
        <v>0.53846153846153844</v>
      </c>
      <c r="AU669" s="26"/>
    </row>
    <row r="670" spans="1:47" s="35" customFormat="1" hidden="1" x14ac:dyDescent="0.25">
      <c r="A670" s="42">
        <f>COUNTIFS(Attd_Sheet[Student ID],Attd_Sheet[[#This Row],[Student ID]])</f>
        <v>1</v>
      </c>
      <c r="B670" s="13" t="s">
        <v>137</v>
      </c>
      <c r="C670" s="193" t="s">
        <v>2981</v>
      </c>
      <c r="D670" s="215" t="s">
        <v>2176</v>
      </c>
      <c r="E670" s="215" t="s">
        <v>2177</v>
      </c>
      <c r="F670" s="196" t="s">
        <v>30</v>
      </c>
      <c r="G670" s="215" t="s">
        <v>2409</v>
      </c>
      <c r="H670" s="193" t="s">
        <v>6</v>
      </c>
      <c r="I670" s="224" t="s">
        <v>2867</v>
      </c>
      <c r="J670" s="120" t="s">
        <v>2497</v>
      </c>
      <c r="K670" s="4"/>
      <c r="L670" s="4"/>
      <c r="M670" s="4" t="s">
        <v>16</v>
      </c>
      <c r="N670" s="4"/>
      <c r="O670" s="4" t="s">
        <v>28</v>
      </c>
      <c r="P670" s="4"/>
      <c r="Q670" s="4" t="s">
        <v>16</v>
      </c>
      <c r="R670" s="4"/>
      <c r="S670" s="4"/>
      <c r="T670" s="4" t="s">
        <v>16</v>
      </c>
      <c r="U670" s="4"/>
      <c r="V670" s="4" t="s">
        <v>16</v>
      </c>
      <c r="W670" s="4"/>
      <c r="X670" s="4" t="s">
        <v>16</v>
      </c>
      <c r="Y670" s="4"/>
      <c r="Z670" s="4"/>
      <c r="AA670" s="4" t="s">
        <v>16</v>
      </c>
      <c r="AB670" s="4"/>
      <c r="AC670" s="4" t="s">
        <v>16</v>
      </c>
      <c r="AD670" s="4"/>
      <c r="AE670" s="4" t="s">
        <v>28</v>
      </c>
      <c r="AF670" s="241"/>
      <c r="AG670" s="4"/>
      <c r="AH670" s="4" t="s">
        <v>28</v>
      </c>
      <c r="AI670" s="4"/>
      <c r="AJ670" s="4" t="s">
        <v>16</v>
      </c>
      <c r="AK670" s="4"/>
      <c r="AL670" s="4" t="s">
        <v>16</v>
      </c>
      <c r="AM670" s="4"/>
      <c r="AN670" s="4"/>
      <c r="AO670" s="4" t="s">
        <v>16</v>
      </c>
      <c r="AP670" s="42">
        <f ca="1">COUNTIFS(INDIRECT(Data!$J$2),"&lt;&gt;")</f>
        <v>13</v>
      </c>
      <c r="AQ670" s="42">
        <f ca="1">COUNTIFS(INDIRECT(Data!$J$2),"P")</f>
        <v>10</v>
      </c>
      <c r="AR670" s="42">
        <f ca="1">COUNTIFS(INDIRECT(Data!$J$2),"A")</f>
        <v>3</v>
      </c>
      <c r="AS670" s="43">
        <f ca="1">COUNTIFS(INDIRECT(Data!$J$2),"L")</f>
        <v>0</v>
      </c>
      <c r="AT670" s="44">
        <f ca="1">IFERROR(Attd_Sheet[[#This Row],[Classes Attended]]/Attd_Sheet[[#This Row],[Column1]],"")</f>
        <v>0.76923076923076927</v>
      </c>
      <c r="AU670" s="26"/>
    </row>
    <row r="671" spans="1:47" s="35" customFormat="1" hidden="1" x14ac:dyDescent="0.25">
      <c r="A671" s="42">
        <f>COUNTIFS(Attd_Sheet[Student ID],Attd_Sheet[[#This Row],[Student ID]])</f>
        <v>1</v>
      </c>
      <c r="B671" s="13" t="s">
        <v>137</v>
      </c>
      <c r="C671" s="193" t="s">
        <v>2981</v>
      </c>
      <c r="D671" s="215" t="s">
        <v>2178</v>
      </c>
      <c r="E671" s="215" t="s">
        <v>2179</v>
      </c>
      <c r="F671" s="196" t="s">
        <v>30</v>
      </c>
      <c r="G671" s="215" t="s">
        <v>2409</v>
      </c>
      <c r="H671" s="193" t="s">
        <v>6</v>
      </c>
      <c r="I671" s="224" t="s">
        <v>2867</v>
      </c>
      <c r="J671" s="120" t="s">
        <v>2497</v>
      </c>
      <c r="K671" s="4"/>
      <c r="L671" s="4"/>
      <c r="M671" s="4" t="s">
        <v>16</v>
      </c>
      <c r="N671" s="4"/>
      <c r="O671" s="4" t="s">
        <v>28</v>
      </c>
      <c r="P671" s="4"/>
      <c r="Q671" s="4" t="s">
        <v>16</v>
      </c>
      <c r="R671" s="4"/>
      <c r="S671" s="4"/>
      <c r="T671" s="4" t="s">
        <v>16</v>
      </c>
      <c r="U671" s="4"/>
      <c r="V671" s="4" t="s">
        <v>17</v>
      </c>
      <c r="W671" s="4"/>
      <c r="X671" s="4" t="s">
        <v>16</v>
      </c>
      <c r="Y671" s="4"/>
      <c r="Z671" s="4"/>
      <c r="AA671" s="4" t="s">
        <v>16</v>
      </c>
      <c r="AB671" s="4"/>
      <c r="AC671" s="4" t="s">
        <v>16</v>
      </c>
      <c r="AD671" s="4"/>
      <c r="AE671" s="4" t="s">
        <v>16</v>
      </c>
      <c r="AF671" s="241"/>
      <c r="AG671" s="4"/>
      <c r="AH671" s="4" t="s">
        <v>16</v>
      </c>
      <c r="AI671" s="4"/>
      <c r="AJ671" s="4" t="s">
        <v>16</v>
      </c>
      <c r="AK671" s="4"/>
      <c r="AL671" s="4" t="s">
        <v>16</v>
      </c>
      <c r="AM671" s="4"/>
      <c r="AN671" s="4"/>
      <c r="AO671" s="4" t="s">
        <v>16</v>
      </c>
      <c r="AP671" s="42">
        <f ca="1">COUNTIFS(INDIRECT(Data!$J$2),"&lt;&gt;")</f>
        <v>13</v>
      </c>
      <c r="AQ671" s="42">
        <f ca="1">COUNTIFS(INDIRECT(Data!$J$2),"P")</f>
        <v>11</v>
      </c>
      <c r="AR671" s="42">
        <f ca="1">COUNTIFS(INDIRECT(Data!$J$2),"A")</f>
        <v>1</v>
      </c>
      <c r="AS671" s="43">
        <f ca="1">COUNTIFS(INDIRECT(Data!$J$2),"L")</f>
        <v>1</v>
      </c>
      <c r="AT671" s="44">
        <f ca="1">IFERROR(Attd_Sheet[[#This Row],[Classes Attended]]/Attd_Sheet[[#This Row],[Column1]],"")</f>
        <v>0.84615384615384615</v>
      </c>
      <c r="AU671" s="26"/>
    </row>
    <row r="672" spans="1:47" s="35" customFormat="1" hidden="1" x14ac:dyDescent="0.25">
      <c r="A672" s="42">
        <f>COUNTIFS(Attd_Sheet[Student ID],Attd_Sheet[[#This Row],[Student ID]])</f>
        <v>1</v>
      </c>
      <c r="B672" s="13" t="s">
        <v>137</v>
      </c>
      <c r="C672" s="193" t="s">
        <v>2981</v>
      </c>
      <c r="D672" s="215" t="s">
        <v>2180</v>
      </c>
      <c r="E672" s="215" t="s">
        <v>2181</v>
      </c>
      <c r="F672" s="196" t="s">
        <v>30</v>
      </c>
      <c r="G672" s="215" t="s">
        <v>2409</v>
      </c>
      <c r="H672" s="193" t="s">
        <v>6</v>
      </c>
      <c r="I672" s="224" t="s">
        <v>2867</v>
      </c>
      <c r="J672" s="120" t="s">
        <v>2497</v>
      </c>
      <c r="K672" s="4"/>
      <c r="L672" s="4"/>
      <c r="M672" s="4" t="s">
        <v>28</v>
      </c>
      <c r="N672" s="4"/>
      <c r="O672" s="4" t="s">
        <v>28</v>
      </c>
      <c r="P672" s="4"/>
      <c r="Q672" s="4" t="s">
        <v>28</v>
      </c>
      <c r="R672" s="4"/>
      <c r="S672" s="4"/>
      <c r="T672" s="4" t="s">
        <v>16</v>
      </c>
      <c r="U672" s="4"/>
      <c r="V672" s="4" t="s">
        <v>16</v>
      </c>
      <c r="W672" s="4"/>
      <c r="X672" s="4" t="s">
        <v>28</v>
      </c>
      <c r="Y672" s="4"/>
      <c r="Z672" s="4"/>
      <c r="AA672" s="4" t="s">
        <v>28</v>
      </c>
      <c r="AB672" s="4"/>
      <c r="AC672" s="4" t="s">
        <v>28</v>
      </c>
      <c r="AD672" s="4"/>
      <c r="AE672" s="4" t="s">
        <v>16</v>
      </c>
      <c r="AF672" s="241"/>
      <c r="AG672" s="4"/>
      <c r="AH672" s="4" t="s">
        <v>16</v>
      </c>
      <c r="AI672" s="4"/>
      <c r="AJ672" s="4" t="s">
        <v>16</v>
      </c>
      <c r="AK672" s="4"/>
      <c r="AL672" s="4" t="s">
        <v>16</v>
      </c>
      <c r="AM672" s="4"/>
      <c r="AN672" s="4"/>
      <c r="AO672" s="4" t="s">
        <v>28</v>
      </c>
      <c r="AP672" s="42">
        <f ca="1">COUNTIFS(INDIRECT(Data!$J$2),"&lt;&gt;")</f>
        <v>13</v>
      </c>
      <c r="AQ672" s="42">
        <f ca="1">COUNTIFS(INDIRECT(Data!$J$2),"P")</f>
        <v>6</v>
      </c>
      <c r="AR672" s="42">
        <f ca="1">COUNTIFS(INDIRECT(Data!$J$2),"A")</f>
        <v>7</v>
      </c>
      <c r="AS672" s="43">
        <f ca="1">COUNTIFS(INDIRECT(Data!$J$2),"L")</f>
        <v>0</v>
      </c>
      <c r="AT672" s="44">
        <f ca="1">IFERROR(Attd_Sheet[[#This Row],[Classes Attended]]/Attd_Sheet[[#This Row],[Column1]],"")</f>
        <v>0.46153846153846156</v>
      </c>
      <c r="AU672" s="26"/>
    </row>
    <row r="673" spans="1:47" s="35" customFormat="1" hidden="1" x14ac:dyDescent="0.25">
      <c r="A673" s="42">
        <f>COUNTIFS(Attd_Sheet[Student ID],Attd_Sheet[[#This Row],[Student ID]])</f>
        <v>1</v>
      </c>
      <c r="B673" s="13" t="s">
        <v>139</v>
      </c>
      <c r="C673" s="193" t="s">
        <v>2981</v>
      </c>
      <c r="D673" s="215" t="s">
        <v>2182</v>
      </c>
      <c r="E673" s="215" t="s">
        <v>2183</v>
      </c>
      <c r="F673" s="196" t="s">
        <v>30</v>
      </c>
      <c r="G673" s="215" t="s">
        <v>2409</v>
      </c>
      <c r="H673" s="193" t="s">
        <v>6</v>
      </c>
      <c r="I673" s="224" t="s">
        <v>2867</v>
      </c>
      <c r="J673" s="120" t="s">
        <v>2497</v>
      </c>
      <c r="K673" s="4"/>
      <c r="L673" s="4"/>
      <c r="M673" s="4" t="s">
        <v>28</v>
      </c>
      <c r="N673" s="4"/>
      <c r="O673" s="4" t="s">
        <v>28</v>
      </c>
      <c r="P673" s="4"/>
      <c r="Q673" s="4" t="s">
        <v>28</v>
      </c>
      <c r="R673" s="4"/>
      <c r="S673" s="4"/>
      <c r="T673" s="4" t="s">
        <v>28</v>
      </c>
      <c r="U673" s="4"/>
      <c r="V673" s="4" t="s">
        <v>28</v>
      </c>
      <c r="W673" s="4"/>
      <c r="X673" s="4" t="s">
        <v>28</v>
      </c>
      <c r="Y673" s="4"/>
      <c r="Z673" s="4"/>
      <c r="AA673" s="4" t="s">
        <v>28</v>
      </c>
      <c r="AB673" s="4"/>
      <c r="AC673" s="4" t="s">
        <v>28</v>
      </c>
      <c r="AD673" s="4"/>
      <c r="AE673" s="4" t="s">
        <v>28</v>
      </c>
      <c r="AF673" s="241"/>
      <c r="AG673" s="4"/>
      <c r="AH673" s="4" t="s">
        <v>28</v>
      </c>
      <c r="AI673" s="4"/>
      <c r="AJ673" s="4" t="s">
        <v>28</v>
      </c>
      <c r="AK673" s="4"/>
      <c r="AL673" s="4" t="s">
        <v>28</v>
      </c>
      <c r="AM673" s="4"/>
      <c r="AN673" s="4"/>
      <c r="AO673" s="4" t="s">
        <v>28</v>
      </c>
      <c r="AP673" s="42">
        <f ca="1">COUNTIFS(INDIRECT(Data!$J$2),"&lt;&gt;")</f>
        <v>13</v>
      </c>
      <c r="AQ673" s="42">
        <f ca="1">COUNTIFS(INDIRECT(Data!$J$2),"P")</f>
        <v>0</v>
      </c>
      <c r="AR673" s="42">
        <f ca="1">COUNTIFS(INDIRECT(Data!$J$2),"A")</f>
        <v>13</v>
      </c>
      <c r="AS673" s="43">
        <f ca="1">COUNTIFS(INDIRECT(Data!$J$2),"L")</f>
        <v>0</v>
      </c>
      <c r="AT673" s="44">
        <f ca="1">IFERROR(Attd_Sheet[[#This Row],[Classes Attended]]/Attd_Sheet[[#This Row],[Column1]],"")</f>
        <v>0</v>
      </c>
      <c r="AU673" s="26"/>
    </row>
    <row r="674" spans="1:47" s="35" customFormat="1" hidden="1" x14ac:dyDescent="0.25">
      <c r="A674" s="42">
        <f>COUNTIFS(Attd_Sheet[Student ID],Attd_Sheet[[#This Row],[Student ID]])</f>
        <v>1</v>
      </c>
      <c r="B674" s="13" t="s">
        <v>137</v>
      </c>
      <c r="C674" s="196" t="s">
        <v>2920</v>
      </c>
      <c r="D674" s="215" t="s">
        <v>754</v>
      </c>
      <c r="E674" s="215" t="s">
        <v>1561</v>
      </c>
      <c r="F674" s="196" t="s">
        <v>30</v>
      </c>
      <c r="G674" s="215" t="s">
        <v>2461</v>
      </c>
      <c r="H674" s="193" t="s">
        <v>7</v>
      </c>
      <c r="I674" s="224" t="s">
        <v>2872</v>
      </c>
      <c r="J674" s="120" t="s">
        <v>2485</v>
      </c>
      <c r="K674" s="4" t="s">
        <v>16</v>
      </c>
      <c r="L674" s="4"/>
      <c r="M674" s="4"/>
      <c r="N674" s="4" t="s">
        <v>16</v>
      </c>
      <c r="O674" s="4"/>
      <c r="P674" s="4" t="s">
        <v>16</v>
      </c>
      <c r="Q674" s="4"/>
      <c r="R674" s="4" t="s">
        <v>16</v>
      </c>
      <c r="S674" s="4"/>
      <c r="T674" s="4"/>
      <c r="U674" s="4" t="s">
        <v>16</v>
      </c>
      <c r="V674" s="4"/>
      <c r="W674" s="4" t="s">
        <v>16</v>
      </c>
      <c r="X674" s="4"/>
      <c r="Y674" s="4"/>
      <c r="Z674" s="4"/>
      <c r="AA674" s="4"/>
      <c r="AB674" s="4" t="s">
        <v>16</v>
      </c>
      <c r="AC674" s="4"/>
      <c r="AD674" s="4" t="s">
        <v>16</v>
      </c>
      <c r="AE674" s="236"/>
      <c r="AF674" s="4" t="s">
        <v>16</v>
      </c>
      <c r="AG674" s="4"/>
      <c r="AH674" s="4"/>
      <c r="AI674" s="4" t="s">
        <v>16</v>
      </c>
      <c r="AJ674" s="4"/>
      <c r="AK674" s="4" t="s">
        <v>16</v>
      </c>
      <c r="AL674" s="4"/>
      <c r="AM674" s="4" t="s">
        <v>16</v>
      </c>
      <c r="AN674" s="4"/>
      <c r="AO674" s="4"/>
      <c r="AP674" s="42">
        <f ca="1">COUNTIFS(INDIRECT(Data!$J$2),"&lt;&gt;")</f>
        <v>12</v>
      </c>
      <c r="AQ674" s="42">
        <f ca="1">COUNTIFS(INDIRECT(Data!$J$2),"P")</f>
        <v>12</v>
      </c>
      <c r="AR674" s="42">
        <f ca="1">COUNTIFS(INDIRECT(Data!$J$2),"A")</f>
        <v>0</v>
      </c>
      <c r="AS674" s="43">
        <f ca="1">COUNTIFS(INDIRECT(Data!$J$2),"L")</f>
        <v>0</v>
      </c>
      <c r="AT674" s="44">
        <f ca="1">IFERROR(Attd_Sheet[[#This Row],[Classes Attended]]/Attd_Sheet[[#This Row],[Column1]],"")</f>
        <v>1</v>
      </c>
      <c r="AU674" s="26"/>
    </row>
    <row r="675" spans="1:47" s="35" customFormat="1" hidden="1" x14ac:dyDescent="0.25">
      <c r="A675" s="42">
        <f>COUNTIFS(Attd_Sheet[Student ID],Attd_Sheet[[#This Row],[Student ID]])</f>
        <v>1</v>
      </c>
      <c r="B675" s="13" t="s">
        <v>137</v>
      </c>
      <c r="C675" s="196" t="s">
        <v>2920</v>
      </c>
      <c r="D675" s="215" t="s">
        <v>755</v>
      </c>
      <c r="E675" s="215" t="s">
        <v>1562</v>
      </c>
      <c r="F675" s="196" t="s">
        <v>30</v>
      </c>
      <c r="G675" s="215" t="s">
        <v>2461</v>
      </c>
      <c r="H675" s="193" t="s">
        <v>7</v>
      </c>
      <c r="I675" s="224" t="s">
        <v>2872</v>
      </c>
      <c r="J675" s="120" t="s">
        <v>2485</v>
      </c>
      <c r="K675" s="4" t="s">
        <v>16</v>
      </c>
      <c r="L675" s="4"/>
      <c r="M675" s="4"/>
      <c r="N675" s="4" t="s">
        <v>28</v>
      </c>
      <c r="O675" s="4"/>
      <c r="P675" s="4" t="s">
        <v>28</v>
      </c>
      <c r="Q675" s="4"/>
      <c r="R675" s="4" t="s">
        <v>16</v>
      </c>
      <c r="S675" s="4"/>
      <c r="T675" s="4"/>
      <c r="U675" s="4" t="s">
        <v>16</v>
      </c>
      <c r="V675" s="4"/>
      <c r="W675" s="4" t="s">
        <v>16</v>
      </c>
      <c r="X675" s="4"/>
      <c r="Y675" s="4"/>
      <c r="Z675" s="4"/>
      <c r="AA675" s="4"/>
      <c r="AB675" s="4" t="s">
        <v>28</v>
      </c>
      <c r="AC675" s="4"/>
      <c r="AD675" s="4" t="s">
        <v>16</v>
      </c>
      <c r="AE675" s="236"/>
      <c r="AF675" s="4" t="s">
        <v>16</v>
      </c>
      <c r="AG675" s="4"/>
      <c r="AH675" s="4"/>
      <c r="AI675" s="4" t="s">
        <v>16</v>
      </c>
      <c r="AJ675" s="4"/>
      <c r="AK675" s="4" t="s">
        <v>16</v>
      </c>
      <c r="AL675" s="4"/>
      <c r="AM675" s="4" t="s">
        <v>16</v>
      </c>
      <c r="AN675" s="4"/>
      <c r="AO675" s="4"/>
      <c r="AP675" s="42">
        <f ca="1">COUNTIFS(INDIRECT(Data!$J$2),"&lt;&gt;")</f>
        <v>12</v>
      </c>
      <c r="AQ675" s="42">
        <f ca="1">COUNTIFS(INDIRECT(Data!$J$2),"P")</f>
        <v>9</v>
      </c>
      <c r="AR675" s="42">
        <f ca="1">COUNTIFS(INDIRECT(Data!$J$2),"A")</f>
        <v>3</v>
      </c>
      <c r="AS675" s="43">
        <f ca="1">COUNTIFS(INDIRECT(Data!$J$2),"L")</f>
        <v>0</v>
      </c>
      <c r="AT675" s="44">
        <f ca="1">IFERROR(Attd_Sheet[[#This Row],[Classes Attended]]/Attd_Sheet[[#This Row],[Column1]],"")</f>
        <v>0.75</v>
      </c>
      <c r="AU675" s="26"/>
    </row>
    <row r="676" spans="1:47" s="35" customFormat="1" hidden="1" x14ac:dyDescent="0.25">
      <c r="A676" s="42">
        <f>COUNTIFS(Attd_Sheet[Student ID],Attd_Sheet[[#This Row],[Student ID]])</f>
        <v>1</v>
      </c>
      <c r="B676" s="13" t="s">
        <v>137</v>
      </c>
      <c r="C676" s="196" t="s">
        <v>2920</v>
      </c>
      <c r="D676" s="215" t="s">
        <v>756</v>
      </c>
      <c r="E676" s="215" t="s">
        <v>1563</v>
      </c>
      <c r="F676" s="196" t="s">
        <v>30</v>
      </c>
      <c r="G676" s="215" t="s">
        <v>2461</v>
      </c>
      <c r="H676" s="193" t="s">
        <v>7</v>
      </c>
      <c r="I676" s="224" t="s">
        <v>2872</v>
      </c>
      <c r="J676" s="120" t="s">
        <v>2485</v>
      </c>
      <c r="K676" s="4" t="s">
        <v>16</v>
      </c>
      <c r="L676" s="4"/>
      <c r="M676" s="4"/>
      <c r="N676" s="4" t="s">
        <v>16</v>
      </c>
      <c r="O676" s="4"/>
      <c r="P676" s="4" t="s">
        <v>28</v>
      </c>
      <c r="Q676" s="4"/>
      <c r="R676" s="4" t="s">
        <v>16</v>
      </c>
      <c r="S676" s="4"/>
      <c r="T676" s="4"/>
      <c r="U676" s="4" t="s">
        <v>16</v>
      </c>
      <c r="V676" s="4"/>
      <c r="W676" s="4" t="s">
        <v>16</v>
      </c>
      <c r="X676" s="4"/>
      <c r="Y676" s="4"/>
      <c r="Z676" s="4"/>
      <c r="AA676" s="4"/>
      <c r="AB676" s="4" t="s">
        <v>16</v>
      </c>
      <c r="AC676" s="4"/>
      <c r="AD676" s="4" t="s">
        <v>16</v>
      </c>
      <c r="AE676" s="236"/>
      <c r="AF676" s="4" t="s">
        <v>16</v>
      </c>
      <c r="AG676" s="4"/>
      <c r="AH676" s="4"/>
      <c r="AI676" s="4" t="s">
        <v>16</v>
      </c>
      <c r="AJ676" s="4"/>
      <c r="AK676" s="4" t="s">
        <v>16</v>
      </c>
      <c r="AL676" s="4"/>
      <c r="AM676" s="4" t="s">
        <v>16</v>
      </c>
      <c r="AN676" s="4"/>
      <c r="AO676" s="4"/>
      <c r="AP676" s="42">
        <f ca="1">COUNTIFS(INDIRECT(Data!$J$2),"&lt;&gt;")</f>
        <v>12</v>
      </c>
      <c r="AQ676" s="42">
        <f ca="1">COUNTIFS(INDIRECT(Data!$J$2),"P")</f>
        <v>11</v>
      </c>
      <c r="AR676" s="42">
        <f ca="1">COUNTIFS(INDIRECT(Data!$J$2),"A")</f>
        <v>1</v>
      </c>
      <c r="AS676" s="43">
        <f ca="1">COUNTIFS(INDIRECT(Data!$J$2),"L")</f>
        <v>0</v>
      </c>
      <c r="AT676" s="44">
        <f ca="1">IFERROR(Attd_Sheet[[#This Row],[Classes Attended]]/Attd_Sheet[[#This Row],[Column1]],"")</f>
        <v>0.91666666666666663</v>
      </c>
      <c r="AU676" s="26"/>
    </row>
    <row r="677" spans="1:47" s="35" customFormat="1" hidden="1" x14ac:dyDescent="0.25">
      <c r="A677" s="42">
        <f>COUNTIFS(Attd_Sheet[Student ID],Attd_Sheet[[#This Row],[Student ID]])</f>
        <v>1</v>
      </c>
      <c r="B677" s="13" t="s">
        <v>137</v>
      </c>
      <c r="C677" s="196" t="s">
        <v>2920</v>
      </c>
      <c r="D677" s="215" t="s">
        <v>757</v>
      </c>
      <c r="E677" s="215" t="s">
        <v>1564</v>
      </c>
      <c r="F677" s="196" t="s">
        <v>30</v>
      </c>
      <c r="G677" s="215" t="s">
        <v>2461</v>
      </c>
      <c r="H677" s="193" t="s">
        <v>7</v>
      </c>
      <c r="I677" s="224" t="s">
        <v>2872</v>
      </c>
      <c r="J677" s="120" t="s">
        <v>2485</v>
      </c>
      <c r="K677" s="4" t="s">
        <v>16</v>
      </c>
      <c r="L677" s="4"/>
      <c r="M677" s="4"/>
      <c r="N677" s="4" t="s">
        <v>16</v>
      </c>
      <c r="O677" s="4"/>
      <c r="P677" s="4" t="s">
        <v>28</v>
      </c>
      <c r="Q677" s="4"/>
      <c r="R677" s="4" t="s">
        <v>16</v>
      </c>
      <c r="S677" s="4"/>
      <c r="T677" s="4"/>
      <c r="U677" s="4" t="s">
        <v>16</v>
      </c>
      <c r="V677" s="4"/>
      <c r="W677" s="4" t="s">
        <v>16</v>
      </c>
      <c r="X677" s="4"/>
      <c r="Y677" s="4"/>
      <c r="Z677" s="4"/>
      <c r="AA677" s="4"/>
      <c r="AB677" s="4" t="s">
        <v>16</v>
      </c>
      <c r="AC677" s="4"/>
      <c r="AD677" s="4" t="s">
        <v>16</v>
      </c>
      <c r="AE677" s="236"/>
      <c r="AF677" s="4" t="s">
        <v>16</v>
      </c>
      <c r="AG677" s="4"/>
      <c r="AH677" s="4"/>
      <c r="AI677" s="4" t="s">
        <v>16</v>
      </c>
      <c r="AJ677" s="4"/>
      <c r="AK677" s="4" t="s">
        <v>16</v>
      </c>
      <c r="AL677" s="4"/>
      <c r="AM677" s="4" t="s">
        <v>16</v>
      </c>
      <c r="AN677" s="4"/>
      <c r="AO677" s="4"/>
      <c r="AP677" s="42">
        <f ca="1">COUNTIFS(INDIRECT(Data!$J$2),"&lt;&gt;")</f>
        <v>12</v>
      </c>
      <c r="AQ677" s="42">
        <f ca="1">COUNTIFS(INDIRECT(Data!$J$2),"P")</f>
        <v>11</v>
      </c>
      <c r="AR677" s="42">
        <f ca="1">COUNTIFS(INDIRECT(Data!$J$2),"A")</f>
        <v>1</v>
      </c>
      <c r="AS677" s="43">
        <f ca="1">COUNTIFS(INDIRECT(Data!$J$2),"L")</f>
        <v>0</v>
      </c>
      <c r="AT677" s="44">
        <f ca="1">IFERROR(Attd_Sheet[[#This Row],[Classes Attended]]/Attd_Sheet[[#This Row],[Column1]],"")</f>
        <v>0.91666666666666663</v>
      </c>
      <c r="AU677" s="26"/>
    </row>
    <row r="678" spans="1:47" s="35" customFormat="1" hidden="1" x14ac:dyDescent="0.25">
      <c r="A678" s="42">
        <f>COUNTIFS(Attd_Sheet[Student ID],Attd_Sheet[[#This Row],[Student ID]])</f>
        <v>1</v>
      </c>
      <c r="B678" s="13" t="s">
        <v>139</v>
      </c>
      <c r="C678" s="196" t="s">
        <v>2920</v>
      </c>
      <c r="D678" s="215" t="s">
        <v>758</v>
      </c>
      <c r="E678" s="215" t="s">
        <v>1354</v>
      </c>
      <c r="F678" s="196" t="s">
        <v>30</v>
      </c>
      <c r="G678" s="215" t="s">
        <v>2461</v>
      </c>
      <c r="H678" s="193" t="s">
        <v>7</v>
      </c>
      <c r="I678" s="224" t="s">
        <v>2872</v>
      </c>
      <c r="J678" s="120" t="s">
        <v>2485</v>
      </c>
      <c r="K678" s="4" t="s">
        <v>28</v>
      </c>
      <c r="L678" s="4"/>
      <c r="M678" s="4"/>
      <c r="N678" s="4" t="s">
        <v>28</v>
      </c>
      <c r="O678" s="4"/>
      <c r="P678" s="4" t="s">
        <v>28</v>
      </c>
      <c r="Q678" s="4"/>
      <c r="R678" s="4" t="s">
        <v>28</v>
      </c>
      <c r="S678" s="4"/>
      <c r="T678" s="4"/>
      <c r="U678" s="4" t="s">
        <v>28</v>
      </c>
      <c r="V678" s="4"/>
      <c r="W678" s="4" t="s">
        <v>28</v>
      </c>
      <c r="X678" s="4"/>
      <c r="Y678" s="4"/>
      <c r="Z678" s="4"/>
      <c r="AA678" s="4"/>
      <c r="AB678" s="4" t="s">
        <v>28</v>
      </c>
      <c r="AC678" s="4"/>
      <c r="AD678" s="4" t="s">
        <v>28</v>
      </c>
      <c r="AE678" s="236"/>
      <c r="AF678" s="4" t="s">
        <v>28</v>
      </c>
      <c r="AG678" s="4"/>
      <c r="AH678" s="4"/>
      <c r="AI678" s="4" t="s">
        <v>28</v>
      </c>
      <c r="AJ678" s="4"/>
      <c r="AK678" s="4" t="s">
        <v>28</v>
      </c>
      <c r="AL678" s="4"/>
      <c r="AM678" s="4" t="s">
        <v>28</v>
      </c>
      <c r="AN678" s="4"/>
      <c r="AO678" s="4"/>
      <c r="AP678" s="42">
        <f ca="1">COUNTIFS(INDIRECT(Data!$J$2),"&lt;&gt;")</f>
        <v>12</v>
      </c>
      <c r="AQ678" s="42">
        <f ca="1">COUNTIFS(INDIRECT(Data!$J$2),"P")</f>
        <v>0</v>
      </c>
      <c r="AR678" s="42">
        <f ca="1">COUNTIFS(INDIRECT(Data!$J$2),"A")</f>
        <v>12</v>
      </c>
      <c r="AS678" s="43">
        <f ca="1">COUNTIFS(INDIRECT(Data!$J$2),"L")</f>
        <v>0</v>
      </c>
      <c r="AT678" s="44">
        <f ca="1">IFERROR(Attd_Sheet[[#This Row],[Classes Attended]]/Attd_Sheet[[#This Row],[Column1]],"")</f>
        <v>0</v>
      </c>
      <c r="AU678" s="26"/>
    </row>
    <row r="679" spans="1:47" s="35" customFormat="1" hidden="1" x14ac:dyDescent="0.25">
      <c r="A679" s="42">
        <f>COUNTIFS(Attd_Sheet[Student ID],Attd_Sheet[[#This Row],[Student ID]])</f>
        <v>1</v>
      </c>
      <c r="B679" s="13" t="s">
        <v>137</v>
      </c>
      <c r="C679" s="196" t="s">
        <v>2920</v>
      </c>
      <c r="D679" s="215" t="s">
        <v>759</v>
      </c>
      <c r="E679" s="215" t="s">
        <v>1565</v>
      </c>
      <c r="F679" s="196" t="s">
        <v>30</v>
      </c>
      <c r="G679" s="215" t="s">
        <v>2461</v>
      </c>
      <c r="H679" s="193" t="s">
        <v>7</v>
      </c>
      <c r="I679" s="224" t="s">
        <v>2872</v>
      </c>
      <c r="J679" s="120" t="s">
        <v>2485</v>
      </c>
      <c r="K679" s="4" t="s">
        <v>16</v>
      </c>
      <c r="L679" s="4"/>
      <c r="M679" s="4"/>
      <c r="N679" s="4" t="s">
        <v>16</v>
      </c>
      <c r="O679" s="4"/>
      <c r="P679" s="4" t="s">
        <v>16</v>
      </c>
      <c r="Q679" s="4"/>
      <c r="R679" s="4" t="s">
        <v>16</v>
      </c>
      <c r="S679" s="4"/>
      <c r="T679" s="4"/>
      <c r="U679" s="4" t="s">
        <v>16</v>
      </c>
      <c r="V679" s="4"/>
      <c r="W679" s="4" t="s">
        <v>16</v>
      </c>
      <c r="X679" s="4"/>
      <c r="Y679" s="4"/>
      <c r="Z679" s="4"/>
      <c r="AA679" s="4"/>
      <c r="AB679" s="4" t="s">
        <v>16</v>
      </c>
      <c r="AC679" s="4"/>
      <c r="AD679" s="4" t="s">
        <v>16</v>
      </c>
      <c r="AE679" s="236"/>
      <c r="AF679" s="4" t="s">
        <v>16</v>
      </c>
      <c r="AG679" s="4"/>
      <c r="AH679" s="4"/>
      <c r="AI679" s="4" t="s">
        <v>16</v>
      </c>
      <c r="AJ679" s="4"/>
      <c r="AK679" s="4" t="s">
        <v>16</v>
      </c>
      <c r="AL679" s="4"/>
      <c r="AM679" s="4" t="s">
        <v>16</v>
      </c>
      <c r="AN679" s="4"/>
      <c r="AO679" s="4"/>
      <c r="AP679" s="42">
        <f ca="1">COUNTIFS(INDIRECT(Data!$J$2),"&lt;&gt;")</f>
        <v>12</v>
      </c>
      <c r="AQ679" s="42">
        <f ca="1">COUNTIFS(INDIRECT(Data!$J$2),"P")</f>
        <v>12</v>
      </c>
      <c r="AR679" s="42">
        <f ca="1">COUNTIFS(INDIRECT(Data!$J$2),"A")</f>
        <v>0</v>
      </c>
      <c r="AS679" s="43">
        <f ca="1">COUNTIFS(INDIRECT(Data!$J$2),"L")</f>
        <v>0</v>
      </c>
      <c r="AT679" s="44">
        <f ca="1">IFERROR(Attd_Sheet[[#This Row],[Classes Attended]]/Attd_Sheet[[#This Row],[Column1]],"")</f>
        <v>1</v>
      </c>
      <c r="AU679" s="26"/>
    </row>
    <row r="680" spans="1:47" s="35" customFormat="1" hidden="1" x14ac:dyDescent="0.25">
      <c r="A680" s="42">
        <f>COUNTIFS(Attd_Sheet[Student ID],Attd_Sheet[[#This Row],[Student ID]])</f>
        <v>1</v>
      </c>
      <c r="B680" s="13" t="s">
        <v>137</v>
      </c>
      <c r="C680" s="196" t="s">
        <v>2920</v>
      </c>
      <c r="D680" s="215" t="s">
        <v>593</v>
      </c>
      <c r="E680" s="215" t="s">
        <v>1406</v>
      </c>
      <c r="F680" s="196" t="s">
        <v>30</v>
      </c>
      <c r="G680" s="215" t="s">
        <v>2461</v>
      </c>
      <c r="H680" s="193" t="s">
        <v>7</v>
      </c>
      <c r="I680" s="224" t="s">
        <v>2872</v>
      </c>
      <c r="J680" s="120" t="s">
        <v>2485</v>
      </c>
      <c r="K680" s="4" t="s">
        <v>16</v>
      </c>
      <c r="L680" s="4"/>
      <c r="M680" s="4"/>
      <c r="N680" s="4" t="s">
        <v>28</v>
      </c>
      <c r="O680" s="4"/>
      <c r="P680" s="4" t="s">
        <v>28</v>
      </c>
      <c r="Q680" s="4"/>
      <c r="R680" s="4" t="s">
        <v>28</v>
      </c>
      <c r="S680" s="4"/>
      <c r="T680" s="4"/>
      <c r="U680" s="4" t="s">
        <v>16</v>
      </c>
      <c r="V680" s="4"/>
      <c r="W680" s="4" t="s">
        <v>16</v>
      </c>
      <c r="X680" s="4"/>
      <c r="Y680" s="4"/>
      <c r="Z680" s="4"/>
      <c r="AA680" s="4"/>
      <c r="AB680" s="4" t="s">
        <v>28</v>
      </c>
      <c r="AC680" s="4"/>
      <c r="AD680" s="4" t="s">
        <v>16</v>
      </c>
      <c r="AE680" s="236"/>
      <c r="AF680" s="4" t="s">
        <v>16</v>
      </c>
      <c r="AG680" s="4"/>
      <c r="AH680" s="4"/>
      <c r="AI680" s="4" t="s">
        <v>28</v>
      </c>
      <c r="AJ680" s="4"/>
      <c r="AK680" s="4" t="s">
        <v>28</v>
      </c>
      <c r="AL680" s="4"/>
      <c r="AM680" s="4" t="s">
        <v>16</v>
      </c>
      <c r="AN680" s="4"/>
      <c r="AO680" s="4"/>
      <c r="AP680" s="42">
        <f ca="1">COUNTIFS(INDIRECT(Data!$J$2),"&lt;&gt;")</f>
        <v>12</v>
      </c>
      <c r="AQ680" s="42">
        <f ca="1">COUNTIFS(INDIRECT(Data!$J$2),"P")</f>
        <v>6</v>
      </c>
      <c r="AR680" s="42">
        <f ca="1">COUNTIFS(INDIRECT(Data!$J$2),"A")</f>
        <v>6</v>
      </c>
      <c r="AS680" s="43">
        <f ca="1">COUNTIFS(INDIRECT(Data!$J$2),"L")</f>
        <v>0</v>
      </c>
      <c r="AT680" s="44">
        <f ca="1">IFERROR(Attd_Sheet[[#This Row],[Classes Attended]]/Attd_Sheet[[#This Row],[Column1]],"")</f>
        <v>0.5</v>
      </c>
      <c r="AU680" s="26"/>
    </row>
    <row r="681" spans="1:47" s="35" customFormat="1" hidden="1" x14ac:dyDescent="0.25">
      <c r="A681" s="42">
        <f>COUNTIFS(Attd_Sheet[Student ID],Attd_Sheet[[#This Row],[Student ID]])</f>
        <v>1</v>
      </c>
      <c r="B681" s="13" t="s">
        <v>137</v>
      </c>
      <c r="C681" s="196" t="s">
        <v>2920</v>
      </c>
      <c r="D681" s="215" t="s">
        <v>760</v>
      </c>
      <c r="E681" s="215" t="s">
        <v>1566</v>
      </c>
      <c r="F681" s="196" t="s">
        <v>30</v>
      </c>
      <c r="G681" s="215" t="s">
        <v>2461</v>
      </c>
      <c r="H681" s="193" t="s">
        <v>7</v>
      </c>
      <c r="I681" s="224" t="s">
        <v>2872</v>
      </c>
      <c r="J681" s="120" t="s">
        <v>2485</v>
      </c>
      <c r="K681" s="4" t="s">
        <v>16</v>
      </c>
      <c r="L681" s="4"/>
      <c r="M681" s="4"/>
      <c r="N681" s="4" t="s">
        <v>28</v>
      </c>
      <c r="O681" s="4"/>
      <c r="P681" s="4" t="s">
        <v>28</v>
      </c>
      <c r="Q681" s="4"/>
      <c r="R681" s="4" t="s">
        <v>28</v>
      </c>
      <c r="S681" s="4"/>
      <c r="T681" s="4"/>
      <c r="U681" s="4" t="s">
        <v>28</v>
      </c>
      <c r="V681" s="4"/>
      <c r="W681" s="4" t="s">
        <v>28</v>
      </c>
      <c r="X681" s="4"/>
      <c r="Y681" s="4"/>
      <c r="Z681" s="4"/>
      <c r="AA681" s="4"/>
      <c r="AB681" s="4" t="s">
        <v>28</v>
      </c>
      <c r="AC681" s="4"/>
      <c r="AD681" s="4" t="s">
        <v>28</v>
      </c>
      <c r="AE681" s="236"/>
      <c r="AF681" s="4" t="s">
        <v>28</v>
      </c>
      <c r="AG681" s="4"/>
      <c r="AH681" s="4"/>
      <c r="AI681" s="4" t="s">
        <v>28</v>
      </c>
      <c r="AJ681" s="4"/>
      <c r="AK681" s="4" t="s">
        <v>28</v>
      </c>
      <c r="AL681" s="4"/>
      <c r="AM681" s="4" t="s">
        <v>28</v>
      </c>
      <c r="AN681" s="4"/>
      <c r="AO681" s="4"/>
      <c r="AP681" s="42">
        <f ca="1">COUNTIFS(INDIRECT(Data!$J$2),"&lt;&gt;")</f>
        <v>12</v>
      </c>
      <c r="AQ681" s="42">
        <f ca="1">COUNTIFS(INDIRECT(Data!$J$2),"P")</f>
        <v>1</v>
      </c>
      <c r="AR681" s="42">
        <f ca="1">COUNTIFS(INDIRECT(Data!$J$2),"A")</f>
        <v>11</v>
      </c>
      <c r="AS681" s="43">
        <f ca="1">COUNTIFS(INDIRECT(Data!$J$2),"L")</f>
        <v>0</v>
      </c>
      <c r="AT681" s="44">
        <f ca="1">IFERROR(Attd_Sheet[[#This Row],[Classes Attended]]/Attd_Sheet[[#This Row],[Column1]],"")</f>
        <v>8.3333333333333329E-2</v>
      </c>
      <c r="AU681" s="26"/>
    </row>
    <row r="682" spans="1:47" s="35" customFormat="1" hidden="1" x14ac:dyDescent="0.25">
      <c r="A682" s="42">
        <f>COUNTIFS(Attd_Sheet[Student ID],Attd_Sheet[[#This Row],[Student ID]])</f>
        <v>1</v>
      </c>
      <c r="B682" s="13" t="s">
        <v>137</v>
      </c>
      <c r="C682" s="196" t="s">
        <v>2920</v>
      </c>
      <c r="D682" s="215" t="s">
        <v>761</v>
      </c>
      <c r="E682" s="215" t="s">
        <v>1568</v>
      </c>
      <c r="F682" s="196" t="s">
        <v>30</v>
      </c>
      <c r="G682" s="215" t="s">
        <v>2461</v>
      </c>
      <c r="H682" s="193" t="s">
        <v>7</v>
      </c>
      <c r="I682" s="224" t="s">
        <v>2872</v>
      </c>
      <c r="J682" s="120" t="s">
        <v>2485</v>
      </c>
      <c r="K682" s="4" t="s">
        <v>16</v>
      </c>
      <c r="L682" s="4"/>
      <c r="M682" s="4"/>
      <c r="N682" s="4" t="s">
        <v>16</v>
      </c>
      <c r="O682" s="4"/>
      <c r="P682" s="4" t="s">
        <v>28</v>
      </c>
      <c r="Q682" s="4"/>
      <c r="R682" s="4" t="s">
        <v>28</v>
      </c>
      <c r="S682" s="4"/>
      <c r="T682" s="4"/>
      <c r="U682" s="4" t="s">
        <v>16</v>
      </c>
      <c r="V682" s="4"/>
      <c r="W682" s="4" t="s">
        <v>16</v>
      </c>
      <c r="X682" s="4"/>
      <c r="Y682" s="4"/>
      <c r="Z682" s="4"/>
      <c r="AA682" s="4"/>
      <c r="AB682" s="4" t="s">
        <v>16</v>
      </c>
      <c r="AC682" s="4"/>
      <c r="AD682" s="4" t="s">
        <v>16</v>
      </c>
      <c r="AE682" s="236"/>
      <c r="AF682" s="4" t="s">
        <v>16</v>
      </c>
      <c r="AG682" s="4"/>
      <c r="AH682" s="4"/>
      <c r="AI682" s="4" t="s">
        <v>16</v>
      </c>
      <c r="AJ682" s="4"/>
      <c r="AK682" s="4" t="s">
        <v>16</v>
      </c>
      <c r="AL682" s="4"/>
      <c r="AM682" s="4" t="s">
        <v>16</v>
      </c>
      <c r="AN682" s="4"/>
      <c r="AO682" s="4"/>
      <c r="AP682" s="42">
        <f ca="1">COUNTIFS(INDIRECT(Data!$J$2),"&lt;&gt;")</f>
        <v>12</v>
      </c>
      <c r="AQ682" s="42">
        <f ca="1">COUNTIFS(INDIRECT(Data!$J$2),"P")</f>
        <v>10</v>
      </c>
      <c r="AR682" s="42">
        <f ca="1">COUNTIFS(INDIRECT(Data!$J$2),"A")</f>
        <v>2</v>
      </c>
      <c r="AS682" s="43">
        <f ca="1">COUNTIFS(INDIRECT(Data!$J$2),"L")</f>
        <v>0</v>
      </c>
      <c r="AT682" s="44">
        <f ca="1">IFERROR(Attd_Sheet[[#This Row],[Classes Attended]]/Attd_Sheet[[#This Row],[Column1]],"")</f>
        <v>0.83333333333333337</v>
      </c>
      <c r="AU682" s="26"/>
    </row>
    <row r="683" spans="1:47" s="35" customFormat="1" hidden="1" x14ac:dyDescent="0.25">
      <c r="A683" s="42">
        <f>COUNTIFS(Attd_Sheet[Student ID],Attd_Sheet[[#This Row],[Student ID]])</f>
        <v>1</v>
      </c>
      <c r="B683" s="13" t="s">
        <v>137</v>
      </c>
      <c r="C683" s="196" t="s">
        <v>2920</v>
      </c>
      <c r="D683" s="215" t="s">
        <v>599</v>
      </c>
      <c r="E683" s="215" t="s">
        <v>1412</v>
      </c>
      <c r="F683" s="196" t="s">
        <v>30</v>
      </c>
      <c r="G683" s="215" t="s">
        <v>2461</v>
      </c>
      <c r="H683" s="193" t="s">
        <v>7</v>
      </c>
      <c r="I683" s="224" t="s">
        <v>2872</v>
      </c>
      <c r="J683" s="120" t="s">
        <v>2485</v>
      </c>
      <c r="K683" s="4" t="s">
        <v>16</v>
      </c>
      <c r="L683" s="4"/>
      <c r="M683" s="4"/>
      <c r="N683" s="4" t="s">
        <v>28</v>
      </c>
      <c r="O683" s="4"/>
      <c r="P683" s="4" t="s">
        <v>28</v>
      </c>
      <c r="Q683" s="4"/>
      <c r="R683" s="4" t="s">
        <v>28</v>
      </c>
      <c r="S683" s="4"/>
      <c r="T683" s="4"/>
      <c r="U683" s="4" t="s">
        <v>16</v>
      </c>
      <c r="V683" s="4"/>
      <c r="W683" s="4" t="s">
        <v>16</v>
      </c>
      <c r="X683" s="4"/>
      <c r="Y683" s="4"/>
      <c r="Z683" s="4"/>
      <c r="AA683" s="4"/>
      <c r="AB683" s="4" t="s">
        <v>16</v>
      </c>
      <c r="AC683" s="4"/>
      <c r="AD683" s="4" t="s">
        <v>16</v>
      </c>
      <c r="AE683" s="236"/>
      <c r="AF683" s="4" t="s">
        <v>16</v>
      </c>
      <c r="AG683" s="4"/>
      <c r="AH683" s="4"/>
      <c r="AI683" s="4" t="s">
        <v>16</v>
      </c>
      <c r="AJ683" s="4"/>
      <c r="AK683" s="4" t="s">
        <v>16</v>
      </c>
      <c r="AL683" s="4"/>
      <c r="AM683" s="4" t="s">
        <v>16</v>
      </c>
      <c r="AN683" s="4"/>
      <c r="AO683" s="4"/>
      <c r="AP683" s="42">
        <f ca="1">COUNTIFS(INDIRECT(Data!$J$2),"&lt;&gt;")</f>
        <v>12</v>
      </c>
      <c r="AQ683" s="42">
        <f ca="1">COUNTIFS(INDIRECT(Data!$J$2),"P")</f>
        <v>9</v>
      </c>
      <c r="AR683" s="42">
        <f ca="1">COUNTIFS(INDIRECT(Data!$J$2),"A")</f>
        <v>3</v>
      </c>
      <c r="AS683" s="43">
        <f ca="1">COUNTIFS(INDIRECT(Data!$J$2),"L")</f>
        <v>0</v>
      </c>
      <c r="AT683" s="44">
        <f ca="1">IFERROR(Attd_Sheet[[#This Row],[Classes Attended]]/Attd_Sheet[[#This Row],[Column1]],"")</f>
        <v>0.75</v>
      </c>
      <c r="AU683" s="26"/>
    </row>
    <row r="684" spans="1:47" s="35" customFormat="1" hidden="1" x14ac:dyDescent="0.25">
      <c r="A684" s="42">
        <f>COUNTIFS(Attd_Sheet[Student ID],Attd_Sheet[[#This Row],[Student ID]])</f>
        <v>1</v>
      </c>
      <c r="B684" s="13" t="s">
        <v>137</v>
      </c>
      <c r="C684" s="196" t="s">
        <v>2920</v>
      </c>
      <c r="D684" s="215" t="s">
        <v>762</v>
      </c>
      <c r="E684" s="215" t="s">
        <v>1569</v>
      </c>
      <c r="F684" s="196" t="s">
        <v>30</v>
      </c>
      <c r="G684" s="215" t="s">
        <v>2461</v>
      </c>
      <c r="H684" s="193" t="s">
        <v>7</v>
      </c>
      <c r="I684" s="224" t="s">
        <v>2872</v>
      </c>
      <c r="J684" s="120" t="s">
        <v>2485</v>
      </c>
      <c r="K684" s="4" t="s">
        <v>16</v>
      </c>
      <c r="L684" s="4"/>
      <c r="M684" s="4"/>
      <c r="N684" s="4" t="s">
        <v>28</v>
      </c>
      <c r="O684" s="4"/>
      <c r="P684" s="4" t="s">
        <v>28</v>
      </c>
      <c r="Q684" s="4"/>
      <c r="R684" s="4" t="s">
        <v>28</v>
      </c>
      <c r="S684" s="4"/>
      <c r="T684" s="4"/>
      <c r="U684" s="4" t="s">
        <v>16</v>
      </c>
      <c r="V684" s="4"/>
      <c r="W684" s="4" t="s">
        <v>28</v>
      </c>
      <c r="X684" s="4"/>
      <c r="Y684" s="4"/>
      <c r="Z684" s="4"/>
      <c r="AA684" s="4"/>
      <c r="AB684" s="4" t="s">
        <v>28</v>
      </c>
      <c r="AC684" s="4"/>
      <c r="AD684" s="4" t="s">
        <v>28</v>
      </c>
      <c r="AE684" s="236"/>
      <c r="AF684" s="4" t="s">
        <v>28</v>
      </c>
      <c r="AG684" s="4"/>
      <c r="AH684" s="4"/>
      <c r="AI684" s="4" t="s">
        <v>28</v>
      </c>
      <c r="AJ684" s="4"/>
      <c r="AK684" s="4" t="s">
        <v>28</v>
      </c>
      <c r="AL684" s="4"/>
      <c r="AM684" s="4" t="s">
        <v>28</v>
      </c>
      <c r="AN684" s="4"/>
      <c r="AO684" s="4"/>
      <c r="AP684" s="42">
        <f ca="1">COUNTIFS(INDIRECT(Data!$J$2),"&lt;&gt;")</f>
        <v>12</v>
      </c>
      <c r="AQ684" s="42">
        <f ca="1">COUNTIFS(INDIRECT(Data!$J$2),"P")</f>
        <v>2</v>
      </c>
      <c r="AR684" s="42">
        <f ca="1">COUNTIFS(INDIRECT(Data!$J$2),"A")</f>
        <v>10</v>
      </c>
      <c r="AS684" s="43">
        <f ca="1">COUNTIFS(INDIRECT(Data!$J$2),"L")</f>
        <v>0</v>
      </c>
      <c r="AT684" s="44">
        <f ca="1">IFERROR(Attd_Sheet[[#This Row],[Classes Attended]]/Attd_Sheet[[#This Row],[Column1]],"")</f>
        <v>0.16666666666666666</v>
      </c>
      <c r="AU684" s="26"/>
    </row>
    <row r="685" spans="1:47" s="35" customFormat="1" hidden="1" x14ac:dyDescent="0.25">
      <c r="A685" s="42">
        <f>COUNTIFS(Attd_Sheet[Student ID],Attd_Sheet[[#This Row],[Student ID]])</f>
        <v>1</v>
      </c>
      <c r="B685" s="13" t="s">
        <v>139</v>
      </c>
      <c r="C685" s="196" t="s">
        <v>2920</v>
      </c>
      <c r="D685" s="215" t="s">
        <v>763</v>
      </c>
      <c r="E685" s="215" t="s">
        <v>1570</v>
      </c>
      <c r="F685" s="196" t="s">
        <v>30</v>
      </c>
      <c r="G685" s="215" t="s">
        <v>2461</v>
      </c>
      <c r="H685" s="193" t="s">
        <v>7</v>
      </c>
      <c r="I685" s="224" t="s">
        <v>2872</v>
      </c>
      <c r="J685" s="120" t="s">
        <v>2485</v>
      </c>
      <c r="K685" s="4" t="s">
        <v>17</v>
      </c>
      <c r="L685" s="4"/>
      <c r="M685" s="4"/>
      <c r="N685" s="4" t="s">
        <v>17</v>
      </c>
      <c r="O685" s="4"/>
      <c r="P685" s="4" t="s">
        <v>17</v>
      </c>
      <c r="Q685" s="4"/>
      <c r="R685" s="4" t="s">
        <v>17</v>
      </c>
      <c r="S685" s="4"/>
      <c r="T685" s="4"/>
      <c r="U685" s="4" t="s">
        <v>17</v>
      </c>
      <c r="V685" s="4"/>
      <c r="W685" s="4" t="s">
        <v>17</v>
      </c>
      <c r="X685" s="4"/>
      <c r="Y685" s="4"/>
      <c r="Z685" s="4"/>
      <c r="AA685" s="4"/>
      <c r="AB685" s="4" t="s">
        <v>17</v>
      </c>
      <c r="AC685" s="4"/>
      <c r="AD685" s="4" t="s">
        <v>17</v>
      </c>
      <c r="AE685" s="236"/>
      <c r="AF685" s="4" t="s">
        <v>17</v>
      </c>
      <c r="AG685" s="4"/>
      <c r="AH685" s="4"/>
      <c r="AI685" s="4" t="s">
        <v>17</v>
      </c>
      <c r="AJ685" s="4"/>
      <c r="AK685" s="4" t="s">
        <v>17</v>
      </c>
      <c r="AL685" s="4"/>
      <c r="AM685" s="4" t="s">
        <v>17</v>
      </c>
      <c r="AN685" s="4"/>
      <c r="AO685" s="4"/>
      <c r="AP685" s="42">
        <f ca="1">COUNTIFS(INDIRECT(Data!$J$2),"&lt;&gt;")</f>
        <v>12</v>
      </c>
      <c r="AQ685" s="42">
        <f ca="1">COUNTIFS(INDIRECT(Data!$J$2),"P")</f>
        <v>0</v>
      </c>
      <c r="AR685" s="42">
        <f ca="1">COUNTIFS(INDIRECT(Data!$J$2),"A")</f>
        <v>0</v>
      </c>
      <c r="AS685" s="43">
        <f ca="1">COUNTIFS(INDIRECT(Data!$J$2),"L")</f>
        <v>12</v>
      </c>
      <c r="AT685" s="44">
        <f ca="1">IFERROR(Attd_Sheet[[#This Row],[Classes Attended]]/Attd_Sheet[[#This Row],[Column1]],"")</f>
        <v>0</v>
      </c>
      <c r="AU685" s="26"/>
    </row>
    <row r="686" spans="1:47" s="35" customFormat="1" hidden="1" x14ac:dyDescent="0.25">
      <c r="A686" s="42">
        <f>COUNTIFS(Attd_Sheet[Student ID],Attd_Sheet[[#This Row],[Student ID]])</f>
        <v>1</v>
      </c>
      <c r="B686" s="13" t="s">
        <v>137</v>
      </c>
      <c r="C686" s="196" t="s">
        <v>2920</v>
      </c>
      <c r="D686" s="215" t="s">
        <v>764</v>
      </c>
      <c r="E686" s="215" t="s">
        <v>1571</v>
      </c>
      <c r="F686" s="196" t="s">
        <v>30</v>
      </c>
      <c r="G686" s="215" t="s">
        <v>2461</v>
      </c>
      <c r="H686" s="193" t="s">
        <v>7</v>
      </c>
      <c r="I686" s="224" t="s">
        <v>2872</v>
      </c>
      <c r="J686" s="120" t="s">
        <v>2485</v>
      </c>
      <c r="K686" s="4" t="s">
        <v>16</v>
      </c>
      <c r="L686" s="4"/>
      <c r="M686" s="4"/>
      <c r="N686" s="4" t="s">
        <v>16</v>
      </c>
      <c r="O686" s="4"/>
      <c r="P686" s="4" t="s">
        <v>28</v>
      </c>
      <c r="Q686" s="4"/>
      <c r="R686" s="4" t="s">
        <v>16</v>
      </c>
      <c r="S686" s="4"/>
      <c r="T686" s="4"/>
      <c r="U686" s="4" t="s">
        <v>16</v>
      </c>
      <c r="V686" s="4"/>
      <c r="W686" s="4" t="s">
        <v>16</v>
      </c>
      <c r="X686" s="4"/>
      <c r="Y686" s="4"/>
      <c r="Z686" s="4"/>
      <c r="AA686" s="4"/>
      <c r="AB686" s="4" t="s">
        <v>16</v>
      </c>
      <c r="AC686" s="4"/>
      <c r="AD686" s="4" t="s">
        <v>16</v>
      </c>
      <c r="AE686" s="236"/>
      <c r="AF686" s="4" t="s">
        <v>16</v>
      </c>
      <c r="AG686" s="4"/>
      <c r="AH686" s="4"/>
      <c r="AI686" s="4" t="s">
        <v>16</v>
      </c>
      <c r="AJ686" s="4"/>
      <c r="AK686" s="4" t="s">
        <v>16</v>
      </c>
      <c r="AL686" s="4"/>
      <c r="AM686" s="4" t="s">
        <v>16</v>
      </c>
      <c r="AN686" s="4"/>
      <c r="AO686" s="4"/>
      <c r="AP686" s="42">
        <f ca="1">COUNTIFS(INDIRECT(Data!$J$2),"&lt;&gt;")</f>
        <v>12</v>
      </c>
      <c r="AQ686" s="42">
        <f ca="1">COUNTIFS(INDIRECT(Data!$J$2),"P")</f>
        <v>11</v>
      </c>
      <c r="AR686" s="42">
        <f ca="1">COUNTIFS(INDIRECT(Data!$J$2),"A")</f>
        <v>1</v>
      </c>
      <c r="AS686" s="43">
        <f ca="1">COUNTIFS(INDIRECT(Data!$J$2),"L")</f>
        <v>0</v>
      </c>
      <c r="AT686" s="44">
        <f ca="1">IFERROR(Attd_Sheet[[#This Row],[Classes Attended]]/Attd_Sheet[[#This Row],[Column1]],"")</f>
        <v>0.91666666666666663</v>
      </c>
      <c r="AU686" s="26"/>
    </row>
    <row r="687" spans="1:47" s="35" customFormat="1" hidden="1" x14ac:dyDescent="0.25">
      <c r="A687" s="42">
        <f>COUNTIFS(Attd_Sheet[Student ID],Attd_Sheet[[#This Row],[Student ID]])</f>
        <v>1</v>
      </c>
      <c r="B687" s="13" t="s">
        <v>137</v>
      </c>
      <c r="C687" s="196" t="s">
        <v>2920</v>
      </c>
      <c r="D687" s="215" t="s">
        <v>765</v>
      </c>
      <c r="E687" s="215" t="s">
        <v>1572</v>
      </c>
      <c r="F687" s="196" t="s">
        <v>30</v>
      </c>
      <c r="G687" s="215" t="s">
        <v>2461</v>
      </c>
      <c r="H687" s="193" t="s">
        <v>7</v>
      </c>
      <c r="I687" s="224" t="s">
        <v>2872</v>
      </c>
      <c r="J687" s="120" t="s">
        <v>2485</v>
      </c>
      <c r="K687" s="4" t="s">
        <v>16</v>
      </c>
      <c r="L687" s="4"/>
      <c r="M687" s="4"/>
      <c r="N687" s="4" t="s">
        <v>28</v>
      </c>
      <c r="O687" s="4"/>
      <c r="P687" s="4" t="s">
        <v>16</v>
      </c>
      <c r="Q687" s="4"/>
      <c r="R687" s="4" t="s">
        <v>16</v>
      </c>
      <c r="S687" s="4"/>
      <c r="T687" s="4"/>
      <c r="U687" s="4" t="s">
        <v>16</v>
      </c>
      <c r="V687" s="4"/>
      <c r="W687" s="4" t="s">
        <v>16</v>
      </c>
      <c r="X687" s="4"/>
      <c r="Y687" s="4"/>
      <c r="Z687" s="4"/>
      <c r="AA687" s="4"/>
      <c r="AB687" s="4" t="s">
        <v>16</v>
      </c>
      <c r="AC687" s="4"/>
      <c r="AD687" s="4" t="s">
        <v>28</v>
      </c>
      <c r="AE687" s="236"/>
      <c r="AF687" s="4" t="s">
        <v>28</v>
      </c>
      <c r="AG687" s="4"/>
      <c r="AH687" s="4"/>
      <c r="AI687" s="4" t="s">
        <v>16</v>
      </c>
      <c r="AJ687" s="4"/>
      <c r="AK687" s="4" t="s">
        <v>16</v>
      </c>
      <c r="AL687" s="4"/>
      <c r="AM687" s="4" t="s">
        <v>16</v>
      </c>
      <c r="AN687" s="4"/>
      <c r="AO687" s="4"/>
      <c r="AP687" s="42">
        <f ca="1">COUNTIFS(INDIRECT(Data!$J$2),"&lt;&gt;")</f>
        <v>12</v>
      </c>
      <c r="AQ687" s="42">
        <f ca="1">COUNTIFS(INDIRECT(Data!$J$2),"P")</f>
        <v>9</v>
      </c>
      <c r="AR687" s="42">
        <f ca="1">COUNTIFS(INDIRECT(Data!$J$2),"A")</f>
        <v>3</v>
      </c>
      <c r="AS687" s="43">
        <f ca="1">COUNTIFS(INDIRECT(Data!$J$2),"L")</f>
        <v>0</v>
      </c>
      <c r="AT687" s="44">
        <f ca="1">IFERROR(Attd_Sheet[[#This Row],[Classes Attended]]/Attd_Sheet[[#This Row],[Column1]],"")</f>
        <v>0.75</v>
      </c>
      <c r="AU687" s="26"/>
    </row>
    <row r="688" spans="1:47" s="35" customFormat="1" hidden="1" x14ac:dyDescent="0.25">
      <c r="A688" s="42">
        <f>COUNTIFS(Attd_Sheet[Student ID],Attd_Sheet[[#This Row],[Student ID]])</f>
        <v>1</v>
      </c>
      <c r="B688" s="13" t="s">
        <v>137</v>
      </c>
      <c r="C688" s="196" t="s">
        <v>2920</v>
      </c>
      <c r="D688" s="215" t="s">
        <v>766</v>
      </c>
      <c r="E688" s="215" t="s">
        <v>1573</v>
      </c>
      <c r="F688" s="196" t="s">
        <v>30</v>
      </c>
      <c r="G688" s="215" t="s">
        <v>2461</v>
      </c>
      <c r="H688" s="193" t="s">
        <v>7</v>
      </c>
      <c r="I688" s="224" t="s">
        <v>2872</v>
      </c>
      <c r="J688" s="120" t="s">
        <v>2485</v>
      </c>
      <c r="K688" s="4" t="s">
        <v>16</v>
      </c>
      <c r="L688" s="4"/>
      <c r="M688" s="4"/>
      <c r="N688" s="4" t="s">
        <v>28</v>
      </c>
      <c r="O688" s="4"/>
      <c r="P688" s="4" t="s">
        <v>28</v>
      </c>
      <c r="Q688" s="4"/>
      <c r="R688" s="4" t="s">
        <v>16</v>
      </c>
      <c r="S688" s="4"/>
      <c r="T688" s="4"/>
      <c r="U688" s="4" t="s">
        <v>16</v>
      </c>
      <c r="V688" s="4"/>
      <c r="W688" s="4" t="s">
        <v>16</v>
      </c>
      <c r="X688" s="4"/>
      <c r="Y688" s="4"/>
      <c r="Z688" s="4"/>
      <c r="AA688" s="4"/>
      <c r="AB688" s="4" t="s">
        <v>28</v>
      </c>
      <c r="AC688" s="4"/>
      <c r="AD688" s="4" t="s">
        <v>16</v>
      </c>
      <c r="AE688" s="236"/>
      <c r="AF688" s="4" t="s">
        <v>16</v>
      </c>
      <c r="AG688" s="4"/>
      <c r="AH688" s="4"/>
      <c r="AI688" s="4" t="s">
        <v>16</v>
      </c>
      <c r="AJ688" s="4"/>
      <c r="AK688" s="4" t="s">
        <v>16</v>
      </c>
      <c r="AL688" s="4"/>
      <c r="AM688" s="4" t="s">
        <v>16</v>
      </c>
      <c r="AN688" s="4"/>
      <c r="AO688" s="4"/>
      <c r="AP688" s="42">
        <f ca="1">COUNTIFS(INDIRECT(Data!$J$2),"&lt;&gt;")</f>
        <v>12</v>
      </c>
      <c r="AQ688" s="42">
        <f ca="1">COUNTIFS(INDIRECT(Data!$J$2),"P")</f>
        <v>9</v>
      </c>
      <c r="AR688" s="42">
        <f ca="1">COUNTIFS(INDIRECT(Data!$J$2),"A")</f>
        <v>3</v>
      </c>
      <c r="AS688" s="43">
        <f ca="1">COUNTIFS(INDIRECT(Data!$J$2),"L")</f>
        <v>0</v>
      </c>
      <c r="AT688" s="44">
        <f ca="1">IFERROR(Attd_Sheet[[#This Row],[Classes Attended]]/Attd_Sheet[[#This Row],[Column1]],"")</f>
        <v>0.75</v>
      </c>
      <c r="AU688" s="204"/>
    </row>
    <row r="689" spans="1:47" s="35" customFormat="1" hidden="1" x14ac:dyDescent="0.25">
      <c r="A689" s="42">
        <f>COUNTIFS(Attd_Sheet[Student ID],Attd_Sheet[[#This Row],[Student ID]])</f>
        <v>1</v>
      </c>
      <c r="B689" s="13" t="s">
        <v>137</v>
      </c>
      <c r="C689" s="196" t="s">
        <v>2920</v>
      </c>
      <c r="D689" s="215" t="s">
        <v>767</v>
      </c>
      <c r="E689" s="215" t="s">
        <v>1574</v>
      </c>
      <c r="F689" s="196" t="s">
        <v>30</v>
      </c>
      <c r="G689" s="215" t="s">
        <v>2461</v>
      </c>
      <c r="H689" s="193" t="s">
        <v>7</v>
      </c>
      <c r="I689" s="224" t="s">
        <v>2872</v>
      </c>
      <c r="J689" s="120" t="s">
        <v>2485</v>
      </c>
      <c r="K689" s="4" t="s">
        <v>16</v>
      </c>
      <c r="L689" s="4"/>
      <c r="M689" s="4"/>
      <c r="N689" s="4" t="s">
        <v>16</v>
      </c>
      <c r="O689" s="4"/>
      <c r="P689" s="4" t="s">
        <v>28</v>
      </c>
      <c r="Q689" s="4"/>
      <c r="R689" s="4" t="s">
        <v>28</v>
      </c>
      <c r="S689" s="4"/>
      <c r="T689" s="4"/>
      <c r="U689" s="4" t="s">
        <v>16</v>
      </c>
      <c r="V689" s="4"/>
      <c r="W689" s="4" t="s">
        <v>16</v>
      </c>
      <c r="X689" s="4"/>
      <c r="Y689" s="4"/>
      <c r="Z689" s="4"/>
      <c r="AA689" s="4"/>
      <c r="AB689" s="4" t="s">
        <v>16</v>
      </c>
      <c r="AC689" s="4"/>
      <c r="AD689" s="4" t="s">
        <v>16</v>
      </c>
      <c r="AE689" s="236"/>
      <c r="AF689" s="4" t="s">
        <v>16</v>
      </c>
      <c r="AG689" s="4"/>
      <c r="AH689" s="4"/>
      <c r="AI689" s="4" t="s">
        <v>16</v>
      </c>
      <c r="AJ689" s="4"/>
      <c r="AK689" s="4" t="s">
        <v>16</v>
      </c>
      <c r="AL689" s="4"/>
      <c r="AM689" s="4" t="s">
        <v>16</v>
      </c>
      <c r="AN689" s="4"/>
      <c r="AO689" s="185"/>
      <c r="AP689" s="42">
        <f ca="1">COUNTIFS(INDIRECT(Data!$J$2),"&lt;&gt;")</f>
        <v>12</v>
      </c>
      <c r="AQ689" s="42">
        <f ca="1">COUNTIFS(INDIRECT(Data!$J$2),"P")</f>
        <v>10</v>
      </c>
      <c r="AR689" s="42">
        <f ca="1">COUNTIFS(INDIRECT(Data!$J$2),"A")</f>
        <v>2</v>
      </c>
      <c r="AS689" s="43">
        <f ca="1">COUNTIFS(INDIRECT(Data!$J$2),"L")</f>
        <v>0</v>
      </c>
      <c r="AT689" s="44">
        <f ca="1">IFERROR(Attd_Sheet[[#This Row],[Classes Attended]]/Attd_Sheet[[#This Row],[Column1]],"")</f>
        <v>0.83333333333333337</v>
      </c>
      <c r="AU689" s="26"/>
    </row>
    <row r="690" spans="1:47" s="35" customFormat="1" hidden="1" x14ac:dyDescent="0.25">
      <c r="A690" s="42">
        <f>COUNTIFS(Attd_Sheet[Student ID],Attd_Sheet[[#This Row],[Student ID]])</f>
        <v>1</v>
      </c>
      <c r="B690" s="13" t="s">
        <v>137</v>
      </c>
      <c r="C690" s="13" t="s">
        <v>3443</v>
      </c>
      <c r="D690" s="215" t="s">
        <v>305</v>
      </c>
      <c r="E690" s="215" t="s">
        <v>1118</v>
      </c>
      <c r="F690" s="196" t="s">
        <v>30</v>
      </c>
      <c r="G690" s="215" t="s">
        <v>2425</v>
      </c>
      <c r="H690" s="193" t="s">
        <v>7</v>
      </c>
      <c r="I690" s="15" t="s">
        <v>2868</v>
      </c>
      <c r="J690" s="120" t="s">
        <v>2480</v>
      </c>
      <c r="K690" s="4" t="s">
        <v>16</v>
      </c>
      <c r="L690" s="4"/>
      <c r="M690" s="4"/>
      <c r="N690" s="4" t="s">
        <v>16</v>
      </c>
      <c r="O690" s="4"/>
      <c r="P690" s="4" t="s">
        <v>16</v>
      </c>
      <c r="Q690" s="185"/>
      <c r="R690" s="4" t="s">
        <v>16</v>
      </c>
      <c r="S690" s="4"/>
      <c r="T690" s="4"/>
      <c r="U690" s="4" t="s">
        <v>16</v>
      </c>
      <c r="V690" s="4"/>
      <c r="W690" s="4" t="s">
        <v>16</v>
      </c>
      <c r="X690" s="185"/>
      <c r="Y690" s="4" t="s">
        <v>16</v>
      </c>
      <c r="Z690" s="4"/>
      <c r="AA690" s="4"/>
      <c r="AB690" s="4" t="s">
        <v>16</v>
      </c>
      <c r="AC690" s="4"/>
      <c r="AD690" s="4" t="s">
        <v>16</v>
      </c>
      <c r="AE690" s="236"/>
      <c r="AF690" s="4" t="s">
        <v>16</v>
      </c>
      <c r="AG690" s="4"/>
      <c r="AH690" s="4"/>
      <c r="AI690" s="4" t="s">
        <v>16</v>
      </c>
      <c r="AJ690" s="4"/>
      <c r="AK690" s="4" t="s">
        <v>16</v>
      </c>
      <c r="AL690" s="4"/>
      <c r="AM690" s="4" t="s">
        <v>16</v>
      </c>
      <c r="AN690" s="4"/>
      <c r="AO690" s="4"/>
      <c r="AP690" s="42">
        <f ca="1">COUNTIFS(INDIRECT(Data!$J$2),"&lt;&gt;")</f>
        <v>13</v>
      </c>
      <c r="AQ690" s="42">
        <f ca="1">COUNTIFS(INDIRECT(Data!$J$2),"P")</f>
        <v>13</v>
      </c>
      <c r="AR690" s="42">
        <f ca="1">COUNTIFS(INDIRECT(Data!$J$2),"A")</f>
        <v>0</v>
      </c>
      <c r="AS690" s="43">
        <f ca="1">COUNTIFS(INDIRECT(Data!$J$2),"L")</f>
        <v>0</v>
      </c>
      <c r="AT690" s="44">
        <f ca="1">IFERROR(Attd_Sheet[[#This Row],[Classes Attended]]/Attd_Sheet[[#This Row],[Column1]],"")</f>
        <v>1</v>
      </c>
      <c r="AU690" s="26"/>
    </row>
    <row r="691" spans="1:47" s="35" customFormat="1" hidden="1" x14ac:dyDescent="0.25">
      <c r="A691" s="42">
        <f>COUNTIFS(Attd_Sheet[Student ID],Attd_Sheet[[#This Row],[Student ID]])</f>
        <v>1</v>
      </c>
      <c r="B691" s="13" t="s">
        <v>137</v>
      </c>
      <c r="C691" s="13" t="s">
        <v>3443</v>
      </c>
      <c r="D691" s="215" t="s">
        <v>306</v>
      </c>
      <c r="E691" s="215" t="s">
        <v>1119</v>
      </c>
      <c r="F691" s="196" t="s">
        <v>30</v>
      </c>
      <c r="G691" s="215" t="s">
        <v>2425</v>
      </c>
      <c r="H691" s="193" t="s">
        <v>7</v>
      </c>
      <c r="I691" s="15" t="s">
        <v>2868</v>
      </c>
      <c r="J691" s="120" t="s">
        <v>2480</v>
      </c>
      <c r="K691" s="4" t="s">
        <v>16</v>
      </c>
      <c r="L691" s="4"/>
      <c r="M691" s="4"/>
      <c r="N691" s="4" t="s">
        <v>16</v>
      </c>
      <c r="O691" s="4"/>
      <c r="P691" s="4" t="s">
        <v>16</v>
      </c>
      <c r="Q691" s="185"/>
      <c r="R691" s="4" t="s">
        <v>16</v>
      </c>
      <c r="S691" s="4"/>
      <c r="T691" s="4"/>
      <c r="U691" s="4" t="s">
        <v>16</v>
      </c>
      <c r="V691" s="4"/>
      <c r="W691" s="4" t="s">
        <v>16</v>
      </c>
      <c r="X691" s="185"/>
      <c r="Y691" s="4" t="s">
        <v>16</v>
      </c>
      <c r="Z691" s="4"/>
      <c r="AA691" s="4"/>
      <c r="AB691" s="4" t="s">
        <v>16</v>
      </c>
      <c r="AC691" s="4"/>
      <c r="AD691" s="4" t="s">
        <v>16</v>
      </c>
      <c r="AE691" s="236"/>
      <c r="AF691" s="4" t="s">
        <v>16</v>
      </c>
      <c r="AG691" s="4"/>
      <c r="AH691" s="4"/>
      <c r="AI691" s="4" t="s">
        <v>16</v>
      </c>
      <c r="AJ691" s="4"/>
      <c r="AK691" s="4" t="s">
        <v>16</v>
      </c>
      <c r="AL691" s="4"/>
      <c r="AM691" s="4" t="s">
        <v>16</v>
      </c>
      <c r="AN691" s="4"/>
      <c r="AO691" s="4"/>
      <c r="AP691" s="42">
        <f ca="1">COUNTIFS(INDIRECT(Data!$J$2),"&lt;&gt;")</f>
        <v>13</v>
      </c>
      <c r="AQ691" s="42">
        <f ca="1">COUNTIFS(INDIRECT(Data!$J$2),"P")</f>
        <v>13</v>
      </c>
      <c r="AR691" s="42">
        <f ca="1">COUNTIFS(INDIRECT(Data!$J$2),"A")</f>
        <v>0</v>
      </c>
      <c r="AS691" s="43">
        <f ca="1">COUNTIFS(INDIRECT(Data!$J$2),"L")</f>
        <v>0</v>
      </c>
      <c r="AT691" s="44">
        <f ca="1">IFERROR(Attd_Sheet[[#This Row],[Classes Attended]]/Attd_Sheet[[#This Row],[Column1]],"")</f>
        <v>1</v>
      </c>
      <c r="AU691" s="26"/>
    </row>
    <row r="692" spans="1:47" s="35" customFormat="1" hidden="1" x14ac:dyDescent="0.25">
      <c r="A692" s="42">
        <f>COUNTIFS(Attd_Sheet[Student ID],Attd_Sheet[[#This Row],[Student ID]])</f>
        <v>1</v>
      </c>
      <c r="B692" s="13" t="s">
        <v>137</v>
      </c>
      <c r="C692" s="13" t="s">
        <v>3443</v>
      </c>
      <c r="D692" s="215" t="s">
        <v>307</v>
      </c>
      <c r="E692" s="215" t="s">
        <v>1120</v>
      </c>
      <c r="F692" s="196" t="s">
        <v>30</v>
      </c>
      <c r="G692" s="215" t="s">
        <v>2425</v>
      </c>
      <c r="H692" s="193" t="s">
        <v>7</v>
      </c>
      <c r="I692" s="15" t="s">
        <v>2868</v>
      </c>
      <c r="J692" s="120" t="s">
        <v>2480</v>
      </c>
      <c r="K692" s="4" t="s">
        <v>16</v>
      </c>
      <c r="L692" s="4"/>
      <c r="M692" s="4"/>
      <c r="N692" s="4" t="s">
        <v>16</v>
      </c>
      <c r="O692" s="4"/>
      <c r="P692" s="4" t="s">
        <v>16</v>
      </c>
      <c r="Q692" s="185"/>
      <c r="R692" s="4" t="s">
        <v>16</v>
      </c>
      <c r="S692" s="4"/>
      <c r="T692" s="4"/>
      <c r="U692" s="4" t="s">
        <v>16</v>
      </c>
      <c r="V692" s="4"/>
      <c r="W692" s="4" t="s">
        <v>16</v>
      </c>
      <c r="X692" s="185"/>
      <c r="Y692" s="4" t="s">
        <v>16</v>
      </c>
      <c r="Z692" s="4"/>
      <c r="AA692" s="4"/>
      <c r="AB692" s="4" t="s">
        <v>16</v>
      </c>
      <c r="AC692" s="4"/>
      <c r="AD692" s="4" t="s">
        <v>16</v>
      </c>
      <c r="AE692" s="236"/>
      <c r="AF692" s="4" t="s">
        <v>16</v>
      </c>
      <c r="AG692" s="4"/>
      <c r="AH692" s="4"/>
      <c r="AI692" s="4" t="s">
        <v>16</v>
      </c>
      <c r="AJ692" s="4"/>
      <c r="AK692" s="4" t="s">
        <v>16</v>
      </c>
      <c r="AL692" s="4"/>
      <c r="AM692" s="4" t="s">
        <v>16</v>
      </c>
      <c r="AN692" s="4"/>
      <c r="AO692" s="4"/>
      <c r="AP692" s="42">
        <f ca="1">COUNTIFS(INDIRECT(Data!$J$2),"&lt;&gt;")</f>
        <v>13</v>
      </c>
      <c r="AQ692" s="42">
        <f ca="1">COUNTIFS(INDIRECT(Data!$J$2),"P")</f>
        <v>13</v>
      </c>
      <c r="AR692" s="42">
        <f ca="1">COUNTIFS(INDIRECT(Data!$J$2),"A")</f>
        <v>0</v>
      </c>
      <c r="AS692" s="43">
        <f ca="1">COUNTIFS(INDIRECT(Data!$J$2),"L")</f>
        <v>0</v>
      </c>
      <c r="AT692" s="44">
        <f ca="1">IFERROR(Attd_Sheet[[#This Row],[Classes Attended]]/Attd_Sheet[[#This Row],[Column1]],"")</f>
        <v>1</v>
      </c>
      <c r="AU692" s="26"/>
    </row>
    <row r="693" spans="1:47" s="35" customFormat="1" hidden="1" x14ac:dyDescent="0.25">
      <c r="A693" s="42">
        <f>COUNTIFS(Attd_Sheet[Student ID],Attd_Sheet[[#This Row],[Student ID]])</f>
        <v>1</v>
      </c>
      <c r="B693" s="13" t="s">
        <v>137</v>
      </c>
      <c r="C693" s="13" t="s">
        <v>3443</v>
      </c>
      <c r="D693" s="215" t="s">
        <v>308</v>
      </c>
      <c r="E693" s="215" t="s">
        <v>1121</v>
      </c>
      <c r="F693" s="196" t="s">
        <v>30</v>
      </c>
      <c r="G693" s="215" t="s">
        <v>2425</v>
      </c>
      <c r="H693" s="193" t="s">
        <v>7</v>
      </c>
      <c r="I693" s="15" t="s">
        <v>2868</v>
      </c>
      <c r="J693" s="120" t="s">
        <v>2480</v>
      </c>
      <c r="K693" s="4" t="s">
        <v>28</v>
      </c>
      <c r="L693" s="4"/>
      <c r="M693" s="4"/>
      <c r="N693" s="4" t="s">
        <v>28</v>
      </c>
      <c r="O693" s="4"/>
      <c r="P693" s="4" t="s">
        <v>28</v>
      </c>
      <c r="Q693" s="185"/>
      <c r="R693" s="4" t="s">
        <v>28</v>
      </c>
      <c r="S693" s="4"/>
      <c r="T693" s="4"/>
      <c r="U693" s="4" t="s">
        <v>28</v>
      </c>
      <c r="V693" s="4"/>
      <c r="W693" s="4" t="s">
        <v>16</v>
      </c>
      <c r="X693" s="185"/>
      <c r="Y693" s="4" t="s">
        <v>16</v>
      </c>
      <c r="Z693" s="4"/>
      <c r="AA693" s="4"/>
      <c r="AB693" s="4" t="s">
        <v>16</v>
      </c>
      <c r="AC693" s="4"/>
      <c r="AD693" s="4" t="s">
        <v>16</v>
      </c>
      <c r="AE693" s="236"/>
      <c r="AF693" s="4" t="s">
        <v>16</v>
      </c>
      <c r="AG693" s="4"/>
      <c r="AH693" s="4"/>
      <c r="AI693" s="4" t="s">
        <v>16</v>
      </c>
      <c r="AJ693" s="4"/>
      <c r="AK693" s="4" t="s">
        <v>16</v>
      </c>
      <c r="AL693" s="4"/>
      <c r="AM693" s="4" t="s">
        <v>16</v>
      </c>
      <c r="AN693" s="4"/>
      <c r="AO693" s="4"/>
      <c r="AP693" s="42">
        <f ca="1">COUNTIFS(INDIRECT(Data!$J$2),"&lt;&gt;")</f>
        <v>13</v>
      </c>
      <c r="AQ693" s="42">
        <f ca="1">COUNTIFS(INDIRECT(Data!$J$2),"P")</f>
        <v>8</v>
      </c>
      <c r="AR693" s="42">
        <f ca="1">COUNTIFS(INDIRECT(Data!$J$2),"A")</f>
        <v>5</v>
      </c>
      <c r="AS693" s="43">
        <f ca="1">COUNTIFS(INDIRECT(Data!$J$2),"L")</f>
        <v>0</v>
      </c>
      <c r="AT693" s="44">
        <f ca="1">IFERROR(Attd_Sheet[[#This Row],[Classes Attended]]/Attd_Sheet[[#This Row],[Column1]],"")</f>
        <v>0.61538461538461542</v>
      </c>
      <c r="AU693" s="13"/>
    </row>
    <row r="694" spans="1:47" s="35" customFormat="1" hidden="1" x14ac:dyDescent="0.25">
      <c r="A694" s="42">
        <f>COUNTIFS(Attd_Sheet[Student ID],Attd_Sheet[[#This Row],[Student ID]])</f>
        <v>1</v>
      </c>
      <c r="B694" s="13" t="s">
        <v>137</v>
      </c>
      <c r="C694" s="13" t="s">
        <v>3443</v>
      </c>
      <c r="D694" s="215" t="s">
        <v>309</v>
      </c>
      <c r="E694" s="215" t="s">
        <v>1122</v>
      </c>
      <c r="F694" s="196" t="s">
        <v>30</v>
      </c>
      <c r="G694" s="215" t="s">
        <v>2425</v>
      </c>
      <c r="H694" s="193" t="s">
        <v>7</v>
      </c>
      <c r="I694" s="15" t="s">
        <v>2868</v>
      </c>
      <c r="J694" s="120" t="s">
        <v>2480</v>
      </c>
      <c r="K694" s="4" t="s">
        <v>16</v>
      </c>
      <c r="L694" s="4"/>
      <c r="M694" s="4"/>
      <c r="N694" s="4" t="s">
        <v>16</v>
      </c>
      <c r="O694" s="4"/>
      <c r="P694" s="4" t="s">
        <v>16</v>
      </c>
      <c r="Q694" s="185"/>
      <c r="R694" s="4" t="s">
        <v>16</v>
      </c>
      <c r="S694" s="4"/>
      <c r="T694" s="4"/>
      <c r="U694" s="4" t="s">
        <v>16</v>
      </c>
      <c r="V694" s="4"/>
      <c r="W694" s="4" t="s">
        <v>16</v>
      </c>
      <c r="X694" s="185"/>
      <c r="Y694" s="4" t="s">
        <v>16</v>
      </c>
      <c r="Z694" s="4"/>
      <c r="AA694" s="4"/>
      <c r="AB694" s="4" t="s">
        <v>16</v>
      </c>
      <c r="AC694" s="4"/>
      <c r="AD694" s="4" t="s">
        <v>16</v>
      </c>
      <c r="AE694" s="236"/>
      <c r="AF694" s="4" t="s">
        <v>16</v>
      </c>
      <c r="AG694" s="4"/>
      <c r="AH694" s="4"/>
      <c r="AI694" s="4" t="s">
        <v>16</v>
      </c>
      <c r="AJ694" s="4"/>
      <c r="AK694" s="4" t="s">
        <v>16</v>
      </c>
      <c r="AL694" s="4"/>
      <c r="AM694" s="4" t="s">
        <v>16</v>
      </c>
      <c r="AN694" s="4"/>
      <c r="AO694" s="4"/>
      <c r="AP694" s="42">
        <f ca="1">COUNTIFS(INDIRECT(Data!$J$2),"&lt;&gt;")</f>
        <v>13</v>
      </c>
      <c r="AQ694" s="42">
        <f ca="1">COUNTIFS(INDIRECT(Data!$J$2),"P")</f>
        <v>13</v>
      </c>
      <c r="AR694" s="42">
        <f ca="1">COUNTIFS(INDIRECT(Data!$J$2),"A")</f>
        <v>0</v>
      </c>
      <c r="AS694" s="43">
        <f ca="1">COUNTIFS(INDIRECT(Data!$J$2),"L")</f>
        <v>0</v>
      </c>
      <c r="AT694" s="44">
        <f ca="1">IFERROR(Attd_Sheet[[#This Row],[Classes Attended]]/Attd_Sheet[[#This Row],[Column1]],"")</f>
        <v>1</v>
      </c>
      <c r="AU694" s="26"/>
    </row>
    <row r="695" spans="1:47" s="35" customFormat="1" hidden="1" x14ac:dyDescent="0.25">
      <c r="A695" s="42">
        <f>COUNTIFS(Attd_Sheet[Student ID],Attd_Sheet[[#This Row],[Student ID]])</f>
        <v>1</v>
      </c>
      <c r="B695" s="13" t="s">
        <v>137</v>
      </c>
      <c r="C695" s="13" t="s">
        <v>3443</v>
      </c>
      <c r="D695" s="215" t="s">
        <v>310</v>
      </c>
      <c r="E695" s="215" t="s">
        <v>1123</v>
      </c>
      <c r="F695" s="196" t="s">
        <v>30</v>
      </c>
      <c r="G695" s="215" t="s">
        <v>2425</v>
      </c>
      <c r="H695" s="193" t="s">
        <v>7</v>
      </c>
      <c r="I695" s="15" t="s">
        <v>2868</v>
      </c>
      <c r="J695" s="120" t="s">
        <v>2480</v>
      </c>
      <c r="K695" s="4" t="s">
        <v>16</v>
      </c>
      <c r="L695" s="4"/>
      <c r="M695" s="4"/>
      <c r="N695" s="4" t="s">
        <v>16</v>
      </c>
      <c r="O695" s="4"/>
      <c r="P695" s="4" t="s">
        <v>16</v>
      </c>
      <c r="Q695" s="185"/>
      <c r="R695" s="4" t="s">
        <v>16</v>
      </c>
      <c r="S695" s="4"/>
      <c r="T695" s="4"/>
      <c r="U695" s="4" t="s">
        <v>16</v>
      </c>
      <c r="V695" s="4"/>
      <c r="W695" s="4" t="s">
        <v>16</v>
      </c>
      <c r="X695" s="185"/>
      <c r="Y695" s="4" t="s">
        <v>16</v>
      </c>
      <c r="Z695" s="4"/>
      <c r="AA695" s="4"/>
      <c r="AB695" s="4" t="s">
        <v>16</v>
      </c>
      <c r="AC695" s="4"/>
      <c r="AD695" s="4" t="s">
        <v>16</v>
      </c>
      <c r="AE695" s="236"/>
      <c r="AF695" s="4" t="s">
        <v>28</v>
      </c>
      <c r="AG695" s="4"/>
      <c r="AH695" s="4"/>
      <c r="AI695" s="4" t="s">
        <v>16</v>
      </c>
      <c r="AJ695" s="4"/>
      <c r="AK695" s="4" t="s">
        <v>16</v>
      </c>
      <c r="AL695" s="4"/>
      <c r="AM695" s="4" t="s">
        <v>16</v>
      </c>
      <c r="AN695" s="4"/>
      <c r="AO695" s="4"/>
      <c r="AP695" s="42">
        <f ca="1">COUNTIFS(INDIRECT(Data!$J$2),"&lt;&gt;")</f>
        <v>13</v>
      </c>
      <c r="AQ695" s="42">
        <f ca="1">COUNTIFS(INDIRECT(Data!$J$2),"P")</f>
        <v>12</v>
      </c>
      <c r="AR695" s="42">
        <f ca="1">COUNTIFS(INDIRECT(Data!$J$2),"A")</f>
        <v>1</v>
      </c>
      <c r="AS695" s="43">
        <f ca="1">COUNTIFS(INDIRECT(Data!$J$2),"L")</f>
        <v>0</v>
      </c>
      <c r="AT695" s="44">
        <f ca="1">IFERROR(Attd_Sheet[[#This Row],[Classes Attended]]/Attd_Sheet[[#This Row],[Column1]],"")</f>
        <v>0.92307692307692313</v>
      </c>
      <c r="AU695" s="26"/>
    </row>
    <row r="696" spans="1:47" s="35" customFormat="1" hidden="1" x14ac:dyDescent="0.25">
      <c r="A696" s="42">
        <f>COUNTIFS(Attd_Sheet[Student ID],Attd_Sheet[[#This Row],[Student ID]])</f>
        <v>1</v>
      </c>
      <c r="B696" s="13" t="s">
        <v>137</v>
      </c>
      <c r="C696" s="13" t="s">
        <v>3443</v>
      </c>
      <c r="D696" s="215" t="s">
        <v>311</v>
      </c>
      <c r="E696" s="215" t="s">
        <v>1124</v>
      </c>
      <c r="F696" s="196" t="s">
        <v>30</v>
      </c>
      <c r="G696" s="215" t="s">
        <v>2425</v>
      </c>
      <c r="H696" s="193" t="s">
        <v>7</v>
      </c>
      <c r="I696" s="15" t="s">
        <v>2868</v>
      </c>
      <c r="J696" s="120" t="s">
        <v>2480</v>
      </c>
      <c r="K696" s="4" t="s">
        <v>16</v>
      </c>
      <c r="L696" s="4"/>
      <c r="M696" s="4"/>
      <c r="N696" s="4" t="s">
        <v>16</v>
      </c>
      <c r="O696" s="4"/>
      <c r="P696" s="4" t="s">
        <v>16</v>
      </c>
      <c r="Q696" s="185"/>
      <c r="R696" s="4" t="s">
        <v>16</v>
      </c>
      <c r="S696" s="4"/>
      <c r="T696" s="4"/>
      <c r="U696" s="4" t="s">
        <v>16</v>
      </c>
      <c r="V696" s="4"/>
      <c r="W696" s="4" t="s">
        <v>16</v>
      </c>
      <c r="X696" s="185"/>
      <c r="Y696" s="4" t="s">
        <v>16</v>
      </c>
      <c r="Z696" s="4"/>
      <c r="AA696" s="4"/>
      <c r="AB696" s="4" t="s">
        <v>16</v>
      </c>
      <c r="AC696" s="4"/>
      <c r="AD696" s="4" t="s">
        <v>16</v>
      </c>
      <c r="AE696" s="236"/>
      <c r="AF696" s="4" t="s">
        <v>16</v>
      </c>
      <c r="AG696" s="4"/>
      <c r="AH696" s="4"/>
      <c r="AI696" s="4" t="s">
        <v>16</v>
      </c>
      <c r="AJ696" s="4"/>
      <c r="AK696" s="4" t="s">
        <v>16</v>
      </c>
      <c r="AL696" s="4"/>
      <c r="AM696" s="4" t="s">
        <v>16</v>
      </c>
      <c r="AN696" s="4"/>
      <c r="AO696" s="4"/>
      <c r="AP696" s="42">
        <f ca="1">COUNTIFS(INDIRECT(Data!$J$2),"&lt;&gt;")</f>
        <v>13</v>
      </c>
      <c r="AQ696" s="42">
        <f ca="1">COUNTIFS(INDIRECT(Data!$J$2),"P")</f>
        <v>13</v>
      </c>
      <c r="AR696" s="42">
        <f ca="1">COUNTIFS(INDIRECT(Data!$J$2),"A")</f>
        <v>0</v>
      </c>
      <c r="AS696" s="43">
        <f ca="1">COUNTIFS(INDIRECT(Data!$J$2),"L")</f>
        <v>0</v>
      </c>
      <c r="AT696" s="44">
        <f ca="1">IFERROR(Attd_Sheet[[#This Row],[Classes Attended]]/Attd_Sheet[[#This Row],[Column1]],"")</f>
        <v>1</v>
      </c>
      <c r="AU696" s="93"/>
    </row>
    <row r="697" spans="1:47" s="35" customFormat="1" hidden="1" x14ac:dyDescent="0.25">
      <c r="A697" s="42">
        <f>COUNTIFS(Attd_Sheet[Student ID],Attd_Sheet[[#This Row],[Student ID]])</f>
        <v>1</v>
      </c>
      <c r="B697" s="13" t="s">
        <v>139</v>
      </c>
      <c r="C697" s="13" t="s">
        <v>3443</v>
      </c>
      <c r="D697" s="215" t="s">
        <v>312</v>
      </c>
      <c r="E697" s="215" t="s">
        <v>1125</v>
      </c>
      <c r="F697" s="196" t="s">
        <v>30</v>
      </c>
      <c r="G697" s="215" t="s">
        <v>2425</v>
      </c>
      <c r="H697" s="193" t="s">
        <v>7</v>
      </c>
      <c r="I697" s="15" t="s">
        <v>2868</v>
      </c>
      <c r="J697" s="120" t="s">
        <v>2480</v>
      </c>
      <c r="K697" s="4" t="s">
        <v>28</v>
      </c>
      <c r="L697" s="4"/>
      <c r="M697" s="4"/>
      <c r="N697" s="4" t="s">
        <v>28</v>
      </c>
      <c r="O697" s="4"/>
      <c r="P697" s="4" t="s">
        <v>28</v>
      </c>
      <c r="Q697" s="185"/>
      <c r="R697" s="4" t="s">
        <v>28</v>
      </c>
      <c r="S697" s="4"/>
      <c r="T697" s="4"/>
      <c r="U697" s="4" t="s">
        <v>28</v>
      </c>
      <c r="V697" s="4"/>
      <c r="W697" s="4" t="s">
        <v>28</v>
      </c>
      <c r="X697" s="185"/>
      <c r="Y697" s="4" t="s">
        <v>28</v>
      </c>
      <c r="Z697" s="4"/>
      <c r="AA697" s="4"/>
      <c r="AB697" s="4" t="s">
        <v>28</v>
      </c>
      <c r="AC697" s="4"/>
      <c r="AD697" s="4" t="s">
        <v>28</v>
      </c>
      <c r="AE697" s="236"/>
      <c r="AF697" s="4" t="s">
        <v>28</v>
      </c>
      <c r="AG697" s="4"/>
      <c r="AH697" s="4"/>
      <c r="AI697" s="4" t="s">
        <v>28</v>
      </c>
      <c r="AJ697" s="4"/>
      <c r="AK697" s="4" t="s">
        <v>28</v>
      </c>
      <c r="AL697" s="4"/>
      <c r="AM697" s="4" t="s">
        <v>28</v>
      </c>
      <c r="AN697" s="4"/>
      <c r="AO697" s="4"/>
      <c r="AP697" s="42">
        <f ca="1">COUNTIFS(INDIRECT(Data!$J$2),"&lt;&gt;")</f>
        <v>13</v>
      </c>
      <c r="AQ697" s="42">
        <f ca="1">COUNTIFS(INDIRECT(Data!$J$2),"P")</f>
        <v>0</v>
      </c>
      <c r="AR697" s="42">
        <f ca="1">COUNTIFS(INDIRECT(Data!$J$2),"A")</f>
        <v>13</v>
      </c>
      <c r="AS697" s="43">
        <f ca="1">COUNTIFS(INDIRECT(Data!$J$2),"L")</f>
        <v>0</v>
      </c>
      <c r="AT697" s="44">
        <f ca="1">IFERROR(Attd_Sheet[[#This Row],[Classes Attended]]/Attd_Sheet[[#This Row],[Column1]],"")</f>
        <v>0</v>
      </c>
      <c r="AU697" s="93"/>
    </row>
    <row r="698" spans="1:47" s="35" customFormat="1" hidden="1" x14ac:dyDescent="0.25">
      <c r="A698" s="42">
        <f>COUNTIFS(Attd_Sheet[Student ID],Attd_Sheet[[#This Row],[Student ID]])</f>
        <v>1</v>
      </c>
      <c r="B698" s="13" t="s">
        <v>137</v>
      </c>
      <c r="C698" s="13" t="s">
        <v>3443</v>
      </c>
      <c r="D698" s="215" t="s">
        <v>313</v>
      </c>
      <c r="E698" s="215" t="s">
        <v>1126</v>
      </c>
      <c r="F698" s="196" t="s">
        <v>30</v>
      </c>
      <c r="G698" s="215" t="s">
        <v>2425</v>
      </c>
      <c r="H698" s="193" t="s">
        <v>7</v>
      </c>
      <c r="I698" s="15" t="s">
        <v>2868</v>
      </c>
      <c r="J698" s="120" t="s">
        <v>2480</v>
      </c>
      <c r="K698" s="4" t="s">
        <v>16</v>
      </c>
      <c r="L698" s="4"/>
      <c r="M698" s="4"/>
      <c r="N698" s="4" t="s">
        <v>16</v>
      </c>
      <c r="O698" s="4"/>
      <c r="P698" s="4" t="s">
        <v>16</v>
      </c>
      <c r="Q698" s="185"/>
      <c r="R698" s="4" t="s">
        <v>16</v>
      </c>
      <c r="S698" s="4"/>
      <c r="T698" s="4"/>
      <c r="U698" s="4" t="s">
        <v>16</v>
      </c>
      <c r="V698" s="4"/>
      <c r="W698" s="4" t="s">
        <v>16</v>
      </c>
      <c r="X698" s="185"/>
      <c r="Y698" s="4" t="s">
        <v>16</v>
      </c>
      <c r="Z698" s="4"/>
      <c r="AA698" s="4"/>
      <c r="AB698" s="4" t="s">
        <v>16</v>
      </c>
      <c r="AC698" s="4"/>
      <c r="AD698" s="4" t="s">
        <v>16</v>
      </c>
      <c r="AE698" s="236"/>
      <c r="AF698" s="4" t="s">
        <v>16</v>
      </c>
      <c r="AG698" s="4"/>
      <c r="AH698" s="4"/>
      <c r="AI698" s="4" t="s">
        <v>16</v>
      </c>
      <c r="AJ698" s="4"/>
      <c r="AK698" s="4" t="s">
        <v>16</v>
      </c>
      <c r="AL698" s="4"/>
      <c r="AM698" s="4" t="s">
        <v>16</v>
      </c>
      <c r="AN698" s="4"/>
      <c r="AO698" s="4"/>
      <c r="AP698" s="42">
        <f ca="1">COUNTIFS(INDIRECT(Data!$J$2),"&lt;&gt;")</f>
        <v>13</v>
      </c>
      <c r="AQ698" s="42">
        <f ca="1">COUNTIFS(INDIRECT(Data!$J$2),"P")</f>
        <v>13</v>
      </c>
      <c r="AR698" s="42">
        <f ca="1">COUNTIFS(INDIRECT(Data!$J$2),"A")</f>
        <v>0</v>
      </c>
      <c r="AS698" s="43">
        <f ca="1">COUNTIFS(INDIRECT(Data!$J$2),"L")</f>
        <v>0</v>
      </c>
      <c r="AT698" s="44">
        <f ca="1">IFERROR(Attd_Sheet[[#This Row],[Classes Attended]]/Attd_Sheet[[#This Row],[Column1]],"")</f>
        <v>1</v>
      </c>
      <c r="AU698" s="26"/>
    </row>
    <row r="699" spans="1:47" s="35" customFormat="1" hidden="1" x14ac:dyDescent="0.25">
      <c r="A699" s="42">
        <f>COUNTIFS(Attd_Sheet[Student ID],Attd_Sheet[[#This Row],[Student ID]])</f>
        <v>1</v>
      </c>
      <c r="B699" s="13" t="s">
        <v>137</v>
      </c>
      <c r="C699" s="193" t="s">
        <v>2494</v>
      </c>
      <c r="D699" s="215" t="s">
        <v>600</v>
      </c>
      <c r="E699" s="215" t="s">
        <v>1413</v>
      </c>
      <c r="F699" s="196" t="s">
        <v>30</v>
      </c>
      <c r="G699" s="215" t="s">
        <v>2447</v>
      </c>
      <c r="H699" s="193" t="s">
        <v>6</v>
      </c>
      <c r="I699" s="224" t="s">
        <v>2992</v>
      </c>
      <c r="J699" s="120" t="s">
        <v>2479</v>
      </c>
      <c r="K699" s="4"/>
      <c r="L699" s="4"/>
      <c r="M699" s="4" t="s">
        <v>16</v>
      </c>
      <c r="N699" s="185"/>
      <c r="O699" s="4" t="s">
        <v>16</v>
      </c>
      <c r="P699" s="4"/>
      <c r="Q699" s="4" t="s">
        <v>16</v>
      </c>
      <c r="R699" s="4"/>
      <c r="S699" s="4"/>
      <c r="T699" s="4" t="s">
        <v>16</v>
      </c>
      <c r="U699" s="4"/>
      <c r="V699" s="4" t="s">
        <v>16</v>
      </c>
      <c r="W699" s="4"/>
      <c r="X699" s="4" t="s">
        <v>16</v>
      </c>
      <c r="Y699" s="4"/>
      <c r="Z699" s="4"/>
      <c r="AA699" s="4" t="s">
        <v>16</v>
      </c>
      <c r="AB699" s="4"/>
      <c r="AC699" s="4" t="s">
        <v>16</v>
      </c>
      <c r="AD699" s="162"/>
      <c r="AE699" s="4" t="s">
        <v>16</v>
      </c>
      <c r="AF699" s="4"/>
      <c r="AG699" s="4"/>
      <c r="AH699" s="4" t="s">
        <v>16</v>
      </c>
      <c r="AI699" s="4"/>
      <c r="AJ699" s="4" t="s">
        <v>16</v>
      </c>
      <c r="AK699" s="4"/>
      <c r="AL699" s="4" t="s">
        <v>16</v>
      </c>
      <c r="AM699" s="4"/>
      <c r="AN699" s="4"/>
      <c r="AO699" s="4" t="s">
        <v>16</v>
      </c>
      <c r="AP699" s="42">
        <f ca="1">COUNTIFS(INDIRECT(Data!$J$2),"&lt;&gt;")</f>
        <v>13</v>
      </c>
      <c r="AQ699" s="42">
        <f ca="1">COUNTIFS(INDIRECT(Data!$J$2),"P")</f>
        <v>13</v>
      </c>
      <c r="AR699" s="42">
        <f ca="1">COUNTIFS(INDIRECT(Data!$J$2),"A")</f>
        <v>0</v>
      </c>
      <c r="AS699" s="43">
        <f ca="1">COUNTIFS(INDIRECT(Data!$J$2),"L")</f>
        <v>0</v>
      </c>
      <c r="AT699" s="44">
        <f ca="1">IFERROR(Attd_Sheet[[#This Row],[Classes Attended]]/Attd_Sheet[[#This Row],[Column1]],"")</f>
        <v>1</v>
      </c>
      <c r="AU699" s="93" t="s">
        <v>3539</v>
      </c>
    </row>
    <row r="700" spans="1:47" s="35" customFormat="1" hidden="1" x14ac:dyDescent="0.25">
      <c r="A700" s="42">
        <f>COUNTIFS(Attd_Sheet[Student ID],Attd_Sheet[[#This Row],[Student ID]])</f>
        <v>1</v>
      </c>
      <c r="B700" s="13" t="s">
        <v>137</v>
      </c>
      <c r="C700" s="193" t="s">
        <v>2920</v>
      </c>
      <c r="D700" s="215" t="s">
        <v>601</v>
      </c>
      <c r="E700" s="215" t="s">
        <v>1414</v>
      </c>
      <c r="F700" s="196" t="s">
        <v>30</v>
      </c>
      <c r="G700" s="215" t="s">
        <v>2460</v>
      </c>
      <c r="H700" s="193" t="s">
        <v>6</v>
      </c>
      <c r="I700" s="224" t="s">
        <v>2872</v>
      </c>
      <c r="J700" s="120" t="s">
        <v>2485</v>
      </c>
      <c r="K700" s="4"/>
      <c r="L700" s="4"/>
      <c r="M700" s="4" t="s">
        <v>28</v>
      </c>
      <c r="N700" s="185"/>
      <c r="O700" s="4" t="s">
        <v>16</v>
      </c>
      <c r="P700" s="4"/>
      <c r="Q700" s="4" t="s">
        <v>16</v>
      </c>
      <c r="R700" s="4"/>
      <c r="S700" s="4"/>
      <c r="T700" s="4" t="s">
        <v>16</v>
      </c>
      <c r="U700" s="4"/>
      <c r="V700" s="4" t="s">
        <v>16</v>
      </c>
      <c r="W700" s="4"/>
      <c r="X700" s="4" t="s">
        <v>28</v>
      </c>
      <c r="Y700" s="4"/>
      <c r="Z700" s="4"/>
      <c r="AA700" s="4" t="s">
        <v>16</v>
      </c>
      <c r="AB700" s="4"/>
      <c r="AC700" s="4" t="s">
        <v>28</v>
      </c>
      <c r="AD700" s="162"/>
      <c r="AE700" s="4" t="s">
        <v>28</v>
      </c>
      <c r="AF700" s="4"/>
      <c r="AG700" s="4"/>
      <c r="AH700" s="4" t="s">
        <v>28</v>
      </c>
      <c r="AI700" s="4"/>
      <c r="AJ700" s="4" t="s">
        <v>28</v>
      </c>
      <c r="AK700" s="4"/>
      <c r="AL700" s="4" t="s">
        <v>28</v>
      </c>
      <c r="AM700" s="4"/>
      <c r="AN700" s="4"/>
      <c r="AO700" s="4" t="s">
        <v>16</v>
      </c>
      <c r="AP700" s="42">
        <f ca="1">COUNTIFS(INDIRECT(Data!$J$2),"&lt;&gt;")</f>
        <v>13</v>
      </c>
      <c r="AQ700" s="42">
        <f ca="1">COUNTIFS(INDIRECT(Data!$J$2),"P")</f>
        <v>6</v>
      </c>
      <c r="AR700" s="42">
        <f ca="1">COUNTIFS(INDIRECT(Data!$J$2),"A")</f>
        <v>7</v>
      </c>
      <c r="AS700" s="43">
        <f ca="1">COUNTIFS(INDIRECT(Data!$J$2),"L")</f>
        <v>0</v>
      </c>
      <c r="AT700" s="44">
        <f ca="1">IFERROR(Attd_Sheet[[#This Row],[Classes Attended]]/Attd_Sheet[[#This Row],[Column1]],"")</f>
        <v>0.46153846153846156</v>
      </c>
      <c r="AU700" s="26"/>
    </row>
    <row r="701" spans="1:47" s="35" customFormat="1" hidden="1" x14ac:dyDescent="0.25">
      <c r="A701" s="42">
        <f>COUNTIFS(Attd_Sheet[Student ID],Attd_Sheet[[#This Row],[Student ID]])</f>
        <v>1</v>
      </c>
      <c r="B701" s="13" t="s">
        <v>139</v>
      </c>
      <c r="C701" s="193" t="s">
        <v>2494</v>
      </c>
      <c r="D701" s="215" t="s">
        <v>602</v>
      </c>
      <c r="E701" s="215" t="s">
        <v>1415</v>
      </c>
      <c r="F701" s="196" t="s">
        <v>30</v>
      </c>
      <c r="G701" s="215" t="s">
        <v>2447</v>
      </c>
      <c r="H701" s="193" t="s">
        <v>6</v>
      </c>
      <c r="I701" s="224" t="s">
        <v>2992</v>
      </c>
      <c r="J701" s="120" t="s">
        <v>2479</v>
      </c>
      <c r="K701" s="4"/>
      <c r="L701" s="4"/>
      <c r="M701" s="4" t="s">
        <v>28</v>
      </c>
      <c r="N701" s="185"/>
      <c r="O701" s="4" t="s">
        <v>28</v>
      </c>
      <c r="P701" s="4"/>
      <c r="Q701" s="4" t="s">
        <v>28</v>
      </c>
      <c r="R701" s="4"/>
      <c r="S701" s="4"/>
      <c r="T701" s="4" t="s">
        <v>28</v>
      </c>
      <c r="U701" s="4"/>
      <c r="V701" s="4" t="s">
        <v>28</v>
      </c>
      <c r="W701" s="4"/>
      <c r="X701" s="4" t="s">
        <v>28</v>
      </c>
      <c r="Y701" s="4"/>
      <c r="Z701" s="4"/>
      <c r="AA701" s="4" t="s">
        <v>28</v>
      </c>
      <c r="AB701" s="4"/>
      <c r="AC701" s="4" t="s">
        <v>28</v>
      </c>
      <c r="AD701" s="162"/>
      <c r="AE701" s="4" t="s">
        <v>28</v>
      </c>
      <c r="AF701" s="4"/>
      <c r="AG701" s="4"/>
      <c r="AH701" s="4" t="s">
        <v>28</v>
      </c>
      <c r="AI701" s="4"/>
      <c r="AJ701" s="4" t="s">
        <v>28</v>
      </c>
      <c r="AK701" s="4"/>
      <c r="AL701" s="4" t="s">
        <v>28</v>
      </c>
      <c r="AM701" s="4"/>
      <c r="AN701" s="4"/>
      <c r="AO701" s="4" t="s">
        <v>28</v>
      </c>
      <c r="AP701" s="42">
        <f ca="1">COUNTIFS(INDIRECT(Data!$J$2),"&lt;&gt;")</f>
        <v>13</v>
      </c>
      <c r="AQ701" s="42">
        <f ca="1">COUNTIFS(INDIRECT(Data!$J$2),"P")</f>
        <v>0</v>
      </c>
      <c r="AR701" s="42">
        <f ca="1">COUNTIFS(INDIRECT(Data!$J$2),"A")</f>
        <v>13</v>
      </c>
      <c r="AS701" s="43">
        <f ca="1">COUNTIFS(INDIRECT(Data!$J$2),"L")</f>
        <v>0</v>
      </c>
      <c r="AT701" s="44">
        <f ca="1">IFERROR(Attd_Sheet[[#This Row],[Classes Attended]]/Attd_Sheet[[#This Row],[Column1]],"")</f>
        <v>0</v>
      </c>
      <c r="AU701" s="93" t="s">
        <v>3502</v>
      </c>
    </row>
    <row r="702" spans="1:47" s="35" customFormat="1" hidden="1" x14ac:dyDescent="0.25">
      <c r="A702" s="42">
        <f>COUNTIFS(Attd_Sheet[Student ID],Attd_Sheet[[#This Row],[Student ID]])</f>
        <v>1</v>
      </c>
      <c r="B702" s="13" t="s">
        <v>137</v>
      </c>
      <c r="C702" s="193" t="s">
        <v>2494</v>
      </c>
      <c r="D702" s="215" t="s">
        <v>603</v>
      </c>
      <c r="E702" s="215" t="s">
        <v>1416</v>
      </c>
      <c r="F702" s="196" t="s">
        <v>30</v>
      </c>
      <c r="G702" s="215" t="s">
        <v>2447</v>
      </c>
      <c r="H702" s="193" t="s">
        <v>6</v>
      </c>
      <c r="I702" s="224" t="s">
        <v>2992</v>
      </c>
      <c r="J702" s="120" t="s">
        <v>2479</v>
      </c>
      <c r="K702" s="4"/>
      <c r="L702" s="4"/>
      <c r="M702" s="4" t="s">
        <v>28</v>
      </c>
      <c r="N702" s="4"/>
      <c r="O702" s="4" t="s">
        <v>28</v>
      </c>
      <c r="P702" s="4"/>
      <c r="Q702" s="4" t="s">
        <v>16</v>
      </c>
      <c r="R702" s="4"/>
      <c r="S702" s="4"/>
      <c r="T702" s="4" t="s">
        <v>16</v>
      </c>
      <c r="U702" s="4"/>
      <c r="V702" s="4" t="s">
        <v>16</v>
      </c>
      <c r="W702" s="4"/>
      <c r="X702" s="4" t="s">
        <v>16</v>
      </c>
      <c r="Y702" s="4"/>
      <c r="Z702" s="4"/>
      <c r="AA702" s="4" t="s">
        <v>16</v>
      </c>
      <c r="AB702" s="4"/>
      <c r="AC702" s="4" t="s">
        <v>16</v>
      </c>
      <c r="AD702" s="4"/>
      <c r="AE702" s="4" t="s">
        <v>16</v>
      </c>
      <c r="AF702" s="4"/>
      <c r="AG702" s="4"/>
      <c r="AH702" s="4" t="s">
        <v>16</v>
      </c>
      <c r="AI702" s="4"/>
      <c r="AJ702" s="4" t="s">
        <v>16</v>
      </c>
      <c r="AK702" s="4"/>
      <c r="AL702" s="4" t="s">
        <v>16</v>
      </c>
      <c r="AM702" s="4"/>
      <c r="AN702" s="4"/>
      <c r="AO702" s="4" t="s">
        <v>16</v>
      </c>
      <c r="AP702" s="42">
        <f ca="1">COUNTIFS(INDIRECT(Data!$J$2),"&lt;&gt;")</f>
        <v>13</v>
      </c>
      <c r="AQ702" s="42">
        <f ca="1">COUNTIFS(INDIRECT(Data!$J$2),"P")</f>
        <v>11</v>
      </c>
      <c r="AR702" s="42">
        <f ca="1">COUNTIFS(INDIRECT(Data!$J$2),"A")</f>
        <v>2</v>
      </c>
      <c r="AS702" s="43">
        <f ca="1">COUNTIFS(INDIRECT(Data!$J$2),"L")</f>
        <v>0</v>
      </c>
      <c r="AT702" s="44">
        <f ca="1">IFERROR(Attd_Sheet[[#This Row],[Classes Attended]]/Attd_Sheet[[#This Row],[Column1]],"")</f>
        <v>0.84615384615384615</v>
      </c>
      <c r="AU702" s="93" t="s">
        <v>3540</v>
      </c>
    </row>
    <row r="703" spans="1:47" s="35" customFormat="1" hidden="1" x14ac:dyDescent="0.25">
      <c r="A703" s="42">
        <f>COUNTIFS(Attd_Sheet[Student ID],Attd_Sheet[[#This Row],[Student ID]])</f>
        <v>1</v>
      </c>
      <c r="B703" s="13" t="s">
        <v>137</v>
      </c>
      <c r="C703" s="193" t="s">
        <v>2494</v>
      </c>
      <c r="D703" s="215" t="s">
        <v>604</v>
      </c>
      <c r="E703" s="215" t="s">
        <v>1417</v>
      </c>
      <c r="F703" s="196" t="s">
        <v>30</v>
      </c>
      <c r="G703" s="215" t="s">
        <v>2447</v>
      </c>
      <c r="H703" s="193" t="s">
        <v>6</v>
      </c>
      <c r="I703" s="224" t="s">
        <v>2992</v>
      </c>
      <c r="J703" s="120" t="s">
        <v>2479</v>
      </c>
      <c r="K703" s="4"/>
      <c r="L703" s="4"/>
      <c r="M703" s="4" t="s">
        <v>16</v>
      </c>
      <c r="N703" s="4"/>
      <c r="O703" s="4" t="s">
        <v>16</v>
      </c>
      <c r="P703" s="4"/>
      <c r="Q703" s="4" t="s">
        <v>16</v>
      </c>
      <c r="R703" s="4"/>
      <c r="S703" s="4"/>
      <c r="T703" s="4" t="s">
        <v>16</v>
      </c>
      <c r="U703" s="4"/>
      <c r="V703" s="4" t="s">
        <v>16</v>
      </c>
      <c r="W703" s="185"/>
      <c r="X703" s="4" t="s">
        <v>16</v>
      </c>
      <c r="Y703" s="4"/>
      <c r="Z703" s="4"/>
      <c r="AA703" s="4" t="s">
        <v>16</v>
      </c>
      <c r="AB703" s="4"/>
      <c r="AC703" s="4" t="s">
        <v>16</v>
      </c>
      <c r="AD703" s="4"/>
      <c r="AE703" s="4" t="s">
        <v>16</v>
      </c>
      <c r="AF703" s="4"/>
      <c r="AG703" s="4"/>
      <c r="AH703" s="4" t="s">
        <v>16</v>
      </c>
      <c r="AI703" s="4"/>
      <c r="AJ703" s="4" t="s">
        <v>16</v>
      </c>
      <c r="AK703" s="4"/>
      <c r="AL703" s="4" t="s">
        <v>16</v>
      </c>
      <c r="AM703" s="4"/>
      <c r="AN703" s="4"/>
      <c r="AO703" s="4" t="s">
        <v>16</v>
      </c>
      <c r="AP703" s="42">
        <f ca="1">COUNTIFS(INDIRECT(Data!$J$2),"&lt;&gt;")</f>
        <v>13</v>
      </c>
      <c r="AQ703" s="42">
        <f ca="1">COUNTIFS(INDIRECT(Data!$J$2),"P")</f>
        <v>13</v>
      </c>
      <c r="AR703" s="42">
        <f ca="1">COUNTIFS(INDIRECT(Data!$J$2),"A")</f>
        <v>0</v>
      </c>
      <c r="AS703" s="43">
        <f ca="1">COUNTIFS(INDIRECT(Data!$J$2),"L")</f>
        <v>0</v>
      </c>
      <c r="AT703" s="44">
        <f ca="1">IFERROR(Attd_Sheet[[#This Row],[Classes Attended]]/Attd_Sheet[[#This Row],[Column1]],"")</f>
        <v>1</v>
      </c>
      <c r="AU703" s="93" t="s">
        <v>3541</v>
      </c>
    </row>
    <row r="704" spans="1:47" s="35" customFormat="1" hidden="1" x14ac:dyDescent="0.25">
      <c r="A704" s="42">
        <f>COUNTIFS(Attd_Sheet[Student ID],Attd_Sheet[[#This Row],[Student ID]])</f>
        <v>1</v>
      </c>
      <c r="B704" s="13" t="s">
        <v>137</v>
      </c>
      <c r="C704" s="193" t="s">
        <v>2494</v>
      </c>
      <c r="D704" s="215" t="s">
        <v>605</v>
      </c>
      <c r="E704" s="215" t="s">
        <v>1418</v>
      </c>
      <c r="F704" s="196" t="s">
        <v>30</v>
      </c>
      <c r="G704" s="215" t="s">
        <v>2447</v>
      </c>
      <c r="H704" s="193" t="s">
        <v>6</v>
      </c>
      <c r="I704" s="224" t="s">
        <v>2992</v>
      </c>
      <c r="J704" s="120" t="s">
        <v>2479</v>
      </c>
      <c r="K704" s="4"/>
      <c r="L704" s="4"/>
      <c r="M704" s="4" t="s">
        <v>16</v>
      </c>
      <c r="N704" s="4"/>
      <c r="O704" s="4" t="s">
        <v>16</v>
      </c>
      <c r="P704" s="4"/>
      <c r="Q704" s="4" t="s">
        <v>16</v>
      </c>
      <c r="R704" s="4"/>
      <c r="S704" s="4"/>
      <c r="T704" s="4" t="s">
        <v>28</v>
      </c>
      <c r="U704" s="4"/>
      <c r="V704" s="4" t="s">
        <v>16</v>
      </c>
      <c r="W704" s="185"/>
      <c r="X704" s="4" t="s">
        <v>28</v>
      </c>
      <c r="Y704" s="4"/>
      <c r="Z704" s="4"/>
      <c r="AA704" s="4" t="s">
        <v>16</v>
      </c>
      <c r="AB704" s="4"/>
      <c r="AC704" s="4" t="s">
        <v>28</v>
      </c>
      <c r="AD704" s="4"/>
      <c r="AE704" s="4" t="s">
        <v>28</v>
      </c>
      <c r="AF704" s="4"/>
      <c r="AG704" s="4"/>
      <c r="AH704" s="4" t="s">
        <v>16</v>
      </c>
      <c r="AI704" s="4"/>
      <c r="AJ704" s="4" t="s">
        <v>28</v>
      </c>
      <c r="AK704" s="4"/>
      <c r="AL704" s="4" t="s">
        <v>28</v>
      </c>
      <c r="AM704" s="4"/>
      <c r="AN704" s="4"/>
      <c r="AO704" s="4" t="s">
        <v>28</v>
      </c>
      <c r="AP704" s="42">
        <f ca="1">COUNTIFS(INDIRECT(Data!$J$2),"&lt;&gt;")</f>
        <v>13</v>
      </c>
      <c r="AQ704" s="42">
        <f ca="1">COUNTIFS(INDIRECT(Data!$J$2),"P")</f>
        <v>6</v>
      </c>
      <c r="AR704" s="42">
        <f ca="1">COUNTIFS(INDIRECT(Data!$J$2),"A")</f>
        <v>7</v>
      </c>
      <c r="AS704" s="43">
        <f ca="1">COUNTIFS(INDIRECT(Data!$J$2),"L")</f>
        <v>0</v>
      </c>
      <c r="AT704" s="44">
        <f ca="1">IFERROR(Attd_Sheet[[#This Row],[Classes Attended]]/Attd_Sheet[[#This Row],[Column1]],"")</f>
        <v>0.46153846153846156</v>
      </c>
      <c r="AU704" s="93" t="s">
        <v>3538</v>
      </c>
    </row>
    <row r="705" spans="1:47" s="35" customFormat="1" hidden="1" x14ac:dyDescent="0.25">
      <c r="A705" s="42">
        <f>COUNTIFS(Attd_Sheet[Student ID],Attd_Sheet[[#This Row],[Student ID]])</f>
        <v>1</v>
      </c>
      <c r="B705" s="13" t="s">
        <v>137</v>
      </c>
      <c r="C705" s="193" t="s">
        <v>2494</v>
      </c>
      <c r="D705" s="215" t="s">
        <v>606</v>
      </c>
      <c r="E705" s="215" t="s">
        <v>1419</v>
      </c>
      <c r="F705" s="196" t="s">
        <v>30</v>
      </c>
      <c r="G705" s="215" t="s">
        <v>2447</v>
      </c>
      <c r="H705" s="193" t="s">
        <v>6</v>
      </c>
      <c r="I705" s="224" t="s">
        <v>2992</v>
      </c>
      <c r="J705" s="120" t="s">
        <v>2479</v>
      </c>
      <c r="K705" s="4"/>
      <c r="L705" s="4"/>
      <c r="M705" s="4" t="s">
        <v>16</v>
      </c>
      <c r="N705" s="4"/>
      <c r="O705" s="4" t="s">
        <v>16</v>
      </c>
      <c r="P705" s="4"/>
      <c r="Q705" s="4" t="s">
        <v>16</v>
      </c>
      <c r="R705" s="4"/>
      <c r="S705" s="4"/>
      <c r="T705" s="4" t="s">
        <v>16</v>
      </c>
      <c r="U705" s="4"/>
      <c r="V705" s="4" t="s">
        <v>17</v>
      </c>
      <c r="W705" s="185"/>
      <c r="X705" s="4" t="s">
        <v>28</v>
      </c>
      <c r="Y705" s="4"/>
      <c r="Z705" s="4"/>
      <c r="AA705" s="4" t="s">
        <v>16</v>
      </c>
      <c r="AB705" s="4"/>
      <c r="AC705" s="4" t="s">
        <v>28</v>
      </c>
      <c r="AD705" s="4"/>
      <c r="AE705" s="4" t="s">
        <v>28</v>
      </c>
      <c r="AF705" s="4"/>
      <c r="AG705" s="4"/>
      <c r="AH705" s="4" t="s">
        <v>16</v>
      </c>
      <c r="AI705" s="4"/>
      <c r="AJ705" s="4" t="s">
        <v>16</v>
      </c>
      <c r="AK705" s="4"/>
      <c r="AL705" s="4" t="s">
        <v>16</v>
      </c>
      <c r="AM705" s="4"/>
      <c r="AN705" s="4"/>
      <c r="AO705" s="4" t="s">
        <v>16</v>
      </c>
      <c r="AP705" s="42">
        <f ca="1">COUNTIFS(INDIRECT(Data!$J$2),"&lt;&gt;")</f>
        <v>13</v>
      </c>
      <c r="AQ705" s="42">
        <f ca="1">COUNTIFS(INDIRECT(Data!$J$2),"P")</f>
        <v>9</v>
      </c>
      <c r="AR705" s="42">
        <f ca="1">COUNTIFS(INDIRECT(Data!$J$2),"A")</f>
        <v>3</v>
      </c>
      <c r="AS705" s="43">
        <f ca="1">COUNTIFS(INDIRECT(Data!$J$2),"L")</f>
        <v>1</v>
      </c>
      <c r="AT705" s="44">
        <f ca="1">IFERROR(Attd_Sheet[[#This Row],[Classes Attended]]/Attd_Sheet[[#This Row],[Column1]],"")</f>
        <v>0.69230769230769229</v>
      </c>
      <c r="AU705" s="93" t="s">
        <v>3542</v>
      </c>
    </row>
    <row r="706" spans="1:47" s="35" customFormat="1" hidden="1" x14ac:dyDescent="0.25">
      <c r="A706" s="42">
        <f>COUNTIFS(Attd_Sheet[Student ID],Attd_Sheet[[#This Row],[Student ID]])</f>
        <v>1</v>
      </c>
      <c r="B706" s="13" t="s">
        <v>137</v>
      </c>
      <c r="C706" s="193" t="s">
        <v>2494</v>
      </c>
      <c r="D706" s="215" t="s">
        <v>607</v>
      </c>
      <c r="E706" s="215" t="s">
        <v>1420</v>
      </c>
      <c r="F706" s="196" t="s">
        <v>30</v>
      </c>
      <c r="G706" s="215" t="s">
        <v>2447</v>
      </c>
      <c r="H706" s="193" t="s">
        <v>6</v>
      </c>
      <c r="I706" s="224" t="s">
        <v>2992</v>
      </c>
      <c r="J706" s="120" t="s">
        <v>2479</v>
      </c>
      <c r="K706" s="4"/>
      <c r="L706" s="4"/>
      <c r="M706" s="4" t="s">
        <v>16</v>
      </c>
      <c r="N706" s="4"/>
      <c r="O706" s="4" t="s">
        <v>16</v>
      </c>
      <c r="P706" s="4"/>
      <c r="Q706" s="4" t="s">
        <v>16</v>
      </c>
      <c r="R706" s="4"/>
      <c r="S706" s="4"/>
      <c r="T706" s="4" t="s">
        <v>28</v>
      </c>
      <c r="U706" s="4"/>
      <c r="V706" s="4" t="s">
        <v>16</v>
      </c>
      <c r="W706" s="185"/>
      <c r="X706" s="4" t="s">
        <v>16</v>
      </c>
      <c r="Y706" s="4"/>
      <c r="Z706" s="4"/>
      <c r="AA706" s="4" t="s">
        <v>16</v>
      </c>
      <c r="AB706" s="4"/>
      <c r="AC706" s="4" t="s">
        <v>16</v>
      </c>
      <c r="AD706" s="4"/>
      <c r="AE706" s="4" t="s">
        <v>16</v>
      </c>
      <c r="AF706" s="4"/>
      <c r="AG706" s="4"/>
      <c r="AH706" s="4" t="s">
        <v>16</v>
      </c>
      <c r="AI706" s="4"/>
      <c r="AJ706" s="4" t="s">
        <v>16</v>
      </c>
      <c r="AK706" s="4"/>
      <c r="AL706" s="4" t="s">
        <v>16</v>
      </c>
      <c r="AM706" s="4"/>
      <c r="AN706" s="4"/>
      <c r="AO706" s="4" t="s">
        <v>16</v>
      </c>
      <c r="AP706" s="42">
        <f ca="1">COUNTIFS(INDIRECT(Data!$J$2),"&lt;&gt;")</f>
        <v>13</v>
      </c>
      <c r="AQ706" s="42">
        <f ca="1">COUNTIFS(INDIRECT(Data!$J$2),"P")</f>
        <v>12</v>
      </c>
      <c r="AR706" s="42">
        <f ca="1">COUNTIFS(INDIRECT(Data!$J$2),"A")</f>
        <v>1</v>
      </c>
      <c r="AS706" s="43">
        <f ca="1">COUNTIFS(INDIRECT(Data!$J$2),"L")</f>
        <v>0</v>
      </c>
      <c r="AT706" s="44">
        <f ca="1">IFERROR(Attd_Sheet[[#This Row],[Classes Attended]]/Attd_Sheet[[#This Row],[Column1]],"")</f>
        <v>0.92307692307692313</v>
      </c>
      <c r="AU706" s="93" t="s">
        <v>3540</v>
      </c>
    </row>
    <row r="707" spans="1:47" s="35" customFormat="1" hidden="1" x14ac:dyDescent="0.25">
      <c r="A707" s="42">
        <f>COUNTIFS(Attd_Sheet[Student ID],Attd_Sheet[[#This Row],[Student ID]])</f>
        <v>1</v>
      </c>
      <c r="B707" s="13" t="s">
        <v>137</v>
      </c>
      <c r="C707" s="193" t="s">
        <v>2494</v>
      </c>
      <c r="D707" s="215" t="s">
        <v>608</v>
      </c>
      <c r="E707" s="215" t="s">
        <v>1421</v>
      </c>
      <c r="F707" s="196" t="s">
        <v>30</v>
      </c>
      <c r="G707" s="215" t="s">
        <v>2447</v>
      </c>
      <c r="H707" s="193" t="s">
        <v>6</v>
      </c>
      <c r="I707" s="224" t="s">
        <v>2992</v>
      </c>
      <c r="J707" s="120" t="s">
        <v>2479</v>
      </c>
      <c r="K707" s="4"/>
      <c r="L707" s="4"/>
      <c r="M707" s="4" t="s">
        <v>16</v>
      </c>
      <c r="N707" s="4"/>
      <c r="O707" s="4" t="s">
        <v>16</v>
      </c>
      <c r="P707" s="4"/>
      <c r="Q707" s="4" t="s">
        <v>16</v>
      </c>
      <c r="R707" s="4"/>
      <c r="S707" s="4"/>
      <c r="T707" s="4" t="s">
        <v>16</v>
      </c>
      <c r="U707" s="4"/>
      <c r="V707" s="4" t="s">
        <v>28</v>
      </c>
      <c r="W707" s="185"/>
      <c r="X707" s="4" t="s">
        <v>16</v>
      </c>
      <c r="Y707" s="4"/>
      <c r="Z707" s="4"/>
      <c r="AA707" s="4" t="s">
        <v>16</v>
      </c>
      <c r="AB707" s="4"/>
      <c r="AC707" s="4" t="s">
        <v>16</v>
      </c>
      <c r="AD707" s="4"/>
      <c r="AE707" s="4" t="s">
        <v>16</v>
      </c>
      <c r="AF707" s="4"/>
      <c r="AG707" s="4"/>
      <c r="AH707" s="4" t="s">
        <v>16</v>
      </c>
      <c r="AI707" s="4"/>
      <c r="AJ707" s="4" t="s">
        <v>16</v>
      </c>
      <c r="AK707" s="4"/>
      <c r="AL707" s="4" t="s">
        <v>16</v>
      </c>
      <c r="AM707" s="4"/>
      <c r="AN707" s="4"/>
      <c r="AO707" s="4" t="s">
        <v>16</v>
      </c>
      <c r="AP707" s="42">
        <f ca="1">COUNTIFS(INDIRECT(Data!$J$2),"&lt;&gt;")</f>
        <v>13</v>
      </c>
      <c r="AQ707" s="42">
        <f ca="1">COUNTIFS(INDIRECT(Data!$J$2),"P")</f>
        <v>12</v>
      </c>
      <c r="AR707" s="42">
        <f ca="1">COUNTIFS(INDIRECT(Data!$J$2),"A")</f>
        <v>1</v>
      </c>
      <c r="AS707" s="43">
        <f ca="1">COUNTIFS(INDIRECT(Data!$J$2),"L")</f>
        <v>0</v>
      </c>
      <c r="AT707" s="44">
        <f ca="1">IFERROR(Attd_Sheet[[#This Row],[Classes Attended]]/Attd_Sheet[[#This Row],[Column1]],"")</f>
        <v>0.92307692307692313</v>
      </c>
      <c r="AU707" s="93" t="s">
        <v>3540</v>
      </c>
    </row>
    <row r="708" spans="1:47" s="35" customFormat="1" hidden="1" x14ac:dyDescent="0.25">
      <c r="A708" s="42">
        <f>COUNTIFS(Attd_Sheet[Student ID],Attd_Sheet[[#This Row],[Student ID]])</f>
        <v>1</v>
      </c>
      <c r="B708" s="13" t="s">
        <v>137</v>
      </c>
      <c r="C708" s="13" t="s">
        <v>3443</v>
      </c>
      <c r="D708" s="215" t="s">
        <v>291</v>
      </c>
      <c r="E708" s="215" t="s">
        <v>1104</v>
      </c>
      <c r="F708" s="196" t="s">
        <v>30</v>
      </c>
      <c r="G708" s="215" t="s">
        <v>2424</v>
      </c>
      <c r="H708" s="193" t="s">
        <v>6</v>
      </c>
      <c r="I708" s="224" t="s">
        <v>2868</v>
      </c>
      <c r="J708" s="120" t="s">
        <v>2479</v>
      </c>
      <c r="K708" s="4"/>
      <c r="L708" s="4"/>
      <c r="M708" s="4" t="s">
        <v>28</v>
      </c>
      <c r="N708" s="185"/>
      <c r="O708" s="4" t="s">
        <v>28</v>
      </c>
      <c r="P708" s="4"/>
      <c r="Q708" s="4" t="s">
        <v>28</v>
      </c>
      <c r="R708" s="4"/>
      <c r="S708" s="4"/>
      <c r="T708" s="4" t="s">
        <v>16</v>
      </c>
      <c r="U708" s="4"/>
      <c r="V708" s="4" t="s">
        <v>28</v>
      </c>
      <c r="W708" s="4"/>
      <c r="X708" s="4" t="s">
        <v>16</v>
      </c>
      <c r="Y708" s="4"/>
      <c r="Z708" s="4"/>
      <c r="AA708" s="4" t="s">
        <v>28</v>
      </c>
      <c r="AB708" s="4"/>
      <c r="AC708" s="4" t="s">
        <v>16</v>
      </c>
      <c r="AD708" s="4"/>
      <c r="AE708" s="4" t="s">
        <v>16</v>
      </c>
      <c r="AF708" s="4"/>
      <c r="AG708" s="4"/>
      <c r="AH708" s="4" t="s">
        <v>28</v>
      </c>
      <c r="AI708" s="4"/>
      <c r="AJ708" s="4" t="s">
        <v>28</v>
      </c>
      <c r="AK708" s="4"/>
      <c r="AL708" s="4" t="s">
        <v>28</v>
      </c>
      <c r="AM708" s="4"/>
      <c r="AN708" s="4"/>
      <c r="AO708" s="4" t="s">
        <v>16</v>
      </c>
      <c r="AP708" s="42">
        <f ca="1">COUNTIFS(INDIRECT(Data!$J$2),"&lt;&gt;")</f>
        <v>13</v>
      </c>
      <c r="AQ708" s="42">
        <f ca="1">COUNTIFS(INDIRECT(Data!$J$2),"P")</f>
        <v>5</v>
      </c>
      <c r="AR708" s="42">
        <f ca="1">COUNTIFS(INDIRECT(Data!$J$2),"A")</f>
        <v>8</v>
      </c>
      <c r="AS708" s="43">
        <f ca="1">COUNTIFS(INDIRECT(Data!$J$2),"L")</f>
        <v>0</v>
      </c>
      <c r="AT708" s="44">
        <f ca="1">IFERROR(Attd_Sheet[[#This Row],[Classes Attended]]/Attd_Sheet[[#This Row],[Column1]],"")</f>
        <v>0.38461538461538464</v>
      </c>
      <c r="AU708" s="93"/>
    </row>
    <row r="709" spans="1:47" s="35" customFormat="1" hidden="1" x14ac:dyDescent="0.25">
      <c r="A709" s="42">
        <f>COUNTIFS(Attd_Sheet[Student ID],Attd_Sheet[[#This Row],[Student ID]])</f>
        <v>1</v>
      </c>
      <c r="B709" s="13" t="s">
        <v>137</v>
      </c>
      <c r="C709" s="13" t="s">
        <v>3443</v>
      </c>
      <c r="D709" s="215" t="s">
        <v>292</v>
      </c>
      <c r="E709" s="215" t="s">
        <v>1105</v>
      </c>
      <c r="F709" s="196" t="s">
        <v>30</v>
      </c>
      <c r="G709" s="215" t="s">
        <v>2424</v>
      </c>
      <c r="H709" s="193" t="s">
        <v>6</v>
      </c>
      <c r="I709" s="224" t="s">
        <v>2868</v>
      </c>
      <c r="J709" s="120" t="s">
        <v>2479</v>
      </c>
      <c r="K709" s="4"/>
      <c r="L709" s="4"/>
      <c r="M709" s="4" t="s">
        <v>16</v>
      </c>
      <c r="N709" s="185"/>
      <c r="O709" s="4" t="s">
        <v>16</v>
      </c>
      <c r="P709" s="4"/>
      <c r="Q709" s="4" t="s">
        <v>28</v>
      </c>
      <c r="R709" s="4"/>
      <c r="S709" s="4"/>
      <c r="T709" s="4" t="s">
        <v>16</v>
      </c>
      <c r="U709" s="4"/>
      <c r="V709" s="4" t="s">
        <v>16</v>
      </c>
      <c r="W709" s="4"/>
      <c r="X709" s="4" t="s">
        <v>16</v>
      </c>
      <c r="Y709" s="4"/>
      <c r="Z709" s="4"/>
      <c r="AA709" s="4" t="s">
        <v>16</v>
      </c>
      <c r="AB709" s="4"/>
      <c r="AC709" s="4" t="s">
        <v>16</v>
      </c>
      <c r="AD709" s="4"/>
      <c r="AE709" s="4" t="s">
        <v>16</v>
      </c>
      <c r="AF709" s="4"/>
      <c r="AG709" s="4"/>
      <c r="AH709" s="4" t="s">
        <v>16</v>
      </c>
      <c r="AI709" s="4"/>
      <c r="AJ709" s="4" t="s">
        <v>16</v>
      </c>
      <c r="AK709" s="4"/>
      <c r="AL709" s="4" t="s">
        <v>16</v>
      </c>
      <c r="AM709" s="4"/>
      <c r="AN709" s="4"/>
      <c r="AO709" s="4" t="s">
        <v>16</v>
      </c>
      <c r="AP709" s="42">
        <f ca="1">COUNTIFS(INDIRECT(Data!$J$2),"&lt;&gt;")</f>
        <v>13</v>
      </c>
      <c r="AQ709" s="42">
        <f ca="1">COUNTIFS(INDIRECT(Data!$J$2),"P")</f>
        <v>12</v>
      </c>
      <c r="AR709" s="42">
        <f ca="1">COUNTIFS(INDIRECT(Data!$J$2),"A")</f>
        <v>1</v>
      </c>
      <c r="AS709" s="43">
        <f ca="1">COUNTIFS(INDIRECT(Data!$J$2),"L")</f>
        <v>0</v>
      </c>
      <c r="AT709" s="44">
        <f ca="1">IFERROR(Attd_Sheet[[#This Row],[Classes Attended]]/Attd_Sheet[[#This Row],[Column1]],"")</f>
        <v>0.92307692307692313</v>
      </c>
      <c r="AU709" s="93"/>
    </row>
    <row r="710" spans="1:47" s="35" customFormat="1" hidden="1" x14ac:dyDescent="0.25">
      <c r="A710" s="42">
        <f>COUNTIFS(Attd_Sheet[Student ID],Attd_Sheet[[#This Row],[Student ID]])</f>
        <v>1</v>
      </c>
      <c r="B710" s="13" t="s">
        <v>139</v>
      </c>
      <c r="C710" s="13" t="s">
        <v>3443</v>
      </c>
      <c r="D710" s="215" t="s">
        <v>293</v>
      </c>
      <c r="E710" s="215" t="s">
        <v>1106</v>
      </c>
      <c r="F710" s="196" t="s">
        <v>30</v>
      </c>
      <c r="G710" s="215" t="s">
        <v>2424</v>
      </c>
      <c r="H710" s="193" t="s">
        <v>6</v>
      </c>
      <c r="I710" s="224" t="s">
        <v>2868</v>
      </c>
      <c r="J710" s="120" t="s">
        <v>2479</v>
      </c>
      <c r="K710" s="4"/>
      <c r="L710" s="4"/>
      <c r="M710" s="4" t="s">
        <v>17</v>
      </c>
      <c r="N710" s="185"/>
      <c r="O710" s="4" t="s">
        <v>28</v>
      </c>
      <c r="P710" s="4"/>
      <c r="Q710" s="4" t="s">
        <v>28</v>
      </c>
      <c r="R710" s="4"/>
      <c r="S710" s="4"/>
      <c r="T710" s="4" t="s">
        <v>17</v>
      </c>
      <c r="U710" s="4"/>
      <c r="V710" s="4" t="s">
        <v>28</v>
      </c>
      <c r="W710" s="4"/>
      <c r="X710" s="4" t="s">
        <v>28</v>
      </c>
      <c r="Y710" s="4"/>
      <c r="Z710" s="4"/>
      <c r="AA710" s="4" t="s">
        <v>28</v>
      </c>
      <c r="AB710" s="4"/>
      <c r="AC710" s="4" t="s">
        <v>28</v>
      </c>
      <c r="AD710" s="4"/>
      <c r="AE710" s="4" t="s">
        <v>28</v>
      </c>
      <c r="AF710" s="4"/>
      <c r="AG710" s="4"/>
      <c r="AH710" s="4" t="s">
        <v>28</v>
      </c>
      <c r="AI710" s="4"/>
      <c r="AJ710" s="4" t="s">
        <v>28</v>
      </c>
      <c r="AK710" s="4"/>
      <c r="AL710" s="4" t="s">
        <v>28</v>
      </c>
      <c r="AM710" s="4"/>
      <c r="AN710" s="4"/>
      <c r="AO710" s="4" t="s">
        <v>28</v>
      </c>
      <c r="AP710" s="42">
        <f ca="1">COUNTIFS(INDIRECT(Data!$J$2),"&lt;&gt;")</f>
        <v>13</v>
      </c>
      <c r="AQ710" s="42">
        <f ca="1">COUNTIFS(INDIRECT(Data!$J$2),"P")</f>
        <v>0</v>
      </c>
      <c r="AR710" s="42">
        <f ca="1">COUNTIFS(INDIRECT(Data!$J$2),"A")</f>
        <v>11</v>
      </c>
      <c r="AS710" s="43">
        <f ca="1">COUNTIFS(INDIRECT(Data!$J$2),"L")</f>
        <v>2</v>
      </c>
      <c r="AT710" s="44">
        <f ca="1">IFERROR(Attd_Sheet[[#This Row],[Classes Attended]]/Attd_Sheet[[#This Row],[Column1]],"")</f>
        <v>0</v>
      </c>
      <c r="AU710" s="93"/>
    </row>
    <row r="711" spans="1:47" s="35" customFormat="1" hidden="1" x14ac:dyDescent="0.25">
      <c r="A711" s="42">
        <f>COUNTIFS(Attd_Sheet[Student ID],Attd_Sheet[[#This Row],[Student ID]])</f>
        <v>1</v>
      </c>
      <c r="B711" s="13" t="s">
        <v>137</v>
      </c>
      <c r="C711" s="13" t="s">
        <v>3443</v>
      </c>
      <c r="D711" s="215" t="s">
        <v>294</v>
      </c>
      <c r="E711" s="215" t="s">
        <v>1107</v>
      </c>
      <c r="F711" s="196" t="s">
        <v>30</v>
      </c>
      <c r="G711" s="215" t="s">
        <v>2424</v>
      </c>
      <c r="H711" s="193" t="s">
        <v>6</v>
      </c>
      <c r="I711" s="224" t="s">
        <v>2868</v>
      </c>
      <c r="J711" s="120" t="s">
        <v>2479</v>
      </c>
      <c r="K711" s="4"/>
      <c r="L711" s="4"/>
      <c r="M711" s="4" t="s">
        <v>28</v>
      </c>
      <c r="N711" s="185"/>
      <c r="O711" s="4" t="s">
        <v>28</v>
      </c>
      <c r="P711" s="4"/>
      <c r="Q711" s="4" t="s">
        <v>28</v>
      </c>
      <c r="R711" s="4"/>
      <c r="S711" s="4"/>
      <c r="T711" s="4" t="s">
        <v>16</v>
      </c>
      <c r="U711" s="4"/>
      <c r="V711" s="4" t="s">
        <v>16</v>
      </c>
      <c r="W711" s="4"/>
      <c r="X711" s="4" t="s">
        <v>28</v>
      </c>
      <c r="Y711" s="4"/>
      <c r="Z711" s="4"/>
      <c r="AA711" s="4" t="s">
        <v>28</v>
      </c>
      <c r="AB711" s="4"/>
      <c r="AC711" s="4" t="s">
        <v>16</v>
      </c>
      <c r="AD711" s="4"/>
      <c r="AE711" s="4" t="s">
        <v>28</v>
      </c>
      <c r="AF711" s="4"/>
      <c r="AG711" s="4"/>
      <c r="AH711" s="4" t="s">
        <v>16</v>
      </c>
      <c r="AI711" s="4"/>
      <c r="AJ711" s="4" t="s">
        <v>16</v>
      </c>
      <c r="AK711" s="4"/>
      <c r="AL711" s="4" t="s">
        <v>16</v>
      </c>
      <c r="AM711" s="4"/>
      <c r="AN711" s="4"/>
      <c r="AO711" s="4" t="s">
        <v>16</v>
      </c>
      <c r="AP711" s="42">
        <f ca="1">COUNTIFS(INDIRECT(Data!$J$2),"&lt;&gt;")</f>
        <v>13</v>
      </c>
      <c r="AQ711" s="42">
        <f ca="1">COUNTIFS(INDIRECT(Data!$J$2),"P")</f>
        <v>7</v>
      </c>
      <c r="AR711" s="42">
        <f ca="1">COUNTIFS(INDIRECT(Data!$J$2),"A")</f>
        <v>6</v>
      </c>
      <c r="AS711" s="43">
        <f ca="1">COUNTIFS(INDIRECT(Data!$J$2),"L")</f>
        <v>0</v>
      </c>
      <c r="AT711" s="44">
        <f ca="1">IFERROR(Attd_Sheet[[#This Row],[Classes Attended]]/Attd_Sheet[[#This Row],[Column1]],"")</f>
        <v>0.53846153846153844</v>
      </c>
      <c r="AU711" s="93"/>
    </row>
    <row r="712" spans="1:47" s="35" customFormat="1" hidden="1" x14ac:dyDescent="0.25">
      <c r="A712" s="42">
        <f>COUNTIFS(Attd_Sheet[Student ID],Attd_Sheet[[#This Row],[Student ID]])</f>
        <v>1</v>
      </c>
      <c r="B712" s="13" t="s">
        <v>137</v>
      </c>
      <c r="C712" s="13" t="s">
        <v>3443</v>
      </c>
      <c r="D712" s="215" t="s">
        <v>295</v>
      </c>
      <c r="E712" s="215" t="s">
        <v>1108</v>
      </c>
      <c r="F712" s="196" t="s">
        <v>30</v>
      </c>
      <c r="G712" s="215" t="s">
        <v>2424</v>
      </c>
      <c r="H712" s="193" t="s">
        <v>6</v>
      </c>
      <c r="I712" s="224" t="s">
        <v>2868</v>
      </c>
      <c r="J712" s="120" t="s">
        <v>2479</v>
      </c>
      <c r="K712" s="4"/>
      <c r="L712" s="4"/>
      <c r="M712" s="4" t="s">
        <v>16</v>
      </c>
      <c r="N712" s="185"/>
      <c r="O712" s="4" t="s">
        <v>28</v>
      </c>
      <c r="P712" s="4"/>
      <c r="Q712" s="4" t="s">
        <v>28</v>
      </c>
      <c r="R712" s="4"/>
      <c r="S712" s="4"/>
      <c r="T712" s="4" t="s">
        <v>16</v>
      </c>
      <c r="U712" s="4"/>
      <c r="V712" s="4" t="s">
        <v>16</v>
      </c>
      <c r="W712" s="4"/>
      <c r="X712" s="4" t="s">
        <v>28</v>
      </c>
      <c r="Y712" s="4"/>
      <c r="Z712" s="4"/>
      <c r="AA712" s="4" t="s">
        <v>16</v>
      </c>
      <c r="AB712" s="4"/>
      <c r="AC712" s="4" t="s">
        <v>16</v>
      </c>
      <c r="AD712" s="4"/>
      <c r="AE712" s="4" t="s">
        <v>16</v>
      </c>
      <c r="AF712" s="4"/>
      <c r="AG712" s="4"/>
      <c r="AH712" s="4" t="s">
        <v>16</v>
      </c>
      <c r="AI712" s="4"/>
      <c r="AJ712" s="4" t="s">
        <v>16</v>
      </c>
      <c r="AK712" s="4"/>
      <c r="AL712" s="4" t="s">
        <v>16</v>
      </c>
      <c r="AM712" s="4"/>
      <c r="AN712" s="4"/>
      <c r="AO712" s="4" t="s">
        <v>28</v>
      </c>
      <c r="AP712" s="42">
        <f ca="1">COUNTIFS(INDIRECT(Data!$J$2),"&lt;&gt;")</f>
        <v>13</v>
      </c>
      <c r="AQ712" s="42">
        <f ca="1">COUNTIFS(INDIRECT(Data!$J$2),"P")</f>
        <v>9</v>
      </c>
      <c r="AR712" s="42">
        <f ca="1">COUNTIFS(INDIRECT(Data!$J$2),"A")</f>
        <v>4</v>
      </c>
      <c r="AS712" s="43">
        <f ca="1">COUNTIFS(INDIRECT(Data!$J$2),"L")</f>
        <v>0</v>
      </c>
      <c r="AT712" s="44">
        <f ca="1">IFERROR(Attd_Sheet[[#This Row],[Classes Attended]]/Attd_Sheet[[#This Row],[Column1]],"")</f>
        <v>0.69230769230769229</v>
      </c>
      <c r="AU712" s="93"/>
    </row>
    <row r="713" spans="1:47" s="35" customFormat="1" hidden="1" x14ac:dyDescent="0.25">
      <c r="A713" s="42">
        <f>COUNTIFS(Attd_Sheet[Student ID],Attd_Sheet[[#This Row],[Student ID]])</f>
        <v>1</v>
      </c>
      <c r="B713" s="13" t="s">
        <v>137</v>
      </c>
      <c r="C713" s="13" t="s">
        <v>3443</v>
      </c>
      <c r="D713" s="215" t="s">
        <v>296</v>
      </c>
      <c r="E713" s="215" t="s">
        <v>1109</v>
      </c>
      <c r="F713" s="196" t="s">
        <v>30</v>
      </c>
      <c r="G713" s="215" t="s">
        <v>2424</v>
      </c>
      <c r="H713" s="193" t="s">
        <v>6</v>
      </c>
      <c r="I713" s="224" t="s">
        <v>2868</v>
      </c>
      <c r="J713" s="120" t="s">
        <v>2479</v>
      </c>
      <c r="K713" s="4"/>
      <c r="L713" s="4"/>
      <c r="M713" s="4" t="s">
        <v>16</v>
      </c>
      <c r="N713" s="185"/>
      <c r="O713" s="4" t="s">
        <v>28</v>
      </c>
      <c r="P713" s="4"/>
      <c r="Q713" s="4" t="s">
        <v>28</v>
      </c>
      <c r="R713" s="4"/>
      <c r="S713" s="4"/>
      <c r="T713" s="4" t="s">
        <v>16</v>
      </c>
      <c r="U713" s="4"/>
      <c r="V713" s="4" t="s">
        <v>28</v>
      </c>
      <c r="W713" s="185"/>
      <c r="X713" s="4" t="s">
        <v>28</v>
      </c>
      <c r="Y713" s="4"/>
      <c r="Z713" s="4"/>
      <c r="AA713" s="4" t="s">
        <v>28</v>
      </c>
      <c r="AB713" s="4"/>
      <c r="AC713" s="4" t="s">
        <v>28</v>
      </c>
      <c r="AD713" s="4"/>
      <c r="AE713" s="4" t="s">
        <v>28</v>
      </c>
      <c r="AF713" s="4"/>
      <c r="AG713" s="4"/>
      <c r="AH713" s="4" t="s">
        <v>28</v>
      </c>
      <c r="AI713" s="4"/>
      <c r="AJ713" s="4" t="s">
        <v>28</v>
      </c>
      <c r="AK713" s="4"/>
      <c r="AL713" s="4" t="s">
        <v>28</v>
      </c>
      <c r="AM713" s="4"/>
      <c r="AN713" s="4"/>
      <c r="AO713" s="4" t="s">
        <v>28</v>
      </c>
      <c r="AP713" s="42">
        <f ca="1">COUNTIFS(INDIRECT(Data!$J$2),"&lt;&gt;")</f>
        <v>13</v>
      </c>
      <c r="AQ713" s="42">
        <f ca="1">COUNTIFS(INDIRECT(Data!$J$2),"P")</f>
        <v>2</v>
      </c>
      <c r="AR713" s="42">
        <f ca="1">COUNTIFS(INDIRECT(Data!$J$2),"A")</f>
        <v>11</v>
      </c>
      <c r="AS713" s="43">
        <f ca="1">COUNTIFS(INDIRECT(Data!$J$2),"L")</f>
        <v>0</v>
      </c>
      <c r="AT713" s="44">
        <f ca="1">IFERROR(Attd_Sheet[[#This Row],[Classes Attended]]/Attd_Sheet[[#This Row],[Column1]],"")</f>
        <v>0.15384615384615385</v>
      </c>
      <c r="AU713" s="93"/>
    </row>
    <row r="714" spans="1:47" s="35" customFormat="1" hidden="1" x14ac:dyDescent="0.25">
      <c r="A714" s="42">
        <f>COUNTIFS(Attd_Sheet[Student ID],Attd_Sheet[[#This Row],[Student ID]])</f>
        <v>1</v>
      </c>
      <c r="B714" s="13" t="s">
        <v>137</v>
      </c>
      <c r="C714" s="13" t="s">
        <v>3443</v>
      </c>
      <c r="D714" s="215" t="s">
        <v>297</v>
      </c>
      <c r="E714" s="215" t="s">
        <v>1110</v>
      </c>
      <c r="F714" s="196" t="s">
        <v>30</v>
      </c>
      <c r="G714" s="215" t="s">
        <v>2424</v>
      </c>
      <c r="H714" s="193" t="s">
        <v>6</v>
      </c>
      <c r="I714" s="224" t="s">
        <v>2868</v>
      </c>
      <c r="J714" s="120" t="s">
        <v>2479</v>
      </c>
      <c r="K714" s="4"/>
      <c r="L714" s="4"/>
      <c r="M714" s="4" t="s">
        <v>16</v>
      </c>
      <c r="N714" s="185"/>
      <c r="O714" s="4" t="s">
        <v>16</v>
      </c>
      <c r="P714" s="4"/>
      <c r="Q714" s="4" t="s">
        <v>16</v>
      </c>
      <c r="R714" s="4"/>
      <c r="S714" s="4"/>
      <c r="T714" s="4" t="s">
        <v>16</v>
      </c>
      <c r="U714" s="4"/>
      <c r="V714" s="4" t="s">
        <v>16</v>
      </c>
      <c r="W714" s="4"/>
      <c r="X714" s="4" t="s">
        <v>16</v>
      </c>
      <c r="Y714" s="4"/>
      <c r="Z714" s="4"/>
      <c r="AA714" s="4" t="s">
        <v>16</v>
      </c>
      <c r="AB714" s="4"/>
      <c r="AC714" s="4" t="s">
        <v>16</v>
      </c>
      <c r="AD714" s="4"/>
      <c r="AE714" s="4" t="s">
        <v>16</v>
      </c>
      <c r="AF714" s="4"/>
      <c r="AG714" s="4"/>
      <c r="AH714" s="4" t="s">
        <v>16</v>
      </c>
      <c r="AI714" s="4"/>
      <c r="AJ714" s="4" t="s">
        <v>16</v>
      </c>
      <c r="AK714" s="4"/>
      <c r="AL714" s="4" t="s">
        <v>16</v>
      </c>
      <c r="AM714" s="4"/>
      <c r="AN714" s="4"/>
      <c r="AO714" s="4" t="s">
        <v>16</v>
      </c>
      <c r="AP714" s="42">
        <f ca="1">COUNTIFS(INDIRECT(Data!$J$2),"&lt;&gt;")</f>
        <v>13</v>
      </c>
      <c r="AQ714" s="42">
        <f ca="1">COUNTIFS(INDIRECT(Data!$J$2),"P")</f>
        <v>13</v>
      </c>
      <c r="AR714" s="42">
        <f ca="1">COUNTIFS(INDIRECT(Data!$J$2),"A")</f>
        <v>0</v>
      </c>
      <c r="AS714" s="43">
        <f ca="1">COUNTIFS(INDIRECT(Data!$J$2),"L")</f>
        <v>0</v>
      </c>
      <c r="AT714" s="44">
        <f ca="1">IFERROR(Attd_Sheet[[#This Row],[Classes Attended]]/Attd_Sheet[[#This Row],[Column1]],"")</f>
        <v>1</v>
      </c>
      <c r="AU714" s="93"/>
    </row>
    <row r="715" spans="1:47" s="35" customFormat="1" hidden="1" x14ac:dyDescent="0.25">
      <c r="A715" s="42">
        <f>COUNTIFS(Attd_Sheet[Student ID],Attd_Sheet[[#This Row],[Student ID]])</f>
        <v>1</v>
      </c>
      <c r="B715" s="13" t="s">
        <v>137</v>
      </c>
      <c r="C715" s="13" t="s">
        <v>3443</v>
      </c>
      <c r="D715" s="215" t="s">
        <v>298</v>
      </c>
      <c r="E715" s="215" t="s">
        <v>1111</v>
      </c>
      <c r="F715" s="196" t="s">
        <v>30</v>
      </c>
      <c r="G715" s="215" t="s">
        <v>2424</v>
      </c>
      <c r="H715" s="193" t="s">
        <v>6</v>
      </c>
      <c r="I715" s="224" t="s">
        <v>2868</v>
      </c>
      <c r="J715" s="120" t="s">
        <v>2479</v>
      </c>
      <c r="K715" s="4"/>
      <c r="L715" s="4"/>
      <c r="M715" s="4" t="s">
        <v>16</v>
      </c>
      <c r="N715" s="185"/>
      <c r="O715" s="4" t="s">
        <v>16</v>
      </c>
      <c r="P715" s="4"/>
      <c r="Q715" s="4" t="s">
        <v>16</v>
      </c>
      <c r="R715" s="4"/>
      <c r="S715" s="4"/>
      <c r="T715" s="4" t="s">
        <v>16</v>
      </c>
      <c r="U715" s="4"/>
      <c r="V715" s="4" t="s">
        <v>16</v>
      </c>
      <c r="W715" s="4"/>
      <c r="X715" s="4" t="s">
        <v>16</v>
      </c>
      <c r="Y715" s="4"/>
      <c r="Z715" s="4"/>
      <c r="AA715" s="4" t="s">
        <v>16</v>
      </c>
      <c r="AB715" s="4"/>
      <c r="AC715" s="4" t="s">
        <v>16</v>
      </c>
      <c r="AD715" s="4"/>
      <c r="AE715" s="4" t="s">
        <v>16</v>
      </c>
      <c r="AF715" s="4"/>
      <c r="AG715" s="4"/>
      <c r="AH715" s="4" t="s">
        <v>16</v>
      </c>
      <c r="AI715" s="4"/>
      <c r="AJ715" s="4" t="s">
        <v>16</v>
      </c>
      <c r="AK715" s="4"/>
      <c r="AL715" s="4" t="s">
        <v>16</v>
      </c>
      <c r="AM715" s="4"/>
      <c r="AN715" s="4"/>
      <c r="AO715" s="4" t="s">
        <v>16</v>
      </c>
      <c r="AP715" s="42">
        <f ca="1">COUNTIFS(INDIRECT(Data!$J$2),"&lt;&gt;")</f>
        <v>13</v>
      </c>
      <c r="AQ715" s="42">
        <f ca="1">COUNTIFS(INDIRECT(Data!$J$2),"P")</f>
        <v>13</v>
      </c>
      <c r="AR715" s="42">
        <f ca="1">COUNTIFS(INDIRECT(Data!$J$2),"A")</f>
        <v>0</v>
      </c>
      <c r="AS715" s="43">
        <f ca="1">COUNTIFS(INDIRECT(Data!$J$2),"L")</f>
        <v>0</v>
      </c>
      <c r="AT715" s="44">
        <f ca="1">IFERROR(Attd_Sheet[[#This Row],[Classes Attended]]/Attd_Sheet[[#This Row],[Column1]],"")</f>
        <v>1</v>
      </c>
      <c r="AU715" s="93"/>
    </row>
    <row r="716" spans="1:47" s="35" customFormat="1" hidden="1" x14ac:dyDescent="0.25">
      <c r="A716" s="42">
        <f>COUNTIFS(Attd_Sheet[Student ID],Attd_Sheet[[#This Row],[Student ID]])</f>
        <v>1</v>
      </c>
      <c r="B716" s="13" t="s">
        <v>137</v>
      </c>
      <c r="C716" s="13" t="s">
        <v>3443</v>
      </c>
      <c r="D716" s="215" t="s">
        <v>299</v>
      </c>
      <c r="E716" s="215" t="s">
        <v>1112</v>
      </c>
      <c r="F716" s="196" t="s">
        <v>30</v>
      </c>
      <c r="G716" s="215" t="s">
        <v>2424</v>
      </c>
      <c r="H716" s="193" t="s">
        <v>6</v>
      </c>
      <c r="I716" s="224" t="s">
        <v>2868</v>
      </c>
      <c r="J716" s="120" t="s">
        <v>2479</v>
      </c>
      <c r="K716" s="4"/>
      <c r="L716" s="4"/>
      <c r="M716" s="4" t="s">
        <v>16</v>
      </c>
      <c r="N716" s="185"/>
      <c r="O716" s="4" t="s">
        <v>16</v>
      </c>
      <c r="P716" s="4"/>
      <c r="Q716" s="4" t="s">
        <v>16</v>
      </c>
      <c r="R716" s="4"/>
      <c r="S716" s="4"/>
      <c r="T716" s="4" t="s">
        <v>16</v>
      </c>
      <c r="U716" s="4"/>
      <c r="V716" s="4" t="s">
        <v>16</v>
      </c>
      <c r="W716" s="4"/>
      <c r="X716" s="4" t="s">
        <v>16</v>
      </c>
      <c r="Y716" s="4"/>
      <c r="Z716" s="4"/>
      <c r="AA716" s="4" t="s">
        <v>16</v>
      </c>
      <c r="AB716" s="4"/>
      <c r="AC716" s="4" t="s">
        <v>16</v>
      </c>
      <c r="AD716" s="4"/>
      <c r="AE716" s="4" t="s">
        <v>16</v>
      </c>
      <c r="AF716" s="4"/>
      <c r="AG716" s="4"/>
      <c r="AH716" s="4" t="s">
        <v>16</v>
      </c>
      <c r="AI716" s="4"/>
      <c r="AJ716" s="4" t="s">
        <v>16</v>
      </c>
      <c r="AK716" s="4"/>
      <c r="AL716" s="4" t="s">
        <v>16</v>
      </c>
      <c r="AM716" s="4"/>
      <c r="AN716" s="4"/>
      <c r="AO716" s="4" t="s">
        <v>16</v>
      </c>
      <c r="AP716" s="42">
        <f ca="1">COUNTIFS(INDIRECT(Data!$J$2),"&lt;&gt;")</f>
        <v>13</v>
      </c>
      <c r="AQ716" s="42">
        <f ca="1">COUNTIFS(INDIRECT(Data!$J$2),"P")</f>
        <v>13</v>
      </c>
      <c r="AR716" s="42">
        <f ca="1">COUNTIFS(INDIRECT(Data!$J$2),"A")</f>
        <v>0</v>
      </c>
      <c r="AS716" s="43">
        <f ca="1">COUNTIFS(INDIRECT(Data!$J$2),"L")</f>
        <v>0</v>
      </c>
      <c r="AT716" s="44">
        <f ca="1">IFERROR(Attd_Sheet[[#This Row],[Classes Attended]]/Attd_Sheet[[#This Row],[Column1]],"")</f>
        <v>1</v>
      </c>
      <c r="AU716" s="93"/>
    </row>
    <row r="717" spans="1:47" s="35" customFormat="1" hidden="1" x14ac:dyDescent="0.25">
      <c r="A717" s="42">
        <f>COUNTIFS(Attd_Sheet[Student ID],Attd_Sheet[[#This Row],[Student ID]])</f>
        <v>1</v>
      </c>
      <c r="B717" s="13" t="s">
        <v>137</v>
      </c>
      <c r="C717" s="13" t="s">
        <v>3443</v>
      </c>
      <c r="D717" s="215" t="s">
        <v>300</v>
      </c>
      <c r="E717" s="215" t="s">
        <v>1113</v>
      </c>
      <c r="F717" s="196" t="s">
        <v>30</v>
      </c>
      <c r="G717" s="215" t="s">
        <v>2424</v>
      </c>
      <c r="H717" s="193" t="s">
        <v>6</v>
      </c>
      <c r="I717" s="224" t="s">
        <v>2868</v>
      </c>
      <c r="J717" s="120" t="s">
        <v>2479</v>
      </c>
      <c r="K717" s="4"/>
      <c r="L717" s="4"/>
      <c r="M717" s="4" t="s">
        <v>16</v>
      </c>
      <c r="N717" s="185"/>
      <c r="O717" s="4" t="s">
        <v>16</v>
      </c>
      <c r="P717" s="4"/>
      <c r="Q717" s="4" t="s">
        <v>16</v>
      </c>
      <c r="R717" s="4"/>
      <c r="S717" s="4"/>
      <c r="T717" s="4" t="s">
        <v>16</v>
      </c>
      <c r="U717" s="4"/>
      <c r="V717" s="4" t="s">
        <v>16</v>
      </c>
      <c r="W717" s="4"/>
      <c r="X717" s="4" t="s">
        <v>16</v>
      </c>
      <c r="Y717" s="4"/>
      <c r="Z717" s="4"/>
      <c r="AA717" s="4" t="s">
        <v>16</v>
      </c>
      <c r="AB717" s="4"/>
      <c r="AC717" s="4" t="s">
        <v>16</v>
      </c>
      <c r="AD717" s="4"/>
      <c r="AE717" s="4" t="s">
        <v>16</v>
      </c>
      <c r="AF717" s="4"/>
      <c r="AG717" s="4"/>
      <c r="AH717" s="4" t="s">
        <v>16</v>
      </c>
      <c r="AI717" s="4"/>
      <c r="AJ717" s="4" t="s">
        <v>16</v>
      </c>
      <c r="AK717" s="4"/>
      <c r="AL717" s="4" t="s">
        <v>16</v>
      </c>
      <c r="AM717" s="4"/>
      <c r="AN717" s="4"/>
      <c r="AO717" s="4" t="s">
        <v>16</v>
      </c>
      <c r="AP717" s="42">
        <f ca="1">COUNTIFS(INDIRECT(Data!$J$2),"&lt;&gt;")</f>
        <v>13</v>
      </c>
      <c r="AQ717" s="42">
        <f ca="1">COUNTIFS(INDIRECT(Data!$J$2),"P")</f>
        <v>13</v>
      </c>
      <c r="AR717" s="42">
        <f ca="1">COUNTIFS(INDIRECT(Data!$J$2),"A")</f>
        <v>0</v>
      </c>
      <c r="AS717" s="43">
        <f ca="1">COUNTIFS(INDIRECT(Data!$J$2),"L")</f>
        <v>0</v>
      </c>
      <c r="AT717" s="44">
        <f ca="1">IFERROR(Attd_Sheet[[#This Row],[Classes Attended]]/Attd_Sheet[[#This Row],[Column1]],"")</f>
        <v>1</v>
      </c>
      <c r="AU717" s="93"/>
    </row>
    <row r="718" spans="1:47" s="35" customFormat="1" hidden="1" x14ac:dyDescent="0.25">
      <c r="A718" s="42">
        <f>COUNTIFS(Attd_Sheet[Student ID],Attd_Sheet[[#This Row],[Student ID]])</f>
        <v>1</v>
      </c>
      <c r="B718" s="13" t="s">
        <v>137</v>
      </c>
      <c r="C718" s="13" t="s">
        <v>3443</v>
      </c>
      <c r="D718" s="215" t="s">
        <v>301</v>
      </c>
      <c r="E718" s="215" t="s">
        <v>1114</v>
      </c>
      <c r="F718" s="196" t="s">
        <v>30</v>
      </c>
      <c r="G718" s="215" t="s">
        <v>2424</v>
      </c>
      <c r="H718" s="193" t="s">
        <v>6</v>
      </c>
      <c r="I718" s="224" t="s">
        <v>2868</v>
      </c>
      <c r="J718" s="120" t="s">
        <v>2479</v>
      </c>
      <c r="K718" s="4"/>
      <c r="L718" s="4"/>
      <c r="M718" s="4" t="s">
        <v>16</v>
      </c>
      <c r="N718" s="185"/>
      <c r="O718" s="4" t="s">
        <v>28</v>
      </c>
      <c r="P718" s="4"/>
      <c r="Q718" s="4" t="s">
        <v>16</v>
      </c>
      <c r="R718" s="4"/>
      <c r="S718" s="4"/>
      <c r="T718" s="4" t="s">
        <v>16</v>
      </c>
      <c r="U718" s="4"/>
      <c r="V718" s="4" t="s">
        <v>16</v>
      </c>
      <c r="W718" s="4"/>
      <c r="X718" s="4" t="s">
        <v>16</v>
      </c>
      <c r="Y718" s="4"/>
      <c r="Z718" s="4"/>
      <c r="AA718" s="4" t="s">
        <v>16</v>
      </c>
      <c r="AB718" s="4"/>
      <c r="AC718" s="4" t="s">
        <v>16</v>
      </c>
      <c r="AD718" s="4"/>
      <c r="AE718" s="4" t="s">
        <v>16</v>
      </c>
      <c r="AF718" s="4"/>
      <c r="AG718" s="4"/>
      <c r="AH718" s="4" t="s">
        <v>16</v>
      </c>
      <c r="AI718" s="4"/>
      <c r="AJ718" s="4" t="s">
        <v>16</v>
      </c>
      <c r="AK718" s="4"/>
      <c r="AL718" s="4" t="s">
        <v>16</v>
      </c>
      <c r="AM718" s="4"/>
      <c r="AN718" s="4"/>
      <c r="AO718" s="4" t="s">
        <v>16</v>
      </c>
      <c r="AP718" s="42">
        <f ca="1">COUNTIFS(INDIRECT(Data!$J$2),"&lt;&gt;")</f>
        <v>13</v>
      </c>
      <c r="AQ718" s="42">
        <f ca="1">COUNTIFS(INDIRECT(Data!$J$2),"P")</f>
        <v>12</v>
      </c>
      <c r="AR718" s="42">
        <f ca="1">COUNTIFS(INDIRECT(Data!$J$2),"A")</f>
        <v>1</v>
      </c>
      <c r="AS718" s="43">
        <f ca="1">COUNTIFS(INDIRECT(Data!$J$2),"L")</f>
        <v>0</v>
      </c>
      <c r="AT718" s="44">
        <f ca="1">IFERROR(Attd_Sheet[[#This Row],[Classes Attended]]/Attd_Sheet[[#This Row],[Column1]],"")</f>
        <v>0.92307692307692313</v>
      </c>
      <c r="AU718" s="93"/>
    </row>
    <row r="719" spans="1:47" s="35" customFormat="1" hidden="1" x14ac:dyDescent="0.25">
      <c r="A719" s="42">
        <f>COUNTIFS(Attd_Sheet[Student ID],Attd_Sheet[[#This Row],[Student ID]])</f>
        <v>1</v>
      </c>
      <c r="B719" s="13" t="s">
        <v>137</v>
      </c>
      <c r="C719" s="13" t="s">
        <v>3443</v>
      </c>
      <c r="D719" s="215" t="s">
        <v>302</v>
      </c>
      <c r="E719" s="215" t="s">
        <v>1115</v>
      </c>
      <c r="F719" s="196" t="s">
        <v>30</v>
      </c>
      <c r="G719" s="215" t="s">
        <v>2424</v>
      </c>
      <c r="H719" s="193" t="s">
        <v>6</v>
      </c>
      <c r="I719" s="224" t="s">
        <v>2868</v>
      </c>
      <c r="J719" s="120" t="s">
        <v>2479</v>
      </c>
      <c r="K719" s="4"/>
      <c r="L719" s="4"/>
      <c r="M719" s="4" t="s">
        <v>16</v>
      </c>
      <c r="N719" s="185"/>
      <c r="O719" s="4" t="s">
        <v>16</v>
      </c>
      <c r="P719" s="4"/>
      <c r="Q719" s="4" t="s">
        <v>17</v>
      </c>
      <c r="R719" s="4"/>
      <c r="S719" s="4"/>
      <c r="T719" s="4" t="s">
        <v>17</v>
      </c>
      <c r="U719" s="4"/>
      <c r="V719" s="4" t="s">
        <v>17</v>
      </c>
      <c r="W719" s="4"/>
      <c r="X719" s="4" t="s">
        <v>16</v>
      </c>
      <c r="Y719" s="4"/>
      <c r="Z719" s="4"/>
      <c r="AA719" s="4" t="s">
        <v>16</v>
      </c>
      <c r="AB719" s="4"/>
      <c r="AC719" s="4" t="s">
        <v>16</v>
      </c>
      <c r="AD719" s="4"/>
      <c r="AE719" s="4" t="s">
        <v>16</v>
      </c>
      <c r="AF719" s="4"/>
      <c r="AG719" s="4"/>
      <c r="AH719" s="4" t="s">
        <v>16</v>
      </c>
      <c r="AI719" s="4"/>
      <c r="AJ719" s="4" t="s">
        <v>16</v>
      </c>
      <c r="AK719" s="4"/>
      <c r="AL719" s="4" t="s">
        <v>16</v>
      </c>
      <c r="AM719" s="4"/>
      <c r="AN719" s="4"/>
      <c r="AO719" s="4" t="s">
        <v>16</v>
      </c>
      <c r="AP719" s="42">
        <f ca="1">COUNTIFS(INDIRECT(Data!$J$2),"&lt;&gt;")</f>
        <v>13</v>
      </c>
      <c r="AQ719" s="42">
        <f ca="1">COUNTIFS(INDIRECT(Data!$J$2),"P")</f>
        <v>10</v>
      </c>
      <c r="AR719" s="42">
        <f ca="1">COUNTIFS(INDIRECT(Data!$J$2),"A")</f>
        <v>0</v>
      </c>
      <c r="AS719" s="43">
        <f ca="1">COUNTIFS(INDIRECT(Data!$J$2),"L")</f>
        <v>3</v>
      </c>
      <c r="AT719" s="44">
        <f ca="1">IFERROR(Attd_Sheet[[#This Row],[Classes Attended]]/Attd_Sheet[[#This Row],[Column1]],"")</f>
        <v>0.76923076923076927</v>
      </c>
      <c r="AU719" s="93"/>
    </row>
    <row r="720" spans="1:47" s="35" customFormat="1" hidden="1" x14ac:dyDescent="0.25">
      <c r="A720" s="42">
        <f>COUNTIFS(Attd_Sheet[Student ID],Attd_Sheet[[#This Row],[Student ID]])</f>
        <v>1</v>
      </c>
      <c r="B720" s="13" t="s">
        <v>137</v>
      </c>
      <c r="C720" s="13" t="s">
        <v>3443</v>
      </c>
      <c r="D720" s="215" t="s">
        <v>303</v>
      </c>
      <c r="E720" s="215" t="s">
        <v>1116</v>
      </c>
      <c r="F720" s="196" t="s">
        <v>30</v>
      </c>
      <c r="G720" s="215" t="s">
        <v>2424</v>
      </c>
      <c r="H720" s="193" t="s">
        <v>6</v>
      </c>
      <c r="I720" s="224" t="s">
        <v>2868</v>
      </c>
      <c r="J720" s="120" t="s">
        <v>2479</v>
      </c>
      <c r="K720" s="4"/>
      <c r="L720" s="4"/>
      <c r="M720" s="4" t="s">
        <v>16</v>
      </c>
      <c r="N720" s="185"/>
      <c r="O720" s="4" t="s">
        <v>28</v>
      </c>
      <c r="P720" s="4"/>
      <c r="Q720" s="4" t="s">
        <v>28</v>
      </c>
      <c r="R720" s="4"/>
      <c r="S720" s="4"/>
      <c r="T720" s="4" t="s">
        <v>16</v>
      </c>
      <c r="U720" s="4"/>
      <c r="V720" s="4" t="s">
        <v>16</v>
      </c>
      <c r="W720" s="4"/>
      <c r="X720" s="4" t="s">
        <v>28</v>
      </c>
      <c r="Y720" s="4"/>
      <c r="Z720" s="4"/>
      <c r="AA720" s="4" t="s">
        <v>16</v>
      </c>
      <c r="AB720" s="4"/>
      <c r="AC720" s="4" t="s">
        <v>16</v>
      </c>
      <c r="AD720" s="4"/>
      <c r="AE720" s="4" t="s">
        <v>16</v>
      </c>
      <c r="AF720" s="4"/>
      <c r="AG720" s="4"/>
      <c r="AH720" s="4" t="s">
        <v>16</v>
      </c>
      <c r="AI720" s="4"/>
      <c r="AJ720" s="4" t="s">
        <v>16</v>
      </c>
      <c r="AK720" s="4"/>
      <c r="AL720" s="4" t="s">
        <v>16</v>
      </c>
      <c r="AM720" s="4"/>
      <c r="AN720" s="4"/>
      <c r="AO720" s="4" t="s">
        <v>16</v>
      </c>
      <c r="AP720" s="42">
        <f ca="1">COUNTIFS(INDIRECT(Data!$J$2),"&lt;&gt;")</f>
        <v>13</v>
      </c>
      <c r="AQ720" s="42">
        <f ca="1">COUNTIFS(INDIRECT(Data!$J$2),"P")</f>
        <v>10</v>
      </c>
      <c r="AR720" s="42">
        <f ca="1">COUNTIFS(INDIRECT(Data!$J$2),"A")</f>
        <v>3</v>
      </c>
      <c r="AS720" s="43">
        <f ca="1">COUNTIFS(INDIRECT(Data!$J$2),"L")</f>
        <v>0</v>
      </c>
      <c r="AT720" s="44">
        <f ca="1">IFERROR(Attd_Sheet[[#This Row],[Classes Attended]]/Attd_Sheet[[#This Row],[Column1]],"")</f>
        <v>0.76923076923076927</v>
      </c>
      <c r="AU720" s="26"/>
    </row>
    <row r="721" spans="1:47" s="35" customFormat="1" hidden="1" x14ac:dyDescent="0.25">
      <c r="A721" s="42">
        <f>COUNTIFS(Attd_Sheet[Student ID],Attd_Sheet[[#This Row],[Student ID]])</f>
        <v>1</v>
      </c>
      <c r="B721" s="13" t="s">
        <v>137</v>
      </c>
      <c r="C721" s="13" t="s">
        <v>3443</v>
      </c>
      <c r="D721" s="215" t="s">
        <v>304</v>
      </c>
      <c r="E721" s="215" t="s">
        <v>1117</v>
      </c>
      <c r="F721" s="196" t="s">
        <v>30</v>
      </c>
      <c r="G721" s="215" t="s">
        <v>2424</v>
      </c>
      <c r="H721" s="193" t="s">
        <v>6</v>
      </c>
      <c r="I721" s="224" t="s">
        <v>2868</v>
      </c>
      <c r="J721" s="120" t="s">
        <v>2479</v>
      </c>
      <c r="K721" s="4"/>
      <c r="L721" s="4"/>
      <c r="M721" s="4" t="s">
        <v>16</v>
      </c>
      <c r="N721" s="185"/>
      <c r="O721" s="4" t="s">
        <v>28</v>
      </c>
      <c r="P721" s="4"/>
      <c r="Q721" s="4" t="s">
        <v>28</v>
      </c>
      <c r="R721" s="4"/>
      <c r="S721" s="4"/>
      <c r="T721" s="4" t="s">
        <v>16</v>
      </c>
      <c r="U721" s="4"/>
      <c r="V721" s="4" t="s">
        <v>28</v>
      </c>
      <c r="W721" s="4"/>
      <c r="X721" s="4" t="s">
        <v>16</v>
      </c>
      <c r="Y721" s="4"/>
      <c r="Z721" s="4"/>
      <c r="AA721" s="4" t="s">
        <v>16</v>
      </c>
      <c r="AB721" s="4"/>
      <c r="AC721" s="4" t="s">
        <v>16</v>
      </c>
      <c r="AD721" s="4"/>
      <c r="AE721" s="4" t="s">
        <v>28</v>
      </c>
      <c r="AF721" s="4"/>
      <c r="AG721" s="4"/>
      <c r="AH721" s="4" t="s">
        <v>16</v>
      </c>
      <c r="AI721" s="4"/>
      <c r="AJ721" s="4" t="s">
        <v>16</v>
      </c>
      <c r="AK721" s="4"/>
      <c r="AL721" s="4" t="s">
        <v>16</v>
      </c>
      <c r="AM721" s="4"/>
      <c r="AN721" s="4"/>
      <c r="AO721" s="4" t="s">
        <v>16</v>
      </c>
      <c r="AP721" s="42">
        <f ca="1">COUNTIFS(INDIRECT(Data!$J$2),"&lt;&gt;")</f>
        <v>13</v>
      </c>
      <c r="AQ721" s="42">
        <f ca="1">COUNTIFS(INDIRECT(Data!$J$2),"P")</f>
        <v>9</v>
      </c>
      <c r="AR721" s="42">
        <f ca="1">COUNTIFS(INDIRECT(Data!$J$2),"A")</f>
        <v>4</v>
      </c>
      <c r="AS721" s="43">
        <f ca="1">COUNTIFS(INDIRECT(Data!$J$2),"L")</f>
        <v>0</v>
      </c>
      <c r="AT721" s="44">
        <f ca="1">IFERROR(Attd_Sheet[[#This Row],[Classes Attended]]/Attd_Sheet[[#This Row],[Column1]],"")</f>
        <v>0.69230769230769229</v>
      </c>
      <c r="AU721" s="26"/>
    </row>
    <row r="722" spans="1:47" s="35" customFormat="1" hidden="1" x14ac:dyDescent="0.25">
      <c r="A722" s="42">
        <f>COUNTIFS(Attd_Sheet[Student ID],Attd_Sheet[[#This Row],[Student ID]])</f>
        <v>1</v>
      </c>
      <c r="B722" s="13" t="s">
        <v>137</v>
      </c>
      <c r="C722" s="193" t="s">
        <v>2981</v>
      </c>
      <c r="D722" s="215" t="s">
        <v>2121</v>
      </c>
      <c r="E722" s="215" t="s">
        <v>2122</v>
      </c>
      <c r="F722" s="196" t="s">
        <v>30</v>
      </c>
      <c r="G722" s="215" t="s">
        <v>2408</v>
      </c>
      <c r="H722" s="193" t="s">
        <v>6</v>
      </c>
      <c r="I722" s="224" t="s">
        <v>2867</v>
      </c>
      <c r="J722" s="120" t="s">
        <v>2480</v>
      </c>
      <c r="K722" s="4"/>
      <c r="L722" s="4"/>
      <c r="M722" s="4" t="s">
        <v>28</v>
      </c>
      <c r="N722" s="4"/>
      <c r="O722" s="4" t="s">
        <v>16</v>
      </c>
      <c r="P722" s="4"/>
      <c r="Q722" s="4" t="s">
        <v>16</v>
      </c>
      <c r="R722" s="4"/>
      <c r="S722" s="4"/>
      <c r="T722" s="4" t="s">
        <v>16</v>
      </c>
      <c r="U722" s="4"/>
      <c r="V722" s="4" t="s">
        <v>16</v>
      </c>
      <c r="W722" s="4"/>
      <c r="X722" s="4" t="s">
        <v>16</v>
      </c>
      <c r="Y722" s="4"/>
      <c r="Z722" s="4"/>
      <c r="AA722" s="4" t="s">
        <v>16</v>
      </c>
      <c r="AB722" s="4"/>
      <c r="AC722" s="4" t="s">
        <v>16</v>
      </c>
      <c r="AD722" s="4"/>
      <c r="AE722" s="4" t="s">
        <v>16</v>
      </c>
      <c r="AF722" s="4"/>
      <c r="AG722" s="4"/>
      <c r="AH722" s="4" t="s">
        <v>16</v>
      </c>
      <c r="AI722" s="4"/>
      <c r="AJ722" s="4" t="s">
        <v>16</v>
      </c>
      <c r="AK722" s="4"/>
      <c r="AL722" s="4" t="s">
        <v>16</v>
      </c>
      <c r="AM722" s="4"/>
      <c r="AN722" s="4"/>
      <c r="AO722" s="4" t="s">
        <v>16</v>
      </c>
      <c r="AP722" s="42">
        <f ca="1">COUNTIFS(INDIRECT(Data!$J$2),"&lt;&gt;")</f>
        <v>13</v>
      </c>
      <c r="AQ722" s="42">
        <f ca="1">COUNTIFS(INDIRECT(Data!$J$2),"P")</f>
        <v>12</v>
      </c>
      <c r="AR722" s="42">
        <f ca="1">COUNTIFS(INDIRECT(Data!$J$2),"A")</f>
        <v>1</v>
      </c>
      <c r="AS722" s="43">
        <f ca="1">COUNTIFS(INDIRECT(Data!$J$2),"L")</f>
        <v>0</v>
      </c>
      <c r="AT722" s="44">
        <f ca="1">IFERROR(Attd_Sheet[[#This Row],[Classes Attended]]/Attd_Sheet[[#This Row],[Column1]],"")</f>
        <v>0.92307692307692313</v>
      </c>
      <c r="AU722" s="26"/>
    </row>
    <row r="723" spans="1:47" s="35" customFormat="1" hidden="1" x14ac:dyDescent="0.25">
      <c r="A723" s="42">
        <f>COUNTIFS(Attd_Sheet[Student ID],Attd_Sheet[[#This Row],[Student ID]])</f>
        <v>1</v>
      </c>
      <c r="B723" s="13" t="s">
        <v>137</v>
      </c>
      <c r="C723" s="193" t="s">
        <v>2981</v>
      </c>
      <c r="D723" s="215" t="s">
        <v>2123</v>
      </c>
      <c r="E723" s="215" t="s">
        <v>2124</v>
      </c>
      <c r="F723" s="196" t="s">
        <v>30</v>
      </c>
      <c r="G723" s="215" t="s">
        <v>2408</v>
      </c>
      <c r="H723" s="193" t="s">
        <v>6</v>
      </c>
      <c r="I723" s="224" t="s">
        <v>2867</v>
      </c>
      <c r="J723" s="120" t="s">
        <v>2480</v>
      </c>
      <c r="K723" s="4"/>
      <c r="L723" s="4"/>
      <c r="M723" s="4" t="s">
        <v>16</v>
      </c>
      <c r="N723" s="4"/>
      <c r="O723" s="4" t="s">
        <v>16</v>
      </c>
      <c r="P723" s="4"/>
      <c r="Q723" s="4" t="s">
        <v>16</v>
      </c>
      <c r="R723" s="4"/>
      <c r="S723" s="4"/>
      <c r="T723" s="4" t="s">
        <v>16</v>
      </c>
      <c r="U723" s="4"/>
      <c r="V723" s="4" t="s">
        <v>16</v>
      </c>
      <c r="W723" s="4"/>
      <c r="X723" s="4" t="s">
        <v>16</v>
      </c>
      <c r="Y723" s="4"/>
      <c r="Z723" s="4"/>
      <c r="AA723" s="4" t="s">
        <v>16</v>
      </c>
      <c r="AB723" s="4"/>
      <c r="AC723" s="4" t="s">
        <v>16</v>
      </c>
      <c r="AD723" s="4"/>
      <c r="AE723" s="4" t="s">
        <v>16</v>
      </c>
      <c r="AF723" s="185"/>
      <c r="AG723" s="4"/>
      <c r="AH723" s="4" t="s">
        <v>16</v>
      </c>
      <c r="AI723" s="4"/>
      <c r="AJ723" s="4" t="s">
        <v>16</v>
      </c>
      <c r="AK723" s="4"/>
      <c r="AL723" s="4" t="s">
        <v>16</v>
      </c>
      <c r="AM723" s="4"/>
      <c r="AN723" s="4"/>
      <c r="AO723" s="4" t="s">
        <v>16</v>
      </c>
      <c r="AP723" s="42">
        <f ca="1">COUNTIFS(INDIRECT(Data!$J$2),"&lt;&gt;")</f>
        <v>13</v>
      </c>
      <c r="AQ723" s="42">
        <f ca="1">COUNTIFS(INDIRECT(Data!$J$2),"P")</f>
        <v>13</v>
      </c>
      <c r="AR723" s="42">
        <f ca="1">COUNTIFS(INDIRECT(Data!$J$2),"A")</f>
        <v>0</v>
      </c>
      <c r="AS723" s="43">
        <f ca="1">COUNTIFS(INDIRECT(Data!$J$2),"L")</f>
        <v>0</v>
      </c>
      <c r="AT723" s="44">
        <f ca="1">IFERROR(Attd_Sheet[[#This Row],[Classes Attended]]/Attd_Sheet[[#This Row],[Column1]],"")</f>
        <v>1</v>
      </c>
      <c r="AU723" s="26"/>
    </row>
    <row r="724" spans="1:47" s="35" customFormat="1" hidden="1" x14ac:dyDescent="0.25">
      <c r="A724" s="42">
        <f>COUNTIFS(Attd_Sheet[Student ID],Attd_Sheet[[#This Row],[Student ID]])</f>
        <v>1</v>
      </c>
      <c r="B724" s="13" t="s">
        <v>137</v>
      </c>
      <c r="C724" s="193" t="s">
        <v>2981</v>
      </c>
      <c r="D724" s="215" t="s">
        <v>2125</v>
      </c>
      <c r="E724" s="215" t="s">
        <v>1196</v>
      </c>
      <c r="F724" s="196" t="s">
        <v>30</v>
      </c>
      <c r="G724" s="215" t="s">
        <v>2408</v>
      </c>
      <c r="H724" s="193" t="s">
        <v>6</v>
      </c>
      <c r="I724" s="224" t="s">
        <v>2867</v>
      </c>
      <c r="J724" s="120" t="s">
        <v>2480</v>
      </c>
      <c r="K724" s="4"/>
      <c r="L724" s="4"/>
      <c r="M724" s="4" t="s">
        <v>16</v>
      </c>
      <c r="N724" s="4"/>
      <c r="O724" s="4" t="s">
        <v>16</v>
      </c>
      <c r="P724" s="4"/>
      <c r="Q724" s="4" t="s">
        <v>16</v>
      </c>
      <c r="R724" s="4"/>
      <c r="S724" s="4"/>
      <c r="T724" s="4" t="s">
        <v>16</v>
      </c>
      <c r="U724" s="4"/>
      <c r="V724" s="4" t="s">
        <v>16</v>
      </c>
      <c r="W724" s="4"/>
      <c r="X724" s="4" t="s">
        <v>16</v>
      </c>
      <c r="Y724" s="4"/>
      <c r="Z724" s="4"/>
      <c r="AA724" s="4" t="s">
        <v>16</v>
      </c>
      <c r="AB724" s="4"/>
      <c r="AC724" s="4" t="s">
        <v>16</v>
      </c>
      <c r="AD724" s="4"/>
      <c r="AE724" s="4" t="s">
        <v>16</v>
      </c>
      <c r="AF724" s="4"/>
      <c r="AG724" s="4"/>
      <c r="AH724" s="4" t="s">
        <v>16</v>
      </c>
      <c r="AI724" s="4"/>
      <c r="AJ724" s="4" t="s">
        <v>16</v>
      </c>
      <c r="AK724" s="4"/>
      <c r="AL724" s="4" t="s">
        <v>16</v>
      </c>
      <c r="AM724" s="4"/>
      <c r="AN724" s="4"/>
      <c r="AO724" s="4" t="s">
        <v>28</v>
      </c>
      <c r="AP724" s="42">
        <f ca="1">COUNTIFS(INDIRECT(Data!$J$2),"&lt;&gt;")</f>
        <v>13</v>
      </c>
      <c r="AQ724" s="42">
        <f ca="1">COUNTIFS(INDIRECT(Data!$J$2),"P")</f>
        <v>12</v>
      </c>
      <c r="AR724" s="42">
        <f ca="1">COUNTIFS(INDIRECT(Data!$J$2),"A")</f>
        <v>1</v>
      </c>
      <c r="AS724" s="43">
        <f ca="1">COUNTIFS(INDIRECT(Data!$J$2),"L")</f>
        <v>0</v>
      </c>
      <c r="AT724" s="44">
        <f ca="1">IFERROR(Attd_Sheet[[#This Row],[Classes Attended]]/Attd_Sheet[[#This Row],[Column1]],"")</f>
        <v>0.92307692307692313</v>
      </c>
      <c r="AU724" s="26"/>
    </row>
    <row r="725" spans="1:47" s="35" customFormat="1" hidden="1" x14ac:dyDescent="0.25">
      <c r="A725" s="42">
        <f>COUNTIFS(Attd_Sheet[Student ID],Attd_Sheet[[#This Row],[Student ID]])</f>
        <v>1</v>
      </c>
      <c r="B725" s="13" t="s">
        <v>137</v>
      </c>
      <c r="C725" s="193" t="s">
        <v>2981</v>
      </c>
      <c r="D725" s="215" t="s">
        <v>2126</v>
      </c>
      <c r="E725" s="215" t="s">
        <v>2127</v>
      </c>
      <c r="F725" s="196" t="s">
        <v>30</v>
      </c>
      <c r="G725" s="215" t="s">
        <v>2408</v>
      </c>
      <c r="H725" s="193" t="s">
        <v>6</v>
      </c>
      <c r="I725" s="224" t="s">
        <v>2867</v>
      </c>
      <c r="J725" s="120" t="s">
        <v>2480</v>
      </c>
      <c r="K725" s="4"/>
      <c r="L725" s="4"/>
      <c r="M725" s="4" t="s">
        <v>16</v>
      </c>
      <c r="N725" s="4"/>
      <c r="O725" s="4" t="s">
        <v>16</v>
      </c>
      <c r="P725" s="4"/>
      <c r="Q725" s="4" t="s">
        <v>16</v>
      </c>
      <c r="R725" s="4"/>
      <c r="S725" s="4"/>
      <c r="T725" s="4" t="s">
        <v>16</v>
      </c>
      <c r="U725" s="4"/>
      <c r="V725" s="4" t="s">
        <v>16</v>
      </c>
      <c r="W725" s="4"/>
      <c r="X725" s="4" t="s">
        <v>16</v>
      </c>
      <c r="Y725" s="4"/>
      <c r="Z725" s="4"/>
      <c r="AA725" s="4" t="s">
        <v>16</v>
      </c>
      <c r="AB725" s="4"/>
      <c r="AC725" s="4" t="s">
        <v>16</v>
      </c>
      <c r="AD725" s="4"/>
      <c r="AE725" s="4" t="s">
        <v>16</v>
      </c>
      <c r="AF725" s="4"/>
      <c r="AG725" s="4"/>
      <c r="AH725" s="4" t="s">
        <v>16</v>
      </c>
      <c r="AI725" s="4"/>
      <c r="AJ725" s="4" t="s">
        <v>16</v>
      </c>
      <c r="AK725" s="4"/>
      <c r="AL725" s="4" t="s">
        <v>16</v>
      </c>
      <c r="AM725" s="4"/>
      <c r="AN725" s="4"/>
      <c r="AO725" s="4" t="s">
        <v>16</v>
      </c>
      <c r="AP725" s="42">
        <f ca="1">COUNTIFS(INDIRECT(Data!$J$2),"&lt;&gt;")</f>
        <v>13</v>
      </c>
      <c r="AQ725" s="42">
        <f ca="1">COUNTIFS(INDIRECT(Data!$J$2),"P")</f>
        <v>13</v>
      </c>
      <c r="AR725" s="42">
        <f ca="1">COUNTIFS(INDIRECT(Data!$J$2),"A")</f>
        <v>0</v>
      </c>
      <c r="AS725" s="43">
        <f ca="1">COUNTIFS(INDIRECT(Data!$J$2),"L")</f>
        <v>0</v>
      </c>
      <c r="AT725" s="44">
        <f ca="1">IFERROR(Attd_Sheet[[#This Row],[Classes Attended]]/Attd_Sheet[[#This Row],[Column1]],"")</f>
        <v>1</v>
      </c>
      <c r="AU725" s="26"/>
    </row>
    <row r="726" spans="1:47" s="35" customFormat="1" hidden="1" x14ac:dyDescent="0.25">
      <c r="A726" s="42">
        <f>COUNTIFS(Attd_Sheet[Student ID],Attd_Sheet[[#This Row],[Student ID]])</f>
        <v>1</v>
      </c>
      <c r="B726" s="13" t="s">
        <v>137</v>
      </c>
      <c r="C726" s="193" t="s">
        <v>2981</v>
      </c>
      <c r="D726" s="215" t="s">
        <v>2128</v>
      </c>
      <c r="E726" s="215" t="s">
        <v>2129</v>
      </c>
      <c r="F726" s="196" t="s">
        <v>30</v>
      </c>
      <c r="G726" s="215" t="s">
        <v>2408</v>
      </c>
      <c r="H726" s="193" t="s">
        <v>6</v>
      </c>
      <c r="I726" s="224" t="s">
        <v>2867</v>
      </c>
      <c r="J726" s="120" t="s">
        <v>2480</v>
      </c>
      <c r="K726" s="4"/>
      <c r="L726" s="4"/>
      <c r="M726" s="4" t="s">
        <v>16</v>
      </c>
      <c r="N726" s="4"/>
      <c r="O726" s="4" t="s">
        <v>16</v>
      </c>
      <c r="P726" s="4"/>
      <c r="Q726" s="4" t="s">
        <v>16</v>
      </c>
      <c r="R726" s="4"/>
      <c r="S726" s="4"/>
      <c r="T726" s="4" t="s">
        <v>16</v>
      </c>
      <c r="U726" s="4"/>
      <c r="V726" s="4" t="s">
        <v>16</v>
      </c>
      <c r="W726" s="4"/>
      <c r="X726" s="4" t="s">
        <v>16</v>
      </c>
      <c r="Y726" s="4"/>
      <c r="Z726" s="4"/>
      <c r="AA726" s="4" t="s">
        <v>16</v>
      </c>
      <c r="AB726" s="4"/>
      <c r="AC726" s="4" t="s">
        <v>16</v>
      </c>
      <c r="AD726" s="4"/>
      <c r="AE726" s="4" t="s">
        <v>16</v>
      </c>
      <c r="AF726" s="4"/>
      <c r="AG726" s="4"/>
      <c r="AH726" s="4" t="s">
        <v>16</v>
      </c>
      <c r="AI726" s="4"/>
      <c r="AJ726" s="4" t="s">
        <v>16</v>
      </c>
      <c r="AK726" s="4"/>
      <c r="AL726" s="4" t="s">
        <v>16</v>
      </c>
      <c r="AM726" s="4"/>
      <c r="AN726" s="4"/>
      <c r="AO726" s="4" t="s">
        <v>16</v>
      </c>
      <c r="AP726" s="42">
        <f ca="1">COUNTIFS(INDIRECT(Data!$J$2),"&lt;&gt;")</f>
        <v>13</v>
      </c>
      <c r="AQ726" s="42">
        <f ca="1">COUNTIFS(INDIRECT(Data!$J$2),"P")</f>
        <v>13</v>
      </c>
      <c r="AR726" s="42">
        <f ca="1">COUNTIFS(INDIRECT(Data!$J$2),"A")</f>
        <v>0</v>
      </c>
      <c r="AS726" s="43">
        <f ca="1">COUNTIFS(INDIRECT(Data!$J$2),"L")</f>
        <v>0</v>
      </c>
      <c r="AT726" s="44">
        <f ca="1">IFERROR(Attd_Sheet[[#This Row],[Classes Attended]]/Attd_Sheet[[#This Row],[Column1]],"")</f>
        <v>1</v>
      </c>
      <c r="AU726" s="26"/>
    </row>
    <row r="727" spans="1:47" s="35" customFormat="1" hidden="1" x14ac:dyDescent="0.25">
      <c r="A727" s="42">
        <f>COUNTIFS(Attd_Sheet[Student ID],Attd_Sheet[[#This Row],[Student ID]])</f>
        <v>1</v>
      </c>
      <c r="B727" s="13" t="s">
        <v>137</v>
      </c>
      <c r="C727" s="193" t="s">
        <v>2981</v>
      </c>
      <c r="D727" s="215" t="s">
        <v>2130</v>
      </c>
      <c r="E727" s="215" t="s">
        <v>1583</v>
      </c>
      <c r="F727" s="196" t="s">
        <v>30</v>
      </c>
      <c r="G727" s="215" t="s">
        <v>2408</v>
      </c>
      <c r="H727" s="193" t="s">
        <v>6</v>
      </c>
      <c r="I727" s="224" t="s">
        <v>2867</v>
      </c>
      <c r="J727" s="120" t="s">
        <v>2480</v>
      </c>
      <c r="K727" s="4"/>
      <c r="L727" s="4"/>
      <c r="M727" s="4" t="s">
        <v>16</v>
      </c>
      <c r="N727" s="4"/>
      <c r="O727" s="4" t="s">
        <v>16</v>
      </c>
      <c r="P727" s="4"/>
      <c r="Q727" s="4" t="s">
        <v>16</v>
      </c>
      <c r="R727" s="4"/>
      <c r="S727" s="4"/>
      <c r="T727" s="4" t="s">
        <v>16</v>
      </c>
      <c r="U727" s="4"/>
      <c r="V727" s="4" t="s">
        <v>16</v>
      </c>
      <c r="W727" s="4"/>
      <c r="X727" s="4" t="s">
        <v>16</v>
      </c>
      <c r="Y727" s="4"/>
      <c r="Z727" s="4"/>
      <c r="AA727" s="4" t="s">
        <v>16</v>
      </c>
      <c r="AB727" s="4"/>
      <c r="AC727" s="4" t="s">
        <v>16</v>
      </c>
      <c r="AD727" s="4"/>
      <c r="AE727" s="4" t="s">
        <v>16</v>
      </c>
      <c r="AF727" s="4"/>
      <c r="AG727" s="4"/>
      <c r="AH727" s="4" t="s">
        <v>16</v>
      </c>
      <c r="AI727" s="4"/>
      <c r="AJ727" s="4" t="s">
        <v>16</v>
      </c>
      <c r="AK727" s="4"/>
      <c r="AL727" s="4" t="s">
        <v>16</v>
      </c>
      <c r="AM727" s="4"/>
      <c r="AN727" s="4"/>
      <c r="AO727" s="4" t="s">
        <v>16</v>
      </c>
      <c r="AP727" s="42">
        <f ca="1">COUNTIFS(INDIRECT(Data!$J$2),"&lt;&gt;")</f>
        <v>13</v>
      </c>
      <c r="AQ727" s="42">
        <f ca="1">COUNTIFS(INDIRECT(Data!$J$2),"P")</f>
        <v>13</v>
      </c>
      <c r="AR727" s="42">
        <f ca="1">COUNTIFS(INDIRECT(Data!$J$2),"A")</f>
        <v>0</v>
      </c>
      <c r="AS727" s="43">
        <f ca="1">COUNTIFS(INDIRECT(Data!$J$2),"L")</f>
        <v>0</v>
      </c>
      <c r="AT727" s="44">
        <f ca="1">IFERROR(Attd_Sheet[[#This Row],[Classes Attended]]/Attd_Sheet[[#This Row],[Column1]],"")</f>
        <v>1</v>
      </c>
      <c r="AU727" s="26"/>
    </row>
    <row r="728" spans="1:47" s="35" customFormat="1" hidden="1" x14ac:dyDescent="0.25">
      <c r="A728" s="42">
        <f>COUNTIFS(Attd_Sheet[Student ID],Attd_Sheet[[#This Row],[Student ID]])</f>
        <v>1</v>
      </c>
      <c r="B728" s="13" t="s">
        <v>137</v>
      </c>
      <c r="C728" s="193" t="s">
        <v>2981</v>
      </c>
      <c r="D728" s="215" t="s">
        <v>2131</v>
      </c>
      <c r="E728" s="215" t="s">
        <v>2132</v>
      </c>
      <c r="F728" s="196" t="s">
        <v>30</v>
      </c>
      <c r="G728" s="215" t="s">
        <v>2408</v>
      </c>
      <c r="H728" s="193" t="s">
        <v>6</v>
      </c>
      <c r="I728" s="224" t="s">
        <v>2867</v>
      </c>
      <c r="J728" s="120" t="s">
        <v>2480</v>
      </c>
      <c r="K728" s="4"/>
      <c r="L728" s="4"/>
      <c r="M728" s="4" t="s">
        <v>16</v>
      </c>
      <c r="N728" s="4"/>
      <c r="O728" s="4" t="s">
        <v>16</v>
      </c>
      <c r="P728" s="4"/>
      <c r="Q728" s="4" t="s">
        <v>16</v>
      </c>
      <c r="R728" s="4"/>
      <c r="S728" s="4"/>
      <c r="T728" s="4" t="s">
        <v>16</v>
      </c>
      <c r="U728" s="4"/>
      <c r="V728" s="4" t="s">
        <v>16</v>
      </c>
      <c r="W728" s="4"/>
      <c r="X728" s="4" t="s">
        <v>16</v>
      </c>
      <c r="Y728" s="4"/>
      <c r="Z728" s="4"/>
      <c r="AA728" s="4" t="s">
        <v>16</v>
      </c>
      <c r="AB728" s="4"/>
      <c r="AC728" s="4" t="s">
        <v>16</v>
      </c>
      <c r="AD728" s="4"/>
      <c r="AE728" s="4" t="s">
        <v>16</v>
      </c>
      <c r="AF728" s="4"/>
      <c r="AG728" s="4"/>
      <c r="AH728" s="4" t="s">
        <v>16</v>
      </c>
      <c r="AI728" s="4"/>
      <c r="AJ728" s="4" t="s">
        <v>16</v>
      </c>
      <c r="AK728" s="4"/>
      <c r="AL728" s="4" t="s">
        <v>16</v>
      </c>
      <c r="AM728" s="4"/>
      <c r="AN728" s="4"/>
      <c r="AO728" s="4" t="s">
        <v>16</v>
      </c>
      <c r="AP728" s="42">
        <f ca="1">COUNTIFS(INDIRECT(Data!$J$2),"&lt;&gt;")</f>
        <v>13</v>
      </c>
      <c r="AQ728" s="42">
        <f ca="1">COUNTIFS(INDIRECT(Data!$J$2),"P")</f>
        <v>13</v>
      </c>
      <c r="AR728" s="42">
        <f ca="1">COUNTIFS(INDIRECT(Data!$J$2),"A")</f>
        <v>0</v>
      </c>
      <c r="AS728" s="43">
        <f ca="1">COUNTIFS(INDIRECT(Data!$J$2),"L")</f>
        <v>0</v>
      </c>
      <c r="AT728" s="44">
        <f ca="1">IFERROR(Attd_Sheet[[#This Row],[Classes Attended]]/Attd_Sheet[[#This Row],[Column1]],"")</f>
        <v>1</v>
      </c>
      <c r="AU728" s="26"/>
    </row>
    <row r="729" spans="1:47" s="35" customFormat="1" hidden="1" x14ac:dyDescent="0.25">
      <c r="A729" s="42">
        <f>COUNTIFS(Attd_Sheet[Student ID],Attd_Sheet[[#This Row],[Student ID]])</f>
        <v>1</v>
      </c>
      <c r="B729" s="13" t="s">
        <v>137</v>
      </c>
      <c r="C729" s="193" t="s">
        <v>2981</v>
      </c>
      <c r="D729" s="215" t="s">
        <v>2133</v>
      </c>
      <c r="E729" s="215" t="s">
        <v>2134</v>
      </c>
      <c r="F729" s="196" t="s">
        <v>30</v>
      </c>
      <c r="G729" s="215" t="s">
        <v>2408</v>
      </c>
      <c r="H729" s="193" t="s">
        <v>6</v>
      </c>
      <c r="I729" s="224" t="s">
        <v>2867</v>
      </c>
      <c r="J729" s="120" t="s">
        <v>2480</v>
      </c>
      <c r="K729" s="4"/>
      <c r="L729" s="4"/>
      <c r="M729" s="4" t="s">
        <v>28</v>
      </c>
      <c r="N729" s="4"/>
      <c r="O729" s="4" t="s">
        <v>16</v>
      </c>
      <c r="P729" s="4"/>
      <c r="Q729" s="4" t="s">
        <v>16</v>
      </c>
      <c r="R729" s="4"/>
      <c r="S729" s="4"/>
      <c r="T729" s="4" t="s">
        <v>16</v>
      </c>
      <c r="U729" s="4"/>
      <c r="V729" s="4" t="s">
        <v>16</v>
      </c>
      <c r="W729" s="4"/>
      <c r="X729" s="4" t="s">
        <v>16</v>
      </c>
      <c r="Y729" s="4"/>
      <c r="Z729" s="4"/>
      <c r="AA729" s="4" t="s">
        <v>16</v>
      </c>
      <c r="AB729" s="4"/>
      <c r="AC729" s="4" t="s">
        <v>16</v>
      </c>
      <c r="AD729" s="4"/>
      <c r="AE729" s="4" t="s">
        <v>16</v>
      </c>
      <c r="AF729" s="4"/>
      <c r="AG729" s="4"/>
      <c r="AH729" s="4" t="s">
        <v>16</v>
      </c>
      <c r="AI729" s="4"/>
      <c r="AJ729" s="4" t="s">
        <v>16</v>
      </c>
      <c r="AK729" s="4"/>
      <c r="AL729" s="4" t="s">
        <v>16</v>
      </c>
      <c r="AM729" s="4"/>
      <c r="AN729" s="4"/>
      <c r="AO729" s="4" t="s">
        <v>16</v>
      </c>
      <c r="AP729" s="42">
        <f ca="1">COUNTIFS(INDIRECT(Data!$J$2),"&lt;&gt;")</f>
        <v>13</v>
      </c>
      <c r="AQ729" s="42">
        <f ca="1">COUNTIFS(INDIRECT(Data!$J$2),"P")</f>
        <v>12</v>
      </c>
      <c r="AR729" s="42">
        <f ca="1">COUNTIFS(INDIRECT(Data!$J$2),"A")</f>
        <v>1</v>
      </c>
      <c r="AS729" s="43">
        <f ca="1">COUNTIFS(INDIRECT(Data!$J$2),"L")</f>
        <v>0</v>
      </c>
      <c r="AT729" s="44">
        <f ca="1">IFERROR(Attd_Sheet[[#This Row],[Classes Attended]]/Attd_Sheet[[#This Row],[Column1]],"")</f>
        <v>0.92307692307692313</v>
      </c>
      <c r="AU729" s="26"/>
    </row>
    <row r="730" spans="1:47" s="35" customFormat="1" hidden="1" x14ac:dyDescent="0.25">
      <c r="A730" s="42">
        <f>COUNTIFS(Attd_Sheet[Student ID],Attd_Sheet[[#This Row],[Student ID]])</f>
        <v>1</v>
      </c>
      <c r="B730" s="13" t="s">
        <v>137</v>
      </c>
      <c r="C730" s="193" t="s">
        <v>2981</v>
      </c>
      <c r="D730" s="215" t="s">
        <v>2135</v>
      </c>
      <c r="E730" s="215" t="s">
        <v>2136</v>
      </c>
      <c r="F730" s="196" t="s">
        <v>30</v>
      </c>
      <c r="G730" s="215" t="s">
        <v>2408</v>
      </c>
      <c r="H730" s="193" t="s">
        <v>6</v>
      </c>
      <c r="I730" s="224" t="s">
        <v>2867</v>
      </c>
      <c r="J730" s="120" t="s">
        <v>2480</v>
      </c>
      <c r="K730" s="4"/>
      <c r="L730" s="4"/>
      <c r="M730" s="4" t="s">
        <v>16</v>
      </c>
      <c r="N730" s="4"/>
      <c r="O730" s="4" t="s">
        <v>16</v>
      </c>
      <c r="P730" s="4"/>
      <c r="Q730" s="4" t="s">
        <v>16</v>
      </c>
      <c r="R730" s="4"/>
      <c r="S730" s="4"/>
      <c r="T730" s="4" t="s">
        <v>16</v>
      </c>
      <c r="U730" s="4"/>
      <c r="V730" s="4" t="s">
        <v>16</v>
      </c>
      <c r="W730" s="4"/>
      <c r="X730" s="4" t="s">
        <v>16</v>
      </c>
      <c r="Y730" s="4"/>
      <c r="Z730" s="4"/>
      <c r="AA730" s="4" t="s">
        <v>16</v>
      </c>
      <c r="AB730" s="4"/>
      <c r="AC730" s="4" t="s">
        <v>16</v>
      </c>
      <c r="AD730" s="4"/>
      <c r="AE730" s="4" t="s">
        <v>16</v>
      </c>
      <c r="AF730" s="4"/>
      <c r="AG730" s="4"/>
      <c r="AH730" s="4" t="s">
        <v>28</v>
      </c>
      <c r="AI730" s="4"/>
      <c r="AJ730" s="4" t="s">
        <v>16</v>
      </c>
      <c r="AK730" s="4"/>
      <c r="AL730" s="4" t="s">
        <v>16</v>
      </c>
      <c r="AM730" s="4"/>
      <c r="AN730" s="4"/>
      <c r="AO730" s="4" t="s">
        <v>16</v>
      </c>
      <c r="AP730" s="42">
        <f ca="1">COUNTIFS(INDIRECT(Data!$J$2),"&lt;&gt;")</f>
        <v>13</v>
      </c>
      <c r="AQ730" s="42">
        <f ca="1">COUNTIFS(INDIRECT(Data!$J$2),"P")</f>
        <v>12</v>
      </c>
      <c r="AR730" s="42">
        <f ca="1">COUNTIFS(INDIRECT(Data!$J$2),"A")</f>
        <v>1</v>
      </c>
      <c r="AS730" s="43">
        <f ca="1">COUNTIFS(INDIRECT(Data!$J$2),"L")</f>
        <v>0</v>
      </c>
      <c r="AT730" s="44">
        <f ca="1">IFERROR(Attd_Sheet[[#This Row],[Classes Attended]]/Attd_Sheet[[#This Row],[Column1]],"")</f>
        <v>0.92307692307692313</v>
      </c>
      <c r="AU730" s="26"/>
    </row>
    <row r="731" spans="1:47" s="35" customFormat="1" hidden="1" x14ac:dyDescent="0.25">
      <c r="A731" s="42">
        <f>COUNTIFS(Attd_Sheet[Student ID],Attd_Sheet[[#This Row],[Student ID]])</f>
        <v>1</v>
      </c>
      <c r="B731" s="13" t="s">
        <v>137</v>
      </c>
      <c r="C731" s="193" t="s">
        <v>2981</v>
      </c>
      <c r="D731" s="215" t="s">
        <v>2137</v>
      </c>
      <c r="E731" s="215" t="s">
        <v>2138</v>
      </c>
      <c r="F731" s="196" t="s">
        <v>30</v>
      </c>
      <c r="G731" s="215" t="s">
        <v>2408</v>
      </c>
      <c r="H731" s="193" t="s">
        <v>6</v>
      </c>
      <c r="I731" s="224" t="s">
        <v>2867</v>
      </c>
      <c r="J731" s="120" t="s">
        <v>2480</v>
      </c>
      <c r="K731" s="4"/>
      <c r="L731" s="4"/>
      <c r="M731" s="4" t="s">
        <v>16</v>
      </c>
      <c r="N731" s="4"/>
      <c r="O731" s="4" t="s">
        <v>16</v>
      </c>
      <c r="P731" s="4"/>
      <c r="Q731" s="4" t="s">
        <v>16</v>
      </c>
      <c r="R731" s="4"/>
      <c r="S731" s="4"/>
      <c r="T731" s="4" t="s">
        <v>16</v>
      </c>
      <c r="U731" s="4"/>
      <c r="V731" s="4" t="s">
        <v>16</v>
      </c>
      <c r="W731" s="4"/>
      <c r="X731" s="4" t="s">
        <v>16</v>
      </c>
      <c r="Y731" s="4"/>
      <c r="Z731" s="4"/>
      <c r="AA731" s="4" t="s">
        <v>16</v>
      </c>
      <c r="AB731" s="4"/>
      <c r="AC731" s="4" t="s">
        <v>16</v>
      </c>
      <c r="AD731" s="4"/>
      <c r="AE731" s="4" t="s">
        <v>16</v>
      </c>
      <c r="AF731" s="4"/>
      <c r="AG731" s="4"/>
      <c r="AH731" s="4" t="s">
        <v>16</v>
      </c>
      <c r="AI731" s="4"/>
      <c r="AJ731" s="4" t="s">
        <v>16</v>
      </c>
      <c r="AK731" s="4"/>
      <c r="AL731" s="4" t="s">
        <v>16</v>
      </c>
      <c r="AM731" s="4"/>
      <c r="AN731" s="4"/>
      <c r="AO731" s="4" t="s">
        <v>16</v>
      </c>
      <c r="AP731" s="42">
        <f ca="1">COUNTIFS(INDIRECT(Data!$J$2),"&lt;&gt;")</f>
        <v>13</v>
      </c>
      <c r="AQ731" s="42">
        <f ca="1">COUNTIFS(INDIRECT(Data!$J$2),"P")</f>
        <v>13</v>
      </c>
      <c r="AR731" s="42">
        <f ca="1">COUNTIFS(INDIRECT(Data!$J$2),"A")</f>
        <v>0</v>
      </c>
      <c r="AS731" s="43">
        <f ca="1">COUNTIFS(INDIRECT(Data!$J$2),"L")</f>
        <v>0</v>
      </c>
      <c r="AT731" s="44">
        <f ca="1">IFERROR(Attd_Sheet[[#This Row],[Classes Attended]]/Attd_Sheet[[#This Row],[Column1]],"")</f>
        <v>1</v>
      </c>
      <c r="AU731" s="26"/>
    </row>
    <row r="732" spans="1:47" s="35" customFormat="1" hidden="1" x14ac:dyDescent="0.25">
      <c r="A732" s="42">
        <f>COUNTIFS(Attd_Sheet[Student ID],Attd_Sheet[[#This Row],[Student ID]])</f>
        <v>1</v>
      </c>
      <c r="B732" s="13" t="s">
        <v>137</v>
      </c>
      <c r="C732" s="193" t="s">
        <v>2981</v>
      </c>
      <c r="D732" s="215" t="s">
        <v>2139</v>
      </c>
      <c r="E732" s="215" t="s">
        <v>2140</v>
      </c>
      <c r="F732" s="196" t="s">
        <v>30</v>
      </c>
      <c r="G732" s="215" t="s">
        <v>2408</v>
      </c>
      <c r="H732" s="193" t="s">
        <v>6</v>
      </c>
      <c r="I732" s="224" t="s">
        <v>2867</v>
      </c>
      <c r="J732" s="120" t="s">
        <v>2480</v>
      </c>
      <c r="K732" s="4"/>
      <c r="L732" s="4"/>
      <c r="M732" s="4" t="s">
        <v>16</v>
      </c>
      <c r="N732" s="4"/>
      <c r="O732" s="4" t="s">
        <v>16</v>
      </c>
      <c r="P732" s="4"/>
      <c r="Q732" s="4" t="s">
        <v>16</v>
      </c>
      <c r="R732" s="4"/>
      <c r="S732" s="4"/>
      <c r="T732" s="4" t="s">
        <v>16</v>
      </c>
      <c r="U732" s="4"/>
      <c r="V732" s="4" t="s">
        <v>16</v>
      </c>
      <c r="W732" s="4"/>
      <c r="X732" s="4" t="s">
        <v>16</v>
      </c>
      <c r="Y732" s="4"/>
      <c r="Z732" s="4"/>
      <c r="AA732" s="4" t="s">
        <v>16</v>
      </c>
      <c r="AB732" s="4"/>
      <c r="AC732" s="4" t="s">
        <v>16</v>
      </c>
      <c r="AD732" s="4"/>
      <c r="AE732" s="4" t="s">
        <v>16</v>
      </c>
      <c r="AF732" s="4"/>
      <c r="AG732" s="4"/>
      <c r="AH732" s="4" t="s">
        <v>28</v>
      </c>
      <c r="AI732" s="4"/>
      <c r="AJ732" s="4" t="s">
        <v>16</v>
      </c>
      <c r="AK732" s="4"/>
      <c r="AL732" s="4" t="s">
        <v>16</v>
      </c>
      <c r="AM732" s="4"/>
      <c r="AN732" s="4"/>
      <c r="AO732" s="4" t="s">
        <v>28</v>
      </c>
      <c r="AP732" s="42">
        <f ca="1">COUNTIFS(INDIRECT(Data!$J$2),"&lt;&gt;")</f>
        <v>13</v>
      </c>
      <c r="AQ732" s="42">
        <f ca="1">COUNTIFS(INDIRECT(Data!$J$2),"P")</f>
        <v>11</v>
      </c>
      <c r="AR732" s="42">
        <f ca="1">COUNTIFS(INDIRECT(Data!$J$2),"A")</f>
        <v>2</v>
      </c>
      <c r="AS732" s="43">
        <f ca="1">COUNTIFS(INDIRECT(Data!$J$2),"L")</f>
        <v>0</v>
      </c>
      <c r="AT732" s="44">
        <f ca="1">IFERROR(Attd_Sheet[[#This Row],[Classes Attended]]/Attd_Sheet[[#This Row],[Column1]],"")</f>
        <v>0.84615384615384615</v>
      </c>
      <c r="AU732" s="26"/>
    </row>
    <row r="733" spans="1:47" s="35" customFormat="1" hidden="1" x14ac:dyDescent="0.25">
      <c r="A733" s="42">
        <f>COUNTIFS(Attd_Sheet[Student ID],Attd_Sheet[[#This Row],[Student ID]])</f>
        <v>1</v>
      </c>
      <c r="B733" s="13" t="s">
        <v>137</v>
      </c>
      <c r="C733" s="193" t="s">
        <v>2981</v>
      </c>
      <c r="D733" s="215" t="s">
        <v>2141</v>
      </c>
      <c r="E733" s="215" t="s">
        <v>2142</v>
      </c>
      <c r="F733" s="196" t="s">
        <v>30</v>
      </c>
      <c r="G733" s="215" t="s">
        <v>2408</v>
      </c>
      <c r="H733" s="193" t="s">
        <v>6</v>
      </c>
      <c r="I733" s="224" t="s">
        <v>2867</v>
      </c>
      <c r="J733" s="120" t="s">
        <v>2480</v>
      </c>
      <c r="K733" s="4"/>
      <c r="L733" s="4"/>
      <c r="M733" s="4" t="s">
        <v>28</v>
      </c>
      <c r="N733" s="4"/>
      <c r="O733" s="4" t="s">
        <v>16</v>
      </c>
      <c r="P733" s="4"/>
      <c r="Q733" s="4" t="s">
        <v>16</v>
      </c>
      <c r="R733" s="4"/>
      <c r="S733" s="4"/>
      <c r="T733" s="4" t="s">
        <v>28</v>
      </c>
      <c r="U733" s="4"/>
      <c r="V733" s="4" t="s">
        <v>16</v>
      </c>
      <c r="W733" s="4"/>
      <c r="X733" s="4" t="s">
        <v>16</v>
      </c>
      <c r="Y733" s="4"/>
      <c r="Z733" s="4"/>
      <c r="AA733" s="4" t="s">
        <v>28</v>
      </c>
      <c r="AB733" s="4"/>
      <c r="AC733" s="4" t="s">
        <v>16</v>
      </c>
      <c r="AD733" s="4"/>
      <c r="AE733" s="4" t="s">
        <v>16</v>
      </c>
      <c r="AF733" s="4"/>
      <c r="AG733" s="4"/>
      <c r="AH733" s="4" t="s">
        <v>28</v>
      </c>
      <c r="AI733" s="4"/>
      <c r="AJ733" s="4" t="s">
        <v>16</v>
      </c>
      <c r="AK733" s="4"/>
      <c r="AL733" s="4" t="s">
        <v>28</v>
      </c>
      <c r="AM733" s="4"/>
      <c r="AN733" s="4"/>
      <c r="AO733" s="4" t="s">
        <v>28</v>
      </c>
      <c r="AP733" s="42">
        <f ca="1">COUNTIFS(INDIRECT(Data!$J$2),"&lt;&gt;")</f>
        <v>13</v>
      </c>
      <c r="AQ733" s="42">
        <f ca="1">COUNTIFS(INDIRECT(Data!$J$2),"P")</f>
        <v>7</v>
      </c>
      <c r="AR733" s="42">
        <f ca="1">COUNTIFS(INDIRECT(Data!$J$2),"A")</f>
        <v>6</v>
      </c>
      <c r="AS733" s="43">
        <f ca="1">COUNTIFS(INDIRECT(Data!$J$2),"L")</f>
        <v>0</v>
      </c>
      <c r="AT733" s="44">
        <f ca="1">IFERROR(Attd_Sheet[[#This Row],[Classes Attended]]/Attd_Sheet[[#This Row],[Column1]],"")</f>
        <v>0.53846153846153844</v>
      </c>
      <c r="AU733" s="26"/>
    </row>
    <row r="734" spans="1:47" s="35" customFormat="1" hidden="1" x14ac:dyDescent="0.25">
      <c r="A734" s="42">
        <f>COUNTIFS(Attd_Sheet[Student ID],Attd_Sheet[[#This Row],[Student ID]])</f>
        <v>1</v>
      </c>
      <c r="B734" s="13" t="s">
        <v>137</v>
      </c>
      <c r="C734" s="193" t="s">
        <v>2981</v>
      </c>
      <c r="D734" s="215" t="s">
        <v>2145</v>
      </c>
      <c r="E734" s="215" t="s">
        <v>2146</v>
      </c>
      <c r="F734" s="196" t="s">
        <v>30</v>
      </c>
      <c r="G734" s="215" t="s">
        <v>2408</v>
      </c>
      <c r="H734" s="193" t="s">
        <v>6</v>
      </c>
      <c r="I734" s="224" t="s">
        <v>2867</v>
      </c>
      <c r="J734" s="120" t="s">
        <v>2480</v>
      </c>
      <c r="K734" s="4"/>
      <c r="L734" s="4"/>
      <c r="M734" s="4" t="s">
        <v>16</v>
      </c>
      <c r="N734" s="4"/>
      <c r="O734" s="4" t="s">
        <v>16</v>
      </c>
      <c r="P734" s="4"/>
      <c r="Q734" s="4" t="s">
        <v>16</v>
      </c>
      <c r="R734" s="4"/>
      <c r="S734" s="4"/>
      <c r="T734" s="4" t="s">
        <v>16</v>
      </c>
      <c r="U734" s="4"/>
      <c r="V734" s="4" t="s">
        <v>16</v>
      </c>
      <c r="W734" s="4"/>
      <c r="X734" s="4" t="s">
        <v>16</v>
      </c>
      <c r="Y734" s="4"/>
      <c r="Z734" s="4"/>
      <c r="AA734" s="4" t="s">
        <v>16</v>
      </c>
      <c r="AB734" s="4"/>
      <c r="AC734" s="4" t="s">
        <v>16</v>
      </c>
      <c r="AD734" s="4"/>
      <c r="AE734" s="4" t="s">
        <v>16</v>
      </c>
      <c r="AF734" s="4"/>
      <c r="AG734" s="4"/>
      <c r="AH734" s="4" t="s">
        <v>28</v>
      </c>
      <c r="AI734" s="4"/>
      <c r="AJ734" s="4" t="s">
        <v>16</v>
      </c>
      <c r="AK734" s="4"/>
      <c r="AL734" s="4" t="s">
        <v>16</v>
      </c>
      <c r="AM734" s="4"/>
      <c r="AN734" s="4"/>
      <c r="AO734" s="4" t="s">
        <v>16</v>
      </c>
      <c r="AP734" s="42">
        <f ca="1">COUNTIFS(INDIRECT(Data!$J$2),"&lt;&gt;")</f>
        <v>13</v>
      </c>
      <c r="AQ734" s="42">
        <f ca="1">COUNTIFS(INDIRECT(Data!$J$2),"P")</f>
        <v>12</v>
      </c>
      <c r="AR734" s="42">
        <f ca="1">COUNTIFS(INDIRECT(Data!$J$2),"A")</f>
        <v>1</v>
      </c>
      <c r="AS734" s="43">
        <f ca="1">COUNTIFS(INDIRECT(Data!$J$2),"L")</f>
        <v>0</v>
      </c>
      <c r="AT734" s="44">
        <f ca="1">IFERROR(Attd_Sheet[[#This Row],[Classes Attended]]/Attd_Sheet[[#This Row],[Column1]],"")</f>
        <v>0.92307692307692313</v>
      </c>
      <c r="AU734" s="26"/>
    </row>
    <row r="735" spans="1:47" s="35" customFormat="1" hidden="1" x14ac:dyDescent="0.25">
      <c r="A735" s="42">
        <f>COUNTIFS(Attd_Sheet[Student ID],Attd_Sheet[[#This Row],[Student ID]])</f>
        <v>1</v>
      </c>
      <c r="B735" s="13" t="s">
        <v>137</v>
      </c>
      <c r="C735" s="193" t="s">
        <v>2981</v>
      </c>
      <c r="D735" s="215" t="s">
        <v>2151</v>
      </c>
      <c r="E735" s="215" t="s">
        <v>2152</v>
      </c>
      <c r="F735" s="196" t="s">
        <v>30</v>
      </c>
      <c r="G735" s="215" t="s">
        <v>2408</v>
      </c>
      <c r="H735" s="193" t="s">
        <v>6</v>
      </c>
      <c r="I735" s="224" t="s">
        <v>2867</v>
      </c>
      <c r="J735" s="120" t="s">
        <v>2480</v>
      </c>
      <c r="K735" s="4"/>
      <c r="L735" s="4"/>
      <c r="M735" s="4" t="s">
        <v>16</v>
      </c>
      <c r="N735" s="4"/>
      <c r="O735" s="4" t="s">
        <v>16</v>
      </c>
      <c r="P735" s="4"/>
      <c r="Q735" s="4" t="s">
        <v>16</v>
      </c>
      <c r="R735" s="4"/>
      <c r="S735" s="4"/>
      <c r="T735" s="4" t="s">
        <v>16</v>
      </c>
      <c r="U735" s="4"/>
      <c r="V735" s="4" t="s">
        <v>16</v>
      </c>
      <c r="W735" s="4"/>
      <c r="X735" s="4" t="s">
        <v>16</v>
      </c>
      <c r="Y735" s="4"/>
      <c r="Z735" s="4"/>
      <c r="AA735" s="4" t="s">
        <v>16</v>
      </c>
      <c r="AB735" s="4"/>
      <c r="AC735" s="4" t="s">
        <v>16</v>
      </c>
      <c r="AD735" s="4"/>
      <c r="AE735" s="4" t="s">
        <v>16</v>
      </c>
      <c r="AF735" s="4"/>
      <c r="AG735" s="4"/>
      <c r="AH735" s="4" t="s">
        <v>16</v>
      </c>
      <c r="AI735" s="4"/>
      <c r="AJ735" s="4" t="s">
        <v>16</v>
      </c>
      <c r="AK735" s="4"/>
      <c r="AL735" s="4" t="s">
        <v>16</v>
      </c>
      <c r="AM735" s="4"/>
      <c r="AN735" s="4"/>
      <c r="AO735" s="4" t="s">
        <v>16</v>
      </c>
      <c r="AP735" s="42">
        <f ca="1">COUNTIFS(INDIRECT(Data!$J$2),"&lt;&gt;")</f>
        <v>13</v>
      </c>
      <c r="AQ735" s="42">
        <f ca="1">COUNTIFS(INDIRECT(Data!$J$2),"P")</f>
        <v>13</v>
      </c>
      <c r="AR735" s="42">
        <f ca="1">COUNTIFS(INDIRECT(Data!$J$2),"A")</f>
        <v>0</v>
      </c>
      <c r="AS735" s="43">
        <f ca="1">COUNTIFS(INDIRECT(Data!$J$2),"L")</f>
        <v>0</v>
      </c>
      <c r="AT735" s="44">
        <f ca="1">IFERROR(Attd_Sheet[[#This Row],[Classes Attended]]/Attd_Sheet[[#This Row],[Column1]],"")</f>
        <v>1</v>
      </c>
      <c r="AU735" s="26"/>
    </row>
    <row r="736" spans="1:47" s="35" customFormat="1" hidden="1" x14ac:dyDescent="0.25">
      <c r="A736" s="42">
        <f>COUNTIFS(Attd_Sheet[Student ID],Attd_Sheet[[#This Row],[Student ID]])</f>
        <v>1</v>
      </c>
      <c r="B736" s="13" t="s">
        <v>137</v>
      </c>
      <c r="C736" s="193" t="s">
        <v>2981</v>
      </c>
      <c r="D736" s="215" t="s">
        <v>2153</v>
      </c>
      <c r="E736" s="215" t="s">
        <v>2154</v>
      </c>
      <c r="F736" s="196" t="s">
        <v>30</v>
      </c>
      <c r="G736" s="215" t="s">
        <v>2408</v>
      </c>
      <c r="H736" s="193" t="s">
        <v>6</v>
      </c>
      <c r="I736" s="224" t="s">
        <v>2867</v>
      </c>
      <c r="J736" s="120" t="s">
        <v>2480</v>
      </c>
      <c r="K736" s="4"/>
      <c r="L736" s="4"/>
      <c r="M736" s="4" t="s">
        <v>16</v>
      </c>
      <c r="N736" s="4"/>
      <c r="O736" s="4" t="s">
        <v>16</v>
      </c>
      <c r="P736" s="4"/>
      <c r="Q736" s="4" t="s">
        <v>16</v>
      </c>
      <c r="R736" s="4"/>
      <c r="S736" s="4"/>
      <c r="T736" s="4" t="s">
        <v>16</v>
      </c>
      <c r="U736" s="4"/>
      <c r="V736" s="4" t="s">
        <v>16</v>
      </c>
      <c r="W736" s="4"/>
      <c r="X736" s="4" t="s">
        <v>16</v>
      </c>
      <c r="Y736" s="4"/>
      <c r="Z736" s="4"/>
      <c r="AA736" s="4" t="s">
        <v>16</v>
      </c>
      <c r="AB736" s="4"/>
      <c r="AC736" s="4" t="s">
        <v>16</v>
      </c>
      <c r="AD736" s="4"/>
      <c r="AE736" s="4" t="s">
        <v>16</v>
      </c>
      <c r="AF736" s="4"/>
      <c r="AG736" s="4"/>
      <c r="AH736" s="4" t="s">
        <v>16</v>
      </c>
      <c r="AI736" s="4"/>
      <c r="AJ736" s="4" t="s">
        <v>16</v>
      </c>
      <c r="AK736" s="4"/>
      <c r="AL736" s="4" t="s">
        <v>16</v>
      </c>
      <c r="AM736" s="4"/>
      <c r="AN736" s="4"/>
      <c r="AO736" s="4" t="s">
        <v>16</v>
      </c>
      <c r="AP736" s="42">
        <f ca="1">COUNTIFS(INDIRECT(Data!$J$2),"&lt;&gt;")</f>
        <v>13</v>
      </c>
      <c r="AQ736" s="42">
        <f ca="1">COUNTIFS(INDIRECT(Data!$J$2),"P")</f>
        <v>13</v>
      </c>
      <c r="AR736" s="42">
        <f ca="1">COUNTIFS(INDIRECT(Data!$J$2),"A")</f>
        <v>0</v>
      </c>
      <c r="AS736" s="43">
        <f ca="1">COUNTIFS(INDIRECT(Data!$J$2),"L")</f>
        <v>0</v>
      </c>
      <c r="AT736" s="44">
        <f ca="1">IFERROR(Attd_Sheet[[#This Row],[Classes Attended]]/Attd_Sheet[[#This Row],[Column1]],"")</f>
        <v>1</v>
      </c>
      <c r="AU736" s="26"/>
    </row>
    <row r="737" spans="1:47" s="35" customFormat="1" hidden="1" x14ac:dyDescent="0.25">
      <c r="A737" s="42">
        <f>COUNTIFS(Attd_Sheet[Student ID],Attd_Sheet[[#This Row],[Student ID]])</f>
        <v>1</v>
      </c>
      <c r="B737" s="13" t="s">
        <v>137</v>
      </c>
      <c r="C737" s="193" t="s">
        <v>2981</v>
      </c>
      <c r="D737" s="215" t="s">
        <v>2155</v>
      </c>
      <c r="E737" s="215" t="s">
        <v>2156</v>
      </c>
      <c r="F737" s="196" t="s">
        <v>30</v>
      </c>
      <c r="G737" s="215" t="s">
        <v>2408</v>
      </c>
      <c r="H737" s="193" t="s">
        <v>6</v>
      </c>
      <c r="I737" s="224" t="s">
        <v>2867</v>
      </c>
      <c r="J737" s="120" t="s">
        <v>2480</v>
      </c>
      <c r="K737" s="4"/>
      <c r="L737" s="4"/>
      <c r="M737" s="4" t="s">
        <v>16</v>
      </c>
      <c r="N737" s="4"/>
      <c r="O737" s="4" t="s">
        <v>16</v>
      </c>
      <c r="P737" s="4"/>
      <c r="Q737" s="4" t="s">
        <v>16</v>
      </c>
      <c r="R737" s="4"/>
      <c r="S737" s="4"/>
      <c r="T737" s="4" t="s">
        <v>16</v>
      </c>
      <c r="U737" s="4"/>
      <c r="V737" s="4" t="s">
        <v>16</v>
      </c>
      <c r="W737" s="4"/>
      <c r="X737" s="4" t="s">
        <v>16</v>
      </c>
      <c r="Y737" s="4"/>
      <c r="Z737" s="4"/>
      <c r="AA737" s="4" t="s">
        <v>16</v>
      </c>
      <c r="AB737" s="4"/>
      <c r="AC737" s="4" t="s">
        <v>16</v>
      </c>
      <c r="AD737" s="4"/>
      <c r="AE737" s="4" t="s">
        <v>16</v>
      </c>
      <c r="AF737" s="4"/>
      <c r="AG737" s="4"/>
      <c r="AH737" s="4" t="s">
        <v>16</v>
      </c>
      <c r="AI737" s="4"/>
      <c r="AJ737" s="4" t="s">
        <v>16</v>
      </c>
      <c r="AK737" s="4"/>
      <c r="AL737" s="4" t="s">
        <v>16</v>
      </c>
      <c r="AM737" s="4"/>
      <c r="AN737" s="4"/>
      <c r="AO737" s="4" t="s">
        <v>16</v>
      </c>
      <c r="AP737" s="42">
        <f ca="1">COUNTIFS(INDIRECT(Data!$J$2),"&lt;&gt;")</f>
        <v>13</v>
      </c>
      <c r="AQ737" s="42">
        <f ca="1">COUNTIFS(INDIRECT(Data!$J$2),"P")</f>
        <v>13</v>
      </c>
      <c r="AR737" s="42">
        <f ca="1">COUNTIFS(INDIRECT(Data!$J$2),"A")</f>
        <v>0</v>
      </c>
      <c r="AS737" s="43">
        <f ca="1">COUNTIFS(INDIRECT(Data!$J$2),"L")</f>
        <v>0</v>
      </c>
      <c r="AT737" s="44">
        <f ca="1">IFERROR(Attd_Sheet[[#This Row],[Classes Attended]]/Attd_Sheet[[#This Row],[Column1]],"")</f>
        <v>1</v>
      </c>
      <c r="AU737" s="26"/>
    </row>
    <row r="738" spans="1:47" s="35" customFormat="1" hidden="1" x14ac:dyDescent="0.25">
      <c r="A738" s="42">
        <f>COUNTIFS(Attd_Sheet[Student ID],Attd_Sheet[[#This Row],[Student ID]])</f>
        <v>1</v>
      </c>
      <c r="B738" s="13" t="s">
        <v>137</v>
      </c>
      <c r="C738" s="193" t="s">
        <v>2981</v>
      </c>
      <c r="D738" s="215" t="s">
        <v>2157</v>
      </c>
      <c r="E738" s="215" t="s">
        <v>2158</v>
      </c>
      <c r="F738" s="196" t="s">
        <v>30</v>
      </c>
      <c r="G738" s="215" t="s">
        <v>2408</v>
      </c>
      <c r="H738" s="193" t="s">
        <v>6</v>
      </c>
      <c r="I738" s="224" t="s">
        <v>2867</v>
      </c>
      <c r="J738" s="120" t="s">
        <v>2480</v>
      </c>
      <c r="K738" s="4"/>
      <c r="L738" s="4"/>
      <c r="M738" s="4" t="s">
        <v>16</v>
      </c>
      <c r="N738" s="4"/>
      <c r="O738" s="4" t="s">
        <v>16</v>
      </c>
      <c r="P738" s="4"/>
      <c r="Q738" s="4" t="s">
        <v>16</v>
      </c>
      <c r="R738" s="4"/>
      <c r="S738" s="4"/>
      <c r="T738" s="4" t="s">
        <v>16</v>
      </c>
      <c r="U738" s="4"/>
      <c r="V738" s="4" t="s">
        <v>16</v>
      </c>
      <c r="W738" s="4"/>
      <c r="X738" s="4" t="s">
        <v>16</v>
      </c>
      <c r="Y738" s="4"/>
      <c r="Z738" s="4"/>
      <c r="AA738" s="4" t="s">
        <v>16</v>
      </c>
      <c r="AB738" s="4"/>
      <c r="AC738" s="4" t="s">
        <v>16</v>
      </c>
      <c r="AD738" s="4"/>
      <c r="AE738" s="4" t="s">
        <v>16</v>
      </c>
      <c r="AF738" s="4"/>
      <c r="AG738" s="4"/>
      <c r="AH738" s="4" t="s">
        <v>16</v>
      </c>
      <c r="AI738" s="4"/>
      <c r="AJ738" s="4" t="s">
        <v>16</v>
      </c>
      <c r="AK738" s="4"/>
      <c r="AL738" s="4" t="s">
        <v>16</v>
      </c>
      <c r="AM738" s="4"/>
      <c r="AN738" s="4"/>
      <c r="AO738" s="4" t="s">
        <v>16</v>
      </c>
      <c r="AP738" s="42">
        <f ca="1">COUNTIFS(INDIRECT(Data!$J$2),"&lt;&gt;")</f>
        <v>13</v>
      </c>
      <c r="AQ738" s="42">
        <f ca="1">COUNTIFS(INDIRECT(Data!$J$2),"P")</f>
        <v>13</v>
      </c>
      <c r="AR738" s="42">
        <f ca="1">COUNTIFS(INDIRECT(Data!$J$2),"A")</f>
        <v>0</v>
      </c>
      <c r="AS738" s="43">
        <f ca="1">COUNTIFS(INDIRECT(Data!$J$2),"L")</f>
        <v>0</v>
      </c>
      <c r="AT738" s="44">
        <f ca="1">IFERROR(Attd_Sheet[[#This Row],[Classes Attended]]/Attd_Sheet[[#This Row],[Column1]],"")</f>
        <v>1</v>
      </c>
      <c r="AU738" s="26"/>
    </row>
    <row r="739" spans="1:47" s="35" customFormat="1" hidden="1" x14ac:dyDescent="0.25">
      <c r="A739" s="42">
        <f>COUNTIFS(Attd_Sheet[Student ID],Attd_Sheet[[#This Row],[Student ID]])</f>
        <v>1</v>
      </c>
      <c r="B739" s="13" t="s">
        <v>137</v>
      </c>
      <c r="C739" s="193" t="s">
        <v>2981</v>
      </c>
      <c r="D739" s="215" t="s">
        <v>2159</v>
      </c>
      <c r="E739" s="215" t="s">
        <v>2160</v>
      </c>
      <c r="F739" s="196" t="s">
        <v>30</v>
      </c>
      <c r="G739" s="215" t="s">
        <v>2408</v>
      </c>
      <c r="H739" s="193" t="s">
        <v>6</v>
      </c>
      <c r="I739" s="224" t="s">
        <v>2867</v>
      </c>
      <c r="J739" s="120" t="s">
        <v>2480</v>
      </c>
      <c r="K739" s="4"/>
      <c r="L739" s="4"/>
      <c r="M739" s="4" t="s">
        <v>16</v>
      </c>
      <c r="N739" s="4"/>
      <c r="O739" s="4" t="s">
        <v>16</v>
      </c>
      <c r="P739" s="4"/>
      <c r="Q739" s="4" t="s">
        <v>16</v>
      </c>
      <c r="R739" s="4"/>
      <c r="S739" s="4"/>
      <c r="T739" s="4" t="s">
        <v>16</v>
      </c>
      <c r="U739" s="4"/>
      <c r="V739" s="4" t="s">
        <v>16</v>
      </c>
      <c r="W739" s="4"/>
      <c r="X739" s="4" t="s">
        <v>16</v>
      </c>
      <c r="Y739" s="4"/>
      <c r="Z739" s="4"/>
      <c r="AA739" s="4" t="s">
        <v>16</v>
      </c>
      <c r="AB739" s="4"/>
      <c r="AC739" s="4" t="s">
        <v>16</v>
      </c>
      <c r="AD739" s="4"/>
      <c r="AE739" s="4" t="s">
        <v>16</v>
      </c>
      <c r="AF739" s="4"/>
      <c r="AG739" s="4"/>
      <c r="AH739" s="4" t="s">
        <v>16</v>
      </c>
      <c r="AI739" s="4"/>
      <c r="AJ739" s="4" t="s">
        <v>16</v>
      </c>
      <c r="AK739" s="4"/>
      <c r="AL739" s="4" t="s">
        <v>16</v>
      </c>
      <c r="AM739" s="4"/>
      <c r="AN739" s="4"/>
      <c r="AO739" s="4" t="s">
        <v>28</v>
      </c>
      <c r="AP739" s="42">
        <f ca="1">COUNTIFS(INDIRECT(Data!$J$2),"&lt;&gt;")</f>
        <v>13</v>
      </c>
      <c r="AQ739" s="42">
        <f ca="1">COUNTIFS(INDIRECT(Data!$J$2),"P")</f>
        <v>12</v>
      </c>
      <c r="AR739" s="42">
        <f ca="1">COUNTIFS(INDIRECT(Data!$J$2),"A")</f>
        <v>1</v>
      </c>
      <c r="AS739" s="43">
        <f ca="1">COUNTIFS(INDIRECT(Data!$J$2),"L")</f>
        <v>0</v>
      </c>
      <c r="AT739" s="44">
        <f ca="1">IFERROR(Attd_Sheet[[#This Row],[Classes Attended]]/Attd_Sheet[[#This Row],[Column1]],"")</f>
        <v>0.92307692307692313</v>
      </c>
      <c r="AU739" s="26"/>
    </row>
    <row r="740" spans="1:47" s="35" customFormat="1" hidden="1" x14ac:dyDescent="0.25">
      <c r="A740" s="42">
        <f>COUNTIFS(Attd_Sheet[Student ID],Attd_Sheet[[#This Row],[Student ID]])</f>
        <v>1</v>
      </c>
      <c r="B740" s="13" t="s">
        <v>137</v>
      </c>
      <c r="C740" s="193" t="s">
        <v>2920</v>
      </c>
      <c r="D740" s="215" t="s">
        <v>742</v>
      </c>
      <c r="E740" s="215" t="s">
        <v>1550</v>
      </c>
      <c r="F740" s="196" t="s">
        <v>30</v>
      </c>
      <c r="G740" s="215" t="s">
        <v>2460</v>
      </c>
      <c r="H740" s="193" t="s">
        <v>6</v>
      </c>
      <c r="I740" s="224" t="s">
        <v>2872</v>
      </c>
      <c r="J740" s="120" t="s">
        <v>2485</v>
      </c>
      <c r="K740" s="4"/>
      <c r="L740" s="4"/>
      <c r="M740" s="4" t="s">
        <v>16</v>
      </c>
      <c r="N740" s="185"/>
      <c r="O740" s="4" t="s">
        <v>16</v>
      </c>
      <c r="P740" s="4"/>
      <c r="Q740" s="4" t="s">
        <v>28</v>
      </c>
      <c r="R740" s="4"/>
      <c r="S740" s="4"/>
      <c r="T740" s="4" t="s">
        <v>16</v>
      </c>
      <c r="U740" s="4"/>
      <c r="V740" s="4" t="s">
        <v>16</v>
      </c>
      <c r="W740" s="4"/>
      <c r="X740" s="4" t="s">
        <v>16</v>
      </c>
      <c r="Y740" s="4"/>
      <c r="Z740" s="4"/>
      <c r="AA740" s="4" t="s">
        <v>16</v>
      </c>
      <c r="AB740" s="4"/>
      <c r="AC740" s="4" t="s">
        <v>16</v>
      </c>
      <c r="AD740" s="4"/>
      <c r="AE740" s="4" t="s">
        <v>16</v>
      </c>
      <c r="AF740" s="4"/>
      <c r="AG740" s="4"/>
      <c r="AH740" s="4" t="s">
        <v>16</v>
      </c>
      <c r="AI740" s="4"/>
      <c r="AJ740" s="4" t="s">
        <v>16</v>
      </c>
      <c r="AK740" s="4"/>
      <c r="AL740" s="4" t="s">
        <v>16</v>
      </c>
      <c r="AM740" s="4"/>
      <c r="AN740" s="4"/>
      <c r="AO740" s="4" t="s">
        <v>16</v>
      </c>
      <c r="AP740" s="42">
        <f ca="1">COUNTIFS(INDIRECT(Data!$J$2),"&lt;&gt;")</f>
        <v>13</v>
      </c>
      <c r="AQ740" s="42">
        <f ca="1">COUNTIFS(INDIRECT(Data!$J$2),"P")</f>
        <v>12</v>
      </c>
      <c r="AR740" s="42">
        <f ca="1">COUNTIFS(INDIRECT(Data!$J$2),"A")</f>
        <v>1</v>
      </c>
      <c r="AS740" s="43">
        <f ca="1">COUNTIFS(INDIRECT(Data!$J$2),"L")</f>
        <v>0</v>
      </c>
      <c r="AT740" s="44">
        <f ca="1">IFERROR(Attd_Sheet[[#This Row],[Classes Attended]]/Attd_Sheet[[#This Row],[Column1]],"")</f>
        <v>0.92307692307692313</v>
      </c>
      <c r="AU740" s="26"/>
    </row>
    <row r="741" spans="1:47" s="35" customFormat="1" hidden="1" x14ac:dyDescent="0.25">
      <c r="A741" s="42">
        <f>COUNTIFS(Attd_Sheet[Student ID],Attd_Sheet[[#This Row],[Student ID]])</f>
        <v>1</v>
      </c>
      <c r="B741" s="13" t="s">
        <v>137</v>
      </c>
      <c r="C741" s="193" t="s">
        <v>2920</v>
      </c>
      <c r="D741" s="215" t="s">
        <v>743</v>
      </c>
      <c r="E741" s="215" t="s">
        <v>1551</v>
      </c>
      <c r="F741" s="196" t="s">
        <v>30</v>
      </c>
      <c r="G741" s="215" t="s">
        <v>2460</v>
      </c>
      <c r="H741" s="193" t="s">
        <v>6</v>
      </c>
      <c r="I741" s="224" t="s">
        <v>2872</v>
      </c>
      <c r="J741" s="120" t="s">
        <v>2485</v>
      </c>
      <c r="K741" s="4"/>
      <c r="L741" s="4"/>
      <c r="M741" s="4" t="s">
        <v>16</v>
      </c>
      <c r="N741" s="185"/>
      <c r="O741" s="4" t="s">
        <v>16</v>
      </c>
      <c r="P741" s="4"/>
      <c r="Q741" s="4" t="s">
        <v>28</v>
      </c>
      <c r="R741" s="4"/>
      <c r="S741" s="4"/>
      <c r="T741" s="4" t="s">
        <v>16</v>
      </c>
      <c r="U741" s="4"/>
      <c r="V741" s="4" t="s">
        <v>16</v>
      </c>
      <c r="W741" s="4"/>
      <c r="X741" s="4" t="s">
        <v>16</v>
      </c>
      <c r="Y741" s="4"/>
      <c r="Z741" s="4"/>
      <c r="AA741" s="4" t="s">
        <v>16</v>
      </c>
      <c r="AB741" s="4"/>
      <c r="AC741" s="4" t="s">
        <v>16</v>
      </c>
      <c r="AD741" s="4"/>
      <c r="AE741" s="4" t="s">
        <v>16</v>
      </c>
      <c r="AF741" s="4"/>
      <c r="AG741" s="4"/>
      <c r="AH741" s="4" t="s">
        <v>16</v>
      </c>
      <c r="AI741" s="4"/>
      <c r="AJ741" s="4" t="s">
        <v>16</v>
      </c>
      <c r="AK741" s="4"/>
      <c r="AL741" s="4" t="s">
        <v>16</v>
      </c>
      <c r="AM741" s="4"/>
      <c r="AN741" s="4"/>
      <c r="AO741" s="4" t="s">
        <v>16</v>
      </c>
      <c r="AP741" s="42">
        <f ca="1">COUNTIFS(INDIRECT(Data!$J$2),"&lt;&gt;")</f>
        <v>13</v>
      </c>
      <c r="AQ741" s="42">
        <f ca="1">COUNTIFS(INDIRECT(Data!$J$2),"P")</f>
        <v>12</v>
      </c>
      <c r="AR741" s="42">
        <f ca="1">COUNTIFS(INDIRECT(Data!$J$2),"A")</f>
        <v>1</v>
      </c>
      <c r="AS741" s="43">
        <f ca="1">COUNTIFS(INDIRECT(Data!$J$2),"L")</f>
        <v>0</v>
      </c>
      <c r="AT741" s="44">
        <f ca="1">IFERROR(Attd_Sheet[[#This Row],[Classes Attended]]/Attd_Sheet[[#This Row],[Column1]],"")</f>
        <v>0.92307692307692313</v>
      </c>
      <c r="AU741" s="26"/>
    </row>
    <row r="742" spans="1:47" s="35" customFormat="1" hidden="1" x14ac:dyDescent="0.25">
      <c r="A742" s="42">
        <f>COUNTIFS(Attd_Sheet[Student ID],Attd_Sheet[[#This Row],[Student ID]])</f>
        <v>1</v>
      </c>
      <c r="B742" s="13" t="s">
        <v>137</v>
      </c>
      <c r="C742" s="193" t="s">
        <v>2920</v>
      </c>
      <c r="D742" s="215" t="s">
        <v>744</v>
      </c>
      <c r="E742" s="215" t="s">
        <v>1552</v>
      </c>
      <c r="F742" s="196" t="s">
        <v>30</v>
      </c>
      <c r="G742" s="215" t="s">
        <v>2460</v>
      </c>
      <c r="H742" s="193" t="s">
        <v>6</v>
      </c>
      <c r="I742" s="224" t="s">
        <v>2872</v>
      </c>
      <c r="J742" s="120" t="s">
        <v>2485</v>
      </c>
      <c r="K742" s="4"/>
      <c r="L742" s="4"/>
      <c r="M742" s="4" t="s">
        <v>16</v>
      </c>
      <c r="N742" s="185"/>
      <c r="O742" s="4" t="s">
        <v>28</v>
      </c>
      <c r="P742" s="4"/>
      <c r="Q742" s="4" t="s">
        <v>28</v>
      </c>
      <c r="R742" s="4"/>
      <c r="S742" s="4"/>
      <c r="T742" s="4" t="s">
        <v>16</v>
      </c>
      <c r="U742" s="4"/>
      <c r="V742" s="4" t="s">
        <v>16</v>
      </c>
      <c r="W742" s="4"/>
      <c r="X742" s="4" t="s">
        <v>16</v>
      </c>
      <c r="Y742" s="4"/>
      <c r="Z742" s="4"/>
      <c r="AA742" s="4" t="s">
        <v>16</v>
      </c>
      <c r="AB742" s="4"/>
      <c r="AC742" s="4" t="s">
        <v>16</v>
      </c>
      <c r="AD742" s="4"/>
      <c r="AE742" s="4" t="s">
        <v>16</v>
      </c>
      <c r="AF742" s="4"/>
      <c r="AG742" s="4"/>
      <c r="AH742" s="4" t="s">
        <v>16</v>
      </c>
      <c r="AI742" s="4"/>
      <c r="AJ742" s="4" t="s">
        <v>16</v>
      </c>
      <c r="AK742" s="4"/>
      <c r="AL742" s="4" t="s">
        <v>16</v>
      </c>
      <c r="AM742" s="4"/>
      <c r="AN742" s="4"/>
      <c r="AO742" s="4" t="s">
        <v>16</v>
      </c>
      <c r="AP742" s="42">
        <f ca="1">COUNTIFS(INDIRECT(Data!$J$2),"&lt;&gt;")</f>
        <v>13</v>
      </c>
      <c r="AQ742" s="42">
        <f ca="1">COUNTIFS(INDIRECT(Data!$J$2),"P")</f>
        <v>11</v>
      </c>
      <c r="AR742" s="42">
        <f ca="1">COUNTIFS(INDIRECT(Data!$J$2),"A")</f>
        <v>2</v>
      </c>
      <c r="AS742" s="43">
        <f ca="1">COUNTIFS(INDIRECT(Data!$J$2),"L")</f>
        <v>0</v>
      </c>
      <c r="AT742" s="44">
        <f ca="1">IFERROR(Attd_Sheet[[#This Row],[Classes Attended]]/Attd_Sheet[[#This Row],[Column1]],"")</f>
        <v>0.84615384615384615</v>
      </c>
      <c r="AU742" s="26"/>
    </row>
    <row r="743" spans="1:47" s="35" customFormat="1" hidden="1" x14ac:dyDescent="0.25">
      <c r="A743" s="42">
        <f>COUNTIFS(Attd_Sheet[Student ID],Attd_Sheet[[#This Row],[Student ID]])</f>
        <v>1</v>
      </c>
      <c r="B743" s="13" t="s">
        <v>138</v>
      </c>
      <c r="C743" s="193" t="s">
        <v>2920</v>
      </c>
      <c r="D743" s="215" t="s">
        <v>745</v>
      </c>
      <c r="E743" s="215" t="s">
        <v>1553</v>
      </c>
      <c r="F743" s="196" t="s">
        <v>30</v>
      </c>
      <c r="G743" s="215" t="s">
        <v>2460</v>
      </c>
      <c r="H743" s="193" t="s">
        <v>6</v>
      </c>
      <c r="I743" s="224" t="s">
        <v>2872</v>
      </c>
      <c r="J743" s="120" t="s">
        <v>2485</v>
      </c>
      <c r="K743" s="4"/>
      <c r="L743" s="4"/>
      <c r="M743" s="4" t="s">
        <v>16</v>
      </c>
      <c r="N743" s="185"/>
      <c r="O743" s="4" t="s">
        <v>28</v>
      </c>
      <c r="P743" s="4"/>
      <c r="Q743" s="4" t="s">
        <v>28</v>
      </c>
      <c r="R743" s="4"/>
      <c r="S743" s="4"/>
      <c r="T743" s="4" t="s">
        <v>16</v>
      </c>
      <c r="U743" s="4"/>
      <c r="V743" s="4" t="s">
        <v>16</v>
      </c>
      <c r="W743" s="4"/>
      <c r="X743" s="4" t="s">
        <v>16</v>
      </c>
      <c r="Y743" s="4"/>
      <c r="Z743" s="4"/>
      <c r="AA743" s="4" t="s">
        <v>28</v>
      </c>
      <c r="AB743" s="4"/>
      <c r="AC743" s="4" t="s">
        <v>28</v>
      </c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2">
        <f ca="1">COUNTIFS(INDIRECT(Data!$J$2),"&lt;&gt;")</f>
        <v>8</v>
      </c>
      <c r="AQ743" s="42">
        <f ca="1">COUNTIFS(INDIRECT(Data!$J$2),"P")</f>
        <v>4</v>
      </c>
      <c r="AR743" s="42">
        <f ca="1">COUNTIFS(INDIRECT(Data!$J$2),"A")</f>
        <v>4</v>
      </c>
      <c r="AS743" s="43">
        <f ca="1">COUNTIFS(INDIRECT(Data!$J$2),"L")</f>
        <v>0</v>
      </c>
      <c r="AT743" s="44">
        <f ca="1">IFERROR(Attd_Sheet[[#This Row],[Classes Attended]]/Attd_Sheet[[#This Row],[Column1]],"")</f>
        <v>0.5</v>
      </c>
      <c r="AU743" s="26"/>
    </row>
    <row r="744" spans="1:47" s="35" customFormat="1" hidden="1" x14ac:dyDescent="0.25">
      <c r="A744" s="42">
        <f>COUNTIFS(Attd_Sheet[Student ID],Attd_Sheet[[#This Row],[Student ID]])</f>
        <v>1</v>
      </c>
      <c r="B744" s="13" t="s">
        <v>137</v>
      </c>
      <c r="C744" s="193" t="s">
        <v>2920</v>
      </c>
      <c r="D744" s="215" t="s">
        <v>746</v>
      </c>
      <c r="E744" s="215" t="s">
        <v>1081</v>
      </c>
      <c r="F744" s="196" t="s">
        <v>30</v>
      </c>
      <c r="G744" s="215" t="s">
        <v>2460</v>
      </c>
      <c r="H744" s="193" t="s">
        <v>6</v>
      </c>
      <c r="I744" s="224" t="s">
        <v>2872</v>
      </c>
      <c r="J744" s="120" t="s">
        <v>2485</v>
      </c>
      <c r="K744" s="4"/>
      <c r="L744" s="4"/>
      <c r="M744" s="4" t="s">
        <v>16</v>
      </c>
      <c r="N744" s="185"/>
      <c r="O744" s="4" t="s">
        <v>28</v>
      </c>
      <c r="P744" s="4"/>
      <c r="Q744" s="4" t="s">
        <v>28</v>
      </c>
      <c r="R744" s="4"/>
      <c r="S744" s="4"/>
      <c r="T744" s="4" t="s">
        <v>16</v>
      </c>
      <c r="U744" s="4"/>
      <c r="V744" s="4" t="s">
        <v>16</v>
      </c>
      <c r="W744" s="4"/>
      <c r="X744" s="4" t="s">
        <v>16</v>
      </c>
      <c r="Y744" s="4"/>
      <c r="Z744" s="4"/>
      <c r="AA744" s="4" t="s">
        <v>16</v>
      </c>
      <c r="AB744" s="4"/>
      <c r="AC744" s="4" t="s">
        <v>16</v>
      </c>
      <c r="AD744" s="4"/>
      <c r="AE744" s="4" t="s">
        <v>16</v>
      </c>
      <c r="AF744" s="4"/>
      <c r="AG744" s="4"/>
      <c r="AH744" s="4" t="s">
        <v>16</v>
      </c>
      <c r="AI744" s="4"/>
      <c r="AJ744" s="4" t="s">
        <v>16</v>
      </c>
      <c r="AK744" s="4"/>
      <c r="AL744" s="4" t="s">
        <v>16</v>
      </c>
      <c r="AM744" s="4"/>
      <c r="AN744" s="4"/>
      <c r="AO744" s="4" t="s">
        <v>16</v>
      </c>
      <c r="AP744" s="42">
        <f ca="1">COUNTIFS(INDIRECT(Data!$J$2),"&lt;&gt;")</f>
        <v>13</v>
      </c>
      <c r="AQ744" s="42">
        <f ca="1">COUNTIFS(INDIRECT(Data!$J$2),"P")</f>
        <v>11</v>
      </c>
      <c r="AR744" s="42">
        <f ca="1">COUNTIFS(INDIRECT(Data!$J$2),"A")</f>
        <v>2</v>
      </c>
      <c r="AS744" s="43">
        <f ca="1">COUNTIFS(INDIRECT(Data!$J$2),"L")</f>
        <v>0</v>
      </c>
      <c r="AT744" s="44">
        <f ca="1">IFERROR(Attd_Sheet[[#This Row],[Classes Attended]]/Attd_Sheet[[#This Row],[Column1]],"")</f>
        <v>0.84615384615384615</v>
      </c>
      <c r="AU744" s="26"/>
    </row>
    <row r="745" spans="1:47" s="35" customFormat="1" hidden="1" x14ac:dyDescent="0.25">
      <c r="A745" s="42">
        <f>COUNTIFS(Attd_Sheet[Student ID],Attd_Sheet[[#This Row],[Student ID]])</f>
        <v>1</v>
      </c>
      <c r="B745" s="13" t="s">
        <v>137</v>
      </c>
      <c r="C745" s="193" t="s">
        <v>2920</v>
      </c>
      <c r="D745" s="215" t="s">
        <v>747</v>
      </c>
      <c r="E745" s="215" t="s">
        <v>1554</v>
      </c>
      <c r="F745" s="196" t="s">
        <v>30</v>
      </c>
      <c r="G745" s="215" t="s">
        <v>2460</v>
      </c>
      <c r="H745" s="193" t="s">
        <v>6</v>
      </c>
      <c r="I745" s="224" t="s">
        <v>2872</v>
      </c>
      <c r="J745" s="120" t="s">
        <v>2485</v>
      </c>
      <c r="K745" s="4"/>
      <c r="L745" s="4"/>
      <c r="M745" s="4" t="s">
        <v>16</v>
      </c>
      <c r="N745" s="185"/>
      <c r="O745" s="4" t="s">
        <v>28</v>
      </c>
      <c r="P745" s="4"/>
      <c r="Q745" s="4" t="s">
        <v>28</v>
      </c>
      <c r="R745" s="4"/>
      <c r="S745" s="4"/>
      <c r="T745" s="4" t="s">
        <v>16</v>
      </c>
      <c r="U745" s="4"/>
      <c r="V745" s="4" t="s">
        <v>16</v>
      </c>
      <c r="W745" s="4"/>
      <c r="X745" s="4" t="s">
        <v>16</v>
      </c>
      <c r="Y745" s="4"/>
      <c r="Z745" s="4"/>
      <c r="AA745" s="4" t="s">
        <v>28</v>
      </c>
      <c r="AB745" s="4"/>
      <c r="AC745" s="4" t="s">
        <v>16</v>
      </c>
      <c r="AD745" s="4"/>
      <c r="AE745" s="4" t="s">
        <v>16</v>
      </c>
      <c r="AF745" s="4"/>
      <c r="AG745" s="4"/>
      <c r="AH745" s="4" t="s">
        <v>16</v>
      </c>
      <c r="AI745" s="4"/>
      <c r="AJ745" s="4" t="s">
        <v>16</v>
      </c>
      <c r="AK745" s="4"/>
      <c r="AL745" s="4" t="s">
        <v>16</v>
      </c>
      <c r="AM745" s="4"/>
      <c r="AN745" s="4"/>
      <c r="AO745" s="4" t="s">
        <v>16</v>
      </c>
      <c r="AP745" s="42">
        <f ca="1">COUNTIFS(INDIRECT(Data!$J$2),"&lt;&gt;")</f>
        <v>13</v>
      </c>
      <c r="AQ745" s="42">
        <f ca="1">COUNTIFS(INDIRECT(Data!$J$2),"P")</f>
        <v>10</v>
      </c>
      <c r="AR745" s="42">
        <f ca="1">COUNTIFS(INDIRECT(Data!$J$2),"A")</f>
        <v>3</v>
      </c>
      <c r="AS745" s="43">
        <f ca="1">COUNTIFS(INDIRECT(Data!$J$2),"L")</f>
        <v>0</v>
      </c>
      <c r="AT745" s="44">
        <f ca="1">IFERROR(Attd_Sheet[[#This Row],[Classes Attended]]/Attd_Sheet[[#This Row],[Column1]],"")</f>
        <v>0.76923076923076927</v>
      </c>
      <c r="AU745" s="26"/>
    </row>
    <row r="746" spans="1:47" s="35" customFormat="1" hidden="1" x14ac:dyDescent="0.25">
      <c r="A746" s="42">
        <f>COUNTIFS(Attd_Sheet[Student ID],Attd_Sheet[[#This Row],[Student ID]])</f>
        <v>1</v>
      </c>
      <c r="B746" s="13" t="s">
        <v>137</v>
      </c>
      <c r="C746" s="193" t="s">
        <v>2920</v>
      </c>
      <c r="D746" s="215" t="s">
        <v>776</v>
      </c>
      <c r="E746" s="215" t="s">
        <v>1583</v>
      </c>
      <c r="F746" s="196" t="s">
        <v>30</v>
      </c>
      <c r="G746" s="215" t="s">
        <v>2460</v>
      </c>
      <c r="H746" s="193" t="s">
        <v>6</v>
      </c>
      <c r="I746" s="224" t="s">
        <v>2872</v>
      </c>
      <c r="J746" s="120" t="s">
        <v>2485</v>
      </c>
      <c r="K746" s="4"/>
      <c r="L746" s="4"/>
      <c r="M746" s="4" t="s">
        <v>16</v>
      </c>
      <c r="N746" s="185"/>
      <c r="O746" s="4" t="s">
        <v>28</v>
      </c>
      <c r="P746" s="4"/>
      <c r="Q746" s="4" t="s">
        <v>16</v>
      </c>
      <c r="R746" s="4"/>
      <c r="S746" s="4"/>
      <c r="T746" s="4" t="s">
        <v>16</v>
      </c>
      <c r="U746" s="4"/>
      <c r="V746" s="4" t="s">
        <v>16</v>
      </c>
      <c r="W746" s="4"/>
      <c r="X746" s="4" t="s">
        <v>16</v>
      </c>
      <c r="Y746" s="4"/>
      <c r="Z746" s="4"/>
      <c r="AA746" s="4" t="s">
        <v>16</v>
      </c>
      <c r="AB746" s="4"/>
      <c r="AC746" s="4" t="s">
        <v>16</v>
      </c>
      <c r="AD746" s="4"/>
      <c r="AE746" s="4" t="s">
        <v>16</v>
      </c>
      <c r="AF746" s="4"/>
      <c r="AG746" s="4"/>
      <c r="AH746" s="4" t="s">
        <v>16</v>
      </c>
      <c r="AI746" s="4"/>
      <c r="AJ746" s="4" t="s">
        <v>16</v>
      </c>
      <c r="AK746" s="4"/>
      <c r="AL746" s="4" t="s">
        <v>16</v>
      </c>
      <c r="AM746" s="4"/>
      <c r="AN746" s="4"/>
      <c r="AO746" s="4" t="s">
        <v>16</v>
      </c>
      <c r="AP746" s="42">
        <f ca="1">COUNTIFS(INDIRECT(Data!$J$2),"&lt;&gt;")</f>
        <v>13</v>
      </c>
      <c r="AQ746" s="42">
        <f ca="1">COUNTIFS(INDIRECT(Data!$J$2),"P")</f>
        <v>12</v>
      </c>
      <c r="AR746" s="42">
        <f ca="1">COUNTIFS(INDIRECT(Data!$J$2),"A")</f>
        <v>1</v>
      </c>
      <c r="AS746" s="43">
        <f ca="1">COUNTIFS(INDIRECT(Data!$J$2),"L")</f>
        <v>0</v>
      </c>
      <c r="AT746" s="44">
        <f ca="1">IFERROR(Attd_Sheet[[#This Row],[Classes Attended]]/Attd_Sheet[[#This Row],[Column1]],"")</f>
        <v>0.92307692307692313</v>
      </c>
      <c r="AU746" s="26"/>
    </row>
    <row r="747" spans="1:47" s="35" customFormat="1" hidden="1" x14ac:dyDescent="0.25">
      <c r="A747" s="42">
        <f>COUNTIFS(Attd_Sheet[Student ID],Attd_Sheet[[#This Row],[Student ID]])</f>
        <v>1</v>
      </c>
      <c r="B747" s="13" t="s">
        <v>137</v>
      </c>
      <c r="C747" s="193" t="s">
        <v>2920</v>
      </c>
      <c r="D747" s="215" t="s">
        <v>748</v>
      </c>
      <c r="E747" s="215" t="s">
        <v>1555</v>
      </c>
      <c r="F747" s="196" t="s">
        <v>30</v>
      </c>
      <c r="G747" s="215" t="s">
        <v>2460</v>
      </c>
      <c r="H747" s="193" t="s">
        <v>6</v>
      </c>
      <c r="I747" s="224" t="s">
        <v>2872</v>
      </c>
      <c r="J747" s="120" t="s">
        <v>2485</v>
      </c>
      <c r="K747" s="4"/>
      <c r="L747" s="4"/>
      <c r="M747" s="4" t="s">
        <v>16</v>
      </c>
      <c r="N747" s="185"/>
      <c r="O747" s="4" t="s">
        <v>16</v>
      </c>
      <c r="P747" s="4"/>
      <c r="Q747" s="4" t="s">
        <v>16</v>
      </c>
      <c r="R747" s="4"/>
      <c r="S747" s="4"/>
      <c r="T747" s="4" t="s">
        <v>16</v>
      </c>
      <c r="U747" s="4"/>
      <c r="V747" s="4" t="s">
        <v>16</v>
      </c>
      <c r="W747" s="4"/>
      <c r="X747" s="4" t="s">
        <v>16</v>
      </c>
      <c r="Y747" s="4"/>
      <c r="Z747" s="4"/>
      <c r="AA747" s="4" t="s">
        <v>16</v>
      </c>
      <c r="AB747" s="4"/>
      <c r="AC747" s="4" t="s">
        <v>16</v>
      </c>
      <c r="AD747" s="4"/>
      <c r="AE747" s="4" t="s">
        <v>16</v>
      </c>
      <c r="AF747" s="4"/>
      <c r="AG747" s="4"/>
      <c r="AH747" s="4" t="s">
        <v>16</v>
      </c>
      <c r="AI747" s="4"/>
      <c r="AJ747" s="4" t="s">
        <v>16</v>
      </c>
      <c r="AK747" s="4"/>
      <c r="AL747" s="4" t="s">
        <v>16</v>
      </c>
      <c r="AM747" s="4"/>
      <c r="AN747" s="4"/>
      <c r="AO747" s="4" t="s">
        <v>16</v>
      </c>
      <c r="AP747" s="42">
        <f ca="1">COUNTIFS(INDIRECT(Data!$J$2),"&lt;&gt;")</f>
        <v>13</v>
      </c>
      <c r="AQ747" s="42">
        <f ca="1">COUNTIFS(INDIRECT(Data!$J$2),"P")</f>
        <v>13</v>
      </c>
      <c r="AR747" s="42">
        <f ca="1">COUNTIFS(INDIRECT(Data!$J$2),"A")</f>
        <v>0</v>
      </c>
      <c r="AS747" s="43">
        <f ca="1">COUNTIFS(INDIRECT(Data!$J$2),"L")</f>
        <v>0</v>
      </c>
      <c r="AT747" s="44">
        <f ca="1">IFERROR(Attd_Sheet[[#This Row],[Classes Attended]]/Attd_Sheet[[#This Row],[Column1]],"")</f>
        <v>1</v>
      </c>
      <c r="AU747" s="26"/>
    </row>
    <row r="748" spans="1:47" s="35" customFormat="1" hidden="1" x14ac:dyDescent="0.25">
      <c r="A748" s="42">
        <f>COUNTIFS(Attd_Sheet[Student ID],Attd_Sheet[[#This Row],[Student ID]])</f>
        <v>1</v>
      </c>
      <c r="B748" s="13" t="s">
        <v>139</v>
      </c>
      <c r="C748" s="193" t="s">
        <v>2920</v>
      </c>
      <c r="D748" s="215" t="s">
        <v>749</v>
      </c>
      <c r="E748" s="215" t="s">
        <v>1556</v>
      </c>
      <c r="F748" s="196" t="s">
        <v>30</v>
      </c>
      <c r="G748" s="215" t="s">
        <v>2460</v>
      </c>
      <c r="H748" s="193" t="s">
        <v>6</v>
      </c>
      <c r="I748" s="224" t="s">
        <v>2872</v>
      </c>
      <c r="J748" s="120" t="s">
        <v>2485</v>
      </c>
      <c r="K748" s="4"/>
      <c r="L748" s="4"/>
      <c r="M748" s="4" t="s">
        <v>28</v>
      </c>
      <c r="N748" s="185"/>
      <c r="O748" s="4" t="s">
        <v>28</v>
      </c>
      <c r="P748" s="4"/>
      <c r="Q748" s="4" t="s">
        <v>28</v>
      </c>
      <c r="R748" s="4"/>
      <c r="S748" s="4"/>
      <c r="T748" s="4" t="s">
        <v>28</v>
      </c>
      <c r="U748" s="4"/>
      <c r="V748" s="4" t="s">
        <v>28</v>
      </c>
      <c r="W748" s="4"/>
      <c r="X748" s="4" t="s">
        <v>28</v>
      </c>
      <c r="Y748" s="4"/>
      <c r="Z748" s="4"/>
      <c r="AA748" s="4" t="s">
        <v>28</v>
      </c>
      <c r="AB748" s="4"/>
      <c r="AC748" s="4" t="s">
        <v>28</v>
      </c>
      <c r="AD748" s="4"/>
      <c r="AE748" s="4" t="s">
        <v>28</v>
      </c>
      <c r="AF748" s="4"/>
      <c r="AG748" s="4"/>
      <c r="AH748" s="4" t="s">
        <v>28</v>
      </c>
      <c r="AI748" s="4"/>
      <c r="AJ748" s="4" t="s">
        <v>28</v>
      </c>
      <c r="AK748" s="4"/>
      <c r="AL748" s="4" t="s">
        <v>28</v>
      </c>
      <c r="AM748" s="4"/>
      <c r="AN748" s="4"/>
      <c r="AO748" s="4" t="s">
        <v>28</v>
      </c>
      <c r="AP748" s="42">
        <f ca="1">COUNTIFS(INDIRECT(Data!$J$2),"&lt;&gt;")</f>
        <v>13</v>
      </c>
      <c r="AQ748" s="42">
        <f ca="1">COUNTIFS(INDIRECT(Data!$J$2),"P")</f>
        <v>0</v>
      </c>
      <c r="AR748" s="42">
        <f ca="1">COUNTIFS(INDIRECT(Data!$J$2),"A")</f>
        <v>13</v>
      </c>
      <c r="AS748" s="43">
        <f ca="1">COUNTIFS(INDIRECT(Data!$J$2),"L")</f>
        <v>0</v>
      </c>
      <c r="AT748" s="44">
        <f ca="1">IFERROR(Attd_Sheet[[#This Row],[Classes Attended]]/Attd_Sheet[[#This Row],[Column1]],"")</f>
        <v>0</v>
      </c>
      <c r="AU748" s="26"/>
    </row>
    <row r="749" spans="1:47" s="35" customFormat="1" hidden="1" x14ac:dyDescent="0.25">
      <c r="A749" s="42">
        <f>COUNTIFS(Attd_Sheet[Student ID],Attd_Sheet[[#This Row],[Student ID]])</f>
        <v>1</v>
      </c>
      <c r="B749" s="13" t="s">
        <v>137</v>
      </c>
      <c r="C749" s="193" t="s">
        <v>2920</v>
      </c>
      <c r="D749" s="215" t="s">
        <v>750</v>
      </c>
      <c r="E749" s="215" t="s">
        <v>1557</v>
      </c>
      <c r="F749" s="196" t="s">
        <v>30</v>
      </c>
      <c r="G749" s="215" t="s">
        <v>2460</v>
      </c>
      <c r="H749" s="193" t="s">
        <v>6</v>
      </c>
      <c r="I749" s="224" t="s">
        <v>2872</v>
      </c>
      <c r="J749" s="120" t="s">
        <v>2485</v>
      </c>
      <c r="K749" s="4"/>
      <c r="L749" s="4"/>
      <c r="M749" s="4" t="s">
        <v>16</v>
      </c>
      <c r="N749" s="185"/>
      <c r="O749" s="4" t="s">
        <v>16</v>
      </c>
      <c r="P749" s="4"/>
      <c r="Q749" s="4" t="s">
        <v>28</v>
      </c>
      <c r="R749" s="4"/>
      <c r="S749" s="4"/>
      <c r="T749" s="4" t="s">
        <v>16</v>
      </c>
      <c r="U749" s="4"/>
      <c r="V749" s="4" t="s">
        <v>16</v>
      </c>
      <c r="W749" s="4"/>
      <c r="X749" s="4" t="s">
        <v>16</v>
      </c>
      <c r="Y749" s="4"/>
      <c r="Z749" s="4"/>
      <c r="AA749" s="4" t="s">
        <v>16</v>
      </c>
      <c r="AB749" s="4"/>
      <c r="AC749" s="4" t="s">
        <v>16</v>
      </c>
      <c r="AD749" s="4"/>
      <c r="AE749" s="4" t="s">
        <v>16</v>
      </c>
      <c r="AF749" s="4"/>
      <c r="AG749" s="4"/>
      <c r="AH749" s="4" t="s">
        <v>16</v>
      </c>
      <c r="AI749" s="4"/>
      <c r="AJ749" s="4" t="s">
        <v>16</v>
      </c>
      <c r="AK749" s="4"/>
      <c r="AL749" s="4" t="s">
        <v>16</v>
      </c>
      <c r="AM749" s="4"/>
      <c r="AN749" s="4"/>
      <c r="AO749" s="4" t="s">
        <v>16</v>
      </c>
      <c r="AP749" s="42">
        <f ca="1">COUNTIFS(INDIRECT(Data!$J$2),"&lt;&gt;")</f>
        <v>13</v>
      </c>
      <c r="AQ749" s="42">
        <f ca="1">COUNTIFS(INDIRECT(Data!$J$2),"P")</f>
        <v>12</v>
      </c>
      <c r="AR749" s="42">
        <f ca="1">COUNTIFS(INDIRECT(Data!$J$2),"A")</f>
        <v>1</v>
      </c>
      <c r="AS749" s="43">
        <f ca="1">COUNTIFS(INDIRECT(Data!$J$2),"L")</f>
        <v>0</v>
      </c>
      <c r="AT749" s="44">
        <f ca="1">IFERROR(Attd_Sheet[[#This Row],[Classes Attended]]/Attd_Sheet[[#This Row],[Column1]],"")</f>
        <v>0.92307692307692313</v>
      </c>
      <c r="AU749" s="26"/>
    </row>
    <row r="750" spans="1:47" s="35" customFormat="1" hidden="1" x14ac:dyDescent="0.25">
      <c r="A750" s="42">
        <f>COUNTIFS(Attd_Sheet[Student ID],Attd_Sheet[[#This Row],[Student ID]])</f>
        <v>1</v>
      </c>
      <c r="B750" s="13" t="s">
        <v>137</v>
      </c>
      <c r="C750" s="193" t="s">
        <v>2920</v>
      </c>
      <c r="D750" s="215" t="s">
        <v>751</v>
      </c>
      <c r="E750" s="215" t="s">
        <v>1558</v>
      </c>
      <c r="F750" s="196" t="s">
        <v>30</v>
      </c>
      <c r="G750" s="215" t="s">
        <v>2460</v>
      </c>
      <c r="H750" s="193" t="s">
        <v>6</v>
      </c>
      <c r="I750" s="224" t="s">
        <v>2872</v>
      </c>
      <c r="J750" s="120" t="s">
        <v>2485</v>
      </c>
      <c r="K750" s="4"/>
      <c r="L750" s="4"/>
      <c r="M750" s="4" t="s">
        <v>16</v>
      </c>
      <c r="N750" s="185"/>
      <c r="O750" s="4" t="s">
        <v>16</v>
      </c>
      <c r="P750" s="4"/>
      <c r="Q750" s="4" t="s">
        <v>28</v>
      </c>
      <c r="R750" s="4"/>
      <c r="S750" s="4"/>
      <c r="T750" s="4" t="s">
        <v>16</v>
      </c>
      <c r="U750" s="4"/>
      <c r="V750" s="4" t="s">
        <v>16</v>
      </c>
      <c r="W750" s="4"/>
      <c r="X750" s="4" t="s">
        <v>16</v>
      </c>
      <c r="Y750" s="4"/>
      <c r="Z750" s="4"/>
      <c r="AA750" s="4" t="s">
        <v>16</v>
      </c>
      <c r="AB750" s="4"/>
      <c r="AC750" s="4" t="s">
        <v>16</v>
      </c>
      <c r="AD750" s="4"/>
      <c r="AE750" s="4" t="s">
        <v>16</v>
      </c>
      <c r="AF750" s="4"/>
      <c r="AG750" s="4"/>
      <c r="AH750" s="4" t="s">
        <v>16</v>
      </c>
      <c r="AI750" s="4"/>
      <c r="AJ750" s="4" t="s">
        <v>16</v>
      </c>
      <c r="AK750" s="4"/>
      <c r="AL750" s="4" t="s">
        <v>16</v>
      </c>
      <c r="AM750" s="4"/>
      <c r="AN750" s="4"/>
      <c r="AO750" s="4" t="s">
        <v>16</v>
      </c>
      <c r="AP750" s="42">
        <f ca="1">COUNTIFS(INDIRECT(Data!$J$2),"&lt;&gt;")</f>
        <v>13</v>
      </c>
      <c r="AQ750" s="42">
        <f ca="1">COUNTIFS(INDIRECT(Data!$J$2),"P")</f>
        <v>12</v>
      </c>
      <c r="AR750" s="42">
        <f ca="1">COUNTIFS(INDIRECT(Data!$J$2),"A")</f>
        <v>1</v>
      </c>
      <c r="AS750" s="43">
        <f ca="1">COUNTIFS(INDIRECT(Data!$J$2),"L")</f>
        <v>0</v>
      </c>
      <c r="AT750" s="44">
        <f ca="1">IFERROR(Attd_Sheet[[#This Row],[Classes Attended]]/Attd_Sheet[[#This Row],[Column1]],"")</f>
        <v>0.92307692307692313</v>
      </c>
      <c r="AU750" s="26"/>
    </row>
    <row r="751" spans="1:47" s="35" customFormat="1" hidden="1" x14ac:dyDescent="0.25">
      <c r="A751" s="42">
        <f>COUNTIFS(Attd_Sheet[Student ID],Attd_Sheet[[#This Row],[Student ID]])</f>
        <v>1</v>
      </c>
      <c r="B751" s="13" t="s">
        <v>137</v>
      </c>
      <c r="C751" s="193" t="s">
        <v>2920</v>
      </c>
      <c r="D751" s="215" t="s">
        <v>752</v>
      </c>
      <c r="E751" s="215" t="s">
        <v>1559</v>
      </c>
      <c r="F751" s="196" t="s">
        <v>30</v>
      </c>
      <c r="G751" s="215" t="s">
        <v>2460</v>
      </c>
      <c r="H751" s="193" t="s">
        <v>6</v>
      </c>
      <c r="I751" s="224" t="s">
        <v>2872</v>
      </c>
      <c r="J751" s="120" t="s">
        <v>2485</v>
      </c>
      <c r="K751" s="4"/>
      <c r="L751" s="4"/>
      <c r="M751" s="4" t="s">
        <v>16</v>
      </c>
      <c r="N751" s="185"/>
      <c r="O751" s="4" t="s">
        <v>16</v>
      </c>
      <c r="P751" s="4"/>
      <c r="Q751" s="4" t="s">
        <v>28</v>
      </c>
      <c r="R751" s="4"/>
      <c r="S751" s="4"/>
      <c r="T751" s="4" t="s">
        <v>16</v>
      </c>
      <c r="U751" s="4"/>
      <c r="V751" s="4" t="s">
        <v>16</v>
      </c>
      <c r="W751" s="4"/>
      <c r="X751" s="4" t="s">
        <v>16</v>
      </c>
      <c r="Y751" s="4"/>
      <c r="Z751" s="4"/>
      <c r="AA751" s="4" t="s">
        <v>16</v>
      </c>
      <c r="AB751" s="4"/>
      <c r="AC751" s="4" t="s">
        <v>16</v>
      </c>
      <c r="AD751" s="4"/>
      <c r="AE751" s="4" t="s">
        <v>16</v>
      </c>
      <c r="AF751" s="4"/>
      <c r="AG751" s="4"/>
      <c r="AH751" s="4" t="s">
        <v>16</v>
      </c>
      <c r="AI751" s="4"/>
      <c r="AJ751" s="4" t="s">
        <v>16</v>
      </c>
      <c r="AK751" s="4"/>
      <c r="AL751" s="4" t="s">
        <v>16</v>
      </c>
      <c r="AM751" s="4"/>
      <c r="AN751" s="4"/>
      <c r="AO751" s="4" t="s">
        <v>16</v>
      </c>
      <c r="AP751" s="42">
        <f ca="1">COUNTIFS(INDIRECT(Data!$J$2),"&lt;&gt;")</f>
        <v>13</v>
      </c>
      <c r="AQ751" s="42">
        <f ca="1">COUNTIFS(INDIRECT(Data!$J$2),"P")</f>
        <v>12</v>
      </c>
      <c r="AR751" s="42">
        <f ca="1">COUNTIFS(INDIRECT(Data!$J$2),"A")</f>
        <v>1</v>
      </c>
      <c r="AS751" s="43">
        <f ca="1">COUNTIFS(INDIRECT(Data!$J$2),"L")</f>
        <v>0</v>
      </c>
      <c r="AT751" s="44">
        <f ca="1">IFERROR(Attd_Sheet[[#This Row],[Classes Attended]]/Attd_Sheet[[#This Row],[Column1]],"")</f>
        <v>0.92307692307692313</v>
      </c>
      <c r="AU751" s="26"/>
    </row>
    <row r="752" spans="1:47" s="35" customFormat="1" hidden="1" x14ac:dyDescent="0.25">
      <c r="A752" s="42">
        <f>COUNTIFS(Attd_Sheet[Student ID],Attd_Sheet[[#This Row],[Student ID]])</f>
        <v>1</v>
      </c>
      <c r="B752" s="13" t="s">
        <v>137</v>
      </c>
      <c r="C752" s="193" t="s">
        <v>2920</v>
      </c>
      <c r="D752" s="215" t="s">
        <v>753</v>
      </c>
      <c r="E752" s="215" t="s">
        <v>1560</v>
      </c>
      <c r="F752" s="196" t="s">
        <v>30</v>
      </c>
      <c r="G752" s="215" t="s">
        <v>2460</v>
      </c>
      <c r="H752" s="193" t="s">
        <v>6</v>
      </c>
      <c r="I752" s="224" t="s">
        <v>2872</v>
      </c>
      <c r="J752" s="120" t="s">
        <v>2485</v>
      </c>
      <c r="K752" s="4"/>
      <c r="L752" s="4"/>
      <c r="M752" s="4" t="s">
        <v>16</v>
      </c>
      <c r="N752" s="185"/>
      <c r="O752" s="4" t="s">
        <v>28</v>
      </c>
      <c r="P752" s="4"/>
      <c r="Q752" s="4" t="s">
        <v>28</v>
      </c>
      <c r="R752" s="4"/>
      <c r="S752" s="4"/>
      <c r="T752" s="4" t="s">
        <v>28</v>
      </c>
      <c r="U752" s="4"/>
      <c r="V752" s="4" t="s">
        <v>16</v>
      </c>
      <c r="W752" s="4"/>
      <c r="X752" s="4" t="s">
        <v>16</v>
      </c>
      <c r="Y752" s="4"/>
      <c r="Z752" s="4"/>
      <c r="AA752" s="4" t="s">
        <v>16</v>
      </c>
      <c r="AB752" s="4"/>
      <c r="AC752" s="4" t="s">
        <v>28</v>
      </c>
      <c r="AD752" s="4"/>
      <c r="AE752" s="4" t="s">
        <v>28</v>
      </c>
      <c r="AF752" s="4"/>
      <c r="AG752" s="4"/>
      <c r="AH752" s="4" t="s">
        <v>28</v>
      </c>
      <c r="AI752" s="4"/>
      <c r="AJ752" s="4" t="s">
        <v>28</v>
      </c>
      <c r="AK752" s="4"/>
      <c r="AL752" s="4" t="s">
        <v>28</v>
      </c>
      <c r="AM752" s="4"/>
      <c r="AN752" s="4"/>
      <c r="AO752" s="4" t="s">
        <v>28</v>
      </c>
      <c r="AP752" s="42">
        <f ca="1">COUNTIFS(INDIRECT(Data!$J$2),"&lt;&gt;")</f>
        <v>13</v>
      </c>
      <c r="AQ752" s="42">
        <f ca="1">COUNTIFS(INDIRECT(Data!$J$2),"P")</f>
        <v>4</v>
      </c>
      <c r="AR752" s="42">
        <f ca="1">COUNTIFS(INDIRECT(Data!$J$2),"A")</f>
        <v>9</v>
      </c>
      <c r="AS752" s="43">
        <f ca="1">COUNTIFS(INDIRECT(Data!$J$2),"L")</f>
        <v>0</v>
      </c>
      <c r="AT752" s="44">
        <f ca="1">IFERROR(Attd_Sheet[[#This Row],[Classes Attended]]/Attd_Sheet[[#This Row],[Column1]],"")</f>
        <v>0.30769230769230771</v>
      </c>
      <c r="AU752" s="26"/>
    </row>
    <row r="753" spans="1:47" s="35" customFormat="1" hidden="1" x14ac:dyDescent="0.25">
      <c r="A753" s="42">
        <f>COUNTIFS(Attd_Sheet[Student ID],Attd_Sheet[[#This Row],[Student ID]])</f>
        <v>1</v>
      </c>
      <c r="B753" s="13" t="s">
        <v>137</v>
      </c>
      <c r="C753" s="193" t="s">
        <v>2494</v>
      </c>
      <c r="D753" s="215" t="s">
        <v>588</v>
      </c>
      <c r="E753" s="215" t="s">
        <v>1401</v>
      </c>
      <c r="F753" s="196" t="s">
        <v>30</v>
      </c>
      <c r="G753" s="215" t="s">
        <v>2446</v>
      </c>
      <c r="H753" s="193" t="s">
        <v>7</v>
      </c>
      <c r="I753" s="224" t="s">
        <v>2992</v>
      </c>
      <c r="J753" s="120" t="s">
        <v>2485</v>
      </c>
      <c r="K753" s="4" t="s">
        <v>16</v>
      </c>
      <c r="L753" s="4"/>
      <c r="M753" s="4"/>
      <c r="N753" s="4" t="s">
        <v>16</v>
      </c>
      <c r="O753" s="4"/>
      <c r="P753" s="4" t="s">
        <v>16</v>
      </c>
      <c r="Q753" s="185"/>
      <c r="R753" s="4" t="s">
        <v>16</v>
      </c>
      <c r="S753" s="4"/>
      <c r="T753" s="4"/>
      <c r="U753" s="4" t="s">
        <v>16</v>
      </c>
      <c r="V753" s="4"/>
      <c r="W753" s="4" t="s">
        <v>16</v>
      </c>
      <c r="X753" s="4"/>
      <c r="Y753" s="4"/>
      <c r="Z753" s="4"/>
      <c r="AA753" s="4"/>
      <c r="AB753" s="4" t="s">
        <v>16</v>
      </c>
      <c r="AC753" s="4"/>
      <c r="AD753" s="4" t="s">
        <v>16</v>
      </c>
      <c r="AE753" s="236"/>
      <c r="AF753" s="4" t="s">
        <v>16</v>
      </c>
      <c r="AG753" s="4"/>
      <c r="AH753" s="4"/>
      <c r="AI753" s="4" t="s">
        <v>16</v>
      </c>
      <c r="AJ753" s="4"/>
      <c r="AK753" s="4" t="s">
        <v>16</v>
      </c>
      <c r="AL753" s="4"/>
      <c r="AM753" s="4" t="s">
        <v>16</v>
      </c>
      <c r="AN753" s="4"/>
      <c r="AO753" s="4"/>
      <c r="AP753" s="42">
        <f ca="1">COUNTIFS(INDIRECT(Data!$J$2),"&lt;&gt;")</f>
        <v>12</v>
      </c>
      <c r="AQ753" s="42">
        <f ca="1">COUNTIFS(INDIRECT(Data!$J$2),"P")</f>
        <v>12</v>
      </c>
      <c r="AR753" s="42">
        <f ca="1">COUNTIFS(INDIRECT(Data!$J$2),"A")</f>
        <v>0</v>
      </c>
      <c r="AS753" s="43">
        <f ca="1">COUNTIFS(INDIRECT(Data!$J$2),"L")</f>
        <v>0</v>
      </c>
      <c r="AT753" s="44">
        <f ca="1">IFERROR(Attd_Sheet[[#This Row],[Classes Attended]]/Attd_Sheet[[#This Row],[Column1]],"")</f>
        <v>1</v>
      </c>
      <c r="AU753" s="26"/>
    </row>
    <row r="754" spans="1:47" s="35" customFormat="1" hidden="1" x14ac:dyDescent="0.25">
      <c r="A754" s="42">
        <f>COUNTIFS(Attd_Sheet[Student ID],Attd_Sheet[[#This Row],[Student ID]])</f>
        <v>1</v>
      </c>
      <c r="B754" s="13" t="s">
        <v>137</v>
      </c>
      <c r="C754" s="193" t="s">
        <v>2494</v>
      </c>
      <c r="D754" s="215" t="s">
        <v>589</v>
      </c>
      <c r="E754" s="215" t="s">
        <v>1402</v>
      </c>
      <c r="F754" s="196" t="s">
        <v>30</v>
      </c>
      <c r="G754" s="215" t="s">
        <v>2446</v>
      </c>
      <c r="H754" s="193" t="s">
        <v>7</v>
      </c>
      <c r="I754" s="224" t="s">
        <v>2992</v>
      </c>
      <c r="J754" s="120" t="s">
        <v>2485</v>
      </c>
      <c r="K754" s="4" t="s">
        <v>16</v>
      </c>
      <c r="L754" s="4"/>
      <c r="M754" s="4"/>
      <c r="N754" s="4" t="s">
        <v>28</v>
      </c>
      <c r="O754" s="4"/>
      <c r="P754" s="4" t="s">
        <v>16</v>
      </c>
      <c r="Q754" s="185"/>
      <c r="R754" s="4" t="s">
        <v>16</v>
      </c>
      <c r="S754" s="4"/>
      <c r="T754" s="4"/>
      <c r="U754" s="4" t="s">
        <v>16</v>
      </c>
      <c r="V754" s="4"/>
      <c r="W754" s="4" t="s">
        <v>16</v>
      </c>
      <c r="X754" s="4"/>
      <c r="Y754" s="4"/>
      <c r="Z754" s="4"/>
      <c r="AA754" s="4"/>
      <c r="AB754" s="4" t="s">
        <v>16</v>
      </c>
      <c r="AC754" s="4"/>
      <c r="AD754" s="4" t="s">
        <v>16</v>
      </c>
      <c r="AE754" s="236"/>
      <c r="AF754" s="4" t="s">
        <v>16</v>
      </c>
      <c r="AG754" s="4"/>
      <c r="AH754" s="4"/>
      <c r="AI754" s="4" t="s">
        <v>16</v>
      </c>
      <c r="AJ754" s="4"/>
      <c r="AK754" s="4" t="s">
        <v>16</v>
      </c>
      <c r="AL754" s="4"/>
      <c r="AM754" s="4" t="s">
        <v>16</v>
      </c>
      <c r="AN754" s="4"/>
      <c r="AO754" s="4"/>
      <c r="AP754" s="42">
        <f ca="1">COUNTIFS(INDIRECT(Data!$J$2),"&lt;&gt;")</f>
        <v>12</v>
      </c>
      <c r="AQ754" s="42">
        <f ca="1">COUNTIFS(INDIRECT(Data!$J$2),"P")</f>
        <v>11</v>
      </c>
      <c r="AR754" s="42">
        <f ca="1">COUNTIFS(INDIRECT(Data!$J$2),"A")</f>
        <v>1</v>
      </c>
      <c r="AS754" s="43">
        <f ca="1">COUNTIFS(INDIRECT(Data!$J$2),"L")</f>
        <v>0</v>
      </c>
      <c r="AT754" s="44">
        <f ca="1">IFERROR(Attd_Sheet[[#This Row],[Classes Attended]]/Attd_Sheet[[#This Row],[Column1]],"")</f>
        <v>0.91666666666666663</v>
      </c>
      <c r="AU754" s="26"/>
    </row>
    <row r="755" spans="1:47" s="35" customFormat="1" hidden="1" x14ac:dyDescent="0.25">
      <c r="A755" s="42">
        <f>COUNTIFS(Attd_Sheet[Student ID],Attd_Sheet[[#This Row],[Student ID]])</f>
        <v>1</v>
      </c>
      <c r="B755" s="13" t="s">
        <v>137</v>
      </c>
      <c r="C755" s="193" t="s">
        <v>2494</v>
      </c>
      <c r="D755" s="215" t="s">
        <v>590</v>
      </c>
      <c r="E755" s="215" t="s">
        <v>1403</v>
      </c>
      <c r="F755" s="196" t="s">
        <v>30</v>
      </c>
      <c r="G755" s="215" t="s">
        <v>2446</v>
      </c>
      <c r="H755" s="193" t="s">
        <v>7</v>
      </c>
      <c r="I755" s="224" t="s">
        <v>2992</v>
      </c>
      <c r="J755" s="120" t="s">
        <v>2485</v>
      </c>
      <c r="K755" s="4" t="s">
        <v>16</v>
      </c>
      <c r="L755" s="4"/>
      <c r="M755" s="4"/>
      <c r="N755" s="4" t="s">
        <v>16</v>
      </c>
      <c r="O755" s="4"/>
      <c r="P755" s="4" t="s">
        <v>16</v>
      </c>
      <c r="Q755" s="185"/>
      <c r="R755" s="4" t="s">
        <v>16</v>
      </c>
      <c r="S755" s="4"/>
      <c r="T755" s="4"/>
      <c r="U755" s="4" t="s">
        <v>16</v>
      </c>
      <c r="V755" s="4"/>
      <c r="W755" s="4" t="s">
        <v>16</v>
      </c>
      <c r="X755" s="4"/>
      <c r="Y755" s="4"/>
      <c r="Z755" s="4"/>
      <c r="AA755" s="4"/>
      <c r="AB755" s="4" t="s">
        <v>16</v>
      </c>
      <c r="AC755" s="4"/>
      <c r="AD755" s="4" t="s">
        <v>16</v>
      </c>
      <c r="AE755" s="236"/>
      <c r="AF755" s="4" t="s">
        <v>16</v>
      </c>
      <c r="AG755" s="4"/>
      <c r="AH755" s="4"/>
      <c r="AI755" s="4" t="s">
        <v>16</v>
      </c>
      <c r="AJ755" s="4"/>
      <c r="AK755" s="4" t="s">
        <v>16</v>
      </c>
      <c r="AL755" s="4"/>
      <c r="AM755" s="4" t="s">
        <v>16</v>
      </c>
      <c r="AN755" s="4"/>
      <c r="AO755" s="4"/>
      <c r="AP755" s="42">
        <f ca="1">COUNTIFS(INDIRECT(Data!$J$2),"&lt;&gt;")</f>
        <v>12</v>
      </c>
      <c r="AQ755" s="42">
        <f ca="1">COUNTIFS(INDIRECT(Data!$J$2),"P")</f>
        <v>12</v>
      </c>
      <c r="AR755" s="42">
        <f ca="1">COUNTIFS(INDIRECT(Data!$J$2),"A")</f>
        <v>0</v>
      </c>
      <c r="AS755" s="43">
        <f ca="1">COUNTIFS(INDIRECT(Data!$J$2),"L")</f>
        <v>0</v>
      </c>
      <c r="AT755" s="44">
        <f ca="1">IFERROR(Attd_Sheet[[#This Row],[Classes Attended]]/Attd_Sheet[[#This Row],[Column1]],"")</f>
        <v>1</v>
      </c>
      <c r="AU755" s="186"/>
    </row>
    <row r="756" spans="1:47" s="35" customFormat="1" hidden="1" x14ac:dyDescent="0.25">
      <c r="A756" s="42">
        <f>COUNTIFS(Attd_Sheet[Student ID],Attd_Sheet[[#This Row],[Student ID]])</f>
        <v>1</v>
      </c>
      <c r="B756" s="13" t="s">
        <v>137</v>
      </c>
      <c r="C756" s="193" t="s">
        <v>2494</v>
      </c>
      <c r="D756" s="215" t="s">
        <v>591</v>
      </c>
      <c r="E756" s="215" t="s">
        <v>1404</v>
      </c>
      <c r="F756" s="196" t="s">
        <v>30</v>
      </c>
      <c r="G756" s="215" t="s">
        <v>2446</v>
      </c>
      <c r="H756" s="193" t="s">
        <v>7</v>
      </c>
      <c r="I756" s="224" t="s">
        <v>2992</v>
      </c>
      <c r="J756" s="120" t="s">
        <v>2485</v>
      </c>
      <c r="K756" s="4" t="s">
        <v>16</v>
      </c>
      <c r="L756" s="4"/>
      <c r="M756" s="4"/>
      <c r="N756" s="4" t="s">
        <v>28</v>
      </c>
      <c r="O756" s="4"/>
      <c r="P756" s="4" t="s">
        <v>16</v>
      </c>
      <c r="Q756" s="185"/>
      <c r="R756" s="4" t="s">
        <v>28</v>
      </c>
      <c r="S756" s="4"/>
      <c r="T756" s="4"/>
      <c r="U756" s="4" t="s">
        <v>16</v>
      </c>
      <c r="V756" s="4"/>
      <c r="W756" s="4" t="s">
        <v>28</v>
      </c>
      <c r="X756" s="4"/>
      <c r="Y756" s="4"/>
      <c r="Z756" s="4"/>
      <c r="AA756" s="4"/>
      <c r="AB756" s="4" t="s">
        <v>16</v>
      </c>
      <c r="AC756" s="4"/>
      <c r="AD756" s="4" t="s">
        <v>16</v>
      </c>
      <c r="AE756" s="236"/>
      <c r="AF756" s="4" t="s">
        <v>28</v>
      </c>
      <c r="AG756" s="4"/>
      <c r="AH756" s="4"/>
      <c r="AI756" s="4" t="s">
        <v>16</v>
      </c>
      <c r="AJ756" s="4"/>
      <c r="AK756" s="4" t="s">
        <v>16</v>
      </c>
      <c r="AL756" s="4"/>
      <c r="AM756" s="4" t="s">
        <v>16</v>
      </c>
      <c r="AN756" s="4"/>
      <c r="AO756" s="4"/>
      <c r="AP756" s="42">
        <f ca="1">COUNTIFS(INDIRECT(Data!$J$2),"&lt;&gt;")</f>
        <v>12</v>
      </c>
      <c r="AQ756" s="42">
        <f ca="1">COUNTIFS(INDIRECT(Data!$J$2),"P")</f>
        <v>8</v>
      </c>
      <c r="AR756" s="42">
        <f ca="1">COUNTIFS(INDIRECT(Data!$J$2),"A")</f>
        <v>4</v>
      </c>
      <c r="AS756" s="43">
        <f ca="1">COUNTIFS(INDIRECT(Data!$J$2),"L")</f>
        <v>0</v>
      </c>
      <c r="AT756" s="44">
        <f ca="1">IFERROR(Attd_Sheet[[#This Row],[Classes Attended]]/Attd_Sheet[[#This Row],[Column1]],"")</f>
        <v>0.66666666666666663</v>
      </c>
      <c r="AU756" s="26"/>
    </row>
    <row r="757" spans="1:47" s="35" customFormat="1" hidden="1" x14ac:dyDescent="0.25">
      <c r="A757" s="42">
        <f>COUNTIFS(Attd_Sheet[Student ID],Attd_Sheet[[#This Row],[Student ID]])</f>
        <v>1</v>
      </c>
      <c r="B757" s="13" t="s">
        <v>137</v>
      </c>
      <c r="C757" s="193" t="s">
        <v>2494</v>
      </c>
      <c r="D757" s="215" t="s">
        <v>592</v>
      </c>
      <c r="E757" s="215" t="s">
        <v>1405</v>
      </c>
      <c r="F757" s="196" t="s">
        <v>30</v>
      </c>
      <c r="G757" s="215" t="s">
        <v>2446</v>
      </c>
      <c r="H757" s="193" t="s">
        <v>7</v>
      </c>
      <c r="I757" s="224" t="s">
        <v>2992</v>
      </c>
      <c r="J757" s="120" t="s">
        <v>2485</v>
      </c>
      <c r="K757" s="4" t="s">
        <v>16</v>
      </c>
      <c r="L757" s="4"/>
      <c r="M757" s="4"/>
      <c r="N757" s="4" t="s">
        <v>28</v>
      </c>
      <c r="O757" s="4"/>
      <c r="P757" s="4" t="s">
        <v>28</v>
      </c>
      <c r="Q757" s="185"/>
      <c r="R757" s="4" t="s">
        <v>16</v>
      </c>
      <c r="S757" s="4"/>
      <c r="T757" s="4"/>
      <c r="U757" s="4" t="s">
        <v>16</v>
      </c>
      <c r="V757" s="4"/>
      <c r="W757" s="4" t="s">
        <v>16</v>
      </c>
      <c r="X757" s="4"/>
      <c r="Y757" s="4"/>
      <c r="Z757" s="4"/>
      <c r="AA757" s="4"/>
      <c r="AB757" s="4" t="s">
        <v>16</v>
      </c>
      <c r="AC757" s="4"/>
      <c r="AD757" s="4" t="s">
        <v>16</v>
      </c>
      <c r="AE757" s="236"/>
      <c r="AF757" s="4" t="s">
        <v>16</v>
      </c>
      <c r="AG757" s="4"/>
      <c r="AH757" s="4"/>
      <c r="AI757" s="4" t="s">
        <v>16</v>
      </c>
      <c r="AJ757" s="4"/>
      <c r="AK757" s="4" t="s">
        <v>16</v>
      </c>
      <c r="AL757" s="4"/>
      <c r="AM757" s="4" t="s">
        <v>16</v>
      </c>
      <c r="AN757" s="4"/>
      <c r="AO757" s="4"/>
      <c r="AP757" s="42">
        <f ca="1">COUNTIFS(INDIRECT(Data!$J$2),"&lt;&gt;")</f>
        <v>12</v>
      </c>
      <c r="AQ757" s="42">
        <f ca="1">COUNTIFS(INDIRECT(Data!$J$2),"P")</f>
        <v>10</v>
      </c>
      <c r="AR757" s="42">
        <f ca="1">COUNTIFS(INDIRECT(Data!$J$2),"A")</f>
        <v>2</v>
      </c>
      <c r="AS757" s="43">
        <f ca="1">COUNTIFS(INDIRECT(Data!$J$2),"L")</f>
        <v>0</v>
      </c>
      <c r="AT757" s="44">
        <f ca="1">IFERROR(Attd_Sheet[[#This Row],[Classes Attended]]/Attd_Sheet[[#This Row],[Column1]],"")</f>
        <v>0.83333333333333337</v>
      </c>
      <c r="AU757" s="186"/>
    </row>
    <row r="758" spans="1:47" s="35" customFormat="1" hidden="1" x14ac:dyDescent="0.25">
      <c r="A758" s="42">
        <f>COUNTIFS(Attd_Sheet[Student ID],Attd_Sheet[[#This Row],[Student ID]])</f>
        <v>1</v>
      </c>
      <c r="B758" s="13" t="s">
        <v>137</v>
      </c>
      <c r="C758" s="193" t="s">
        <v>2494</v>
      </c>
      <c r="D758" s="215" t="s">
        <v>594</v>
      </c>
      <c r="E758" s="215" t="s">
        <v>1407</v>
      </c>
      <c r="F758" s="196" t="s">
        <v>30</v>
      </c>
      <c r="G758" s="215" t="s">
        <v>2446</v>
      </c>
      <c r="H758" s="193" t="s">
        <v>7</v>
      </c>
      <c r="I758" s="224" t="s">
        <v>2992</v>
      </c>
      <c r="J758" s="120" t="s">
        <v>2485</v>
      </c>
      <c r="K758" s="4" t="s">
        <v>16</v>
      </c>
      <c r="L758" s="4"/>
      <c r="M758" s="4"/>
      <c r="N758" s="4" t="s">
        <v>28</v>
      </c>
      <c r="O758" s="4"/>
      <c r="P758" s="4" t="s">
        <v>28</v>
      </c>
      <c r="Q758" s="185"/>
      <c r="R758" s="4" t="s">
        <v>16</v>
      </c>
      <c r="S758" s="4"/>
      <c r="T758" s="4"/>
      <c r="U758" s="4" t="s">
        <v>28</v>
      </c>
      <c r="V758" s="4"/>
      <c r="W758" s="4" t="s">
        <v>16</v>
      </c>
      <c r="X758" s="4"/>
      <c r="Y758" s="4"/>
      <c r="Z758" s="4"/>
      <c r="AA758" s="4"/>
      <c r="AB758" s="4" t="s">
        <v>16</v>
      </c>
      <c r="AC758" s="4"/>
      <c r="AD758" s="4" t="s">
        <v>16</v>
      </c>
      <c r="AE758" s="236"/>
      <c r="AF758" s="4" t="s">
        <v>28</v>
      </c>
      <c r="AG758" s="4"/>
      <c r="AH758" s="4"/>
      <c r="AI758" s="4" t="s">
        <v>16</v>
      </c>
      <c r="AJ758" s="4"/>
      <c r="AK758" s="4" t="s">
        <v>28</v>
      </c>
      <c r="AL758" s="4"/>
      <c r="AM758" s="4" t="s">
        <v>28</v>
      </c>
      <c r="AN758" s="4"/>
      <c r="AO758" s="4"/>
      <c r="AP758" s="42">
        <f ca="1">COUNTIFS(INDIRECT(Data!$J$2),"&lt;&gt;")</f>
        <v>12</v>
      </c>
      <c r="AQ758" s="42">
        <f ca="1">COUNTIFS(INDIRECT(Data!$J$2),"P")</f>
        <v>6</v>
      </c>
      <c r="AR758" s="42">
        <f ca="1">COUNTIFS(INDIRECT(Data!$J$2),"A")</f>
        <v>6</v>
      </c>
      <c r="AS758" s="43">
        <f ca="1">COUNTIFS(INDIRECT(Data!$J$2),"L")</f>
        <v>0</v>
      </c>
      <c r="AT758" s="44">
        <f ca="1">IFERROR(Attd_Sheet[[#This Row],[Classes Attended]]/Attd_Sheet[[#This Row],[Column1]],"")</f>
        <v>0.5</v>
      </c>
      <c r="AU758" s="26"/>
    </row>
    <row r="759" spans="1:47" s="35" customFormat="1" hidden="1" x14ac:dyDescent="0.25">
      <c r="A759" s="42">
        <f>COUNTIFS(Attd_Sheet[Student ID],Attd_Sheet[[#This Row],[Student ID]])</f>
        <v>1</v>
      </c>
      <c r="B759" s="13" t="s">
        <v>137</v>
      </c>
      <c r="C759" s="193" t="s">
        <v>2494</v>
      </c>
      <c r="D759" s="215" t="s">
        <v>595</v>
      </c>
      <c r="E759" s="215" t="s">
        <v>1408</v>
      </c>
      <c r="F759" s="196" t="s">
        <v>30</v>
      </c>
      <c r="G759" s="215" t="s">
        <v>2446</v>
      </c>
      <c r="H759" s="193" t="s">
        <v>7</v>
      </c>
      <c r="I759" s="224" t="s">
        <v>2992</v>
      </c>
      <c r="J759" s="120" t="s">
        <v>2485</v>
      </c>
      <c r="K759" s="4" t="s">
        <v>16</v>
      </c>
      <c r="L759" s="4"/>
      <c r="M759" s="4"/>
      <c r="N759" s="4" t="s">
        <v>16</v>
      </c>
      <c r="O759" s="4"/>
      <c r="P759" s="4" t="s">
        <v>16</v>
      </c>
      <c r="Q759" s="185"/>
      <c r="R759" s="4" t="s">
        <v>16</v>
      </c>
      <c r="S759" s="4"/>
      <c r="T759" s="4"/>
      <c r="U759" s="4" t="s">
        <v>16</v>
      </c>
      <c r="V759" s="4"/>
      <c r="W759" s="4" t="s">
        <v>16</v>
      </c>
      <c r="X759" s="4"/>
      <c r="Y759" s="4"/>
      <c r="Z759" s="4"/>
      <c r="AA759" s="4"/>
      <c r="AB759" s="4" t="s">
        <v>16</v>
      </c>
      <c r="AC759" s="4"/>
      <c r="AD759" s="4" t="s">
        <v>16</v>
      </c>
      <c r="AE759" s="236"/>
      <c r="AF759" s="4" t="s">
        <v>16</v>
      </c>
      <c r="AG759" s="4"/>
      <c r="AH759" s="4"/>
      <c r="AI759" s="4" t="s">
        <v>16</v>
      </c>
      <c r="AJ759" s="4"/>
      <c r="AK759" s="4" t="s">
        <v>16</v>
      </c>
      <c r="AL759" s="4"/>
      <c r="AM759" s="4" t="s">
        <v>16</v>
      </c>
      <c r="AN759" s="4"/>
      <c r="AO759" s="4"/>
      <c r="AP759" s="42">
        <f ca="1">COUNTIFS(INDIRECT(Data!$J$2),"&lt;&gt;")</f>
        <v>12</v>
      </c>
      <c r="AQ759" s="42">
        <f ca="1">COUNTIFS(INDIRECT(Data!$J$2),"P")</f>
        <v>12</v>
      </c>
      <c r="AR759" s="42">
        <f ca="1">COUNTIFS(INDIRECT(Data!$J$2),"A")</f>
        <v>0</v>
      </c>
      <c r="AS759" s="43">
        <f ca="1">COUNTIFS(INDIRECT(Data!$J$2),"L")</f>
        <v>0</v>
      </c>
      <c r="AT759" s="44">
        <f ca="1">IFERROR(Attd_Sheet[[#This Row],[Classes Attended]]/Attd_Sheet[[#This Row],[Column1]],"")</f>
        <v>1</v>
      </c>
      <c r="AU759" s="26"/>
    </row>
    <row r="760" spans="1:47" s="35" customFormat="1" hidden="1" x14ac:dyDescent="0.25">
      <c r="A760" s="42">
        <f>COUNTIFS(Attd_Sheet[Student ID],Attd_Sheet[[#This Row],[Student ID]])</f>
        <v>1</v>
      </c>
      <c r="B760" s="13" t="s">
        <v>137</v>
      </c>
      <c r="C760" s="193" t="s">
        <v>2494</v>
      </c>
      <c r="D760" s="215" t="s">
        <v>596</v>
      </c>
      <c r="E760" s="215" t="s">
        <v>1409</v>
      </c>
      <c r="F760" s="196" t="s">
        <v>30</v>
      </c>
      <c r="G760" s="215" t="s">
        <v>2446</v>
      </c>
      <c r="H760" s="193" t="s">
        <v>7</v>
      </c>
      <c r="I760" s="224" t="s">
        <v>2992</v>
      </c>
      <c r="J760" s="120" t="s">
        <v>2485</v>
      </c>
      <c r="K760" s="4" t="s">
        <v>16</v>
      </c>
      <c r="L760" s="4"/>
      <c r="M760" s="4"/>
      <c r="N760" s="4" t="s">
        <v>16</v>
      </c>
      <c r="O760" s="4"/>
      <c r="P760" s="4" t="s">
        <v>16</v>
      </c>
      <c r="Q760" s="185"/>
      <c r="R760" s="4" t="s">
        <v>16</v>
      </c>
      <c r="S760" s="4"/>
      <c r="T760" s="4"/>
      <c r="U760" s="4" t="s">
        <v>16</v>
      </c>
      <c r="V760" s="4"/>
      <c r="W760" s="4" t="s">
        <v>16</v>
      </c>
      <c r="X760" s="4"/>
      <c r="Y760" s="4"/>
      <c r="Z760" s="4"/>
      <c r="AA760" s="4"/>
      <c r="AB760" s="4" t="s">
        <v>28</v>
      </c>
      <c r="AC760" s="4"/>
      <c r="AD760" s="4" t="s">
        <v>28</v>
      </c>
      <c r="AE760" s="236"/>
      <c r="AF760" s="4" t="s">
        <v>28</v>
      </c>
      <c r="AG760" s="4"/>
      <c r="AH760" s="4"/>
      <c r="AI760" s="4" t="s">
        <v>28</v>
      </c>
      <c r="AJ760" s="4"/>
      <c r="AK760" s="4" t="s">
        <v>28</v>
      </c>
      <c r="AL760" s="4"/>
      <c r="AM760" s="4" t="s">
        <v>28</v>
      </c>
      <c r="AN760" s="4"/>
      <c r="AO760" s="4"/>
      <c r="AP760" s="42">
        <f ca="1">COUNTIFS(INDIRECT(Data!$J$2),"&lt;&gt;")</f>
        <v>12</v>
      </c>
      <c r="AQ760" s="42">
        <f ca="1">COUNTIFS(INDIRECT(Data!$J$2),"P")</f>
        <v>6</v>
      </c>
      <c r="AR760" s="42">
        <f ca="1">COUNTIFS(INDIRECT(Data!$J$2),"A")</f>
        <v>6</v>
      </c>
      <c r="AS760" s="43">
        <f ca="1">COUNTIFS(INDIRECT(Data!$J$2),"L")</f>
        <v>0</v>
      </c>
      <c r="AT760" s="44">
        <f ca="1">IFERROR(Attd_Sheet[[#This Row],[Classes Attended]]/Attd_Sheet[[#This Row],[Column1]],"")</f>
        <v>0.5</v>
      </c>
      <c r="AU760" s="26"/>
    </row>
    <row r="761" spans="1:47" s="35" customFormat="1" hidden="1" x14ac:dyDescent="0.25">
      <c r="A761" s="42">
        <f>COUNTIFS(Attd_Sheet[Student ID],Attd_Sheet[[#This Row],[Student ID]])</f>
        <v>1</v>
      </c>
      <c r="B761" s="13" t="s">
        <v>137</v>
      </c>
      <c r="C761" s="193" t="s">
        <v>2494</v>
      </c>
      <c r="D761" s="215" t="s">
        <v>597</v>
      </c>
      <c r="E761" s="215" t="s">
        <v>1410</v>
      </c>
      <c r="F761" s="196" t="s">
        <v>30</v>
      </c>
      <c r="G761" s="215" t="s">
        <v>2446</v>
      </c>
      <c r="H761" s="193" t="s">
        <v>7</v>
      </c>
      <c r="I761" s="224" t="s">
        <v>2992</v>
      </c>
      <c r="J761" s="120" t="s">
        <v>2485</v>
      </c>
      <c r="K761" s="4" t="s">
        <v>16</v>
      </c>
      <c r="L761" s="4"/>
      <c r="M761" s="4"/>
      <c r="N761" s="4" t="s">
        <v>16</v>
      </c>
      <c r="O761" s="4"/>
      <c r="P761" s="4" t="s">
        <v>16</v>
      </c>
      <c r="Q761" s="185"/>
      <c r="R761" s="4" t="s">
        <v>16</v>
      </c>
      <c r="S761" s="4"/>
      <c r="T761" s="4"/>
      <c r="U761" s="4" t="s">
        <v>16</v>
      </c>
      <c r="V761" s="4"/>
      <c r="W761" s="4" t="s">
        <v>16</v>
      </c>
      <c r="X761" s="4"/>
      <c r="Y761" s="4"/>
      <c r="Z761" s="4"/>
      <c r="AA761" s="4"/>
      <c r="AB761" s="4" t="s">
        <v>16</v>
      </c>
      <c r="AC761" s="4"/>
      <c r="AD761" s="4" t="s">
        <v>16</v>
      </c>
      <c r="AE761" s="236"/>
      <c r="AF761" s="4" t="s">
        <v>16</v>
      </c>
      <c r="AG761" s="4"/>
      <c r="AH761" s="4"/>
      <c r="AI761" s="4" t="s">
        <v>16</v>
      </c>
      <c r="AJ761" s="4"/>
      <c r="AK761" s="4" t="s">
        <v>16</v>
      </c>
      <c r="AL761" s="4"/>
      <c r="AM761" s="4" t="s">
        <v>16</v>
      </c>
      <c r="AN761" s="4"/>
      <c r="AO761" s="4"/>
      <c r="AP761" s="42">
        <f ca="1">COUNTIFS(INDIRECT(Data!$J$2),"&lt;&gt;")</f>
        <v>12</v>
      </c>
      <c r="AQ761" s="42">
        <f ca="1">COUNTIFS(INDIRECT(Data!$J$2),"P")</f>
        <v>12</v>
      </c>
      <c r="AR761" s="42">
        <f ca="1">COUNTIFS(INDIRECT(Data!$J$2),"A")</f>
        <v>0</v>
      </c>
      <c r="AS761" s="43">
        <f ca="1">COUNTIFS(INDIRECT(Data!$J$2),"L")</f>
        <v>0</v>
      </c>
      <c r="AT761" s="44">
        <f ca="1">IFERROR(Attd_Sheet[[#This Row],[Classes Attended]]/Attd_Sheet[[#This Row],[Column1]],"")</f>
        <v>1</v>
      </c>
      <c r="AU761" s="26"/>
    </row>
    <row r="762" spans="1:47" s="35" customFormat="1" hidden="1" x14ac:dyDescent="0.25">
      <c r="A762" s="42">
        <f>COUNTIFS(Attd_Sheet[Student ID],Attd_Sheet[[#This Row],[Student ID]])</f>
        <v>1</v>
      </c>
      <c r="B762" s="13" t="s">
        <v>137</v>
      </c>
      <c r="C762" s="193" t="s">
        <v>2494</v>
      </c>
      <c r="D762" s="215" t="s">
        <v>598</v>
      </c>
      <c r="E762" s="215" t="s">
        <v>1411</v>
      </c>
      <c r="F762" s="196" t="s">
        <v>30</v>
      </c>
      <c r="G762" s="215" t="s">
        <v>2446</v>
      </c>
      <c r="H762" s="193" t="s">
        <v>7</v>
      </c>
      <c r="I762" s="224" t="s">
        <v>2992</v>
      </c>
      <c r="J762" s="120" t="s">
        <v>2485</v>
      </c>
      <c r="K762" s="4" t="s">
        <v>16</v>
      </c>
      <c r="L762" s="4"/>
      <c r="M762" s="4"/>
      <c r="N762" s="4" t="s">
        <v>28</v>
      </c>
      <c r="O762" s="4"/>
      <c r="P762" s="4" t="s">
        <v>28</v>
      </c>
      <c r="Q762" s="185"/>
      <c r="R762" s="4" t="s">
        <v>28</v>
      </c>
      <c r="S762" s="4"/>
      <c r="T762" s="4"/>
      <c r="U762" s="4" t="s">
        <v>16</v>
      </c>
      <c r="V762" s="4"/>
      <c r="W762" s="4" t="s">
        <v>16</v>
      </c>
      <c r="X762" s="4"/>
      <c r="Y762" s="4"/>
      <c r="Z762" s="4"/>
      <c r="AA762" s="4"/>
      <c r="AB762" s="4" t="s">
        <v>16</v>
      </c>
      <c r="AC762" s="4"/>
      <c r="AD762" s="4" t="s">
        <v>16</v>
      </c>
      <c r="AE762" s="236"/>
      <c r="AF762" s="4" t="s">
        <v>28</v>
      </c>
      <c r="AG762" s="4"/>
      <c r="AH762" s="4"/>
      <c r="AI762" s="4" t="s">
        <v>16</v>
      </c>
      <c r="AJ762" s="4"/>
      <c r="AK762" s="4" t="s">
        <v>28</v>
      </c>
      <c r="AL762" s="4"/>
      <c r="AM762" s="4" t="s">
        <v>16</v>
      </c>
      <c r="AN762" s="4"/>
      <c r="AO762" s="4"/>
      <c r="AP762" s="42">
        <f ca="1">COUNTIFS(INDIRECT(Data!$J$2),"&lt;&gt;")</f>
        <v>12</v>
      </c>
      <c r="AQ762" s="42">
        <f ca="1">COUNTIFS(INDIRECT(Data!$J$2),"P")</f>
        <v>7</v>
      </c>
      <c r="AR762" s="42">
        <f ca="1">COUNTIFS(INDIRECT(Data!$J$2),"A")</f>
        <v>5</v>
      </c>
      <c r="AS762" s="43">
        <f ca="1">COUNTIFS(INDIRECT(Data!$J$2),"L")</f>
        <v>0</v>
      </c>
      <c r="AT762" s="44">
        <f ca="1">IFERROR(Attd_Sheet[[#This Row],[Classes Attended]]/Attd_Sheet[[#This Row],[Column1]],"")</f>
        <v>0.58333333333333337</v>
      </c>
      <c r="AU762" s="186"/>
    </row>
    <row r="763" spans="1:47" s="35" customFormat="1" hidden="1" x14ac:dyDescent="0.25">
      <c r="A763" s="42">
        <f>COUNTIFS(Attd_Sheet[Student ID],Attd_Sheet[[#This Row],[Student ID]])</f>
        <v>1</v>
      </c>
      <c r="B763" s="13" t="s">
        <v>137</v>
      </c>
      <c r="C763" s="13" t="s">
        <v>3443</v>
      </c>
      <c r="D763" s="215" t="s">
        <v>281</v>
      </c>
      <c r="E763" s="215" t="s">
        <v>1094</v>
      </c>
      <c r="F763" s="196" t="s">
        <v>30</v>
      </c>
      <c r="G763" s="215" t="s">
        <v>2922</v>
      </c>
      <c r="H763" s="193" t="s">
        <v>6</v>
      </c>
      <c r="I763" s="224" t="s">
        <v>2868</v>
      </c>
      <c r="J763" s="120" t="s">
        <v>112</v>
      </c>
      <c r="K763" s="4"/>
      <c r="L763" s="4"/>
      <c r="M763" s="4" t="s">
        <v>16</v>
      </c>
      <c r="N763" s="185"/>
      <c r="O763" s="4" t="s">
        <v>16</v>
      </c>
      <c r="P763" s="4"/>
      <c r="Q763" s="4" t="s">
        <v>16</v>
      </c>
      <c r="R763" s="4"/>
      <c r="S763" s="4"/>
      <c r="T763" s="4" t="s">
        <v>16</v>
      </c>
      <c r="U763" s="4"/>
      <c r="V763" s="4" t="s">
        <v>16</v>
      </c>
      <c r="W763" s="4"/>
      <c r="X763" s="4" t="s">
        <v>16</v>
      </c>
      <c r="Y763" s="4"/>
      <c r="Z763" s="4"/>
      <c r="AA763" s="4" t="s">
        <v>16</v>
      </c>
      <c r="AB763" s="4"/>
      <c r="AC763" s="4" t="s">
        <v>16</v>
      </c>
      <c r="AD763" s="4"/>
      <c r="AE763" s="4" t="s">
        <v>16</v>
      </c>
      <c r="AF763" s="4"/>
      <c r="AG763" s="4"/>
      <c r="AH763" s="4" t="s">
        <v>16</v>
      </c>
      <c r="AI763" s="4"/>
      <c r="AJ763" s="4" t="s">
        <v>16</v>
      </c>
      <c r="AK763" s="4"/>
      <c r="AL763" s="4" t="s">
        <v>16</v>
      </c>
      <c r="AM763" s="4"/>
      <c r="AN763" s="4"/>
      <c r="AO763" s="4" t="s">
        <v>16</v>
      </c>
      <c r="AP763" s="42">
        <f ca="1">COUNTIFS(INDIRECT(Data!$J$2),"&lt;&gt;")</f>
        <v>13</v>
      </c>
      <c r="AQ763" s="42">
        <f ca="1">COUNTIFS(INDIRECT(Data!$J$2),"P")</f>
        <v>13</v>
      </c>
      <c r="AR763" s="42">
        <f ca="1">COUNTIFS(INDIRECT(Data!$J$2),"A")</f>
        <v>0</v>
      </c>
      <c r="AS763" s="43">
        <f ca="1">COUNTIFS(INDIRECT(Data!$J$2),"L")</f>
        <v>0</v>
      </c>
      <c r="AT763" s="44">
        <f ca="1">IFERROR(Attd_Sheet[[#This Row],[Classes Attended]]/Attd_Sheet[[#This Row],[Column1]],"")</f>
        <v>1</v>
      </c>
      <c r="AU763" s="26"/>
    </row>
    <row r="764" spans="1:47" s="35" customFormat="1" hidden="1" x14ac:dyDescent="0.25">
      <c r="A764" s="42">
        <f>COUNTIFS(Attd_Sheet[Student ID],Attd_Sheet[[#This Row],[Student ID]])</f>
        <v>1</v>
      </c>
      <c r="B764" s="13" t="s">
        <v>137</v>
      </c>
      <c r="C764" s="13" t="s">
        <v>3443</v>
      </c>
      <c r="D764" s="215" t="s">
        <v>282</v>
      </c>
      <c r="E764" s="215" t="s">
        <v>1095</v>
      </c>
      <c r="F764" s="196" t="s">
        <v>30</v>
      </c>
      <c r="G764" s="215" t="s">
        <v>2922</v>
      </c>
      <c r="H764" s="193" t="s">
        <v>6</v>
      </c>
      <c r="I764" s="224" t="s">
        <v>2868</v>
      </c>
      <c r="J764" s="120" t="s">
        <v>112</v>
      </c>
      <c r="K764" s="4"/>
      <c r="L764" s="4"/>
      <c r="M764" s="4" t="s">
        <v>16</v>
      </c>
      <c r="N764" s="185"/>
      <c r="O764" s="4" t="s">
        <v>16</v>
      </c>
      <c r="P764" s="4"/>
      <c r="Q764" s="4" t="s">
        <v>16</v>
      </c>
      <c r="R764" s="4"/>
      <c r="S764" s="4"/>
      <c r="T764" s="4" t="s">
        <v>16</v>
      </c>
      <c r="U764" s="4"/>
      <c r="V764" s="4" t="s">
        <v>16</v>
      </c>
      <c r="W764" s="4"/>
      <c r="X764" s="4" t="s">
        <v>16</v>
      </c>
      <c r="Y764" s="4"/>
      <c r="Z764" s="4"/>
      <c r="AA764" s="4" t="s">
        <v>16</v>
      </c>
      <c r="AB764" s="4"/>
      <c r="AC764" s="4" t="s">
        <v>16</v>
      </c>
      <c r="AD764" s="4"/>
      <c r="AE764" s="4" t="s">
        <v>16</v>
      </c>
      <c r="AF764" s="4"/>
      <c r="AG764" s="4"/>
      <c r="AH764" s="4" t="s">
        <v>16</v>
      </c>
      <c r="AI764" s="4"/>
      <c r="AJ764" s="4" t="s">
        <v>16</v>
      </c>
      <c r="AK764" s="4"/>
      <c r="AL764" s="4" t="s">
        <v>16</v>
      </c>
      <c r="AM764" s="4"/>
      <c r="AN764" s="4"/>
      <c r="AO764" s="4" t="s">
        <v>16</v>
      </c>
      <c r="AP764" s="42">
        <f ca="1">COUNTIFS(INDIRECT(Data!$J$2),"&lt;&gt;")</f>
        <v>13</v>
      </c>
      <c r="AQ764" s="42">
        <f ca="1">COUNTIFS(INDIRECT(Data!$J$2),"P")</f>
        <v>13</v>
      </c>
      <c r="AR764" s="42">
        <f ca="1">COUNTIFS(INDIRECT(Data!$J$2),"A")</f>
        <v>0</v>
      </c>
      <c r="AS764" s="43">
        <f ca="1">COUNTIFS(INDIRECT(Data!$J$2),"L")</f>
        <v>0</v>
      </c>
      <c r="AT764" s="44">
        <f ca="1">IFERROR(Attd_Sheet[[#This Row],[Classes Attended]]/Attd_Sheet[[#This Row],[Column1]],"")</f>
        <v>1</v>
      </c>
      <c r="AU764" s="26"/>
    </row>
    <row r="765" spans="1:47" s="35" customFormat="1" hidden="1" x14ac:dyDescent="0.25">
      <c r="A765" s="42">
        <f>COUNTIFS(Attd_Sheet[Student ID],Attd_Sheet[[#This Row],[Student ID]])</f>
        <v>1</v>
      </c>
      <c r="B765" s="13" t="s">
        <v>137</v>
      </c>
      <c r="C765" s="13" t="s">
        <v>3443</v>
      </c>
      <c r="D765" s="215" t="s">
        <v>284</v>
      </c>
      <c r="E765" s="215" t="s">
        <v>1097</v>
      </c>
      <c r="F765" s="196" t="s">
        <v>30</v>
      </c>
      <c r="G765" s="215" t="s">
        <v>2922</v>
      </c>
      <c r="H765" s="193" t="s">
        <v>6</v>
      </c>
      <c r="I765" s="224" t="s">
        <v>2868</v>
      </c>
      <c r="J765" s="120" t="s">
        <v>112</v>
      </c>
      <c r="K765" s="4"/>
      <c r="L765" s="4"/>
      <c r="M765" s="4" t="s">
        <v>16</v>
      </c>
      <c r="N765" s="185"/>
      <c r="O765" s="4" t="s">
        <v>16</v>
      </c>
      <c r="P765" s="4"/>
      <c r="Q765" s="4" t="s">
        <v>16</v>
      </c>
      <c r="R765" s="4"/>
      <c r="S765" s="4"/>
      <c r="T765" s="4" t="s">
        <v>28</v>
      </c>
      <c r="U765" s="4"/>
      <c r="V765" s="4" t="s">
        <v>16</v>
      </c>
      <c r="W765" s="4"/>
      <c r="X765" s="4" t="s">
        <v>28</v>
      </c>
      <c r="Y765" s="4"/>
      <c r="Z765" s="4"/>
      <c r="AA765" s="4" t="s">
        <v>28</v>
      </c>
      <c r="AB765" s="4"/>
      <c r="AC765" s="4" t="s">
        <v>16</v>
      </c>
      <c r="AD765" s="4"/>
      <c r="AE765" s="4" t="s">
        <v>16</v>
      </c>
      <c r="AF765" s="4"/>
      <c r="AG765" s="4"/>
      <c r="AH765" s="4" t="s">
        <v>16</v>
      </c>
      <c r="AI765" s="4"/>
      <c r="AJ765" s="4" t="s">
        <v>16</v>
      </c>
      <c r="AK765" s="4"/>
      <c r="AL765" s="4" t="s">
        <v>28</v>
      </c>
      <c r="AM765" s="4"/>
      <c r="AN765" s="4"/>
      <c r="AO765" s="4" t="s">
        <v>16</v>
      </c>
      <c r="AP765" s="42">
        <f ca="1">COUNTIFS(INDIRECT(Data!$J$2),"&lt;&gt;")</f>
        <v>13</v>
      </c>
      <c r="AQ765" s="42">
        <f ca="1">COUNTIFS(INDIRECT(Data!$J$2),"P")</f>
        <v>9</v>
      </c>
      <c r="AR765" s="42">
        <f ca="1">COUNTIFS(INDIRECT(Data!$J$2),"A")</f>
        <v>4</v>
      </c>
      <c r="AS765" s="43">
        <f ca="1">COUNTIFS(INDIRECT(Data!$J$2),"L")</f>
        <v>0</v>
      </c>
      <c r="AT765" s="44">
        <f ca="1">IFERROR(Attd_Sheet[[#This Row],[Classes Attended]]/Attd_Sheet[[#This Row],[Column1]],"")</f>
        <v>0.69230769230769229</v>
      </c>
      <c r="AU765" s="26"/>
    </row>
    <row r="766" spans="1:47" s="35" customFormat="1" hidden="1" x14ac:dyDescent="0.25">
      <c r="A766" s="42">
        <f>COUNTIFS(Attd_Sheet[Student ID],Attd_Sheet[[#This Row],[Student ID]])</f>
        <v>1</v>
      </c>
      <c r="B766" s="13" t="s">
        <v>137</v>
      </c>
      <c r="C766" s="13" t="s">
        <v>3443</v>
      </c>
      <c r="D766" s="215" t="s">
        <v>285</v>
      </c>
      <c r="E766" s="215" t="s">
        <v>1098</v>
      </c>
      <c r="F766" s="196" t="s">
        <v>30</v>
      </c>
      <c r="G766" s="215" t="s">
        <v>2922</v>
      </c>
      <c r="H766" s="193" t="s">
        <v>6</v>
      </c>
      <c r="I766" s="224" t="s">
        <v>2868</v>
      </c>
      <c r="J766" s="120" t="s">
        <v>112</v>
      </c>
      <c r="K766" s="4"/>
      <c r="L766" s="4"/>
      <c r="M766" s="4" t="s">
        <v>16</v>
      </c>
      <c r="N766" s="185"/>
      <c r="O766" s="4" t="s">
        <v>16</v>
      </c>
      <c r="P766" s="4"/>
      <c r="Q766" s="4" t="s">
        <v>16</v>
      </c>
      <c r="R766" s="4"/>
      <c r="S766" s="4"/>
      <c r="T766" s="4" t="s">
        <v>16</v>
      </c>
      <c r="U766" s="4"/>
      <c r="V766" s="4" t="s">
        <v>16</v>
      </c>
      <c r="W766" s="4"/>
      <c r="X766" s="4" t="s">
        <v>16</v>
      </c>
      <c r="Y766" s="4"/>
      <c r="Z766" s="4"/>
      <c r="AA766" s="4" t="s">
        <v>16</v>
      </c>
      <c r="AB766" s="4"/>
      <c r="AC766" s="4" t="s">
        <v>16</v>
      </c>
      <c r="AD766" s="4"/>
      <c r="AE766" s="4" t="s">
        <v>16</v>
      </c>
      <c r="AF766" s="4"/>
      <c r="AG766" s="4"/>
      <c r="AH766" s="4" t="s">
        <v>16</v>
      </c>
      <c r="AI766" s="4"/>
      <c r="AJ766" s="4" t="s">
        <v>16</v>
      </c>
      <c r="AK766" s="4"/>
      <c r="AL766" s="4" t="s">
        <v>16</v>
      </c>
      <c r="AM766" s="4"/>
      <c r="AN766" s="4"/>
      <c r="AO766" s="4" t="s">
        <v>16</v>
      </c>
      <c r="AP766" s="42">
        <f ca="1">COUNTIFS(INDIRECT(Data!$J$2),"&lt;&gt;")</f>
        <v>13</v>
      </c>
      <c r="AQ766" s="42">
        <f ca="1">COUNTIFS(INDIRECT(Data!$J$2),"P")</f>
        <v>13</v>
      </c>
      <c r="AR766" s="42">
        <f ca="1">COUNTIFS(INDIRECT(Data!$J$2),"A")</f>
        <v>0</v>
      </c>
      <c r="AS766" s="43">
        <f ca="1">COUNTIFS(INDIRECT(Data!$J$2),"L")</f>
        <v>0</v>
      </c>
      <c r="AT766" s="44">
        <f ca="1">IFERROR(Attd_Sheet[[#This Row],[Classes Attended]]/Attd_Sheet[[#This Row],[Column1]],"")</f>
        <v>1</v>
      </c>
      <c r="AU766" s="26"/>
    </row>
    <row r="767" spans="1:47" s="35" customFormat="1" hidden="1" x14ac:dyDescent="0.25">
      <c r="A767" s="42">
        <f>COUNTIFS(Attd_Sheet[Student ID],Attd_Sheet[[#This Row],[Student ID]])</f>
        <v>1</v>
      </c>
      <c r="B767" s="13" t="s">
        <v>137</v>
      </c>
      <c r="C767" s="13" t="s">
        <v>3443</v>
      </c>
      <c r="D767" s="215" t="s">
        <v>286</v>
      </c>
      <c r="E767" s="215" t="s">
        <v>1099</v>
      </c>
      <c r="F767" s="196" t="s">
        <v>30</v>
      </c>
      <c r="G767" s="215" t="s">
        <v>2922</v>
      </c>
      <c r="H767" s="193" t="s">
        <v>6</v>
      </c>
      <c r="I767" s="224" t="s">
        <v>2868</v>
      </c>
      <c r="J767" s="120" t="s">
        <v>112</v>
      </c>
      <c r="K767" s="4"/>
      <c r="L767" s="4"/>
      <c r="M767" s="4" t="s">
        <v>16</v>
      </c>
      <c r="N767" s="185"/>
      <c r="O767" s="4" t="s">
        <v>16</v>
      </c>
      <c r="P767" s="4"/>
      <c r="Q767" s="4" t="s">
        <v>16</v>
      </c>
      <c r="R767" s="4"/>
      <c r="S767" s="4"/>
      <c r="T767" s="4" t="s">
        <v>16</v>
      </c>
      <c r="U767" s="4"/>
      <c r="V767" s="4" t="s">
        <v>16</v>
      </c>
      <c r="W767" s="4"/>
      <c r="X767" s="4" t="s">
        <v>16</v>
      </c>
      <c r="Y767" s="4"/>
      <c r="Z767" s="4"/>
      <c r="AA767" s="4" t="s">
        <v>16</v>
      </c>
      <c r="AB767" s="4"/>
      <c r="AC767" s="4" t="s">
        <v>16</v>
      </c>
      <c r="AD767" s="4"/>
      <c r="AE767" s="4" t="s">
        <v>28</v>
      </c>
      <c r="AF767" s="4"/>
      <c r="AG767" s="4"/>
      <c r="AH767" s="4" t="s">
        <v>16</v>
      </c>
      <c r="AI767" s="4"/>
      <c r="AJ767" s="4" t="s">
        <v>16</v>
      </c>
      <c r="AK767" s="4"/>
      <c r="AL767" s="4" t="s">
        <v>16</v>
      </c>
      <c r="AM767" s="4"/>
      <c r="AN767" s="4"/>
      <c r="AO767" s="4" t="s">
        <v>16</v>
      </c>
      <c r="AP767" s="42">
        <f ca="1">COUNTIFS(INDIRECT(Data!$J$2),"&lt;&gt;")</f>
        <v>13</v>
      </c>
      <c r="AQ767" s="42">
        <f ca="1">COUNTIFS(INDIRECT(Data!$J$2),"P")</f>
        <v>12</v>
      </c>
      <c r="AR767" s="42">
        <f ca="1">COUNTIFS(INDIRECT(Data!$J$2),"A")</f>
        <v>1</v>
      </c>
      <c r="AS767" s="43">
        <f ca="1">COUNTIFS(INDIRECT(Data!$J$2),"L")</f>
        <v>0</v>
      </c>
      <c r="AT767" s="44">
        <f ca="1">IFERROR(Attd_Sheet[[#This Row],[Classes Attended]]/Attd_Sheet[[#This Row],[Column1]],"")</f>
        <v>0.92307692307692313</v>
      </c>
      <c r="AU767" s="26"/>
    </row>
    <row r="768" spans="1:47" s="35" customFormat="1" hidden="1" x14ac:dyDescent="0.25">
      <c r="A768" s="42">
        <f>COUNTIFS(Attd_Sheet[Student ID],Attd_Sheet[[#This Row],[Student ID]])</f>
        <v>1</v>
      </c>
      <c r="B768" s="13" t="s">
        <v>137</v>
      </c>
      <c r="C768" s="13" t="s">
        <v>3443</v>
      </c>
      <c r="D768" s="215" t="s">
        <v>287</v>
      </c>
      <c r="E768" s="215" t="s">
        <v>1100</v>
      </c>
      <c r="F768" s="196" t="s">
        <v>30</v>
      </c>
      <c r="G768" s="215" t="s">
        <v>2922</v>
      </c>
      <c r="H768" s="193" t="s">
        <v>6</v>
      </c>
      <c r="I768" s="224" t="s">
        <v>2868</v>
      </c>
      <c r="J768" s="120" t="s">
        <v>112</v>
      </c>
      <c r="K768" s="4"/>
      <c r="L768" s="4"/>
      <c r="M768" s="4" t="s">
        <v>16</v>
      </c>
      <c r="N768" s="185"/>
      <c r="O768" s="4" t="s">
        <v>16</v>
      </c>
      <c r="P768" s="4"/>
      <c r="Q768" s="4" t="s">
        <v>16</v>
      </c>
      <c r="R768" s="4"/>
      <c r="S768" s="4"/>
      <c r="T768" s="4" t="s">
        <v>16</v>
      </c>
      <c r="U768" s="4"/>
      <c r="V768" s="4" t="s">
        <v>16</v>
      </c>
      <c r="W768" s="4"/>
      <c r="X768" s="4" t="s">
        <v>16</v>
      </c>
      <c r="Y768" s="4"/>
      <c r="Z768" s="4"/>
      <c r="AA768" s="4" t="s">
        <v>16</v>
      </c>
      <c r="AB768" s="4"/>
      <c r="AC768" s="4" t="s">
        <v>16</v>
      </c>
      <c r="AD768" s="4"/>
      <c r="AE768" s="4" t="s">
        <v>28</v>
      </c>
      <c r="AF768" s="4"/>
      <c r="AG768" s="4"/>
      <c r="AH768" s="4" t="s">
        <v>16</v>
      </c>
      <c r="AI768" s="4"/>
      <c r="AJ768" s="4" t="s">
        <v>16</v>
      </c>
      <c r="AK768" s="4"/>
      <c r="AL768" s="4" t="s">
        <v>16</v>
      </c>
      <c r="AM768" s="4"/>
      <c r="AN768" s="4"/>
      <c r="AO768" s="4" t="s">
        <v>16</v>
      </c>
      <c r="AP768" s="42">
        <f ca="1">COUNTIFS(INDIRECT(Data!$J$2),"&lt;&gt;")</f>
        <v>13</v>
      </c>
      <c r="AQ768" s="42">
        <f ca="1">COUNTIFS(INDIRECT(Data!$J$2),"P")</f>
        <v>12</v>
      </c>
      <c r="AR768" s="42">
        <f ca="1">COUNTIFS(INDIRECT(Data!$J$2),"A")</f>
        <v>1</v>
      </c>
      <c r="AS768" s="43">
        <f ca="1">COUNTIFS(INDIRECT(Data!$J$2),"L")</f>
        <v>0</v>
      </c>
      <c r="AT768" s="44">
        <f ca="1">IFERROR(Attd_Sheet[[#This Row],[Classes Attended]]/Attd_Sheet[[#This Row],[Column1]],"")</f>
        <v>0.92307692307692313</v>
      </c>
      <c r="AU768" s="26"/>
    </row>
    <row r="769" spans="1:47" s="35" customFormat="1" hidden="1" x14ac:dyDescent="0.25">
      <c r="A769" s="42">
        <f>COUNTIFS(Attd_Sheet[Student ID],Attd_Sheet[[#This Row],[Student ID]])</f>
        <v>1</v>
      </c>
      <c r="B769" s="13" t="s">
        <v>137</v>
      </c>
      <c r="C769" s="13" t="s">
        <v>3443</v>
      </c>
      <c r="D769" s="215" t="s">
        <v>288</v>
      </c>
      <c r="E769" s="215" t="s">
        <v>1101</v>
      </c>
      <c r="F769" s="196" t="s">
        <v>30</v>
      </c>
      <c r="G769" s="215" t="s">
        <v>2922</v>
      </c>
      <c r="H769" s="193" t="s">
        <v>6</v>
      </c>
      <c r="I769" s="224" t="s">
        <v>2868</v>
      </c>
      <c r="J769" s="120" t="s">
        <v>112</v>
      </c>
      <c r="K769" s="4"/>
      <c r="L769" s="4"/>
      <c r="M769" s="4" t="s">
        <v>16</v>
      </c>
      <c r="N769" s="185"/>
      <c r="O769" s="4" t="s">
        <v>16</v>
      </c>
      <c r="P769" s="4"/>
      <c r="Q769" s="4" t="s">
        <v>16</v>
      </c>
      <c r="R769" s="4"/>
      <c r="S769" s="4"/>
      <c r="T769" s="4" t="s">
        <v>16</v>
      </c>
      <c r="U769" s="4"/>
      <c r="V769" s="4" t="s">
        <v>16</v>
      </c>
      <c r="W769" s="4"/>
      <c r="X769" s="4" t="s">
        <v>16</v>
      </c>
      <c r="Y769" s="4"/>
      <c r="Z769" s="4"/>
      <c r="AA769" s="4" t="s">
        <v>16</v>
      </c>
      <c r="AB769" s="4"/>
      <c r="AC769" s="4" t="s">
        <v>16</v>
      </c>
      <c r="AD769" s="4"/>
      <c r="AE769" s="4" t="s">
        <v>16</v>
      </c>
      <c r="AF769" s="4"/>
      <c r="AG769" s="4"/>
      <c r="AH769" s="4" t="s">
        <v>16</v>
      </c>
      <c r="AI769" s="4"/>
      <c r="AJ769" s="4" t="s">
        <v>16</v>
      </c>
      <c r="AK769" s="4"/>
      <c r="AL769" s="4" t="s">
        <v>16</v>
      </c>
      <c r="AM769" s="4"/>
      <c r="AN769" s="4"/>
      <c r="AO769" s="4" t="s">
        <v>16</v>
      </c>
      <c r="AP769" s="42">
        <f ca="1">COUNTIFS(INDIRECT(Data!$J$2),"&lt;&gt;")</f>
        <v>13</v>
      </c>
      <c r="AQ769" s="42">
        <f ca="1">COUNTIFS(INDIRECT(Data!$J$2),"P")</f>
        <v>13</v>
      </c>
      <c r="AR769" s="42">
        <f ca="1">COUNTIFS(INDIRECT(Data!$J$2),"A")</f>
        <v>0</v>
      </c>
      <c r="AS769" s="43">
        <f ca="1">COUNTIFS(INDIRECT(Data!$J$2),"L")</f>
        <v>0</v>
      </c>
      <c r="AT769" s="44">
        <f ca="1">IFERROR(Attd_Sheet[[#This Row],[Classes Attended]]/Attd_Sheet[[#This Row],[Column1]],"")</f>
        <v>1</v>
      </c>
      <c r="AU769" s="26"/>
    </row>
    <row r="770" spans="1:47" s="35" customFormat="1" hidden="1" x14ac:dyDescent="0.25">
      <c r="A770" s="42">
        <f>COUNTIFS(Attd_Sheet[Student ID],Attd_Sheet[[#This Row],[Student ID]])</f>
        <v>1</v>
      </c>
      <c r="B770" s="13" t="s">
        <v>137</v>
      </c>
      <c r="C770" s="13" t="s">
        <v>3443</v>
      </c>
      <c r="D770" s="215" t="s">
        <v>289</v>
      </c>
      <c r="E770" s="215" t="s">
        <v>1102</v>
      </c>
      <c r="F770" s="196" t="s">
        <v>30</v>
      </c>
      <c r="G770" s="215" t="s">
        <v>2922</v>
      </c>
      <c r="H770" s="193" t="s">
        <v>6</v>
      </c>
      <c r="I770" s="224" t="s">
        <v>2868</v>
      </c>
      <c r="J770" s="120" t="s">
        <v>112</v>
      </c>
      <c r="K770" s="4"/>
      <c r="L770" s="4"/>
      <c r="M770" s="4" t="s">
        <v>16</v>
      </c>
      <c r="N770" s="185"/>
      <c r="O770" s="4" t="s">
        <v>16</v>
      </c>
      <c r="P770" s="4"/>
      <c r="Q770" s="4" t="s">
        <v>16</v>
      </c>
      <c r="R770" s="4"/>
      <c r="S770" s="4"/>
      <c r="T770" s="4" t="s">
        <v>16</v>
      </c>
      <c r="U770" s="4"/>
      <c r="V770" s="4" t="s">
        <v>16</v>
      </c>
      <c r="W770" s="4"/>
      <c r="X770" s="4" t="s">
        <v>16</v>
      </c>
      <c r="Y770" s="4"/>
      <c r="Z770" s="4"/>
      <c r="AA770" s="4" t="s">
        <v>16</v>
      </c>
      <c r="AB770" s="4"/>
      <c r="AC770" s="4" t="s">
        <v>16</v>
      </c>
      <c r="AD770" s="4"/>
      <c r="AE770" s="4" t="s">
        <v>16</v>
      </c>
      <c r="AF770" s="4"/>
      <c r="AG770" s="4"/>
      <c r="AH770" s="4" t="s">
        <v>16</v>
      </c>
      <c r="AI770" s="4"/>
      <c r="AJ770" s="4" t="s">
        <v>16</v>
      </c>
      <c r="AK770" s="4"/>
      <c r="AL770" s="4" t="s">
        <v>16</v>
      </c>
      <c r="AM770" s="4"/>
      <c r="AN770" s="4"/>
      <c r="AO770" s="4" t="s">
        <v>16</v>
      </c>
      <c r="AP770" s="42">
        <f ca="1">COUNTIFS(INDIRECT(Data!$J$2),"&lt;&gt;")</f>
        <v>13</v>
      </c>
      <c r="AQ770" s="42">
        <f ca="1">COUNTIFS(INDIRECT(Data!$J$2),"P")</f>
        <v>13</v>
      </c>
      <c r="AR770" s="42">
        <f ca="1">COUNTIFS(INDIRECT(Data!$J$2),"A")</f>
        <v>0</v>
      </c>
      <c r="AS770" s="43">
        <f ca="1">COUNTIFS(INDIRECT(Data!$J$2),"L")</f>
        <v>0</v>
      </c>
      <c r="AT770" s="44">
        <f ca="1">IFERROR(Attd_Sheet[[#This Row],[Classes Attended]]/Attd_Sheet[[#This Row],[Column1]],"")</f>
        <v>1</v>
      </c>
      <c r="AU770" s="26"/>
    </row>
    <row r="771" spans="1:47" s="35" customFormat="1" hidden="1" x14ac:dyDescent="0.25">
      <c r="A771" s="42">
        <f>COUNTIFS(Attd_Sheet[Student ID],Attd_Sheet[[#This Row],[Student ID]])</f>
        <v>1</v>
      </c>
      <c r="B771" s="13" t="s">
        <v>137</v>
      </c>
      <c r="C771" s="13" t="s">
        <v>3443</v>
      </c>
      <c r="D771" s="215" t="s">
        <v>290</v>
      </c>
      <c r="E771" s="215" t="s">
        <v>1103</v>
      </c>
      <c r="F771" s="196" t="s">
        <v>30</v>
      </c>
      <c r="G771" s="215" t="s">
        <v>2922</v>
      </c>
      <c r="H771" s="193" t="s">
        <v>6</v>
      </c>
      <c r="I771" s="224" t="s">
        <v>2868</v>
      </c>
      <c r="J771" s="120" t="s">
        <v>112</v>
      </c>
      <c r="K771" s="4"/>
      <c r="L771" s="4"/>
      <c r="M771" s="4" t="s">
        <v>16</v>
      </c>
      <c r="N771" s="185"/>
      <c r="O771" s="4" t="s">
        <v>16</v>
      </c>
      <c r="P771" s="4"/>
      <c r="Q771" s="4" t="s">
        <v>16</v>
      </c>
      <c r="R771" s="4"/>
      <c r="S771" s="4"/>
      <c r="T771" s="4" t="s">
        <v>16</v>
      </c>
      <c r="U771" s="4"/>
      <c r="V771" s="4" t="s">
        <v>16</v>
      </c>
      <c r="W771" s="4"/>
      <c r="X771" s="4" t="s">
        <v>16</v>
      </c>
      <c r="Y771" s="4"/>
      <c r="Z771" s="4"/>
      <c r="AA771" s="4" t="s">
        <v>16</v>
      </c>
      <c r="AB771" s="4"/>
      <c r="AC771" s="4" t="s">
        <v>16</v>
      </c>
      <c r="AD771" s="4"/>
      <c r="AE771" s="4" t="s">
        <v>16</v>
      </c>
      <c r="AF771" s="4"/>
      <c r="AG771" s="4"/>
      <c r="AH771" s="4" t="s">
        <v>16</v>
      </c>
      <c r="AI771" s="4"/>
      <c r="AJ771" s="4" t="s">
        <v>16</v>
      </c>
      <c r="AK771" s="4"/>
      <c r="AL771" s="4" t="s">
        <v>16</v>
      </c>
      <c r="AM771" s="4"/>
      <c r="AN771" s="4"/>
      <c r="AO771" s="4" t="s">
        <v>16</v>
      </c>
      <c r="AP771" s="42">
        <f ca="1">COUNTIFS(INDIRECT(Data!$J$2),"&lt;&gt;")</f>
        <v>13</v>
      </c>
      <c r="AQ771" s="42">
        <f ca="1">COUNTIFS(INDIRECT(Data!$J$2),"P")</f>
        <v>13</v>
      </c>
      <c r="AR771" s="42">
        <f ca="1">COUNTIFS(INDIRECT(Data!$J$2),"A")</f>
        <v>0</v>
      </c>
      <c r="AS771" s="43">
        <f ca="1">COUNTIFS(INDIRECT(Data!$J$2),"L")</f>
        <v>0</v>
      </c>
      <c r="AT771" s="44">
        <f ca="1">IFERROR(Attd_Sheet[[#This Row],[Classes Attended]]/Attd_Sheet[[#This Row],[Column1]],"")</f>
        <v>1</v>
      </c>
      <c r="AU771" s="93"/>
    </row>
    <row r="772" spans="1:47" s="35" customFormat="1" hidden="1" x14ac:dyDescent="0.25">
      <c r="A772" s="42">
        <f>COUNTIFS(Attd_Sheet[Student ID],Attd_Sheet[[#This Row],[Student ID]])</f>
        <v>1</v>
      </c>
      <c r="B772" s="13" t="s">
        <v>137</v>
      </c>
      <c r="C772" s="13" t="s">
        <v>3443</v>
      </c>
      <c r="D772" s="215" t="s">
        <v>266</v>
      </c>
      <c r="E772" s="215" t="s">
        <v>1079</v>
      </c>
      <c r="F772" s="196" t="s">
        <v>32</v>
      </c>
      <c r="G772" s="215" t="s">
        <v>2423</v>
      </c>
      <c r="H772" s="193" t="s">
        <v>7</v>
      </c>
      <c r="I772" s="15" t="s">
        <v>2868</v>
      </c>
      <c r="J772" s="120" t="s">
        <v>119</v>
      </c>
      <c r="K772" s="4" t="s">
        <v>16</v>
      </c>
      <c r="L772" s="4"/>
      <c r="M772" s="4"/>
      <c r="N772" s="4" t="s">
        <v>16</v>
      </c>
      <c r="O772" s="4"/>
      <c r="P772" s="4" t="s">
        <v>16</v>
      </c>
      <c r="Q772" s="4"/>
      <c r="R772" s="4" t="s">
        <v>16</v>
      </c>
      <c r="S772" s="4"/>
      <c r="T772" s="4"/>
      <c r="U772" s="4" t="s">
        <v>16</v>
      </c>
      <c r="V772" s="4"/>
      <c r="W772" s="4" t="s">
        <v>16</v>
      </c>
      <c r="X772" s="4"/>
      <c r="Y772" s="4" t="s">
        <v>16</v>
      </c>
      <c r="Z772" s="4"/>
      <c r="AA772" s="4"/>
      <c r="AB772" s="4" t="s">
        <v>3082</v>
      </c>
      <c r="AC772" s="4"/>
      <c r="AD772" s="4" t="s">
        <v>3082</v>
      </c>
      <c r="AE772" s="236"/>
      <c r="AF772" s="4" t="s">
        <v>16</v>
      </c>
      <c r="AG772" s="4"/>
      <c r="AH772" s="4"/>
      <c r="AI772" s="4" t="s">
        <v>16</v>
      </c>
      <c r="AJ772" s="4"/>
      <c r="AK772" s="4" t="s">
        <v>17</v>
      </c>
      <c r="AL772" s="4"/>
      <c r="AM772" s="4" t="s">
        <v>28</v>
      </c>
      <c r="AN772" s="4"/>
      <c r="AO772" s="4"/>
      <c r="AP772" s="42">
        <f ca="1">COUNTIFS(INDIRECT(Data!$J$2),"&lt;&gt;")</f>
        <v>13</v>
      </c>
      <c r="AQ772" s="42">
        <f ca="1">COUNTIFS(INDIRECT(Data!$J$2),"P")</f>
        <v>11</v>
      </c>
      <c r="AR772" s="42">
        <f ca="1">COUNTIFS(INDIRECT(Data!$J$2),"A")</f>
        <v>1</v>
      </c>
      <c r="AS772" s="43">
        <f ca="1">COUNTIFS(INDIRECT(Data!$J$2),"L")</f>
        <v>1</v>
      </c>
      <c r="AT772" s="44">
        <f ca="1">IFERROR(Attd_Sheet[[#This Row],[Classes Attended]]/Attd_Sheet[[#This Row],[Column1]],"")</f>
        <v>0.84615384615384615</v>
      </c>
      <c r="AU772" s="26"/>
    </row>
    <row r="773" spans="1:47" s="35" customFormat="1" hidden="1" x14ac:dyDescent="0.25">
      <c r="A773" s="42">
        <f>COUNTIFS(Attd_Sheet[Student ID],Attd_Sheet[[#This Row],[Student ID]])</f>
        <v>1</v>
      </c>
      <c r="B773" s="13" t="s">
        <v>137</v>
      </c>
      <c r="C773" s="13" t="s">
        <v>3443</v>
      </c>
      <c r="D773" s="215" t="s">
        <v>267</v>
      </c>
      <c r="E773" s="215" t="s">
        <v>1080</v>
      </c>
      <c r="F773" s="196" t="s">
        <v>32</v>
      </c>
      <c r="G773" s="215" t="s">
        <v>2423</v>
      </c>
      <c r="H773" s="193" t="s">
        <v>7</v>
      </c>
      <c r="I773" s="15" t="s">
        <v>2868</v>
      </c>
      <c r="J773" s="120" t="s">
        <v>119</v>
      </c>
      <c r="K773" s="4" t="s">
        <v>16</v>
      </c>
      <c r="L773" s="4"/>
      <c r="M773" s="4"/>
      <c r="N773" s="4" t="s">
        <v>16</v>
      </c>
      <c r="O773" s="4"/>
      <c r="P773" s="4" t="s">
        <v>28</v>
      </c>
      <c r="Q773" s="4"/>
      <c r="R773" s="4" t="s">
        <v>16</v>
      </c>
      <c r="S773" s="4"/>
      <c r="T773" s="185"/>
      <c r="U773" s="4" t="s">
        <v>16</v>
      </c>
      <c r="V773" s="4"/>
      <c r="W773" s="4" t="s">
        <v>16</v>
      </c>
      <c r="X773" s="4"/>
      <c r="Y773" s="4" t="s">
        <v>16</v>
      </c>
      <c r="Z773" s="4"/>
      <c r="AA773" s="4"/>
      <c r="AB773" s="4" t="s">
        <v>16</v>
      </c>
      <c r="AC773" s="4"/>
      <c r="AD773" s="4" t="s">
        <v>3082</v>
      </c>
      <c r="AE773" s="236"/>
      <c r="AF773" s="4" t="s">
        <v>16</v>
      </c>
      <c r="AG773" s="4"/>
      <c r="AH773" s="4"/>
      <c r="AI773" s="4" t="s">
        <v>16</v>
      </c>
      <c r="AJ773" s="4"/>
      <c r="AK773" s="4" t="s">
        <v>16</v>
      </c>
      <c r="AL773" s="4"/>
      <c r="AM773" s="4" t="s">
        <v>28</v>
      </c>
      <c r="AN773" s="4"/>
      <c r="AO773" s="4"/>
      <c r="AP773" s="42">
        <f ca="1">COUNTIFS(INDIRECT(Data!$J$2),"&lt;&gt;")</f>
        <v>13</v>
      </c>
      <c r="AQ773" s="42">
        <f ca="1">COUNTIFS(INDIRECT(Data!$J$2),"P")</f>
        <v>11</v>
      </c>
      <c r="AR773" s="42">
        <f ca="1">COUNTIFS(INDIRECT(Data!$J$2),"A")</f>
        <v>2</v>
      </c>
      <c r="AS773" s="43">
        <f ca="1">COUNTIFS(INDIRECT(Data!$J$2),"L")</f>
        <v>0</v>
      </c>
      <c r="AT773" s="44">
        <f ca="1">IFERROR(Attd_Sheet[[#This Row],[Classes Attended]]/Attd_Sheet[[#This Row],[Column1]],"")</f>
        <v>0.84615384615384615</v>
      </c>
      <c r="AU773" s="93"/>
    </row>
    <row r="774" spans="1:47" s="35" customFormat="1" hidden="1" x14ac:dyDescent="0.25">
      <c r="A774" s="42">
        <f>COUNTIFS(Attd_Sheet[Student ID],Attd_Sheet[[#This Row],[Student ID]])</f>
        <v>1</v>
      </c>
      <c r="B774" s="13" t="s">
        <v>138</v>
      </c>
      <c r="C774" s="13" t="s">
        <v>3443</v>
      </c>
      <c r="D774" s="215" t="s">
        <v>268</v>
      </c>
      <c r="E774" s="215" t="s">
        <v>1081</v>
      </c>
      <c r="F774" s="196" t="s">
        <v>32</v>
      </c>
      <c r="G774" s="215" t="s">
        <v>2423</v>
      </c>
      <c r="H774" s="193" t="s">
        <v>7</v>
      </c>
      <c r="I774" s="15" t="s">
        <v>2868</v>
      </c>
      <c r="J774" s="120" t="s">
        <v>119</v>
      </c>
      <c r="K774" s="4" t="s">
        <v>16</v>
      </c>
      <c r="L774" s="4"/>
      <c r="M774" s="4"/>
      <c r="N774" s="4" t="s">
        <v>16</v>
      </c>
      <c r="O774" s="4"/>
      <c r="P774" s="4"/>
      <c r="Q774" s="4"/>
      <c r="R774" s="4"/>
      <c r="S774" s="4"/>
      <c r="T774" s="4"/>
      <c r="U774" s="4"/>
      <c r="V774" s="4"/>
      <c r="W774" s="185"/>
      <c r="X774" s="4"/>
      <c r="Y774" s="4"/>
      <c r="Z774" s="4"/>
      <c r="AA774" s="4"/>
      <c r="AB774" s="4"/>
      <c r="AC774" s="4"/>
      <c r="AD774" s="4"/>
      <c r="AE774" s="236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2">
        <f ca="1">COUNTIFS(INDIRECT(Data!$J$2),"&lt;&gt;")</f>
        <v>2</v>
      </c>
      <c r="AQ774" s="42">
        <f ca="1">COUNTIFS(INDIRECT(Data!$J$2),"P")</f>
        <v>2</v>
      </c>
      <c r="AR774" s="42">
        <f ca="1">COUNTIFS(INDIRECT(Data!$J$2),"A")</f>
        <v>0</v>
      </c>
      <c r="AS774" s="43">
        <f ca="1">COUNTIFS(INDIRECT(Data!$J$2),"L")</f>
        <v>0</v>
      </c>
      <c r="AT774" s="44">
        <f ca="1">IFERROR(Attd_Sheet[[#This Row],[Classes Attended]]/Attd_Sheet[[#This Row],[Column1]],"")</f>
        <v>1</v>
      </c>
      <c r="AU774" s="26"/>
    </row>
    <row r="775" spans="1:47" s="35" customFormat="1" hidden="1" x14ac:dyDescent="0.25">
      <c r="A775" s="42">
        <f>COUNTIFS(Attd_Sheet[Student ID],Attd_Sheet[[#This Row],[Student ID]])</f>
        <v>1</v>
      </c>
      <c r="B775" s="13" t="s">
        <v>137</v>
      </c>
      <c r="C775" s="13" t="s">
        <v>3443</v>
      </c>
      <c r="D775" s="215" t="s">
        <v>269</v>
      </c>
      <c r="E775" s="215" t="s">
        <v>1082</v>
      </c>
      <c r="F775" s="196" t="s">
        <v>32</v>
      </c>
      <c r="G775" s="215" t="s">
        <v>2423</v>
      </c>
      <c r="H775" s="193" t="s">
        <v>7</v>
      </c>
      <c r="I775" s="15" t="s">
        <v>2868</v>
      </c>
      <c r="J775" s="120" t="s">
        <v>119</v>
      </c>
      <c r="K775" s="4" t="s">
        <v>16</v>
      </c>
      <c r="L775" s="4"/>
      <c r="M775" s="4"/>
      <c r="N775" s="4" t="s">
        <v>28</v>
      </c>
      <c r="O775" s="4"/>
      <c r="P775" s="4" t="s">
        <v>16</v>
      </c>
      <c r="Q775" s="4"/>
      <c r="R775" s="4" t="s">
        <v>16</v>
      </c>
      <c r="S775" s="4"/>
      <c r="T775" s="185"/>
      <c r="U775" s="4" t="s">
        <v>16</v>
      </c>
      <c r="V775" s="4"/>
      <c r="W775" s="4" t="s">
        <v>16</v>
      </c>
      <c r="X775" s="4"/>
      <c r="Y775" s="4" t="s">
        <v>28</v>
      </c>
      <c r="Z775" s="4"/>
      <c r="AA775" s="4"/>
      <c r="AB775" s="4" t="s">
        <v>16</v>
      </c>
      <c r="AC775" s="4"/>
      <c r="AD775" s="4" t="s">
        <v>28</v>
      </c>
      <c r="AE775" s="236"/>
      <c r="AF775" s="4" t="s">
        <v>16</v>
      </c>
      <c r="AG775" s="4"/>
      <c r="AH775" s="4"/>
      <c r="AI775" s="4" t="s">
        <v>16</v>
      </c>
      <c r="AJ775" s="4"/>
      <c r="AK775" s="4" t="s">
        <v>16</v>
      </c>
      <c r="AL775" s="4"/>
      <c r="AM775" s="4" t="s">
        <v>28</v>
      </c>
      <c r="AN775" s="4"/>
      <c r="AO775" s="4"/>
      <c r="AP775" s="42">
        <f ca="1">COUNTIFS(INDIRECT(Data!$J$2),"&lt;&gt;")</f>
        <v>13</v>
      </c>
      <c r="AQ775" s="42">
        <f ca="1">COUNTIFS(INDIRECT(Data!$J$2),"P")</f>
        <v>9</v>
      </c>
      <c r="AR775" s="42">
        <f ca="1">COUNTIFS(INDIRECT(Data!$J$2),"A")</f>
        <v>4</v>
      </c>
      <c r="AS775" s="43">
        <f ca="1">COUNTIFS(INDIRECT(Data!$J$2),"L")</f>
        <v>0</v>
      </c>
      <c r="AT775" s="44">
        <f ca="1">IFERROR(Attd_Sheet[[#This Row],[Classes Attended]]/Attd_Sheet[[#This Row],[Column1]],"")</f>
        <v>0.69230769230769229</v>
      </c>
      <c r="AU775" s="26"/>
    </row>
    <row r="776" spans="1:47" s="35" customFormat="1" hidden="1" x14ac:dyDescent="0.25">
      <c r="A776" s="42">
        <f>COUNTIFS(Attd_Sheet[Student ID],Attd_Sheet[[#This Row],[Student ID]])</f>
        <v>1</v>
      </c>
      <c r="B776" s="13" t="s">
        <v>137</v>
      </c>
      <c r="C776" s="13" t="s">
        <v>3443</v>
      </c>
      <c r="D776" s="215" t="s">
        <v>270</v>
      </c>
      <c r="E776" s="215" t="s">
        <v>1083</v>
      </c>
      <c r="F776" s="196" t="s">
        <v>32</v>
      </c>
      <c r="G776" s="215" t="s">
        <v>2423</v>
      </c>
      <c r="H776" s="193" t="s">
        <v>7</v>
      </c>
      <c r="I776" s="15" t="s">
        <v>2868</v>
      </c>
      <c r="J776" s="120" t="s">
        <v>119</v>
      </c>
      <c r="K776" s="4" t="s">
        <v>16</v>
      </c>
      <c r="L776" s="4"/>
      <c r="M776" s="4"/>
      <c r="N776" s="4" t="s">
        <v>16</v>
      </c>
      <c r="O776" s="4"/>
      <c r="P776" s="4" t="s">
        <v>16</v>
      </c>
      <c r="Q776" s="4"/>
      <c r="R776" s="4" t="s">
        <v>16</v>
      </c>
      <c r="S776" s="4"/>
      <c r="T776" s="4"/>
      <c r="U776" s="4" t="s">
        <v>16</v>
      </c>
      <c r="V776" s="4"/>
      <c r="W776" s="4" t="s">
        <v>16</v>
      </c>
      <c r="X776" s="4"/>
      <c r="Y776" s="4" t="s">
        <v>16</v>
      </c>
      <c r="Z776" s="4"/>
      <c r="AA776" s="4"/>
      <c r="AB776" s="4" t="s">
        <v>16</v>
      </c>
      <c r="AC776" s="4"/>
      <c r="AD776" s="4" t="s">
        <v>3082</v>
      </c>
      <c r="AE776" s="236"/>
      <c r="AF776" s="4" t="s">
        <v>16</v>
      </c>
      <c r="AG776" s="4"/>
      <c r="AH776" s="4"/>
      <c r="AI776" s="4" t="s">
        <v>16</v>
      </c>
      <c r="AJ776" s="4"/>
      <c r="AK776" s="4" t="s">
        <v>16</v>
      </c>
      <c r="AL776" s="4"/>
      <c r="AM776" s="4" t="s">
        <v>16</v>
      </c>
      <c r="AN776" s="4"/>
      <c r="AO776" s="4"/>
      <c r="AP776" s="42">
        <f ca="1">COUNTIFS(INDIRECT(Data!$J$2),"&lt;&gt;")</f>
        <v>13</v>
      </c>
      <c r="AQ776" s="42">
        <f ca="1">COUNTIFS(INDIRECT(Data!$J$2),"P")</f>
        <v>13</v>
      </c>
      <c r="AR776" s="42">
        <f ca="1">COUNTIFS(INDIRECT(Data!$J$2),"A")</f>
        <v>0</v>
      </c>
      <c r="AS776" s="43">
        <f ca="1">COUNTIFS(INDIRECT(Data!$J$2),"L")</f>
        <v>0</v>
      </c>
      <c r="AT776" s="44">
        <f ca="1">IFERROR(Attd_Sheet[[#This Row],[Classes Attended]]/Attd_Sheet[[#This Row],[Column1]],"")</f>
        <v>1</v>
      </c>
      <c r="AU776" s="26"/>
    </row>
    <row r="777" spans="1:47" s="35" customFormat="1" hidden="1" x14ac:dyDescent="0.25">
      <c r="A777" s="42">
        <f>COUNTIFS(Attd_Sheet[Student ID],Attd_Sheet[[#This Row],[Student ID]])</f>
        <v>1</v>
      </c>
      <c r="B777" s="13" t="s">
        <v>137</v>
      </c>
      <c r="C777" s="13" t="s">
        <v>3443</v>
      </c>
      <c r="D777" s="215" t="s">
        <v>271</v>
      </c>
      <c r="E777" s="215" t="s">
        <v>1084</v>
      </c>
      <c r="F777" s="196" t="s">
        <v>32</v>
      </c>
      <c r="G777" s="215" t="s">
        <v>2423</v>
      </c>
      <c r="H777" s="193" t="s">
        <v>7</v>
      </c>
      <c r="I777" s="15" t="s">
        <v>2868</v>
      </c>
      <c r="J777" s="120" t="s">
        <v>119</v>
      </c>
      <c r="K777" s="4" t="s">
        <v>28</v>
      </c>
      <c r="L777" s="4"/>
      <c r="M777" s="4"/>
      <c r="N777" s="4" t="s">
        <v>16</v>
      </c>
      <c r="O777" s="4"/>
      <c r="P777" s="4" t="s">
        <v>16</v>
      </c>
      <c r="Q777" s="4"/>
      <c r="R777" s="4" t="s">
        <v>16</v>
      </c>
      <c r="S777" s="4"/>
      <c r="T777" s="4"/>
      <c r="U777" s="4" t="s">
        <v>16</v>
      </c>
      <c r="V777" s="4"/>
      <c r="W777" s="4" t="s">
        <v>16</v>
      </c>
      <c r="X777" s="4"/>
      <c r="Y777" s="4" t="s">
        <v>28</v>
      </c>
      <c r="Z777" s="4"/>
      <c r="AA777" s="4"/>
      <c r="AB777" s="4" t="s">
        <v>17</v>
      </c>
      <c r="AC777" s="4"/>
      <c r="AD777" s="4" t="s">
        <v>16</v>
      </c>
      <c r="AE777" s="236"/>
      <c r="AF777" s="4" t="s">
        <v>16</v>
      </c>
      <c r="AG777" s="4"/>
      <c r="AH777" s="4"/>
      <c r="AI777" s="4" t="s">
        <v>16</v>
      </c>
      <c r="AJ777" s="4"/>
      <c r="AK777" s="4" t="s">
        <v>28</v>
      </c>
      <c r="AL777" s="4"/>
      <c r="AM777" s="4" t="s">
        <v>16</v>
      </c>
      <c r="AN777" s="4"/>
      <c r="AO777" s="4"/>
      <c r="AP777" s="42">
        <f ca="1">COUNTIFS(INDIRECT(Data!$J$2),"&lt;&gt;")</f>
        <v>13</v>
      </c>
      <c r="AQ777" s="42">
        <f ca="1">COUNTIFS(INDIRECT(Data!$J$2),"P")</f>
        <v>9</v>
      </c>
      <c r="AR777" s="42">
        <f ca="1">COUNTIFS(INDIRECT(Data!$J$2),"A")</f>
        <v>3</v>
      </c>
      <c r="AS777" s="43">
        <f ca="1">COUNTIFS(INDIRECT(Data!$J$2),"L")</f>
        <v>1</v>
      </c>
      <c r="AT777" s="44">
        <f ca="1">IFERROR(Attd_Sheet[[#This Row],[Classes Attended]]/Attd_Sheet[[#This Row],[Column1]],"")</f>
        <v>0.69230769230769229</v>
      </c>
      <c r="AU777" s="93"/>
    </row>
    <row r="778" spans="1:47" s="35" customFormat="1" hidden="1" x14ac:dyDescent="0.25">
      <c r="A778" s="42">
        <f>COUNTIFS(Attd_Sheet[Student ID],Attd_Sheet[[#This Row],[Student ID]])</f>
        <v>1</v>
      </c>
      <c r="B778" s="13" t="s">
        <v>137</v>
      </c>
      <c r="C778" s="13" t="s">
        <v>3443</v>
      </c>
      <c r="D778" s="215" t="s">
        <v>272</v>
      </c>
      <c r="E778" s="215" t="s">
        <v>1085</v>
      </c>
      <c r="F778" s="196" t="s">
        <v>32</v>
      </c>
      <c r="G778" s="215" t="s">
        <v>2423</v>
      </c>
      <c r="H778" s="193" t="s">
        <v>7</v>
      </c>
      <c r="I778" s="15" t="s">
        <v>2868</v>
      </c>
      <c r="J778" s="120" t="s">
        <v>119</v>
      </c>
      <c r="K778" s="4" t="s">
        <v>28</v>
      </c>
      <c r="L778" s="4"/>
      <c r="M778" s="4"/>
      <c r="N778" s="4" t="s">
        <v>16</v>
      </c>
      <c r="O778" s="4"/>
      <c r="P778" s="4" t="s">
        <v>16</v>
      </c>
      <c r="Q778" s="4"/>
      <c r="R778" s="4" t="s">
        <v>16</v>
      </c>
      <c r="S778" s="4"/>
      <c r="T778" s="4"/>
      <c r="U778" s="4" t="s">
        <v>16</v>
      </c>
      <c r="V778" s="4"/>
      <c r="W778" s="4" t="s">
        <v>16</v>
      </c>
      <c r="X778" s="4"/>
      <c r="Y778" s="4" t="s">
        <v>16</v>
      </c>
      <c r="Z778" s="4"/>
      <c r="AA778" s="4"/>
      <c r="AB778" s="4" t="s">
        <v>16</v>
      </c>
      <c r="AC778" s="4"/>
      <c r="AD778" s="4" t="s">
        <v>3082</v>
      </c>
      <c r="AE778" s="236"/>
      <c r="AF778" s="4" t="s">
        <v>16</v>
      </c>
      <c r="AG778" s="4"/>
      <c r="AH778" s="4"/>
      <c r="AI778" s="4" t="s">
        <v>16</v>
      </c>
      <c r="AJ778" s="4"/>
      <c r="AK778" s="4" t="s">
        <v>16</v>
      </c>
      <c r="AL778" s="4"/>
      <c r="AM778" s="4" t="s">
        <v>16</v>
      </c>
      <c r="AN778" s="4"/>
      <c r="AO778" s="4"/>
      <c r="AP778" s="42">
        <f ca="1">COUNTIFS(INDIRECT(Data!$J$2),"&lt;&gt;")</f>
        <v>13</v>
      </c>
      <c r="AQ778" s="42">
        <f ca="1">COUNTIFS(INDIRECT(Data!$J$2),"P")</f>
        <v>12</v>
      </c>
      <c r="AR778" s="42">
        <f ca="1">COUNTIFS(INDIRECT(Data!$J$2),"A")</f>
        <v>1</v>
      </c>
      <c r="AS778" s="43">
        <f ca="1">COUNTIFS(INDIRECT(Data!$J$2),"L")</f>
        <v>0</v>
      </c>
      <c r="AT778" s="44">
        <f ca="1">IFERROR(Attd_Sheet[[#This Row],[Classes Attended]]/Attd_Sheet[[#This Row],[Column1]],"")</f>
        <v>0.92307692307692313</v>
      </c>
      <c r="AU778" s="26"/>
    </row>
    <row r="779" spans="1:47" s="35" customFormat="1" hidden="1" x14ac:dyDescent="0.25">
      <c r="A779" s="42">
        <f>COUNTIFS(Attd_Sheet[Student ID],Attd_Sheet[[#This Row],[Student ID]])</f>
        <v>1</v>
      </c>
      <c r="B779" s="13" t="s">
        <v>137</v>
      </c>
      <c r="C779" s="13" t="s">
        <v>3443</v>
      </c>
      <c r="D779" s="215" t="s">
        <v>273</v>
      </c>
      <c r="E779" s="215" t="s">
        <v>1086</v>
      </c>
      <c r="F779" s="196" t="s">
        <v>32</v>
      </c>
      <c r="G779" s="215" t="s">
        <v>2423</v>
      </c>
      <c r="H779" s="193" t="s">
        <v>7</v>
      </c>
      <c r="I779" s="15" t="s">
        <v>2868</v>
      </c>
      <c r="J779" s="120" t="s">
        <v>119</v>
      </c>
      <c r="K779" s="4" t="s">
        <v>16</v>
      </c>
      <c r="L779" s="4"/>
      <c r="M779" s="4"/>
      <c r="N779" s="4" t="s">
        <v>16</v>
      </c>
      <c r="O779" s="4"/>
      <c r="P779" s="4" t="s">
        <v>16</v>
      </c>
      <c r="Q779" s="4"/>
      <c r="R779" s="4" t="s">
        <v>16</v>
      </c>
      <c r="S779" s="4"/>
      <c r="T779" s="4"/>
      <c r="U779" s="4" t="s">
        <v>16</v>
      </c>
      <c r="V779" s="4"/>
      <c r="W779" s="4" t="s">
        <v>16</v>
      </c>
      <c r="X779" s="4"/>
      <c r="Y779" s="4" t="s">
        <v>16</v>
      </c>
      <c r="Z779" s="4"/>
      <c r="AA779" s="4"/>
      <c r="AB779" s="4" t="s">
        <v>16</v>
      </c>
      <c r="AC779" s="4"/>
      <c r="AD779" s="4" t="s">
        <v>3082</v>
      </c>
      <c r="AE779" s="236"/>
      <c r="AF779" s="4" t="s">
        <v>16</v>
      </c>
      <c r="AG779" s="4"/>
      <c r="AH779" s="4"/>
      <c r="AI779" s="4" t="s">
        <v>16</v>
      </c>
      <c r="AJ779" s="4"/>
      <c r="AK779" s="4" t="s">
        <v>28</v>
      </c>
      <c r="AL779" s="4"/>
      <c r="AM779" s="4" t="s">
        <v>16</v>
      </c>
      <c r="AN779" s="4"/>
      <c r="AO779" s="4"/>
      <c r="AP779" s="42">
        <f ca="1">COUNTIFS(INDIRECT(Data!$J$2),"&lt;&gt;")</f>
        <v>13</v>
      </c>
      <c r="AQ779" s="42">
        <f ca="1">COUNTIFS(INDIRECT(Data!$J$2),"P")</f>
        <v>12</v>
      </c>
      <c r="AR779" s="42">
        <f ca="1">COUNTIFS(INDIRECT(Data!$J$2),"A")</f>
        <v>1</v>
      </c>
      <c r="AS779" s="43">
        <f ca="1">COUNTIFS(INDIRECT(Data!$J$2),"L")</f>
        <v>0</v>
      </c>
      <c r="AT779" s="44">
        <f ca="1">IFERROR(Attd_Sheet[[#This Row],[Classes Attended]]/Attd_Sheet[[#This Row],[Column1]],"")</f>
        <v>0.92307692307692313</v>
      </c>
      <c r="AU779" s="26"/>
    </row>
    <row r="780" spans="1:47" s="35" customFormat="1" hidden="1" x14ac:dyDescent="0.25">
      <c r="A780" s="42">
        <f>COUNTIFS(Attd_Sheet[Student ID],Attd_Sheet[[#This Row],[Student ID]])</f>
        <v>1</v>
      </c>
      <c r="B780" s="13" t="s">
        <v>137</v>
      </c>
      <c r="C780" s="13" t="s">
        <v>3443</v>
      </c>
      <c r="D780" s="215" t="s">
        <v>274</v>
      </c>
      <c r="E780" s="215" t="s">
        <v>1087</v>
      </c>
      <c r="F780" s="196" t="s">
        <v>32</v>
      </c>
      <c r="G780" s="215" t="s">
        <v>2423</v>
      </c>
      <c r="H780" s="193" t="s">
        <v>7</v>
      </c>
      <c r="I780" s="15" t="s">
        <v>2868</v>
      </c>
      <c r="J780" s="120" t="s">
        <v>119</v>
      </c>
      <c r="K780" s="4" t="s">
        <v>16</v>
      </c>
      <c r="L780" s="4"/>
      <c r="M780" s="4"/>
      <c r="N780" s="4" t="s">
        <v>28</v>
      </c>
      <c r="O780" s="4"/>
      <c r="P780" s="4" t="s">
        <v>16</v>
      </c>
      <c r="Q780" s="4"/>
      <c r="R780" s="4" t="s">
        <v>16</v>
      </c>
      <c r="S780" s="4"/>
      <c r="T780" s="4"/>
      <c r="U780" s="4" t="s">
        <v>16</v>
      </c>
      <c r="V780" s="4"/>
      <c r="W780" s="4" t="s">
        <v>16</v>
      </c>
      <c r="X780" s="4"/>
      <c r="Y780" s="4" t="s">
        <v>16</v>
      </c>
      <c r="Z780" s="4"/>
      <c r="AA780" s="4"/>
      <c r="AB780" s="4" t="s">
        <v>16</v>
      </c>
      <c r="AC780" s="4"/>
      <c r="AD780" s="4" t="s">
        <v>3082</v>
      </c>
      <c r="AE780" s="236"/>
      <c r="AF780" s="4" t="s">
        <v>16</v>
      </c>
      <c r="AG780" s="4"/>
      <c r="AH780" s="4"/>
      <c r="AI780" s="4" t="s">
        <v>17</v>
      </c>
      <c r="AJ780" s="4"/>
      <c r="AK780" s="4" t="s">
        <v>17</v>
      </c>
      <c r="AL780" s="4"/>
      <c r="AM780" s="4" t="s">
        <v>28</v>
      </c>
      <c r="AN780" s="4"/>
      <c r="AO780" s="4"/>
      <c r="AP780" s="42">
        <f ca="1">COUNTIFS(INDIRECT(Data!$J$2),"&lt;&gt;")</f>
        <v>13</v>
      </c>
      <c r="AQ780" s="42">
        <f ca="1">COUNTIFS(INDIRECT(Data!$J$2),"P")</f>
        <v>9</v>
      </c>
      <c r="AR780" s="42">
        <f ca="1">COUNTIFS(INDIRECT(Data!$J$2),"A")</f>
        <v>2</v>
      </c>
      <c r="AS780" s="43">
        <f ca="1">COUNTIFS(INDIRECT(Data!$J$2),"L")</f>
        <v>2</v>
      </c>
      <c r="AT780" s="44">
        <f ca="1">IFERROR(Attd_Sheet[[#This Row],[Classes Attended]]/Attd_Sheet[[#This Row],[Column1]],"")</f>
        <v>0.69230769230769229</v>
      </c>
      <c r="AU780" s="26"/>
    </row>
    <row r="781" spans="1:47" s="35" customFormat="1" hidden="1" x14ac:dyDescent="0.25">
      <c r="A781" s="42">
        <f>COUNTIFS(Attd_Sheet[Student ID],Attd_Sheet[[#This Row],[Student ID]])</f>
        <v>1</v>
      </c>
      <c r="B781" s="13" t="s">
        <v>137</v>
      </c>
      <c r="C781" s="13" t="s">
        <v>3443</v>
      </c>
      <c r="D781" s="215" t="s">
        <v>275</v>
      </c>
      <c r="E781" s="215" t="s">
        <v>1088</v>
      </c>
      <c r="F781" s="196" t="s">
        <v>32</v>
      </c>
      <c r="G781" s="215" t="s">
        <v>2423</v>
      </c>
      <c r="H781" s="193" t="s">
        <v>7</v>
      </c>
      <c r="I781" s="15" t="s">
        <v>2868</v>
      </c>
      <c r="J781" s="120" t="s">
        <v>119</v>
      </c>
      <c r="K781" s="4" t="s">
        <v>28</v>
      </c>
      <c r="L781" s="4"/>
      <c r="M781" s="4"/>
      <c r="N781" s="4" t="s">
        <v>16</v>
      </c>
      <c r="O781" s="4"/>
      <c r="P781" s="4" t="s">
        <v>16</v>
      </c>
      <c r="Q781" s="185"/>
      <c r="R781" s="4" t="s">
        <v>16</v>
      </c>
      <c r="S781" s="4"/>
      <c r="T781" s="4"/>
      <c r="U781" s="4" t="s">
        <v>16</v>
      </c>
      <c r="V781" s="4"/>
      <c r="W781" s="4" t="s">
        <v>16</v>
      </c>
      <c r="X781" s="4"/>
      <c r="Y781" s="4" t="s">
        <v>16</v>
      </c>
      <c r="Z781" s="4"/>
      <c r="AA781" s="4"/>
      <c r="AB781" s="4" t="s">
        <v>16</v>
      </c>
      <c r="AC781" s="4"/>
      <c r="AD781" s="4" t="s">
        <v>3082</v>
      </c>
      <c r="AE781" s="236"/>
      <c r="AF781" s="4" t="s">
        <v>16</v>
      </c>
      <c r="AG781" s="4"/>
      <c r="AH781" s="4"/>
      <c r="AI781" s="4" t="s">
        <v>16</v>
      </c>
      <c r="AJ781" s="4"/>
      <c r="AK781" s="4" t="s">
        <v>16</v>
      </c>
      <c r="AL781" s="4"/>
      <c r="AM781" s="4" t="s">
        <v>16</v>
      </c>
      <c r="AN781" s="4"/>
      <c r="AO781" s="4"/>
      <c r="AP781" s="42">
        <f ca="1">COUNTIFS(INDIRECT(Data!$J$2),"&lt;&gt;")</f>
        <v>13</v>
      </c>
      <c r="AQ781" s="42">
        <f ca="1">COUNTIFS(INDIRECT(Data!$J$2),"P")</f>
        <v>12</v>
      </c>
      <c r="AR781" s="42">
        <f ca="1">COUNTIFS(INDIRECT(Data!$J$2),"A")</f>
        <v>1</v>
      </c>
      <c r="AS781" s="43">
        <f ca="1">COUNTIFS(INDIRECT(Data!$J$2),"L")</f>
        <v>0</v>
      </c>
      <c r="AT781" s="44">
        <f ca="1">IFERROR(Attd_Sheet[[#This Row],[Classes Attended]]/Attd_Sheet[[#This Row],[Column1]],"")</f>
        <v>0.92307692307692313</v>
      </c>
      <c r="AU781" s="26"/>
    </row>
    <row r="782" spans="1:47" s="35" customFormat="1" hidden="1" x14ac:dyDescent="0.25">
      <c r="A782" s="42">
        <f>COUNTIFS(Attd_Sheet[Student ID],Attd_Sheet[[#This Row],[Student ID]])</f>
        <v>1</v>
      </c>
      <c r="B782" s="13" t="s">
        <v>137</v>
      </c>
      <c r="C782" s="13" t="s">
        <v>3443</v>
      </c>
      <c r="D782" s="215" t="s">
        <v>276</v>
      </c>
      <c r="E782" s="215" t="s">
        <v>1089</v>
      </c>
      <c r="F782" s="196" t="s">
        <v>32</v>
      </c>
      <c r="G782" s="215" t="s">
        <v>2423</v>
      </c>
      <c r="H782" s="193" t="s">
        <v>7</v>
      </c>
      <c r="I782" s="15" t="s">
        <v>2868</v>
      </c>
      <c r="J782" s="120" t="s">
        <v>119</v>
      </c>
      <c r="K782" s="4" t="s">
        <v>16</v>
      </c>
      <c r="L782" s="4"/>
      <c r="M782" s="4"/>
      <c r="N782" s="4" t="s">
        <v>16</v>
      </c>
      <c r="O782" s="4"/>
      <c r="P782" s="4" t="s">
        <v>16</v>
      </c>
      <c r="Q782" s="185"/>
      <c r="R782" s="4" t="s">
        <v>16</v>
      </c>
      <c r="S782" s="4"/>
      <c r="T782" s="4"/>
      <c r="U782" s="4" t="s">
        <v>16</v>
      </c>
      <c r="V782" s="4"/>
      <c r="W782" s="4" t="s">
        <v>16</v>
      </c>
      <c r="X782" s="4"/>
      <c r="Y782" s="4" t="s">
        <v>16</v>
      </c>
      <c r="Z782" s="4"/>
      <c r="AA782" s="4"/>
      <c r="AB782" s="4" t="s">
        <v>16</v>
      </c>
      <c r="AC782" s="4"/>
      <c r="AD782" s="4" t="s">
        <v>3082</v>
      </c>
      <c r="AE782" s="236"/>
      <c r="AF782" s="4" t="s">
        <v>16</v>
      </c>
      <c r="AG782" s="4"/>
      <c r="AH782" s="4"/>
      <c r="AI782" s="4" t="s">
        <v>16</v>
      </c>
      <c r="AJ782" s="4"/>
      <c r="AK782" s="4" t="s">
        <v>16</v>
      </c>
      <c r="AL782" s="4"/>
      <c r="AM782" s="4" t="s">
        <v>16</v>
      </c>
      <c r="AN782" s="4"/>
      <c r="AO782" s="4"/>
      <c r="AP782" s="42">
        <f ca="1">COUNTIFS(INDIRECT(Data!$J$2),"&lt;&gt;")</f>
        <v>13</v>
      </c>
      <c r="AQ782" s="42">
        <f ca="1">COUNTIFS(INDIRECT(Data!$J$2),"P")</f>
        <v>13</v>
      </c>
      <c r="AR782" s="42">
        <f ca="1">COUNTIFS(INDIRECT(Data!$J$2),"A")</f>
        <v>0</v>
      </c>
      <c r="AS782" s="43">
        <f ca="1">COUNTIFS(INDIRECT(Data!$J$2),"L")</f>
        <v>0</v>
      </c>
      <c r="AT782" s="44">
        <f ca="1">IFERROR(Attd_Sheet[[#This Row],[Classes Attended]]/Attd_Sheet[[#This Row],[Column1]],"")</f>
        <v>1</v>
      </c>
      <c r="AU782" s="93"/>
    </row>
    <row r="783" spans="1:47" s="35" customFormat="1" hidden="1" x14ac:dyDescent="0.25">
      <c r="A783" s="42">
        <f>COUNTIFS(Attd_Sheet[Student ID],Attd_Sheet[[#This Row],[Student ID]])</f>
        <v>1</v>
      </c>
      <c r="B783" s="13" t="s">
        <v>137</v>
      </c>
      <c r="C783" s="13" t="s">
        <v>3443</v>
      </c>
      <c r="D783" s="215" t="s">
        <v>277</v>
      </c>
      <c r="E783" s="215" t="s">
        <v>1090</v>
      </c>
      <c r="F783" s="196" t="s">
        <v>32</v>
      </c>
      <c r="G783" s="215" t="s">
        <v>2423</v>
      </c>
      <c r="H783" s="193" t="s">
        <v>7</v>
      </c>
      <c r="I783" s="15" t="s">
        <v>2868</v>
      </c>
      <c r="J783" s="120" t="s">
        <v>119</v>
      </c>
      <c r="K783" s="4" t="s">
        <v>16</v>
      </c>
      <c r="L783" s="4"/>
      <c r="M783" s="4"/>
      <c r="N783" s="4" t="s">
        <v>16</v>
      </c>
      <c r="O783" s="4"/>
      <c r="P783" s="4" t="s">
        <v>28</v>
      </c>
      <c r="Q783" s="185"/>
      <c r="R783" s="4" t="s">
        <v>16</v>
      </c>
      <c r="S783" s="4"/>
      <c r="T783" s="4"/>
      <c r="U783" s="4" t="s">
        <v>16</v>
      </c>
      <c r="V783" s="4"/>
      <c r="W783" s="4" t="s">
        <v>16</v>
      </c>
      <c r="X783" s="4"/>
      <c r="Y783" s="4" t="s">
        <v>16</v>
      </c>
      <c r="Z783" s="4"/>
      <c r="AA783" s="4"/>
      <c r="AB783" s="4" t="s">
        <v>16</v>
      </c>
      <c r="AC783" s="4"/>
      <c r="AD783" s="4" t="s">
        <v>16</v>
      </c>
      <c r="AE783" s="236"/>
      <c r="AF783" s="4" t="s">
        <v>28</v>
      </c>
      <c r="AG783" s="4"/>
      <c r="AH783" s="4"/>
      <c r="AI783" s="4" t="s">
        <v>16</v>
      </c>
      <c r="AJ783" s="4"/>
      <c r="AK783" s="4" t="s">
        <v>28</v>
      </c>
      <c r="AL783" s="4"/>
      <c r="AM783" s="4" t="s">
        <v>16</v>
      </c>
      <c r="AN783" s="4"/>
      <c r="AO783" s="4"/>
      <c r="AP783" s="42">
        <f ca="1">COUNTIFS(INDIRECT(Data!$J$2),"&lt;&gt;")</f>
        <v>13</v>
      </c>
      <c r="AQ783" s="42">
        <f ca="1">COUNTIFS(INDIRECT(Data!$J$2),"P")</f>
        <v>10</v>
      </c>
      <c r="AR783" s="42">
        <f ca="1">COUNTIFS(INDIRECT(Data!$J$2),"A")</f>
        <v>3</v>
      </c>
      <c r="AS783" s="43">
        <f ca="1">COUNTIFS(INDIRECT(Data!$J$2),"L")</f>
        <v>0</v>
      </c>
      <c r="AT783" s="44">
        <f ca="1">IFERROR(Attd_Sheet[[#This Row],[Classes Attended]]/Attd_Sheet[[#This Row],[Column1]],"")</f>
        <v>0.76923076923076927</v>
      </c>
      <c r="AU783" s="26"/>
    </row>
    <row r="784" spans="1:47" s="35" customFormat="1" hidden="1" x14ac:dyDescent="0.25">
      <c r="A784" s="42">
        <f>COUNTIFS(Attd_Sheet[Student ID],Attd_Sheet[[#This Row],[Student ID]])</f>
        <v>1</v>
      </c>
      <c r="B784" s="13" t="s">
        <v>137</v>
      </c>
      <c r="C784" s="13" t="s">
        <v>3443</v>
      </c>
      <c r="D784" s="215" t="s">
        <v>278</v>
      </c>
      <c r="E784" s="215" t="s">
        <v>1091</v>
      </c>
      <c r="F784" s="196" t="s">
        <v>32</v>
      </c>
      <c r="G784" s="215" t="s">
        <v>2423</v>
      </c>
      <c r="H784" s="193" t="s">
        <v>7</v>
      </c>
      <c r="I784" s="15" t="s">
        <v>2868</v>
      </c>
      <c r="J784" s="120" t="s">
        <v>119</v>
      </c>
      <c r="K784" s="4" t="s">
        <v>16</v>
      </c>
      <c r="L784" s="4"/>
      <c r="M784" s="4"/>
      <c r="N784" s="4" t="s">
        <v>16</v>
      </c>
      <c r="O784" s="4"/>
      <c r="P784" s="4" t="s">
        <v>16</v>
      </c>
      <c r="Q784" s="185"/>
      <c r="R784" s="4" t="s">
        <v>16</v>
      </c>
      <c r="S784" s="4"/>
      <c r="T784" s="4"/>
      <c r="U784" s="4" t="s">
        <v>16</v>
      </c>
      <c r="V784" s="4"/>
      <c r="W784" s="4" t="s">
        <v>16</v>
      </c>
      <c r="X784" s="4"/>
      <c r="Y784" s="4" t="s">
        <v>28</v>
      </c>
      <c r="Z784" s="4"/>
      <c r="AA784" s="4"/>
      <c r="AB784" s="4" t="s">
        <v>16</v>
      </c>
      <c r="AC784" s="4"/>
      <c r="AD784" s="4" t="s">
        <v>3082</v>
      </c>
      <c r="AE784" s="236"/>
      <c r="AF784" s="4" t="s">
        <v>16</v>
      </c>
      <c r="AG784" s="4"/>
      <c r="AH784" s="4"/>
      <c r="AI784" s="4" t="s">
        <v>16</v>
      </c>
      <c r="AJ784" s="4"/>
      <c r="AK784" s="4" t="s">
        <v>28</v>
      </c>
      <c r="AL784" s="4"/>
      <c r="AM784" s="4" t="s">
        <v>28</v>
      </c>
      <c r="AN784" s="4"/>
      <c r="AO784" s="4"/>
      <c r="AP784" s="42">
        <f ca="1">COUNTIFS(INDIRECT(Data!$J$2),"&lt;&gt;")</f>
        <v>13</v>
      </c>
      <c r="AQ784" s="42">
        <f ca="1">COUNTIFS(INDIRECT(Data!$J$2),"P")</f>
        <v>10</v>
      </c>
      <c r="AR784" s="42">
        <f ca="1">COUNTIFS(INDIRECT(Data!$J$2),"A")</f>
        <v>3</v>
      </c>
      <c r="AS784" s="43">
        <f ca="1">COUNTIFS(INDIRECT(Data!$J$2),"L")</f>
        <v>0</v>
      </c>
      <c r="AT784" s="44">
        <f ca="1">IFERROR(Attd_Sheet[[#This Row],[Classes Attended]]/Attd_Sheet[[#This Row],[Column1]],"")</f>
        <v>0.76923076923076927</v>
      </c>
      <c r="AU784" s="26"/>
    </row>
    <row r="785" spans="1:47" s="35" customFormat="1" hidden="1" x14ac:dyDescent="0.25">
      <c r="A785" s="42">
        <f>COUNTIFS(Attd_Sheet[Student ID],Attd_Sheet[[#This Row],[Student ID]])</f>
        <v>1</v>
      </c>
      <c r="B785" s="13" t="s">
        <v>137</v>
      </c>
      <c r="C785" s="13" t="s">
        <v>3443</v>
      </c>
      <c r="D785" s="215" t="s">
        <v>279</v>
      </c>
      <c r="E785" s="215" t="s">
        <v>1092</v>
      </c>
      <c r="F785" s="196" t="s">
        <v>32</v>
      </c>
      <c r="G785" s="215" t="s">
        <v>2423</v>
      </c>
      <c r="H785" s="193" t="s">
        <v>7</v>
      </c>
      <c r="I785" s="15" t="s">
        <v>2868</v>
      </c>
      <c r="J785" s="120" t="s">
        <v>119</v>
      </c>
      <c r="K785" s="4" t="s">
        <v>28</v>
      </c>
      <c r="L785" s="4"/>
      <c r="M785" s="4"/>
      <c r="N785" s="4" t="s">
        <v>28</v>
      </c>
      <c r="O785" s="4"/>
      <c r="P785" s="4" t="s">
        <v>28</v>
      </c>
      <c r="Q785" s="185"/>
      <c r="R785" s="4" t="s">
        <v>16</v>
      </c>
      <c r="S785" s="4"/>
      <c r="T785" s="4"/>
      <c r="U785" s="4" t="s">
        <v>28</v>
      </c>
      <c r="V785" s="4"/>
      <c r="W785" s="4" t="s">
        <v>16</v>
      </c>
      <c r="X785" s="4"/>
      <c r="Y785" s="4" t="s">
        <v>28</v>
      </c>
      <c r="Z785" s="4"/>
      <c r="AA785" s="4"/>
      <c r="AB785" s="4" t="s">
        <v>16</v>
      </c>
      <c r="AC785" s="4"/>
      <c r="AD785" s="4" t="s">
        <v>3082</v>
      </c>
      <c r="AE785" s="236"/>
      <c r="AF785" s="4" t="s">
        <v>16</v>
      </c>
      <c r="AG785" s="4"/>
      <c r="AH785" s="4"/>
      <c r="AI785" s="4" t="s">
        <v>16</v>
      </c>
      <c r="AJ785" s="4"/>
      <c r="AK785" s="4" t="s">
        <v>28</v>
      </c>
      <c r="AL785" s="4"/>
      <c r="AM785" s="4" t="s">
        <v>16</v>
      </c>
      <c r="AN785" s="4"/>
      <c r="AO785" s="4"/>
      <c r="AP785" s="42">
        <f ca="1">COUNTIFS(INDIRECT(Data!$J$2),"&lt;&gt;")</f>
        <v>13</v>
      </c>
      <c r="AQ785" s="42">
        <f ca="1">COUNTIFS(INDIRECT(Data!$J$2),"P")</f>
        <v>7</v>
      </c>
      <c r="AR785" s="42">
        <f ca="1">COUNTIFS(INDIRECT(Data!$J$2),"A")</f>
        <v>6</v>
      </c>
      <c r="AS785" s="43">
        <f ca="1">COUNTIFS(INDIRECT(Data!$J$2),"L")</f>
        <v>0</v>
      </c>
      <c r="AT785" s="44">
        <f ca="1">IFERROR(Attd_Sheet[[#This Row],[Classes Attended]]/Attd_Sheet[[#This Row],[Column1]],"")</f>
        <v>0.53846153846153844</v>
      </c>
      <c r="AU785" s="26"/>
    </row>
    <row r="786" spans="1:47" s="35" customFormat="1" hidden="1" x14ac:dyDescent="0.25">
      <c r="A786" s="42">
        <f>COUNTIFS(Attd_Sheet[Student ID],Attd_Sheet[[#This Row],[Student ID]])</f>
        <v>1</v>
      </c>
      <c r="B786" s="13" t="s">
        <v>137</v>
      </c>
      <c r="C786" s="13" t="s">
        <v>3443</v>
      </c>
      <c r="D786" s="215" t="s">
        <v>280</v>
      </c>
      <c r="E786" s="215" t="s">
        <v>1093</v>
      </c>
      <c r="F786" s="196" t="s">
        <v>32</v>
      </c>
      <c r="G786" s="215" t="s">
        <v>2423</v>
      </c>
      <c r="H786" s="193" t="s">
        <v>7</v>
      </c>
      <c r="I786" s="15" t="s">
        <v>2868</v>
      </c>
      <c r="J786" s="120" t="s">
        <v>119</v>
      </c>
      <c r="K786" s="4" t="s">
        <v>16</v>
      </c>
      <c r="L786" s="4"/>
      <c r="M786" s="4"/>
      <c r="N786" s="4" t="s">
        <v>16</v>
      </c>
      <c r="O786" s="4"/>
      <c r="P786" s="4" t="s">
        <v>16</v>
      </c>
      <c r="Q786" s="185"/>
      <c r="R786" s="4" t="s">
        <v>28</v>
      </c>
      <c r="S786" s="4"/>
      <c r="T786" s="4"/>
      <c r="U786" s="4" t="s">
        <v>16</v>
      </c>
      <c r="V786" s="4"/>
      <c r="W786" s="4" t="s">
        <v>16</v>
      </c>
      <c r="X786" s="4"/>
      <c r="Y786" s="4" t="s">
        <v>16</v>
      </c>
      <c r="Z786" s="4"/>
      <c r="AA786" s="4"/>
      <c r="AB786" s="4" t="s">
        <v>16</v>
      </c>
      <c r="AC786" s="4"/>
      <c r="AD786" s="4" t="s">
        <v>3082</v>
      </c>
      <c r="AE786" s="236"/>
      <c r="AF786" s="4" t="s">
        <v>16</v>
      </c>
      <c r="AG786" s="4"/>
      <c r="AH786" s="4"/>
      <c r="AI786" s="4" t="s">
        <v>16</v>
      </c>
      <c r="AJ786" s="4"/>
      <c r="AK786" s="4" t="s">
        <v>17</v>
      </c>
      <c r="AL786" s="4"/>
      <c r="AM786" s="4" t="s">
        <v>16</v>
      </c>
      <c r="AN786" s="4"/>
      <c r="AO786" s="4"/>
      <c r="AP786" s="42">
        <f ca="1">COUNTIFS(INDIRECT(Data!$J$2),"&lt;&gt;")</f>
        <v>13</v>
      </c>
      <c r="AQ786" s="42">
        <f ca="1">COUNTIFS(INDIRECT(Data!$J$2),"P")</f>
        <v>11</v>
      </c>
      <c r="AR786" s="42">
        <f ca="1">COUNTIFS(INDIRECT(Data!$J$2),"A")</f>
        <v>1</v>
      </c>
      <c r="AS786" s="43">
        <f ca="1">COUNTIFS(INDIRECT(Data!$J$2),"L")</f>
        <v>1</v>
      </c>
      <c r="AT786" s="44">
        <f ca="1">IFERROR(Attd_Sheet[[#This Row],[Classes Attended]]/Attd_Sheet[[#This Row],[Column1]],"")</f>
        <v>0.84615384615384615</v>
      </c>
      <c r="AU786" s="26"/>
    </row>
    <row r="787" spans="1:47" s="35" customFormat="1" hidden="1" x14ac:dyDescent="0.25">
      <c r="A787" s="42">
        <f>COUNTIFS(Attd_Sheet[Student ID],Attd_Sheet[[#This Row],[Student ID]])</f>
        <v>1</v>
      </c>
      <c r="B787" s="13" t="s">
        <v>137</v>
      </c>
      <c r="C787" s="13" t="s">
        <v>3443</v>
      </c>
      <c r="D787" s="215" t="s">
        <v>258</v>
      </c>
      <c r="E787" s="215" t="s">
        <v>1071</v>
      </c>
      <c r="F787" s="196" t="s">
        <v>30</v>
      </c>
      <c r="G787" s="215" t="s">
        <v>2922</v>
      </c>
      <c r="H787" s="193" t="s">
        <v>6</v>
      </c>
      <c r="I787" s="224" t="s">
        <v>2868</v>
      </c>
      <c r="J787" s="120" t="s">
        <v>112</v>
      </c>
      <c r="K787" s="4"/>
      <c r="L787" s="4"/>
      <c r="M787" s="4" t="s">
        <v>16</v>
      </c>
      <c r="N787" s="185"/>
      <c r="O787" s="4" t="s">
        <v>16</v>
      </c>
      <c r="P787" s="4"/>
      <c r="Q787" s="4" t="s">
        <v>16</v>
      </c>
      <c r="R787" s="4"/>
      <c r="S787" s="4"/>
      <c r="T787" s="4" t="s">
        <v>16</v>
      </c>
      <c r="U787" s="4"/>
      <c r="V787" s="4" t="s">
        <v>16</v>
      </c>
      <c r="W787" s="4"/>
      <c r="X787" s="4" t="s">
        <v>28</v>
      </c>
      <c r="Y787" s="4"/>
      <c r="Z787" s="4"/>
      <c r="AA787" s="4" t="s">
        <v>16</v>
      </c>
      <c r="AB787" s="4"/>
      <c r="AC787" s="4" t="s">
        <v>16</v>
      </c>
      <c r="AD787" s="4"/>
      <c r="AE787" s="4" t="s">
        <v>16</v>
      </c>
      <c r="AF787" s="4"/>
      <c r="AG787" s="4"/>
      <c r="AH787" s="4" t="s">
        <v>16</v>
      </c>
      <c r="AI787" s="4"/>
      <c r="AJ787" s="4" t="s">
        <v>16</v>
      </c>
      <c r="AK787" s="4"/>
      <c r="AL787" s="4" t="s">
        <v>28</v>
      </c>
      <c r="AM787" s="4"/>
      <c r="AN787" s="4"/>
      <c r="AO787" s="4" t="s">
        <v>16</v>
      </c>
      <c r="AP787" s="42">
        <f ca="1">COUNTIFS(INDIRECT(Data!$J$2),"&lt;&gt;")</f>
        <v>13</v>
      </c>
      <c r="AQ787" s="42">
        <f ca="1">COUNTIFS(INDIRECT(Data!$J$2),"P")</f>
        <v>11</v>
      </c>
      <c r="AR787" s="42">
        <f ca="1">COUNTIFS(INDIRECT(Data!$J$2),"A")</f>
        <v>2</v>
      </c>
      <c r="AS787" s="43">
        <f ca="1">COUNTIFS(INDIRECT(Data!$J$2),"L")</f>
        <v>0</v>
      </c>
      <c r="AT787" s="44">
        <f ca="1">IFERROR(Attd_Sheet[[#This Row],[Classes Attended]]/Attd_Sheet[[#This Row],[Column1]],"")</f>
        <v>0.84615384615384615</v>
      </c>
      <c r="AU787" s="26"/>
    </row>
    <row r="788" spans="1:47" s="35" customFormat="1" hidden="1" x14ac:dyDescent="0.25">
      <c r="A788" s="42">
        <f>COUNTIFS(Attd_Sheet[Student ID],Attd_Sheet[[#This Row],[Student ID]])</f>
        <v>1</v>
      </c>
      <c r="B788" s="13" t="s">
        <v>137</v>
      </c>
      <c r="C788" s="13" t="s">
        <v>3443</v>
      </c>
      <c r="D788" s="215" t="s">
        <v>259</v>
      </c>
      <c r="E788" s="215" t="s">
        <v>1072</v>
      </c>
      <c r="F788" s="196" t="s">
        <v>30</v>
      </c>
      <c r="G788" s="215" t="s">
        <v>2922</v>
      </c>
      <c r="H788" s="193" t="s">
        <v>6</v>
      </c>
      <c r="I788" s="224" t="s">
        <v>2868</v>
      </c>
      <c r="J788" s="120" t="s">
        <v>112</v>
      </c>
      <c r="K788" s="4"/>
      <c r="L788" s="4"/>
      <c r="M788" s="4" t="s">
        <v>16</v>
      </c>
      <c r="N788" s="185"/>
      <c r="O788" s="4" t="s">
        <v>16</v>
      </c>
      <c r="P788" s="4"/>
      <c r="Q788" s="4" t="s">
        <v>16</v>
      </c>
      <c r="R788" s="4"/>
      <c r="S788" s="4"/>
      <c r="T788" s="4" t="s">
        <v>16</v>
      </c>
      <c r="U788" s="4"/>
      <c r="V788" s="4" t="s">
        <v>16</v>
      </c>
      <c r="W788" s="4"/>
      <c r="X788" s="4" t="s">
        <v>28</v>
      </c>
      <c r="Y788" s="4"/>
      <c r="Z788" s="4"/>
      <c r="AA788" s="4" t="s">
        <v>16</v>
      </c>
      <c r="AB788" s="4"/>
      <c r="AC788" s="4" t="s">
        <v>16</v>
      </c>
      <c r="AD788" s="4"/>
      <c r="AE788" s="4" t="s">
        <v>16</v>
      </c>
      <c r="AF788" s="4"/>
      <c r="AG788" s="4"/>
      <c r="AH788" s="4" t="s">
        <v>16</v>
      </c>
      <c r="AI788" s="4"/>
      <c r="AJ788" s="4" t="s">
        <v>16</v>
      </c>
      <c r="AK788" s="4"/>
      <c r="AL788" s="4" t="s">
        <v>28</v>
      </c>
      <c r="AM788" s="4"/>
      <c r="AN788" s="4"/>
      <c r="AO788" s="4" t="s">
        <v>16</v>
      </c>
      <c r="AP788" s="42">
        <f ca="1">COUNTIFS(INDIRECT(Data!$J$2),"&lt;&gt;")</f>
        <v>13</v>
      </c>
      <c r="AQ788" s="42">
        <f ca="1">COUNTIFS(INDIRECT(Data!$J$2),"P")</f>
        <v>11</v>
      </c>
      <c r="AR788" s="42">
        <f ca="1">COUNTIFS(INDIRECT(Data!$J$2),"A")</f>
        <v>2</v>
      </c>
      <c r="AS788" s="43">
        <f ca="1">COUNTIFS(INDIRECT(Data!$J$2),"L")</f>
        <v>0</v>
      </c>
      <c r="AT788" s="44">
        <f ca="1">IFERROR(Attd_Sheet[[#This Row],[Classes Attended]]/Attd_Sheet[[#This Row],[Column1]],"")</f>
        <v>0.84615384615384615</v>
      </c>
      <c r="AU788" s="26"/>
    </row>
    <row r="789" spans="1:47" s="35" customFormat="1" hidden="1" x14ac:dyDescent="0.25">
      <c r="A789" s="42">
        <f>COUNTIFS(Attd_Sheet[Student ID],Attd_Sheet[[#This Row],[Student ID]])</f>
        <v>1</v>
      </c>
      <c r="B789" s="13" t="s">
        <v>137</v>
      </c>
      <c r="C789" s="13" t="s">
        <v>3443</v>
      </c>
      <c r="D789" s="215" t="s">
        <v>260</v>
      </c>
      <c r="E789" s="215" t="s">
        <v>1073</v>
      </c>
      <c r="F789" s="196" t="s">
        <v>30</v>
      </c>
      <c r="G789" s="215" t="s">
        <v>2922</v>
      </c>
      <c r="H789" s="193" t="s">
        <v>6</v>
      </c>
      <c r="I789" s="224" t="s">
        <v>2868</v>
      </c>
      <c r="J789" s="120" t="s">
        <v>112</v>
      </c>
      <c r="K789" s="4"/>
      <c r="L789" s="4"/>
      <c r="M789" s="4" t="s">
        <v>16</v>
      </c>
      <c r="N789" s="185"/>
      <c r="O789" s="4" t="s">
        <v>16</v>
      </c>
      <c r="P789" s="4"/>
      <c r="Q789" s="4" t="s">
        <v>16</v>
      </c>
      <c r="R789" s="4"/>
      <c r="S789" s="4"/>
      <c r="T789" s="4" t="s">
        <v>16</v>
      </c>
      <c r="U789" s="4"/>
      <c r="V789" s="4" t="s">
        <v>16</v>
      </c>
      <c r="W789" s="4"/>
      <c r="X789" s="4" t="s">
        <v>16</v>
      </c>
      <c r="Y789" s="4"/>
      <c r="Z789" s="4"/>
      <c r="AA789" s="4" t="s">
        <v>16</v>
      </c>
      <c r="AB789" s="4"/>
      <c r="AC789" s="4" t="s">
        <v>16</v>
      </c>
      <c r="AD789" s="4"/>
      <c r="AE789" s="4" t="s">
        <v>16</v>
      </c>
      <c r="AF789" s="4"/>
      <c r="AG789" s="4"/>
      <c r="AH789" s="4" t="s">
        <v>16</v>
      </c>
      <c r="AI789" s="4"/>
      <c r="AJ789" s="4" t="s">
        <v>16</v>
      </c>
      <c r="AK789" s="4"/>
      <c r="AL789" s="4" t="s">
        <v>16</v>
      </c>
      <c r="AM789" s="4"/>
      <c r="AN789" s="4"/>
      <c r="AO789" s="4" t="s">
        <v>16</v>
      </c>
      <c r="AP789" s="42">
        <f ca="1">COUNTIFS(INDIRECT(Data!$J$2),"&lt;&gt;")</f>
        <v>13</v>
      </c>
      <c r="AQ789" s="42">
        <f ca="1">COUNTIFS(INDIRECT(Data!$J$2),"P")</f>
        <v>13</v>
      </c>
      <c r="AR789" s="42">
        <f ca="1">COUNTIFS(INDIRECT(Data!$J$2),"A")</f>
        <v>0</v>
      </c>
      <c r="AS789" s="43">
        <f ca="1">COUNTIFS(INDIRECT(Data!$J$2),"L")</f>
        <v>0</v>
      </c>
      <c r="AT789" s="44">
        <f ca="1">IFERROR(Attd_Sheet[[#This Row],[Classes Attended]]/Attd_Sheet[[#This Row],[Column1]],"")</f>
        <v>1</v>
      </c>
      <c r="AU789" s="26"/>
    </row>
    <row r="790" spans="1:47" s="35" customFormat="1" hidden="1" x14ac:dyDescent="0.25">
      <c r="A790" s="42">
        <f>COUNTIFS(Attd_Sheet[Student ID],Attd_Sheet[[#This Row],[Student ID]])</f>
        <v>1</v>
      </c>
      <c r="B790" s="13" t="s">
        <v>137</v>
      </c>
      <c r="C790" s="13" t="s">
        <v>3443</v>
      </c>
      <c r="D790" s="215" t="s">
        <v>261</v>
      </c>
      <c r="E790" s="215" t="s">
        <v>1074</v>
      </c>
      <c r="F790" s="196" t="s">
        <v>30</v>
      </c>
      <c r="G790" s="215" t="s">
        <v>2922</v>
      </c>
      <c r="H790" s="193" t="s">
        <v>6</v>
      </c>
      <c r="I790" s="224" t="s">
        <v>2868</v>
      </c>
      <c r="J790" s="120" t="s">
        <v>112</v>
      </c>
      <c r="K790" s="4"/>
      <c r="L790" s="4"/>
      <c r="M790" s="4" t="s">
        <v>16</v>
      </c>
      <c r="N790" s="185"/>
      <c r="O790" s="4" t="s">
        <v>16</v>
      </c>
      <c r="P790" s="4"/>
      <c r="Q790" s="4" t="s">
        <v>16</v>
      </c>
      <c r="R790" s="4"/>
      <c r="S790" s="4"/>
      <c r="T790" s="4" t="s">
        <v>16</v>
      </c>
      <c r="U790" s="4"/>
      <c r="V790" s="4" t="s">
        <v>16</v>
      </c>
      <c r="W790" s="4"/>
      <c r="X790" s="4" t="s">
        <v>16</v>
      </c>
      <c r="Y790" s="4"/>
      <c r="Z790" s="4"/>
      <c r="AA790" s="4" t="s">
        <v>16</v>
      </c>
      <c r="AB790" s="4"/>
      <c r="AC790" s="4" t="s">
        <v>16</v>
      </c>
      <c r="AD790" s="4"/>
      <c r="AE790" s="4" t="s">
        <v>28</v>
      </c>
      <c r="AF790" s="4"/>
      <c r="AG790" s="4"/>
      <c r="AH790" s="4" t="s">
        <v>16</v>
      </c>
      <c r="AI790" s="4"/>
      <c r="AJ790" s="4" t="s">
        <v>16</v>
      </c>
      <c r="AK790" s="4"/>
      <c r="AL790" s="4" t="s">
        <v>16</v>
      </c>
      <c r="AM790" s="4"/>
      <c r="AN790" s="4"/>
      <c r="AO790" s="4" t="s">
        <v>16</v>
      </c>
      <c r="AP790" s="42">
        <f ca="1">COUNTIFS(INDIRECT(Data!$J$2),"&lt;&gt;")</f>
        <v>13</v>
      </c>
      <c r="AQ790" s="42">
        <f ca="1">COUNTIFS(INDIRECT(Data!$J$2),"P")</f>
        <v>12</v>
      </c>
      <c r="AR790" s="42">
        <f ca="1">COUNTIFS(INDIRECT(Data!$J$2),"A")</f>
        <v>1</v>
      </c>
      <c r="AS790" s="43">
        <f ca="1">COUNTIFS(INDIRECT(Data!$J$2),"L")</f>
        <v>0</v>
      </c>
      <c r="AT790" s="44">
        <f ca="1">IFERROR(Attd_Sheet[[#This Row],[Classes Attended]]/Attd_Sheet[[#This Row],[Column1]],"")</f>
        <v>0.92307692307692313</v>
      </c>
      <c r="AU790" s="93"/>
    </row>
    <row r="791" spans="1:47" s="35" customFormat="1" hidden="1" x14ac:dyDescent="0.25">
      <c r="A791" s="42">
        <f>COUNTIFS(Attd_Sheet[Student ID],Attd_Sheet[[#This Row],[Student ID]])</f>
        <v>1</v>
      </c>
      <c r="B791" s="13" t="s">
        <v>137</v>
      </c>
      <c r="C791" s="13" t="s">
        <v>3443</v>
      </c>
      <c r="D791" s="215" t="s">
        <v>262</v>
      </c>
      <c r="E791" s="215" t="s">
        <v>1075</v>
      </c>
      <c r="F791" s="196" t="s">
        <v>30</v>
      </c>
      <c r="G791" s="215" t="s">
        <v>2922</v>
      </c>
      <c r="H791" s="193" t="s">
        <v>6</v>
      </c>
      <c r="I791" s="224" t="s">
        <v>2868</v>
      </c>
      <c r="J791" s="120" t="s">
        <v>112</v>
      </c>
      <c r="K791" s="4"/>
      <c r="L791" s="4"/>
      <c r="M791" s="4" t="s">
        <v>16</v>
      </c>
      <c r="N791" s="185"/>
      <c r="O791" s="4" t="s">
        <v>16</v>
      </c>
      <c r="P791" s="4"/>
      <c r="Q791" s="4" t="s">
        <v>16</v>
      </c>
      <c r="R791" s="4"/>
      <c r="S791" s="4"/>
      <c r="T791" s="4" t="s">
        <v>16</v>
      </c>
      <c r="U791" s="4"/>
      <c r="V791" s="4" t="s">
        <v>16</v>
      </c>
      <c r="W791" s="185"/>
      <c r="X791" s="4" t="s">
        <v>16</v>
      </c>
      <c r="Y791" s="4"/>
      <c r="Z791" s="4"/>
      <c r="AA791" s="4" t="s">
        <v>16</v>
      </c>
      <c r="AB791" s="4"/>
      <c r="AC791" s="4" t="s">
        <v>16</v>
      </c>
      <c r="AD791" s="4"/>
      <c r="AE791" s="4" t="s">
        <v>16</v>
      </c>
      <c r="AF791" s="4"/>
      <c r="AG791" s="4"/>
      <c r="AH791" s="4" t="s">
        <v>16</v>
      </c>
      <c r="AI791" s="4"/>
      <c r="AJ791" s="4" t="s">
        <v>16</v>
      </c>
      <c r="AK791" s="4"/>
      <c r="AL791" s="4" t="s">
        <v>16</v>
      </c>
      <c r="AM791" s="4"/>
      <c r="AN791" s="4"/>
      <c r="AO791" s="4" t="s">
        <v>16</v>
      </c>
      <c r="AP791" s="42">
        <f ca="1">COUNTIFS(INDIRECT(Data!$J$2),"&lt;&gt;")</f>
        <v>13</v>
      </c>
      <c r="AQ791" s="42">
        <f ca="1">COUNTIFS(INDIRECT(Data!$J$2),"P")</f>
        <v>13</v>
      </c>
      <c r="AR791" s="42">
        <f ca="1">COUNTIFS(INDIRECT(Data!$J$2),"A")</f>
        <v>0</v>
      </c>
      <c r="AS791" s="43">
        <f ca="1">COUNTIFS(INDIRECT(Data!$J$2),"L")</f>
        <v>0</v>
      </c>
      <c r="AT791" s="44">
        <f ca="1">IFERROR(Attd_Sheet[[#This Row],[Classes Attended]]/Attd_Sheet[[#This Row],[Column1]],"")</f>
        <v>1</v>
      </c>
      <c r="AU791" s="26"/>
    </row>
    <row r="792" spans="1:47" s="35" customFormat="1" hidden="1" x14ac:dyDescent="0.25">
      <c r="A792" s="42">
        <f>COUNTIFS(Attd_Sheet[Student ID],Attd_Sheet[[#This Row],[Student ID]])</f>
        <v>1</v>
      </c>
      <c r="B792" s="13" t="s">
        <v>137</v>
      </c>
      <c r="C792" s="13" t="s">
        <v>3443</v>
      </c>
      <c r="D792" s="215" t="s">
        <v>263</v>
      </c>
      <c r="E792" s="215" t="s">
        <v>1076</v>
      </c>
      <c r="F792" s="196" t="s">
        <v>30</v>
      </c>
      <c r="G792" s="215" t="s">
        <v>2922</v>
      </c>
      <c r="H792" s="193" t="s">
        <v>6</v>
      </c>
      <c r="I792" s="224" t="s">
        <v>2868</v>
      </c>
      <c r="J792" s="120" t="s">
        <v>112</v>
      </c>
      <c r="K792" s="4"/>
      <c r="L792" s="4"/>
      <c r="M792" s="4" t="s">
        <v>16</v>
      </c>
      <c r="N792" s="185"/>
      <c r="O792" s="4" t="s">
        <v>16</v>
      </c>
      <c r="P792" s="4"/>
      <c r="Q792" s="4" t="s">
        <v>16</v>
      </c>
      <c r="R792" s="4"/>
      <c r="S792" s="4"/>
      <c r="T792" s="4" t="s">
        <v>16</v>
      </c>
      <c r="U792" s="4"/>
      <c r="V792" s="4" t="s">
        <v>16</v>
      </c>
      <c r="W792" s="185"/>
      <c r="X792" s="4" t="s">
        <v>16</v>
      </c>
      <c r="Y792" s="4"/>
      <c r="Z792" s="4"/>
      <c r="AA792" s="4" t="s">
        <v>16</v>
      </c>
      <c r="AB792" s="4"/>
      <c r="AC792" s="4" t="s">
        <v>16</v>
      </c>
      <c r="AD792" s="4"/>
      <c r="AE792" s="4" t="s">
        <v>16</v>
      </c>
      <c r="AF792" s="4"/>
      <c r="AG792" s="4"/>
      <c r="AH792" s="4" t="s">
        <v>16</v>
      </c>
      <c r="AI792" s="4"/>
      <c r="AJ792" s="4" t="s">
        <v>16</v>
      </c>
      <c r="AK792" s="4"/>
      <c r="AL792" s="4" t="s">
        <v>16</v>
      </c>
      <c r="AM792" s="4"/>
      <c r="AN792" s="4"/>
      <c r="AO792" s="4" t="s">
        <v>16</v>
      </c>
      <c r="AP792" s="42">
        <f ca="1">COUNTIFS(INDIRECT(Data!$J$2),"&lt;&gt;")</f>
        <v>13</v>
      </c>
      <c r="AQ792" s="42">
        <f ca="1">COUNTIFS(INDIRECT(Data!$J$2),"P")</f>
        <v>13</v>
      </c>
      <c r="AR792" s="42">
        <f ca="1">COUNTIFS(INDIRECT(Data!$J$2),"A")</f>
        <v>0</v>
      </c>
      <c r="AS792" s="43">
        <f ca="1">COUNTIFS(INDIRECT(Data!$J$2),"L")</f>
        <v>0</v>
      </c>
      <c r="AT792" s="44">
        <f ca="1">IFERROR(Attd_Sheet[[#This Row],[Classes Attended]]/Attd_Sheet[[#This Row],[Column1]],"")</f>
        <v>1</v>
      </c>
      <c r="AU792" s="93"/>
    </row>
    <row r="793" spans="1:47" s="35" customFormat="1" hidden="1" x14ac:dyDescent="0.25">
      <c r="A793" s="42">
        <f>COUNTIFS(Attd_Sheet[Student ID],Attd_Sheet[[#This Row],[Student ID]])</f>
        <v>1</v>
      </c>
      <c r="B793" s="13" t="s">
        <v>137</v>
      </c>
      <c r="C793" s="13" t="s">
        <v>3443</v>
      </c>
      <c r="D793" s="215" t="s">
        <v>264</v>
      </c>
      <c r="E793" s="215" t="s">
        <v>1077</v>
      </c>
      <c r="F793" s="196" t="s">
        <v>30</v>
      </c>
      <c r="G793" s="215" t="s">
        <v>2922</v>
      </c>
      <c r="H793" s="193" t="s">
        <v>6</v>
      </c>
      <c r="I793" s="224" t="s">
        <v>2868</v>
      </c>
      <c r="J793" s="120" t="s">
        <v>112</v>
      </c>
      <c r="K793" s="4"/>
      <c r="L793" s="4"/>
      <c r="M793" s="4" t="s">
        <v>16</v>
      </c>
      <c r="N793" s="185"/>
      <c r="O793" s="4" t="s">
        <v>16</v>
      </c>
      <c r="P793" s="4"/>
      <c r="Q793" s="4" t="s">
        <v>16</v>
      </c>
      <c r="R793" s="4"/>
      <c r="S793" s="4"/>
      <c r="T793" s="4" t="s">
        <v>16</v>
      </c>
      <c r="U793" s="4"/>
      <c r="V793" s="4" t="s">
        <v>16</v>
      </c>
      <c r="W793" s="185"/>
      <c r="X793" s="4" t="s">
        <v>16</v>
      </c>
      <c r="Y793" s="4"/>
      <c r="Z793" s="4"/>
      <c r="AA793" s="4" t="s">
        <v>16</v>
      </c>
      <c r="AB793" s="4"/>
      <c r="AC793" s="4" t="s">
        <v>16</v>
      </c>
      <c r="AD793" s="4"/>
      <c r="AE793" s="4" t="s">
        <v>16</v>
      </c>
      <c r="AF793" s="4"/>
      <c r="AG793" s="4"/>
      <c r="AH793" s="4" t="s">
        <v>16</v>
      </c>
      <c r="AI793" s="4"/>
      <c r="AJ793" s="4" t="s">
        <v>16</v>
      </c>
      <c r="AK793" s="4"/>
      <c r="AL793" s="4" t="s">
        <v>16</v>
      </c>
      <c r="AM793" s="4"/>
      <c r="AN793" s="4"/>
      <c r="AO793" s="4" t="s">
        <v>16</v>
      </c>
      <c r="AP793" s="42">
        <f ca="1">COUNTIFS(INDIRECT(Data!$J$2),"&lt;&gt;")</f>
        <v>13</v>
      </c>
      <c r="AQ793" s="42">
        <f ca="1">COUNTIFS(INDIRECT(Data!$J$2),"P")</f>
        <v>13</v>
      </c>
      <c r="AR793" s="42">
        <f ca="1">COUNTIFS(INDIRECT(Data!$J$2),"A")</f>
        <v>0</v>
      </c>
      <c r="AS793" s="43">
        <f ca="1">COUNTIFS(INDIRECT(Data!$J$2),"L")</f>
        <v>0</v>
      </c>
      <c r="AT793" s="44">
        <f ca="1">IFERROR(Attd_Sheet[[#This Row],[Classes Attended]]/Attd_Sheet[[#This Row],[Column1]],"")</f>
        <v>1</v>
      </c>
      <c r="AU793" s="26"/>
    </row>
    <row r="794" spans="1:47" s="35" customFormat="1" hidden="1" x14ac:dyDescent="0.25">
      <c r="A794" s="42">
        <f>COUNTIFS(Attd_Sheet[Student ID],Attd_Sheet[[#This Row],[Student ID]])</f>
        <v>1</v>
      </c>
      <c r="B794" s="13" t="s">
        <v>137</v>
      </c>
      <c r="C794" s="13" t="s">
        <v>3443</v>
      </c>
      <c r="D794" s="215" t="s">
        <v>265</v>
      </c>
      <c r="E794" s="215" t="s">
        <v>1078</v>
      </c>
      <c r="F794" s="196" t="s">
        <v>32</v>
      </c>
      <c r="G794" s="215" t="s">
        <v>2423</v>
      </c>
      <c r="H794" s="193" t="s">
        <v>7</v>
      </c>
      <c r="I794" s="15" t="s">
        <v>2868</v>
      </c>
      <c r="J794" s="120" t="s">
        <v>119</v>
      </c>
      <c r="K794" s="4" t="s">
        <v>28</v>
      </c>
      <c r="L794" s="4"/>
      <c r="M794" s="4"/>
      <c r="N794" s="4" t="s">
        <v>16</v>
      </c>
      <c r="O794" s="4"/>
      <c r="P794" s="4" t="s">
        <v>16</v>
      </c>
      <c r="Q794" s="4"/>
      <c r="R794" s="4" t="s">
        <v>16</v>
      </c>
      <c r="S794" s="4"/>
      <c r="T794" s="4"/>
      <c r="U794" s="4" t="s">
        <v>16</v>
      </c>
      <c r="V794" s="4"/>
      <c r="W794" s="4" t="s">
        <v>16</v>
      </c>
      <c r="X794" s="4"/>
      <c r="Y794" s="4" t="s">
        <v>28</v>
      </c>
      <c r="Z794" s="4"/>
      <c r="AA794" s="4"/>
      <c r="AB794" s="4" t="s">
        <v>28</v>
      </c>
      <c r="AC794" s="4"/>
      <c r="AD794" s="4" t="s">
        <v>28</v>
      </c>
      <c r="AE794" s="236"/>
      <c r="AF794" s="4" t="s">
        <v>28</v>
      </c>
      <c r="AG794" s="4"/>
      <c r="AH794" s="4"/>
      <c r="AI794" s="4" t="s">
        <v>16</v>
      </c>
      <c r="AJ794" s="4"/>
      <c r="AK794" s="4" t="s">
        <v>28</v>
      </c>
      <c r="AL794" s="4"/>
      <c r="AM794" s="4" t="s">
        <v>16</v>
      </c>
      <c r="AN794" s="4"/>
      <c r="AO794" s="4"/>
      <c r="AP794" s="42">
        <f ca="1">COUNTIFS(INDIRECT(Data!$J$2),"&lt;&gt;")</f>
        <v>13</v>
      </c>
      <c r="AQ794" s="42">
        <f ca="1">COUNTIFS(INDIRECT(Data!$J$2),"P")</f>
        <v>7</v>
      </c>
      <c r="AR794" s="42">
        <f ca="1">COUNTIFS(INDIRECT(Data!$J$2),"A")</f>
        <v>6</v>
      </c>
      <c r="AS794" s="43">
        <f ca="1">COUNTIFS(INDIRECT(Data!$J$2),"L")</f>
        <v>0</v>
      </c>
      <c r="AT794" s="44">
        <f ca="1">IFERROR(Attd_Sheet[[#This Row],[Classes Attended]]/Attd_Sheet[[#This Row],[Column1]],"")</f>
        <v>0.53846153846153844</v>
      </c>
      <c r="AU794" s="26"/>
    </row>
    <row r="795" spans="1:47" s="35" customFormat="1" hidden="1" x14ac:dyDescent="0.25">
      <c r="A795" s="42">
        <f>COUNTIFS(Attd_Sheet[Student ID],Attd_Sheet[[#This Row],[Student ID]])</f>
        <v>1</v>
      </c>
      <c r="B795" s="13" t="s">
        <v>137</v>
      </c>
      <c r="C795" s="193" t="s">
        <v>2981</v>
      </c>
      <c r="D795" s="215" t="s">
        <v>2081</v>
      </c>
      <c r="E795" s="215" t="s">
        <v>2082</v>
      </c>
      <c r="F795" s="196" t="s">
        <v>30</v>
      </c>
      <c r="G795" s="215" t="s">
        <v>2407</v>
      </c>
      <c r="H795" s="193" t="s">
        <v>7</v>
      </c>
      <c r="I795" s="224" t="s">
        <v>2867</v>
      </c>
      <c r="J795" s="120" t="s">
        <v>2480</v>
      </c>
      <c r="K795" s="4" t="s">
        <v>16</v>
      </c>
      <c r="L795" s="4"/>
      <c r="M795" s="4"/>
      <c r="N795" s="4" t="s">
        <v>16</v>
      </c>
      <c r="O795" s="4"/>
      <c r="P795" s="4" t="s">
        <v>16</v>
      </c>
      <c r="Q795" s="4"/>
      <c r="R795" s="4" t="s">
        <v>16</v>
      </c>
      <c r="S795" s="4"/>
      <c r="T795" s="4"/>
      <c r="U795" s="4" t="s">
        <v>16</v>
      </c>
      <c r="V795" s="4"/>
      <c r="W795" s="4" t="s">
        <v>16</v>
      </c>
      <c r="X795" s="4"/>
      <c r="Y795" s="4" t="s">
        <v>16</v>
      </c>
      <c r="Z795" s="4"/>
      <c r="AA795" s="4"/>
      <c r="AB795" s="4" t="s">
        <v>16</v>
      </c>
      <c r="AC795" s="4"/>
      <c r="AD795" s="4" t="s">
        <v>16</v>
      </c>
      <c r="AE795" s="236"/>
      <c r="AF795" s="4" t="s">
        <v>16</v>
      </c>
      <c r="AG795" s="4"/>
      <c r="AH795" s="4"/>
      <c r="AI795" s="4" t="s">
        <v>16</v>
      </c>
      <c r="AJ795" s="4"/>
      <c r="AK795" s="4" t="s">
        <v>16</v>
      </c>
      <c r="AL795" s="244"/>
      <c r="AM795" s="4" t="s">
        <v>16</v>
      </c>
      <c r="AN795" s="4"/>
      <c r="AO795" s="4"/>
      <c r="AP795" s="42">
        <f ca="1">COUNTIFS(INDIRECT(Data!$J$2),"&lt;&gt;")</f>
        <v>13</v>
      </c>
      <c r="AQ795" s="42">
        <f ca="1">COUNTIFS(INDIRECT(Data!$J$2),"P")</f>
        <v>13</v>
      </c>
      <c r="AR795" s="42">
        <f ca="1">COUNTIFS(INDIRECT(Data!$J$2),"A")</f>
        <v>0</v>
      </c>
      <c r="AS795" s="43">
        <f ca="1">COUNTIFS(INDIRECT(Data!$J$2),"L")</f>
        <v>0</v>
      </c>
      <c r="AT795" s="44">
        <f ca="1">IFERROR(Attd_Sheet[[#This Row],[Classes Attended]]/Attd_Sheet[[#This Row],[Column1]],"")</f>
        <v>1</v>
      </c>
      <c r="AU795" s="26"/>
    </row>
    <row r="796" spans="1:47" s="35" customFormat="1" hidden="1" x14ac:dyDescent="0.25">
      <c r="A796" s="42">
        <f>COUNTIFS(Attd_Sheet[Student ID],Attd_Sheet[[#This Row],[Student ID]])</f>
        <v>1</v>
      </c>
      <c r="B796" s="13" t="s">
        <v>137</v>
      </c>
      <c r="C796" s="193" t="s">
        <v>2981</v>
      </c>
      <c r="D796" s="215" t="s">
        <v>2083</v>
      </c>
      <c r="E796" s="215" t="s">
        <v>2084</v>
      </c>
      <c r="F796" s="196" t="s">
        <v>30</v>
      </c>
      <c r="G796" s="215" t="s">
        <v>2407</v>
      </c>
      <c r="H796" s="193" t="s">
        <v>7</v>
      </c>
      <c r="I796" s="224" t="s">
        <v>2867</v>
      </c>
      <c r="J796" s="120" t="s">
        <v>2480</v>
      </c>
      <c r="K796" s="4" t="s">
        <v>16</v>
      </c>
      <c r="L796" s="4"/>
      <c r="M796" s="4"/>
      <c r="N796" s="4" t="s">
        <v>16</v>
      </c>
      <c r="O796" s="4"/>
      <c r="P796" s="4" t="s">
        <v>16</v>
      </c>
      <c r="Q796" s="4"/>
      <c r="R796" s="4" t="s">
        <v>28</v>
      </c>
      <c r="S796" s="4"/>
      <c r="T796" s="4"/>
      <c r="U796" s="4" t="s">
        <v>16</v>
      </c>
      <c r="V796" s="4"/>
      <c r="W796" s="4" t="s">
        <v>16</v>
      </c>
      <c r="X796" s="4"/>
      <c r="Y796" s="4" t="s">
        <v>28</v>
      </c>
      <c r="Z796" s="4"/>
      <c r="AA796" s="4"/>
      <c r="AB796" s="4" t="s">
        <v>16</v>
      </c>
      <c r="AC796" s="4"/>
      <c r="AD796" s="4" t="s">
        <v>16</v>
      </c>
      <c r="AE796" s="236"/>
      <c r="AF796" s="4" t="s">
        <v>28</v>
      </c>
      <c r="AG796" s="4"/>
      <c r="AH796" s="4"/>
      <c r="AI796" s="4" t="s">
        <v>16</v>
      </c>
      <c r="AJ796" s="4"/>
      <c r="AK796" s="4" t="s">
        <v>28</v>
      </c>
      <c r="AL796" s="244"/>
      <c r="AM796" s="4" t="s">
        <v>16</v>
      </c>
      <c r="AN796" s="4"/>
      <c r="AO796" s="4"/>
      <c r="AP796" s="42">
        <f ca="1">COUNTIFS(INDIRECT(Data!$J$2),"&lt;&gt;")</f>
        <v>13</v>
      </c>
      <c r="AQ796" s="42">
        <f ca="1">COUNTIFS(INDIRECT(Data!$J$2),"P")</f>
        <v>9</v>
      </c>
      <c r="AR796" s="42">
        <f ca="1">COUNTIFS(INDIRECT(Data!$J$2),"A")</f>
        <v>4</v>
      </c>
      <c r="AS796" s="43">
        <f ca="1">COUNTIFS(INDIRECT(Data!$J$2),"L")</f>
        <v>0</v>
      </c>
      <c r="AT796" s="44">
        <f ca="1">IFERROR(Attd_Sheet[[#This Row],[Classes Attended]]/Attd_Sheet[[#This Row],[Column1]],"")</f>
        <v>0.69230769230769229</v>
      </c>
      <c r="AU796" s="26"/>
    </row>
    <row r="797" spans="1:47" s="35" customFormat="1" hidden="1" x14ac:dyDescent="0.25">
      <c r="A797" s="42">
        <f>COUNTIFS(Attd_Sheet[Student ID],Attd_Sheet[[#This Row],[Student ID]])</f>
        <v>1</v>
      </c>
      <c r="B797" s="13" t="s">
        <v>137</v>
      </c>
      <c r="C797" s="193" t="s">
        <v>2981</v>
      </c>
      <c r="D797" s="215" t="s">
        <v>2085</v>
      </c>
      <c r="E797" s="215" t="s">
        <v>2086</v>
      </c>
      <c r="F797" s="196" t="s">
        <v>30</v>
      </c>
      <c r="G797" s="215" t="s">
        <v>2407</v>
      </c>
      <c r="H797" s="193" t="s">
        <v>7</v>
      </c>
      <c r="I797" s="224" t="s">
        <v>2867</v>
      </c>
      <c r="J797" s="120" t="s">
        <v>2480</v>
      </c>
      <c r="K797" s="4" t="s">
        <v>16</v>
      </c>
      <c r="L797" s="4"/>
      <c r="M797" s="4"/>
      <c r="N797" s="4" t="s">
        <v>16</v>
      </c>
      <c r="O797" s="4"/>
      <c r="P797" s="4" t="s">
        <v>16</v>
      </c>
      <c r="Q797" s="4"/>
      <c r="R797" s="4" t="s">
        <v>16</v>
      </c>
      <c r="S797" s="4"/>
      <c r="T797" s="4"/>
      <c r="U797" s="4" t="s">
        <v>16</v>
      </c>
      <c r="V797" s="4"/>
      <c r="W797" s="4" t="s">
        <v>16</v>
      </c>
      <c r="X797" s="4"/>
      <c r="Y797" s="4" t="s">
        <v>16</v>
      </c>
      <c r="Z797" s="4"/>
      <c r="AA797" s="4"/>
      <c r="AB797" s="4" t="s">
        <v>16</v>
      </c>
      <c r="AC797" s="4"/>
      <c r="AD797" s="4" t="s">
        <v>16</v>
      </c>
      <c r="AE797" s="236"/>
      <c r="AF797" s="4" t="s">
        <v>16</v>
      </c>
      <c r="AG797" s="4"/>
      <c r="AH797" s="4"/>
      <c r="AI797" s="4" t="s">
        <v>28</v>
      </c>
      <c r="AJ797" s="4"/>
      <c r="AK797" s="4" t="s">
        <v>16</v>
      </c>
      <c r="AL797" s="244"/>
      <c r="AM797" s="4" t="s">
        <v>16</v>
      </c>
      <c r="AN797" s="4"/>
      <c r="AO797" s="4"/>
      <c r="AP797" s="42">
        <f ca="1">COUNTIFS(INDIRECT(Data!$J$2),"&lt;&gt;")</f>
        <v>13</v>
      </c>
      <c r="AQ797" s="42">
        <f ca="1">COUNTIFS(INDIRECT(Data!$J$2),"P")</f>
        <v>12</v>
      </c>
      <c r="AR797" s="42">
        <f ca="1">COUNTIFS(INDIRECT(Data!$J$2),"A")</f>
        <v>1</v>
      </c>
      <c r="AS797" s="43">
        <f ca="1">COUNTIFS(INDIRECT(Data!$J$2),"L")</f>
        <v>0</v>
      </c>
      <c r="AT797" s="44">
        <f ca="1">IFERROR(Attd_Sheet[[#This Row],[Classes Attended]]/Attd_Sheet[[#This Row],[Column1]],"")</f>
        <v>0.92307692307692313</v>
      </c>
      <c r="AU797" s="26"/>
    </row>
    <row r="798" spans="1:47" s="35" customFormat="1" hidden="1" x14ac:dyDescent="0.25">
      <c r="A798" s="42">
        <f>COUNTIFS(Attd_Sheet[Student ID],Attd_Sheet[[#This Row],[Student ID]])</f>
        <v>1</v>
      </c>
      <c r="B798" s="13" t="s">
        <v>137</v>
      </c>
      <c r="C798" s="193" t="s">
        <v>2981</v>
      </c>
      <c r="D798" s="215" t="s">
        <v>2087</v>
      </c>
      <c r="E798" s="215" t="s">
        <v>2088</v>
      </c>
      <c r="F798" s="196" t="s">
        <v>30</v>
      </c>
      <c r="G798" s="215" t="s">
        <v>2407</v>
      </c>
      <c r="H798" s="193" t="s">
        <v>7</v>
      </c>
      <c r="I798" s="224" t="s">
        <v>2867</v>
      </c>
      <c r="J798" s="120" t="s">
        <v>2480</v>
      </c>
      <c r="K798" s="4" t="s">
        <v>16</v>
      </c>
      <c r="L798" s="4"/>
      <c r="M798" s="4"/>
      <c r="N798" s="4" t="s">
        <v>28</v>
      </c>
      <c r="O798" s="4"/>
      <c r="P798" s="4" t="s">
        <v>16</v>
      </c>
      <c r="Q798" s="4"/>
      <c r="R798" s="4" t="s">
        <v>16</v>
      </c>
      <c r="S798" s="4"/>
      <c r="T798" s="4"/>
      <c r="U798" s="4" t="s">
        <v>16</v>
      </c>
      <c r="V798" s="4"/>
      <c r="W798" s="4" t="s">
        <v>16</v>
      </c>
      <c r="X798" s="4"/>
      <c r="Y798" s="4" t="s">
        <v>16</v>
      </c>
      <c r="Z798" s="4"/>
      <c r="AA798" s="4"/>
      <c r="AB798" s="4" t="s">
        <v>16</v>
      </c>
      <c r="AC798" s="4"/>
      <c r="AD798" s="4" t="s">
        <v>16</v>
      </c>
      <c r="AE798" s="236"/>
      <c r="AF798" s="4" t="s">
        <v>16</v>
      </c>
      <c r="AG798" s="4"/>
      <c r="AH798" s="4"/>
      <c r="AI798" s="4" t="s">
        <v>16</v>
      </c>
      <c r="AJ798" s="4"/>
      <c r="AK798" s="4" t="s">
        <v>16</v>
      </c>
      <c r="AL798" s="244"/>
      <c r="AM798" s="4" t="s">
        <v>16</v>
      </c>
      <c r="AN798" s="4"/>
      <c r="AO798" s="4"/>
      <c r="AP798" s="42">
        <f ca="1">COUNTIFS(INDIRECT(Data!$J$2),"&lt;&gt;")</f>
        <v>13</v>
      </c>
      <c r="AQ798" s="42">
        <f ca="1">COUNTIFS(INDIRECT(Data!$J$2),"P")</f>
        <v>12</v>
      </c>
      <c r="AR798" s="42">
        <f ca="1">COUNTIFS(INDIRECT(Data!$J$2),"A")</f>
        <v>1</v>
      </c>
      <c r="AS798" s="43">
        <f ca="1">COUNTIFS(INDIRECT(Data!$J$2),"L")</f>
        <v>0</v>
      </c>
      <c r="AT798" s="44">
        <f ca="1">IFERROR(Attd_Sheet[[#This Row],[Classes Attended]]/Attd_Sheet[[#This Row],[Column1]],"")</f>
        <v>0.92307692307692313</v>
      </c>
      <c r="AU798" s="26"/>
    </row>
    <row r="799" spans="1:47" s="35" customFormat="1" hidden="1" x14ac:dyDescent="0.25">
      <c r="A799" s="42">
        <f>COUNTIFS(Attd_Sheet[Student ID],Attd_Sheet[[#This Row],[Student ID]])</f>
        <v>1</v>
      </c>
      <c r="B799" s="13" t="s">
        <v>137</v>
      </c>
      <c r="C799" s="193" t="s">
        <v>2981</v>
      </c>
      <c r="D799" s="215" t="s">
        <v>2089</v>
      </c>
      <c r="E799" s="215" t="s">
        <v>2090</v>
      </c>
      <c r="F799" s="196" t="s">
        <v>30</v>
      </c>
      <c r="G799" s="215" t="s">
        <v>2407</v>
      </c>
      <c r="H799" s="193" t="s">
        <v>7</v>
      </c>
      <c r="I799" s="224" t="s">
        <v>2867</v>
      </c>
      <c r="J799" s="120" t="s">
        <v>2480</v>
      </c>
      <c r="K799" s="4" t="s">
        <v>16</v>
      </c>
      <c r="L799" s="4"/>
      <c r="M799" s="4"/>
      <c r="N799" s="4" t="s">
        <v>16</v>
      </c>
      <c r="O799" s="4"/>
      <c r="P799" s="4" t="s">
        <v>16</v>
      </c>
      <c r="Q799" s="4"/>
      <c r="R799" s="4" t="s">
        <v>28</v>
      </c>
      <c r="S799" s="4"/>
      <c r="T799" s="4"/>
      <c r="U799" s="4" t="s">
        <v>16</v>
      </c>
      <c r="V799" s="4"/>
      <c r="W799" s="4" t="s">
        <v>16</v>
      </c>
      <c r="X799" s="4"/>
      <c r="Y799" s="4" t="s">
        <v>16</v>
      </c>
      <c r="Z799" s="4"/>
      <c r="AA799" s="4"/>
      <c r="AB799" s="4" t="s">
        <v>16</v>
      </c>
      <c r="AC799" s="4"/>
      <c r="AD799" s="4" t="s">
        <v>16</v>
      </c>
      <c r="AE799" s="236"/>
      <c r="AF799" s="4" t="s">
        <v>16</v>
      </c>
      <c r="AG799" s="4"/>
      <c r="AH799" s="4"/>
      <c r="AI799" s="4" t="s">
        <v>16</v>
      </c>
      <c r="AJ799" s="4"/>
      <c r="AK799" s="4" t="s">
        <v>16</v>
      </c>
      <c r="AL799" s="244"/>
      <c r="AM799" s="4" t="s">
        <v>16</v>
      </c>
      <c r="AN799" s="4"/>
      <c r="AO799" s="4"/>
      <c r="AP799" s="42">
        <f ca="1">COUNTIFS(INDIRECT(Data!$J$2),"&lt;&gt;")</f>
        <v>13</v>
      </c>
      <c r="AQ799" s="42">
        <f ca="1">COUNTIFS(INDIRECT(Data!$J$2),"P")</f>
        <v>12</v>
      </c>
      <c r="AR799" s="42">
        <f ca="1">COUNTIFS(INDIRECT(Data!$J$2),"A")</f>
        <v>1</v>
      </c>
      <c r="AS799" s="43">
        <f ca="1">COUNTIFS(INDIRECT(Data!$J$2),"L")</f>
        <v>0</v>
      </c>
      <c r="AT799" s="44">
        <f ca="1">IFERROR(Attd_Sheet[[#This Row],[Classes Attended]]/Attd_Sheet[[#This Row],[Column1]],"")</f>
        <v>0.92307692307692313</v>
      </c>
      <c r="AU799" s="26"/>
    </row>
    <row r="800" spans="1:47" s="35" customFormat="1" hidden="1" x14ac:dyDescent="0.25">
      <c r="A800" s="42">
        <f>COUNTIFS(Attd_Sheet[Student ID],Attd_Sheet[[#This Row],[Student ID]])</f>
        <v>1</v>
      </c>
      <c r="B800" s="13" t="s">
        <v>137</v>
      </c>
      <c r="C800" s="193" t="s">
        <v>2981</v>
      </c>
      <c r="D800" s="215" t="s">
        <v>2091</v>
      </c>
      <c r="E800" s="215" t="s">
        <v>2092</v>
      </c>
      <c r="F800" s="196" t="s">
        <v>30</v>
      </c>
      <c r="G800" s="215" t="s">
        <v>2407</v>
      </c>
      <c r="H800" s="193" t="s">
        <v>7</v>
      </c>
      <c r="I800" s="224" t="s">
        <v>2867</v>
      </c>
      <c r="J800" s="120" t="s">
        <v>2480</v>
      </c>
      <c r="K800" s="4" t="s">
        <v>16</v>
      </c>
      <c r="L800" s="4"/>
      <c r="M800" s="4"/>
      <c r="N800" s="4" t="s">
        <v>16</v>
      </c>
      <c r="O800" s="4"/>
      <c r="P800" s="4" t="s">
        <v>16</v>
      </c>
      <c r="Q800" s="4"/>
      <c r="R800" s="4" t="s">
        <v>28</v>
      </c>
      <c r="S800" s="4"/>
      <c r="T800" s="4"/>
      <c r="U800" s="4" t="s">
        <v>16</v>
      </c>
      <c r="V800" s="4"/>
      <c r="W800" s="4" t="s">
        <v>16</v>
      </c>
      <c r="X800" s="4"/>
      <c r="Y800" s="4" t="s">
        <v>16</v>
      </c>
      <c r="Z800" s="4"/>
      <c r="AA800" s="4"/>
      <c r="AB800" s="4" t="s">
        <v>16</v>
      </c>
      <c r="AC800" s="4"/>
      <c r="AD800" s="4" t="s">
        <v>16</v>
      </c>
      <c r="AE800" s="236"/>
      <c r="AF800" s="4" t="s">
        <v>16</v>
      </c>
      <c r="AG800" s="4"/>
      <c r="AH800" s="4"/>
      <c r="AI800" s="4" t="s">
        <v>16</v>
      </c>
      <c r="AJ800" s="4"/>
      <c r="AK800" s="4" t="s">
        <v>16</v>
      </c>
      <c r="AL800" s="244"/>
      <c r="AM800" s="4" t="s">
        <v>16</v>
      </c>
      <c r="AN800" s="4"/>
      <c r="AO800" s="4"/>
      <c r="AP800" s="42">
        <f ca="1">COUNTIFS(INDIRECT(Data!$J$2),"&lt;&gt;")</f>
        <v>13</v>
      </c>
      <c r="AQ800" s="42">
        <f ca="1">COUNTIFS(INDIRECT(Data!$J$2),"P")</f>
        <v>12</v>
      </c>
      <c r="AR800" s="42">
        <f ca="1">COUNTIFS(INDIRECT(Data!$J$2),"A")</f>
        <v>1</v>
      </c>
      <c r="AS800" s="43">
        <f ca="1">COUNTIFS(INDIRECT(Data!$J$2),"L")</f>
        <v>0</v>
      </c>
      <c r="AT800" s="44">
        <f ca="1">IFERROR(Attd_Sheet[[#This Row],[Classes Attended]]/Attd_Sheet[[#This Row],[Column1]],"")</f>
        <v>0.92307692307692313</v>
      </c>
      <c r="AU800" s="26"/>
    </row>
    <row r="801" spans="1:47" s="35" customFormat="1" hidden="1" x14ac:dyDescent="0.25">
      <c r="A801" s="42">
        <f>COUNTIFS(Attd_Sheet[Student ID],Attd_Sheet[[#This Row],[Student ID]])</f>
        <v>1</v>
      </c>
      <c r="B801" s="13" t="s">
        <v>137</v>
      </c>
      <c r="C801" s="193" t="s">
        <v>2981</v>
      </c>
      <c r="D801" s="215" t="s">
        <v>2093</v>
      </c>
      <c r="E801" s="215" t="s">
        <v>2094</v>
      </c>
      <c r="F801" s="196" t="s">
        <v>30</v>
      </c>
      <c r="G801" s="215" t="s">
        <v>2407</v>
      </c>
      <c r="H801" s="193" t="s">
        <v>7</v>
      </c>
      <c r="I801" s="224" t="s">
        <v>2867</v>
      </c>
      <c r="J801" s="120" t="s">
        <v>2480</v>
      </c>
      <c r="K801" s="4" t="s">
        <v>16</v>
      </c>
      <c r="L801" s="4"/>
      <c r="M801" s="4"/>
      <c r="N801" s="4" t="s">
        <v>16</v>
      </c>
      <c r="O801" s="4"/>
      <c r="P801" s="4" t="s">
        <v>16</v>
      </c>
      <c r="Q801" s="4"/>
      <c r="R801" s="4" t="s">
        <v>16</v>
      </c>
      <c r="S801" s="4"/>
      <c r="T801" s="4"/>
      <c r="U801" s="4" t="s">
        <v>16</v>
      </c>
      <c r="V801" s="4"/>
      <c r="W801" s="4" t="s">
        <v>16</v>
      </c>
      <c r="X801" s="4"/>
      <c r="Y801" s="4" t="s">
        <v>16</v>
      </c>
      <c r="Z801" s="4"/>
      <c r="AA801" s="4"/>
      <c r="AB801" s="4" t="s">
        <v>16</v>
      </c>
      <c r="AC801" s="4"/>
      <c r="AD801" s="4" t="s">
        <v>16</v>
      </c>
      <c r="AE801" s="236"/>
      <c r="AF801" s="4" t="s">
        <v>16</v>
      </c>
      <c r="AG801" s="4"/>
      <c r="AH801" s="4"/>
      <c r="AI801" s="4" t="s">
        <v>16</v>
      </c>
      <c r="AJ801" s="4"/>
      <c r="AK801" s="4" t="s">
        <v>16</v>
      </c>
      <c r="AL801" s="244"/>
      <c r="AM801" s="4" t="s">
        <v>16</v>
      </c>
      <c r="AN801" s="4"/>
      <c r="AO801" s="4"/>
      <c r="AP801" s="42">
        <f ca="1">COUNTIFS(INDIRECT(Data!$J$2),"&lt;&gt;")</f>
        <v>13</v>
      </c>
      <c r="AQ801" s="42">
        <f ca="1">COUNTIFS(INDIRECT(Data!$J$2),"P")</f>
        <v>13</v>
      </c>
      <c r="AR801" s="42">
        <f ca="1">COUNTIFS(INDIRECT(Data!$J$2),"A")</f>
        <v>0</v>
      </c>
      <c r="AS801" s="43">
        <f ca="1">COUNTIFS(INDIRECT(Data!$J$2),"L")</f>
        <v>0</v>
      </c>
      <c r="AT801" s="44">
        <f ca="1">IFERROR(Attd_Sheet[[#This Row],[Classes Attended]]/Attd_Sheet[[#This Row],[Column1]],"")</f>
        <v>1</v>
      </c>
      <c r="AU801" s="26"/>
    </row>
    <row r="802" spans="1:47" s="35" customFormat="1" hidden="1" x14ac:dyDescent="0.25">
      <c r="A802" s="42">
        <f>COUNTIFS(Attd_Sheet[Student ID],Attd_Sheet[[#This Row],[Student ID]])</f>
        <v>1</v>
      </c>
      <c r="B802" s="13" t="s">
        <v>139</v>
      </c>
      <c r="C802" s="193" t="s">
        <v>2981</v>
      </c>
      <c r="D802" s="215" t="s">
        <v>2095</v>
      </c>
      <c r="E802" s="215" t="s">
        <v>2096</v>
      </c>
      <c r="F802" s="196" t="s">
        <v>30</v>
      </c>
      <c r="G802" s="215" t="s">
        <v>2407</v>
      </c>
      <c r="H802" s="193" t="s">
        <v>7</v>
      </c>
      <c r="I802" s="224" t="s">
        <v>2867</v>
      </c>
      <c r="J802" s="120" t="s">
        <v>2480</v>
      </c>
      <c r="K802" s="4" t="s">
        <v>28</v>
      </c>
      <c r="L802" s="4"/>
      <c r="M802" s="4"/>
      <c r="N802" s="4" t="s">
        <v>28</v>
      </c>
      <c r="O802" s="4"/>
      <c r="P802" s="4" t="s">
        <v>28</v>
      </c>
      <c r="Q802" s="4"/>
      <c r="R802" s="4" t="s">
        <v>28</v>
      </c>
      <c r="S802" s="4"/>
      <c r="T802" s="4"/>
      <c r="U802" s="4" t="s">
        <v>28</v>
      </c>
      <c r="V802" s="4"/>
      <c r="W802" s="4" t="s">
        <v>28</v>
      </c>
      <c r="X802" s="4"/>
      <c r="Y802" s="4" t="s">
        <v>28</v>
      </c>
      <c r="Z802" s="4"/>
      <c r="AA802" s="4"/>
      <c r="AB802" s="4" t="s">
        <v>28</v>
      </c>
      <c r="AC802" s="4"/>
      <c r="AD802" s="4" t="s">
        <v>28</v>
      </c>
      <c r="AE802" s="236"/>
      <c r="AF802" s="4" t="s">
        <v>28</v>
      </c>
      <c r="AG802" s="4"/>
      <c r="AH802" s="4"/>
      <c r="AI802" s="4" t="s">
        <v>28</v>
      </c>
      <c r="AJ802" s="4"/>
      <c r="AK802" s="4" t="s">
        <v>28</v>
      </c>
      <c r="AL802" s="244"/>
      <c r="AM802" s="4" t="s">
        <v>28</v>
      </c>
      <c r="AN802" s="4"/>
      <c r="AO802" s="4"/>
      <c r="AP802" s="42">
        <f ca="1">COUNTIFS(INDIRECT(Data!$J$2),"&lt;&gt;")</f>
        <v>13</v>
      </c>
      <c r="AQ802" s="42">
        <f ca="1">COUNTIFS(INDIRECT(Data!$J$2),"P")</f>
        <v>0</v>
      </c>
      <c r="AR802" s="42">
        <f ca="1">COUNTIFS(INDIRECT(Data!$J$2),"A")</f>
        <v>13</v>
      </c>
      <c r="AS802" s="43">
        <f ca="1">COUNTIFS(INDIRECT(Data!$J$2),"L")</f>
        <v>0</v>
      </c>
      <c r="AT802" s="44">
        <f ca="1">IFERROR(Attd_Sheet[[#This Row],[Classes Attended]]/Attd_Sheet[[#This Row],[Column1]],"")</f>
        <v>0</v>
      </c>
      <c r="AU802" s="26"/>
    </row>
    <row r="803" spans="1:47" s="35" customFormat="1" hidden="1" x14ac:dyDescent="0.25">
      <c r="A803" s="42">
        <f>COUNTIFS(Attd_Sheet[Student ID],Attd_Sheet[[#This Row],[Student ID]])</f>
        <v>1</v>
      </c>
      <c r="B803" s="13" t="s">
        <v>137</v>
      </c>
      <c r="C803" s="193" t="s">
        <v>2981</v>
      </c>
      <c r="D803" s="215" t="s">
        <v>2097</v>
      </c>
      <c r="E803" s="215" t="s">
        <v>2098</v>
      </c>
      <c r="F803" s="196" t="s">
        <v>30</v>
      </c>
      <c r="G803" s="215" t="s">
        <v>2407</v>
      </c>
      <c r="H803" s="193" t="s">
        <v>7</v>
      </c>
      <c r="I803" s="224" t="s">
        <v>2867</v>
      </c>
      <c r="J803" s="120" t="s">
        <v>2480</v>
      </c>
      <c r="K803" s="4" t="s">
        <v>28</v>
      </c>
      <c r="L803" s="4"/>
      <c r="M803" s="4"/>
      <c r="N803" s="4" t="s">
        <v>16</v>
      </c>
      <c r="O803" s="4"/>
      <c r="P803" s="4" t="s">
        <v>16</v>
      </c>
      <c r="Q803" s="4"/>
      <c r="R803" s="4" t="s">
        <v>16</v>
      </c>
      <c r="S803" s="4"/>
      <c r="T803" s="4"/>
      <c r="U803" s="4" t="s">
        <v>16</v>
      </c>
      <c r="V803" s="4"/>
      <c r="W803" s="4" t="s">
        <v>16</v>
      </c>
      <c r="X803" s="4"/>
      <c r="Y803" s="4" t="s">
        <v>16</v>
      </c>
      <c r="Z803" s="4"/>
      <c r="AA803" s="4"/>
      <c r="AB803" s="4" t="s">
        <v>16</v>
      </c>
      <c r="AC803" s="4"/>
      <c r="AD803" s="4" t="s">
        <v>16</v>
      </c>
      <c r="AE803" s="236"/>
      <c r="AF803" s="4" t="s">
        <v>16</v>
      </c>
      <c r="AG803" s="4"/>
      <c r="AH803" s="4"/>
      <c r="AI803" s="4" t="s">
        <v>28</v>
      </c>
      <c r="AJ803" s="4"/>
      <c r="AK803" s="4" t="s">
        <v>28</v>
      </c>
      <c r="AL803" s="244"/>
      <c r="AM803" s="4" t="s">
        <v>28</v>
      </c>
      <c r="AN803" s="4"/>
      <c r="AO803" s="4"/>
      <c r="AP803" s="42">
        <f ca="1">COUNTIFS(INDIRECT(Data!$J$2),"&lt;&gt;")</f>
        <v>13</v>
      </c>
      <c r="AQ803" s="42">
        <f ca="1">COUNTIFS(INDIRECT(Data!$J$2),"P")</f>
        <v>9</v>
      </c>
      <c r="AR803" s="42">
        <f ca="1">COUNTIFS(INDIRECT(Data!$J$2),"A")</f>
        <v>4</v>
      </c>
      <c r="AS803" s="43">
        <f ca="1">COUNTIFS(INDIRECT(Data!$J$2),"L")</f>
        <v>0</v>
      </c>
      <c r="AT803" s="44">
        <f ca="1">IFERROR(Attd_Sheet[[#This Row],[Classes Attended]]/Attd_Sheet[[#This Row],[Column1]],"")</f>
        <v>0.69230769230769229</v>
      </c>
      <c r="AU803" s="26"/>
    </row>
    <row r="804" spans="1:47" s="35" customFormat="1" hidden="1" x14ac:dyDescent="0.25">
      <c r="A804" s="42">
        <f>COUNTIFS(Attd_Sheet[Student ID],Attd_Sheet[[#This Row],[Student ID]])</f>
        <v>1</v>
      </c>
      <c r="B804" s="13" t="s">
        <v>137</v>
      </c>
      <c r="C804" s="193" t="s">
        <v>2981</v>
      </c>
      <c r="D804" s="215" t="s">
        <v>2099</v>
      </c>
      <c r="E804" s="215" t="s">
        <v>2100</v>
      </c>
      <c r="F804" s="196" t="s">
        <v>30</v>
      </c>
      <c r="G804" s="215" t="s">
        <v>2407</v>
      </c>
      <c r="H804" s="193" t="s">
        <v>7</v>
      </c>
      <c r="I804" s="224" t="s">
        <v>2867</v>
      </c>
      <c r="J804" s="120" t="s">
        <v>2480</v>
      </c>
      <c r="K804" s="4" t="s">
        <v>16</v>
      </c>
      <c r="L804" s="4"/>
      <c r="M804" s="4"/>
      <c r="N804" s="4" t="s">
        <v>16</v>
      </c>
      <c r="O804" s="4"/>
      <c r="P804" s="4" t="s">
        <v>16</v>
      </c>
      <c r="Q804" s="4"/>
      <c r="R804" s="4" t="s">
        <v>16</v>
      </c>
      <c r="S804" s="4"/>
      <c r="T804" s="4"/>
      <c r="U804" s="4" t="s">
        <v>16</v>
      </c>
      <c r="V804" s="4"/>
      <c r="W804" s="4" t="s">
        <v>16</v>
      </c>
      <c r="X804" s="4"/>
      <c r="Y804" s="4" t="s">
        <v>16</v>
      </c>
      <c r="Z804" s="4"/>
      <c r="AA804" s="4"/>
      <c r="AB804" s="4" t="s">
        <v>16</v>
      </c>
      <c r="AC804" s="4"/>
      <c r="AD804" s="4" t="s">
        <v>16</v>
      </c>
      <c r="AE804" s="236"/>
      <c r="AF804" s="4" t="s">
        <v>28</v>
      </c>
      <c r="AG804" s="4"/>
      <c r="AH804" s="4"/>
      <c r="AI804" s="4" t="s">
        <v>16</v>
      </c>
      <c r="AJ804" s="4"/>
      <c r="AK804" s="4" t="s">
        <v>16</v>
      </c>
      <c r="AL804" s="244"/>
      <c r="AM804" s="4" t="s">
        <v>16</v>
      </c>
      <c r="AN804" s="4"/>
      <c r="AO804" s="4"/>
      <c r="AP804" s="42">
        <f ca="1">COUNTIFS(INDIRECT(Data!$J$2),"&lt;&gt;")</f>
        <v>13</v>
      </c>
      <c r="AQ804" s="42">
        <f ca="1">COUNTIFS(INDIRECT(Data!$J$2),"P")</f>
        <v>12</v>
      </c>
      <c r="AR804" s="42">
        <f ca="1">COUNTIFS(INDIRECT(Data!$J$2),"A")</f>
        <v>1</v>
      </c>
      <c r="AS804" s="43">
        <f ca="1">COUNTIFS(INDIRECT(Data!$J$2),"L")</f>
        <v>0</v>
      </c>
      <c r="AT804" s="44">
        <f ca="1">IFERROR(Attd_Sheet[[#This Row],[Classes Attended]]/Attd_Sheet[[#This Row],[Column1]],"")</f>
        <v>0.92307692307692313</v>
      </c>
      <c r="AU804" s="26"/>
    </row>
    <row r="805" spans="1:47" s="35" customFormat="1" hidden="1" x14ac:dyDescent="0.25">
      <c r="A805" s="42">
        <f>COUNTIFS(Attd_Sheet[Student ID],Attd_Sheet[[#This Row],[Student ID]])</f>
        <v>1</v>
      </c>
      <c r="B805" s="13" t="s">
        <v>137</v>
      </c>
      <c r="C805" s="193" t="s">
        <v>2981</v>
      </c>
      <c r="D805" s="215" t="s">
        <v>2101</v>
      </c>
      <c r="E805" s="215" t="s">
        <v>2102</v>
      </c>
      <c r="F805" s="196" t="s">
        <v>30</v>
      </c>
      <c r="G805" s="215" t="s">
        <v>2407</v>
      </c>
      <c r="H805" s="193" t="s">
        <v>7</v>
      </c>
      <c r="I805" s="224" t="s">
        <v>2867</v>
      </c>
      <c r="J805" s="120" t="s">
        <v>2480</v>
      </c>
      <c r="K805" s="4" t="s">
        <v>28</v>
      </c>
      <c r="L805" s="4"/>
      <c r="M805" s="4"/>
      <c r="N805" s="4" t="s">
        <v>16</v>
      </c>
      <c r="O805" s="4"/>
      <c r="P805" s="4" t="s">
        <v>28</v>
      </c>
      <c r="Q805" s="4"/>
      <c r="R805" s="4" t="s">
        <v>28</v>
      </c>
      <c r="S805" s="4"/>
      <c r="T805" s="4"/>
      <c r="U805" s="4" t="s">
        <v>28</v>
      </c>
      <c r="V805" s="4"/>
      <c r="W805" s="4" t="s">
        <v>16</v>
      </c>
      <c r="X805" s="4"/>
      <c r="Y805" s="4" t="s">
        <v>16</v>
      </c>
      <c r="Z805" s="4"/>
      <c r="AA805" s="4"/>
      <c r="AB805" s="4" t="s">
        <v>16</v>
      </c>
      <c r="AC805" s="4"/>
      <c r="AD805" s="4" t="s">
        <v>16</v>
      </c>
      <c r="AE805" s="236"/>
      <c r="AF805" s="4" t="s">
        <v>28</v>
      </c>
      <c r="AG805" s="4"/>
      <c r="AH805" s="4"/>
      <c r="AI805" s="4" t="s">
        <v>28</v>
      </c>
      <c r="AJ805" s="4"/>
      <c r="AK805" s="4" t="s">
        <v>28</v>
      </c>
      <c r="AL805" s="244"/>
      <c r="AM805" s="4" t="s">
        <v>28</v>
      </c>
      <c r="AN805" s="4"/>
      <c r="AO805" s="4"/>
      <c r="AP805" s="42">
        <f ca="1">COUNTIFS(INDIRECT(Data!$J$2),"&lt;&gt;")</f>
        <v>13</v>
      </c>
      <c r="AQ805" s="42">
        <f ca="1">COUNTIFS(INDIRECT(Data!$J$2),"P")</f>
        <v>5</v>
      </c>
      <c r="AR805" s="42">
        <f ca="1">COUNTIFS(INDIRECT(Data!$J$2),"A")</f>
        <v>8</v>
      </c>
      <c r="AS805" s="43">
        <f ca="1">COUNTIFS(INDIRECT(Data!$J$2),"L")</f>
        <v>0</v>
      </c>
      <c r="AT805" s="44">
        <f ca="1">IFERROR(Attd_Sheet[[#This Row],[Classes Attended]]/Attd_Sheet[[#This Row],[Column1]],"")</f>
        <v>0.38461538461538464</v>
      </c>
      <c r="AU805" s="26"/>
    </row>
    <row r="806" spans="1:47" s="116" customFormat="1" hidden="1" x14ac:dyDescent="0.25">
      <c r="A806" s="42">
        <f>COUNTIFS(Attd_Sheet[Student ID],Attd_Sheet[[#This Row],[Student ID]])</f>
        <v>1</v>
      </c>
      <c r="B806" s="13" t="s">
        <v>137</v>
      </c>
      <c r="C806" s="193" t="s">
        <v>2981</v>
      </c>
      <c r="D806" s="215" t="s">
        <v>2103</v>
      </c>
      <c r="E806" s="215" t="s">
        <v>2104</v>
      </c>
      <c r="F806" s="196" t="s">
        <v>30</v>
      </c>
      <c r="G806" s="215" t="s">
        <v>2407</v>
      </c>
      <c r="H806" s="193" t="s">
        <v>7</v>
      </c>
      <c r="I806" s="224" t="s">
        <v>2867</v>
      </c>
      <c r="J806" s="120" t="s">
        <v>2480</v>
      </c>
      <c r="K806" s="4" t="s">
        <v>16</v>
      </c>
      <c r="L806" s="4"/>
      <c r="M806" s="4"/>
      <c r="N806" s="4" t="s">
        <v>16</v>
      </c>
      <c r="O806" s="4"/>
      <c r="P806" s="4" t="s">
        <v>16</v>
      </c>
      <c r="Q806" s="4"/>
      <c r="R806" s="4" t="s">
        <v>28</v>
      </c>
      <c r="S806" s="4"/>
      <c r="T806" s="4"/>
      <c r="U806" s="4" t="s">
        <v>16</v>
      </c>
      <c r="V806" s="4"/>
      <c r="W806" s="4" t="s">
        <v>28</v>
      </c>
      <c r="X806" s="139"/>
      <c r="Y806" s="4" t="s">
        <v>16</v>
      </c>
      <c r="Z806" s="4"/>
      <c r="AA806" s="4"/>
      <c r="AB806" s="4" t="s">
        <v>16</v>
      </c>
      <c r="AC806" s="4"/>
      <c r="AD806" s="4" t="s">
        <v>16</v>
      </c>
      <c r="AE806" s="237"/>
      <c r="AF806" s="4" t="s">
        <v>28</v>
      </c>
      <c r="AG806" s="4"/>
      <c r="AH806" s="4"/>
      <c r="AI806" s="4" t="s">
        <v>16</v>
      </c>
      <c r="AJ806" s="4"/>
      <c r="AK806" s="4" t="s">
        <v>16</v>
      </c>
      <c r="AL806" s="245"/>
      <c r="AM806" s="4" t="s">
        <v>16</v>
      </c>
      <c r="AN806" s="4"/>
      <c r="AO806" s="4"/>
      <c r="AP806" s="42">
        <f ca="1">COUNTIFS(INDIRECT(Data!$J$2),"&lt;&gt;")</f>
        <v>13</v>
      </c>
      <c r="AQ806" s="42">
        <f ca="1">COUNTIFS(INDIRECT(Data!$J$2),"P")</f>
        <v>10</v>
      </c>
      <c r="AR806" s="42">
        <f ca="1">COUNTIFS(INDIRECT(Data!$J$2),"A")</f>
        <v>3</v>
      </c>
      <c r="AS806" s="43">
        <f ca="1">COUNTIFS(INDIRECT(Data!$J$2),"L")</f>
        <v>0</v>
      </c>
      <c r="AT806" s="44">
        <f ca="1">IFERROR(Attd_Sheet[[#This Row],[Classes Attended]]/Attd_Sheet[[#This Row],[Column1]],"")</f>
        <v>0.76923076923076927</v>
      </c>
      <c r="AU806" s="26"/>
    </row>
    <row r="807" spans="1:47" s="35" customFormat="1" hidden="1" x14ac:dyDescent="0.25">
      <c r="A807" s="42">
        <f>COUNTIFS(Attd_Sheet[Student ID],Attd_Sheet[[#This Row],[Student ID]])</f>
        <v>1</v>
      </c>
      <c r="B807" s="13" t="s">
        <v>137</v>
      </c>
      <c r="C807" s="193" t="s">
        <v>2981</v>
      </c>
      <c r="D807" s="215" t="s">
        <v>2105</v>
      </c>
      <c r="E807" s="215" t="s">
        <v>2106</v>
      </c>
      <c r="F807" s="196" t="s">
        <v>30</v>
      </c>
      <c r="G807" s="215" t="s">
        <v>2407</v>
      </c>
      <c r="H807" s="193" t="s">
        <v>7</v>
      </c>
      <c r="I807" s="224" t="s">
        <v>2867</v>
      </c>
      <c r="J807" s="120" t="s">
        <v>2480</v>
      </c>
      <c r="K807" s="4" t="s">
        <v>16</v>
      </c>
      <c r="L807" s="4"/>
      <c r="M807" s="4"/>
      <c r="N807" s="4" t="s">
        <v>16</v>
      </c>
      <c r="O807" s="4"/>
      <c r="P807" s="4" t="s">
        <v>16</v>
      </c>
      <c r="Q807" s="4"/>
      <c r="R807" s="4" t="s">
        <v>28</v>
      </c>
      <c r="S807" s="4"/>
      <c r="T807" s="4"/>
      <c r="U807" s="4" t="s">
        <v>16</v>
      </c>
      <c r="V807" s="4"/>
      <c r="W807" s="4" t="s">
        <v>16</v>
      </c>
      <c r="X807" s="139"/>
      <c r="Y807" s="4" t="s">
        <v>16</v>
      </c>
      <c r="Z807" s="4"/>
      <c r="AA807" s="4"/>
      <c r="AB807" s="4" t="s">
        <v>16</v>
      </c>
      <c r="AC807" s="4"/>
      <c r="AD807" s="4" t="s">
        <v>16</v>
      </c>
      <c r="AE807" s="236"/>
      <c r="AF807" s="4" t="s">
        <v>16</v>
      </c>
      <c r="AG807" s="4"/>
      <c r="AH807" s="4"/>
      <c r="AI807" s="4" t="s">
        <v>16</v>
      </c>
      <c r="AJ807" s="4"/>
      <c r="AK807" s="4" t="s">
        <v>16</v>
      </c>
      <c r="AL807" s="244"/>
      <c r="AM807" s="4" t="s">
        <v>16</v>
      </c>
      <c r="AN807" s="4"/>
      <c r="AO807" s="4"/>
      <c r="AP807" s="42">
        <f ca="1">COUNTIFS(INDIRECT(Data!$J$2),"&lt;&gt;")</f>
        <v>13</v>
      </c>
      <c r="AQ807" s="42">
        <f ca="1">COUNTIFS(INDIRECT(Data!$J$2),"P")</f>
        <v>12</v>
      </c>
      <c r="AR807" s="42">
        <f ca="1">COUNTIFS(INDIRECT(Data!$J$2),"A")</f>
        <v>1</v>
      </c>
      <c r="AS807" s="43">
        <f ca="1">COUNTIFS(INDIRECT(Data!$J$2),"L")</f>
        <v>0</v>
      </c>
      <c r="AT807" s="44">
        <f ca="1">IFERROR(Attd_Sheet[[#This Row],[Classes Attended]]/Attd_Sheet[[#This Row],[Column1]],"")</f>
        <v>0.92307692307692313</v>
      </c>
      <c r="AU807" s="26"/>
    </row>
    <row r="808" spans="1:47" s="35" customFormat="1" hidden="1" x14ac:dyDescent="0.25">
      <c r="A808" s="42">
        <f>COUNTIFS(Attd_Sheet[Student ID],Attd_Sheet[[#This Row],[Student ID]])</f>
        <v>1</v>
      </c>
      <c r="B808" s="13" t="s">
        <v>137</v>
      </c>
      <c r="C808" s="193" t="s">
        <v>2981</v>
      </c>
      <c r="D808" s="215" t="s">
        <v>2107</v>
      </c>
      <c r="E808" s="215" t="s">
        <v>2108</v>
      </c>
      <c r="F808" s="196" t="s">
        <v>30</v>
      </c>
      <c r="G808" s="215" t="s">
        <v>2407</v>
      </c>
      <c r="H808" s="193" t="s">
        <v>7</v>
      </c>
      <c r="I808" s="224" t="s">
        <v>2867</v>
      </c>
      <c r="J808" s="120" t="s">
        <v>2480</v>
      </c>
      <c r="K808" s="4" t="s">
        <v>28</v>
      </c>
      <c r="L808" s="4"/>
      <c r="M808" s="4"/>
      <c r="N808" s="4" t="s">
        <v>28</v>
      </c>
      <c r="O808" s="4"/>
      <c r="P808" s="4" t="s">
        <v>16</v>
      </c>
      <c r="Q808" s="4"/>
      <c r="R808" s="4" t="s">
        <v>28</v>
      </c>
      <c r="S808" s="4"/>
      <c r="T808" s="4"/>
      <c r="U808" s="4" t="s">
        <v>16</v>
      </c>
      <c r="V808" s="4"/>
      <c r="W808" s="4" t="s">
        <v>28</v>
      </c>
      <c r="X808" s="139"/>
      <c r="Y808" s="4" t="s">
        <v>16</v>
      </c>
      <c r="Z808" s="4"/>
      <c r="AA808" s="4"/>
      <c r="AB808" s="4" t="s">
        <v>16</v>
      </c>
      <c r="AC808" s="4"/>
      <c r="AD808" s="4" t="s">
        <v>16</v>
      </c>
      <c r="AE808" s="236"/>
      <c r="AF808" s="4" t="s">
        <v>28</v>
      </c>
      <c r="AG808" s="4"/>
      <c r="AH808" s="4"/>
      <c r="AI808" s="4" t="s">
        <v>16</v>
      </c>
      <c r="AJ808" s="4"/>
      <c r="AK808" s="4" t="s">
        <v>28</v>
      </c>
      <c r="AL808" s="244"/>
      <c r="AM808" s="4" t="s">
        <v>28</v>
      </c>
      <c r="AN808" s="4"/>
      <c r="AO808" s="4"/>
      <c r="AP808" s="42">
        <f ca="1">COUNTIFS(INDIRECT(Data!$J$2),"&lt;&gt;")</f>
        <v>13</v>
      </c>
      <c r="AQ808" s="42">
        <f ca="1">COUNTIFS(INDIRECT(Data!$J$2),"P")</f>
        <v>6</v>
      </c>
      <c r="AR808" s="42">
        <f ca="1">COUNTIFS(INDIRECT(Data!$J$2),"A")</f>
        <v>7</v>
      </c>
      <c r="AS808" s="43">
        <f ca="1">COUNTIFS(INDIRECT(Data!$J$2),"L")</f>
        <v>0</v>
      </c>
      <c r="AT808" s="44">
        <f ca="1">IFERROR(Attd_Sheet[[#This Row],[Classes Attended]]/Attd_Sheet[[#This Row],[Column1]],"")</f>
        <v>0.46153846153846156</v>
      </c>
      <c r="AU808" s="26"/>
    </row>
    <row r="809" spans="1:47" s="35" customFormat="1" hidden="1" x14ac:dyDescent="0.25">
      <c r="A809" s="42">
        <f>COUNTIFS(Attd_Sheet[Student ID],Attd_Sheet[[#This Row],[Student ID]])</f>
        <v>1</v>
      </c>
      <c r="B809" s="13" t="s">
        <v>137</v>
      </c>
      <c r="C809" s="193" t="s">
        <v>2981</v>
      </c>
      <c r="D809" s="215" t="s">
        <v>2109</v>
      </c>
      <c r="E809" s="215" t="s">
        <v>2110</v>
      </c>
      <c r="F809" s="196" t="s">
        <v>30</v>
      </c>
      <c r="G809" s="215" t="s">
        <v>2407</v>
      </c>
      <c r="H809" s="193" t="s">
        <v>7</v>
      </c>
      <c r="I809" s="224" t="s">
        <v>2867</v>
      </c>
      <c r="J809" s="120" t="s">
        <v>2480</v>
      </c>
      <c r="K809" s="4" t="s">
        <v>28</v>
      </c>
      <c r="L809" s="4"/>
      <c r="M809" s="4"/>
      <c r="N809" s="4" t="s">
        <v>28</v>
      </c>
      <c r="O809" s="4"/>
      <c r="P809" s="4" t="s">
        <v>16</v>
      </c>
      <c r="Q809" s="4"/>
      <c r="R809" s="4" t="s">
        <v>28</v>
      </c>
      <c r="S809" s="4"/>
      <c r="T809" s="4"/>
      <c r="U809" s="4" t="s">
        <v>28</v>
      </c>
      <c r="V809" s="4"/>
      <c r="W809" s="4" t="s">
        <v>28</v>
      </c>
      <c r="X809" s="139"/>
      <c r="Y809" s="4" t="s">
        <v>16</v>
      </c>
      <c r="Z809" s="4"/>
      <c r="AA809" s="4"/>
      <c r="AB809" s="4" t="s">
        <v>16</v>
      </c>
      <c r="AC809" s="4"/>
      <c r="AD809" s="4" t="s">
        <v>16</v>
      </c>
      <c r="AE809" s="236"/>
      <c r="AF809" s="4" t="s">
        <v>16</v>
      </c>
      <c r="AG809" s="4"/>
      <c r="AH809" s="4"/>
      <c r="AI809" s="4" t="s">
        <v>16</v>
      </c>
      <c r="AJ809" s="4"/>
      <c r="AK809" s="4" t="s">
        <v>28</v>
      </c>
      <c r="AL809" s="244"/>
      <c r="AM809" s="4" t="s">
        <v>28</v>
      </c>
      <c r="AN809" s="4"/>
      <c r="AO809" s="4"/>
      <c r="AP809" s="42">
        <f ca="1">COUNTIFS(INDIRECT(Data!$J$2),"&lt;&gt;")</f>
        <v>13</v>
      </c>
      <c r="AQ809" s="42">
        <f ca="1">COUNTIFS(INDIRECT(Data!$J$2),"P")</f>
        <v>6</v>
      </c>
      <c r="AR809" s="42">
        <f ca="1">COUNTIFS(INDIRECT(Data!$J$2),"A")</f>
        <v>7</v>
      </c>
      <c r="AS809" s="43">
        <f ca="1">COUNTIFS(INDIRECT(Data!$J$2),"L")</f>
        <v>0</v>
      </c>
      <c r="AT809" s="44">
        <f ca="1">IFERROR(Attd_Sheet[[#This Row],[Classes Attended]]/Attd_Sheet[[#This Row],[Column1]],"")</f>
        <v>0.46153846153846156</v>
      </c>
      <c r="AU809" s="26"/>
    </row>
    <row r="810" spans="1:47" s="35" customFormat="1" hidden="1" x14ac:dyDescent="0.25">
      <c r="A810" s="42">
        <f>COUNTIFS(Attd_Sheet[Student ID],Attd_Sheet[[#This Row],[Student ID]])</f>
        <v>1</v>
      </c>
      <c r="B810" s="13" t="s">
        <v>137</v>
      </c>
      <c r="C810" s="193" t="s">
        <v>2981</v>
      </c>
      <c r="D810" s="215" t="s">
        <v>2111</v>
      </c>
      <c r="E810" s="215" t="s">
        <v>2112</v>
      </c>
      <c r="F810" s="196" t="s">
        <v>30</v>
      </c>
      <c r="G810" s="215" t="s">
        <v>2407</v>
      </c>
      <c r="H810" s="193" t="s">
        <v>7</v>
      </c>
      <c r="I810" s="224" t="s">
        <v>2867</v>
      </c>
      <c r="J810" s="120" t="s">
        <v>2480</v>
      </c>
      <c r="K810" s="4" t="s">
        <v>16</v>
      </c>
      <c r="L810" s="4"/>
      <c r="M810" s="4"/>
      <c r="N810" s="4" t="s">
        <v>16</v>
      </c>
      <c r="O810" s="4"/>
      <c r="P810" s="4" t="s">
        <v>16</v>
      </c>
      <c r="Q810" s="4"/>
      <c r="R810" s="4" t="s">
        <v>28</v>
      </c>
      <c r="S810" s="4"/>
      <c r="T810" s="4"/>
      <c r="U810" s="4" t="s">
        <v>16</v>
      </c>
      <c r="V810" s="4"/>
      <c r="W810" s="4" t="s">
        <v>16</v>
      </c>
      <c r="X810" s="139"/>
      <c r="Y810" s="4" t="s">
        <v>16</v>
      </c>
      <c r="Z810" s="4"/>
      <c r="AA810" s="4"/>
      <c r="AB810" s="4" t="s">
        <v>16</v>
      </c>
      <c r="AC810" s="4"/>
      <c r="AD810" s="4" t="s">
        <v>16</v>
      </c>
      <c r="AE810" s="236"/>
      <c r="AF810" s="4" t="s">
        <v>16</v>
      </c>
      <c r="AG810" s="4"/>
      <c r="AH810" s="4"/>
      <c r="AI810" s="4" t="s">
        <v>16</v>
      </c>
      <c r="AJ810" s="4"/>
      <c r="AK810" s="4" t="s">
        <v>16</v>
      </c>
      <c r="AL810" s="244"/>
      <c r="AM810" s="4" t="s">
        <v>16</v>
      </c>
      <c r="AN810" s="4"/>
      <c r="AO810" s="4"/>
      <c r="AP810" s="42">
        <f ca="1">COUNTIFS(INDIRECT(Data!$J$2),"&lt;&gt;")</f>
        <v>13</v>
      </c>
      <c r="AQ810" s="42">
        <f ca="1">COUNTIFS(INDIRECT(Data!$J$2),"P")</f>
        <v>12</v>
      </c>
      <c r="AR810" s="42">
        <f ca="1">COUNTIFS(INDIRECT(Data!$J$2),"A")</f>
        <v>1</v>
      </c>
      <c r="AS810" s="43">
        <f ca="1">COUNTIFS(INDIRECT(Data!$J$2),"L")</f>
        <v>0</v>
      </c>
      <c r="AT810" s="44">
        <f ca="1">IFERROR(Attd_Sheet[[#This Row],[Classes Attended]]/Attd_Sheet[[#This Row],[Column1]],"")</f>
        <v>0.92307692307692313</v>
      </c>
      <c r="AU810" s="26"/>
    </row>
    <row r="811" spans="1:47" s="35" customFormat="1" hidden="1" x14ac:dyDescent="0.25">
      <c r="A811" s="42">
        <f>COUNTIFS(Attd_Sheet[Student ID],Attd_Sheet[[#This Row],[Student ID]])</f>
        <v>1</v>
      </c>
      <c r="B811" s="13" t="s">
        <v>139</v>
      </c>
      <c r="C811" s="193" t="s">
        <v>2981</v>
      </c>
      <c r="D811" s="215" t="s">
        <v>2113</v>
      </c>
      <c r="E811" s="215" t="s">
        <v>2114</v>
      </c>
      <c r="F811" s="196" t="s">
        <v>30</v>
      </c>
      <c r="G811" s="215" t="s">
        <v>2407</v>
      </c>
      <c r="H811" s="193" t="s">
        <v>7</v>
      </c>
      <c r="I811" s="224" t="s">
        <v>2867</v>
      </c>
      <c r="J811" s="120" t="s">
        <v>2480</v>
      </c>
      <c r="K811" s="4" t="s">
        <v>28</v>
      </c>
      <c r="L811" s="4"/>
      <c r="M811" s="4"/>
      <c r="N811" s="4" t="s">
        <v>28</v>
      </c>
      <c r="O811" s="4"/>
      <c r="P811" s="4" t="s">
        <v>28</v>
      </c>
      <c r="Q811" s="4"/>
      <c r="R811" s="4" t="s">
        <v>28</v>
      </c>
      <c r="S811" s="4"/>
      <c r="T811" s="4"/>
      <c r="U811" s="4" t="s">
        <v>28</v>
      </c>
      <c r="V811" s="4"/>
      <c r="W811" s="4" t="s">
        <v>28</v>
      </c>
      <c r="X811" s="139"/>
      <c r="Y811" s="4" t="s">
        <v>28</v>
      </c>
      <c r="Z811" s="4"/>
      <c r="AA811" s="4"/>
      <c r="AB811" s="4" t="s">
        <v>28</v>
      </c>
      <c r="AC811" s="4"/>
      <c r="AD811" s="4" t="s">
        <v>28</v>
      </c>
      <c r="AE811" s="236"/>
      <c r="AF811" s="4" t="s">
        <v>28</v>
      </c>
      <c r="AG811" s="4"/>
      <c r="AH811" s="4"/>
      <c r="AI811" s="4" t="s">
        <v>28</v>
      </c>
      <c r="AJ811" s="4"/>
      <c r="AK811" s="4" t="s">
        <v>28</v>
      </c>
      <c r="AL811" s="244"/>
      <c r="AM811" s="4" t="s">
        <v>28</v>
      </c>
      <c r="AN811" s="4"/>
      <c r="AO811" s="4"/>
      <c r="AP811" s="42">
        <f ca="1">COUNTIFS(INDIRECT(Data!$J$2),"&lt;&gt;")</f>
        <v>13</v>
      </c>
      <c r="AQ811" s="42">
        <f ca="1">COUNTIFS(INDIRECT(Data!$J$2),"P")</f>
        <v>0</v>
      </c>
      <c r="AR811" s="42">
        <f ca="1">COUNTIFS(INDIRECT(Data!$J$2),"A")</f>
        <v>13</v>
      </c>
      <c r="AS811" s="43">
        <f ca="1">COUNTIFS(INDIRECT(Data!$J$2),"L")</f>
        <v>0</v>
      </c>
      <c r="AT811" s="44">
        <f ca="1">IFERROR(Attd_Sheet[[#This Row],[Classes Attended]]/Attd_Sheet[[#This Row],[Column1]],"")</f>
        <v>0</v>
      </c>
      <c r="AU811" s="26"/>
    </row>
    <row r="812" spans="1:47" s="35" customFormat="1" hidden="1" x14ac:dyDescent="0.25">
      <c r="A812" s="42">
        <f>COUNTIFS(Attd_Sheet[Student ID],Attd_Sheet[[#This Row],[Student ID]])</f>
        <v>1</v>
      </c>
      <c r="B812" s="13" t="s">
        <v>96</v>
      </c>
      <c r="C812" s="193" t="s">
        <v>2981</v>
      </c>
      <c r="D812" s="215" t="s">
        <v>2115</v>
      </c>
      <c r="E812" s="215" t="s">
        <v>2116</v>
      </c>
      <c r="F812" s="196" t="s">
        <v>30</v>
      </c>
      <c r="G812" s="215" t="s">
        <v>3199</v>
      </c>
      <c r="H812" s="193" t="s">
        <v>7</v>
      </c>
      <c r="I812" s="224" t="s">
        <v>2867</v>
      </c>
      <c r="J812" s="120" t="s">
        <v>2480</v>
      </c>
      <c r="K812" s="4" t="s">
        <v>28</v>
      </c>
      <c r="L812" s="4"/>
      <c r="M812" s="4"/>
      <c r="N812" s="4" t="s">
        <v>28</v>
      </c>
      <c r="O812" s="4"/>
      <c r="P812" s="4" t="s">
        <v>28</v>
      </c>
      <c r="Q812" s="4"/>
      <c r="R812" s="4" t="s">
        <v>28</v>
      </c>
      <c r="S812" s="4"/>
      <c r="T812" s="4"/>
      <c r="U812" s="4" t="s">
        <v>28</v>
      </c>
      <c r="V812" s="4"/>
      <c r="W812" s="4" t="s">
        <v>28</v>
      </c>
      <c r="X812" s="139"/>
      <c r="Y812" s="4" t="s">
        <v>28</v>
      </c>
      <c r="Z812" s="4"/>
      <c r="AA812" s="4"/>
      <c r="AB812" s="4" t="s">
        <v>28</v>
      </c>
      <c r="AC812" s="4"/>
      <c r="AD812" s="4" t="s">
        <v>28</v>
      </c>
      <c r="AE812" s="236"/>
      <c r="AF812" s="4" t="s">
        <v>28</v>
      </c>
      <c r="AG812" s="4"/>
      <c r="AH812" s="4"/>
      <c r="AI812" s="4" t="s">
        <v>16</v>
      </c>
      <c r="AJ812" s="4"/>
      <c r="AK812" s="4" t="s">
        <v>16</v>
      </c>
      <c r="AL812" s="244"/>
      <c r="AM812" s="4" t="s">
        <v>28</v>
      </c>
      <c r="AN812" s="4"/>
      <c r="AO812" s="4"/>
      <c r="AP812" s="42">
        <f ca="1">COUNTIFS(INDIRECT(Data!$J$2),"&lt;&gt;")</f>
        <v>13</v>
      </c>
      <c r="AQ812" s="42">
        <f ca="1">COUNTIFS(INDIRECT(Data!$J$2),"P")</f>
        <v>2</v>
      </c>
      <c r="AR812" s="42">
        <f ca="1">COUNTIFS(INDIRECT(Data!$J$2),"A")</f>
        <v>11</v>
      </c>
      <c r="AS812" s="43">
        <f ca="1">COUNTIFS(INDIRECT(Data!$J$2),"L")</f>
        <v>0</v>
      </c>
      <c r="AT812" s="44">
        <f ca="1">IFERROR(Attd_Sheet[[#This Row],[Classes Attended]]/Attd_Sheet[[#This Row],[Column1]],"")</f>
        <v>0.15384615384615385</v>
      </c>
      <c r="AU812" s="26"/>
    </row>
    <row r="813" spans="1:47" s="35" customFormat="1" hidden="1" x14ac:dyDescent="0.25">
      <c r="A813" s="42">
        <f>COUNTIFS(Attd_Sheet[Student ID],Attd_Sheet[[#This Row],[Student ID]])</f>
        <v>1</v>
      </c>
      <c r="B813" s="13" t="s">
        <v>139</v>
      </c>
      <c r="C813" s="193" t="s">
        <v>2981</v>
      </c>
      <c r="D813" s="215" t="s">
        <v>2117</v>
      </c>
      <c r="E813" s="215" t="s">
        <v>2118</v>
      </c>
      <c r="F813" s="196" t="s">
        <v>30</v>
      </c>
      <c r="G813" s="215" t="s">
        <v>2407</v>
      </c>
      <c r="H813" s="193" t="s">
        <v>7</v>
      </c>
      <c r="I813" s="224" t="s">
        <v>2867</v>
      </c>
      <c r="J813" s="120" t="s">
        <v>2480</v>
      </c>
      <c r="K813" s="4" t="s">
        <v>28</v>
      </c>
      <c r="L813" s="4"/>
      <c r="M813" s="4"/>
      <c r="N813" s="4" t="s">
        <v>28</v>
      </c>
      <c r="O813" s="4"/>
      <c r="P813" s="4" t="s">
        <v>28</v>
      </c>
      <c r="Q813" s="4"/>
      <c r="R813" s="4" t="s">
        <v>28</v>
      </c>
      <c r="S813" s="4"/>
      <c r="T813" s="4"/>
      <c r="U813" s="4" t="s">
        <v>28</v>
      </c>
      <c r="V813" s="4"/>
      <c r="W813" s="4" t="s">
        <v>28</v>
      </c>
      <c r="X813" s="139"/>
      <c r="Y813" s="4" t="s">
        <v>28</v>
      </c>
      <c r="Z813" s="4"/>
      <c r="AA813" s="4"/>
      <c r="AB813" s="4" t="s">
        <v>28</v>
      </c>
      <c r="AC813" s="4"/>
      <c r="AD813" s="4" t="s">
        <v>28</v>
      </c>
      <c r="AE813" s="236"/>
      <c r="AF813" s="4" t="s">
        <v>28</v>
      </c>
      <c r="AG813" s="4"/>
      <c r="AH813" s="4"/>
      <c r="AI813" s="4" t="s">
        <v>28</v>
      </c>
      <c r="AJ813" s="4"/>
      <c r="AK813" s="4" t="s">
        <v>28</v>
      </c>
      <c r="AL813" s="244"/>
      <c r="AM813" s="4" t="s">
        <v>28</v>
      </c>
      <c r="AN813" s="4"/>
      <c r="AO813" s="4"/>
      <c r="AP813" s="42">
        <f ca="1">COUNTIFS(INDIRECT(Data!$J$2),"&lt;&gt;")</f>
        <v>13</v>
      </c>
      <c r="AQ813" s="42">
        <f ca="1">COUNTIFS(INDIRECT(Data!$J$2),"P")</f>
        <v>0</v>
      </c>
      <c r="AR813" s="42">
        <f ca="1">COUNTIFS(INDIRECT(Data!$J$2),"A")</f>
        <v>13</v>
      </c>
      <c r="AS813" s="43">
        <f ca="1">COUNTIFS(INDIRECT(Data!$J$2),"L")</f>
        <v>0</v>
      </c>
      <c r="AT813" s="44">
        <f ca="1">IFERROR(Attd_Sheet[[#This Row],[Classes Attended]]/Attd_Sheet[[#This Row],[Column1]],"")</f>
        <v>0</v>
      </c>
      <c r="AU813" s="26"/>
    </row>
    <row r="814" spans="1:47" s="35" customFormat="1" hidden="1" x14ac:dyDescent="0.25">
      <c r="A814" s="42">
        <f>COUNTIFS(Attd_Sheet[Student ID],Attd_Sheet[[#This Row],[Student ID]])</f>
        <v>1</v>
      </c>
      <c r="B814" s="13" t="s">
        <v>137</v>
      </c>
      <c r="C814" s="193" t="s">
        <v>2981</v>
      </c>
      <c r="D814" s="215" t="s">
        <v>2119</v>
      </c>
      <c r="E814" s="215" t="s">
        <v>2120</v>
      </c>
      <c r="F814" s="196" t="s">
        <v>30</v>
      </c>
      <c r="G814" s="215" t="s">
        <v>2407</v>
      </c>
      <c r="H814" s="193" t="s">
        <v>7</v>
      </c>
      <c r="I814" s="224" t="s">
        <v>2867</v>
      </c>
      <c r="J814" s="120" t="s">
        <v>2480</v>
      </c>
      <c r="K814" s="4" t="s">
        <v>28</v>
      </c>
      <c r="L814" s="4"/>
      <c r="M814" s="4"/>
      <c r="N814" s="4" t="s">
        <v>16</v>
      </c>
      <c r="O814" s="4"/>
      <c r="P814" s="4" t="s">
        <v>16</v>
      </c>
      <c r="Q814" s="4"/>
      <c r="R814" s="4" t="s">
        <v>16</v>
      </c>
      <c r="S814" s="4"/>
      <c r="T814" s="4"/>
      <c r="U814" s="4" t="s">
        <v>16</v>
      </c>
      <c r="V814" s="4"/>
      <c r="W814" s="4" t="s">
        <v>16</v>
      </c>
      <c r="X814" s="139"/>
      <c r="Y814" s="4" t="s">
        <v>16</v>
      </c>
      <c r="Z814" s="4"/>
      <c r="AA814" s="4"/>
      <c r="AB814" s="4" t="s">
        <v>16</v>
      </c>
      <c r="AC814" s="4"/>
      <c r="AD814" s="4" t="s">
        <v>16</v>
      </c>
      <c r="AE814" s="236"/>
      <c r="AF814" s="4" t="s">
        <v>16</v>
      </c>
      <c r="AG814" s="4"/>
      <c r="AH814" s="4"/>
      <c r="AI814" s="4" t="s">
        <v>28</v>
      </c>
      <c r="AJ814" s="4"/>
      <c r="AK814" s="4" t="s">
        <v>28</v>
      </c>
      <c r="AL814" s="244"/>
      <c r="AM814" s="4" t="s">
        <v>16</v>
      </c>
      <c r="AN814" s="4"/>
      <c r="AO814" s="4"/>
      <c r="AP814" s="42">
        <f ca="1">COUNTIFS(INDIRECT(Data!$J$2),"&lt;&gt;")</f>
        <v>13</v>
      </c>
      <c r="AQ814" s="42">
        <f ca="1">COUNTIFS(INDIRECT(Data!$J$2),"P")</f>
        <v>10</v>
      </c>
      <c r="AR814" s="42">
        <f ca="1">COUNTIFS(INDIRECT(Data!$J$2),"A")</f>
        <v>3</v>
      </c>
      <c r="AS814" s="43">
        <f ca="1">COUNTIFS(INDIRECT(Data!$J$2),"L")</f>
        <v>0</v>
      </c>
      <c r="AT814" s="44">
        <f ca="1">IFERROR(Attd_Sheet[[#This Row],[Classes Attended]]/Attd_Sheet[[#This Row],[Column1]],"")</f>
        <v>0.76923076923076927</v>
      </c>
      <c r="AU814" s="26"/>
    </row>
    <row r="815" spans="1:47" s="35" customFormat="1" hidden="1" x14ac:dyDescent="0.25">
      <c r="A815" s="42">
        <f>COUNTIFS(Attd_Sheet[Student ID],Attd_Sheet[[#This Row],[Student ID]])</f>
        <v>1</v>
      </c>
      <c r="B815" s="13" t="s">
        <v>137</v>
      </c>
      <c r="C815" s="193" t="s">
        <v>2981</v>
      </c>
      <c r="D815" s="215" t="s">
        <v>2061</v>
      </c>
      <c r="E815" s="215" t="s">
        <v>2062</v>
      </c>
      <c r="F815" s="196" t="s">
        <v>30</v>
      </c>
      <c r="G815" s="215" t="s">
        <v>2406</v>
      </c>
      <c r="H815" s="193" t="s">
        <v>6</v>
      </c>
      <c r="I815" s="224" t="s">
        <v>2867</v>
      </c>
      <c r="J815" s="120" t="s">
        <v>2486</v>
      </c>
      <c r="K815" s="4"/>
      <c r="L815" s="4"/>
      <c r="M815" s="4" t="s">
        <v>28</v>
      </c>
      <c r="N815" s="4"/>
      <c r="O815" s="4" t="s">
        <v>28</v>
      </c>
      <c r="P815" s="4"/>
      <c r="Q815" s="4" t="s">
        <v>28</v>
      </c>
      <c r="R815" s="4"/>
      <c r="S815" s="4"/>
      <c r="T815" s="4" t="s">
        <v>16</v>
      </c>
      <c r="U815" s="4"/>
      <c r="V815" s="4" t="s">
        <v>16</v>
      </c>
      <c r="W815" s="4"/>
      <c r="X815" s="4" t="s">
        <v>16</v>
      </c>
      <c r="Y815" s="4"/>
      <c r="Z815" s="4"/>
      <c r="AA815" s="4" t="s">
        <v>16</v>
      </c>
      <c r="AB815" s="4"/>
      <c r="AC815" s="4" t="s">
        <v>28</v>
      </c>
      <c r="AD815" s="4"/>
      <c r="AE815" s="4" t="s">
        <v>16</v>
      </c>
      <c r="AF815" s="4"/>
      <c r="AG815" s="4"/>
      <c r="AH815" s="4" t="s">
        <v>16</v>
      </c>
      <c r="AI815" s="4"/>
      <c r="AJ815" s="4" t="s">
        <v>16</v>
      </c>
      <c r="AK815" s="4"/>
      <c r="AL815" s="4" t="s">
        <v>16</v>
      </c>
      <c r="AM815" s="96"/>
      <c r="AN815" s="4"/>
      <c r="AO815" s="4" t="s">
        <v>16</v>
      </c>
      <c r="AP815" s="42">
        <f ca="1">COUNTIFS(INDIRECT(Data!$J$2),"&lt;&gt;")</f>
        <v>13</v>
      </c>
      <c r="AQ815" s="42">
        <f ca="1">COUNTIFS(INDIRECT(Data!$J$2),"P")</f>
        <v>9</v>
      </c>
      <c r="AR815" s="42">
        <f ca="1">COUNTIFS(INDIRECT(Data!$J$2),"A")</f>
        <v>4</v>
      </c>
      <c r="AS815" s="43">
        <f ca="1">COUNTIFS(INDIRECT(Data!$J$2),"L")</f>
        <v>0</v>
      </c>
      <c r="AT815" s="44">
        <f ca="1">IFERROR(Attd_Sheet[[#This Row],[Classes Attended]]/Attd_Sheet[[#This Row],[Column1]],"")</f>
        <v>0.69230769230769229</v>
      </c>
      <c r="AU815" s="26"/>
    </row>
    <row r="816" spans="1:47" s="35" customFormat="1" hidden="1" x14ac:dyDescent="0.25">
      <c r="A816" s="42">
        <f>COUNTIFS(Attd_Sheet[Student ID],Attd_Sheet[[#This Row],[Student ID]])</f>
        <v>1</v>
      </c>
      <c r="B816" s="13" t="s">
        <v>137</v>
      </c>
      <c r="C816" s="193" t="s">
        <v>2981</v>
      </c>
      <c r="D816" s="215" t="s">
        <v>2063</v>
      </c>
      <c r="E816" s="215" t="s">
        <v>2064</v>
      </c>
      <c r="F816" s="196" t="s">
        <v>30</v>
      </c>
      <c r="G816" s="215" t="s">
        <v>2406</v>
      </c>
      <c r="H816" s="193" t="s">
        <v>6</v>
      </c>
      <c r="I816" s="224" t="s">
        <v>2867</v>
      </c>
      <c r="J816" s="120" t="s">
        <v>2486</v>
      </c>
      <c r="K816" s="4"/>
      <c r="L816" s="4"/>
      <c r="M816" s="4" t="s">
        <v>16</v>
      </c>
      <c r="N816" s="4"/>
      <c r="O816" s="4" t="s">
        <v>16</v>
      </c>
      <c r="P816" s="4"/>
      <c r="Q816" s="4" t="s">
        <v>16</v>
      </c>
      <c r="R816" s="4"/>
      <c r="S816" s="4"/>
      <c r="T816" s="4" t="s">
        <v>16</v>
      </c>
      <c r="U816" s="4"/>
      <c r="V816" s="4" t="s">
        <v>16</v>
      </c>
      <c r="W816" s="4"/>
      <c r="X816" s="4" t="s">
        <v>16</v>
      </c>
      <c r="Y816" s="4"/>
      <c r="Z816" s="4"/>
      <c r="AA816" s="4" t="s">
        <v>16</v>
      </c>
      <c r="AB816" s="4"/>
      <c r="AC816" s="4" t="s">
        <v>16</v>
      </c>
      <c r="AD816" s="4"/>
      <c r="AE816" s="4" t="s">
        <v>16</v>
      </c>
      <c r="AF816" s="4"/>
      <c r="AG816" s="4"/>
      <c r="AH816" s="4" t="s">
        <v>16</v>
      </c>
      <c r="AI816" s="4"/>
      <c r="AJ816" s="4" t="s">
        <v>16</v>
      </c>
      <c r="AK816" s="4"/>
      <c r="AL816" s="4" t="s">
        <v>16</v>
      </c>
      <c r="AM816" s="96"/>
      <c r="AN816" s="4"/>
      <c r="AO816" s="4" t="s">
        <v>16</v>
      </c>
      <c r="AP816" s="42">
        <f ca="1">COUNTIFS(INDIRECT(Data!$J$2),"&lt;&gt;")</f>
        <v>13</v>
      </c>
      <c r="AQ816" s="42">
        <f ca="1">COUNTIFS(INDIRECT(Data!$J$2),"P")</f>
        <v>13</v>
      </c>
      <c r="AR816" s="42">
        <f ca="1">COUNTIFS(INDIRECT(Data!$J$2),"A")</f>
        <v>0</v>
      </c>
      <c r="AS816" s="43">
        <f ca="1">COUNTIFS(INDIRECT(Data!$J$2),"L")</f>
        <v>0</v>
      </c>
      <c r="AT816" s="44">
        <f ca="1">IFERROR(Attd_Sheet[[#This Row],[Classes Attended]]/Attd_Sheet[[#This Row],[Column1]],"")</f>
        <v>1</v>
      </c>
      <c r="AU816" s="26"/>
    </row>
    <row r="817" spans="1:47" s="35" customFormat="1" hidden="1" x14ac:dyDescent="0.25">
      <c r="A817" s="42">
        <f>COUNTIFS(Attd_Sheet[Student ID],Attd_Sheet[[#This Row],[Student ID]])</f>
        <v>1</v>
      </c>
      <c r="B817" s="13" t="s">
        <v>137</v>
      </c>
      <c r="C817" s="193" t="s">
        <v>2981</v>
      </c>
      <c r="D817" s="215" t="s">
        <v>2065</v>
      </c>
      <c r="E817" s="215" t="s">
        <v>2066</v>
      </c>
      <c r="F817" s="196" t="s">
        <v>30</v>
      </c>
      <c r="G817" s="215" t="s">
        <v>2406</v>
      </c>
      <c r="H817" s="193" t="s">
        <v>6</v>
      </c>
      <c r="I817" s="224" t="s">
        <v>2867</v>
      </c>
      <c r="J817" s="120" t="s">
        <v>2486</v>
      </c>
      <c r="K817" s="4"/>
      <c r="L817" s="4"/>
      <c r="M817" s="4" t="s">
        <v>16</v>
      </c>
      <c r="N817" s="4"/>
      <c r="O817" s="4" t="s">
        <v>28</v>
      </c>
      <c r="P817" s="4"/>
      <c r="Q817" s="4" t="s">
        <v>16</v>
      </c>
      <c r="R817" s="4"/>
      <c r="S817" s="4"/>
      <c r="T817" s="4" t="s">
        <v>16</v>
      </c>
      <c r="U817" s="4"/>
      <c r="V817" s="4" t="s">
        <v>16</v>
      </c>
      <c r="W817" s="4"/>
      <c r="X817" s="4" t="s">
        <v>16</v>
      </c>
      <c r="Y817" s="4"/>
      <c r="Z817" s="4"/>
      <c r="AA817" s="4" t="s">
        <v>16</v>
      </c>
      <c r="AB817" s="4"/>
      <c r="AC817" s="4" t="s">
        <v>16</v>
      </c>
      <c r="AD817" s="4"/>
      <c r="AE817" s="4" t="s">
        <v>16</v>
      </c>
      <c r="AF817" s="4"/>
      <c r="AG817" s="4"/>
      <c r="AH817" s="4" t="s">
        <v>16</v>
      </c>
      <c r="AI817" s="4"/>
      <c r="AJ817" s="4" t="s">
        <v>16</v>
      </c>
      <c r="AK817" s="4"/>
      <c r="AL817" s="4" t="s">
        <v>16</v>
      </c>
      <c r="AM817" s="96"/>
      <c r="AN817" s="4"/>
      <c r="AO817" s="4" t="s">
        <v>16</v>
      </c>
      <c r="AP817" s="42">
        <f ca="1">COUNTIFS(INDIRECT(Data!$J$2),"&lt;&gt;")</f>
        <v>13</v>
      </c>
      <c r="AQ817" s="42">
        <f ca="1">COUNTIFS(INDIRECT(Data!$J$2),"P")</f>
        <v>12</v>
      </c>
      <c r="AR817" s="42">
        <f ca="1">COUNTIFS(INDIRECT(Data!$J$2),"A")</f>
        <v>1</v>
      </c>
      <c r="AS817" s="43">
        <f ca="1">COUNTIFS(INDIRECT(Data!$J$2),"L")</f>
        <v>0</v>
      </c>
      <c r="AT817" s="44">
        <f ca="1">IFERROR(Attd_Sheet[[#This Row],[Classes Attended]]/Attd_Sheet[[#This Row],[Column1]],"")</f>
        <v>0.92307692307692313</v>
      </c>
      <c r="AU817" s="26"/>
    </row>
    <row r="818" spans="1:47" s="35" customFormat="1" hidden="1" x14ac:dyDescent="0.25">
      <c r="A818" s="42">
        <f>COUNTIFS(Attd_Sheet[Student ID],Attd_Sheet[[#This Row],[Student ID]])</f>
        <v>1</v>
      </c>
      <c r="B818" s="13" t="s">
        <v>137</v>
      </c>
      <c r="C818" s="193" t="s">
        <v>2981</v>
      </c>
      <c r="D818" s="215" t="s">
        <v>2067</v>
      </c>
      <c r="E818" s="215" t="s">
        <v>2068</v>
      </c>
      <c r="F818" s="196" t="s">
        <v>30</v>
      </c>
      <c r="G818" s="215" t="s">
        <v>2406</v>
      </c>
      <c r="H818" s="193" t="s">
        <v>6</v>
      </c>
      <c r="I818" s="224" t="s">
        <v>2867</v>
      </c>
      <c r="J818" s="120" t="s">
        <v>2486</v>
      </c>
      <c r="K818" s="4"/>
      <c r="L818" s="4"/>
      <c r="M818" s="4" t="s">
        <v>16</v>
      </c>
      <c r="N818" s="4"/>
      <c r="O818" s="4" t="s">
        <v>28</v>
      </c>
      <c r="P818" s="4"/>
      <c r="Q818" s="4" t="s">
        <v>16</v>
      </c>
      <c r="R818" s="4"/>
      <c r="S818" s="4"/>
      <c r="T818" s="4" t="s">
        <v>16</v>
      </c>
      <c r="U818" s="4"/>
      <c r="V818" s="4" t="s">
        <v>16</v>
      </c>
      <c r="W818" s="4"/>
      <c r="X818" s="4" t="s">
        <v>16</v>
      </c>
      <c r="Y818" s="4"/>
      <c r="Z818" s="4"/>
      <c r="AA818" s="4" t="s">
        <v>16</v>
      </c>
      <c r="AB818" s="4"/>
      <c r="AC818" s="4" t="s">
        <v>16</v>
      </c>
      <c r="AD818" s="4"/>
      <c r="AE818" s="4" t="s">
        <v>16</v>
      </c>
      <c r="AF818" s="4"/>
      <c r="AG818" s="4"/>
      <c r="AH818" s="4" t="s">
        <v>16</v>
      </c>
      <c r="AI818" s="4"/>
      <c r="AJ818" s="4" t="s">
        <v>16</v>
      </c>
      <c r="AK818" s="4"/>
      <c r="AL818" s="4" t="s">
        <v>28</v>
      </c>
      <c r="AM818" s="96"/>
      <c r="AN818" s="4"/>
      <c r="AO818" s="4" t="s">
        <v>16</v>
      </c>
      <c r="AP818" s="42">
        <f ca="1">COUNTIFS(INDIRECT(Data!$J$2),"&lt;&gt;")</f>
        <v>13</v>
      </c>
      <c r="AQ818" s="42">
        <f ca="1">COUNTIFS(INDIRECT(Data!$J$2),"P")</f>
        <v>11</v>
      </c>
      <c r="AR818" s="42">
        <f ca="1">COUNTIFS(INDIRECT(Data!$J$2),"A")</f>
        <v>2</v>
      </c>
      <c r="AS818" s="43">
        <f ca="1">COUNTIFS(INDIRECT(Data!$J$2),"L")</f>
        <v>0</v>
      </c>
      <c r="AT818" s="44">
        <f ca="1">IFERROR(Attd_Sheet[[#This Row],[Classes Attended]]/Attd_Sheet[[#This Row],[Column1]],"")</f>
        <v>0.84615384615384615</v>
      </c>
      <c r="AU818" s="26"/>
    </row>
    <row r="819" spans="1:47" s="35" customFormat="1" hidden="1" x14ac:dyDescent="0.25">
      <c r="A819" s="42">
        <f>COUNTIFS(Attd_Sheet[Student ID],Attd_Sheet[[#This Row],[Student ID]])</f>
        <v>1</v>
      </c>
      <c r="B819" s="13" t="s">
        <v>137</v>
      </c>
      <c r="C819" s="193" t="s">
        <v>2981</v>
      </c>
      <c r="D819" s="215" t="s">
        <v>2069</v>
      </c>
      <c r="E819" s="215" t="s">
        <v>2070</v>
      </c>
      <c r="F819" s="196" t="s">
        <v>30</v>
      </c>
      <c r="G819" s="215" t="s">
        <v>2406</v>
      </c>
      <c r="H819" s="193" t="s">
        <v>6</v>
      </c>
      <c r="I819" s="224" t="s">
        <v>2867</v>
      </c>
      <c r="J819" s="120" t="s">
        <v>2486</v>
      </c>
      <c r="K819" s="4"/>
      <c r="L819" s="4"/>
      <c r="M819" s="4" t="s">
        <v>16</v>
      </c>
      <c r="N819" s="4"/>
      <c r="O819" s="4" t="s">
        <v>28</v>
      </c>
      <c r="P819" s="4"/>
      <c r="Q819" s="4" t="s">
        <v>28</v>
      </c>
      <c r="R819" s="4"/>
      <c r="S819" s="4"/>
      <c r="T819" s="4" t="s">
        <v>16</v>
      </c>
      <c r="U819" s="4"/>
      <c r="V819" s="4" t="s">
        <v>16</v>
      </c>
      <c r="W819" s="4"/>
      <c r="X819" s="4" t="s">
        <v>16</v>
      </c>
      <c r="Y819" s="4"/>
      <c r="Z819" s="4"/>
      <c r="AA819" s="4" t="s">
        <v>16</v>
      </c>
      <c r="AB819" s="4"/>
      <c r="AC819" s="4" t="s">
        <v>16</v>
      </c>
      <c r="AD819" s="4"/>
      <c r="AE819" s="4" t="s">
        <v>16</v>
      </c>
      <c r="AF819" s="4"/>
      <c r="AG819" s="4"/>
      <c r="AH819" s="4" t="s">
        <v>16</v>
      </c>
      <c r="AI819" s="4"/>
      <c r="AJ819" s="4" t="s">
        <v>16</v>
      </c>
      <c r="AK819" s="4"/>
      <c r="AL819" s="4" t="s">
        <v>16</v>
      </c>
      <c r="AM819" s="96"/>
      <c r="AN819" s="4"/>
      <c r="AO819" s="4" t="s">
        <v>16</v>
      </c>
      <c r="AP819" s="42">
        <f ca="1">COUNTIFS(INDIRECT(Data!$J$2),"&lt;&gt;")</f>
        <v>13</v>
      </c>
      <c r="AQ819" s="42">
        <f ca="1">COUNTIFS(INDIRECT(Data!$J$2),"P")</f>
        <v>11</v>
      </c>
      <c r="AR819" s="42">
        <f ca="1">COUNTIFS(INDIRECT(Data!$J$2),"A")</f>
        <v>2</v>
      </c>
      <c r="AS819" s="43">
        <f ca="1">COUNTIFS(INDIRECT(Data!$J$2),"L")</f>
        <v>0</v>
      </c>
      <c r="AT819" s="44">
        <f ca="1">IFERROR(Attd_Sheet[[#This Row],[Classes Attended]]/Attd_Sheet[[#This Row],[Column1]],"")</f>
        <v>0.84615384615384615</v>
      </c>
      <c r="AU819" s="26"/>
    </row>
    <row r="820" spans="1:47" s="35" customFormat="1" hidden="1" x14ac:dyDescent="0.25">
      <c r="A820" s="42">
        <f>COUNTIFS(Attd_Sheet[Student ID],Attd_Sheet[[#This Row],[Student ID]])</f>
        <v>1</v>
      </c>
      <c r="B820" s="13" t="s">
        <v>137</v>
      </c>
      <c r="C820" s="193" t="s">
        <v>2981</v>
      </c>
      <c r="D820" s="215" t="s">
        <v>2071</v>
      </c>
      <c r="E820" s="215" t="s">
        <v>2072</v>
      </c>
      <c r="F820" s="196" t="s">
        <v>30</v>
      </c>
      <c r="G820" s="215" t="s">
        <v>2406</v>
      </c>
      <c r="H820" s="193" t="s">
        <v>6</v>
      </c>
      <c r="I820" s="224" t="s">
        <v>2867</v>
      </c>
      <c r="J820" s="120" t="s">
        <v>2486</v>
      </c>
      <c r="K820" s="4"/>
      <c r="L820" s="4"/>
      <c r="M820" s="4" t="s">
        <v>16</v>
      </c>
      <c r="N820" s="4"/>
      <c r="O820" s="4" t="s">
        <v>16</v>
      </c>
      <c r="P820" s="4"/>
      <c r="Q820" s="4" t="s">
        <v>16</v>
      </c>
      <c r="R820" s="4"/>
      <c r="S820" s="4"/>
      <c r="T820" s="4" t="s">
        <v>16</v>
      </c>
      <c r="U820" s="4"/>
      <c r="V820" s="4" t="s">
        <v>16</v>
      </c>
      <c r="W820" s="4"/>
      <c r="X820" s="4" t="s">
        <v>16</v>
      </c>
      <c r="Y820" s="4"/>
      <c r="Z820" s="4"/>
      <c r="AA820" s="4" t="s">
        <v>16</v>
      </c>
      <c r="AB820" s="4"/>
      <c r="AC820" s="4" t="s">
        <v>16</v>
      </c>
      <c r="AD820" s="4"/>
      <c r="AE820" s="4" t="s">
        <v>16</v>
      </c>
      <c r="AF820" s="4"/>
      <c r="AG820" s="4"/>
      <c r="AH820" s="4" t="s">
        <v>16</v>
      </c>
      <c r="AI820" s="4"/>
      <c r="AJ820" s="4" t="s">
        <v>16</v>
      </c>
      <c r="AK820" s="4"/>
      <c r="AL820" s="4" t="s">
        <v>16</v>
      </c>
      <c r="AM820" s="96"/>
      <c r="AN820" s="4"/>
      <c r="AO820" s="4" t="s">
        <v>16</v>
      </c>
      <c r="AP820" s="42">
        <f ca="1">COUNTIFS(INDIRECT(Data!$J$2),"&lt;&gt;")</f>
        <v>13</v>
      </c>
      <c r="AQ820" s="42">
        <f ca="1">COUNTIFS(INDIRECT(Data!$J$2),"P")</f>
        <v>13</v>
      </c>
      <c r="AR820" s="42">
        <f ca="1">COUNTIFS(INDIRECT(Data!$J$2),"A")</f>
        <v>0</v>
      </c>
      <c r="AS820" s="43">
        <f ca="1">COUNTIFS(INDIRECT(Data!$J$2),"L")</f>
        <v>0</v>
      </c>
      <c r="AT820" s="44">
        <f ca="1">IFERROR(Attd_Sheet[[#This Row],[Classes Attended]]/Attd_Sheet[[#This Row],[Column1]],"")</f>
        <v>1</v>
      </c>
      <c r="AU820" s="26"/>
    </row>
    <row r="821" spans="1:47" s="35" customFormat="1" hidden="1" x14ac:dyDescent="0.25">
      <c r="A821" s="42">
        <f>COUNTIFS(Attd_Sheet[Student ID],Attd_Sheet[[#This Row],[Student ID]])</f>
        <v>1</v>
      </c>
      <c r="B821" s="13" t="s">
        <v>137</v>
      </c>
      <c r="C821" s="193" t="s">
        <v>2981</v>
      </c>
      <c r="D821" s="215" t="s">
        <v>2073</v>
      </c>
      <c r="E821" s="215" t="s">
        <v>2074</v>
      </c>
      <c r="F821" s="196" t="s">
        <v>30</v>
      </c>
      <c r="G821" s="215" t="s">
        <v>2406</v>
      </c>
      <c r="H821" s="193" t="s">
        <v>6</v>
      </c>
      <c r="I821" s="224" t="s">
        <v>2867</v>
      </c>
      <c r="J821" s="120" t="s">
        <v>2486</v>
      </c>
      <c r="K821" s="4"/>
      <c r="L821" s="4"/>
      <c r="M821" s="4" t="s">
        <v>16</v>
      </c>
      <c r="N821" s="4"/>
      <c r="O821" s="4" t="s">
        <v>16</v>
      </c>
      <c r="P821" s="4"/>
      <c r="Q821" s="4" t="s">
        <v>28</v>
      </c>
      <c r="R821" s="4"/>
      <c r="S821" s="4"/>
      <c r="T821" s="4" t="s">
        <v>16</v>
      </c>
      <c r="U821" s="4"/>
      <c r="V821" s="4" t="s">
        <v>16</v>
      </c>
      <c r="W821" s="4"/>
      <c r="X821" s="4" t="s">
        <v>16</v>
      </c>
      <c r="Y821" s="4"/>
      <c r="Z821" s="4"/>
      <c r="AA821" s="4" t="s">
        <v>16</v>
      </c>
      <c r="AB821" s="4"/>
      <c r="AC821" s="4" t="s">
        <v>16</v>
      </c>
      <c r="AD821" s="4"/>
      <c r="AE821" s="4" t="s">
        <v>16</v>
      </c>
      <c r="AF821" s="4"/>
      <c r="AG821" s="4"/>
      <c r="AH821" s="4" t="s">
        <v>16</v>
      </c>
      <c r="AI821" s="4"/>
      <c r="AJ821" s="4" t="s">
        <v>16</v>
      </c>
      <c r="AK821" s="4"/>
      <c r="AL821" s="4" t="s">
        <v>16</v>
      </c>
      <c r="AM821" s="96"/>
      <c r="AN821" s="4"/>
      <c r="AO821" s="4" t="s">
        <v>16</v>
      </c>
      <c r="AP821" s="42">
        <f ca="1">COUNTIFS(INDIRECT(Data!$J$2),"&lt;&gt;")</f>
        <v>13</v>
      </c>
      <c r="AQ821" s="42">
        <f ca="1">COUNTIFS(INDIRECT(Data!$J$2),"P")</f>
        <v>12</v>
      </c>
      <c r="AR821" s="42">
        <f ca="1">COUNTIFS(INDIRECT(Data!$J$2),"A")</f>
        <v>1</v>
      </c>
      <c r="AS821" s="43">
        <f ca="1">COUNTIFS(INDIRECT(Data!$J$2),"L")</f>
        <v>0</v>
      </c>
      <c r="AT821" s="44">
        <f ca="1">IFERROR(Attd_Sheet[[#This Row],[Classes Attended]]/Attd_Sheet[[#This Row],[Column1]],"")</f>
        <v>0.92307692307692313</v>
      </c>
      <c r="AU821" s="26"/>
    </row>
    <row r="822" spans="1:47" s="35" customFormat="1" hidden="1" x14ac:dyDescent="0.25">
      <c r="A822" s="42">
        <f>COUNTIFS(Attd_Sheet[Student ID],Attd_Sheet[[#This Row],[Student ID]])</f>
        <v>1</v>
      </c>
      <c r="B822" s="13" t="s">
        <v>137</v>
      </c>
      <c r="C822" s="193" t="s">
        <v>2981</v>
      </c>
      <c r="D822" s="215" t="s">
        <v>2075</v>
      </c>
      <c r="E822" s="215" t="s">
        <v>2076</v>
      </c>
      <c r="F822" s="196" t="s">
        <v>30</v>
      </c>
      <c r="G822" s="215" t="s">
        <v>2406</v>
      </c>
      <c r="H822" s="193" t="s">
        <v>6</v>
      </c>
      <c r="I822" s="224" t="s">
        <v>2867</v>
      </c>
      <c r="J822" s="120" t="s">
        <v>2486</v>
      </c>
      <c r="K822" s="4"/>
      <c r="L822" s="4"/>
      <c r="M822" s="4" t="s">
        <v>16</v>
      </c>
      <c r="N822" s="4"/>
      <c r="O822" s="4" t="s">
        <v>28</v>
      </c>
      <c r="P822" s="4"/>
      <c r="Q822" s="4" t="s">
        <v>28</v>
      </c>
      <c r="R822" s="4"/>
      <c r="S822" s="4"/>
      <c r="T822" s="4" t="s">
        <v>16</v>
      </c>
      <c r="U822" s="4"/>
      <c r="V822" s="4" t="s">
        <v>16</v>
      </c>
      <c r="W822" s="4"/>
      <c r="X822" s="4" t="s">
        <v>16</v>
      </c>
      <c r="Y822" s="4"/>
      <c r="Z822" s="4"/>
      <c r="AA822" s="4" t="s">
        <v>16</v>
      </c>
      <c r="AB822" s="4"/>
      <c r="AC822" s="4" t="s">
        <v>16</v>
      </c>
      <c r="AD822" s="4"/>
      <c r="AE822" s="4" t="s">
        <v>16</v>
      </c>
      <c r="AF822" s="4"/>
      <c r="AG822" s="4"/>
      <c r="AH822" s="4" t="s">
        <v>16</v>
      </c>
      <c r="AI822" s="4"/>
      <c r="AJ822" s="4" t="s">
        <v>16</v>
      </c>
      <c r="AK822" s="4"/>
      <c r="AL822" s="4" t="s">
        <v>28</v>
      </c>
      <c r="AM822" s="96"/>
      <c r="AN822" s="4"/>
      <c r="AO822" s="4" t="s">
        <v>28</v>
      </c>
      <c r="AP822" s="42">
        <f ca="1">COUNTIFS(INDIRECT(Data!$J$2),"&lt;&gt;")</f>
        <v>13</v>
      </c>
      <c r="AQ822" s="42">
        <f ca="1">COUNTIFS(INDIRECT(Data!$J$2),"P")</f>
        <v>9</v>
      </c>
      <c r="AR822" s="42">
        <f ca="1">COUNTIFS(INDIRECT(Data!$J$2),"A")</f>
        <v>4</v>
      </c>
      <c r="AS822" s="43">
        <f ca="1">COUNTIFS(INDIRECT(Data!$J$2),"L")</f>
        <v>0</v>
      </c>
      <c r="AT822" s="44">
        <f ca="1">IFERROR(Attd_Sheet[[#This Row],[Classes Attended]]/Attd_Sheet[[#This Row],[Column1]],"")</f>
        <v>0.69230769230769229</v>
      </c>
      <c r="AU822" s="26"/>
    </row>
    <row r="823" spans="1:47" s="35" customFormat="1" hidden="1" x14ac:dyDescent="0.25">
      <c r="A823" s="42">
        <f>COUNTIFS(Attd_Sheet[Student ID],Attd_Sheet[[#This Row],[Student ID]])</f>
        <v>1</v>
      </c>
      <c r="B823" s="13" t="s">
        <v>137</v>
      </c>
      <c r="C823" s="193" t="s">
        <v>2981</v>
      </c>
      <c r="D823" s="215" t="s">
        <v>2077</v>
      </c>
      <c r="E823" s="215" t="s">
        <v>2078</v>
      </c>
      <c r="F823" s="196" t="s">
        <v>30</v>
      </c>
      <c r="G823" s="215" t="s">
        <v>2406</v>
      </c>
      <c r="H823" s="193" t="s">
        <v>6</v>
      </c>
      <c r="I823" s="224" t="s">
        <v>2867</v>
      </c>
      <c r="J823" s="120" t="s">
        <v>2486</v>
      </c>
      <c r="K823" s="4"/>
      <c r="L823" s="4"/>
      <c r="M823" s="4" t="s">
        <v>28</v>
      </c>
      <c r="N823" s="4"/>
      <c r="O823" s="4" t="s">
        <v>28</v>
      </c>
      <c r="P823" s="4"/>
      <c r="Q823" s="4" t="s">
        <v>28</v>
      </c>
      <c r="R823" s="4"/>
      <c r="S823" s="4"/>
      <c r="T823" s="4" t="s">
        <v>16</v>
      </c>
      <c r="U823" s="4"/>
      <c r="V823" s="4" t="s">
        <v>16</v>
      </c>
      <c r="W823" s="4"/>
      <c r="X823" s="4" t="s">
        <v>16</v>
      </c>
      <c r="Y823" s="4"/>
      <c r="Z823" s="4"/>
      <c r="AA823" s="4" t="s">
        <v>16</v>
      </c>
      <c r="AB823" s="4"/>
      <c r="AC823" s="4" t="s">
        <v>16</v>
      </c>
      <c r="AD823" s="4"/>
      <c r="AE823" s="4" t="s">
        <v>16</v>
      </c>
      <c r="AF823" s="4"/>
      <c r="AG823" s="4"/>
      <c r="AH823" s="4" t="s">
        <v>16</v>
      </c>
      <c r="AI823" s="4"/>
      <c r="AJ823" s="4" t="s">
        <v>28</v>
      </c>
      <c r="AK823" s="4"/>
      <c r="AL823" s="4" t="s">
        <v>28</v>
      </c>
      <c r="AM823" s="96"/>
      <c r="AN823" s="4"/>
      <c r="AO823" s="4" t="s">
        <v>16</v>
      </c>
      <c r="AP823" s="42">
        <f ca="1">COUNTIFS(INDIRECT(Data!$J$2),"&lt;&gt;")</f>
        <v>13</v>
      </c>
      <c r="AQ823" s="42">
        <f ca="1">COUNTIFS(INDIRECT(Data!$J$2),"P")</f>
        <v>8</v>
      </c>
      <c r="AR823" s="42">
        <f ca="1">COUNTIFS(INDIRECT(Data!$J$2),"A")</f>
        <v>5</v>
      </c>
      <c r="AS823" s="43">
        <f ca="1">COUNTIFS(INDIRECT(Data!$J$2),"L")</f>
        <v>0</v>
      </c>
      <c r="AT823" s="44">
        <f ca="1">IFERROR(Attd_Sheet[[#This Row],[Classes Attended]]/Attd_Sheet[[#This Row],[Column1]],"")</f>
        <v>0.61538461538461542</v>
      </c>
      <c r="AU823" s="26"/>
    </row>
    <row r="824" spans="1:47" s="35" customFormat="1" hidden="1" x14ac:dyDescent="0.25">
      <c r="A824" s="42">
        <f>COUNTIFS(Attd_Sheet[Student ID],Attd_Sheet[[#This Row],[Student ID]])</f>
        <v>1</v>
      </c>
      <c r="B824" s="13" t="s">
        <v>137</v>
      </c>
      <c r="C824" s="193" t="s">
        <v>2981</v>
      </c>
      <c r="D824" s="215" t="s">
        <v>2079</v>
      </c>
      <c r="E824" s="215" t="s">
        <v>2080</v>
      </c>
      <c r="F824" s="196" t="s">
        <v>30</v>
      </c>
      <c r="G824" s="215" t="s">
        <v>2406</v>
      </c>
      <c r="H824" s="193" t="s">
        <v>6</v>
      </c>
      <c r="I824" s="224" t="s">
        <v>2867</v>
      </c>
      <c r="J824" s="120" t="s">
        <v>2486</v>
      </c>
      <c r="K824" s="4"/>
      <c r="L824" s="4"/>
      <c r="M824" s="4" t="s">
        <v>16</v>
      </c>
      <c r="N824" s="4"/>
      <c r="O824" s="4" t="s">
        <v>16</v>
      </c>
      <c r="P824" s="4"/>
      <c r="Q824" s="4" t="s">
        <v>28</v>
      </c>
      <c r="R824" s="4"/>
      <c r="S824" s="4"/>
      <c r="T824" s="4" t="s">
        <v>16</v>
      </c>
      <c r="U824" s="4"/>
      <c r="V824" s="4" t="s">
        <v>16</v>
      </c>
      <c r="W824" s="4"/>
      <c r="X824" s="4" t="s">
        <v>16</v>
      </c>
      <c r="Y824" s="4"/>
      <c r="Z824" s="4"/>
      <c r="AA824" s="4" t="s">
        <v>16</v>
      </c>
      <c r="AB824" s="4"/>
      <c r="AC824" s="4" t="s">
        <v>16</v>
      </c>
      <c r="AD824" s="4"/>
      <c r="AE824" s="4" t="s">
        <v>16</v>
      </c>
      <c r="AF824" s="4"/>
      <c r="AG824" s="4"/>
      <c r="AH824" s="4" t="s">
        <v>16</v>
      </c>
      <c r="AI824" s="4"/>
      <c r="AJ824" s="4" t="s">
        <v>16</v>
      </c>
      <c r="AK824" s="4"/>
      <c r="AL824" s="4" t="s">
        <v>16</v>
      </c>
      <c r="AM824" s="96"/>
      <c r="AN824" s="4"/>
      <c r="AO824" s="4" t="s">
        <v>28</v>
      </c>
      <c r="AP824" s="42">
        <f ca="1">COUNTIFS(INDIRECT(Data!$J$2),"&lt;&gt;")</f>
        <v>13</v>
      </c>
      <c r="AQ824" s="42">
        <f ca="1">COUNTIFS(INDIRECT(Data!$J$2),"P")</f>
        <v>11</v>
      </c>
      <c r="AR824" s="42">
        <f ca="1">COUNTIFS(INDIRECT(Data!$J$2),"A")</f>
        <v>2</v>
      </c>
      <c r="AS824" s="43">
        <f ca="1">COUNTIFS(INDIRECT(Data!$J$2),"L")</f>
        <v>0</v>
      </c>
      <c r="AT824" s="44">
        <f ca="1">IFERROR(Attd_Sheet[[#This Row],[Classes Attended]]/Attd_Sheet[[#This Row],[Column1]],"")</f>
        <v>0.84615384615384615</v>
      </c>
      <c r="AU824" s="26"/>
    </row>
    <row r="825" spans="1:47" s="35" customFormat="1" hidden="1" x14ac:dyDescent="0.25">
      <c r="A825" s="42">
        <f>COUNTIFS(Attd_Sheet[Student ID],Attd_Sheet[[#This Row],[Student ID]])</f>
        <v>1</v>
      </c>
      <c r="B825" s="13" t="s">
        <v>137</v>
      </c>
      <c r="C825" s="196" t="s">
        <v>2920</v>
      </c>
      <c r="D825" s="215" t="s">
        <v>738</v>
      </c>
      <c r="E825" s="215" t="s">
        <v>1546</v>
      </c>
      <c r="F825" s="196" t="s">
        <v>30</v>
      </c>
      <c r="G825" s="215" t="s">
        <v>2459</v>
      </c>
      <c r="H825" s="193" t="s">
        <v>7</v>
      </c>
      <c r="I825" s="224" t="s">
        <v>2872</v>
      </c>
      <c r="J825" s="120" t="s">
        <v>2480</v>
      </c>
      <c r="K825" s="4" t="s">
        <v>16</v>
      </c>
      <c r="L825" s="4"/>
      <c r="M825" s="4"/>
      <c r="N825" s="4" t="s">
        <v>28</v>
      </c>
      <c r="O825" s="4"/>
      <c r="P825" s="4" t="s">
        <v>16</v>
      </c>
      <c r="Q825" s="4"/>
      <c r="R825" s="4" t="s">
        <v>16</v>
      </c>
      <c r="S825" s="4"/>
      <c r="T825" s="4"/>
      <c r="U825" s="4" t="s">
        <v>16</v>
      </c>
      <c r="V825" s="4"/>
      <c r="W825" s="4" t="s">
        <v>16</v>
      </c>
      <c r="X825" s="4"/>
      <c r="Y825" s="4"/>
      <c r="Z825" s="4"/>
      <c r="AA825" s="4"/>
      <c r="AB825" s="4" t="s">
        <v>16</v>
      </c>
      <c r="AC825" s="4"/>
      <c r="AD825" s="4" t="s">
        <v>16</v>
      </c>
      <c r="AE825" s="236"/>
      <c r="AF825" s="4" t="s">
        <v>16</v>
      </c>
      <c r="AG825" s="4"/>
      <c r="AH825" s="4"/>
      <c r="AI825" s="4" t="s">
        <v>16</v>
      </c>
      <c r="AJ825" s="4"/>
      <c r="AK825" s="4" t="s">
        <v>16</v>
      </c>
      <c r="AL825" s="4"/>
      <c r="AM825" s="4" t="s">
        <v>16</v>
      </c>
      <c r="AN825" s="4"/>
      <c r="AO825" s="4"/>
      <c r="AP825" s="42">
        <f ca="1">COUNTIFS(INDIRECT(Data!$J$2),"&lt;&gt;")</f>
        <v>12</v>
      </c>
      <c r="AQ825" s="42">
        <f ca="1">COUNTIFS(INDIRECT(Data!$J$2),"P")</f>
        <v>11</v>
      </c>
      <c r="AR825" s="42">
        <f ca="1">COUNTIFS(INDIRECT(Data!$J$2),"A")</f>
        <v>1</v>
      </c>
      <c r="AS825" s="43">
        <f ca="1">COUNTIFS(INDIRECT(Data!$J$2),"L")</f>
        <v>0</v>
      </c>
      <c r="AT825" s="44">
        <f ca="1">IFERROR(Attd_Sheet[[#This Row],[Classes Attended]]/Attd_Sheet[[#This Row],[Column1]],"")</f>
        <v>0.91666666666666663</v>
      </c>
      <c r="AU825" s="26"/>
    </row>
    <row r="826" spans="1:47" s="35" customFormat="1" hidden="1" x14ac:dyDescent="0.25">
      <c r="A826" s="42">
        <f>COUNTIFS(Attd_Sheet[Student ID],Attd_Sheet[[#This Row],[Student ID]])</f>
        <v>1</v>
      </c>
      <c r="B826" s="13" t="s">
        <v>137</v>
      </c>
      <c r="C826" s="196" t="s">
        <v>2920</v>
      </c>
      <c r="D826" s="215" t="s">
        <v>448</v>
      </c>
      <c r="E826" s="215" t="s">
        <v>1262</v>
      </c>
      <c r="F826" s="196" t="s">
        <v>30</v>
      </c>
      <c r="G826" s="215" t="s">
        <v>2459</v>
      </c>
      <c r="H826" s="193" t="s">
        <v>7</v>
      </c>
      <c r="I826" s="224" t="s">
        <v>2872</v>
      </c>
      <c r="J826" s="120" t="s">
        <v>2480</v>
      </c>
      <c r="K826" s="4" t="s">
        <v>16</v>
      </c>
      <c r="L826" s="4"/>
      <c r="M826" s="4"/>
      <c r="N826" s="4" t="s">
        <v>16</v>
      </c>
      <c r="O826" s="4"/>
      <c r="P826" s="4" t="s">
        <v>16</v>
      </c>
      <c r="Q826" s="4"/>
      <c r="R826" s="4" t="s">
        <v>16</v>
      </c>
      <c r="S826" s="4"/>
      <c r="T826" s="4"/>
      <c r="U826" s="4" t="s">
        <v>16</v>
      </c>
      <c r="V826" s="4"/>
      <c r="W826" s="4" t="s">
        <v>16</v>
      </c>
      <c r="X826" s="4"/>
      <c r="Y826" s="4"/>
      <c r="Z826" s="4"/>
      <c r="AA826" s="4"/>
      <c r="AB826" s="4" t="s">
        <v>28</v>
      </c>
      <c r="AC826" s="4"/>
      <c r="AD826" s="4" t="s">
        <v>16</v>
      </c>
      <c r="AE826" s="236"/>
      <c r="AF826" s="4" t="s">
        <v>28</v>
      </c>
      <c r="AG826" s="4"/>
      <c r="AH826" s="4"/>
      <c r="AI826" s="4" t="s">
        <v>28</v>
      </c>
      <c r="AJ826" s="4"/>
      <c r="AK826" s="4" t="s">
        <v>28</v>
      </c>
      <c r="AL826" s="4"/>
      <c r="AM826" s="4" t="s">
        <v>28</v>
      </c>
      <c r="AN826" s="4"/>
      <c r="AO826" s="4"/>
      <c r="AP826" s="42">
        <f ca="1">COUNTIFS(INDIRECT(Data!$J$2),"&lt;&gt;")</f>
        <v>12</v>
      </c>
      <c r="AQ826" s="42">
        <f ca="1">COUNTIFS(INDIRECT(Data!$J$2),"P")</f>
        <v>7</v>
      </c>
      <c r="AR826" s="42">
        <f ca="1">COUNTIFS(INDIRECT(Data!$J$2),"A")</f>
        <v>5</v>
      </c>
      <c r="AS826" s="43">
        <f ca="1">COUNTIFS(INDIRECT(Data!$J$2),"L")</f>
        <v>0</v>
      </c>
      <c r="AT826" s="44">
        <f ca="1">IFERROR(Attd_Sheet[[#This Row],[Classes Attended]]/Attd_Sheet[[#This Row],[Column1]],"")</f>
        <v>0.58333333333333337</v>
      </c>
      <c r="AU826" s="26"/>
    </row>
    <row r="827" spans="1:47" s="35" customFormat="1" hidden="1" x14ac:dyDescent="0.25">
      <c r="A827" s="42">
        <f>COUNTIFS(Attd_Sheet[Student ID],Attd_Sheet[[#This Row],[Student ID]])</f>
        <v>1</v>
      </c>
      <c r="B827" s="13" t="s">
        <v>137</v>
      </c>
      <c r="C827" s="196" t="s">
        <v>2920</v>
      </c>
      <c r="D827" s="215" t="s">
        <v>739</v>
      </c>
      <c r="E827" s="215" t="s">
        <v>1547</v>
      </c>
      <c r="F827" s="196" t="s">
        <v>30</v>
      </c>
      <c r="G827" s="215" t="s">
        <v>2459</v>
      </c>
      <c r="H827" s="193" t="s">
        <v>7</v>
      </c>
      <c r="I827" s="224" t="s">
        <v>2872</v>
      </c>
      <c r="J827" s="120" t="s">
        <v>2480</v>
      </c>
      <c r="K827" s="4" t="s">
        <v>16</v>
      </c>
      <c r="L827" s="4"/>
      <c r="M827" s="4"/>
      <c r="N827" s="4" t="s">
        <v>28</v>
      </c>
      <c r="O827" s="4"/>
      <c r="P827" s="4" t="s">
        <v>16</v>
      </c>
      <c r="Q827" s="4"/>
      <c r="R827" s="4" t="s">
        <v>16</v>
      </c>
      <c r="S827" s="4"/>
      <c r="T827" s="4"/>
      <c r="U827" s="4" t="s">
        <v>16</v>
      </c>
      <c r="V827" s="4"/>
      <c r="W827" s="4" t="s">
        <v>16</v>
      </c>
      <c r="X827" s="4"/>
      <c r="Y827" s="4"/>
      <c r="Z827" s="4"/>
      <c r="AA827" s="4"/>
      <c r="AB827" s="4" t="s">
        <v>16</v>
      </c>
      <c r="AC827" s="4"/>
      <c r="AD827" s="4" t="s">
        <v>16</v>
      </c>
      <c r="AE827" s="236"/>
      <c r="AF827" s="4" t="s">
        <v>16</v>
      </c>
      <c r="AG827" s="4"/>
      <c r="AH827" s="4"/>
      <c r="AI827" s="4" t="s">
        <v>28</v>
      </c>
      <c r="AJ827" s="4"/>
      <c r="AK827" s="4" t="s">
        <v>17</v>
      </c>
      <c r="AL827" s="4"/>
      <c r="AM827" s="4" t="s">
        <v>16</v>
      </c>
      <c r="AN827" s="4"/>
      <c r="AO827" s="4"/>
      <c r="AP827" s="42">
        <f ca="1">COUNTIFS(INDIRECT(Data!$J$2),"&lt;&gt;")</f>
        <v>12</v>
      </c>
      <c r="AQ827" s="42">
        <f ca="1">COUNTIFS(INDIRECT(Data!$J$2),"P")</f>
        <v>9</v>
      </c>
      <c r="AR827" s="42">
        <f ca="1">COUNTIFS(INDIRECT(Data!$J$2),"A")</f>
        <v>2</v>
      </c>
      <c r="AS827" s="43">
        <f ca="1">COUNTIFS(INDIRECT(Data!$J$2),"L")</f>
        <v>1</v>
      </c>
      <c r="AT827" s="44">
        <f ca="1">IFERROR(Attd_Sheet[[#This Row],[Classes Attended]]/Attd_Sheet[[#This Row],[Column1]],"")</f>
        <v>0.75</v>
      </c>
      <c r="AU827" s="26"/>
    </row>
    <row r="828" spans="1:47" s="35" customFormat="1" hidden="1" x14ac:dyDescent="0.25">
      <c r="A828" s="42">
        <f>COUNTIFS(Attd_Sheet[Student ID],Attd_Sheet[[#This Row],[Student ID]])</f>
        <v>1</v>
      </c>
      <c r="B828" s="13" t="s">
        <v>137</v>
      </c>
      <c r="C828" s="196" t="s">
        <v>2920</v>
      </c>
      <c r="D828" s="215" t="s">
        <v>740</v>
      </c>
      <c r="E828" s="215" t="s">
        <v>1548</v>
      </c>
      <c r="F828" s="196" t="s">
        <v>30</v>
      </c>
      <c r="G828" s="215" t="s">
        <v>2459</v>
      </c>
      <c r="H828" s="193" t="s">
        <v>7</v>
      </c>
      <c r="I828" s="224" t="s">
        <v>2872</v>
      </c>
      <c r="J828" s="120" t="s">
        <v>2480</v>
      </c>
      <c r="K828" s="4" t="s">
        <v>16</v>
      </c>
      <c r="L828" s="4"/>
      <c r="M828" s="4"/>
      <c r="N828" s="4" t="s">
        <v>16</v>
      </c>
      <c r="O828" s="4"/>
      <c r="P828" s="4" t="s">
        <v>16</v>
      </c>
      <c r="Q828" s="4"/>
      <c r="R828" s="4" t="s">
        <v>16</v>
      </c>
      <c r="S828" s="4"/>
      <c r="T828" s="4"/>
      <c r="U828" s="4" t="s">
        <v>16</v>
      </c>
      <c r="V828" s="4"/>
      <c r="W828" s="4" t="s">
        <v>16</v>
      </c>
      <c r="X828" s="4"/>
      <c r="Y828" s="4"/>
      <c r="Z828" s="4"/>
      <c r="AA828" s="4"/>
      <c r="AB828" s="4" t="s">
        <v>16</v>
      </c>
      <c r="AC828" s="4"/>
      <c r="AD828" s="4" t="s">
        <v>16</v>
      </c>
      <c r="AE828" s="236"/>
      <c r="AF828" s="4" t="s">
        <v>16</v>
      </c>
      <c r="AG828" s="4"/>
      <c r="AH828" s="4"/>
      <c r="AI828" s="4" t="s">
        <v>16</v>
      </c>
      <c r="AJ828" s="4"/>
      <c r="AK828" s="4" t="s">
        <v>16</v>
      </c>
      <c r="AL828" s="4"/>
      <c r="AM828" s="4" t="s">
        <v>16</v>
      </c>
      <c r="AN828" s="4"/>
      <c r="AO828" s="4"/>
      <c r="AP828" s="42">
        <f ca="1">COUNTIFS(INDIRECT(Data!$J$2),"&lt;&gt;")</f>
        <v>12</v>
      </c>
      <c r="AQ828" s="42">
        <f ca="1">COUNTIFS(INDIRECT(Data!$J$2),"P")</f>
        <v>12</v>
      </c>
      <c r="AR828" s="42">
        <f ca="1">COUNTIFS(INDIRECT(Data!$J$2),"A")</f>
        <v>0</v>
      </c>
      <c r="AS828" s="43">
        <f ca="1">COUNTIFS(INDIRECT(Data!$J$2),"L")</f>
        <v>0</v>
      </c>
      <c r="AT828" s="44">
        <f ca="1">IFERROR(Attd_Sheet[[#This Row],[Classes Attended]]/Attd_Sheet[[#This Row],[Column1]],"")</f>
        <v>1</v>
      </c>
      <c r="AU828" s="26"/>
    </row>
    <row r="829" spans="1:47" s="35" customFormat="1" hidden="1" x14ac:dyDescent="0.25">
      <c r="A829" s="42">
        <f>COUNTIFS(Attd_Sheet[Student ID],Attd_Sheet[[#This Row],[Student ID]])</f>
        <v>1</v>
      </c>
      <c r="B829" s="13" t="s">
        <v>137</v>
      </c>
      <c r="C829" s="196" t="s">
        <v>2920</v>
      </c>
      <c r="D829" s="215" t="s">
        <v>741</v>
      </c>
      <c r="E829" s="215" t="s">
        <v>1549</v>
      </c>
      <c r="F829" s="196" t="s">
        <v>30</v>
      </c>
      <c r="G829" s="215" t="s">
        <v>2459</v>
      </c>
      <c r="H829" s="193" t="s">
        <v>7</v>
      </c>
      <c r="I829" s="224" t="s">
        <v>2872</v>
      </c>
      <c r="J829" s="120" t="s">
        <v>2480</v>
      </c>
      <c r="K829" s="4" t="s">
        <v>16</v>
      </c>
      <c r="L829" s="4"/>
      <c r="M829" s="4"/>
      <c r="N829" s="4" t="s">
        <v>28</v>
      </c>
      <c r="O829" s="4"/>
      <c r="P829" s="4" t="s">
        <v>28</v>
      </c>
      <c r="Q829" s="4"/>
      <c r="R829" s="4" t="s">
        <v>16</v>
      </c>
      <c r="S829" s="4"/>
      <c r="T829" s="4"/>
      <c r="U829" s="4" t="s">
        <v>16</v>
      </c>
      <c r="V829" s="4"/>
      <c r="W829" s="4" t="s">
        <v>16</v>
      </c>
      <c r="X829" s="4"/>
      <c r="Y829" s="4"/>
      <c r="Z829" s="4"/>
      <c r="AA829" s="4"/>
      <c r="AB829" s="4" t="s">
        <v>16</v>
      </c>
      <c r="AC829" s="4"/>
      <c r="AD829" s="4" t="s">
        <v>28</v>
      </c>
      <c r="AE829" s="236"/>
      <c r="AF829" s="4" t="s">
        <v>16</v>
      </c>
      <c r="AG829" s="4"/>
      <c r="AH829" s="4"/>
      <c r="AI829" s="4" t="s">
        <v>16</v>
      </c>
      <c r="AJ829" s="4"/>
      <c r="AK829" s="4" t="s">
        <v>16</v>
      </c>
      <c r="AL829" s="4"/>
      <c r="AM829" s="4" t="s">
        <v>16</v>
      </c>
      <c r="AN829" s="4"/>
      <c r="AO829" s="4"/>
      <c r="AP829" s="42">
        <f ca="1">COUNTIFS(INDIRECT(Data!$J$2),"&lt;&gt;")</f>
        <v>12</v>
      </c>
      <c r="AQ829" s="42">
        <f ca="1">COUNTIFS(INDIRECT(Data!$J$2),"P")</f>
        <v>9</v>
      </c>
      <c r="AR829" s="42">
        <f ca="1">COUNTIFS(INDIRECT(Data!$J$2),"A")</f>
        <v>3</v>
      </c>
      <c r="AS829" s="43">
        <f ca="1">COUNTIFS(INDIRECT(Data!$J$2),"L")</f>
        <v>0</v>
      </c>
      <c r="AT829" s="44">
        <f ca="1">IFERROR(Attd_Sheet[[#This Row],[Classes Attended]]/Attd_Sheet[[#This Row],[Column1]],"")</f>
        <v>0.75</v>
      </c>
      <c r="AU829" s="26"/>
    </row>
    <row r="830" spans="1:47" s="35" customFormat="1" hidden="1" x14ac:dyDescent="0.25">
      <c r="A830" s="42">
        <f>COUNTIFS(Attd_Sheet[Student ID],Attd_Sheet[[#This Row],[Student ID]])</f>
        <v>1</v>
      </c>
      <c r="B830" s="13" t="s">
        <v>137</v>
      </c>
      <c r="C830" s="15" t="s">
        <v>2920</v>
      </c>
      <c r="D830" s="215" t="s">
        <v>449</v>
      </c>
      <c r="E830" s="215" t="s">
        <v>1263</v>
      </c>
      <c r="F830" s="196" t="s">
        <v>30</v>
      </c>
      <c r="G830" s="268" t="s">
        <v>2923</v>
      </c>
      <c r="H830" s="193" t="s">
        <v>6</v>
      </c>
      <c r="I830" s="224" t="s">
        <v>2993</v>
      </c>
      <c r="J830" s="120" t="s">
        <v>2480</v>
      </c>
      <c r="K830" s="4"/>
      <c r="L830" s="81"/>
      <c r="M830" s="4" t="s">
        <v>16</v>
      </c>
      <c r="N830" s="185"/>
      <c r="O830" s="4" t="s">
        <v>16</v>
      </c>
      <c r="P830" s="4"/>
      <c r="Q830" s="4" t="s">
        <v>16</v>
      </c>
      <c r="R830" s="4"/>
      <c r="S830" s="4"/>
      <c r="T830" s="4" t="s">
        <v>16</v>
      </c>
      <c r="U830" s="4"/>
      <c r="V830" s="4" t="s">
        <v>16</v>
      </c>
      <c r="W830" s="4"/>
      <c r="X830" s="4" t="s">
        <v>16</v>
      </c>
      <c r="Y830" s="4"/>
      <c r="Z830" s="4"/>
      <c r="AA830" s="4" t="s">
        <v>16</v>
      </c>
      <c r="AB830" s="4"/>
      <c r="AC830" s="4" t="s">
        <v>16</v>
      </c>
      <c r="AD830" s="162"/>
      <c r="AE830" s="4" t="s">
        <v>16</v>
      </c>
      <c r="AF830" s="4"/>
      <c r="AG830" s="4"/>
      <c r="AH830" s="4" t="s">
        <v>16</v>
      </c>
      <c r="AI830" s="4"/>
      <c r="AJ830" s="4" t="s">
        <v>16</v>
      </c>
      <c r="AK830" s="4"/>
      <c r="AL830" s="4" t="s">
        <v>16</v>
      </c>
      <c r="AM830" s="4"/>
      <c r="AN830" s="4"/>
      <c r="AO830" s="4" t="s">
        <v>16</v>
      </c>
      <c r="AP830" s="42">
        <f ca="1">COUNTIFS(INDIRECT(Data!$J$2),"&lt;&gt;")</f>
        <v>13</v>
      </c>
      <c r="AQ830" s="42">
        <f ca="1">COUNTIFS(INDIRECT(Data!$J$2),"P")</f>
        <v>13</v>
      </c>
      <c r="AR830" s="42">
        <f ca="1">COUNTIFS(INDIRECT(Data!$J$2),"A")</f>
        <v>0</v>
      </c>
      <c r="AS830" s="43">
        <f ca="1">COUNTIFS(INDIRECT(Data!$J$2),"L")</f>
        <v>0</v>
      </c>
      <c r="AT830" s="44">
        <f ca="1">IFERROR(Attd_Sheet[[#This Row],[Classes Attended]]/Attd_Sheet[[#This Row],[Column1]],"")</f>
        <v>1</v>
      </c>
      <c r="AU830" s="26"/>
    </row>
    <row r="831" spans="1:47" s="35" customFormat="1" hidden="1" x14ac:dyDescent="0.25">
      <c r="A831" s="42">
        <f>COUNTIFS(Attd_Sheet[Student ID],Attd_Sheet[[#This Row],[Student ID]])</f>
        <v>1</v>
      </c>
      <c r="B831" s="13" t="s">
        <v>137</v>
      </c>
      <c r="C831" s="15" t="s">
        <v>2920</v>
      </c>
      <c r="D831" s="215" t="s">
        <v>450</v>
      </c>
      <c r="E831" s="215" t="s">
        <v>1264</v>
      </c>
      <c r="F831" s="196" t="s">
        <v>30</v>
      </c>
      <c r="G831" s="268" t="s">
        <v>2923</v>
      </c>
      <c r="H831" s="193" t="s">
        <v>6</v>
      </c>
      <c r="I831" s="224" t="s">
        <v>2993</v>
      </c>
      <c r="J831" s="120" t="s">
        <v>2480</v>
      </c>
      <c r="K831" s="4"/>
      <c r="L831" s="4"/>
      <c r="M831" s="4" t="s">
        <v>16</v>
      </c>
      <c r="N831" s="185"/>
      <c r="O831" s="4" t="s">
        <v>16</v>
      </c>
      <c r="P831" s="4"/>
      <c r="Q831" s="4" t="s">
        <v>16</v>
      </c>
      <c r="R831" s="4"/>
      <c r="S831" s="4"/>
      <c r="T831" s="4" t="s">
        <v>16</v>
      </c>
      <c r="U831" s="4"/>
      <c r="V831" s="4" t="s">
        <v>16</v>
      </c>
      <c r="W831" s="4"/>
      <c r="X831" s="4" t="s">
        <v>16</v>
      </c>
      <c r="Y831" s="4"/>
      <c r="Z831" s="4"/>
      <c r="AA831" s="4" t="s">
        <v>16</v>
      </c>
      <c r="AB831" s="4"/>
      <c r="AC831" s="4" t="s">
        <v>16</v>
      </c>
      <c r="AD831" s="162"/>
      <c r="AE831" s="4" t="s">
        <v>16</v>
      </c>
      <c r="AF831" s="4"/>
      <c r="AG831" s="4"/>
      <c r="AH831" s="4" t="s">
        <v>16</v>
      </c>
      <c r="AI831" s="4"/>
      <c r="AJ831" s="4" t="s">
        <v>16</v>
      </c>
      <c r="AK831" s="4"/>
      <c r="AL831" s="4" t="s">
        <v>16</v>
      </c>
      <c r="AM831" s="4"/>
      <c r="AN831" s="4"/>
      <c r="AO831" s="4" t="s">
        <v>16</v>
      </c>
      <c r="AP831" s="42">
        <f ca="1">COUNTIFS(INDIRECT(Data!$J$2),"&lt;&gt;")</f>
        <v>13</v>
      </c>
      <c r="AQ831" s="42">
        <f ca="1">COUNTIFS(INDIRECT(Data!$J$2),"P")</f>
        <v>13</v>
      </c>
      <c r="AR831" s="42">
        <f ca="1">COUNTIFS(INDIRECT(Data!$J$2),"A")</f>
        <v>0</v>
      </c>
      <c r="AS831" s="43">
        <f ca="1">COUNTIFS(INDIRECT(Data!$J$2),"L")</f>
        <v>0</v>
      </c>
      <c r="AT831" s="44">
        <f ca="1">IFERROR(Attd_Sheet[[#This Row],[Classes Attended]]/Attd_Sheet[[#This Row],[Column1]],"")</f>
        <v>1</v>
      </c>
      <c r="AU831" s="26"/>
    </row>
    <row r="832" spans="1:47" s="35" customFormat="1" hidden="1" x14ac:dyDescent="0.25">
      <c r="A832" s="42">
        <f>COUNTIFS(Attd_Sheet[Student ID],Attd_Sheet[[#This Row],[Student ID]])</f>
        <v>1</v>
      </c>
      <c r="B832" s="13" t="s">
        <v>137</v>
      </c>
      <c r="C832" s="15" t="s">
        <v>2920</v>
      </c>
      <c r="D832" s="215" t="s">
        <v>452</v>
      </c>
      <c r="E832" s="215" t="s">
        <v>1266</v>
      </c>
      <c r="F832" s="196" t="s">
        <v>30</v>
      </c>
      <c r="G832" s="268" t="s">
        <v>2923</v>
      </c>
      <c r="H832" s="193" t="s">
        <v>6</v>
      </c>
      <c r="I832" s="224" t="s">
        <v>2993</v>
      </c>
      <c r="J832" s="120" t="s">
        <v>2480</v>
      </c>
      <c r="K832" s="4"/>
      <c r="L832" s="4"/>
      <c r="M832" s="4" t="s">
        <v>16</v>
      </c>
      <c r="N832" s="185"/>
      <c r="O832" s="4" t="s">
        <v>16</v>
      </c>
      <c r="P832" s="4"/>
      <c r="Q832" s="4" t="s">
        <v>16</v>
      </c>
      <c r="R832" s="4"/>
      <c r="S832" s="4"/>
      <c r="T832" s="4" t="s">
        <v>16</v>
      </c>
      <c r="U832" s="4"/>
      <c r="V832" s="4" t="s">
        <v>16</v>
      </c>
      <c r="W832" s="4"/>
      <c r="X832" s="4" t="s">
        <v>16</v>
      </c>
      <c r="Y832" s="4"/>
      <c r="Z832" s="4"/>
      <c r="AA832" s="4" t="s">
        <v>16</v>
      </c>
      <c r="AB832" s="4"/>
      <c r="AC832" s="4" t="s">
        <v>16</v>
      </c>
      <c r="AD832" s="162"/>
      <c r="AE832" s="4" t="s">
        <v>16</v>
      </c>
      <c r="AF832" s="4"/>
      <c r="AG832" s="4"/>
      <c r="AH832" s="4" t="s">
        <v>16</v>
      </c>
      <c r="AI832" s="4"/>
      <c r="AJ832" s="4" t="s">
        <v>16</v>
      </c>
      <c r="AK832" s="4"/>
      <c r="AL832" s="4" t="s">
        <v>16</v>
      </c>
      <c r="AM832" s="4"/>
      <c r="AN832" s="4"/>
      <c r="AO832" s="4" t="s">
        <v>16</v>
      </c>
      <c r="AP832" s="42">
        <f ca="1">COUNTIFS(INDIRECT(Data!$J$2),"&lt;&gt;")</f>
        <v>13</v>
      </c>
      <c r="AQ832" s="42">
        <f ca="1">COUNTIFS(INDIRECT(Data!$J$2),"P")</f>
        <v>13</v>
      </c>
      <c r="AR832" s="42">
        <f ca="1">COUNTIFS(INDIRECT(Data!$J$2),"A")</f>
        <v>0</v>
      </c>
      <c r="AS832" s="43">
        <f ca="1">COUNTIFS(INDIRECT(Data!$J$2),"L")</f>
        <v>0</v>
      </c>
      <c r="AT832" s="44">
        <f ca="1">IFERROR(Attd_Sheet[[#This Row],[Classes Attended]]/Attd_Sheet[[#This Row],[Column1]],"")</f>
        <v>1</v>
      </c>
      <c r="AU832" s="93"/>
    </row>
    <row r="833" spans="1:47" s="35" customFormat="1" hidden="1" x14ac:dyDescent="0.25">
      <c r="A833" s="42">
        <f>COUNTIFS(Attd_Sheet[Student ID],Attd_Sheet[[#This Row],[Student ID]])</f>
        <v>1</v>
      </c>
      <c r="B833" s="13" t="s">
        <v>137</v>
      </c>
      <c r="C833" s="13" t="s">
        <v>3443</v>
      </c>
      <c r="D833" s="215" t="s">
        <v>250</v>
      </c>
      <c r="E833" s="215" t="s">
        <v>1063</v>
      </c>
      <c r="F833" s="197"/>
      <c r="G833" s="215" t="s">
        <v>2422</v>
      </c>
      <c r="H833" s="193" t="s">
        <v>7</v>
      </c>
      <c r="I833" s="15" t="s">
        <v>2868</v>
      </c>
      <c r="J833" s="120" t="s">
        <v>2479</v>
      </c>
      <c r="K833" s="4" t="s">
        <v>28</v>
      </c>
      <c r="L833" s="195"/>
      <c r="M833" s="4"/>
      <c r="N833" s="4" t="s">
        <v>28</v>
      </c>
      <c r="O833" s="4"/>
      <c r="P833" s="4" t="s">
        <v>28</v>
      </c>
      <c r="Q833" s="4"/>
      <c r="R833" s="4" t="s">
        <v>28</v>
      </c>
      <c r="S833" s="4"/>
      <c r="T833" s="4"/>
      <c r="U833" s="4" t="s">
        <v>16</v>
      </c>
      <c r="V833" s="4"/>
      <c r="W833" s="4" t="s">
        <v>28</v>
      </c>
      <c r="X833" s="4"/>
      <c r="Y833" s="4" t="s">
        <v>28</v>
      </c>
      <c r="Z833" s="4"/>
      <c r="AA833" s="4"/>
      <c r="AB833" s="4" t="s">
        <v>28</v>
      </c>
      <c r="AC833" s="4"/>
      <c r="AD833" s="4" t="s">
        <v>28</v>
      </c>
      <c r="AE833" s="236"/>
      <c r="AF833" s="4" t="s">
        <v>28</v>
      </c>
      <c r="AG833" s="4"/>
      <c r="AH833" s="4"/>
      <c r="AI833" s="4" t="s">
        <v>16</v>
      </c>
      <c r="AJ833" s="4"/>
      <c r="AK833" s="4" t="s">
        <v>28</v>
      </c>
      <c r="AL833" s="4"/>
      <c r="AM833" s="4" t="s">
        <v>28</v>
      </c>
      <c r="AN833" s="4"/>
      <c r="AO833" s="4"/>
      <c r="AP833" s="42">
        <f ca="1">COUNTIFS(INDIRECT(Data!$J$2),"&lt;&gt;")</f>
        <v>13</v>
      </c>
      <c r="AQ833" s="42">
        <f ca="1">COUNTIFS(INDIRECT(Data!$J$2),"P")</f>
        <v>2</v>
      </c>
      <c r="AR833" s="42">
        <f ca="1">COUNTIFS(INDIRECT(Data!$J$2),"A")</f>
        <v>11</v>
      </c>
      <c r="AS833" s="43">
        <f ca="1">COUNTIFS(INDIRECT(Data!$J$2),"L")</f>
        <v>0</v>
      </c>
      <c r="AT833" s="44">
        <f ca="1">IFERROR(Attd_Sheet[[#This Row],[Classes Attended]]/Attd_Sheet[[#This Row],[Column1]],"")</f>
        <v>0.15384615384615385</v>
      </c>
      <c r="AU833" s="26"/>
    </row>
    <row r="834" spans="1:47" s="35" customFormat="1" hidden="1" x14ac:dyDescent="0.25">
      <c r="A834" s="42">
        <f>COUNTIFS(Attd_Sheet[Student ID],Attd_Sheet[[#This Row],[Student ID]])</f>
        <v>1</v>
      </c>
      <c r="B834" s="13" t="s">
        <v>137</v>
      </c>
      <c r="C834" s="13" t="s">
        <v>3443</v>
      </c>
      <c r="D834" s="215" t="s">
        <v>251</v>
      </c>
      <c r="E834" s="215" t="s">
        <v>1064</v>
      </c>
      <c r="F834" s="197"/>
      <c r="G834" s="215" t="s">
        <v>2422</v>
      </c>
      <c r="H834" s="193" t="s">
        <v>7</v>
      </c>
      <c r="I834" s="15" t="s">
        <v>2868</v>
      </c>
      <c r="J834" s="120" t="s">
        <v>2479</v>
      </c>
      <c r="K834" s="4" t="s">
        <v>16</v>
      </c>
      <c r="L834" s="4"/>
      <c r="M834" s="4"/>
      <c r="N834" s="4" t="s">
        <v>16</v>
      </c>
      <c r="O834" s="4"/>
      <c r="P834" s="4" t="s">
        <v>16</v>
      </c>
      <c r="Q834" s="4"/>
      <c r="R834" s="4" t="s">
        <v>16</v>
      </c>
      <c r="S834" s="4"/>
      <c r="T834" s="4"/>
      <c r="U834" s="4" t="s">
        <v>16</v>
      </c>
      <c r="V834" s="4"/>
      <c r="W834" s="4" t="s">
        <v>16</v>
      </c>
      <c r="X834" s="4"/>
      <c r="Y834" s="4" t="s">
        <v>16</v>
      </c>
      <c r="Z834" s="4"/>
      <c r="AA834" s="4"/>
      <c r="AB834" s="4" t="s">
        <v>16</v>
      </c>
      <c r="AC834" s="4"/>
      <c r="AD834" s="4" t="s">
        <v>16</v>
      </c>
      <c r="AE834" s="236"/>
      <c r="AF834" s="4" t="s">
        <v>16</v>
      </c>
      <c r="AG834" s="4"/>
      <c r="AH834" s="4"/>
      <c r="AI834" s="4" t="s">
        <v>16</v>
      </c>
      <c r="AJ834" s="4"/>
      <c r="AK834" s="4" t="s">
        <v>16</v>
      </c>
      <c r="AL834" s="4"/>
      <c r="AM834" s="4" t="s">
        <v>16</v>
      </c>
      <c r="AN834" s="4"/>
      <c r="AO834" s="4"/>
      <c r="AP834" s="42">
        <f ca="1">COUNTIFS(INDIRECT(Data!$J$2),"&lt;&gt;")</f>
        <v>13</v>
      </c>
      <c r="AQ834" s="42">
        <f ca="1">COUNTIFS(INDIRECT(Data!$J$2),"P")</f>
        <v>13</v>
      </c>
      <c r="AR834" s="42">
        <f ca="1">COUNTIFS(INDIRECT(Data!$J$2),"A")</f>
        <v>0</v>
      </c>
      <c r="AS834" s="43">
        <f ca="1">COUNTIFS(INDIRECT(Data!$J$2),"L")</f>
        <v>0</v>
      </c>
      <c r="AT834" s="44">
        <f ca="1">IFERROR(Attd_Sheet[[#This Row],[Classes Attended]]/Attd_Sheet[[#This Row],[Column1]],"")</f>
        <v>1</v>
      </c>
      <c r="AU834" s="26"/>
    </row>
    <row r="835" spans="1:47" s="35" customFormat="1" hidden="1" x14ac:dyDescent="0.25">
      <c r="A835" s="42">
        <f>COUNTIFS(Attd_Sheet[Student ID],Attd_Sheet[[#This Row],[Student ID]])</f>
        <v>1</v>
      </c>
      <c r="B835" s="13" t="s">
        <v>137</v>
      </c>
      <c r="C835" s="13" t="s">
        <v>3443</v>
      </c>
      <c r="D835" s="215" t="s">
        <v>252</v>
      </c>
      <c r="E835" s="215" t="s">
        <v>1065</v>
      </c>
      <c r="F835" s="197"/>
      <c r="G835" s="215" t="s">
        <v>2422</v>
      </c>
      <c r="H835" s="193" t="s">
        <v>7</v>
      </c>
      <c r="I835" s="15" t="s">
        <v>2868</v>
      </c>
      <c r="J835" s="120" t="s">
        <v>2479</v>
      </c>
      <c r="K835" s="4" t="s">
        <v>28</v>
      </c>
      <c r="L835" s="4"/>
      <c r="M835" s="4"/>
      <c r="N835" s="4" t="s">
        <v>16</v>
      </c>
      <c r="O835" s="4"/>
      <c r="P835" s="4" t="s">
        <v>28</v>
      </c>
      <c r="Q835" s="4"/>
      <c r="R835" s="4" t="s">
        <v>28</v>
      </c>
      <c r="S835" s="4"/>
      <c r="T835" s="4"/>
      <c r="U835" s="4" t="s">
        <v>16</v>
      </c>
      <c r="V835" s="4"/>
      <c r="W835" s="4" t="s">
        <v>16</v>
      </c>
      <c r="X835" s="4"/>
      <c r="Y835" s="4" t="s">
        <v>16</v>
      </c>
      <c r="Z835" s="4"/>
      <c r="AA835" s="4"/>
      <c r="AB835" s="4" t="s">
        <v>16</v>
      </c>
      <c r="AC835" s="4"/>
      <c r="AD835" s="4" t="s">
        <v>16</v>
      </c>
      <c r="AE835" s="236"/>
      <c r="AF835" s="4" t="s">
        <v>28</v>
      </c>
      <c r="AG835" s="4"/>
      <c r="AH835" s="4"/>
      <c r="AI835" s="4" t="s">
        <v>16</v>
      </c>
      <c r="AJ835" s="4"/>
      <c r="AK835" s="4" t="s">
        <v>28</v>
      </c>
      <c r="AL835" s="4"/>
      <c r="AM835" s="4" t="s">
        <v>16</v>
      </c>
      <c r="AN835" s="4"/>
      <c r="AO835" s="4"/>
      <c r="AP835" s="42">
        <f ca="1">COUNTIFS(INDIRECT(Data!$J$2),"&lt;&gt;")</f>
        <v>13</v>
      </c>
      <c r="AQ835" s="42">
        <f ca="1">COUNTIFS(INDIRECT(Data!$J$2),"P")</f>
        <v>8</v>
      </c>
      <c r="AR835" s="42">
        <f ca="1">COUNTIFS(INDIRECT(Data!$J$2),"A")</f>
        <v>5</v>
      </c>
      <c r="AS835" s="43">
        <f ca="1">COUNTIFS(INDIRECT(Data!$J$2),"L")</f>
        <v>0</v>
      </c>
      <c r="AT835" s="44">
        <f ca="1">IFERROR(Attd_Sheet[[#This Row],[Classes Attended]]/Attd_Sheet[[#This Row],[Column1]],"")</f>
        <v>0.61538461538461542</v>
      </c>
      <c r="AU835" s="26"/>
    </row>
    <row r="836" spans="1:47" s="35" customFormat="1" hidden="1" x14ac:dyDescent="0.25">
      <c r="A836" s="42">
        <f>COUNTIFS(Attd_Sheet[Student ID],Attd_Sheet[[#This Row],[Student ID]])</f>
        <v>1</v>
      </c>
      <c r="B836" s="13" t="s">
        <v>137</v>
      </c>
      <c r="C836" s="13" t="s">
        <v>3443</v>
      </c>
      <c r="D836" s="215" t="s">
        <v>253</v>
      </c>
      <c r="E836" s="215" t="s">
        <v>1066</v>
      </c>
      <c r="F836" s="197"/>
      <c r="G836" s="215" t="s">
        <v>2422</v>
      </c>
      <c r="H836" s="193" t="s">
        <v>7</v>
      </c>
      <c r="I836" s="15" t="s">
        <v>2868</v>
      </c>
      <c r="J836" s="120" t="s">
        <v>2479</v>
      </c>
      <c r="K836" s="4" t="s">
        <v>16</v>
      </c>
      <c r="L836" s="4"/>
      <c r="M836" s="4"/>
      <c r="N836" s="4" t="s">
        <v>28</v>
      </c>
      <c r="O836" s="4"/>
      <c r="P836" s="4" t="s">
        <v>16</v>
      </c>
      <c r="Q836" s="4"/>
      <c r="R836" s="4" t="s">
        <v>16</v>
      </c>
      <c r="S836" s="4"/>
      <c r="T836" s="4"/>
      <c r="U836" s="4" t="s">
        <v>16</v>
      </c>
      <c r="V836" s="4"/>
      <c r="W836" s="4" t="s">
        <v>16</v>
      </c>
      <c r="X836" s="4"/>
      <c r="Y836" s="4" t="s">
        <v>16</v>
      </c>
      <c r="Z836" s="4"/>
      <c r="AA836" s="4"/>
      <c r="AB836" s="4" t="s">
        <v>16</v>
      </c>
      <c r="AC836" s="4"/>
      <c r="AD836" s="4" t="s">
        <v>16</v>
      </c>
      <c r="AE836" s="236"/>
      <c r="AF836" s="4" t="s">
        <v>16</v>
      </c>
      <c r="AG836" s="4"/>
      <c r="AH836" s="4"/>
      <c r="AI836" s="4" t="s">
        <v>16</v>
      </c>
      <c r="AJ836" s="4"/>
      <c r="AK836" s="4" t="s">
        <v>16</v>
      </c>
      <c r="AL836" s="4"/>
      <c r="AM836" s="4" t="s">
        <v>16</v>
      </c>
      <c r="AN836" s="4"/>
      <c r="AO836" s="4"/>
      <c r="AP836" s="42">
        <f ca="1">COUNTIFS(INDIRECT(Data!$J$2),"&lt;&gt;")</f>
        <v>13</v>
      </c>
      <c r="AQ836" s="42">
        <f ca="1">COUNTIFS(INDIRECT(Data!$J$2),"P")</f>
        <v>12</v>
      </c>
      <c r="AR836" s="42">
        <f ca="1">COUNTIFS(INDIRECT(Data!$J$2),"A")</f>
        <v>1</v>
      </c>
      <c r="AS836" s="43">
        <f ca="1">COUNTIFS(INDIRECT(Data!$J$2),"L")</f>
        <v>0</v>
      </c>
      <c r="AT836" s="44">
        <f ca="1">IFERROR(Attd_Sheet[[#This Row],[Classes Attended]]/Attd_Sheet[[#This Row],[Column1]],"")</f>
        <v>0.92307692307692313</v>
      </c>
      <c r="AU836" s="26"/>
    </row>
    <row r="837" spans="1:47" s="35" customFormat="1" hidden="1" x14ac:dyDescent="0.25">
      <c r="A837" s="42">
        <f>COUNTIFS(Attd_Sheet[Student ID],Attd_Sheet[[#This Row],[Student ID]])</f>
        <v>1</v>
      </c>
      <c r="B837" s="13" t="s">
        <v>137</v>
      </c>
      <c r="C837" s="13" t="s">
        <v>3443</v>
      </c>
      <c r="D837" s="215" t="s">
        <v>254</v>
      </c>
      <c r="E837" s="215" t="s">
        <v>1067</v>
      </c>
      <c r="F837" s="197"/>
      <c r="G837" s="215" t="s">
        <v>2422</v>
      </c>
      <c r="H837" s="193" t="s">
        <v>7</v>
      </c>
      <c r="I837" s="15" t="s">
        <v>2868</v>
      </c>
      <c r="J837" s="120" t="s">
        <v>2479</v>
      </c>
      <c r="K837" s="4" t="s">
        <v>16</v>
      </c>
      <c r="L837" s="4"/>
      <c r="M837" s="4"/>
      <c r="N837" s="4" t="s">
        <v>28</v>
      </c>
      <c r="O837" s="4"/>
      <c r="P837" s="4" t="s">
        <v>16</v>
      </c>
      <c r="Q837" s="4"/>
      <c r="R837" s="4" t="s">
        <v>16</v>
      </c>
      <c r="S837" s="4"/>
      <c r="T837" s="4"/>
      <c r="U837" s="4" t="s">
        <v>16</v>
      </c>
      <c r="V837" s="4"/>
      <c r="W837" s="4" t="s">
        <v>16</v>
      </c>
      <c r="X837" s="4"/>
      <c r="Y837" s="4" t="s">
        <v>16</v>
      </c>
      <c r="Z837" s="4"/>
      <c r="AA837" s="4"/>
      <c r="AB837" s="4" t="s">
        <v>16</v>
      </c>
      <c r="AC837" s="4"/>
      <c r="AD837" s="4" t="s">
        <v>16</v>
      </c>
      <c r="AE837" s="236"/>
      <c r="AF837" s="4" t="s">
        <v>16</v>
      </c>
      <c r="AG837" s="4"/>
      <c r="AH837" s="4"/>
      <c r="AI837" s="4" t="s">
        <v>16</v>
      </c>
      <c r="AJ837" s="4"/>
      <c r="AK837" s="4" t="s">
        <v>16</v>
      </c>
      <c r="AL837" s="4"/>
      <c r="AM837" s="4" t="s">
        <v>16</v>
      </c>
      <c r="AN837" s="4"/>
      <c r="AO837" s="4"/>
      <c r="AP837" s="42">
        <f ca="1">COUNTIFS(INDIRECT(Data!$J$2),"&lt;&gt;")</f>
        <v>13</v>
      </c>
      <c r="AQ837" s="42">
        <f ca="1">COUNTIFS(INDIRECT(Data!$J$2),"P")</f>
        <v>12</v>
      </c>
      <c r="AR837" s="42">
        <f ca="1">COUNTIFS(INDIRECT(Data!$J$2),"A")</f>
        <v>1</v>
      </c>
      <c r="AS837" s="43">
        <f ca="1">COUNTIFS(INDIRECT(Data!$J$2),"L")</f>
        <v>0</v>
      </c>
      <c r="AT837" s="44">
        <f ca="1">IFERROR(Attd_Sheet[[#This Row],[Classes Attended]]/Attd_Sheet[[#This Row],[Column1]],"")</f>
        <v>0.92307692307692313</v>
      </c>
      <c r="AU837" s="26"/>
    </row>
    <row r="838" spans="1:47" s="35" customFormat="1" hidden="1" x14ac:dyDescent="0.25">
      <c r="A838" s="42">
        <f>COUNTIFS(Attd_Sheet[Student ID],Attd_Sheet[[#This Row],[Student ID]])</f>
        <v>1</v>
      </c>
      <c r="B838" s="13" t="s">
        <v>137</v>
      </c>
      <c r="C838" s="13" t="s">
        <v>3443</v>
      </c>
      <c r="D838" s="215" t="s">
        <v>255</v>
      </c>
      <c r="E838" s="215" t="s">
        <v>1068</v>
      </c>
      <c r="F838" s="197"/>
      <c r="G838" s="215" t="s">
        <v>2422</v>
      </c>
      <c r="H838" s="193" t="s">
        <v>7</v>
      </c>
      <c r="I838" s="15" t="s">
        <v>2868</v>
      </c>
      <c r="J838" s="120" t="s">
        <v>2479</v>
      </c>
      <c r="K838" s="4" t="s">
        <v>16</v>
      </c>
      <c r="L838" s="4"/>
      <c r="M838" s="4"/>
      <c r="N838" s="4" t="s">
        <v>28</v>
      </c>
      <c r="O838" s="4"/>
      <c r="P838" s="4" t="s">
        <v>16</v>
      </c>
      <c r="Q838" s="4"/>
      <c r="R838" s="4" t="s">
        <v>16</v>
      </c>
      <c r="S838" s="4"/>
      <c r="T838" s="4"/>
      <c r="U838" s="4" t="s">
        <v>16</v>
      </c>
      <c r="V838" s="4"/>
      <c r="W838" s="4" t="s">
        <v>16</v>
      </c>
      <c r="X838" s="4"/>
      <c r="Y838" s="4" t="s">
        <v>28</v>
      </c>
      <c r="Z838" s="4"/>
      <c r="AA838" s="4"/>
      <c r="AB838" s="4" t="s">
        <v>16</v>
      </c>
      <c r="AC838" s="4"/>
      <c r="AD838" s="4" t="s">
        <v>16</v>
      </c>
      <c r="AE838" s="236"/>
      <c r="AF838" s="4" t="s">
        <v>16</v>
      </c>
      <c r="AG838" s="4"/>
      <c r="AH838" s="4"/>
      <c r="AI838" s="4" t="s">
        <v>16</v>
      </c>
      <c r="AJ838" s="4"/>
      <c r="AK838" s="4" t="s">
        <v>16</v>
      </c>
      <c r="AL838" s="4"/>
      <c r="AM838" s="4" t="s">
        <v>16</v>
      </c>
      <c r="AN838" s="4"/>
      <c r="AO838" s="4"/>
      <c r="AP838" s="42">
        <f ca="1">COUNTIFS(INDIRECT(Data!$J$2),"&lt;&gt;")</f>
        <v>13</v>
      </c>
      <c r="AQ838" s="42">
        <f ca="1">COUNTIFS(INDIRECT(Data!$J$2),"P")</f>
        <v>11</v>
      </c>
      <c r="AR838" s="42">
        <f ca="1">COUNTIFS(INDIRECT(Data!$J$2),"A")</f>
        <v>2</v>
      </c>
      <c r="AS838" s="43">
        <f ca="1">COUNTIFS(INDIRECT(Data!$J$2),"L")</f>
        <v>0</v>
      </c>
      <c r="AT838" s="44">
        <f ca="1">IFERROR(Attd_Sheet[[#This Row],[Classes Attended]]/Attd_Sheet[[#This Row],[Column1]],"")</f>
        <v>0.84615384615384615</v>
      </c>
      <c r="AU838" s="26"/>
    </row>
    <row r="839" spans="1:47" s="35" customFormat="1" hidden="1" x14ac:dyDescent="0.25">
      <c r="A839" s="42">
        <f>COUNTIFS(Attd_Sheet[Student ID],Attd_Sheet[[#This Row],[Student ID]])</f>
        <v>1</v>
      </c>
      <c r="B839" s="13" t="s">
        <v>137</v>
      </c>
      <c r="C839" s="13" t="s">
        <v>3443</v>
      </c>
      <c r="D839" s="215" t="s">
        <v>256</v>
      </c>
      <c r="E839" s="215" t="s">
        <v>1069</v>
      </c>
      <c r="F839" s="197"/>
      <c r="G839" s="215" t="s">
        <v>2422</v>
      </c>
      <c r="H839" s="193" t="s">
        <v>7</v>
      </c>
      <c r="I839" s="15" t="s">
        <v>2868</v>
      </c>
      <c r="J839" s="120" t="s">
        <v>2479</v>
      </c>
      <c r="K839" s="4" t="s">
        <v>16</v>
      </c>
      <c r="L839" s="4"/>
      <c r="M839" s="4"/>
      <c r="N839" s="4" t="s">
        <v>16</v>
      </c>
      <c r="O839" s="4"/>
      <c r="P839" s="4" t="s">
        <v>16</v>
      </c>
      <c r="Q839" s="4"/>
      <c r="R839" s="4" t="s">
        <v>16</v>
      </c>
      <c r="S839" s="4"/>
      <c r="T839" s="4"/>
      <c r="U839" s="4" t="s">
        <v>16</v>
      </c>
      <c r="V839" s="4"/>
      <c r="W839" s="4" t="s">
        <v>16</v>
      </c>
      <c r="X839" s="4"/>
      <c r="Y839" s="4" t="s">
        <v>16</v>
      </c>
      <c r="Z839" s="4"/>
      <c r="AA839" s="4"/>
      <c r="AB839" s="4" t="s">
        <v>16</v>
      </c>
      <c r="AC839" s="4"/>
      <c r="AD839" s="4" t="s">
        <v>16</v>
      </c>
      <c r="AE839" s="236"/>
      <c r="AF839" s="4" t="s">
        <v>16</v>
      </c>
      <c r="AG839" s="4"/>
      <c r="AH839" s="4"/>
      <c r="AI839" s="4" t="s">
        <v>28</v>
      </c>
      <c r="AJ839" s="4"/>
      <c r="AK839" s="4" t="s">
        <v>16</v>
      </c>
      <c r="AL839" s="4"/>
      <c r="AM839" s="4" t="s">
        <v>16</v>
      </c>
      <c r="AN839" s="4"/>
      <c r="AO839" s="4"/>
      <c r="AP839" s="42">
        <f ca="1">COUNTIFS(INDIRECT(Data!$J$2),"&lt;&gt;")</f>
        <v>13</v>
      </c>
      <c r="AQ839" s="42">
        <f ca="1">COUNTIFS(INDIRECT(Data!$J$2),"P")</f>
        <v>12</v>
      </c>
      <c r="AR839" s="42">
        <f ca="1">COUNTIFS(INDIRECT(Data!$J$2),"A")</f>
        <v>1</v>
      </c>
      <c r="AS839" s="43">
        <f ca="1">COUNTIFS(INDIRECT(Data!$J$2),"L")</f>
        <v>0</v>
      </c>
      <c r="AT839" s="44">
        <f ca="1">IFERROR(Attd_Sheet[[#This Row],[Classes Attended]]/Attd_Sheet[[#This Row],[Column1]],"")</f>
        <v>0.92307692307692313</v>
      </c>
      <c r="AU839" s="26"/>
    </row>
    <row r="840" spans="1:47" s="35" customFormat="1" hidden="1" x14ac:dyDescent="0.25">
      <c r="A840" s="42">
        <f>COUNTIFS(Attd_Sheet[Student ID],Attd_Sheet[[#This Row],[Student ID]])</f>
        <v>1</v>
      </c>
      <c r="B840" s="13" t="s">
        <v>137</v>
      </c>
      <c r="C840" s="13" t="s">
        <v>3443</v>
      </c>
      <c r="D840" s="215" t="s">
        <v>257</v>
      </c>
      <c r="E840" s="215" t="s">
        <v>1070</v>
      </c>
      <c r="F840" s="197"/>
      <c r="G840" s="215" t="s">
        <v>2422</v>
      </c>
      <c r="H840" s="193" t="s">
        <v>7</v>
      </c>
      <c r="I840" s="15" t="s">
        <v>2868</v>
      </c>
      <c r="J840" s="120" t="s">
        <v>2479</v>
      </c>
      <c r="K840" s="4" t="s">
        <v>16</v>
      </c>
      <c r="L840" s="4"/>
      <c r="M840" s="4"/>
      <c r="N840" s="4" t="s">
        <v>16</v>
      </c>
      <c r="O840" s="4"/>
      <c r="P840" s="4" t="s">
        <v>16</v>
      </c>
      <c r="Q840" s="4"/>
      <c r="R840" s="4" t="s">
        <v>16</v>
      </c>
      <c r="S840" s="4"/>
      <c r="T840" s="4"/>
      <c r="U840" s="4" t="s">
        <v>16</v>
      </c>
      <c r="V840" s="4"/>
      <c r="W840" s="4" t="s">
        <v>16</v>
      </c>
      <c r="X840" s="4"/>
      <c r="Y840" s="4" t="s">
        <v>16</v>
      </c>
      <c r="Z840" s="4"/>
      <c r="AA840" s="4"/>
      <c r="AB840" s="4" t="s">
        <v>16</v>
      </c>
      <c r="AC840" s="4"/>
      <c r="AD840" s="4" t="s">
        <v>16</v>
      </c>
      <c r="AE840" s="236"/>
      <c r="AF840" s="4" t="s">
        <v>28</v>
      </c>
      <c r="AG840" s="4"/>
      <c r="AH840" s="4"/>
      <c r="AI840" s="4" t="s">
        <v>16</v>
      </c>
      <c r="AJ840" s="4"/>
      <c r="AK840" s="4" t="s">
        <v>16</v>
      </c>
      <c r="AL840" s="4"/>
      <c r="AM840" s="4" t="s">
        <v>16</v>
      </c>
      <c r="AN840" s="4"/>
      <c r="AO840" s="4"/>
      <c r="AP840" s="42">
        <f ca="1">COUNTIFS(INDIRECT(Data!$J$2),"&lt;&gt;")</f>
        <v>13</v>
      </c>
      <c r="AQ840" s="42">
        <f ca="1">COUNTIFS(INDIRECT(Data!$J$2),"P")</f>
        <v>12</v>
      </c>
      <c r="AR840" s="42">
        <f ca="1">COUNTIFS(INDIRECT(Data!$J$2),"A")</f>
        <v>1</v>
      </c>
      <c r="AS840" s="43">
        <f ca="1">COUNTIFS(INDIRECT(Data!$J$2),"L")</f>
        <v>0</v>
      </c>
      <c r="AT840" s="44">
        <f ca="1">IFERROR(Attd_Sheet[[#This Row],[Classes Attended]]/Attd_Sheet[[#This Row],[Column1]],"")</f>
        <v>0.92307692307692313</v>
      </c>
      <c r="AU840" s="26"/>
    </row>
    <row r="841" spans="1:47" s="35" customFormat="1" hidden="1" x14ac:dyDescent="0.25">
      <c r="A841" s="42">
        <f>COUNTIFS(Attd_Sheet[Student ID],Attd_Sheet[[#This Row],[Student ID]])</f>
        <v>1</v>
      </c>
      <c r="B841" s="13" t="s">
        <v>137</v>
      </c>
      <c r="C841" s="193" t="s">
        <v>2981</v>
      </c>
      <c r="D841" s="215" t="s">
        <v>2033</v>
      </c>
      <c r="E841" s="215" t="s">
        <v>2034</v>
      </c>
      <c r="F841" s="196" t="s">
        <v>30</v>
      </c>
      <c r="G841" s="215" t="s">
        <v>2405</v>
      </c>
      <c r="H841" s="193" t="s">
        <v>7</v>
      </c>
      <c r="I841" s="224" t="s">
        <v>2867</v>
      </c>
      <c r="J841" s="120" t="s">
        <v>112</v>
      </c>
      <c r="K841" s="4" t="s">
        <v>16</v>
      </c>
      <c r="L841" s="4"/>
      <c r="M841" s="4"/>
      <c r="N841" s="4" t="s">
        <v>16</v>
      </c>
      <c r="O841" s="4"/>
      <c r="P841" s="4" t="s">
        <v>16</v>
      </c>
      <c r="Q841" s="4"/>
      <c r="R841" s="4" t="s">
        <v>16</v>
      </c>
      <c r="S841" s="4"/>
      <c r="T841" s="4"/>
      <c r="U841" s="4" t="s">
        <v>16</v>
      </c>
      <c r="V841" s="4"/>
      <c r="W841" s="4" t="s">
        <v>16</v>
      </c>
      <c r="X841" s="4"/>
      <c r="Y841" s="4" t="s">
        <v>16</v>
      </c>
      <c r="Z841" s="4"/>
      <c r="AA841" s="4"/>
      <c r="AB841" s="4" t="s">
        <v>16</v>
      </c>
      <c r="AC841" s="4"/>
      <c r="AD841" s="4" t="s">
        <v>16</v>
      </c>
      <c r="AE841" s="236"/>
      <c r="AF841" s="4" t="s">
        <v>16</v>
      </c>
      <c r="AG841" s="4"/>
      <c r="AH841" s="4"/>
      <c r="AI841" s="4" t="s">
        <v>16</v>
      </c>
      <c r="AJ841" s="4"/>
      <c r="AK841" s="4" t="s">
        <v>16</v>
      </c>
      <c r="AL841" s="4"/>
      <c r="AM841" s="4" t="s">
        <v>16</v>
      </c>
      <c r="AN841" s="4"/>
      <c r="AO841" s="4"/>
      <c r="AP841" s="42">
        <f ca="1">COUNTIFS(INDIRECT(Data!$J$2),"&lt;&gt;")</f>
        <v>13</v>
      </c>
      <c r="AQ841" s="42">
        <f ca="1">COUNTIFS(INDIRECT(Data!$J$2),"P")</f>
        <v>13</v>
      </c>
      <c r="AR841" s="42">
        <f ca="1">COUNTIFS(INDIRECT(Data!$J$2),"A")</f>
        <v>0</v>
      </c>
      <c r="AS841" s="43">
        <f ca="1">COUNTIFS(INDIRECT(Data!$J$2),"L")</f>
        <v>0</v>
      </c>
      <c r="AT841" s="44">
        <f ca="1">IFERROR(Attd_Sheet[[#This Row],[Classes Attended]]/Attd_Sheet[[#This Row],[Column1]],"")</f>
        <v>1</v>
      </c>
      <c r="AU841" s="26"/>
    </row>
    <row r="842" spans="1:47" s="35" customFormat="1" hidden="1" x14ac:dyDescent="0.25">
      <c r="A842" s="42">
        <f>COUNTIFS(Attd_Sheet[Student ID],Attd_Sheet[[#This Row],[Student ID]])</f>
        <v>1</v>
      </c>
      <c r="B842" s="13" t="s">
        <v>137</v>
      </c>
      <c r="C842" s="193" t="s">
        <v>2981</v>
      </c>
      <c r="D842" s="215" t="s">
        <v>2035</v>
      </c>
      <c r="E842" s="215" t="s">
        <v>2036</v>
      </c>
      <c r="F842" s="196" t="s">
        <v>30</v>
      </c>
      <c r="G842" s="215" t="s">
        <v>2405</v>
      </c>
      <c r="H842" s="193" t="s">
        <v>7</v>
      </c>
      <c r="I842" s="224" t="s">
        <v>2867</v>
      </c>
      <c r="J842" s="120" t="s">
        <v>112</v>
      </c>
      <c r="K842" s="4" t="s">
        <v>16</v>
      </c>
      <c r="L842" s="4"/>
      <c r="M842" s="4"/>
      <c r="N842" s="4" t="s">
        <v>16</v>
      </c>
      <c r="O842" s="4"/>
      <c r="P842" s="4" t="s">
        <v>16</v>
      </c>
      <c r="Q842" s="4"/>
      <c r="R842" s="4" t="s">
        <v>16</v>
      </c>
      <c r="S842" s="4"/>
      <c r="T842" s="4"/>
      <c r="U842" s="4" t="s">
        <v>16</v>
      </c>
      <c r="V842" s="4"/>
      <c r="W842" s="4" t="s">
        <v>16</v>
      </c>
      <c r="X842" s="4"/>
      <c r="Y842" s="4" t="s">
        <v>16</v>
      </c>
      <c r="Z842" s="4"/>
      <c r="AA842" s="4"/>
      <c r="AB842" s="4" t="s">
        <v>16</v>
      </c>
      <c r="AC842" s="4"/>
      <c r="AD842" s="4" t="s">
        <v>16</v>
      </c>
      <c r="AE842" s="236"/>
      <c r="AF842" s="4" t="s">
        <v>16</v>
      </c>
      <c r="AG842" s="4"/>
      <c r="AH842" s="4"/>
      <c r="AI842" s="4" t="s">
        <v>16</v>
      </c>
      <c r="AJ842" s="4"/>
      <c r="AK842" s="4" t="s">
        <v>16</v>
      </c>
      <c r="AL842" s="4"/>
      <c r="AM842" s="4" t="s">
        <v>16</v>
      </c>
      <c r="AN842" s="4"/>
      <c r="AO842" s="4"/>
      <c r="AP842" s="42">
        <f ca="1">COUNTIFS(INDIRECT(Data!$J$2),"&lt;&gt;")</f>
        <v>13</v>
      </c>
      <c r="AQ842" s="42">
        <f ca="1">COUNTIFS(INDIRECT(Data!$J$2),"P")</f>
        <v>13</v>
      </c>
      <c r="AR842" s="42">
        <f ca="1">COUNTIFS(INDIRECT(Data!$J$2),"A")</f>
        <v>0</v>
      </c>
      <c r="AS842" s="43">
        <f ca="1">COUNTIFS(INDIRECT(Data!$J$2),"L")</f>
        <v>0</v>
      </c>
      <c r="AT842" s="44">
        <f ca="1">IFERROR(Attd_Sheet[[#This Row],[Classes Attended]]/Attd_Sheet[[#This Row],[Column1]],"")</f>
        <v>1</v>
      </c>
      <c r="AU842" s="26"/>
    </row>
    <row r="843" spans="1:47" s="35" customFormat="1" hidden="1" x14ac:dyDescent="0.25">
      <c r="A843" s="42">
        <f>COUNTIFS(Attd_Sheet[Student ID],Attd_Sheet[[#This Row],[Student ID]])</f>
        <v>1</v>
      </c>
      <c r="B843" s="13" t="s">
        <v>137</v>
      </c>
      <c r="C843" s="193" t="s">
        <v>2981</v>
      </c>
      <c r="D843" s="215" t="s">
        <v>2037</v>
      </c>
      <c r="E843" s="215" t="s">
        <v>2038</v>
      </c>
      <c r="F843" s="196" t="s">
        <v>30</v>
      </c>
      <c r="G843" s="215" t="s">
        <v>2405</v>
      </c>
      <c r="H843" s="193" t="s">
        <v>7</v>
      </c>
      <c r="I843" s="224" t="s">
        <v>2867</v>
      </c>
      <c r="J843" s="120" t="s">
        <v>112</v>
      </c>
      <c r="K843" s="4" t="s">
        <v>28</v>
      </c>
      <c r="L843" s="4"/>
      <c r="M843" s="4"/>
      <c r="N843" s="4" t="s">
        <v>16</v>
      </c>
      <c r="O843" s="4"/>
      <c r="P843" s="4" t="s">
        <v>16</v>
      </c>
      <c r="Q843" s="4"/>
      <c r="R843" s="4" t="s">
        <v>16</v>
      </c>
      <c r="S843" s="4"/>
      <c r="T843" s="4"/>
      <c r="U843" s="4" t="s">
        <v>16</v>
      </c>
      <c r="V843" s="4"/>
      <c r="W843" s="4" t="s">
        <v>16</v>
      </c>
      <c r="X843" s="4"/>
      <c r="Y843" s="4" t="s">
        <v>16</v>
      </c>
      <c r="Z843" s="4"/>
      <c r="AA843" s="4"/>
      <c r="AB843" s="4" t="s">
        <v>16</v>
      </c>
      <c r="AC843" s="4"/>
      <c r="AD843" s="4" t="s">
        <v>28</v>
      </c>
      <c r="AE843" s="236"/>
      <c r="AF843" s="4" t="s">
        <v>16</v>
      </c>
      <c r="AG843" s="4"/>
      <c r="AH843" s="4"/>
      <c r="AI843" s="4" t="s">
        <v>16</v>
      </c>
      <c r="AJ843" s="4"/>
      <c r="AK843" s="4" t="s">
        <v>28</v>
      </c>
      <c r="AL843" s="4"/>
      <c r="AM843" s="4" t="s">
        <v>16</v>
      </c>
      <c r="AN843" s="4"/>
      <c r="AO843" s="4"/>
      <c r="AP843" s="42">
        <f ca="1">COUNTIFS(INDIRECT(Data!$J$2),"&lt;&gt;")</f>
        <v>13</v>
      </c>
      <c r="AQ843" s="42">
        <f ca="1">COUNTIFS(INDIRECT(Data!$J$2),"P")</f>
        <v>10</v>
      </c>
      <c r="AR843" s="42">
        <f ca="1">COUNTIFS(INDIRECT(Data!$J$2),"A")</f>
        <v>3</v>
      </c>
      <c r="AS843" s="43">
        <f ca="1">COUNTIFS(INDIRECT(Data!$J$2),"L")</f>
        <v>0</v>
      </c>
      <c r="AT843" s="44">
        <f ca="1">IFERROR(Attd_Sheet[[#This Row],[Classes Attended]]/Attd_Sheet[[#This Row],[Column1]],"")</f>
        <v>0.76923076923076927</v>
      </c>
      <c r="AU843" s="26"/>
    </row>
    <row r="844" spans="1:47" s="35" customFormat="1" hidden="1" x14ac:dyDescent="0.25">
      <c r="A844" s="42">
        <f>COUNTIFS(Attd_Sheet[Student ID],Attd_Sheet[[#This Row],[Student ID]])</f>
        <v>1</v>
      </c>
      <c r="B844" s="13" t="s">
        <v>137</v>
      </c>
      <c r="C844" s="193" t="s">
        <v>2981</v>
      </c>
      <c r="D844" s="215" t="s">
        <v>2039</v>
      </c>
      <c r="E844" s="215" t="s">
        <v>2040</v>
      </c>
      <c r="F844" s="196" t="s">
        <v>30</v>
      </c>
      <c r="G844" s="215" t="s">
        <v>2405</v>
      </c>
      <c r="H844" s="193" t="s">
        <v>7</v>
      </c>
      <c r="I844" s="224" t="s">
        <v>2867</v>
      </c>
      <c r="J844" s="120" t="s">
        <v>112</v>
      </c>
      <c r="K844" s="4" t="s">
        <v>16</v>
      </c>
      <c r="L844" s="4"/>
      <c r="M844" s="4"/>
      <c r="N844" s="4" t="s">
        <v>28</v>
      </c>
      <c r="O844" s="4"/>
      <c r="P844" s="4" t="s">
        <v>16</v>
      </c>
      <c r="Q844" s="4"/>
      <c r="R844" s="4" t="s">
        <v>16</v>
      </c>
      <c r="S844" s="4"/>
      <c r="T844" s="4"/>
      <c r="U844" s="4" t="s">
        <v>16</v>
      </c>
      <c r="V844" s="4"/>
      <c r="W844" s="4" t="s">
        <v>16</v>
      </c>
      <c r="X844" s="4"/>
      <c r="Y844" s="4" t="s">
        <v>16</v>
      </c>
      <c r="Z844" s="4"/>
      <c r="AA844" s="4"/>
      <c r="AB844" s="4" t="s">
        <v>16</v>
      </c>
      <c r="AC844" s="4"/>
      <c r="AD844" s="4" t="s">
        <v>16</v>
      </c>
      <c r="AE844" s="236"/>
      <c r="AF844" s="4" t="s">
        <v>16</v>
      </c>
      <c r="AG844" s="4"/>
      <c r="AH844" s="4"/>
      <c r="AI844" s="4" t="s">
        <v>16</v>
      </c>
      <c r="AJ844" s="4"/>
      <c r="AK844" s="4" t="s">
        <v>16</v>
      </c>
      <c r="AL844" s="4"/>
      <c r="AM844" s="4" t="s">
        <v>16</v>
      </c>
      <c r="AN844" s="4"/>
      <c r="AO844" s="4"/>
      <c r="AP844" s="42">
        <f ca="1">COUNTIFS(INDIRECT(Data!$J$2),"&lt;&gt;")</f>
        <v>13</v>
      </c>
      <c r="AQ844" s="42">
        <f ca="1">COUNTIFS(INDIRECT(Data!$J$2),"P")</f>
        <v>12</v>
      </c>
      <c r="AR844" s="42">
        <f ca="1">COUNTIFS(INDIRECT(Data!$J$2),"A")</f>
        <v>1</v>
      </c>
      <c r="AS844" s="43">
        <f ca="1">COUNTIFS(INDIRECT(Data!$J$2),"L")</f>
        <v>0</v>
      </c>
      <c r="AT844" s="44">
        <f ca="1">IFERROR(Attd_Sheet[[#This Row],[Classes Attended]]/Attd_Sheet[[#This Row],[Column1]],"")</f>
        <v>0.92307692307692313</v>
      </c>
      <c r="AU844" s="26"/>
    </row>
    <row r="845" spans="1:47" s="35" customFormat="1" hidden="1" x14ac:dyDescent="0.25">
      <c r="A845" s="42">
        <f>COUNTIFS(Attd_Sheet[Student ID],Attd_Sheet[[#This Row],[Student ID]])</f>
        <v>1</v>
      </c>
      <c r="B845" s="13" t="s">
        <v>137</v>
      </c>
      <c r="C845" s="193" t="s">
        <v>2981</v>
      </c>
      <c r="D845" s="215" t="s">
        <v>2041</v>
      </c>
      <c r="E845" s="215" t="s">
        <v>2042</v>
      </c>
      <c r="F845" s="196" t="s">
        <v>30</v>
      </c>
      <c r="G845" s="215" t="s">
        <v>2405</v>
      </c>
      <c r="H845" s="193" t="s">
        <v>7</v>
      </c>
      <c r="I845" s="224" t="s">
        <v>2867</v>
      </c>
      <c r="J845" s="120" t="s">
        <v>112</v>
      </c>
      <c r="K845" s="4" t="s">
        <v>16</v>
      </c>
      <c r="L845" s="4"/>
      <c r="M845" s="4"/>
      <c r="N845" s="4" t="s">
        <v>16</v>
      </c>
      <c r="O845" s="4"/>
      <c r="P845" s="4" t="s">
        <v>28</v>
      </c>
      <c r="Q845" s="4"/>
      <c r="R845" s="4" t="s">
        <v>16</v>
      </c>
      <c r="S845" s="4"/>
      <c r="T845" s="4"/>
      <c r="U845" s="4" t="s">
        <v>16</v>
      </c>
      <c r="V845" s="4"/>
      <c r="W845" s="4" t="s">
        <v>16</v>
      </c>
      <c r="X845" s="4"/>
      <c r="Y845" s="4" t="s">
        <v>16</v>
      </c>
      <c r="Z845" s="4"/>
      <c r="AA845" s="4"/>
      <c r="AB845" s="4" t="s">
        <v>16</v>
      </c>
      <c r="AC845" s="4"/>
      <c r="AD845" s="4" t="s">
        <v>28</v>
      </c>
      <c r="AE845" s="236"/>
      <c r="AF845" s="4" t="s">
        <v>16</v>
      </c>
      <c r="AG845" s="4"/>
      <c r="AH845" s="4"/>
      <c r="AI845" s="4" t="s">
        <v>16</v>
      </c>
      <c r="AJ845" s="4"/>
      <c r="AK845" s="4" t="s">
        <v>16</v>
      </c>
      <c r="AL845" s="4"/>
      <c r="AM845" s="4" t="s">
        <v>16</v>
      </c>
      <c r="AN845" s="4"/>
      <c r="AO845" s="4"/>
      <c r="AP845" s="42">
        <f ca="1">COUNTIFS(INDIRECT(Data!$J$2),"&lt;&gt;")</f>
        <v>13</v>
      </c>
      <c r="AQ845" s="42">
        <f ca="1">COUNTIFS(INDIRECT(Data!$J$2),"P")</f>
        <v>11</v>
      </c>
      <c r="AR845" s="42">
        <f ca="1">COUNTIFS(INDIRECT(Data!$J$2),"A")</f>
        <v>2</v>
      </c>
      <c r="AS845" s="43">
        <f ca="1">COUNTIFS(INDIRECT(Data!$J$2),"L")</f>
        <v>0</v>
      </c>
      <c r="AT845" s="44">
        <f ca="1">IFERROR(Attd_Sheet[[#This Row],[Classes Attended]]/Attd_Sheet[[#This Row],[Column1]],"")</f>
        <v>0.84615384615384615</v>
      </c>
      <c r="AU845" s="26"/>
    </row>
    <row r="846" spans="1:47" s="35" customFormat="1" hidden="1" x14ac:dyDescent="0.25">
      <c r="A846" s="42">
        <f>COUNTIFS(Attd_Sheet[Student ID],Attd_Sheet[[#This Row],[Student ID]])</f>
        <v>1</v>
      </c>
      <c r="B846" s="13" t="s">
        <v>137</v>
      </c>
      <c r="C846" s="193" t="s">
        <v>2981</v>
      </c>
      <c r="D846" s="215" t="s">
        <v>2043</v>
      </c>
      <c r="E846" s="215" t="s">
        <v>2044</v>
      </c>
      <c r="F846" s="196" t="s">
        <v>30</v>
      </c>
      <c r="G846" s="215" t="s">
        <v>2405</v>
      </c>
      <c r="H846" s="193" t="s">
        <v>7</v>
      </c>
      <c r="I846" s="224" t="s">
        <v>2867</v>
      </c>
      <c r="J846" s="120" t="s">
        <v>112</v>
      </c>
      <c r="K846" s="4" t="s">
        <v>28</v>
      </c>
      <c r="L846" s="4"/>
      <c r="M846" s="4"/>
      <c r="N846" s="4" t="s">
        <v>28</v>
      </c>
      <c r="O846" s="4"/>
      <c r="P846" s="4" t="s">
        <v>28</v>
      </c>
      <c r="Q846" s="4"/>
      <c r="R846" s="4" t="s">
        <v>28</v>
      </c>
      <c r="S846" s="4"/>
      <c r="T846" s="4"/>
      <c r="U846" s="4" t="s">
        <v>16</v>
      </c>
      <c r="V846" s="4"/>
      <c r="W846" s="4" t="s">
        <v>28</v>
      </c>
      <c r="X846" s="4"/>
      <c r="Y846" s="4" t="s">
        <v>28</v>
      </c>
      <c r="Z846" s="4"/>
      <c r="AA846" s="4"/>
      <c r="AB846" s="4" t="s">
        <v>16</v>
      </c>
      <c r="AC846" s="4"/>
      <c r="AD846" s="4" t="s">
        <v>28</v>
      </c>
      <c r="AE846" s="236"/>
      <c r="AF846" s="4" t="s">
        <v>28</v>
      </c>
      <c r="AG846" s="4"/>
      <c r="AH846" s="4"/>
      <c r="AI846" s="4" t="s">
        <v>16</v>
      </c>
      <c r="AJ846" s="4"/>
      <c r="AK846" s="4" t="s">
        <v>16</v>
      </c>
      <c r="AL846" s="4"/>
      <c r="AM846" s="4" t="s">
        <v>16</v>
      </c>
      <c r="AN846" s="4"/>
      <c r="AO846" s="4"/>
      <c r="AP846" s="42">
        <f ca="1">COUNTIFS(INDIRECT(Data!$J$2),"&lt;&gt;")</f>
        <v>13</v>
      </c>
      <c r="AQ846" s="42">
        <f ca="1">COUNTIFS(INDIRECT(Data!$J$2),"P")</f>
        <v>5</v>
      </c>
      <c r="AR846" s="42">
        <f ca="1">COUNTIFS(INDIRECT(Data!$J$2),"A")</f>
        <v>8</v>
      </c>
      <c r="AS846" s="43">
        <f ca="1">COUNTIFS(INDIRECT(Data!$J$2),"L")</f>
        <v>0</v>
      </c>
      <c r="AT846" s="44">
        <f ca="1">IFERROR(Attd_Sheet[[#This Row],[Classes Attended]]/Attd_Sheet[[#This Row],[Column1]],"")</f>
        <v>0.38461538461538464</v>
      </c>
      <c r="AU846" s="26"/>
    </row>
    <row r="847" spans="1:47" s="35" customFormat="1" hidden="1" x14ac:dyDescent="0.25">
      <c r="A847" s="42">
        <f>COUNTIFS(Attd_Sheet[Student ID],Attd_Sheet[[#This Row],[Student ID]])</f>
        <v>1</v>
      </c>
      <c r="B847" s="13" t="s">
        <v>137</v>
      </c>
      <c r="C847" s="193" t="s">
        <v>2981</v>
      </c>
      <c r="D847" s="215" t="s">
        <v>2045</v>
      </c>
      <c r="E847" s="215" t="s">
        <v>2046</v>
      </c>
      <c r="F847" s="196" t="s">
        <v>30</v>
      </c>
      <c r="G847" s="215" t="s">
        <v>2405</v>
      </c>
      <c r="H847" s="193" t="s">
        <v>7</v>
      </c>
      <c r="I847" s="224" t="s">
        <v>2867</v>
      </c>
      <c r="J847" s="120" t="s">
        <v>112</v>
      </c>
      <c r="K847" s="4" t="s">
        <v>16</v>
      </c>
      <c r="L847" s="4"/>
      <c r="M847" s="4"/>
      <c r="N847" s="4" t="s">
        <v>28</v>
      </c>
      <c r="O847" s="4"/>
      <c r="P847" s="4" t="s">
        <v>28</v>
      </c>
      <c r="Q847" s="4"/>
      <c r="R847" s="4" t="s">
        <v>28</v>
      </c>
      <c r="S847" s="4"/>
      <c r="T847" s="4"/>
      <c r="U847" s="4" t="s">
        <v>16</v>
      </c>
      <c r="V847" s="4"/>
      <c r="W847" s="4" t="s">
        <v>16</v>
      </c>
      <c r="X847" s="4"/>
      <c r="Y847" s="4" t="s">
        <v>28</v>
      </c>
      <c r="Z847" s="4"/>
      <c r="AA847" s="4"/>
      <c r="AB847" s="4" t="s">
        <v>16</v>
      </c>
      <c r="AC847" s="4"/>
      <c r="AD847" s="4" t="s">
        <v>16</v>
      </c>
      <c r="AE847" s="236"/>
      <c r="AF847" s="4" t="s">
        <v>28</v>
      </c>
      <c r="AG847" s="4"/>
      <c r="AH847" s="4"/>
      <c r="AI847" s="4" t="s">
        <v>16</v>
      </c>
      <c r="AJ847" s="4"/>
      <c r="AK847" s="4" t="s">
        <v>16</v>
      </c>
      <c r="AL847" s="4"/>
      <c r="AM847" s="4" t="s">
        <v>16</v>
      </c>
      <c r="AN847" s="4"/>
      <c r="AO847" s="4"/>
      <c r="AP847" s="42">
        <f ca="1">COUNTIFS(INDIRECT(Data!$J$2),"&lt;&gt;")</f>
        <v>13</v>
      </c>
      <c r="AQ847" s="42">
        <f ca="1">COUNTIFS(INDIRECT(Data!$J$2),"P")</f>
        <v>8</v>
      </c>
      <c r="AR847" s="42">
        <f ca="1">COUNTIFS(INDIRECT(Data!$J$2),"A")</f>
        <v>5</v>
      </c>
      <c r="AS847" s="43">
        <f ca="1">COUNTIFS(INDIRECT(Data!$J$2),"L")</f>
        <v>0</v>
      </c>
      <c r="AT847" s="44">
        <f ca="1">IFERROR(Attd_Sheet[[#This Row],[Classes Attended]]/Attd_Sheet[[#This Row],[Column1]],"")</f>
        <v>0.61538461538461542</v>
      </c>
      <c r="AU847" s="26"/>
    </row>
    <row r="848" spans="1:47" s="35" customFormat="1" hidden="1" x14ac:dyDescent="0.25">
      <c r="A848" s="42">
        <f>COUNTIFS(Attd_Sheet[Student ID],Attd_Sheet[[#This Row],[Student ID]])</f>
        <v>1</v>
      </c>
      <c r="B848" s="13" t="s">
        <v>139</v>
      </c>
      <c r="C848" s="193" t="s">
        <v>2981</v>
      </c>
      <c r="D848" s="215" t="s">
        <v>2047</v>
      </c>
      <c r="E848" s="215" t="s">
        <v>2048</v>
      </c>
      <c r="F848" s="196" t="s">
        <v>30</v>
      </c>
      <c r="G848" s="215" t="s">
        <v>2405</v>
      </c>
      <c r="H848" s="193" t="s">
        <v>7</v>
      </c>
      <c r="I848" s="224" t="s">
        <v>2867</v>
      </c>
      <c r="J848" s="120" t="s">
        <v>112</v>
      </c>
      <c r="K848" s="4" t="s">
        <v>28</v>
      </c>
      <c r="L848" s="4"/>
      <c r="M848" s="4"/>
      <c r="N848" s="4" t="s">
        <v>28</v>
      </c>
      <c r="O848" s="4"/>
      <c r="P848" s="4" t="s">
        <v>28</v>
      </c>
      <c r="Q848" s="4"/>
      <c r="R848" s="4" t="s">
        <v>28</v>
      </c>
      <c r="S848" s="4"/>
      <c r="T848" s="4"/>
      <c r="U848" s="4" t="s">
        <v>28</v>
      </c>
      <c r="V848" s="4"/>
      <c r="W848" s="4" t="s">
        <v>28</v>
      </c>
      <c r="X848" s="4"/>
      <c r="Y848" s="4" t="s">
        <v>28</v>
      </c>
      <c r="Z848" s="4"/>
      <c r="AA848" s="4"/>
      <c r="AB848" s="4" t="s">
        <v>28</v>
      </c>
      <c r="AC848" s="4"/>
      <c r="AD848" s="4" t="s">
        <v>28</v>
      </c>
      <c r="AE848" s="236"/>
      <c r="AF848" s="4" t="s">
        <v>28</v>
      </c>
      <c r="AG848" s="4"/>
      <c r="AH848" s="4"/>
      <c r="AI848" s="4" t="s">
        <v>28</v>
      </c>
      <c r="AJ848" s="4"/>
      <c r="AK848" s="4" t="s">
        <v>28</v>
      </c>
      <c r="AL848" s="4"/>
      <c r="AM848" s="4" t="s">
        <v>28</v>
      </c>
      <c r="AN848" s="4"/>
      <c r="AO848" s="4"/>
      <c r="AP848" s="42">
        <f ca="1">COUNTIFS(INDIRECT(Data!$J$2),"&lt;&gt;")</f>
        <v>13</v>
      </c>
      <c r="AQ848" s="42">
        <f ca="1">COUNTIFS(INDIRECT(Data!$J$2),"P")</f>
        <v>0</v>
      </c>
      <c r="AR848" s="42">
        <f ca="1">COUNTIFS(INDIRECT(Data!$J$2),"A")</f>
        <v>13</v>
      </c>
      <c r="AS848" s="43">
        <f ca="1">COUNTIFS(INDIRECT(Data!$J$2),"L")</f>
        <v>0</v>
      </c>
      <c r="AT848" s="44">
        <f ca="1">IFERROR(Attd_Sheet[[#This Row],[Classes Attended]]/Attd_Sheet[[#This Row],[Column1]],"")</f>
        <v>0</v>
      </c>
      <c r="AU848" s="26"/>
    </row>
    <row r="849" spans="1:47" s="35" customFormat="1" hidden="1" x14ac:dyDescent="0.25">
      <c r="A849" s="42">
        <f>COUNTIFS(Attd_Sheet[Student ID],Attd_Sheet[[#This Row],[Student ID]])</f>
        <v>1</v>
      </c>
      <c r="B849" s="13" t="s">
        <v>137</v>
      </c>
      <c r="C849" s="193" t="s">
        <v>2981</v>
      </c>
      <c r="D849" s="215" t="s">
        <v>2049</v>
      </c>
      <c r="E849" s="215" t="s">
        <v>2050</v>
      </c>
      <c r="F849" s="196" t="s">
        <v>30</v>
      </c>
      <c r="G849" s="215" t="s">
        <v>2405</v>
      </c>
      <c r="H849" s="193" t="s">
        <v>7</v>
      </c>
      <c r="I849" s="224" t="s">
        <v>2867</v>
      </c>
      <c r="J849" s="120" t="s">
        <v>112</v>
      </c>
      <c r="K849" s="4" t="s">
        <v>16</v>
      </c>
      <c r="L849" s="4"/>
      <c r="M849" s="4"/>
      <c r="N849" s="4" t="s">
        <v>28</v>
      </c>
      <c r="O849" s="4"/>
      <c r="P849" s="4" t="s">
        <v>16</v>
      </c>
      <c r="Q849" s="4"/>
      <c r="R849" s="4" t="s">
        <v>28</v>
      </c>
      <c r="S849" s="4"/>
      <c r="T849" s="4"/>
      <c r="U849" s="4" t="s">
        <v>16</v>
      </c>
      <c r="V849" s="4"/>
      <c r="W849" s="4" t="s">
        <v>16</v>
      </c>
      <c r="X849" s="4"/>
      <c r="Y849" s="4" t="s">
        <v>28</v>
      </c>
      <c r="Z849" s="4"/>
      <c r="AA849" s="4"/>
      <c r="AB849" s="4" t="s">
        <v>16</v>
      </c>
      <c r="AC849" s="4"/>
      <c r="AD849" s="4" t="s">
        <v>16</v>
      </c>
      <c r="AE849" s="236"/>
      <c r="AF849" s="4" t="s">
        <v>16</v>
      </c>
      <c r="AG849" s="4"/>
      <c r="AH849" s="4"/>
      <c r="AI849" s="4" t="s">
        <v>16</v>
      </c>
      <c r="AJ849" s="4"/>
      <c r="AK849" s="4" t="s">
        <v>16</v>
      </c>
      <c r="AL849" s="4"/>
      <c r="AM849" s="4" t="s">
        <v>16</v>
      </c>
      <c r="AN849" s="4"/>
      <c r="AO849" s="4"/>
      <c r="AP849" s="42">
        <f ca="1">COUNTIFS(INDIRECT(Data!$J$2),"&lt;&gt;")</f>
        <v>13</v>
      </c>
      <c r="AQ849" s="42">
        <f ca="1">COUNTIFS(INDIRECT(Data!$J$2),"P")</f>
        <v>10</v>
      </c>
      <c r="AR849" s="42">
        <f ca="1">COUNTIFS(INDIRECT(Data!$J$2),"A")</f>
        <v>3</v>
      </c>
      <c r="AS849" s="43">
        <f ca="1">COUNTIFS(INDIRECT(Data!$J$2),"L")</f>
        <v>0</v>
      </c>
      <c r="AT849" s="44">
        <f ca="1">IFERROR(Attd_Sheet[[#This Row],[Classes Attended]]/Attd_Sheet[[#This Row],[Column1]],"")</f>
        <v>0.76923076923076927</v>
      </c>
      <c r="AU849" s="26"/>
    </row>
    <row r="850" spans="1:47" s="35" customFormat="1" hidden="1" x14ac:dyDescent="0.25">
      <c r="A850" s="42">
        <f>COUNTIFS(Attd_Sheet[Student ID],Attd_Sheet[[#This Row],[Student ID]])</f>
        <v>1</v>
      </c>
      <c r="B850" s="13" t="s">
        <v>139</v>
      </c>
      <c r="C850" s="193" t="s">
        <v>2981</v>
      </c>
      <c r="D850" s="215" t="s">
        <v>2051</v>
      </c>
      <c r="E850" s="215" t="s">
        <v>2052</v>
      </c>
      <c r="F850" s="196" t="s">
        <v>30</v>
      </c>
      <c r="G850" s="215" t="s">
        <v>2405</v>
      </c>
      <c r="H850" s="193" t="s">
        <v>7</v>
      </c>
      <c r="I850" s="224" t="s">
        <v>2867</v>
      </c>
      <c r="J850" s="120" t="s">
        <v>112</v>
      </c>
      <c r="K850" s="4" t="s">
        <v>28</v>
      </c>
      <c r="L850" s="4"/>
      <c r="M850" s="4"/>
      <c r="N850" s="4" t="s">
        <v>28</v>
      </c>
      <c r="O850" s="4"/>
      <c r="P850" s="4" t="s">
        <v>28</v>
      </c>
      <c r="Q850" s="4"/>
      <c r="R850" s="4" t="s">
        <v>28</v>
      </c>
      <c r="S850" s="4"/>
      <c r="T850" s="4"/>
      <c r="U850" s="4" t="s">
        <v>28</v>
      </c>
      <c r="V850" s="4"/>
      <c r="W850" s="4" t="s">
        <v>28</v>
      </c>
      <c r="X850" s="4"/>
      <c r="Y850" s="4" t="s">
        <v>28</v>
      </c>
      <c r="Z850" s="4"/>
      <c r="AA850" s="4"/>
      <c r="AB850" s="4" t="s">
        <v>28</v>
      </c>
      <c r="AC850" s="4"/>
      <c r="AD850" s="4" t="s">
        <v>28</v>
      </c>
      <c r="AE850" s="236"/>
      <c r="AF850" s="4" t="s">
        <v>28</v>
      </c>
      <c r="AG850" s="4"/>
      <c r="AH850" s="4"/>
      <c r="AI850" s="4" t="s">
        <v>28</v>
      </c>
      <c r="AJ850" s="4"/>
      <c r="AK850" s="4" t="s">
        <v>28</v>
      </c>
      <c r="AL850" s="4"/>
      <c r="AM850" s="4" t="s">
        <v>28</v>
      </c>
      <c r="AN850" s="4"/>
      <c r="AO850" s="4"/>
      <c r="AP850" s="42">
        <f ca="1">COUNTIFS(INDIRECT(Data!$J$2),"&lt;&gt;")</f>
        <v>13</v>
      </c>
      <c r="AQ850" s="42">
        <f ca="1">COUNTIFS(INDIRECT(Data!$J$2),"P")</f>
        <v>0</v>
      </c>
      <c r="AR850" s="42">
        <f ca="1">COUNTIFS(INDIRECT(Data!$J$2),"A")</f>
        <v>13</v>
      </c>
      <c r="AS850" s="43">
        <f ca="1">COUNTIFS(INDIRECT(Data!$J$2),"L")</f>
        <v>0</v>
      </c>
      <c r="AT850" s="44">
        <f ca="1">IFERROR(Attd_Sheet[[#This Row],[Classes Attended]]/Attd_Sheet[[#This Row],[Column1]],"")</f>
        <v>0</v>
      </c>
      <c r="AU850" s="26"/>
    </row>
    <row r="851" spans="1:47" s="35" customFormat="1" hidden="1" x14ac:dyDescent="0.25">
      <c r="A851" s="42">
        <f>COUNTIFS(Attd_Sheet[Student ID],Attd_Sheet[[#This Row],[Student ID]])</f>
        <v>1</v>
      </c>
      <c r="B851" s="13" t="s">
        <v>137</v>
      </c>
      <c r="C851" s="193" t="s">
        <v>2981</v>
      </c>
      <c r="D851" s="215" t="s">
        <v>2053</v>
      </c>
      <c r="E851" s="215" t="s">
        <v>2054</v>
      </c>
      <c r="F851" s="196" t="s">
        <v>30</v>
      </c>
      <c r="G851" s="215" t="s">
        <v>2405</v>
      </c>
      <c r="H851" s="193" t="s">
        <v>7</v>
      </c>
      <c r="I851" s="224" t="s">
        <v>2867</v>
      </c>
      <c r="J851" s="120" t="s">
        <v>112</v>
      </c>
      <c r="K851" s="4" t="s">
        <v>16</v>
      </c>
      <c r="L851" s="4"/>
      <c r="M851" s="4"/>
      <c r="N851" s="4" t="s">
        <v>16</v>
      </c>
      <c r="O851" s="4"/>
      <c r="P851" s="4" t="s">
        <v>16</v>
      </c>
      <c r="Q851" s="4"/>
      <c r="R851" s="4" t="s">
        <v>16</v>
      </c>
      <c r="S851" s="4"/>
      <c r="T851" s="4"/>
      <c r="U851" s="4" t="s">
        <v>16</v>
      </c>
      <c r="V851" s="4"/>
      <c r="W851" s="4" t="s">
        <v>16</v>
      </c>
      <c r="X851" s="4"/>
      <c r="Y851" s="4" t="s">
        <v>16</v>
      </c>
      <c r="Z851" s="4"/>
      <c r="AA851" s="4"/>
      <c r="AB851" s="4" t="s">
        <v>16</v>
      </c>
      <c r="AC851" s="4"/>
      <c r="AD851" s="4" t="s">
        <v>28</v>
      </c>
      <c r="AE851" s="236"/>
      <c r="AF851" s="4" t="s">
        <v>16</v>
      </c>
      <c r="AG851" s="4"/>
      <c r="AH851" s="4"/>
      <c r="AI851" s="4" t="s">
        <v>16</v>
      </c>
      <c r="AJ851" s="4"/>
      <c r="AK851" s="4" t="s">
        <v>16</v>
      </c>
      <c r="AL851" s="4"/>
      <c r="AM851" s="4" t="s">
        <v>16</v>
      </c>
      <c r="AN851" s="4"/>
      <c r="AO851" s="4"/>
      <c r="AP851" s="42">
        <f ca="1">COUNTIFS(INDIRECT(Data!$J$2),"&lt;&gt;")</f>
        <v>13</v>
      </c>
      <c r="AQ851" s="42">
        <f ca="1">COUNTIFS(INDIRECT(Data!$J$2),"P")</f>
        <v>12</v>
      </c>
      <c r="AR851" s="42">
        <f ca="1">COUNTIFS(INDIRECT(Data!$J$2),"A")</f>
        <v>1</v>
      </c>
      <c r="AS851" s="43">
        <f ca="1">COUNTIFS(INDIRECT(Data!$J$2),"L")</f>
        <v>0</v>
      </c>
      <c r="AT851" s="44">
        <f ca="1">IFERROR(Attd_Sheet[[#This Row],[Classes Attended]]/Attd_Sheet[[#This Row],[Column1]],"")</f>
        <v>0.92307692307692313</v>
      </c>
      <c r="AU851" s="26"/>
    </row>
    <row r="852" spans="1:47" s="35" customFormat="1" hidden="1" x14ac:dyDescent="0.25">
      <c r="A852" s="42">
        <f>COUNTIFS(Attd_Sheet[Student ID],Attd_Sheet[[#This Row],[Student ID]])</f>
        <v>1</v>
      </c>
      <c r="B852" s="13" t="s">
        <v>137</v>
      </c>
      <c r="C852" s="193" t="s">
        <v>2981</v>
      </c>
      <c r="D852" s="215" t="s">
        <v>2055</v>
      </c>
      <c r="E852" s="215" t="s">
        <v>2056</v>
      </c>
      <c r="F852" s="196" t="s">
        <v>30</v>
      </c>
      <c r="G852" s="215" t="s">
        <v>2405</v>
      </c>
      <c r="H852" s="193" t="s">
        <v>7</v>
      </c>
      <c r="I852" s="224" t="s">
        <v>2867</v>
      </c>
      <c r="J852" s="120" t="s">
        <v>112</v>
      </c>
      <c r="K852" s="4" t="s">
        <v>16</v>
      </c>
      <c r="L852" s="4"/>
      <c r="M852" s="4"/>
      <c r="N852" s="4" t="s">
        <v>16</v>
      </c>
      <c r="O852" s="4"/>
      <c r="P852" s="4" t="s">
        <v>28</v>
      </c>
      <c r="Q852" s="4"/>
      <c r="R852" s="4" t="s">
        <v>16</v>
      </c>
      <c r="S852" s="4"/>
      <c r="T852" s="4"/>
      <c r="U852" s="4" t="s">
        <v>16</v>
      </c>
      <c r="V852" s="4"/>
      <c r="W852" s="4" t="s">
        <v>16</v>
      </c>
      <c r="X852" s="4"/>
      <c r="Y852" s="4" t="s">
        <v>16</v>
      </c>
      <c r="Z852" s="4"/>
      <c r="AA852" s="4"/>
      <c r="AB852" s="4" t="s">
        <v>16</v>
      </c>
      <c r="AC852" s="4"/>
      <c r="AD852" s="4" t="s">
        <v>28</v>
      </c>
      <c r="AE852" s="236"/>
      <c r="AF852" s="4" t="s">
        <v>28</v>
      </c>
      <c r="AG852" s="4"/>
      <c r="AH852" s="4"/>
      <c r="AI852" s="4" t="s">
        <v>28</v>
      </c>
      <c r="AJ852" s="4"/>
      <c r="AK852" s="4" t="s">
        <v>28</v>
      </c>
      <c r="AL852" s="4"/>
      <c r="AM852" s="4" t="s">
        <v>16</v>
      </c>
      <c r="AN852" s="4"/>
      <c r="AO852" s="4"/>
      <c r="AP852" s="42">
        <f ca="1">COUNTIFS(INDIRECT(Data!$J$2),"&lt;&gt;")</f>
        <v>13</v>
      </c>
      <c r="AQ852" s="42">
        <f ca="1">COUNTIFS(INDIRECT(Data!$J$2),"P")</f>
        <v>8</v>
      </c>
      <c r="AR852" s="42">
        <f ca="1">COUNTIFS(INDIRECT(Data!$J$2),"A")</f>
        <v>5</v>
      </c>
      <c r="AS852" s="43">
        <f ca="1">COUNTIFS(INDIRECT(Data!$J$2),"L")</f>
        <v>0</v>
      </c>
      <c r="AT852" s="44">
        <f ca="1">IFERROR(Attd_Sheet[[#This Row],[Classes Attended]]/Attd_Sheet[[#This Row],[Column1]],"")</f>
        <v>0.61538461538461542</v>
      </c>
      <c r="AU852" s="26"/>
    </row>
    <row r="853" spans="1:47" s="35" customFormat="1" hidden="1" x14ac:dyDescent="0.25">
      <c r="A853" s="42">
        <f>COUNTIFS(Attd_Sheet[Student ID],Attd_Sheet[[#This Row],[Student ID]])</f>
        <v>1</v>
      </c>
      <c r="B853" s="13" t="s">
        <v>137</v>
      </c>
      <c r="C853" s="193" t="s">
        <v>2981</v>
      </c>
      <c r="D853" s="215" t="s">
        <v>2057</v>
      </c>
      <c r="E853" s="215" t="s">
        <v>2058</v>
      </c>
      <c r="F853" s="196" t="s">
        <v>30</v>
      </c>
      <c r="G853" s="215" t="s">
        <v>2405</v>
      </c>
      <c r="H853" s="193" t="s">
        <v>7</v>
      </c>
      <c r="I853" s="224" t="s">
        <v>2867</v>
      </c>
      <c r="J853" s="120" t="s">
        <v>112</v>
      </c>
      <c r="K853" s="4" t="s">
        <v>28</v>
      </c>
      <c r="L853" s="4"/>
      <c r="M853" s="4"/>
      <c r="N853" s="4" t="s">
        <v>28</v>
      </c>
      <c r="O853" s="4"/>
      <c r="P853" s="4" t="s">
        <v>16</v>
      </c>
      <c r="Q853" s="4"/>
      <c r="R853" s="4" t="s">
        <v>16</v>
      </c>
      <c r="S853" s="4"/>
      <c r="T853" s="4"/>
      <c r="U853" s="4" t="s">
        <v>16</v>
      </c>
      <c r="V853" s="4"/>
      <c r="W853" s="4" t="s">
        <v>16</v>
      </c>
      <c r="X853" s="4"/>
      <c r="Y853" s="4" t="s">
        <v>16</v>
      </c>
      <c r="Z853" s="4"/>
      <c r="AA853" s="4"/>
      <c r="AB853" s="4" t="s">
        <v>16</v>
      </c>
      <c r="AC853" s="4"/>
      <c r="AD853" s="4" t="s">
        <v>16</v>
      </c>
      <c r="AE853" s="236"/>
      <c r="AF853" s="4" t="s">
        <v>16</v>
      </c>
      <c r="AG853" s="4"/>
      <c r="AH853" s="4"/>
      <c r="AI853" s="4" t="s">
        <v>16</v>
      </c>
      <c r="AJ853" s="4"/>
      <c r="AK853" s="4" t="s">
        <v>16</v>
      </c>
      <c r="AL853" s="4"/>
      <c r="AM853" s="4" t="s">
        <v>16</v>
      </c>
      <c r="AN853" s="4"/>
      <c r="AO853" s="4"/>
      <c r="AP853" s="42">
        <f ca="1">COUNTIFS(INDIRECT(Data!$J$2),"&lt;&gt;")</f>
        <v>13</v>
      </c>
      <c r="AQ853" s="42">
        <f ca="1">COUNTIFS(INDIRECT(Data!$J$2),"P")</f>
        <v>11</v>
      </c>
      <c r="AR853" s="42">
        <f ca="1">COUNTIFS(INDIRECT(Data!$J$2),"A")</f>
        <v>2</v>
      </c>
      <c r="AS853" s="43">
        <f ca="1">COUNTIFS(INDIRECT(Data!$J$2),"L")</f>
        <v>0</v>
      </c>
      <c r="AT853" s="44">
        <f ca="1">IFERROR(Attd_Sheet[[#This Row],[Classes Attended]]/Attd_Sheet[[#This Row],[Column1]],"")</f>
        <v>0.84615384615384615</v>
      </c>
      <c r="AU853" s="26"/>
    </row>
    <row r="854" spans="1:47" s="35" customFormat="1" hidden="1" x14ac:dyDescent="0.25">
      <c r="A854" s="42">
        <f>COUNTIFS(Attd_Sheet[Student ID],Attd_Sheet[[#This Row],[Student ID]])</f>
        <v>1</v>
      </c>
      <c r="B854" s="13" t="s">
        <v>137</v>
      </c>
      <c r="C854" s="193" t="s">
        <v>2981</v>
      </c>
      <c r="D854" s="215" t="s">
        <v>2059</v>
      </c>
      <c r="E854" s="215" t="s">
        <v>2060</v>
      </c>
      <c r="F854" s="196" t="s">
        <v>30</v>
      </c>
      <c r="G854" s="215" t="s">
        <v>2405</v>
      </c>
      <c r="H854" s="193" t="s">
        <v>7</v>
      </c>
      <c r="I854" s="224" t="s">
        <v>2867</v>
      </c>
      <c r="J854" s="120" t="s">
        <v>112</v>
      </c>
      <c r="K854" s="4" t="s">
        <v>28</v>
      </c>
      <c r="L854" s="4"/>
      <c r="M854" s="4"/>
      <c r="N854" s="4" t="s">
        <v>16</v>
      </c>
      <c r="O854" s="4"/>
      <c r="P854" s="4" t="s">
        <v>16</v>
      </c>
      <c r="Q854" s="4"/>
      <c r="R854" s="4" t="s">
        <v>16</v>
      </c>
      <c r="S854" s="4"/>
      <c r="T854" s="4"/>
      <c r="U854" s="4" t="s">
        <v>16</v>
      </c>
      <c r="V854" s="4"/>
      <c r="W854" s="4" t="s">
        <v>16</v>
      </c>
      <c r="X854" s="4"/>
      <c r="Y854" s="4" t="s">
        <v>28</v>
      </c>
      <c r="Z854" s="4"/>
      <c r="AA854" s="4"/>
      <c r="AB854" s="4" t="s">
        <v>16</v>
      </c>
      <c r="AC854" s="4"/>
      <c r="AD854" s="4" t="s">
        <v>16</v>
      </c>
      <c r="AE854" s="236"/>
      <c r="AF854" s="4" t="s">
        <v>16</v>
      </c>
      <c r="AG854" s="4"/>
      <c r="AH854" s="4"/>
      <c r="AI854" s="4" t="s">
        <v>16</v>
      </c>
      <c r="AJ854" s="4"/>
      <c r="AK854" s="4" t="s">
        <v>16</v>
      </c>
      <c r="AL854" s="4"/>
      <c r="AM854" s="4" t="s">
        <v>16</v>
      </c>
      <c r="AN854" s="4"/>
      <c r="AO854" s="4"/>
      <c r="AP854" s="42">
        <f ca="1">COUNTIFS(INDIRECT(Data!$J$2),"&lt;&gt;")</f>
        <v>13</v>
      </c>
      <c r="AQ854" s="42">
        <f ca="1">COUNTIFS(INDIRECT(Data!$J$2),"P")</f>
        <v>11</v>
      </c>
      <c r="AR854" s="42">
        <f ca="1">COUNTIFS(INDIRECT(Data!$J$2),"A")</f>
        <v>2</v>
      </c>
      <c r="AS854" s="43">
        <f ca="1">COUNTIFS(INDIRECT(Data!$J$2),"L")</f>
        <v>0</v>
      </c>
      <c r="AT854" s="44">
        <f ca="1">IFERROR(Attd_Sheet[[#This Row],[Classes Attended]]/Attd_Sheet[[#This Row],[Column1]],"")</f>
        <v>0.84615384615384615</v>
      </c>
      <c r="AU854" s="26"/>
    </row>
    <row r="855" spans="1:47" s="35" customFormat="1" hidden="1" x14ac:dyDescent="0.25">
      <c r="A855" s="42">
        <f>COUNTIFS(Attd_Sheet[Student ID],Attd_Sheet[[#This Row],[Student ID]])</f>
        <v>1</v>
      </c>
      <c r="B855" s="13" t="s">
        <v>137</v>
      </c>
      <c r="C855" s="214" t="s">
        <v>2920</v>
      </c>
      <c r="D855" s="215" t="s">
        <v>453</v>
      </c>
      <c r="E855" s="215" t="s">
        <v>1267</v>
      </c>
      <c r="F855" s="196" t="s">
        <v>30</v>
      </c>
      <c r="G855" s="268" t="s">
        <v>2923</v>
      </c>
      <c r="H855" s="193" t="s">
        <v>6</v>
      </c>
      <c r="I855" s="224" t="s">
        <v>2993</v>
      </c>
      <c r="J855" s="120" t="s">
        <v>2480</v>
      </c>
      <c r="K855" s="4"/>
      <c r="L855" s="4"/>
      <c r="M855" s="4" t="s">
        <v>16</v>
      </c>
      <c r="N855" s="185"/>
      <c r="O855" s="4" t="s">
        <v>16</v>
      </c>
      <c r="P855" s="4"/>
      <c r="Q855" s="4" t="s">
        <v>16</v>
      </c>
      <c r="R855" s="4"/>
      <c r="S855" s="4"/>
      <c r="T855" s="4" t="s">
        <v>16</v>
      </c>
      <c r="U855" s="4"/>
      <c r="V855" s="4" t="s">
        <v>16</v>
      </c>
      <c r="W855" s="4"/>
      <c r="X855" s="4" t="s">
        <v>16</v>
      </c>
      <c r="Y855" s="4"/>
      <c r="Z855" s="4"/>
      <c r="AA855" s="4" t="s">
        <v>16</v>
      </c>
      <c r="AB855" s="4"/>
      <c r="AC855" s="4" t="s">
        <v>16</v>
      </c>
      <c r="AD855" s="162"/>
      <c r="AE855" s="4" t="s">
        <v>16</v>
      </c>
      <c r="AF855" s="4"/>
      <c r="AG855" s="4"/>
      <c r="AH855" s="4" t="s">
        <v>16</v>
      </c>
      <c r="AI855" s="4"/>
      <c r="AJ855" s="4" t="s">
        <v>16</v>
      </c>
      <c r="AK855" s="4"/>
      <c r="AL855" s="4" t="s">
        <v>16</v>
      </c>
      <c r="AM855" s="4"/>
      <c r="AN855" s="4"/>
      <c r="AO855" s="4" t="s">
        <v>16</v>
      </c>
      <c r="AP855" s="42">
        <f ca="1">COUNTIFS(INDIRECT(Data!$J$2),"&lt;&gt;")</f>
        <v>13</v>
      </c>
      <c r="AQ855" s="42">
        <f ca="1">COUNTIFS(INDIRECT(Data!$J$2),"P")</f>
        <v>13</v>
      </c>
      <c r="AR855" s="42">
        <f ca="1">COUNTIFS(INDIRECT(Data!$J$2),"A")</f>
        <v>0</v>
      </c>
      <c r="AS855" s="43">
        <f ca="1">COUNTIFS(INDIRECT(Data!$J$2),"L")</f>
        <v>0</v>
      </c>
      <c r="AT855" s="44">
        <f ca="1">IFERROR(Attd_Sheet[[#This Row],[Classes Attended]]/Attd_Sheet[[#This Row],[Column1]],"")</f>
        <v>1</v>
      </c>
      <c r="AU855" s="26"/>
    </row>
    <row r="856" spans="1:47" s="35" customFormat="1" hidden="1" x14ac:dyDescent="0.25">
      <c r="A856" s="42">
        <f>COUNTIFS(Attd_Sheet[Student ID],Attd_Sheet[[#This Row],[Student ID]])</f>
        <v>1</v>
      </c>
      <c r="B856" s="13" t="s">
        <v>137</v>
      </c>
      <c r="C856" s="214" t="s">
        <v>2920</v>
      </c>
      <c r="D856" s="215" t="s">
        <v>454</v>
      </c>
      <c r="E856" s="215" t="s">
        <v>1268</v>
      </c>
      <c r="F856" s="196" t="s">
        <v>30</v>
      </c>
      <c r="G856" s="268" t="s">
        <v>2923</v>
      </c>
      <c r="H856" s="193" t="s">
        <v>6</v>
      </c>
      <c r="I856" s="224" t="s">
        <v>2993</v>
      </c>
      <c r="J856" s="120" t="s">
        <v>2480</v>
      </c>
      <c r="K856" s="4"/>
      <c r="L856" s="4"/>
      <c r="M856" s="4" t="s">
        <v>16</v>
      </c>
      <c r="N856" s="185"/>
      <c r="O856" s="4" t="s">
        <v>16</v>
      </c>
      <c r="P856" s="4"/>
      <c r="Q856" s="4" t="s">
        <v>16</v>
      </c>
      <c r="R856" s="4"/>
      <c r="S856" s="4"/>
      <c r="T856" s="4" t="s">
        <v>16</v>
      </c>
      <c r="U856" s="4"/>
      <c r="V856" s="4" t="s">
        <v>16</v>
      </c>
      <c r="W856" s="4"/>
      <c r="X856" s="4" t="s">
        <v>16</v>
      </c>
      <c r="Y856" s="4"/>
      <c r="Z856" s="4"/>
      <c r="AA856" s="4" t="s">
        <v>16</v>
      </c>
      <c r="AB856" s="4"/>
      <c r="AC856" s="4" t="s">
        <v>16</v>
      </c>
      <c r="AD856" s="162"/>
      <c r="AE856" s="4" t="s">
        <v>16</v>
      </c>
      <c r="AF856" s="4"/>
      <c r="AG856" s="4"/>
      <c r="AH856" s="4" t="s">
        <v>16</v>
      </c>
      <c r="AI856" s="4"/>
      <c r="AJ856" s="4" t="s">
        <v>16</v>
      </c>
      <c r="AK856" s="4"/>
      <c r="AL856" s="4" t="s">
        <v>16</v>
      </c>
      <c r="AM856" s="4"/>
      <c r="AN856" s="4"/>
      <c r="AO856" s="4" t="s">
        <v>16</v>
      </c>
      <c r="AP856" s="42">
        <f ca="1">COUNTIFS(INDIRECT(Data!$J$2),"&lt;&gt;")</f>
        <v>13</v>
      </c>
      <c r="AQ856" s="42">
        <f ca="1">COUNTIFS(INDIRECT(Data!$J$2),"P")</f>
        <v>13</v>
      </c>
      <c r="AR856" s="42">
        <f ca="1">COUNTIFS(INDIRECT(Data!$J$2),"A")</f>
        <v>0</v>
      </c>
      <c r="AS856" s="43">
        <f ca="1">COUNTIFS(INDIRECT(Data!$J$2),"L")</f>
        <v>0</v>
      </c>
      <c r="AT856" s="44">
        <f ca="1">IFERROR(Attd_Sheet[[#This Row],[Classes Attended]]/Attd_Sheet[[#This Row],[Column1]],"")</f>
        <v>1</v>
      </c>
      <c r="AU856" s="26"/>
    </row>
    <row r="857" spans="1:47" s="35" customFormat="1" hidden="1" x14ac:dyDescent="0.25">
      <c r="A857" s="42">
        <f>COUNTIFS(Attd_Sheet[Student ID],Attd_Sheet[[#This Row],[Student ID]])</f>
        <v>1</v>
      </c>
      <c r="B857" s="13" t="s">
        <v>137</v>
      </c>
      <c r="C857" s="214" t="s">
        <v>2920</v>
      </c>
      <c r="D857" s="215" t="s">
        <v>455</v>
      </c>
      <c r="E857" s="215" t="s">
        <v>1269</v>
      </c>
      <c r="F857" s="196" t="s">
        <v>30</v>
      </c>
      <c r="G857" s="268" t="s">
        <v>2923</v>
      </c>
      <c r="H857" s="193" t="s">
        <v>6</v>
      </c>
      <c r="I857" s="224" t="s">
        <v>2993</v>
      </c>
      <c r="J857" s="120" t="s">
        <v>2480</v>
      </c>
      <c r="K857" s="4"/>
      <c r="L857" s="4"/>
      <c r="M857" s="4" t="s">
        <v>16</v>
      </c>
      <c r="N857" s="185"/>
      <c r="O857" s="4" t="s">
        <v>16</v>
      </c>
      <c r="P857" s="4"/>
      <c r="Q857" s="4" t="s">
        <v>16</v>
      </c>
      <c r="R857" s="4"/>
      <c r="S857" s="4"/>
      <c r="T857" s="4" t="s">
        <v>16</v>
      </c>
      <c r="U857" s="4"/>
      <c r="V857" s="4" t="s">
        <v>16</v>
      </c>
      <c r="W857" s="4"/>
      <c r="X857" s="4" t="s">
        <v>16</v>
      </c>
      <c r="Y857" s="4"/>
      <c r="Z857" s="4"/>
      <c r="AA857" s="4" t="s">
        <v>16</v>
      </c>
      <c r="AB857" s="4"/>
      <c r="AC857" s="4" t="s">
        <v>16</v>
      </c>
      <c r="AD857" s="162"/>
      <c r="AE857" s="4" t="s">
        <v>16</v>
      </c>
      <c r="AF857" s="4"/>
      <c r="AG857" s="4"/>
      <c r="AH857" s="4" t="s">
        <v>16</v>
      </c>
      <c r="AI857" s="4"/>
      <c r="AJ857" s="4" t="s">
        <v>16</v>
      </c>
      <c r="AK857" s="4"/>
      <c r="AL857" s="4" t="s">
        <v>16</v>
      </c>
      <c r="AM857" s="4"/>
      <c r="AN857" s="4"/>
      <c r="AO857" s="4" t="s">
        <v>16</v>
      </c>
      <c r="AP857" s="42">
        <f ca="1">COUNTIFS(INDIRECT(Data!$J$2),"&lt;&gt;")</f>
        <v>13</v>
      </c>
      <c r="AQ857" s="42">
        <f ca="1">COUNTIFS(INDIRECT(Data!$J$2),"P")</f>
        <v>13</v>
      </c>
      <c r="AR857" s="42">
        <f ca="1">COUNTIFS(INDIRECT(Data!$J$2),"A")</f>
        <v>0</v>
      </c>
      <c r="AS857" s="43">
        <f ca="1">COUNTIFS(INDIRECT(Data!$J$2),"L")</f>
        <v>0</v>
      </c>
      <c r="AT857" s="44">
        <f ca="1">IFERROR(Attd_Sheet[[#This Row],[Classes Attended]]/Attd_Sheet[[#This Row],[Column1]],"")</f>
        <v>1</v>
      </c>
      <c r="AU857" s="119"/>
    </row>
    <row r="858" spans="1:47" s="35" customFormat="1" hidden="1" x14ac:dyDescent="0.25">
      <c r="A858" s="42">
        <f>COUNTIFS(Attd_Sheet[Student ID],Attd_Sheet[[#This Row],[Student ID]])</f>
        <v>1</v>
      </c>
      <c r="B858" s="13" t="s">
        <v>137</v>
      </c>
      <c r="C858" s="214" t="s">
        <v>2920</v>
      </c>
      <c r="D858" s="215" t="s">
        <v>456</v>
      </c>
      <c r="E858" s="215" t="s">
        <v>1270</v>
      </c>
      <c r="F858" s="196" t="s">
        <v>30</v>
      </c>
      <c r="G858" s="268" t="s">
        <v>2923</v>
      </c>
      <c r="H858" s="193" t="s">
        <v>6</v>
      </c>
      <c r="I858" s="224" t="s">
        <v>2993</v>
      </c>
      <c r="J858" s="120" t="s">
        <v>2480</v>
      </c>
      <c r="K858" s="4"/>
      <c r="L858" s="4"/>
      <c r="M858" s="4" t="s">
        <v>16</v>
      </c>
      <c r="N858" s="185"/>
      <c r="O858" s="4" t="s">
        <v>16</v>
      </c>
      <c r="P858" s="4"/>
      <c r="Q858" s="4" t="s">
        <v>16</v>
      </c>
      <c r="R858" s="4"/>
      <c r="S858" s="4"/>
      <c r="T858" s="4" t="s">
        <v>16</v>
      </c>
      <c r="U858" s="4"/>
      <c r="V858" s="4" t="s">
        <v>16</v>
      </c>
      <c r="W858" s="4"/>
      <c r="X858" s="4" t="s">
        <v>16</v>
      </c>
      <c r="Y858" s="4"/>
      <c r="Z858" s="4"/>
      <c r="AA858" s="4" t="s">
        <v>16</v>
      </c>
      <c r="AB858" s="4"/>
      <c r="AC858" s="4" t="s">
        <v>16</v>
      </c>
      <c r="AD858" s="162"/>
      <c r="AE858" s="4" t="s">
        <v>16</v>
      </c>
      <c r="AF858" s="4"/>
      <c r="AG858" s="4"/>
      <c r="AH858" s="4" t="s">
        <v>16</v>
      </c>
      <c r="AI858" s="4"/>
      <c r="AJ858" s="4" t="s">
        <v>16</v>
      </c>
      <c r="AK858" s="4"/>
      <c r="AL858" s="4" t="s">
        <v>16</v>
      </c>
      <c r="AM858" s="4"/>
      <c r="AN858" s="4"/>
      <c r="AO858" s="4" t="s">
        <v>16</v>
      </c>
      <c r="AP858" s="42">
        <f ca="1">COUNTIFS(INDIRECT(Data!$J$2),"&lt;&gt;")</f>
        <v>13</v>
      </c>
      <c r="AQ858" s="42">
        <f ca="1">COUNTIFS(INDIRECT(Data!$J$2),"P")</f>
        <v>13</v>
      </c>
      <c r="AR858" s="42">
        <f ca="1">COUNTIFS(INDIRECT(Data!$J$2),"A")</f>
        <v>0</v>
      </c>
      <c r="AS858" s="43">
        <f ca="1">COUNTIFS(INDIRECT(Data!$J$2),"L")</f>
        <v>0</v>
      </c>
      <c r="AT858" s="44">
        <f ca="1">IFERROR(Attd_Sheet[[#This Row],[Classes Attended]]/Attd_Sheet[[#This Row],[Column1]],"")</f>
        <v>1</v>
      </c>
      <c r="AU858" s="26"/>
    </row>
    <row r="859" spans="1:47" s="35" customFormat="1" hidden="1" x14ac:dyDescent="0.25">
      <c r="A859" s="42">
        <f>COUNTIFS(Attd_Sheet[Student ID],Attd_Sheet[[#This Row],[Student ID]])</f>
        <v>1</v>
      </c>
      <c r="B859" s="13" t="s">
        <v>137</v>
      </c>
      <c r="C859" s="214" t="s">
        <v>2920</v>
      </c>
      <c r="D859" s="215" t="s">
        <v>457</v>
      </c>
      <c r="E859" s="215" t="s">
        <v>1271</v>
      </c>
      <c r="F859" s="196" t="s">
        <v>30</v>
      </c>
      <c r="G859" s="268" t="s">
        <v>2923</v>
      </c>
      <c r="H859" s="193" t="s">
        <v>6</v>
      </c>
      <c r="I859" s="224" t="s">
        <v>2993</v>
      </c>
      <c r="J859" s="120" t="s">
        <v>2480</v>
      </c>
      <c r="K859" s="4"/>
      <c r="L859" s="4"/>
      <c r="M859" s="4" t="s">
        <v>16</v>
      </c>
      <c r="N859" s="185"/>
      <c r="O859" s="4" t="s">
        <v>16</v>
      </c>
      <c r="P859" s="4"/>
      <c r="Q859" s="4" t="s">
        <v>16</v>
      </c>
      <c r="R859" s="4"/>
      <c r="S859" s="4"/>
      <c r="T859" s="4" t="s">
        <v>16</v>
      </c>
      <c r="U859" s="4"/>
      <c r="V859" s="4" t="s">
        <v>16</v>
      </c>
      <c r="W859" s="4"/>
      <c r="X859" s="4" t="s">
        <v>16</v>
      </c>
      <c r="Y859" s="4"/>
      <c r="Z859" s="4"/>
      <c r="AA859" s="4" t="s">
        <v>16</v>
      </c>
      <c r="AB859" s="4"/>
      <c r="AC859" s="4" t="s">
        <v>16</v>
      </c>
      <c r="AD859" s="162"/>
      <c r="AE859" s="4" t="s">
        <v>16</v>
      </c>
      <c r="AF859" s="4"/>
      <c r="AG859" s="4"/>
      <c r="AH859" s="4" t="s">
        <v>16</v>
      </c>
      <c r="AI859" s="4"/>
      <c r="AJ859" s="4" t="s">
        <v>16</v>
      </c>
      <c r="AK859" s="4"/>
      <c r="AL859" s="4" t="s">
        <v>16</v>
      </c>
      <c r="AM859" s="4"/>
      <c r="AN859" s="4"/>
      <c r="AO859" s="4" t="s">
        <v>16</v>
      </c>
      <c r="AP859" s="42">
        <f ca="1">COUNTIFS(INDIRECT(Data!$J$2),"&lt;&gt;")</f>
        <v>13</v>
      </c>
      <c r="AQ859" s="42">
        <f ca="1">COUNTIFS(INDIRECT(Data!$J$2),"P")</f>
        <v>13</v>
      </c>
      <c r="AR859" s="42">
        <f ca="1">COUNTIFS(INDIRECT(Data!$J$2),"A")</f>
        <v>0</v>
      </c>
      <c r="AS859" s="43">
        <f ca="1">COUNTIFS(INDIRECT(Data!$J$2),"L")</f>
        <v>0</v>
      </c>
      <c r="AT859" s="44">
        <f ca="1">IFERROR(Attd_Sheet[[#This Row],[Classes Attended]]/Attd_Sheet[[#This Row],[Column1]],"")</f>
        <v>1</v>
      </c>
      <c r="AU859" s="26"/>
    </row>
    <row r="860" spans="1:47" s="35" customFormat="1" hidden="1" x14ac:dyDescent="0.25">
      <c r="A860" s="42">
        <f>COUNTIFS(Attd_Sheet[Student ID],Attd_Sheet[[#This Row],[Student ID]])</f>
        <v>1</v>
      </c>
      <c r="B860" s="13" t="s">
        <v>137</v>
      </c>
      <c r="C860" s="214" t="s">
        <v>2920</v>
      </c>
      <c r="D860" s="215" t="s">
        <v>458</v>
      </c>
      <c r="E860" s="215" t="s">
        <v>1272</v>
      </c>
      <c r="F860" s="196" t="s">
        <v>30</v>
      </c>
      <c r="G860" s="268" t="s">
        <v>2923</v>
      </c>
      <c r="H860" s="193" t="s">
        <v>6</v>
      </c>
      <c r="I860" s="224" t="s">
        <v>2993</v>
      </c>
      <c r="J860" s="120" t="s">
        <v>2480</v>
      </c>
      <c r="K860" s="4"/>
      <c r="L860" s="4"/>
      <c r="M860" s="4" t="s">
        <v>16</v>
      </c>
      <c r="N860" s="185"/>
      <c r="O860" s="4" t="s">
        <v>16</v>
      </c>
      <c r="P860" s="4"/>
      <c r="Q860" s="4" t="s">
        <v>16</v>
      </c>
      <c r="R860" s="4"/>
      <c r="S860" s="4"/>
      <c r="T860" s="4" t="s">
        <v>16</v>
      </c>
      <c r="U860" s="4"/>
      <c r="V860" s="4" t="s">
        <v>16</v>
      </c>
      <c r="W860" s="4"/>
      <c r="X860" s="4" t="s">
        <v>16</v>
      </c>
      <c r="Y860" s="4"/>
      <c r="Z860" s="4"/>
      <c r="AA860" s="4" t="s">
        <v>16</v>
      </c>
      <c r="AB860" s="4"/>
      <c r="AC860" s="4" t="s">
        <v>16</v>
      </c>
      <c r="AD860" s="162"/>
      <c r="AE860" s="4" t="s">
        <v>16</v>
      </c>
      <c r="AF860" s="4"/>
      <c r="AG860" s="4"/>
      <c r="AH860" s="4" t="s">
        <v>16</v>
      </c>
      <c r="AI860" s="4"/>
      <c r="AJ860" s="4" t="s">
        <v>16</v>
      </c>
      <c r="AK860" s="4"/>
      <c r="AL860" s="4" t="s">
        <v>16</v>
      </c>
      <c r="AM860" s="4"/>
      <c r="AN860" s="4"/>
      <c r="AO860" s="4" t="s">
        <v>16</v>
      </c>
      <c r="AP860" s="42">
        <f ca="1">COUNTIFS(INDIRECT(Data!$J$2),"&lt;&gt;")</f>
        <v>13</v>
      </c>
      <c r="AQ860" s="42">
        <f ca="1">COUNTIFS(INDIRECT(Data!$J$2),"P")</f>
        <v>13</v>
      </c>
      <c r="AR860" s="42">
        <f ca="1">COUNTIFS(INDIRECT(Data!$J$2),"A")</f>
        <v>0</v>
      </c>
      <c r="AS860" s="43">
        <f ca="1">COUNTIFS(INDIRECT(Data!$J$2),"L")</f>
        <v>0</v>
      </c>
      <c r="AT860" s="44">
        <f ca="1">IFERROR(Attd_Sheet[[#This Row],[Classes Attended]]/Attd_Sheet[[#This Row],[Column1]],"")</f>
        <v>1</v>
      </c>
      <c r="AU860" s="26"/>
    </row>
    <row r="861" spans="1:47" s="35" customFormat="1" hidden="1" x14ac:dyDescent="0.25">
      <c r="A861" s="42">
        <f>COUNTIFS(Attd_Sheet[Student ID],Attd_Sheet[[#This Row],[Student ID]])</f>
        <v>1</v>
      </c>
      <c r="B861" s="13" t="s">
        <v>137</v>
      </c>
      <c r="C861" s="214" t="s">
        <v>2920</v>
      </c>
      <c r="D861" s="215" t="s">
        <v>459</v>
      </c>
      <c r="E861" s="215" t="s">
        <v>1273</v>
      </c>
      <c r="F861" s="196" t="s">
        <v>30</v>
      </c>
      <c r="G861" s="268" t="s">
        <v>2923</v>
      </c>
      <c r="H861" s="193" t="s">
        <v>6</v>
      </c>
      <c r="I861" s="224" t="s">
        <v>2993</v>
      </c>
      <c r="J861" s="120" t="s">
        <v>2480</v>
      </c>
      <c r="K861" s="4"/>
      <c r="L861" s="4"/>
      <c r="M861" s="4" t="s">
        <v>16</v>
      </c>
      <c r="N861" s="185"/>
      <c r="O861" s="4" t="s">
        <v>16</v>
      </c>
      <c r="P861" s="4"/>
      <c r="Q861" s="4" t="s">
        <v>16</v>
      </c>
      <c r="R861" s="4"/>
      <c r="S861" s="4"/>
      <c r="T861" s="4" t="s">
        <v>16</v>
      </c>
      <c r="U861" s="4"/>
      <c r="V861" s="4" t="s">
        <v>16</v>
      </c>
      <c r="W861" s="4"/>
      <c r="X861" s="4" t="s">
        <v>16</v>
      </c>
      <c r="Y861" s="4"/>
      <c r="Z861" s="4"/>
      <c r="AA861" s="4" t="s">
        <v>16</v>
      </c>
      <c r="AB861" s="4"/>
      <c r="AC861" s="4" t="s">
        <v>16</v>
      </c>
      <c r="AD861" s="162"/>
      <c r="AE861" s="4" t="s">
        <v>16</v>
      </c>
      <c r="AF861" s="4"/>
      <c r="AG861" s="4"/>
      <c r="AH861" s="4" t="s">
        <v>16</v>
      </c>
      <c r="AI861" s="4"/>
      <c r="AJ861" s="4" t="s">
        <v>16</v>
      </c>
      <c r="AK861" s="4"/>
      <c r="AL861" s="4" t="s">
        <v>16</v>
      </c>
      <c r="AM861" s="4"/>
      <c r="AN861" s="4"/>
      <c r="AO861" s="4" t="s">
        <v>16</v>
      </c>
      <c r="AP861" s="42">
        <f ca="1">COUNTIFS(INDIRECT(Data!$J$2),"&lt;&gt;")</f>
        <v>13</v>
      </c>
      <c r="AQ861" s="42">
        <f ca="1">COUNTIFS(INDIRECT(Data!$J$2),"P")</f>
        <v>13</v>
      </c>
      <c r="AR861" s="42">
        <f ca="1">COUNTIFS(INDIRECT(Data!$J$2),"A")</f>
        <v>0</v>
      </c>
      <c r="AS861" s="43">
        <f ca="1">COUNTIFS(INDIRECT(Data!$J$2),"L")</f>
        <v>0</v>
      </c>
      <c r="AT861" s="44">
        <f ca="1">IFERROR(Attd_Sheet[[#This Row],[Classes Attended]]/Attd_Sheet[[#This Row],[Column1]],"")</f>
        <v>1</v>
      </c>
      <c r="AU861" s="26"/>
    </row>
    <row r="862" spans="1:47" s="35" customFormat="1" hidden="1" x14ac:dyDescent="0.25">
      <c r="A862" s="42">
        <f>COUNTIFS(Attd_Sheet[Student ID],Attd_Sheet[[#This Row],[Student ID]])</f>
        <v>1</v>
      </c>
      <c r="B862" s="13" t="s">
        <v>137</v>
      </c>
      <c r="C862" s="214" t="s">
        <v>2920</v>
      </c>
      <c r="D862" s="215" t="s">
        <v>460</v>
      </c>
      <c r="E862" s="215" t="s">
        <v>1274</v>
      </c>
      <c r="F862" s="196" t="s">
        <v>30</v>
      </c>
      <c r="G862" s="268" t="s">
        <v>2923</v>
      </c>
      <c r="H862" s="193" t="s">
        <v>6</v>
      </c>
      <c r="I862" s="224" t="s">
        <v>2993</v>
      </c>
      <c r="J862" s="120" t="s">
        <v>2480</v>
      </c>
      <c r="K862" s="4"/>
      <c r="L862" s="4"/>
      <c r="M862" s="4" t="s">
        <v>16</v>
      </c>
      <c r="N862" s="185"/>
      <c r="O862" s="4" t="s">
        <v>16</v>
      </c>
      <c r="P862" s="4"/>
      <c r="Q862" s="4" t="s">
        <v>16</v>
      </c>
      <c r="R862" s="4"/>
      <c r="S862" s="4"/>
      <c r="T862" s="4" t="s">
        <v>16</v>
      </c>
      <c r="U862" s="4"/>
      <c r="V862" s="4" t="s">
        <v>16</v>
      </c>
      <c r="W862" s="4"/>
      <c r="X862" s="4" t="s">
        <v>16</v>
      </c>
      <c r="Y862" s="4"/>
      <c r="Z862" s="4"/>
      <c r="AA862" s="4" t="s">
        <v>16</v>
      </c>
      <c r="AB862" s="4"/>
      <c r="AC862" s="4" t="s">
        <v>16</v>
      </c>
      <c r="AD862" s="162"/>
      <c r="AE862" s="4" t="s">
        <v>16</v>
      </c>
      <c r="AF862" s="4"/>
      <c r="AG862" s="4"/>
      <c r="AH862" s="4" t="s">
        <v>16</v>
      </c>
      <c r="AI862" s="4"/>
      <c r="AJ862" s="4" t="s">
        <v>16</v>
      </c>
      <c r="AK862" s="4"/>
      <c r="AL862" s="4" t="s">
        <v>16</v>
      </c>
      <c r="AM862" s="4"/>
      <c r="AN862" s="4"/>
      <c r="AO862" s="4" t="s">
        <v>16</v>
      </c>
      <c r="AP862" s="42">
        <f ca="1">COUNTIFS(INDIRECT(Data!$J$2),"&lt;&gt;")</f>
        <v>13</v>
      </c>
      <c r="AQ862" s="42">
        <f ca="1">COUNTIFS(INDIRECT(Data!$J$2),"P")</f>
        <v>13</v>
      </c>
      <c r="AR862" s="42">
        <f ca="1">COUNTIFS(INDIRECT(Data!$J$2),"A")</f>
        <v>0</v>
      </c>
      <c r="AS862" s="43">
        <f ca="1">COUNTIFS(INDIRECT(Data!$J$2),"L")</f>
        <v>0</v>
      </c>
      <c r="AT862" s="44">
        <f ca="1">IFERROR(Attd_Sheet[[#This Row],[Classes Attended]]/Attd_Sheet[[#This Row],[Column1]],"")</f>
        <v>1</v>
      </c>
      <c r="AU862" s="26"/>
    </row>
    <row r="863" spans="1:47" s="35" customFormat="1" hidden="1" x14ac:dyDescent="0.25">
      <c r="A863" s="42">
        <f>COUNTIFS(Attd_Sheet[Student ID],Attd_Sheet[[#This Row],[Student ID]])</f>
        <v>1</v>
      </c>
      <c r="B863" s="13" t="s">
        <v>137</v>
      </c>
      <c r="C863" s="214" t="s">
        <v>2920</v>
      </c>
      <c r="D863" s="215" t="s">
        <v>451</v>
      </c>
      <c r="E863" s="215" t="s">
        <v>1265</v>
      </c>
      <c r="F863" s="196" t="s">
        <v>30</v>
      </c>
      <c r="G863" s="268" t="s">
        <v>2923</v>
      </c>
      <c r="H863" s="193" t="s">
        <v>6</v>
      </c>
      <c r="I863" s="224" t="s">
        <v>2993</v>
      </c>
      <c r="J863" s="120" t="s">
        <v>2480</v>
      </c>
      <c r="K863" s="4"/>
      <c r="L863" s="4"/>
      <c r="M863" s="4" t="s">
        <v>16</v>
      </c>
      <c r="N863" s="185"/>
      <c r="O863" s="4" t="s">
        <v>16</v>
      </c>
      <c r="P863" s="4"/>
      <c r="Q863" s="4" t="s">
        <v>16</v>
      </c>
      <c r="R863" s="4"/>
      <c r="S863" s="4"/>
      <c r="T863" s="4" t="s">
        <v>16</v>
      </c>
      <c r="U863" s="4"/>
      <c r="V863" s="4" t="s">
        <v>16</v>
      </c>
      <c r="W863" s="4"/>
      <c r="X863" s="4" t="s">
        <v>16</v>
      </c>
      <c r="Y863" s="4"/>
      <c r="Z863" s="4"/>
      <c r="AA863" s="4" t="s">
        <v>16</v>
      </c>
      <c r="AB863" s="4"/>
      <c r="AC863" s="4" t="s">
        <v>16</v>
      </c>
      <c r="AD863" s="162"/>
      <c r="AE863" s="4" t="s">
        <v>16</v>
      </c>
      <c r="AF863" s="4"/>
      <c r="AG863" s="4"/>
      <c r="AH863" s="4" t="s">
        <v>16</v>
      </c>
      <c r="AI863" s="4"/>
      <c r="AJ863" s="4" t="s">
        <v>16</v>
      </c>
      <c r="AK863" s="4"/>
      <c r="AL863" s="4" t="s">
        <v>16</v>
      </c>
      <c r="AM863" s="4"/>
      <c r="AN863" s="4"/>
      <c r="AO863" s="4" t="s">
        <v>16</v>
      </c>
      <c r="AP863" s="42">
        <f ca="1">COUNTIFS(INDIRECT(Data!$J$2),"&lt;&gt;")</f>
        <v>13</v>
      </c>
      <c r="AQ863" s="42">
        <f ca="1">COUNTIFS(INDIRECT(Data!$J$2),"P")</f>
        <v>13</v>
      </c>
      <c r="AR863" s="42">
        <f ca="1">COUNTIFS(INDIRECT(Data!$J$2),"A")</f>
        <v>0</v>
      </c>
      <c r="AS863" s="43">
        <f ca="1">COUNTIFS(INDIRECT(Data!$J$2),"L")</f>
        <v>0</v>
      </c>
      <c r="AT863" s="44">
        <f ca="1">IFERROR(Attd_Sheet[[#This Row],[Classes Attended]]/Attd_Sheet[[#This Row],[Column1]],"")</f>
        <v>1</v>
      </c>
      <c r="AU863" s="26"/>
    </row>
    <row r="864" spans="1:47" s="35" customFormat="1" hidden="1" x14ac:dyDescent="0.25">
      <c r="A864" s="42">
        <f>COUNTIFS(Attd_Sheet[Student ID],Attd_Sheet[[#This Row],[Student ID]])</f>
        <v>1</v>
      </c>
      <c r="B864" s="13" t="s">
        <v>137</v>
      </c>
      <c r="C864" s="214" t="s">
        <v>2920</v>
      </c>
      <c r="D864" s="215" t="s">
        <v>461</v>
      </c>
      <c r="E864" s="215" t="s">
        <v>1275</v>
      </c>
      <c r="F864" s="196" t="s">
        <v>30</v>
      </c>
      <c r="G864" s="268" t="s">
        <v>2923</v>
      </c>
      <c r="H864" s="193" t="s">
        <v>6</v>
      </c>
      <c r="I864" s="224" t="s">
        <v>2993</v>
      </c>
      <c r="J864" s="120" t="s">
        <v>2480</v>
      </c>
      <c r="K864" s="4"/>
      <c r="L864" s="4"/>
      <c r="M864" s="4" t="s">
        <v>16</v>
      </c>
      <c r="N864" s="185"/>
      <c r="O864" s="4" t="s">
        <v>16</v>
      </c>
      <c r="P864" s="4"/>
      <c r="Q864" s="4" t="s">
        <v>16</v>
      </c>
      <c r="R864" s="4"/>
      <c r="S864" s="4"/>
      <c r="T864" s="4" t="s">
        <v>16</v>
      </c>
      <c r="U864" s="4"/>
      <c r="V864" s="4" t="s">
        <v>16</v>
      </c>
      <c r="W864" s="4"/>
      <c r="X864" s="4" t="s">
        <v>16</v>
      </c>
      <c r="Y864" s="4"/>
      <c r="Z864" s="4"/>
      <c r="AA864" s="4" t="s">
        <v>16</v>
      </c>
      <c r="AB864" s="4"/>
      <c r="AC864" s="4" t="s">
        <v>16</v>
      </c>
      <c r="AD864" s="4"/>
      <c r="AE864" s="4" t="s">
        <v>16</v>
      </c>
      <c r="AF864" s="4"/>
      <c r="AG864" s="4"/>
      <c r="AH864" s="4" t="s">
        <v>16</v>
      </c>
      <c r="AI864" s="4"/>
      <c r="AJ864" s="4" t="s">
        <v>16</v>
      </c>
      <c r="AK864" s="4"/>
      <c r="AL864" s="4" t="s">
        <v>16</v>
      </c>
      <c r="AM864" s="4"/>
      <c r="AN864" s="4"/>
      <c r="AO864" s="4" t="s">
        <v>16</v>
      </c>
      <c r="AP864" s="42">
        <f ca="1">COUNTIFS(INDIRECT(Data!$J$2),"&lt;&gt;")</f>
        <v>13</v>
      </c>
      <c r="AQ864" s="42">
        <f ca="1">COUNTIFS(INDIRECT(Data!$J$2),"P")</f>
        <v>13</v>
      </c>
      <c r="AR864" s="42">
        <f ca="1">COUNTIFS(INDIRECT(Data!$J$2),"A")</f>
        <v>0</v>
      </c>
      <c r="AS864" s="43">
        <f ca="1">COUNTIFS(INDIRECT(Data!$J$2),"L")</f>
        <v>0</v>
      </c>
      <c r="AT864" s="44">
        <f ca="1">IFERROR(Attd_Sheet[[#This Row],[Classes Attended]]/Attd_Sheet[[#This Row],[Column1]],"")</f>
        <v>1</v>
      </c>
      <c r="AU864" s="93"/>
    </row>
    <row r="865" spans="1:47" s="35" customFormat="1" hidden="1" x14ac:dyDescent="0.25">
      <c r="A865" s="42">
        <f>COUNTIFS(Attd_Sheet[Student ID],Attd_Sheet[[#This Row],[Student ID]])</f>
        <v>1</v>
      </c>
      <c r="B865" s="13" t="s">
        <v>137</v>
      </c>
      <c r="C865" s="214" t="s">
        <v>2920</v>
      </c>
      <c r="D865" s="215" t="s">
        <v>462</v>
      </c>
      <c r="E865" s="215" t="s">
        <v>1276</v>
      </c>
      <c r="F865" s="196" t="s">
        <v>30</v>
      </c>
      <c r="G865" s="268" t="s">
        <v>2923</v>
      </c>
      <c r="H865" s="193" t="s">
        <v>6</v>
      </c>
      <c r="I865" s="224" t="s">
        <v>2993</v>
      </c>
      <c r="J865" s="120" t="s">
        <v>2480</v>
      </c>
      <c r="K865" s="4"/>
      <c r="L865" s="4"/>
      <c r="M865" s="4" t="s">
        <v>16</v>
      </c>
      <c r="N865" s="185"/>
      <c r="O865" s="4" t="s">
        <v>16</v>
      </c>
      <c r="P865" s="4"/>
      <c r="Q865" s="4" t="s">
        <v>16</v>
      </c>
      <c r="R865" s="4"/>
      <c r="S865" s="4"/>
      <c r="T865" s="4" t="s">
        <v>16</v>
      </c>
      <c r="U865" s="4"/>
      <c r="V865" s="4" t="s">
        <v>16</v>
      </c>
      <c r="W865" s="4"/>
      <c r="X865" s="4" t="s">
        <v>16</v>
      </c>
      <c r="Y865" s="4"/>
      <c r="Z865" s="4"/>
      <c r="AA865" s="4" t="s">
        <v>16</v>
      </c>
      <c r="AB865" s="4"/>
      <c r="AC865" s="4" t="s">
        <v>16</v>
      </c>
      <c r="AD865" s="4"/>
      <c r="AE865" s="4" t="s">
        <v>16</v>
      </c>
      <c r="AF865" s="4"/>
      <c r="AG865" s="4"/>
      <c r="AH865" s="4" t="s">
        <v>16</v>
      </c>
      <c r="AI865" s="4"/>
      <c r="AJ865" s="4" t="s">
        <v>16</v>
      </c>
      <c r="AK865" s="4"/>
      <c r="AL865" s="4" t="s">
        <v>16</v>
      </c>
      <c r="AM865" s="4"/>
      <c r="AN865" s="4"/>
      <c r="AO865" s="4" t="s">
        <v>16</v>
      </c>
      <c r="AP865" s="42">
        <f ca="1">COUNTIFS(INDIRECT(Data!$J$2),"&lt;&gt;")</f>
        <v>13</v>
      </c>
      <c r="AQ865" s="42">
        <f ca="1">COUNTIFS(INDIRECT(Data!$J$2),"P")</f>
        <v>13</v>
      </c>
      <c r="AR865" s="42">
        <f ca="1">COUNTIFS(INDIRECT(Data!$J$2),"A")</f>
        <v>0</v>
      </c>
      <c r="AS865" s="43">
        <f ca="1">COUNTIFS(INDIRECT(Data!$J$2),"L")</f>
        <v>0</v>
      </c>
      <c r="AT865" s="44">
        <f ca="1">IFERROR(Attd_Sheet[[#This Row],[Classes Attended]]/Attd_Sheet[[#This Row],[Column1]],"")</f>
        <v>1</v>
      </c>
      <c r="AU865" s="93"/>
    </row>
    <row r="866" spans="1:47" s="35" customFormat="1" hidden="1" x14ac:dyDescent="0.25">
      <c r="A866" s="42">
        <f>COUNTIFS(Attd_Sheet[Student ID],Attd_Sheet[[#This Row],[Student ID]])</f>
        <v>1</v>
      </c>
      <c r="B866" s="13" t="s">
        <v>137</v>
      </c>
      <c r="C866" s="214" t="s">
        <v>2920</v>
      </c>
      <c r="D866" s="215" t="s">
        <v>463</v>
      </c>
      <c r="E866" s="215" t="s">
        <v>1277</v>
      </c>
      <c r="F866" s="196" t="s">
        <v>30</v>
      </c>
      <c r="G866" s="268" t="s">
        <v>2923</v>
      </c>
      <c r="H866" s="193" t="s">
        <v>6</v>
      </c>
      <c r="I866" s="224" t="s">
        <v>2993</v>
      </c>
      <c r="J866" s="120" t="s">
        <v>2480</v>
      </c>
      <c r="K866" s="4"/>
      <c r="L866" s="4"/>
      <c r="M866" s="4" t="s">
        <v>16</v>
      </c>
      <c r="N866" s="185"/>
      <c r="O866" s="4" t="s">
        <v>16</v>
      </c>
      <c r="P866" s="4"/>
      <c r="Q866" s="4" t="s">
        <v>16</v>
      </c>
      <c r="R866" s="4"/>
      <c r="S866" s="4"/>
      <c r="T866" s="4" t="s">
        <v>16</v>
      </c>
      <c r="U866" s="4"/>
      <c r="V866" s="4" t="s">
        <v>16</v>
      </c>
      <c r="W866" s="4"/>
      <c r="X866" s="4" t="s">
        <v>16</v>
      </c>
      <c r="Y866" s="4"/>
      <c r="Z866" s="4"/>
      <c r="AA866" s="4" t="s">
        <v>16</v>
      </c>
      <c r="AB866" s="4"/>
      <c r="AC866" s="4" t="s">
        <v>16</v>
      </c>
      <c r="AD866" s="4"/>
      <c r="AE866" s="4" t="s">
        <v>16</v>
      </c>
      <c r="AF866" s="4"/>
      <c r="AG866" s="4"/>
      <c r="AH866" s="4" t="s">
        <v>16</v>
      </c>
      <c r="AI866" s="4"/>
      <c r="AJ866" s="4" t="s">
        <v>16</v>
      </c>
      <c r="AK866" s="4"/>
      <c r="AL866" s="4" t="s">
        <v>16</v>
      </c>
      <c r="AM866" s="4"/>
      <c r="AN866" s="4"/>
      <c r="AO866" s="4" t="s">
        <v>16</v>
      </c>
      <c r="AP866" s="42">
        <f ca="1">COUNTIFS(INDIRECT(Data!$J$2),"&lt;&gt;")</f>
        <v>13</v>
      </c>
      <c r="AQ866" s="42">
        <f ca="1">COUNTIFS(INDIRECT(Data!$J$2),"P")</f>
        <v>13</v>
      </c>
      <c r="AR866" s="42">
        <f ca="1">COUNTIFS(INDIRECT(Data!$J$2),"A")</f>
        <v>0</v>
      </c>
      <c r="AS866" s="43">
        <f ca="1">COUNTIFS(INDIRECT(Data!$J$2),"L")</f>
        <v>0</v>
      </c>
      <c r="AT866" s="44">
        <f ca="1">IFERROR(Attd_Sheet[[#This Row],[Classes Attended]]/Attd_Sheet[[#This Row],[Column1]],"")</f>
        <v>1</v>
      </c>
      <c r="AU866" s="93"/>
    </row>
    <row r="867" spans="1:47" s="35" customFormat="1" hidden="1" x14ac:dyDescent="0.25">
      <c r="A867" s="42">
        <f>COUNTIFS(Attd_Sheet[Student ID],Attd_Sheet[[#This Row],[Student ID]])</f>
        <v>1</v>
      </c>
      <c r="B867" s="13" t="s">
        <v>137</v>
      </c>
      <c r="C867" s="214" t="s">
        <v>2920</v>
      </c>
      <c r="D867" s="215" t="s">
        <v>464</v>
      </c>
      <c r="E867" s="215" t="s">
        <v>1175</v>
      </c>
      <c r="F867" s="196" t="s">
        <v>30</v>
      </c>
      <c r="G867" s="268" t="s">
        <v>2923</v>
      </c>
      <c r="H867" s="193" t="s">
        <v>6</v>
      </c>
      <c r="I867" s="224" t="s">
        <v>2993</v>
      </c>
      <c r="J867" s="120" t="s">
        <v>2480</v>
      </c>
      <c r="K867" s="4"/>
      <c r="L867" s="4"/>
      <c r="M867" s="4" t="s">
        <v>16</v>
      </c>
      <c r="N867" s="185"/>
      <c r="O867" s="4" t="s">
        <v>16</v>
      </c>
      <c r="P867" s="4"/>
      <c r="Q867" s="4" t="s">
        <v>16</v>
      </c>
      <c r="R867" s="4"/>
      <c r="S867" s="4"/>
      <c r="T867" s="4" t="s">
        <v>16</v>
      </c>
      <c r="U867" s="4"/>
      <c r="V867" s="4" t="s">
        <v>16</v>
      </c>
      <c r="W867" s="4"/>
      <c r="X867" s="4" t="s">
        <v>16</v>
      </c>
      <c r="Y867" s="4"/>
      <c r="Z867" s="4"/>
      <c r="AA867" s="4" t="s">
        <v>16</v>
      </c>
      <c r="AB867" s="4"/>
      <c r="AC867" s="4" t="s">
        <v>16</v>
      </c>
      <c r="AD867" s="4"/>
      <c r="AE867" s="4" t="s">
        <v>16</v>
      </c>
      <c r="AF867" s="4"/>
      <c r="AG867" s="4"/>
      <c r="AH867" s="4" t="s">
        <v>16</v>
      </c>
      <c r="AI867" s="4"/>
      <c r="AJ867" s="4" t="s">
        <v>16</v>
      </c>
      <c r="AK867" s="4"/>
      <c r="AL867" s="4" t="s">
        <v>16</v>
      </c>
      <c r="AM867" s="4"/>
      <c r="AN867" s="4"/>
      <c r="AO867" s="4" t="s">
        <v>16</v>
      </c>
      <c r="AP867" s="42">
        <f ca="1">COUNTIFS(INDIRECT(Data!$J$2),"&lt;&gt;")</f>
        <v>13</v>
      </c>
      <c r="AQ867" s="42">
        <f ca="1">COUNTIFS(INDIRECT(Data!$J$2),"P")</f>
        <v>13</v>
      </c>
      <c r="AR867" s="42">
        <f ca="1">COUNTIFS(INDIRECT(Data!$J$2),"A")</f>
        <v>0</v>
      </c>
      <c r="AS867" s="43">
        <f ca="1">COUNTIFS(INDIRECT(Data!$J$2),"L")</f>
        <v>0</v>
      </c>
      <c r="AT867" s="44">
        <f ca="1">IFERROR(Attd_Sheet[[#This Row],[Classes Attended]]/Attd_Sheet[[#This Row],[Column1]],"")</f>
        <v>1</v>
      </c>
      <c r="AU867" s="93"/>
    </row>
    <row r="868" spans="1:47" s="35" customFormat="1" hidden="1" x14ac:dyDescent="0.25">
      <c r="A868" s="42">
        <f>COUNTIFS(Attd_Sheet[Student ID],Attd_Sheet[[#This Row],[Student ID]])</f>
        <v>1</v>
      </c>
      <c r="B868" s="13" t="s">
        <v>137</v>
      </c>
      <c r="C868" s="214" t="s">
        <v>2920</v>
      </c>
      <c r="D868" s="215" t="s">
        <v>465</v>
      </c>
      <c r="E868" s="215" t="s">
        <v>1278</v>
      </c>
      <c r="F868" s="196" t="s">
        <v>30</v>
      </c>
      <c r="G868" s="268" t="s">
        <v>2923</v>
      </c>
      <c r="H868" s="193" t="s">
        <v>6</v>
      </c>
      <c r="I868" s="224" t="s">
        <v>2993</v>
      </c>
      <c r="J868" s="120" t="s">
        <v>2480</v>
      </c>
      <c r="K868" s="4"/>
      <c r="L868" s="4"/>
      <c r="M868" s="4" t="s">
        <v>16</v>
      </c>
      <c r="N868" s="185"/>
      <c r="O868" s="4" t="s">
        <v>16</v>
      </c>
      <c r="P868" s="4"/>
      <c r="Q868" s="4" t="s">
        <v>16</v>
      </c>
      <c r="R868" s="4"/>
      <c r="S868" s="4"/>
      <c r="T868" s="4" t="s">
        <v>16</v>
      </c>
      <c r="U868" s="4"/>
      <c r="V868" s="4" t="s">
        <v>16</v>
      </c>
      <c r="W868" s="4"/>
      <c r="X868" s="4" t="s">
        <v>16</v>
      </c>
      <c r="Y868" s="4"/>
      <c r="Z868" s="4"/>
      <c r="AA868" s="4" t="s">
        <v>16</v>
      </c>
      <c r="AB868" s="4"/>
      <c r="AC868" s="4" t="s">
        <v>16</v>
      </c>
      <c r="AD868" s="4"/>
      <c r="AE868" s="4" t="s">
        <v>16</v>
      </c>
      <c r="AF868" s="4"/>
      <c r="AG868" s="4"/>
      <c r="AH868" s="4" t="s">
        <v>16</v>
      </c>
      <c r="AI868" s="4"/>
      <c r="AJ868" s="4" t="s">
        <v>16</v>
      </c>
      <c r="AK868" s="4"/>
      <c r="AL868" s="4" t="s">
        <v>16</v>
      </c>
      <c r="AM868" s="4"/>
      <c r="AN868" s="4"/>
      <c r="AO868" s="4" t="s">
        <v>16</v>
      </c>
      <c r="AP868" s="42">
        <f ca="1">COUNTIFS(INDIRECT(Data!$J$2),"&lt;&gt;")</f>
        <v>13</v>
      </c>
      <c r="AQ868" s="42">
        <f ca="1">COUNTIFS(INDIRECT(Data!$J$2),"P")</f>
        <v>13</v>
      </c>
      <c r="AR868" s="42">
        <f ca="1">COUNTIFS(INDIRECT(Data!$J$2),"A")</f>
        <v>0</v>
      </c>
      <c r="AS868" s="43">
        <f ca="1">COUNTIFS(INDIRECT(Data!$J$2),"L")</f>
        <v>0</v>
      </c>
      <c r="AT868" s="44">
        <f ca="1">IFERROR(Attd_Sheet[[#This Row],[Classes Attended]]/Attd_Sheet[[#This Row],[Column1]],"")</f>
        <v>1</v>
      </c>
      <c r="AU868" s="93"/>
    </row>
    <row r="869" spans="1:47" s="35" customFormat="1" hidden="1" x14ac:dyDescent="0.25">
      <c r="A869" s="42">
        <f>COUNTIFS(Attd_Sheet[Student ID],Attd_Sheet[[#This Row],[Student ID]])</f>
        <v>1</v>
      </c>
      <c r="B869" s="13" t="s">
        <v>137</v>
      </c>
      <c r="C869" s="214" t="s">
        <v>2920</v>
      </c>
      <c r="D869" s="215" t="s">
        <v>466</v>
      </c>
      <c r="E869" s="215" t="s">
        <v>1279</v>
      </c>
      <c r="F869" s="196" t="s">
        <v>30</v>
      </c>
      <c r="G869" s="268" t="s">
        <v>2923</v>
      </c>
      <c r="H869" s="193" t="s">
        <v>6</v>
      </c>
      <c r="I869" s="224" t="s">
        <v>2993</v>
      </c>
      <c r="J869" s="120" t="s">
        <v>2480</v>
      </c>
      <c r="K869" s="4"/>
      <c r="L869" s="4"/>
      <c r="M869" s="4" t="s">
        <v>16</v>
      </c>
      <c r="N869" s="185"/>
      <c r="O869" s="4" t="s">
        <v>16</v>
      </c>
      <c r="P869" s="4"/>
      <c r="Q869" s="4" t="s">
        <v>16</v>
      </c>
      <c r="R869" s="4"/>
      <c r="S869" s="4"/>
      <c r="T869" s="4" t="s">
        <v>16</v>
      </c>
      <c r="U869" s="4"/>
      <c r="V869" s="4" t="s">
        <v>16</v>
      </c>
      <c r="W869" s="4"/>
      <c r="X869" s="4" t="s">
        <v>16</v>
      </c>
      <c r="Y869" s="4"/>
      <c r="Z869" s="4"/>
      <c r="AA869" s="4" t="s">
        <v>16</v>
      </c>
      <c r="AB869" s="4"/>
      <c r="AC869" s="4" t="s">
        <v>16</v>
      </c>
      <c r="AD869" s="4"/>
      <c r="AE869" s="4" t="s">
        <v>16</v>
      </c>
      <c r="AF869" s="4"/>
      <c r="AG869" s="4"/>
      <c r="AH869" s="4" t="s">
        <v>16</v>
      </c>
      <c r="AI869" s="4"/>
      <c r="AJ869" s="4" t="s">
        <v>16</v>
      </c>
      <c r="AK869" s="4"/>
      <c r="AL869" s="4" t="s">
        <v>16</v>
      </c>
      <c r="AM869" s="4"/>
      <c r="AN869" s="4"/>
      <c r="AO869" s="4" t="s">
        <v>16</v>
      </c>
      <c r="AP869" s="42">
        <f ca="1">COUNTIFS(INDIRECT(Data!$J$2),"&lt;&gt;")</f>
        <v>13</v>
      </c>
      <c r="AQ869" s="42">
        <f ca="1">COUNTIFS(INDIRECT(Data!$J$2),"P")</f>
        <v>13</v>
      </c>
      <c r="AR869" s="42">
        <f ca="1">COUNTIFS(INDIRECT(Data!$J$2),"A")</f>
        <v>0</v>
      </c>
      <c r="AS869" s="43">
        <f ca="1">COUNTIFS(INDIRECT(Data!$J$2),"L")</f>
        <v>0</v>
      </c>
      <c r="AT869" s="44">
        <f ca="1">IFERROR(Attd_Sheet[[#This Row],[Classes Attended]]/Attd_Sheet[[#This Row],[Column1]],"")</f>
        <v>1</v>
      </c>
      <c r="AU869" s="93"/>
    </row>
    <row r="870" spans="1:47" s="35" customFormat="1" hidden="1" x14ac:dyDescent="0.25">
      <c r="A870" s="42">
        <f>COUNTIFS(Attd_Sheet[Student ID],Attd_Sheet[[#This Row],[Student ID]])</f>
        <v>1</v>
      </c>
      <c r="B870" s="13" t="s">
        <v>137</v>
      </c>
      <c r="C870" s="214" t="s">
        <v>2920</v>
      </c>
      <c r="D870" s="215" t="s">
        <v>467</v>
      </c>
      <c r="E870" s="215" t="s">
        <v>2757</v>
      </c>
      <c r="F870" s="196" t="s">
        <v>30</v>
      </c>
      <c r="G870" s="268" t="s">
        <v>2923</v>
      </c>
      <c r="H870" s="193" t="s">
        <v>6</v>
      </c>
      <c r="I870" s="224" t="s">
        <v>2993</v>
      </c>
      <c r="J870" s="120" t="s">
        <v>2480</v>
      </c>
      <c r="K870" s="4"/>
      <c r="L870" s="4"/>
      <c r="M870" s="4" t="s">
        <v>16</v>
      </c>
      <c r="N870" s="185"/>
      <c r="O870" s="4" t="s">
        <v>16</v>
      </c>
      <c r="P870" s="4"/>
      <c r="Q870" s="4" t="s">
        <v>16</v>
      </c>
      <c r="R870" s="4"/>
      <c r="S870" s="4"/>
      <c r="T870" s="4" t="s">
        <v>16</v>
      </c>
      <c r="U870" s="4"/>
      <c r="V870" s="4" t="s">
        <v>16</v>
      </c>
      <c r="W870" s="4"/>
      <c r="X870" s="4" t="s">
        <v>16</v>
      </c>
      <c r="Y870" s="4"/>
      <c r="Z870" s="4"/>
      <c r="AA870" s="4" t="s">
        <v>16</v>
      </c>
      <c r="AB870" s="4"/>
      <c r="AC870" s="4" t="s">
        <v>17</v>
      </c>
      <c r="AD870" s="4"/>
      <c r="AE870" s="4" t="s">
        <v>17</v>
      </c>
      <c r="AF870" s="4"/>
      <c r="AG870" s="4"/>
      <c r="AH870" s="4" t="s">
        <v>17</v>
      </c>
      <c r="AI870" s="4"/>
      <c r="AJ870" s="4" t="s">
        <v>17</v>
      </c>
      <c r="AK870" s="4"/>
      <c r="AL870" s="4" t="s">
        <v>17</v>
      </c>
      <c r="AM870" s="4"/>
      <c r="AN870" s="4"/>
      <c r="AO870" s="4" t="s">
        <v>17</v>
      </c>
      <c r="AP870" s="42">
        <f ca="1">COUNTIFS(INDIRECT(Data!$J$2),"&lt;&gt;")</f>
        <v>13</v>
      </c>
      <c r="AQ870" s="42">
        <f ca="1">COUNTIFS(INDIRECT(Data!$J$2),"P")</f>
        <v>7</v>
      </c>
      <c r="AR870" s="42">
        <f ca="1">COUNTIFS(INDIRECT(Data!$J$2),"A")</f>
        <v>0</v>
      </c>
      <c r="AS870" s="43">
        <f ca="1">COUNTIFS(INDIRECT(Data!$J$2),"L")</f>
        <v>6</v>
      </c>
      <c r="AT870" s="44">
        <f ca="1">IFERROR(Attd_Sheet[[#This Row],[Classes Attended]]/Attd_Sheet[[#This Row],[Column1]],"")</f>
        <v>0.53846153846153844</v>
      </c>
      <c r="AU870" s="93"/>
    </row>
    <row r="871" spans="1:47" s="35" customFormat="1" hidden="1" x14ac:dyDescent="0.25">
      <c r="A871" s="42">
        <f>COUNTIFS(Attd_Sheet[Student ID],Attd_Sheet[[#This Row],[Student ID]])</f>
        <v>1</v>
      </c>
      <c r="B871" s="13" t="s">
        <v>96</v>
      </c>
      <c r="C871" s="193" t="s">
        <v>2981</v>
      </c>
      <c r="D871" s="215" t="s">
        <v>1992</v>
      </c>
      <c r="E871" s="215" t="s">
        <v>1993</v>
      </c>
      <c r="F871" s="202" t="s">
        <v>30</v>
      </c>
      <c r="G871" s="215" t="s">
        <v>2423</v>
      </c>
      <c r="H871" s="193" t="s">
        <v>6</v>
      </c>
      <c r="I871" s="15" t="s">
        <v>2868</v>
      </c>
      <c r="J871" s="120" t="s">
        <v>119</v>
      </c>
      <c r="K871" s="4"/>
      <c r="L871" s="4"/>
      <c r="M871" s="4" t="s">
        <v>28</v>
      </c>
      <c r="N871" s="4"/>
      <c r="O871" s="4" t="s">
        <v>28</v>
      </c>
      <c r="P871" s="4"/>
      <c r="Q871" s="4" t="s">
        <v>28</v>
      </c>
      <c r="R871" s="4"/>
      <c r="S871" s="4"/>
      <c r="T871" s="4" t="s">
        <v>28</v>
      </c>
      <c r="U871" s="4"/>
      <c r="V871" s="4" t="s">
        <v>28</v>
      </c>
      <c r="W871" s="4"/>
      <c r="X871" s="4" t="s">
        <v>28</v>
      </c>
      <c r="Y871" s="4"/>
      <c r="Z871" s="4"/>
      <c r="AA871" s="4" t="s">
        <v>28</v>
      </c>
      <c r="AB871" s="4"/>
      <c r="AC871" s="4" t="s">
        <v>28</v>
      </c>
      <c r="AD871" s="4"/>
      <c r="AE871" s="4" t="s">
        <v>28</v>
      </c>
      <c r="AF871" s="4"/>
      <c r="AG871" s="4"/>
      <c r="AH871" s="4" t="s">
        <v>28</v>
      </c>
      <c r="AI871" s="4"/>
      <c r="AJ871" s="4" t="s">
        <v>28</v>
      </c>
      <c r="AK871" s="4"/>
      <c r="AL871" s="4" t="s">
        <v>28</v>
      </c>
      <c r="AM871" s="4" t="s">
        <v>28</v>
      </c>
      <c r="AN871" s="4"/>
      <c r="AO871" s="4"/>
      <c r="AP871" s="42">
        <f ca="1">COUNTIFS(INDIRECT(Data!$J$2),"&lt;&gt;")</f>
        <v>13</v>
      </c>
      <c r="AQ871" s="42">
        <f ca="1">COUNTIFS(INDIRECT(Data!$J$2),"P")</f>
        <v>0</v>
      </c>
      <c r="AR871" s="42">
        <f ca="1">COUNTIFS(INDIRECT(Data!$J$2),"A")</f>
        <v>13</v>
      </c>
      <c r="AS871" s="43">
        <f ca="1">COUNTIFS(INDIRECT(Data!$J$2),"L")</f>
        <v>0</v>
      </c>
      <c r="AT871" s="44">
        <f ca="1">IFERROR(Attd_Sheet[[#This Row],[Classes Attended]]/Attd_Sheet[[#This Row],[Column1]],"")</f>
        <v>0</v>
      </c>
      <c r="AU871" s="26"/>
    </row>
    <row r="872" spans="1:47" s="35" customFormat="1" hidden="1" x14ac:dyDescent="0.25">
      <c r="A872" s="42">
        <f>COUNTIFS(Attd_Sheet[Student ID],Attd_Sheet[[#This Row],[Student ID]])</f>
        <v>1</v>
      </c>
      <c r="B872" s="13" t="s">
        <v>96</v>
      </c>
      <c r="C872" s="193" t="s">
        <v>2981</v>
      </c>
      <c r="D872" s="215" t="s">
        <v>1994</v>
      </c>
      <c r="E872" s="215" t="s">
        <v>1995</v>
      </c>
      <c r="F872" s="202" t="s">
        <v>30</v>
      </c>
      <c r="G872" s="215" t="s">
        <v>2423</v>
      </c>
      <c r="H872" s="193" t="s">
        <v>6</v>
      </c>
      <c r="I872" s="15" t="s">
        <v>2868</v>
      </c>
      <c r="J872" s="120" t="s">
        <v>119</v>
      </c>
      <c r="K872" s="4"/>
      <c r="L872" s="4"/>
      <c r="M872" s="4" t="s">
        <v>16</v>
      </c>
      <c r="N872" s="4"/>
      <c r="O872" s="4" t="s">
        <v>16</v>
      </c>
      <c r="P872" s="4"/>
      <c r="Q872" s="4" t="s">
        <v>16</v>
      </c>
      <c r="R872" s="4"/>
      <c r="S872" s="4"/>
      <c r="T872" s="4" t="s">
        <v>16</v>
      </c>
      <c r="U872" s="4"/>
      <c r="V872" s="4" t="s">
        <v>16</v>
      </c>
      <c r="W872" s="4"/>
      <c r="X872" s="4" t="s">
        <v>28</v>
      </c>
      <c r="Y872" s="4"/>
      <c r="Z872" s="4"/>
      <c r="AA872" s="4" t="s">
        <v>16</v>
      </c>
      <c r="AB872" s="4"/>
      <c r="AC872" s="4" t="s">
        <v>16</v>
      </c>
      <c r="AD872" s="4"/>
      <c r="AE872" s="4" t="s">
        <v>28</v>
      </c>
      <c r="AF872" s="4"/>
      <c r="AG872" s="4"/>
      <c r="AH872" s="4" t="s">
        <v>28</v>
      </c>
      <c r="AI872" s="4"/>
      <c r="AJ872" s="4" t="s">
        <v>28</v>
      </c>
      <c r="AK872" s="4"/>
      <c r="AL872" s="4" t="s">
        <v>28</v>
      </c>
      <c r="AM872" s="4" t="s">
        <v>16</v>
      </c>
      <c r="AN872" s="4"/>
      <c r="AO872" s="4"/>
      <c r="AP872" s="42">
        <f ca="1">COUNTIFS(INDIRECT(Data!$J$2),"&lt;&gt;")</f>
        <v>13</v>
      </c>
      <c r="AQ872" s="42">
        <f ca="1">COUNTIFS(INDIRECT(Data!$J$2),"P")</f>
        <v>8</v>
      </c>
      <c r="AR872" s="42">
        <f ca="1">COUNTIFS(INDIRECT(Data!$J$2),"A")</f>
        <v>5</v>
      </c>
      <c r="AS872" s="43">
        <f ca="1">COUNTIFS(INDIRECT(Data!$J$2),"L")</f>
        <v>0</v>
      </c>
      <c r="AT872" s="44">
        <f ca="1">IFERROR(Attd_Sheet[[#This Row],[Classes Attended]]/Attd_Sheet[[#This Row],[Column1]],"")</f>
        <v>0.61538461538461542</v>
      </c>
      <c r="AU872" s="26"/>
    </row>
    <row r="873" spans="1:47" s="35" customFormat="1" hidden="1" x14ac:dyDescent="0.25">
      <c r="A873" s="42">
        <f>COUNTIFS(Attd_Sheet[Student ID],Attd_Sheet[[#This Row],[Student ID]])</f>
        <v>1</v>
      </c>
      <c r="B873" s="13" t="s">
        <v>139</v>
      </c>
      <c r="C873" s="193" t="s">
        <v>2981</v>
      </c>
      <c r="D873" s="215" t="s">
        <v>1996</v>
      </c>
      <c r="E873" s="215" t="s">
        <v>1177</v>
      </c>
      <c r="F873" s="202" t="s">
        <v>30</v>
      </c>
      <c r="G873" s="215" t="s">
        <v>2404</v>
      </c>
      <c r="H873" s="193" t="s">
        <v>6</v>
      </c>
      <c r="I873" s="224" t="s">
        <v>2867</v>
      </c>
      <c r="J873" s="120" t="s">
        <v>112</v>
      </c>
      <c r="K873" s="4"/>
      <c r="L873" s="4"/>
      <c r="M873" s="4" t="s">
        <v>28</v>
      </c>
      <c r="N873" s="4"/>
      <c r="O873" s="4" t="s">
        <v>28</v>
      </c>
      <c r="P873" s="4"/>
      <c r="Q873" s="4" t="s">
        <v>28</v>
      </c>
      <c r="R873" s="4"/>
      <c r="S873" s="4"/>
      <c r="T873" s="4" t="s">
        <v>28</v>
      </c>
      <c r="U873" s="4"/>
      <c r="V873" s="4" t="s">
        <v>28</v>
      </c>
      <c r="W873" s="4"/>
      <c r="X873" s="4" t="s">
        <v>28</v>
      </c>
      <c r="Y873" s="4"/>
      <c r="Z873" s="4"/>
      <c r="AA873" s="4" t="s">
        <v>28</v>
      </c>
      <c r="AB873" s="4"/>
      <c r="AC873" s="4" t="s">
        <v>28</v>
      </c>
      <c r="AD873" s="4"/>
      <c r="AE873" s="4" t="s">
        <v>28</v>
      </c>
      <c r="AF873" s="4"/>
      <c r="AG873" s="4"/>
      <c r="AH873" s="4" t="s">
        <v>28</v>
      </c>
      <c r="AI873" s="4"/>
      <c r="AJ873" s="4" t="s">
        <v>28</v>
      </c>
      <c r="AK873" s="4"/>
      <c r="AL873" s="4" t="s">
        <v>28</v>
      </c>
      <c r="AM873" s="4"/>
      <c r="AN873" s="4"/>
      <c r="AO873" s="4" t="s">
        <v>28</v>
      </c>
      <c r="AP873" s="42">
        <f ca="1">COUNTIFS(INDIRECT(Data!$J$2),"&lt;&gt;")</f>
        <v>13</v>
      </c>
      <c r="AQ873" s="42">
        <f ca="1">COUNTIFS(INDIRECT(Data!$J$2),"P")</f>
        <v>0</v>
      </c>
      <c r="AR873" s="42">
        <f ca="1">COUNTIFS(INDIRECT(Data!$J$2),"A")</f>
        <v>13</v>
      </c>
      <c r="AS873" s="43">
        <f ca="1">COUNTIFS(INDIRECT(Data!$J$2),"L")</f>
        <v>0</v>
      </c>
      <c r="AT873" s="44">
        <f ca="1">IFERROR(Attd_Sheet[[#This Row],[Classes Attended]]/Attd_Sheet[[#This Row],[Column1]],"")</f>
        <v>0</v>
      </c>
      <c r="AU873" s="26"/>
    </row>
    <row r="874" spans="1:47" s="35" customFormat="1" hidden="1" x14ac:dyDescent="0.25">
      <c r="A874" s="42">
        <f>COUNTIFS(Attd_Sheet[Student ID],Attd_Sheet[[#This Row],[Student ID]])</f>
        <v>1</v>
      </c>
      <c r="B874" s="13" t="s">
        <v>137</v>
      </c>
      <c r="C874" s="193" t="s">
        <v>2981</v>
      </c>
      <c r="D874" s="215" t="s">
        <v>1997</v>
      </c>
      <c r="E874" s="215" t="s">
        <v>1998</v>
      </c>
      <c r="F874" s="202" t="s">
        <v>30</v>
      </c>
      <c r="G874" s="215" t="s">
        <v>2404</v>
      </c>
      <c r="H874" s="193" t="s">
        <v>6</v>
      </c>
      <c r="I874" s="224" t="s">
        <v>2867</v>
      </c>
      <c r="J874" s="120" t="s">
        <v>112</v>
      </c>
      <c r="K874" s="4"/>
      <c r="L874" s="4"/>
      <c r="M874" s="4" t="s">
        <v>16</v>
      </c>
      <c r="N874" s="4"/>
      <c r="O874" s="4" t="s">
        <v>16</v>
      </c>
      <c r="P874" s="4"/>
      <c r="Q874" s="4" t="s">
        <v>16</v>
      </c>
      <c r="R874" s="4"/>
      <c r="S874" s="4"/>
      <c r="T874" s="4" t="s">
        <v>16</v>
      </c>
      <c r="U874" s="4"/>
      <c r="V874" s="4" t="s">
        <v>16</v>
      </c>
      <c r="W874" s="4"/>
      <c r="X874" s="4" t="s">
        <v>16</v>
      </c>
      <c r="Y874" s="4"/>
      <c r="Z874" s="4"/>
      <c r="AA874" s="4" t="s">
        <v>16</v>
      </c>
      <c r="AB874" s="4"/>
      <c r="AC874" s="4" t="s">
        <v>16</v>
      </c>
      <c r="AD874" s="4"/>
      <c r="AE874" s="4" t="s">
        <v>16</v>
      </c>
      <c r="AF874" s="4"/>
      <c r="AG874" s="4"/>
      <c r="AH874" s="4" t="s">
        <v>16</v>
      </c>
      <c r="AI874" s="4"/>
      <c r="AJ874" s="4" t="s">
        <v>16</v>
      </c>
      <c r="AK874" s="4"/>
      <c r="AL874" s="4" t="s">
        <v>16</v>
      </c>
      <c r="AM874" s="4"/>
      <c r="AN874" s="4"/>
      <c r="AO874" s="4" t="s">
        <v>16</v>
      </c>
      <c r="AP874" s="42">
        <f ca="1">COUNTIFS(INDIRECT(Data!$J$2),"&lt;&gt;")</f>
        <v>13</v>
      </c>
      <c r="AQ874" s="42">
        <f ca="1">COUNTIFS(INDIRECT(Data!$J$2),"P")</f>
        <v>13</v>
      </c>
      <c r="AR874" s="42">
        <f ca="1">COUNTIFS(INDIRECT(Data!$J$2),"A")</f>
        <v>0</v>
      </c>
      <c r="AS874" s="43">
        <f ca="1">COUNTIFS(INDIRECT(Data!$J$2),"L")</f>
        <v>0</v>
      </c>
      <c r="AT874" s="44">
        <f ca="1">IFERROR(Attd_Sheet[[#This Row],[Classes Attended]]/Attd_Sheet[[#This Row],[Column1]],"")</f>
        <v>1</v>
      </c>
      <c r="AU874" s="26"/>
    </row>
    <row r="875" spans="1:47" s="35" customFormat="1" hidden="1" x14ac:dyDescent="0.25">
      <c r="A875" s="42">
        <f>COUNTIFS(Attd_Sheet[Student ID],Attd_Sheet[[#This Row],[Student ID]])</f>
        <v>1</v>
      </c>
      <c r="B875" s="13" t="s">
        <v>137</v>
      </c>
      <c r="C875" s="193" t="s">
        <v>2981</v>
      </c>
      <c r="D875" s="215" t="s">
        <v>1999</v>
      </c>
      <c r="E875" s="215" t="s">
        <v>2000</v>
      </c>
      <c r="F875" s="202" t="s">
        <v>30</v>
      </c>
      <c r="G875" s="215" t="s">
        <v>2404</v>
      </c>
      <c r="H875" s="193" t="s">
        <v>6</v>
      </c>
      <c r="I875" s="224" t="s">
        <v>2867</v>
      </c>
      <c r="J875" s="120" t="s">
        <v>112</v>
      </c>
      <c r="K875" s="4"/>
      <c r="L875" s="4"/>
      <c r="M875" s="4" t="s">
        <v>16</v>
      </c>
      <c r="N875" s="4"/>
      <c r="O875" s="4" t="s">
        <v>16</v>
      </c>
      <c r="P875" s="4"/>
      <c r="Q875" s="4" t="s">
        <v>16</v>
      </c>
      <c r="R875" s="4"/>
      <c r="S875" s="4"/>
      <c r="T875" s="4" t="s">
        <v>16</v>
      </c>
      <c r="U875" s="4"/>
      <c r="V875" s="4" t="s">
        <v>16</v>
      </c>
      <c r="W875" s="4"/>
      <c r="X875" s="4" t="s">
        <v>16</v>
      </c>
      <c r="Y875" s="4"/>
      <c r="Z875" s="4"/>
      <c r="AA875" s="4" t="s">
        <v>16</v>
      </c>
      <c r="AB875" s="4"/>
      <c r="AC875" s="4" t="s">
        <v>16</v>
      </c>
      <c r="AD875" s="4"/>
      <c r="AE875" s="4" t="s">
        <v>16</v>
      </c>
      <c r="AF875" s="4"/>
      <c r="AG875" s="4"/>
      <c r="AH875" s="4" t="s">
        <v>16</v>
      </c>
      <c r="AI875" s="4"/>
      <c r="AJ875" s="4" t="s">
        <v>16</v>
      </c>
      <c r="AK875" s="4"/>
      <c r="AL875" s="4" t="s">
        <v>16</v>
      </c>
      <c r="AM875" s="4"/>
      <c r="AN875" s="4"/>
      <c r="AO875" s="4" t="s">
        <v>16</v>
      </c>
      <c r="AP875" s="42">
        <f ca="1">COUNTIFS(INDIRECT(Data!$J$2),"&lt;&gt;")</f>
        <v>13</v>
      </c>
      <c r="AQ875" s="42">
        <f ca="1">COUNTIFS(INDIRECT(Data!$J$2),"P")</f>
        <v>13</v>
      </c>
      <c r="AR875" s="42">
        <f ca="1">COUNTIFS(INDIRECT(Data!$J$2),"A")</f>
        <v>0</v>
      </c>
      <c r="AS875" s="43">
        <f ca="1">COUNTIFS(INDIRECT(Data!$J$2),"L")</f>
        <v>0</v>
      </c>
      <c r="AT875" s="44">
        <f ca="1">IFERROR(Attd_Sheet[[#This Row],[Classes Attended]]/Attd_Sheet[[#This Row],[Column1]],"")</f>
        <v>1</v>
      </c>
      <c r="AU875" s="26"/>
    </row>
    <row r="876" spans="1:47" s="35" customFormat="1" hidden="1" x14ac:dyDescent="0.25">
      <c r="A876" s="42">
        <f>COUNTIFS(Attd_Sheet[Student ID],Attd_Sheet[[#This Row],[Student ID]])</f>
        <v>1</v>
      </c>
      <c r="B876" s="13" t="s">
        <v>139</v>
      </c>
      <c r="C876" s="193" t="s">
        <v>2981</v>
      </c>
      <c r="D876" s="215" t="s">
        <v>2001</v>
      </c>
      <c r="E876" s="215" t="s">
        <v>2002</v>
      </c>
      <c r="F876" s="202" t="s">
        <v>30</v>
      </c>
      <c r="G876" s="215" t="s">
        <v>2404</v>
      </c>
      <c r="H876" s="193" t="s">
        <v>6</v>
      </c>
      <c r="I876" s="224" t="s">
        <v>2867</v>
      </c>
      <c r="J876" s="120" t="s">
        <v>112</v>
      </c>
      <c r="K876" s="4"/>
      <c r="L876" s="4"/>
      <c r="M876" s="4" t="s">
        <v>28</v>
      </c>
      <c r="N876" s="4"/>
      <c r="O876" s="4" t="s">
        <v>28</v>
      </c>
      <c r="P876" s="4"/>
      <c r="Q876" s="4" t="s">
        <v>28</v>
      </c>
      <c r="R876" s="4"/>
      <c r="S876" s="4"/>
      <c r="T876" s="4" t="s">
        <v>28</v>
      </c>
      <c r="U876" s="4"/>
      <c r="V876" s="4" t="s">
        <v>28</v>
      </c>
      <c r="W876" s="4"/>
      <c r="X876" s="4" t="s">
        <v>28</v>
      </c>
      <c r="Y876" s="4"/>
      <c r="Z876" s="4"/>
      <c r="AA876" s="4" t="s">
        <v>28</v>
      </c>
      <c r="AB876" s="4"/>
      <c r="AC876" s="4" t="s">
        <v>28</v>
      </c>
      <c r="AD876" s="4"/>
      <c r="AE876" s="4" t="s">
        <v>28</v>
      </c>
      <c r="AF876" s="4"/>
      <c r="AG876" s="4"/>
      <c r="AH876" s="4" t="s">
        <v>28</v>
      </c>
      <c r="AI876" s="4"/>
      <c r="AJ876" s="4" t="s">
        <v>28</v>
      </c>
      <c r="AK876" s="4"/>
      <c r="AL876" s="4" t="s">
        <v>28</v>
      </c>
      <c r="AM876" s="4"/>
      <c r="AN876" s="4"/>
      <c r="AO876" s="4" t="s">
        <v>28</v>
      </c>
      <c r="AP876" s="42">
        <f ca="1">COUNTIFS(INDIRECT(Data!$J$2),"&lt;&gt;")</f>
        <v>13</v>
      </c>
      <c r="AQ876" s="42">
        <f ca="1">COUNTIFS(INDIRECT(Data!$J$2),"P")</f>
        <v>0</v>
      </c>
      <c r="AR876" s="42">
        <f ca="1">COUNTIFS(INDIRECT(Data!$J$2),"A")</f>
        <v>13</v>
      </c>
      <c r="AS876" s="43">
        <f ca="1">COUNTIFS(INDIRECT(Data!$J$2),"L")</f>
        <v>0</v>
      </c>
      <c r="AT876" s="44">
        <f ca="1">IFERROR(Attd_Sheet[[#This Row],[Classes Attended]]/Attd_Sheet[[#This Row],[Column1]],"")</f>
        <v>0</v>
      </c>
      <c r="AU876" s="93"/>
    </row>
    <row r="877" spans="1:47" s="35" customFormat="1" hidden="1" x14ac:dyDescent="0.25">
      <c r="A877" s="42">
        <f>COUNTIFS(Attd_Sheet[Student ID],Attd_Sheet[[#This Row],[Student ID]])</f>
        <v>1</v>
      </c>
      <c r="B877" s="13" t="s">
        <v>137</v>
      </c>
      <c r="C877" s="193" t="s">
        <v>2981</v>
      </c>
      <c r="D877" s="215" t="s">
        <v>2003</v>
      </c>
      <c r="E877" s="215" t="s">
        <v>2004</v>
      </c>
      <c r="F877" s="202" t="s">
        <v>30</v>
      </c>
      <c r="G877" s="215" t="s">
        <v>2404</v>
      </c>
      <c r="H877" s="193" t="s">
        <v>6</v>
      </c>
      <c r="I877" s="224" t="s">
        <v>2867</v>
      </c>
      <c r="J877" s="120" t="s">
        <v>112</v>
      </c>
      <c r="K877" s="4"/>
      <c r="L877" s="4"/>
      <c r="M877" s="4" t="s">
        <v>16</v>
      </c>
      <c r="N877" s="4"/>
      <c r="O877" s="4" t="s">
        <v>16</v>
      </c>
      <c r="P877" s="4"/>
      <c r="Q877" s="4" t="s">
        <v>16</v>
      </c>
      <c r="R877" s="4"/>
      <c r="S877" s="4"/>
      <c r="T877" s="4" t="s">
        <v>16</v>
      </c>
      <c r="U877" s="4"/>
      <c r="V877" s="4" t="s">
        <v>16</v>
      </c>
      <c r="W877" s="4"/>
      <c r="X877" s="4" t="s">
        <v>16</v>
      </c>
      <c r="Y877" s="4"/>
      <c r="Z877" s="4"/>
      <c r="AA877" s="4" t="s">
        <v>16</v>
      </c>
      <c r="AB877" s="4"/>
      <c r="AC877" s="4" t="s">
        <v>16</v>
      </c>
      <c r="AD877" s="4"/>
      <c r="AE877" s="4" t="s">
        <v>16</v>
      </c>
      <c r="AF877" s="4"/>
      <c r="AG877" s="4"/>
      <c r="AH877" s="4" t="s">
        <v>16</v>
      </c>
      <c r="AI877" s="4"/>
      <c r="AJ877" s="4" t="s">
        <v>16</v>
      </c>
      <c r="AK877" s="4"/>
      <c r="AL877" s="4" t="s">
        <v>16</v>
      </c>
      <c r="AM877" s="4"/>
      <c r="AN877" s="4"/>
      <c r="AO877" s="4" t="s">
        <v>16</v>
      </c>
      <c r="AP877" s="42">
        <f ca="1">COUNTIFS(INDIRECT(Data!$J$2),"&lt;&gt;")</f>
        <v>13</v>
      </c>
      <c r="AQ877" s="42">
        <f ca="1">COUNTIFS(INDIRECT(Data!$J$2),"P")</f>
        <v>13</v>
      </c>
      <c r="AR877" s="42">
        <f ca="1">COUNTIFS(INDIRECT(Data!$J$2),"A")</f>
        <v>0</v>
      </c>
      <c r="AS877" s="43">
        <f ca="1">COUNTIFS(INDIRECT(Data!$J$2),"L")</f>
        <v>0</v>
      </c>
      <c r="AT877" s="44">
        <f ca="1">IFERROR(Attd_Sheet[[#This Row],[Classes Attended]]/Attd_Sheet[[#This Row],[Column1]],"")</f>
        <v>1</v>
      </c>
      <c r="AU877" s="26"/>
    </row>
    <row r="878" spans="1:47" s="35" customFormat="1" hidden="1" x14ac:dyDescent="0.25">
      <c r="A878" s="42">
        <f>COUNTIFS(Attd_Sheet[Student ID],Attd_Sheet[[#This Row],[Student ID]])</f>
        <v>1</v>
      </c>
      <c r="B878" s="13" t="s">
        <v>137</v>
      </c>
      <c r="C878" s="193" t="s">
        <v>2981</v>
      </c>
      <c r="D878" s="215" t="s">
        <v>2005</v>
      </c>
      <c r="E878" s="215" t="s">
        <v>2006</v>
      </c>
      <c r="F878" s="202" t="s">
        <v>30</v>
      </c>
      <c r="G878" s="215" t="s">
        <v>2404</v>
      </c>
      <c r="H878" s="193" t="s">
        <v>6</v>
      </c>
      <c r="I878" s="224" t="s">
        <v>2867</v>
      </c>
      <c r="J878" s="120" t="s">
        <v>112</v>
      </c>
      <c r="K878" s="4"/>
      <c r="L878" s="4"/>
      <c r="M878" s="4" t="s">
        <v>16</v>
      </c>
      <c r="N878" s="4"/>
      <c r="O878" s="4" t="s">
        <v>16</v>
      </c>
      <c r="P878" s="4"/>
      <c r="Q878" s="4" t="s">
        <v>16</v>
      </c>
      <c r="R878" s="4"/>
      <c r="S878" s="4"/>
      <c r="T878" s="4" t="s">
        <v>16</v>
      </c>
      <c r="U878" s="4"/>
      <c r="V878" s="4" t="s">
        <v>16</v>
      </c>
      <c r="W878" s="4"/>
      <c r="X878" s="4" t="s">
        <v>28</v>
      </c>
      <c r="Y878" s="4"/>
      <c r="Z878" s="4"/>
      <c r="AA878" s="4" t="s">
        <v>28</v>
      </c>
      <c r="AB878" s="4"/>
      <c r="AC878" s="4" t="s">
        <v>28</v>
      </c>
      <c r="AD878" s="4"/>
      <c r="AE878" s="4" t="s">
        <v>28</v>
      </c>
      <c r="AF878" s="4"/>
      <c r="AG878" s="4"/>
      <c r="AH878" s="4" t="s">
        <v>28</v>
      </c>
      <c r="AI878" s="4"/>
      <c r="AJ878" s="4" t="s">
        <v>28</v>
      </c>
      <c r="AK878" s="4"/>
      <c r="AL878" s="4" t="s">
        <v>28</v>
      </c>
      <c r="AM878" s="4"/>
      <c r="AN878" s="4"/>
      <c r="AO878" s="4" t="s">
        <v>28</v>
      </c>
      <c r="AP878" s="42">
        <f ca="1">COUNTIFS(INDIRECT(Data!$J$2),"&lt;&gt;")</f>
        <v>13</v>
      </c>
      <c r="AQ878" s="42">
        <f ca="1">COUNTIFS(INDIRECT(Data!$J$2),"P")</f>
        <v>5</v>
      </c>
      <c r="AR878" s="42">
        <f ca="1">COUNTIFS(INDIRECT(Data!$J$2),"A")</f>
        <v>8</v>
      </c>
      <c r="AS878" s="43">
        <f ca="1">COUNTIFS(INDIRECT(Data!$J$2),"L")</f>
        <v>0</v>
      </c>
      <c r="AT878" s="44">
        <f ca="1">IFERROR(Attd_Sheet[[#This Row],[Classes Attended]]/Attd_Sheet[[#This Row],[Column1]],"")</f>
        <v>0.38461538461538464</v>
      </c>
      <c r="AU878" s="26"/>
    </row>
    <row r="879" spans="1:47" s="35" customFormat="1" hidden="1" x14ac:dyDescent="0.25">
      <c r="A879" s="42">
        <f>COUNTIFS(Attd_Sheet[Student ID],Attd_Sheet[[#This Row],[Student ID]])</f>
        <v>1</v>
      </c>
      <c r="B879" s="13" t="s">
        <v>137</v>
      </c>
      <c r="C879" s="193" t="s">
        <v>2981</v>
      </c>
      <c r="D879" s="215" t="s">
        <v>2007</v>
      </c>
      <c r="E879" s="215" t="s">
        <v>2008</v>
      </c>
      <c r="F879" s="202" t="s">
        <v>30</v>
      </c>
      <c r="G879" s="215" t="s">
        <v>2404</v>
      </c>
      <c r="H879" s="193" t="s">
        <v>6</v>
      </c>
      <c r="I879" s="224" t="s">
        <v>2867</v>
      </c>
      <c r="J879" s="120" t="s">
        <v>112</v>
      </c>
      <c r="K879" s="4"/>
      <c r="L879" s="4"/>
      <c r="M879" s="4" t="s">
        <v>16</v>
      </c>
      <c r="N879" s="4"/>
      <c r="O879" s="4" t="s">
        <v>16</v>
      </c>
      <c r="P879" s="4"/>
      <c r="Q879" s="4" t="s">
        <v>16</v>
      </c>
      <c r="R879" s="4"/>
      <c r="S879" s="4"/>
      <c r="T879" s="4" t="s">
        <v>16</v>
      </c>
      <c r="U879" s="4"/>
      <c r="V879" s="4" t="s">
        <v>16</v>
      </c>
      <c r="W879" s="4"/>
      <c r="X879" s="4" t="s">
        <v>16</v>
      </c>
      <c r="Y879" s="4"/>
      <c r="Z879" s="4"/>
      <c r="AA879" s="4" t="s">
        <v>16</v>
      </c>
      <c r="AB879" s="4"/>
      <c r="AC879" s="4" t="s">
        <v>16</v>
      </c>
      <c r="AD879" s="4"/>
      <c r="AE879" s="4" t="s">
        <v>16</v>
      </c>
      <c r="AF879" s="4"/>
      <c r="AG879" s="4"/>
      <c r="AH879" s="4" t="s">
        <v>16</v>
      </c>
      <c r="AI879" s="4"/>
      <c r="AJ879" s="4" t="s">
        <v>16</v>
      </c>
      <c r="AK879" s="4"/>
      <c r="AL879" s="4" t="s">
        <v>16</v>
      </c>
      <c r="AM879" s="4"/>
      <c r="AN879" s="4"/>
      <c r="AO879" s="4" t="s">
        <v>16</v>
      </c>
      <c r="AP879" s="42">
        <f ca="1">COUNTIFS(INDIRECT(Data!$J$2),"&lt;&gt;")</f>
        <v>13</v>
      </c>
      <c r="AQ879" s="42">
        <f ca="1">COUNTIFS(INDIRECT(Data!$J$2),"P")</f>
        <v>13</v>
      </c>
      <c r="AR879" s="42">
        <f ca="1">COUNTIFS(INDIRECT(Data!$J$2),"A")</f>
        <v>0</v>
      </c>
      <c r="AS879" s="43">
        <f ca="1">COUNTIFS(INDIRECT(Data!$J$2),"L")</f>
        <v>0</v>
      </c>
      <c r="AT879" s="44">
        <f ca="1">IFERROR(Attd_Sheet[[#This Row],[Classes Attended]]/Attd_Sheet[[#This Row],[Column1]],"")</f>
        <v>1</v>
      </c>
      <c r="AU879" s="26"/>
    </row>
    <row r="880" spans="1:47" s="35" customFormat="1" hidden="1" x14ac:dyDescent="0.25">
      <c r="A880" s="42">
        <f>COUNTIFS(Attd_Sheet[Student ID],Attd_Sheet[[#This Row],[Student ID]])</f>
        <v>1</v>
      </c>
      <c r="B880" s="13" t="s">
        <v>137</v>
      </c>
      <c r="C880" s="193" t="s">
        <v>2981</v>
      </c>
      <c r="D880" s="215" t="s">
        <v>2009</v>
      </c>
      <c r="E880" s="215" t="s">
        <v>2010</v>
      </c>
      <c r="F880" s="202" t="s">
        <v>30</v>
      </c>
      <c r="G880" s="215" t="s">
        <v>2404</v>
      </c>
      <c r="H880" s="193" t="s">
        <v>6</v>
      </c>
      <c r="I880" s="224" t="s">
        <v>2867</v>
      </c>
      <c r="J880" s="120" t="s">
        <v>112</v>
      </c>
      <c r="K880" s="4"/>
      <c r="L880" s="4"/>
      <c r="M880" s="4" t="s">
        <v>16</v>
      </c>
      <c r="N880" s="4"/>
      <c r="O880" s="4" t="s">
        <v>16</v>
      </c>
      <c r="P880" s="4"/>
      <c r="Q880" s="4" t="s">
        <v>16</v>
      </c>
      <c r="R880" s="4"/>
      <c r="S880" s="4"/>
      <c r="T880" s="4" t="s">
        <v>16</v>
      </c>
      <c r="U880" s="4"/>
      <c r="V880" s="4" t="s">
        <v>16</v>
      </c>
      <c r="W880" s="4"/>
      <c r="X880" s="4" t="s">
        <v>16</v>
      </c>
      <c r="Y880" s="4"/>
      <c r="Z880" s="4"/>
      <c r="AA880" s="4" t="s">
        <v>16</v>
      </c>
      <c r="AB880" s="4"/>
      <c r="AC880" s="4" t="s">
        <v>16</v>
      </c>
      <c r="AD880" s="4"/>
      <c r="AE880" s="4" t="s">
        <v>16</v>
      </c>
      <c r="AF880" s="4"/>
      <c r="AG880" s="4"/>
      <c r="AH880" s="4" t="s">
        <v>16</v>
      </c>
      <c r="AI880" s="4"/>
      <c r="AJ880" s="4" t="s">
        <v>16</v>
      </c>
      <c r="AK880" s="4"/>
      <c r="AL880" s="4" t="s">
        <v>16</v>
      </c>
      <c r="AM880" s="4"/>
      <c r="AN880" s="4"/>
      <c r="AO880" s="4" t="s">
        <v>16</v>
      </c>
      <c r="AP880" s="42">
        <f ca="1">COUNTIFS(INDIRECT(Data!$J$2),"&lt;&gt;")</f>
        <v>13</v>
      </c>
      <c r="AQ880" s="42">
        <f ca="1">COUNTIFS(INDIRECT(Data!$J$2),"P")</f>
        <v>13</v>
      </c>
      <c r="AR880" s="42">
        <f ca="1">COUNTIFS(INDIRECT(Data!$J$2),"A")</f>
        <v>0</v>
      </c>
      <c r="AS880" s="43">
        <f ca="1">COUNTIFS(INDIRECT(Data!$J$2),"L")</f>
        <v>0</v>
      </c>
      <c r="AT880" s="44">
        <f ca="1">IFERROR(Attd_Sheet[[#This Row],[Classes Attended]]/Attd_Sheet[[#This Row],[Column1]],"")</f>
        <v>1</v>
      </c>
      <c r="AU880" s="26"/>
    </row>
    <row r="881" spans="1:47" s="35" customFormat="1" hidden="1" x14ac:dyDescent="0.25">
      <c r="A881" s="42">
        <f>COUNTIFS(Attd_Sheet[Student ID],Attd_Sheet[[#This Row],[Student ID]])</f>
        <v>1</v>
      </c>
      <c r="B881" s="13" t="s">
        <v>137</v>
      </c>
      <c r="C881" s="193" t="s">
        <v>2981</v>
      </c>
      <c r="D881" s="215" t="s">
        <v>2011</v>
      </c>
      <c r="E881" s="215" t="s">
        <v>2012</v>
      </c>
      <c r="F881" s="202" t="s">
        <v>30</v>
      </c>
      <c r="G881" s="215" t="s">
        <v>2404</v>
      </c>
      <c r="H881" s="193" t="s">
        <v>6</v>
      </c>
      <c r="I881" s="224" t="s">
        <v>2867</v>
      </c>
      <c r="J881" s="120" t="s">
        <v>112</v>
      </c>
      <c r="K881" s="185"/>
      <c r="L881" s="4"/>
      <c r="M881" s="4" t="s">
        <v>16</v>
      </c>
      <c r="N881" s="4"/>
      <c r="O881" s="4" t="s">
        <v>16</v>
      </c>
      <c r="P881" s="96"/>
      <c r="Q881" s="4" t="s">
        <v>16</v>
      </c>
      <c r="R881" s="4"/>
      <c r="S881" s="4"/>
      <c r="T881" s="4" t="s">
        <v>16</v>
      </c>
      <c r="U881" s="4"/>
      <c r="V881" s="4" t="s">
        <v>16</v>
      </c>
      <c r="W881" s="4"/>
      <c r="X881" s="4" t="s">
        <v>28</v>
      </c>
      <c r="Y881" s="4"/>
      <c r="Z881" s="4"/>
      <c r="AA881" s="4" t="s">
        <v>16</v>
      </c>
      <c r="AB881" s="4"/>
      <c r="AC881" s="4" t="s">
        <v>16</v>
      </c>
      <c r="AD881" s="4"/>
      <c r="AE881" s="4" t="s">
        <v>16</v>
      </c>
      <c r="AF881" s="4"/>
      <c r="AG881" s="4"/>
      <c r="AH881" s="4" t="s">
        <v>16</v>
      </c>
      <c r="AI881" s="4"/>
      <c r="AJ881" s="4" t="s">
        <v>16</v>
      </c>
      <c r="AK881" s="4"/>
      <c r="AL881" s="4" t="s">
        <v>16</v>
      </c>
      <c r="AM881" s="4"/>
      <c r="AN881" s="4"/>
      <c r="AO881" s="4" t="s">
        <v>16</v>
      </c>
      <c r="AP881" s="42">
        <f ca="1">COUNTIFS(INDIRECT(Data!$J$2),"&lt;&gt;")</f>
        <v>13</v>
      </c>
      <c r="AQ881" s="42">
        <f ca="1">COUNTIFS(INDIRECT(Data!$J$2),"P")</f>
        <v>12</v>
      </c>
      <c r="AR881" s="42">
        <f ca="1">COUNTIFS(INDIRECT(Data!$J$2),"A")</f>
        <v>1</v>
      </c>
      <c r="AS881" s="43">
        <f ca="1">COUNTIFS(INDIRECT(Data!$J$2),"L")</f>
        <v>0</v>
      </c>
      <c r="AT881" s="44">
        <f ca="1">IFERROR(Attd_Sheet[[#This Row],[Classes Attended]]/Attd_Sheet[[#This Row],[Column1]],"")</f>
        <v>0.92307692307692313</v>
      </c>
      <c r="AU881" s="26"/>
    </row>
    <row r="882" spans="1:47" s="35" customFormat="1" hidden="1" x14ac:dyDescent="0.25">
      <c r="A882" s="42">
        <f>COUNTIFS(Attd_Sheet[Student ID],Attd_Sheet[[#This Row],[Student ID]])</f>
        <v>1</v>
      </c>
      <c r="B882" s="13" t="s">
        <v>137</v>
      </c>
      <c r="C882" s="193" t="s">
        <v>2981</v>
      </c>
      <c r="D882" s="215" t="s">
        <v>2013</v>
      </c>
      <c r="E882" s="215" t="s">
        <v>2014</v>
      </c>
      <c r="F882" s="202" t="s">
        <v>30</v>
      </c>
      <c r="G882" s="215" t="s">
        <v>2404</v>
      </c>
      <c r="H882" s="193" t="s">
        <v>6</v>
      </c>
      <c r="I882" s="224" t="s">
        <v>2867</v>
      </c>
      <c r="J882" s="120" t="s">
        <v>112</v>
      </c>
      <c r="K882" s="4"/>
      <c r="L882" s="4"/>
      <c r="M882" s="4" t="s">
        <v>16</v>
      </c>
      <c r="N882" s="4"/>
      <c r="O882" s="4" t="s">
        <v>16</v>
      </c>
      <c r="P882" s="96"/>
      <c r="Q882" s="4" t="s">
        <v>16</v>
      </c>
      <c r="R882" s="4"/>
      <c r="S882" s="4"/>
      <c r="T882" s="4" t="s">
        <v>16</v>
      </c>
      <c r="U882" s="4"/>
      <c r="V882" s="4" t="s">
        <v>16</v>
      </c>
      <c r="W882" s="4"/>
      <c r="X882" s="4" t="s">
        <v>16</v>
      </c>
      <c r="Y882" s="4"/>
      <c r="Z882" s="4"/>
      <c r="AA882" s="4" t="s">
        <v>16</v>
      </c>
      <c r="AB882" s="4"/>
      <c r="AC882" s="4" t="s">
        <v>16</v>
      </c>
      <c r="AD882" s="4"/>
      <c r="AE882" s="4" t="s">
        <v>16</v>
      </c>
      <c r="AF882" s="4"/>
      <c r="AG882" s="4"/>
      <c r="AH882" s="4" t="s">
        <v>16</v>
      </c>
      <c r="AI882" s="4"/>
      <c r="AJ882" s="4" t="s">
        <v>16</v>
      </c>
      <c r="AK882" s="4"/>
      <c r="AL882" s="4" t="s">
        <v>16</v>
      </c>
      <c r="AM882" s="4"/>
      <c r="AN882" s="4"/>
      <c r="AO882" s="4" t="s">
        <v>16</v>
      </c>
      <c r="AP882" s="42">
        <f ca="1">COUNTIFS(INDIRECT(Data!$J$2),"&lt;&gt;")</f>
        <v>13</v>
      </c>
      <c r="AQ882" s="42">
        <f ca="1">COUNTIFS(INDIRECT(Data!$J$2),"P")</f>
        <v>13</v>
      </c>
      <c r="AR882" s="42">
        <f ca="1">COUNTIFS(INDIRECT(Data!$J$2),"A")</f>
        <v>0</v>
      </c>
      <c r="AS882" s="43">
        <f ca="1">COUNTIFS(INDIRECT(Data!$J$2),"L")</f>
        <v>0</v>
      </c>
      <c r="AT882" s="44">
        <f ca="1">IFERROR(Attd_Sheet[[#This Row],[Classes Attended]]/Attd_Sheet[[#This Row],[Column1]],"")</f>
        <v>1</v>
      </c>
      <c r="AU882" s="26"/>
    </row>
    <row r="883" spans="1:47" s="35" customFormat="1" hidden="1" x14ac:dyDescent="0.25">
      <c r="A883" s="42">
        <f>COUNTIFS(Attd_Sheet[Student ID],Attd_Sheet[[#This Row],[Student ID]])</f>
        <v>1</v>
      </c>
      <c r="B883" s="13" t="s">
        <v>137</v>
      </c>
      <c r="C883" s="193" t="s">
        <v>2981</v>
      </c>
      <c r="D883" s="215" t="s">
        <v>2015</v>
      </c>
      <c r="E883" s="215" t="s">
        <v>2016</v>
      </c>
      <c r="F883" s="202" t="s">
        <v>30</v>
      </c>
      <c r="G883" s="215" t="s">
        <v>2404</v>
      </c>
      <c r="H883" s="193" t="s">
        <v>6</v>
      </c>
      <c r="I883" s="224" t="s">
        <v>2867</v>
      </c>
      <c r="J883" s="120" t="s">
        <v>112</v>
      </c>
      <c r="K883" s="4"/>
      <c r="L883" s="4"/>
      <c r="M883" s="4" t="s">
        <v>16</v>
      </c>
      <c r="N883" s="4"/>
      <c r="O883" s="4" t="s">
        <v>16</v>
      </c>
      <c r="P883" s="96"/>
      <c r="Q883" s="4" t="s">
        <v>16</v>
      </c>
      <c r="R883" s="4"/>
      <c r="S883" s="4"/>
      <c r="T883" s="4" t="s">
        <v>16</v>
      </c>
      <c r="U883" s="4"/>
      <c r="V883" s="4" t="s">
        <v>16</v>
      </c>
      <c r="W883" s="4"/>
      <c r="X883" s="4" t="s">
        <v>16</v>
      </c>
      <c r="Y883" s="4"/>
      <c r="Z883" s="4"/>
      <c r="AA883" s="4" t="s">
        <v>16</v>
      </c>
      <c r="AB883" s="4"/>
      <c r="AC883" s="4" t="s">
        <v>16</v>
      </c>
      <c r="AD883" s="4"/>
      <c r="AE883" s="4" t="s">
        <v>16</v>
      </c>
      <c r="AF883" s="4"/>
      <c r="AG883" s="4"/>
      <c r="AH883" s="4" t="s">
        <v>16</v>
      </c>
      <c r="AI883" s="4"/>
      <c r="AJ883" s="4" t="s">
        <v>16</v>
      </c>
      <c r="AK883" s="4"/>
      <c r="AL883" s="4" t="s">
        <v>16</v>
      </c>
      <c r="AM883" s="4"/>
      <c r="AN883" s="4"/>
      <c r="AO883" s="4" t="s">
        <v>16</v>
      </c>
      <c r="AP883" s="42">
        <f ca="1">COUNTIFS(INDIRECT(Data!$J$2),"&lt;&gt;")</f>
        <v>13</v>
      </c>
      <c r="AQ883" s="42">
        <f ca="1">COUNTIFS(INDIRECT(Data!$J$2),"P")</f>
        <v>13</v>
      </c>
      <c r="AR883" s="42">
        <f ca="1">COUNTIFS(INDIRECT(Data!$J$2),"A")</f>
        <v>0</v>
      </c>
      <c r="AS883" s="43">
        <f ca="1">COUNTIFS(INDIRECT(Data!$J$2),"L")</f>
        <v>0</v>
      </c>
      <c r="AT883" s="44">
        <f ca="1">IFERROR(Attd_Sheet[[#This Row],[Classes Attended]]/Attd_Sheet[[#This Row],[Column1]],"")</f>
        <v>1</v>
      </c>
      <c r="AU883" s="26"/>
    </row>
    <row r="884" spans="1:47" s="35" customFormat="1" hidden="1" x14ac:dyDescent="0.25">
      <c r="A884" s="42">
        <f>COUNTIFS(Attd_Sheet[Student ID],Attd_Sheet[[#This Row],[Student ID]])</f>
        <v>1</v>
      </c>
      <c r="B884" s="13" t="s">
        <v>137</v>
      </c>
      <c r="C884" s="193" t="s">
        <v>2981</v>
      </c>
      <c r="D884" s="215" t="s">
        <v>2017</v>
      </c>
      <c r="E884" s="215" t="s">
        <v>2018</v>
      </c>
      <c r="F884" s="202" t="s">
        <v>30</v>
      </c>
      <c r="G884" s="215" t="s">
        <v>2404</v>
      </c>
      <c r="H884" s="193" t="s">
        <v>6</v>
      </c>
      <c r="I884" s="224" t="s">
        <v>2867</v>
      </c>
      <c r="J884" s="120" t="s">
        <v>112</v>
      </c>
      <c r="K884" s="4"/>
      <c r="L884" s="4"/>
      <c r="M884" s="4" t="s">
        <v>16</v>
      </c>
      <c r="N884" s="4"/>
      <c r="O884" s="4" t="s">
        <v>16</v>
      </c>
      <c r="P884" s="96"/>
      <c r="Q884" s="4" t="s">
        <v>16</v>
      </c>
      <c r="R884" s="4"/>
      <c r="S884" s="4"/>
      <c r="T884" s="4" t="s">
        <v>16</v>
      </c>
      <c r="U884" s="4"/>
      <c r="V884" s="4" t="s">
        <v>16</v>
      </c>
      <c r="W884" s="4"/>
      <c r="X884" s="4" t="s">
        <v>28</v>
      </c>
      <c r="Y884" s="4"/>
      <c r="Z884" s="4"/>
      <c r="AA884" s="4" t="s">
        <v>16</v>
      </c>
      <c r="AB884" s="4"/>
      <c r="AC884" s="4" t="s">
        <v>16</v>
      </c>
      <c r="AD884" s="4"/>
      <c r="AE884" s="4" t="s">
        <v>16</v>
      </c>
      <c r="AF884" s="4"/>
      <c r="AG884" s="4"/>
      <c r="AH884" s="4" t="s">
        <v>16</v>
      </c>
      <c r="AI884" s="4"/>
      <c r="AJ884" s="4" t="s">
        <v>16</v>
      </c>
      <c r="AK884" s="4"/>
      <c r="AL884" s="4" t="s">
        <v>16</v>
      </c>
      <c r="AM884" s="4"/>
      <c r="AN884" s="4"/>
      <c r="AO884" s="4" t="s">
        <v>16</v>
      </c>
      <c r="AP884" s="42">
        <f ca="1">COUNTIFS(INDIRECT(Data!$J$2),"&lt;&gt;")</f>
        <v>13</v>
      </c>
      <c r="AQ884" s="42">
        <f ca="1">COUNTIFS(INDIRECT(Data!$J$2),"P")</f>
        <v>12</v>
      </c>
      <c r="AR884" s="42">
        <f ca="1">COUNTIFS(INDIRECT(Data!$J$2),"A")</f>
        <v>1</v>
      </c>
      <c r="AS884" s="43">
        <f ca="1">COUNTIFS(INDIRECT(Data!$J$2),"L")</f>
        <v>0</v>
      </c>
      <c r="AT884" s="44">
        <f ca="1">IFERROR(Attd_Sheet[[#This Row],[Classes Attended]]/Attd_Sheet[[#This Row],[Column1]],"")</f>
        <v>0.92307692307692313</v>
      </c>
      <c r="AU884" s="26"/>
    </row>
    <row r="885" spans="1:47" s="35" customFormat="1" hidden="1" x14ac:dyDescent="0.25">
      <c r="A885" s="42">
        <f>COUNTIFS(Attd_Sheet[Student ID],Attd_Sheet[[#This Row],[Student ID]])</f>
        <v>1</v>
      </c>
      <c r="B885" s="13" t="s">
        <v>137</v>
      </c>
      <c r="C885" s="193" t="s">
        <v>2981</v>
      </c>
      <c r="D885" s="215" t="s">
        <v>2019</v>
      </c>
      <c r="E885" s="215" t="s">
        <v>2020</v>
      </c>
      <c r="F885" s="202" t="s">
        <v>30</v>
      </c>
      <c r="G885" s="215" t="s">
        <v>2404</v>
      </c>
      <c r="H885" s="193" t="s">
        <v>6</v>
      </c>
      <c r="I885" s="224" t="s">
        <v>2867</v>
      </c>
      <c r="J885" s="120" t="s">
        <v>112</v>
      </c>
      <c r="K885" s="4"/>
      <c r="L885" s="4"/>
      <c r="M885" s="4" t="s">
        <v>16</v>
      </c>
      <c r="N885" s="4"/>
      <c r="O885" s="4" t="s">
        <v>16</v>
      </c>
      <c r="P885" s="96"/>
      <c r="Q885" s="4" t="s">
        <v>16</v>
      </c>
      <c r="R885" s="4"/>
      <c r="S885" s="4"/>
      <c r="T885" s="4" t="s">
        <v>16</v>
      </c>
      <c r="U885" s="4"/>
      <c r="V885" s="4" t="s">
        <v>16</v>
      </c>
      <c r="W885" s="4"/>
      <c r="X885" s="4" t="s">
        <v>16</v>
      </c>
      <c r="Y885" s="4"/>
      <c r="Z885" s="4"/>
      <c r="AA885" s="4" t="s">
        <v>16</v>
      </c>
      <c r="AB885" s="4"/>
      <c r="AC885" s="4" t="s">
        <v>16</v>
      </c>
      <c r="AD885" s="4"/>
      <c r="AE885" s="4" t="s">
        <v>16</v>
      </c>
      <c r="AF885" s="4"/>
      <c r="AG885" s="4"/>
      <c r="AH885" s="4" t="s">
        <v>16</v>
      </c>
      <c r="AI885" s="4"/>
      <c r="AJ885" s="4" t="s">
        <v>16</v>
      </c>
      <c r="AK885" s="4"/>
      <c r="AL885" s="4" t="s">
        <v>16</v>
      </c>
      <c r="AM885" s="4"/>
      <c r="AN885" s="4"/>
      <c r="AO885" s="4" t="s">
        <v>16</v>
      </c>
      <c r="AP885" s="42">
        <f ca="1">COUNTIFS(INDIRECT(Data!$J$2),"&lt;&gt;")</f>
        <v>13</v>
      </c>
      <c r="AQ885" s="42">
        <f ca="1">COUNTIFS(INDIRECT(Data!$J$2),"P")</f>
        <v>13</v>
      </c>
      <c r="AR885" s="42">
        <f ca="1">COUNTIFS(INDIRECT(Data!$J$2),"A")</f>
        <v>0</v>
      </c>
      <c r="AS885" s="43">
        <f ca="1">COUNTIFS(INDIRECT(Data!$J$2),"L")</f>
        <v>0</v>
      </c>
      <c r="AT885" s="44">
        <f ca="1">IFERROR(Attd_Sheet[[#This Row],[Classes Attended]]/Attd_Sheet[[#This Row],[Column1]],"")</f>
        <v>1</v>
      </c>
      <c r="AU885" s="26"/>
    </row>
    <row r="886" spans="1:47" s="35" customFormat="1" hidden="1" x14ac:dyDescent="0.25">
      <c r="A886" s="42">
        <f>COUNTIFS(Attd_Sheet[Student ID],Attd_Sheet[[#This Row],[Student ID]])</f>
        <v>1</v>
      </c>
      <c r="B886" s="13" t="s">
        <v>137</v>
      </c>
      <c r="C886" s="193" t="s">
        <v>2981</v>
      </c>
      <c r="D886" s="215" t="s">
        <v>2021</v>
      </c>
      <c r="E886" s="215" t="s">
        <v>2022</v>
      </c>
      <c r="F886" s="202" t="s">
        <v>30</v>
      </c>
      <c r="G886" s="215" t="s">
        <v>2404</v>
      </c>
      <c r="H886" s="193" t="s">
        <v>6</v>
      </c>
      <c r="I886" s="224" t="s">
        <v>2867</v>
      </c>
      <c r="J886" s="120" t="s">
        <v>112</v>
      </c>
      <c r="K886" s="4"/>
      <c r="L886" s="4"/>
      <c r="M886" s="4" t="s">
        <v>16</v>
      </c>
      <c r="N886" s="4"/>
      <c r="O886" s="4" t="s">
        <v>16</v>
      </c>
      <c r="P886" s="96"/>
      <c r="Q886" s="4" t="s">
        <v>16</v>
      </c>
      <c r="R886" s="4"/>
      <c r="S886" s="4"/>
      <c r="T886" s="4" t="s">
        <v>16</v>
      </c>
      <c r="U886" s="4"/>
      <c r="V886" s="4" t="s">
        <v>16</v>
      </c>
      <c r="W886" s="4"/>
      <c r="X886" s="4" t="s">
        <v>28</v>
      </c>
      <c r="Y886" s="4"/>
      <c r="Z886" s="4"/>
      <c r="AA886" s="4" t="s">
        <v>16</v>
      </c>
      <c r="AB886" s="4"/>
      <c r="AC886" s="4" t="s">
        <v>16</v>
      </c>
      <c r="AD886" s="4"/>
      <c r="AE886" s="4" t="s">
        <v>16</v>
      </c>
      <c r="AF886" s="4"/>
      <c r="AG886" s="4"/>
      <c r="AH886" s="4" t="s">
        <v>16</v>
      </c>
      <c r="AI886" s="4"/>
      <c r="AJ886" s="4" t="s">
        <v>16</v>
      </c>
      <c r="AK886" s="4"/>
      <c r="AL886" s="4" t="s">
        <v>16</v>
      </c>
      <c r="AM886" s="4"/>
      <c r="AN886" s="4"/>
      <c r="AO886" s="4" t="s">
        <v>16</v>
      </c>
      <c r="AP886" s="42">
        <f ca="1">COUNTIFS(INDIRECT(Data!$J$2),"&lt;&gt;")</f>
        <v>13</v>
      </c>
      <c r="AQ886" s="42">
        <f ca="1">COUNTIFS(INDIRECT(Data!$J$2),"P")</f>
        <v>12</v>
      </c>
      <c r="AR886" s="42">
        <f ca="1">COUNTIFS(INDIRECT(Data!$J$2),"A")</f>
        <v>1</v>
      </c>
      <c r="AS886" s="43">
        <f ca="1">COUNTIFS(INDIRECT(Data!$J$2),"L")</f>
        <v>0</v>
      </c>
      <c r="AT886" s="44">
        <f ca="1">IFERROR(Attd_Sheet[[#This Row],[Classes Attended]]/Attd_Sheet[[#This Row],[Column1]],"")</f>
        <v>0.92307692307692313</v>
      </c>
      <c r="AU886" s="26"/>
    </row>
    <row r="887" spans="1:47" s="35" customFormat="1" hidden="1" x14ac:dyDescent="0.25">
      <c r="A887" s="42">
        <f>COUNTIFS(Attd_Sheet[Student ID],Attd_Sheet[[#This Row],[Student ID]])</f>
        <v>1</v>
      </c>
      <c r="B887" s="13" t="s">
        <v>137</v>
      </c>
      <c r="C887" s="193" t="s">
        <v>2981</v>
      </c>
      <c r="D887" s="215" t="s">
        <v>2023</v>
      </c>
      <c r="E887" s="215" t="s">
        <v>2024</v>
      </c>
      <c r="F887" s="202" t="s">
        <v>30</v>
      </c>
      <c r="G887" s="215" t="s">
        <v>2404</v>
      </c>
      <c r="H887" s="193" t="s">
        <v>6</v>
      </c>
      <c r="I887" s="224" t="s">
        <v>2867</v>
      </c>
      <c r="J887" s="120" t="s">
        <v>112</v>
      </c>
      <c r="K887" s="4"/>
      <c r="L887" s="4"/>
      <c r="M887" s="4" t="s">
        <v>16</v>
      </c>
      <c r="N887" s="4"/>
      <c r="O887" s="4" t="s">
        <v>16</v>
      </c>
      <c r="P887" s="96"/>
      <c r="Q887" s="4" t="s">
        <v>16</v>
      </c>
      <c r="R887" s="4"/>
      <c r="S887" s="4"/>
      <c r="T887" s="4" t="s">
        <v>16</v>
      </c>
      <c r="U887" s="4"/>
      <c r="V887" s="4" t="s">
        <v>16</v>
      </c>
      <c r="W887" s="4"/>
      <c r="X887" s="4" t="s">
        <v>28</v>
      </c>
      <c r="Y887" s="4"/>
      <c r="Z887" s="4"/>
      <c r="AA887" s="4" t="s">
        <v>16</v>
      </c>
      <c r="AB887" s="4"/>
      <c r="AC887" s="4" t="s">
        <v>16</v>
      </c>
      <c r="AD887" s="4"/>
      <c r="AE887" s="4" t="s">
        <v>16</v>
      </c>
      <c r="AF887" s="4"/>
      <c r="AG887" s="4"/>
      <c r="AH887" s="4" t="s">
        <v>16</v>
      </c>
      <c r="AI887" s="4"/>
      <c r="AJ887" s="4" t="s">
        <v>16</v>
      </c>
      <c r="AK887" s="4"/>
      <c r="AL887" s="4" t="s">
        <v>16</v>
      </c>
      <c r="AM887" s="4"/>
      <c r="AN887" s="4"/>
      <c r="AO887" s="4" t="s">
        <v>16</v>
      </c>
      <c r="AP887" s="42">
        <f ca="1">COUNTIFS(INDIRECT(Data!$J$2),"&lt;&gt;")</f>
        <v>13</v>
      </c>
      <c r="AQ887" s="42">
        <f ca="1">COUNTIFS(INDIRECT(Data!$J$2),"P")</f>
        <v>12</v>
      </c>
      <c r="AR887" s="42">
        <f ca="1">COUNTIFS(INDIRECT(Data!$J$2),"A")</f>
        <v>1</v>
      </c>
      <c r="AS887" s="43">
        <f ca="1">COUNTIFS(INDIRECT(Data!$J$2),"L")</f>
        <v>0</v>
      </c>
      <c r="AT887" s="44">
        <f ca="1">IFERROR(Attd_Sheet[[#This Row],[Classes Attended]]/Attd_Sheet[[#This Row],[Column1]],"")</f>
        <v>0.92307692307692313</v>
      </c>
      <c r="AU887" s="26"/>
    </row>
    <row r="888" spans="1:47" s="35" customFormat="1" hidden="1" x14ac:dyDescent="0.25">
      <c r="A888" s="42">
        <f>COUNTIFS(Attd_Sheet[Student ID],Attd_Sheet[[#This Row],[Student ID]])</f>
        <v>1</v>
      </c>
      <c r="B888" s="13" t="s">
        <v>137</v>
      </c>
      <c r="C888" s="193" t="s">
        <v>2981</v>
      </c>
      <c r="D888" s="215" t="s">
        <v>2025</v>
      </c>
      <c r="E888" s="215" t="s">
        <v>2026</v>
      </c>
      <c r="F888" s="202" t="s">
        <v>30</v>
      </c>
      <c r="G888" s="215" t="s">
        <v>2404</v>
      </c>
      <c r="H888" s="193" t="s">
        <v>6</v>
      </c>
      <c r="I888" s="224" t="s">
        <v>2867</v>
      </c>
      <c r="J888" s="120" t="s">
        <v>112</v>
      </c>
      <c r="K888" s="4"/>
      <c r="L888" s="4"/>
      <c r="M888" s="4" t="s">
        <v>16</v>
      </c>
      <c r="N888" s="4"/>
      <c r="O888" s="4" t="s">
        <v>16</v>
      </c>
      <c r="P888" s="96"/>
      <c r="Q888" s="4" t="s">
        <v>16</v>
      </c>
      <c r="R888" s="4"/>
      <c r="S888" s="4"/>
      <c r="T888" s="4" t="s">
        <v>16</v>
      </c>
      <c r="U888" s="4"/>
      <c r="V888" s="4" t="s">
        <v>16</v>
      </c>
      <c r="W888" s="4"/>
      <c r="X888" s="4" t="s">
        <v>28</v>
      </c>
      <c r="Y888" s="4"/>
      <c r="Z888" s="4"/>
      <c r="AA888" s="4" t="s">
        <v>28</v>
      </c>
      <c r="AB888" s="4"/>
      <c r="AC888" s="4" t="s">
        <v>28</v>
      </c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2">
        <f ca="1">COUNTIFS(INDIRECT(Data!$J$2),"&lt;&gt;")</f>
        <v>8</v>
      </c>
      <c r="AQ888" s="42">
        <f ca="1">COUNTIFS(INDIRECT(Data!$J$2),"P")</f>
        <v>5</v>
      </c>
      <c r="AR888" s="42">
        <f ca="1">COUNTIFS(INDIRECT(Data!$J$2),"A")</f>
        <v>3</v>
      </c>
      <c r="AS888" s="43">
        <f ca="1">COUNTIFS(INDIRECT(Data!$J$2),"L")</f>
        <v>0</v>
      </c>
      <c r="AT888" s="44">
        <f ca="1">IFERROR(Attd_Sheet[[#This Row],[Classes Attended]]/Attd_Sheet[[#This Row],[Column1]],"")</f>
        <v>0.625</v>
      </c>
      <c r="AU888" s="93" t="s">
        <v>3283</v>
      </c>
    </row>
    <row r="889" spans="1:47" s="35" customFormat="1" hidden="1" x14ac:dyDescent="0.25">
      <c r="A889" s="42">
        <f>COUNTIFS(Attd_Sheet[Student ID],Attd_Sheet[[#This Row],[Student ID]])</f>
        <v>1</v>
      </c>
      <c r="B889" s="13" t="s">
        <v>137</v>
      </c>
      <c r="C889" s="193" t="s">
        <v>2981</v>
      </c>
      <c r="D889" s="215" t="s">
        <v>2027</v>
      </c>
      <c r="E889" s="215" t="s">
        <v>2028</v>
      </c>
      <c r="F889" s="202" t="s">
        <v>30</v>
      </c>
      <c r="G889" s="215" t="s">
        <v>2404</v>
      </c>
      <c r="H889" s="193" t="s">
        <v>6</v>
      </c>
      <c r="I889" s="224" t="s">
        <v>2867</v>
      </c>
      <c r="J889" s="120" t="s">
        <v>112</v>
      </c>
      <c r="K889" s="4"/>
      <c r="L889" s="4"/>
      <c r="M889" s="4" t="s">
        <v>16</v>
      </c>
      <c r="N889" s="4"/>
      <c r="O889" s="4" t="s">
        <v>16</v>
      </c>
      <c r="P889" s="96"/>
      <c r="Q889" s="4" t="s">
        <v>16</v>
      </c>
      <c r="R889" s="4"/>
      <c r="S889" s="4"/>
      <c r="T889" s="4" t="s">
        <v>16</v>
      </c>
      <c r="U889" s="4"/>
      <c r="V889" s="4" t="s">
        <v>16</v>
      </c>
      <c r="W889" s="4"/>
      <c r="X889" s="4" t="s">
        <v>16</v>
      </c>
      <c r="Y889" s="4"/>
      <c r="Z889" s="4"/>
      <c r="AA889" s="4" t="s">
        <v>16</v>
      </c>
      <c r="AB889" s="4"/>
      <c r="AC889" s="4" t="s">
        <v>16</v>
      </c>
      <c r="AD889" s="4"/>
      <c r="AE889" s="4" t="s">
        <v>16</v>
      </c>
      <c r="AF889" s="4"/>
      <c r="AG889" s="4"/>
      <c r="AH889" s="4" t="s">
        <v>16</v>
      </c>
      <c r="AI889" s="4"/>
      <c r="AJ889" s="4" t="s">
        <v>16</v>
      </c>
      <c r="AK889" s="4"/>
      <c r="AL889" s="4" t="s">
        <v>16</v>
      </c>
      <c r="AM889" s="4"/>
      <c r="AN889" s="4"/>
      <c r="AO889" s="4" t="s">
        <v>16</v>
      </c>
      <c r="AP889" s="42">
        <f ca="1">COUNTIFS(INDIRECT(Data!$J$2),"&lt;&gt;")</f>
        <v>13</v>
      </c>
      <c r="AQ889" s="42">
        <f ca="1">COUNTIFS(INDIRECT(Data!$J$2),"P")</f>
        <v>13</v>
      </c>
      <c r="AR889" s="42">
        <f ca="1">COUNTIFS(INDIRECT(Data!$J$2),"A")</f>
        <v>0</v>
      </c>
      <c r="AS889" s="43">
        <f ca="1">COUNTIFS(INDIRECT(Data!$J$2),"L")</f>
        <v>0</v>
      </c>
      <c r="AT889" s="44">
        <f ca="1">IFERROR(Attd_Sheet[[#This Row],[Classes Attended]]/Attd_Sheet[[#This Row],[Column1]],"")</f>
        <v>1</v>
      </c>
      <c r="AU889" s="26"/>
    </row>
    <row r="890" spans="1:47" s="35" customFormat="1" hidden="1" x14ac:dyDescent="0.25">
      <c r="A890" s="42">
        <f>COUNTIFS(Attd_Sheet[Student ID],Attd_Sheet[[#This Row],[Student ID]])</f>
        <v>1</v>
      </c>
      <c r="B890" s="13" t="s">
        <v>137</v>
      </c>
      <c r="C890" s="193" t="s">
        <v>2981</v>
      </c>
      <c r="D890" s="215" t="s">
        <v>2029</v>
      </c>
      <c r="E890" s="215" t="s">
        <v>2030</v>
      </c>
      <c r="F890" s="202" t="s">
        <v>30</v>
      </c>
      <c r="G890" s="215" t="s">
        <v>2404</v>
      </c>
      <c r="H890" s="193" t="s">
        <v>6</v>
      </c>
      <c r="I890" s="224" t="s">
        <v>2867</v>
      </c>
      <c r="J890" s="120" t="s">
        <v>112</v>
      </c>
      <c r="K890" s="4"/>
      <c r="L890" s="4"/>
      <c r="M890" s="4" t="s">
        <v>16</v>
      </c>
      <c r="N890" s="4"/>
      <c r="O890" s="4" t="s">
        <v>16</v>
      </c>
      <c r="P890" s="4"/>
      <c r="Q890" s="4" t="s">
        <v>16</v>
      </c>
      <c r="R890" s="4"/>
      <c r="S890" s="4"/>
      <c r="T890" s="4" t="s">
        <v>16</v>
      </c>
      <c r="U890" s="4"/>
      <c r="V890" s="4" t="s">
        <v>16</v>
      </c>
      <c r="W890" s="4"/>
      <c r="X890" s="4" t="s">
        <v>16</v>
      </c>
      <c r="Y890" s="4"/>
      <c r="Z890" s="4"/>
      <c r="AA890" s="4" t="s">
        <v>16</v>
      </c>
      <c r="AB890" s="4"/>
      <c r="AC890" s="4" t="s">
        <v>16</v>
      </c>
      <c r="AD890" s="4"/>
      <c r="AE890" s="4" t="s">
        <v>16</v>
      </c>
      <c r="AF890" s="4"/>
      <c r="AG890" s="4"/>
      <c r="AH890" s="4" t="s">
        <v>16</v>
      </c>
      <c r="AI890" s="4"/>
      <c r="AJ890" s="4" t="s">
        <v>16</v>
      </c>
      <c r="AK890" s="4"/>
      <c r="AL890" s="4" t="s">
        <v>16</v>
      </c>
      <c r="AM890" s="4"/>
      <c r="AN890" s="4"/>
      <c r="AO890" s="4" t="s">
        <v>16</v>
      </c>
      <c r="AP890" s="42">
        <f ca="1">COUNTIFS(INDIRECT(Data!$J$2),"&lt;&gt;")</f>
        <v>13</v>
      </c>
      <c r="AQ890" s="42">
        <f ca="1">COUNTIFS(INDIRECT(Data!$J$2),"P")</f>
        <v>13</v>
      </c>
      <c r="AR890" s="42">
        <f ca="1">COUNTIFS(INDIRECT(Data!$J$2),"A")</f>
        <v>0</v>
      </c>
      <c r="AS890" s="43">
        <f ca="1">COUNTIFS(INDIRECT(Data!$J$2),"L")</f>
        <v>0</v>
      </c>
      <c r="AT890" s="44">
        <f ca="1">IFERROR(Attd_Sheet[[#This Row],[Classes Attended]]/Attd_Sheet[[#This Row],[Column1]],"")</f>
        <v>1</v>
      </c>
      <c r="AU890" s="26"/>
    </row>
    <row r="891" spans="1:47" s="35" customFormat="1" hidden="1" x14ac:dyDescent="0.25">
      <c r="A891" s="42">
        <f>COUNTIFS(Attd_Sheet[Student ID],Attd_Sheet[[#This Row],[Student ID]])</f>
        <v>1</v>
      </c>
      <c r="B891" s="13" t="s">
        <v>139</v>
      </c>
      <c r="C891" s="193" t="s">
        <v>2981</v>
      </c>
      <c r="D891" s="215" t="s">
        <v>2031</v>
      </c>
      <c r="E891" s="215" t="s">
        <v>2032</v>
      </c>
      <c r="F891" s="202" t="s">
        <v>30</v>
      </c>
      <c r="G891" s="215" t="s">
        <v>2404</v>
      </c>
      <c r="H891" s="193" t="s">
        <v>6</v>
      </c>
      <c r="I891" s="224" t="s">
        <v>2867</v>
      </c>
      <c r="J891" s="120" t="s">
        <v>112</v>
      </c>
      <c r="K891" s="4"/>
      <c r="L891" s="4"/>
      <c r="M891" s="4" t="s">
        <v>17</v>
      </c>
      <c r="N891" s="4"/>
      <c r="O891" s="4" t="s">
        <v>17</v>
      </c>
      <c r="P891" s="4"/>
      <c r="Q891" s="4" t="s">
        <v>17</v>
      </c>
      <c r="R891" s="4"/>
      <c r="S891" s="4"/>
      <c r="T891" s="4" t="s">
        <v>17</v>
      </c>
      <c r="U891" s="4"/>
      <c r="V891" s="4" t="s">
        <v>17</v>
      </c>
      <c r="W891" s="4"/>
      <c r="X891" s="4" t="s">
        <v>17</v>
      </c>
      <c r="Y891" s="4"/>
      <c r="Z891" s="4"/>
      <c r="AA891" s="4" t="s">
        <v>17</v>
      </c>
      <c r="AB891" s="4"/>
      <c r="AC891" s="4" t="s">
        <v>17</v>
      </c>
      <c r="AD891" s="4"/>
      <c r="AE891" s="4" t="s">
        <v>17</v>
      </c>
      <c r="AF891" s="4"/>
      <c r="AG891" s="4"/>
      <c r="AH891" s="4" t="s">
        <v>17</v>
      </c>
      <c r="AI891" s="4"/>
      <c r="AJ891" s="4" t="s">
        <v>17</v>
      </c>
      <c r="AK891" s="4"/>
      <c r="AL891" s="4" t="s">
        <v>17</v>
      </c>
      <c r="AM891" s="4"/>
      <c r="AN891" s="4"/>
      <c r="AO891" s="4" t="s">
        <v>17</v>
      </c>
      <c r="AP891" s="42">
        <f ca="1">COUNTIFS(INDIRECT(Data!$J$2),"&lt;&gt;")</f>
        <v>13</v>
      </c>
      <c r="AQ891" s="42">
        <f ca="1">COUNTIFS(INDIRECT(Data!$J$2),"P")</f>
        <v>0</v>
      </c>
      <c r="AR891" s="42">
        <f ca="1">COUNTIFS(INDIRECT(Data!$J$2),"A")</f>
        <v>0</v>
      </c>
      <c r="AS891" s="43">
        <f ca="1">COUNTIFS(INDIRECT(Data!$J$2),"L")</f>
        <v>13</v>
      </c>
      <c r="AT891" s="44">
        <f ca="1">IFERROR(Attd_Sheet[[#This Row],[Classes Attended]]/Attd_Sheet[[#This Row],[Column1]],"")</f>
        <v>0</v>
      </c>
      <c r="AU891" s="26"/>
    </row>
    <row r="892" spans="1:47" s="35" customFormat="1" hidden="1" x14ac:dyDescent="0.25">
      <c r="A892" s="42">
        <f>COUNTIFS(Attd_Sheet[Student ID],Attd_Sheet[[#This Row],[Student ID]])</f>
        <v>1</v>
      </c>
      <c r="B892" s="13" t="s">
        <v>137</v>
      </c>
      <c r="C892" s="13" t="s">
        <v>3443</v>
      </c>
      <c r="D892" s="215" t="s">
        <v>239</v>
      </c>
      <c r="E892" s="215" t="s">
        <v>1052</v>
      </c>
      <c r="F892" s="196" t="s">
        <v>32</v>
      </c>
      <c r="G892" s="215" t="s">
        <v>2421</v>
      </c>
      <c r="H892" s="193" t="s">
        <v>7</v>
      </c>
      <c r="I892" s="15" t="s">
        <v>2868</v>
      </c>
      <c r="J892" s="120" t="s">
        <v>112</v>
      </c>
      <c r="K892" s="4" t="s">
        <v>16</v>
      </c>
      <c r="L892" s="4"/>
      <c r="M892" s="4"/>
      <c r="N892" s="4" t="s">
        <v>16</v>
      </c>
      <c r="O892" s="4"/>
      <c r="P892" s="4" t="s">
        <v>16</v>
      </c>
      <c r="Q892" s="4"/>
      <c r="R892" s="4" t="s">
        <v>16</v>
      </c>
      <c r="S892" s="4"/>
      <c r="T892" s="4"/>
      <c r="U892" s="4" t="s">
        <v>16</v>
      </c>
      <c r="V892" s="4"/>
      <c r="W892" s="4" t="s">
        <v>16</v>
      </c>
      <c r="X892" s="4"/>
      <c r="Y892" s="4" t="s">
        <v>16</v>
      </c>
      <c r="Z892" s="4"/>
      <c r="AA892" s="4"/>
      <c r="AB892" s="4" t="s">
        <v>16</v>
      </c>
      <c r="AC892" s="4"/>
      <c r="AD892" s="4" t="s">
        <v>16</v>
      </c>
      <c r="AE892" s="236"/>
      <c r="AF892" s="4" t="s">
        <v>16</v>
      </c>
      <c r="AG892" s="4"/>
      <c r="AH892" s="4"/>
      <c r="AI892" s="4" t="s">
        <v>16</v>
      </c>
      <c r="AJ892" s="4"/>
      <c r="AK892" s="4" t="s">
        <v>16</v>
      </c>
      <c r="AL892" s="4"/>
      <c r="AM892" s="4" t="s">
        <v>28</v>
      </c>
      <c r="AN892" s="4"/>
      <c r="AO892" s="4"/>
      <c r="AP892" s="42">
        <f ca="1">COUNTIFS(INDIRECT(Data!$J$2),"&lt;&gt;")</f>
        <v>13</v>
      </c>
      <c r="AQ892" s="42">
        <f ca="1">COUNTIFS(INDIRECT(Data!$J$2),"P")</f>
        <v>12</v>
      </c>
      <c r="AR892" s="42">
        <f ca="1">COUNTIFS(INDIRECT(Data!$J$2),"A")</f>
        <v>1</v>
      </c>
      <c r="AS892" s="43">
        <f ca="1">COUNTIFS(INDIRECT(Data!$J$2),"L")</f>
        <v>0</v>
      </c>
      <c r="AT892" s="44">
        <f ca="1">IFERROR(Attd_Sheet[[#This Row],[Classes Attended]]/Attd_Sheet[[#This Row],[Column1]],"")</f>
        <v>0.92307692307692313</v>
      </c>
      <c r="AU892" s="26"/>
    </row>
    <row r="893" spans="1:47" s="35" customFormat="1" hidden="1" x14ac:dyDescent="0.25">
      <c r="A893" s="42">
        <f>COUNTIFS(Attd_Sheet[Student ID],Attd_Sheet[[#This Row],[Student ID]])</f>
        <v>1</v>
      </c>
      <c r="B893" s="13" t="s">
        <v>137</v>
      </c>
      <c r="C893" s="13" t="s">
        <v>3443</v>
      </c>
      <c r="D893" s="215" t="s">
        <v>240</v>
      </c>
      <c r="E893" s="215" t="s">
        <v>1053</v>
      </c>
      <c r="F893" s="196" t="s">
        <v>32</v>
      </c>
      <c r="G893" s="215" t="s">
        <v>2421</v>
      </c>
      <c r="H893" s="193" t="s">
        <v>7</v>
      </c>
      <c r="I893" s="15" t="s">
        <v>2868</v>
      </c>
      <c r="J893" s="120" t="s">
        <v>112</v>
      </c>
      <c r="K893" s="4" t="s">
        <v>16</v>
      </c>
      <c r="L893" s="4"/>
      <c r="M893" s="4"/>
      <c r="N893" s="4" t="s">
        <v>16</v>
      </c>
      <c r="O893" s="4"/>
      <c r="P893" s="4" t="s">
        <v>16</v>
      </c>
      <c r="Q893" s="4"/>
      <c r="R893" s="4" t="s">
        <v>16</v>
      </c>
      <c r="S893" s="4"/>
      <c r="T893" s="4"/>
      <c r="U893" s="4" t="s">
        <v>16</v>
      </c>
      <c r="V893" s="4"/>
      <c r="W893" s="4" t="s">
        <v>16</v>
      </c>
      <c r="X893" s="4"/>
      <c r="Y893" s="4" t="s">
        <v>16</v>
      </c>
      <c r="Z893" s="4"/>
      <c r="AA893" s="4"/>
      <c r="AB893" s="4" t="s">
        <v>16</v>
      </c>
      <c r="AC893" s="4"/>
      <c r="AD893" s="4" t="s">
        <v>16</v>
      </c>
      <c r="AE893" s="236"/>
      <c r="AF893" s="4" t="s">
        <v>16</v>
      </c>
      <c r="AG893" s="4"/>
      <c r="AH893" s="4"/>
      <c r="AI893" s="4" t="s">
        <v>16</v>
      </c>
      <c r="AJ893" s="4"/>
      <c r="AK893" s="4" t="s">
        <v>16</v>
      </c>
      <c r="AL893" s="4"/>
      <c r="AM893" s="4" t="s">
        <v>16</v>
      </c>
      <c r="AN893" s="4"/>
      <c r="AO893" s="4"/>
      <c r="AP893" s="42">
        <f ca="1">COUNTIFS(INDIRECT(Data!$J$2),"&lt;&gt;")</f>
        <v>13</v>
      </c>
      <c r="AQ893" s="42">
        <f ca="1">COUNTIFS(INDIRECT(Data!$J$2),"P")</f>
        <v>13</v>
      </c>
      <c r="AR893" s="42">
        <f ca="1">COUNTIFS(INDIRECT(Data!$J$2),"A")</f>
        <v>0</v>
      </c>
      <c r="AS893" s="43">
        <f ca="1">COUNTIFS(INDIRECT(Data!$J$2),"L")</f>
        <v>0</v>
      </c>
      <c r="AT893" s="44">
        <f ca="1">IFERROR(Attd_Sheet[[#This Row],[Classes Attended]]/Attd_Sheet[[#This Row],[Column1]],"")</f>
        <v>1</v>
      </c>
      <c r="AU893" s="26"/>
    </row>
    <row r="894" spans="1:47" s="35" customFormat="1" hidden="1" x14ac:dyDescent="0.25">
      <c r="A894" s="42">
        <f>COUNTIFS(Attd_Sheet[Student ID],Attd_Sheet[[#This Row],[Student ID]])</f>
        <v>1</v>
      </c>
      <c r="B894" s="13" t="s">
        <v>137</v>
      </c>
      <c r="C894" s="13" t="s">
        <v>3443</v>
      </c>
      <c r="D894" s="215" t="s">
        <v>241</v>
      </c>
      <c r="E894" s="215" t="s">
        <v>1054</v>
      </c>
      <c r="F894" s="196" t="s">
        <v>32</v>
      </c>
      <c r="G894" s="215" t="s">
        <v>2421</v>
      </c>
      <c r="H894" s="193" t="s">
        <v>7</v>
      </c>
      <c r="I894" s="15" t="s">
        <v>2868</v>
      </c>
      <c r="J894" s="120" t="s">
        <v>112</v>
      </c>
      <c r="K894" s="4" t="s">
        <v>16</v>
      </c>
      <c r="L894" s="4"/>
      <c r="M894" s="4"/>
      <c r="N894" s="4" t="s">
        <v>16</v>
      </c>
      <c r="O894" s="4"/>
      <c r="P894" s="4" t="s">
        <v>16</v>
      </c>
      <c r="Q894" s="4"/>
      <c r="R894" s="4" t="s">
        <v>16</v>
      </c>
      <c r="S894" s="4"/>
      <c r="T894" s="4"/>
      <c r="U894" s="4" t="s">
        <v>16</v>
      </c>
      <c r="V894" s="4"/>
      <c r="W894" s="4" t="s">
        <v>16</v>
      </c>
      <c r="X894" s="4"/>
      <c r="Y894" s="4" t="s">
        <v>16</v>
      </c>
      <c r="Z894" s="4"/>
      <c r="AA894" s="4"/>
      <c r="AB894" s="4" t="s">
        <v>16</v>
      </c>
      <c r="AC894" s="4"/>
      <c r="AD894" s="4" t="s">
        <v>16</v>
      </c>
      <c r="AE894" s="236"/>
      <c r="AF894" s="4" t="s">
        <v>16</v>
      </c>
      <c r="AG894" s="4"/>
      <c r="AH894" s="4"/>
      <c r="AI894" s="4" t="s">
        <v>16</v>
      </c>
      <c r="AJ894" s="4"/>
      <c r="AK894" s="4" t="s">
        <v>16</v>
      </c>
      <c r="AL894" s="4"/>
      <c r="AM894" s="4" t="s">
        <v>16</v>
      </c>
      <c r="AN894" s="4"/>
      <c r="AO894" s="4"/>
      <c r="AP894" s="42">
        <f ca="1">COUNTIFS(INDIRECT(Data!$J$2),"&lt;&gt;")</f>
        <v>13</v>
      </c>
      <c r="AQ894" s="42">
        <f ca="1">COUNTIFS(INDIRECT(Data!$J$2),"P")</f>
        <v>13</v>
      </c>
      <c r="AR894" s="42">
        <f ca="1">COUNTIFS(INDIRECT(Data!$J$2),"A")</f>
        <v>0</v>
      </c>
      <c r="AS894" s="43">
        <f ca="1">COUNTIFS(INDIRECT(Data!$J$2),"L")</f>
        <v>0</v>
      </c>
      <c r="AT894" s="44">
        <f ca="1">IFERROR(Attd_Sheet[[#This Row],[Classes Attended]]/Attd_Sheet[[#This Row],[Column1]],"")</f>
        <v>1</v>
      </c>
      <c r="AU894" s="26"/>
    </row>
    <row r="895" spans="1:47" s="35" customFormat="1" hidden="1" x14ac:dyDescent="0.25">
      <c r="A895" s="42">
        <f>COUNTIFS(Attd_Sheet[Student ID],Attd_Sheet[[#This Row],[Student ID]])</f>
        <v>1</v>
      </c>
      <c r="B895" s="13" t="s">
        <v>137</v>
      </c>
      <c r="C895" s="13" t="s">
        <v>3443</v>
      </c>
      <c r="D895" s="215" t="s">
        <v>242</v>
      </c>
      <c r="E895" s="215" t="s">
        <v>1055</v>
      </c>
      <c r="F895" s="196" t="s">
        <v>32</v>
      </c>
      <c r="G895" s="215" t="s">
        <v>2421</v>
      </c>
      <c r="H895" s="193" t="s">
        <v>7</v>
      </c>
      <c r="I895" s="15" t="s">
        <v>2868</v>
      </c>
      <c r="J895" s="120" t="s">
        <v>112</v>
      </c>
      <c r="K895" s="4" t="s">
        <v>16</v>
      </c>
      <c r="L895" s="4"/>
      <c r="M895" s="4"/>
      <c r="N895" s="4" t="s">
        <v>16</v>
      </c>
      <c r="O895" s="4"/>
      <c r="P895" s="4" t="s">
        <v>16</v>
      </c>
      <c r="Q895" s="4"/>
      <c r="R895" s="4" t="s">
        <v>16</v>
      </c>
      <c r="S895" s="4"/>
      <c r="T895" s="4"/>
      <c r="U895" s="4" t="s">
        <v>16</v>
      </c>
      <c r="V895" s="4"/>
      <c r="W895" s="4" t="s">
        <v>16</v>
      </c>
      <c r="X895" s="4"/>
      <c r="Y895" s="4" t="s">
        <v>16</v>
      </c>
      <c r="Z895" s="4"/>
      <c r="AA895" s="4"/>
      <c r="AB895" s="4" t="s">
        <v>16</v>
      </c>
      <c r="AC895" s="4"/>
      <c r="AD895" s="4" t="s">
        <v>16</v>
      </c>
      <c r="AE895" s="236"/>
      <c r="AF895" s="4" t="s">
        <v>16</v>
      </c>
      <c r="AG895" s="4"/>
      <c r="AH895" s="4"/>
      <c r="AI895" s="4" t="s">
        <v>16</v>
      </c>
      <c r="AJ895" s="4"/>
      <c r="AK895" s="4" t="s">
        <v>16</v>
      </c>
      <c r="AL895" s="4"/>
      <c r="AM895" s="4" t="s">
        <v>16</v>
      </c>
      <c r="AN895" s="4"/>
      <c r="AO895" s="4"/>
      <c r="AP895" s="42">
        <f ca="1">COUNTIFS(INDIRECT(Data!$J$2),"&lt;&gt;")</f>
        <v>13</v>
      </c>
      <c r="AQ895" s="42">
        <f ca="1">COUNTIFS(INDIRECT(Data!$J$2),"P")</f>
        <v>13</v>
      </c>
      <c r="AR895" s="42">
        <f ca="1">COUNTIFS(INDIRECT(Data!$J$2),"A")</f>
        <v>0</v>
      </c>
      <c r="AS895" s="43">
        <f ca="1">COUNTIFS(INDIRECT(Data!$J$2),"L")</f>
        <v>0</v>
      </c>
      <c r="AT895" s="44">
        <f ca="1">IFERROR(Attd_Sheet[[#This Row],[Classes Attended]]/Attd_Sheet[[#This Row],[Column1]],"")</f>
        <v>1</v>
      </c>
      <c r="AU895" s="26"/>
    </row>
    <row r="896" spans="1:47" s="35" customFormat="1" hidden="1" x14ac:dyDescent="0.25">
      <c r="A896" s="42">
        <f>COUNTIFS(Attd_Sheet[Student ID],Attd_Sheet[[#This Row],[Student ID]])</f>
        <v>1</v>
      </c>
      <c r="B896" s="13" t="s">
        <v>137</v>
      </c>
      <c r="C896" s="13" t="s">
        <v>3443</v>
      </c>
      <c r="D896" s="215" t="s">
        <v>243</v>
      </c>
      <c r="E896" s="215" t="s">
        <v>1056</v>
      </c>
      <c r="F896" s="196" t="s">
        <v>32</v>
      </c>
      <c r="G896" s="215" t="s">
        <v>2421</v>
      </c>
      <c r="H896" s="193" t="s">
        <v>7</v>
      </c>
      <c r="I896" s="15" t="s">
        <v>2868</v>
      </c>
      <c r="J896" s="120" t="s">
        <v>112</v>
      </c>
      <c r="K896" s="4" t="s">
        <v>16</v>
      </c>
      <c r="L896" s="4"/>
      <c r="M896" s="4"/>
      <c r="N896" s="4" t="s">
        <v>16</v>
      </c>
      <c r="O896" s="4"/>
      <c r="P896" s="4" t="s">
        <v>16</v>
      </c>
      <c r="Q896" s="4"/>
      <c r="R896" s="4" t="s">
        <v>16</v>
      </c>
      <c r="S896" s="4"/>
      <c r="T896" s="4"/>
      <c r="U896" s="4" t="s">
        <v>16</v>
      </c>
      <c r="V896" s="4"/>
      <c r="W896" s="4" t="s">
        <v>16</v>
      </c>
      <c r="X896" s="4"/>
      <c r="Y896" s="4" t="s">
        <v>16</v>
      </c>
      <c r="Z896" s="4"/>
      <c r="AA896" s="4"/>
      <c r="AB896" s="4" t="s">
        <v>16</v>
      </c>
      <c r="AC896" s="4"/>
      <c r="AD896" s="4" t="s">
        <v>16</v>
      </c>
      <c r="AE896" s="236"/>
      <c r="AF896" s="4" t="s">
        <v>16</v>
      </c>
      <c r="AG896" s="4"/>
      <c r="AH896" s="4"/>
      <c r="AI896" s="4" t="s">
        <v>16</v>
      </c>
      <c r="AJ896" s="4"/>
      <c r="AK896" s="4" t="s">
        <v>16</v>
      </c>
      <c r="AL896" s="4"/>
      <c r="AM896" s="4" t="s">
        <v>16</v>
      </c>
      <c r="AN896" s="4"/>
      <c r="AO896" s="4"/>
      <c r="AP896" s="42">
        <f ca="1">COUNTIFS(INDIRECT(Data!$J$2),"&lt;&gt;")</f>
        <v>13</v>
      </c>
      <c r="AQ896" s="42">
        <f ca="1">COUNTIFS(INDIRECT(Data!$J$2),"P")</f>
        <v>13</v>
      </c>
      <c r="AR896" s="42">
        <f ca="1">COUNTIFS(INDIRECT(Data!$J$2),"A")</f>
        <v>0</v>
      </c>
      <c r="AS896" s="43">
        <f ca="1">COUNTIFS(INDIRECT(Data!$J$2),"L")</f>
        <v>0</v>
      </c>
      <c r="AT896" s="44">
        <f ca="1">IFERROR(Attd_Sheet[[#This Row],[Classes Attended]]/Attd_Sheet[[#This Row],[Column1]],"")</f>
        <v>1</v>
      </c>
      <c r="AU896" s="26"/>
    </row>
    <row r="897" spans="1:47" s="35" customFormat="1" hidden="1" x14ac:dyDescent="0.25">
      <c r="A897" s="42">
        <f>COUNTIFS(Attd_Sheet[Student ID],Attd_Sheet[[#This Row],[Student ID]])</f>
        <v>1</v>
      </c>
      <c r="B897" s="13" t="s">
        <v>137</v>
      </c>
      <c r="C897" s="13" t="s">
        <v>3443</v>
      </c>
      <c r="D897" s="215" t="s">
        <v>244</v>
      </c>
      <c r="E897" s="215" t="s">
        <v>1057</v>
      </c>
      <c r="F897" s="196" t="s">
        <v>32</v>
      </c>
      <c r="G897" s="215" t="s">
        <v>2421</v>
      </c>
      <c r="H897" s="193" t="s">
        <v>7</v>
      </c>
      <c r="I897" s="15" t="s">
        <v>2868</v>
      </c>
      <c r="J897" s="120" t="s">
        <v>112</v>
      </c>
      <c r="K897" s="4" t="s">
        <v>28</v>
      </c>
      <c r="L897" s="4"/>
      <c r="M897" s="4"/>
      <c r="N897" s="4" t="s">
        <v>16</v>
      </c>
      <c r="O897" s="4"/>
      <c r="P897" s="4" t="s">
        <v>16</v>
      </c>
      <c r="Q897" s="4"/>
      <c r="R897" s="4" t="s">
        <v>16</v>
      </c>
      <c r="S897" s="4"/>
      <c r="T897" s="4"/>
      <c r="U897" s="4" t="s">
        <v>16</v>
      </c>
      <c r="V897" s="4"/>
      <c r="W897" s="4" t="s">
        <v>16</v>
      </c>
      <c r="X897" s="4"/>
      <c r="Y897" s="4" t="s">
        <v>16</v>
      </c>
      <c r="Z897" s="4"/>
      <c r="AA897" s="4"/>
      <c r="AB897" s="4" t="s">
        <v>16</v>
      </c>
      <c r="AC897" s="4"/>
      <c r="AD897" s="4" t="s">
        <v>16</v>
      </c>
      <c r="AE897" s="236"/>
      <c r="AF897" s="4" t="s">
        <v>16</v>
      </c>
      <c r="AG897" s="4"/>
      <c r="AH897" s="4"/>
      <c r="AI897" s="4" t="s">
        <v>16</v>
      </c>
      <c r="AJ897" s="4"/>
      <c r="AK897" s="4" t="s">
        <v>16</v>
      </c>
      <c r="AL897" s="4"/>
      <c r="AM897" s="4" t="s">
        <v>16</v>
      </c>
      <c r="AN897" s="4"/>
      <c r="AO897" s="4"/>
      <c r="AP897" s="42">
        <f ca="1">COUNTIFS(INDIRECT(Data!$J$2),"&lt;&gt;")</f>
        <v>13</v>
      </c>
      <c r="AQ897" s="42">
        <f ca="1">COUNTIFS(INDIRECT(Data!$J$2),"P")</f>
        <v>12</v>
      </c>
      <c r="AR897" s="42">
        <f ca="1">COUNTIFS(INDIRECT(Data!$J$2),"A")</f>
        <v>1</v>
      </c>
      <c r="AS897" s="43">
        <f ca="1">COUNTIFS(INDIRECT(Data!$J$2),"L")</f>
        <v>0</v>
      </c>
      <c r="AT897" s="44">
        <f ca="1">IFERROR(Attd_Sheet[[#This Row],[Classes Attended]]/Attd_Sheet[[#This Row],[Column1]],"")</f>
        <v>0.92307692307692313</v>
      </c>
      <c r="AU897" s="26"/>
    </row>
    <row r="898" spans="1:47" s="35" customFormat="1" hidden="1" x14ac:dyDescent="0.25">
      <c r="A898" s="42">
        <f>COUNTIFS(Attd_Sheet[Student ID],Attd_Sheet[[#This Row],[Student ID]])</f>
        <v>1</v>
      </c>
      <c r="B898" s="13" t="s">
        <v>137</v>
      </c>
      <c r="C898" s="13" t="s">
        <v>3443</v>
      </c>
      <c r="D898" s="215" t="s">
        <v>245</v>
      </c>
      <c r="E898" s="215" t="s">
        <v>1058</v>
      </c>
      <c r="F898" s="196" t="s">
        <v>32</v>
      </c>
      <c r="G898" s="215" t="s">
        <v>2421</v>
      </c>
      <c r="H898" s="193" t="s">
        <v>7</v>
      </c>
      <c r="I898" s="15" t="s">
        <v>2868</v>
      </c>
      <c r="J898" s="120" t="s">
        <v>112</v>
      </c>
      <c r="K898" s="4" t="s">
        <v>16</v>
      </c>
      <c r="L898" s="4"/>
      <c r="M898" s="4"/>
      <c r="N898" s="4" t="s">
        <v>16</v>
      </c>
      <c r="O898" s="4"/>
      <c r="P898" s="4" t="s">
        <v>16</v>
      </c>
      <c r="Q898" s="4"/>
      <c r="R898" s="4" t="s">
        <v>16</v>
      </c>
      <c r="S898" s="4"/>
      <c r="T898" s="4"/>
      <c r="U898" s="4" t="s">
        <v>28</v>
      </c>
      <c r="V898" s="4"/>
      <c r="W898" s="4" t="s">
        <v>16</v>
      </c>
      <c r="X898" s="4"/>
      <c r="Y898" s="4" t="s">
        <v>16</v>
      </c>
      <c r="Z898" s="4"/>
      <c r="AA898" s="4"/>
      <c r="AB898" s="4" t="s">
        <v>16</v>
      </c>
      <c r="AC898" s="4"/>
      <c r="AD898" s="4" t="s">
        <v>16</v>
      </c>
      <c r="AE898" s="236"/>
      <c r="AF898" s="4" t="s">
        <v>16</v>
      </c>
      <c r="AG898" s="4"/>
      <c r="AH898" s="4"/>
      <c r="AI898" s="4" t="s">
        <v>16</v>
      </c>
      <c r="AJ898" s="4"/>
      <c r="AK898" s="4" t="s">
        <v>16</v>
      </c>
      <c r="AL898" s="4"/>
      <c r="AM898" s="4" t="s">
        <v>16</v>
      </c>
      <c r="AN898" s="4"/>
      <c r="AO898" s="4"/>
      <c r="AP898" s="42">
        <f ca="1">COUNTIFS(INDIRECT(Data!$J$2),"&lt;&gt;")</f>
        <v>13</v>
      </c>
      <c r="AQ898" s="42">
        <f ca="1">COUNTIFS(INDIRECT(Data!$J$2),"P")</f>
        <v>12</v>
      </c>
      <c r="AR898" s="42">
        <f ca="1">COUNTIFS(INDIRECT(Data!$J$2),"A")</f>
        <v>1</v>
      </c>
      <c r="AS898" s="43">
        <f ca="1">COUNTIFS(INDIRECT(Data!$J$2),"L")</f>
        <v>0</v>
      </c>
      <c r="AT898" s="44">
        <f ca="1">IFERROR(Attd_Sheet[[#This Row],[Classes Attended]]/Attd_Sheet[[#This Row],[Column1]],"")</f>
        <v>0.92307692307692313</v>
      </c>
      <c r="AU898" s="26"/>
    </row>
    <row r="899" spans="1:47" s="35" customFormat="1" hidden="1" x14ac:dyDescent="0.25">
      <c r="A899" s="42">
        <f>COUNTIFS(Attd_Sheet[Student ID],Attd_Sheet[[#This Row],[Student ID]])</f>
        <v>1</v>
      </c>
      <c r="B899" s="13" t="s">
        <v>137</v>
      </c>
      <c r="C899" s="13" t="s">
        <v>3443</v>
      </c>
      <c r="D899" s="215" t="s">
        <v>246</v>
      </c>
      <c r="E899" s="215" t="s">
        <v>1059</v>
      </c>
      <c r="F899" s="196" t="s">
        <v>32</v>
      </c>
      <c r="G899" s="215" t="s">
        <v>2421</v>
      </c>
      <c r="H899" s="193" t="s">
        <v>7</v>
      </c>
      <c r="I899" s="15" t="s">
        <v>2868</v>
      </c>
      <c r="J899" s="120" t="s">
        <v>112</v>
      </c>
      <c r="K899" s="4" t="s">
        <v>16</v>
      </c>
      <c r="L899" s="4"/>
      <c r="M899" s="4"/>
      <c r="N899" s="4" t="s">
        <v>16</v>
      </c>
      <c r="O899" s="4"/>
      <c r="P899" s="4" t="s">
        <v>16</v>
      </c>
      <c r="Q899" s="4"/>
      <c r="R899" s="4" t="s">
        <v>16</v>
      </c>
      <c r="S899" s="4"/>
      <c r="T899" s="4"/>
      <c r="U899" s="4" t="s">
        <v>16</v>
      </c>
      <c r="V899" s="4"/>
      <c r="W899" s="4" t="s">
        <v>16</v>
      </c>
      <c r="X899" s="4"/>
      <c r="Y899" s="4" t="s">
        <v>16</v>
      </c>
      <c r="Z899" s="4"/>
      <c r="AA899" s="4"/>
      <c r="AB899" s="4" t="s">
        <v>16</v>
      </c>
      <c r="AC899" s="4"/>
      <c r="AD899" s="4" t="s">
        <v>16</v>
      </c>
      <c r="AE899" s="236"/>
      <c r="AF899" s="4" t="s">
        <v>16</v>
      </c>
      <c r="AG899" s="4"/>
      <c r="AH899" s="4"/>
      <c r="AI899" s="4" t="s">
        <v>16</v>
      </c>
      <c r="AJ899" s="4"/>
      <c r="AK899" s="4" t="s">
        <v>16</v>
      </c>
      <c r="AL899" s="4"/>
      <c r="AM899" s="4" t="s">
        <v>16</v>
      </c>
      <c r="AN899" s="4"/>
      <c r="AO899" s="4"/>
      <c r="AP899" s="42">
        <f ca="1">COUNTIFS(INDIRECT(Data!$J$2),"&lt;&gt;")</f>
        <v>13</v>
      </c>
      <c r="AQ899" s="42">
        <f ca="1">COUNTIFS(INDIRECT(Data!$J$2),"P")</f>
        <v>13</v>
      </c>
      <c r="AR899" s="42">
        <f ca="1">COUNTIFS(INDIRECT(Data!$J$2),"A")</f>
        <v>0</v>
      </c>
      <c r="AS899" s="43">
        <f ca="1">COUNTIFS(INDIRECT(Data!$J$2),"L")</f>
        <v>0</v>
      </c>
      <c r="AT899" s="44">
        <f ca="1">IFERROR(Attd_Sheet[[#This Row],[Classes Attended]]/Attd_Sheet[[#This Row],[Column1]],"")</f>
        <v>1</v>
      </c>
      <c r="AU899" s="13"/>
    </row>
    <row r="900" spans="1:47" s="35" customFormat="1" hidden="1" x14ac:dyDescent="0.25">
      <c r="A900" s="42">
        <f>COUNTIFS(Attd_Sheet[Student ID],Attd_Sheet[[#This Row],[Student ID]])</f>
        <v>1</v>
      </c>
      <c r="B900" s="13" t="s">
        <v>137</v>
      </c>
      <c r="C900" s="13" t="s">
        <v>3443</v>
      </c>
      <c r="D900" s="215" t="s">
        <v>247</v>
      </c>
      <c r="E900" s="215" t="s">
        <v>1060</v>
      </c>
      <c r="F900" s="196" t="s">
        <v>32</v>
      </c>
      <c r="G900" s="215" t="s">
        <v>2421</v>
      </c>
      <c r="H900" s="193" t="s">
        <v>7</v>
      </c>
      <c r="I900" s="15" t="s">
        <v>2868</v>
      </c>
      <c r="J900" s="120" t="s">
        <v>112</v>
      </c>
      <c r="K900" s="4" t="s">
        <v>16</v>
      </c>
      <c r="L900" s="4"/>
      <c r="M900" s="4"/>
      <c r="N900" s="4" t="s">
        <v>16</v>
      </c>
      <c r="O900" s="4"/>
      <c r="P900" s="4" t="s">
        <v>16</v>
      </c>
      <c r="Q900" s="4"/>
      <c r="R900" s="4" t="s">
        <v>16</v>
      </c>
      <c r="S900" s="4"/>
      <c r="T900" s="4"/>
      <c r="U900" s="4" t="s">
        <v>16</v>
      </c>
      <c r="V900" s="4"/>
      <c r="W900" s="4" t="s">
        <v>16</v>
      </c>
      <c r="X900" s="4"/>
      <c r="Y900" s="4" t="s">
        <v>16</v>
      </c>
      <c r="Z900" s="4"/>
      <c r="AA900" s="4"/>
      <c r="AB900" s="4" t="s">
        <v>16</v>
      </c>
      <c r="AC900" s="4"/>
      <c r="AD900" s="4" t="s">
        <v>16</v>
      </c>
      <c r="AE900" s="236"/>
      <c r="AF900" s="4" t="s">
        <v>16</v>
      </c>
      <c r="AG900" s="4"/>
      <c r="AH900" s="4"/>
      <c r="AI900" s="4" t="s">
        <v>16</v>
      </c>
      <c r="AJ900" s="4"/>
      <c r="AK900" s="4" t="s">
        <v>16</v>
      </c>
      <c r="AL900" s="4"/>
      <c r="AM900" s="4" t="s">
        <v>16</v>
      </c>
      <c r="AN900" s="4"/>
      <c r="AO900" s="4"/>
      <c r="AP900" s="42">
        <f ca="1">COUNTIFS(INDIRECT(Data!$J$2),"&lt;&gt;")</f>
        <v>13</v>
      </c>
      <c r="AQ900" s="42">
        <f ca="1">COUNTIFS(INDIRECT(Data!$J$2),"P")</f>
        <v>13</v>
      </c>
      <c r="AR900" s="42">
        <f ca="1">COUNTIFS(INDIRECT(Data!$J$2),"A")</f>
        <v>0</v>
      </c>
      <c r="AS900" s="43">
        <f ca="1">COUNTIFS(INDIRECT(Data!$J$2),"L")</f>
        <v>0</v>
      </c>
      <c r="AT900" s="44">
        <f ca="1">IFERROR(Attd_Sheet[[#This Row],[Classes Attended]]/Attd_Sheet[[#This Row],[Column1]],"")</f>
        <v>1</v>
      </c>
      <c r="AU900" s="26"/>
    </row>
    <row r="901" spans="1:47" s="35" customFormat="1" hidden="1" x14ac:dyDescent="0.25">
      <c r="A901" s="42">
        <f>COUNTIFS(Attd_Sheet[Student ID],Attd_Sheet[[#This Row],[Student ID]])</f>
        <v>1</v>
      </c>
      <c r="B901" s="13" t="s">
        <v>137</v>
      </c>
      <c r="C901" s="13" t="s">
        <v>3443</v>
      </c>
      <c r="D901" s="215" t="s">
        <v>2749</v>
      </c>
      <c r="E901" s="215" t="s">
        <v>2750</v>
      </c>
      <c r="F901" s="196" t="s">
        <v>32</v>
      </c>
      <c r="G901" s="215" t="s">
        <v>2421</v>
      </c>
      <c r="H901" s="193" t="s">
        <v>7</v>
      </c>
      <c r="I901" s="15" t="s">
        <v>2868</v>
      </c>
      <c r="J901" s="120" t="s">
        <v>112</v>
      </c>
      <c r="K901" s="4" t="s">
        <v>16</v>
      </c>
      <c r="L901" s="4"/>
      <c r="M901" s="4"/>
      <c r="N901" s="4" t="s">
        <v>16</v>
      </c>
      <c r="O901" s="4"/>
      <c r="P901" s="4" t="s">
        <v>16</v>
      </c>
      <c r="Q901" s="4"/>
      <c r="R901" s="4" t="s">
        <v>16</v>
      </c>
      <c r="S901" s="4"/>
      <c r="T901" s="4"/>
      <c r="U901" s="4" t="s">
        <v>16</v>
      </c>
      <c r="V901" s="4"/>
      <c r="W901" s="4" t="s">
        <v>16</v>
      </c>
      <c r="X901" s="4"/>
      <c r="Y901" s="4" t="s">
        <v>16</v>
      </c>
      <c r="Z901" s="4"/>
      <c r="AA901" s="4"/>
      <c r="AB901" s="4" t="s">
        <v>16</v>
      </c>
      <c r="AC901" s="4"/>
      <c r="AD901" s="4" t="s">
        <v>16</v>
      </c>
      <c r="AE901" s="236"/>
      <c r="AF901" s="4" t="s">
        <v>16</v>
      </c>
      <c r="AG901" s="4"/>
      <c r="AH901" s="4"/>
      <c r="AI901" s="4" t="s">
        <v>16</v>
      </c>
      <c r="AJ901" s="4"/>
      <c r="AK901" s="4" t="s">
        <v>16</v>
      </c>
      <c r="AL901" s="4"/>
      <c r="AM901" s="4" t="s">
        <v>16</v>
      </c>
      <c r="AN901" s="4"/>
      <c r="AO901" s="4"/>
      <c r="AP901" s="42">
        <f ca="1">COUNTIFS(INDIRECT(Data!$J$2),"&lt;&gt;")</f>
        <v>13</v>
      </c>
      <c r="AQ901" s="42">
        <f ca="1">COUNTIFS(INDIRECT(Data!$J$2),"P")</f>
        <v>13</v>
      </c>
      <c r="AR901" s="42">
        <f ca="1">COUNTIFS(INDIRECT(Data!$J$2),"A")</f>
        <v>0</v>
      </c>
      <c r="AS901" s="43">
        <f ca="1">COUNTIFS(INDIRECT(Data!$J$2),"L")</f>
        <v>0</v>
      </c>
      <c r="AT901" s="44">
        <f ca="1">IFERROR(Attd_Sheet[[#This Row],[Classes Attended]]/Attd_Sheet[[#This Row],[Column1]],"")</f>
        <v>1</v>
      </c>
      <c r="AU901" s="26"/>
    </row>
    <row r="902" spans="1:47" s="35" customFormat="1" hidden="1" x14ac:dyDescent="0.25">
      <c r="A902" s="42">
        <f>COUNTIFS(Attd_Sheet[Student ID],Attd_Sheet[[#This Row],[Student ID]])</f>
        <v>1</v>
      </c>
      <c r="B902" s="13" t="s">
        <v>139</v>
      </c>
      <c r="C902" s="13" t="s">
        <v>3443</v>
      </c>
      <c r="D902" s="215" t="s">
        <v>248</v>
      </c>
      <c r="E902" s="215" t="s">
        <v>1061</v>
      </c>
      <c r="F902" s="196" t="s">
        <v>32</v>
      </c>
      <c r="G902" s="215" t="s">
        <v>2421</v>
      </c>
      <c r="H902" s="193" t="s">
        <v>7</v>
      </c>
      <c r="I902" s="15" t="s">
        <v>2868</v>
      </c>
      <c r="J902" s="120" t="s">
        <v>112</v>
      </c>
      <c r="K902" s="4" t="s">
        <v>28</v>
      </c>
      <c r="L902" s="4"/>
      <c r="M902" s="4"/>
      <c r="N902" s="4" t="s">
        <v>28</v>
      </c>
      <c r="O902" s="4"/>
      <c r="P902" s="4" t="s">
        <v>28</v>
      </c>
      <c r="Q902" s="4"/>
      <c r="R902" s="4" t="s">
        <v>28</v>
      </c>
      <c r="S902" s="4"/>
      <c r="T902" s="4"/>
      <c r="U902" s="4" t="s">
        <v>28</v>
      </c>
      <c r="V902" s="4"/>
      <c r="W902" s="4" t="s">
        <v>28</v>
      </c>
      <c r="X902" s="4"/>
      <c r="Y902" s="4" t="s">
        <v>28</v>
      </c>
      <c r="Z902" s="4"/>
      <c r="AA902" s="4"/>
      <c r="AB902" s="4" t="s">
        <v>28</v>
      </c>
      <c r="AC902" s="4"/>
      <c r="AD902" s="4" t="s">
        <v>28</v>
      </c>
      <c r="AE902" s="236"/>
      <c r="AF902" s="4" t="s">
        <v>28</v>
      </c>
      <c r="AG902" s="4"/>
      <c r="AH902" s="4"/>
      <c r="AI902" s="4" t="s">
        <v>28</v>
      </c>
      <c r="AJ902" s="4"/>
      <c r="AK902" s="4" t="s">
        <v>28</v>
      </c>
      <c r="AL902" s="4"/>
      <c r="AM902" s="4" t="s">
        <v>28</v>
      </c>
      <c r="AN902" s="4"/>
      <c r="AO902" s="4"/>
      <c r="AP902" s="42">
        <f ca="1">COUNTIFS(INDIRECT(Data!$J$2),"&lt;&gt;")</f>
        <v>13</v>
      </c>
      <c r="AQ902" s="42">
        <f ca="1">COUNTIFS(INDIRECT(Data!$J$2),"P")</f>
        <v>0</v>
      </c>
      <c r="AR902" s="42">
        <f ca="1">COUNTIFS(INDIRECT(Data!$J$2),"A")</f>
        <v>13</v>
      </c>
      <c r="AS902" s="43">
        <f ca="1">COUNTIFS(INDIRECT(Data!$J$2),"L")</f>
        <v>0</v>
      </c>
      <c r="AT902" s="44">
        <f ca="1">IFERROR(Attd_Sheet[[#This Row],[Classes Attended]]/Attd_Sheet[[#This Row],[Column1]],"")</f>
        <v>0</v>
      </c>
      <c r="AU902" s="26"/>
    </row>
    <row r="903" spans="1:47" s="35" customFormat="1" hidden="1" x14ac:dyDescent="0.25">
      <c r="A903" s="42">
        <f>COUNTIFS(Attd_Sheet[Student ID],Attd_Sheet[[#This Row],[Student ID]])</f>
        <v>1</v>
      </c>
      <c r="B903" s="13" t="s">
        <v>137</v>
      </c>
      <c r="C903" s="13" t="s">
        <v>3443</v>
      </c>
      <c r="D903" s="215" t="s">
        <v>249</v>
      </c>
      <c r="E903" s="215" t="s">
        <v>1062</v>
      </c>
      <c r="F903" s="196" t="s">
        <v>32</v>
      </c>
      <c r="G903" s="215" t="s">
        <v>2421</v>
      </c>
      <c r="H903" s="193" t="s">
        <v>7</v>
      </c>
      <c r="I903" s="15" t="s">
        <v>2868</v>
      </c>
      <c r="J903" s="120" t="s">
        <v>112</v>
      </c>
      <c r="K903" s="4" t="s">
        <v>16</v>
      </c>
      <c r="L903" s="4"/>
      <c r="M903" s="4"/>
      <c r="N903" s="4" t="s">
        <v>16</v>
      </c>
      <c r="O903" s="4"/>
      <c r="P903" s="4" t="s">
        <v>17</v>
      </c>
      <c r="Q903" s="4"/>
      <c r="R903" s="4" t="s">
        <v>16</v>
      </c>
      <c r="S903" s="4"/>
      <c r="T903" s="4"/>
      <c r="U903" s="4" t="s">
        <v>16</v>
      </c>
      <c r="V903" s="4"/>
      <c r="W903" s="4" t="s">
        <v>16</v>
      </c>
      <c r="X903" s="4"/>
      <c r="Y903" s="4" t="s">
        <v>16</v>
      </c>
      <c r="Z903" s="4"/>
      <c r="AA903" s="4"/>
      <c r="AB903" s="4" t="s">
        <v>16</v>
      </c>
      <c r="AC903" s="4"/>
      <c r="AD903" s="4" t="s">
        <v>16</v>
      </c>
      <c r="AE903" s="236"/>
      <c r="AF903" s="4" t="s">
        <v>16</v>
      </c>
      <c r="AG903" s="4"/>
      <c r="AH903" s="4"/>
      <c r="AI903" s="4" t="s">
        <v>16</v>
      </c>
      <c r="AJ903" s="4"/>
      <c r="AK903" s="4" t="s">
        <v>16</v>
      </c>
      <c r="AL903" s="4"/>
      <c r="AM903" s="4" t="s">
        <v>16</v>
      </c>
      <c r="AN903" s="4"/>
      <c r="AO903" s="4"/>
      <c r="AP903" s="42">
        <f ca="1">COUNTIFS(INDIRECT(Data!$J$2),"&lt;&gt;")</f>
        <v>13</v>
      </c>
      <c r="AQ903" s="42">
        <f ca="1">COUNTIFS(INDIRECT(Data!$J$2),"P")</f>
        <v>12</v>
      </c>
      <c r="AR903" s="42">
        <f ca="1">COUNTIFS(INDIRECT(Data!$J$2),"A")</f>
        <v>0</v>
      </c>
      <c r="AS903" s="43">
        <f ca="1">COUNTIFS(INDIRECT(Data!$J$2),"L")</f>
        <v>1</v>
      </c>
      <c r="AT903" s="44">
        <f ca="1">IFERROR(Attd_Sheet[[#This Row],[Classes Attended]]/Attd_Sheet[[#This Row],[Column1]],"")</f>
        <v>0.92307692307692313</v>
      </c>
      <c r="AU903" s="26"/>
    </row>
    <row r="904" spans="1:47" s="35" customFormat="1" hidden="1" x14ac:dyDescent="0.25">
      <c r="A904" s="42">
        <f>COUNTIFS(Attd_Sheet[Student ID],Attd_Sheet[[#This Row],[Student ID]])</f>
        <v>1</v>
      </c>
      <c r="B904" s="13" t="s">
        <v>137</v>
      </c>
      <c r="C904" s="193" t="s">
        <v>2981</v>
      </c>
      <c r="D904" s="215" t="s">
        <v>1978</v>
      </c>
      <c r="E904" s="215" t="s">
        <v>1413</v>
      </c>
      <c r="F904" s="196" t="s">
        <v>32</v>
      </c>
      <c r="G904" s="215" t="s">
        <v>2403</v>
      </c>
      <c r="H904" s="193" t="s">
        <v>7</v>
      </c>
      <c r="I904" s="224" t="s">
        <v>2867</v>
      </c>
      <c r="J904" s="120" t="s">
        <v>119</v>
      </c>
      <c r="K904" s="4" t="s">
        <v>28</v>
      </c>
      <c r="L904" s="4"/>
      <c r="M904" s="4"/>
      <c r="N904" s="4" t="s">
        <v>16</v>
      </c>
      <c r="O904" s="4"/>
      <c r="P904" s="4" t="s">
        <v>16</v>
      </c>
      <c r="Q904" s="4"/>
      <c r="R904" s="4" t="s">
        <v>16</v>
      </c>
      <c r="S904" s="4"/>
      <c r="T904" s="4"/>
      <c r="U904" s="4" t="s">
        <v>16</v>
      </c>
      <c r="V904" s="4"/>
      <c r="W904" s="4" t="s">
        <v>16</v>
      </c>
      <c r="X904" s="4"/>
      <c r="Y904" s="4" t="s">
        <v>16</v>
      </c>
      <c r="Z904" s="4"/>
      <c r="AA904" s="4"/>
      <c r="AB904" s="4" t="s">
        <v>16</v>
      </c>
      <c r="AC904" s="4"/>
      <c r="AD904" s="4" t="s">
        <v>16</v>
      </c>
      <c r="AE904" s="236"/>
      <c r="AF904" s="4" t="s">
        <v>16</v>
      </c>
      <c r="AG904" s="4"/>
      <c r="AH904" s="4"/>
      <c r="AI904" s="4" t="s">
        <v>16</v>
      </c>
      <c r="AJ904" s="4"/>
      <c r="AK904" s="4" t="s">
        <v>16</v>
      </c>
      <c r="AL904" s="4"/>
      <c r="AM904" s="4" t="s">
        <v>16</v>
      </c>
      <c r="AN904" s="4"/>
      <c r="AO904" s="4"/>
      <c r="AP904" s="42">
        <f ca="1">COUNTIFS(INDIRECT(Data!$J$2),"&lt;&gt;")</f>
        <v>13</v>
      </c>
      <c r="AQ904" s="42">
        <f ca="1">COUNTIFS(INDIRECT(Data!$J$2),"P")</f>
        <v>12</v>
      </c>
      <c r="AR904" s="42">
        <f ca="1">COUNTIFS(INDIRECT(Data!$J$2),"A")</f>
        <v>1</v>
      </c>
      <c r="AS904" s="43">
        <f ca="1">COUNTIFS(INDIRECT(Data!$J$2),"L")</f>
        <v>0</v>
      </c>
      <c r="AT904" s="44">
        <f ca="1">IFERROR(Attd_Sheet[[#This Row],[Classes Attended]]/Attd_Sheet[[#This Row],[Column1]],"")</f>
        <v>0.92307692307692313</v>
      </c>
      <c r="AU904" s="26"/>
    </row>
    <row r="905" spans="1:47" s="35" customFormat="1" hidden="1" x14ac:dyDescent="0.25">
      <c r="A905" s="42">
        <f>COUNTIFS(Attd_Sheet[Student ID],Attd_Sheet[[#This Row],[Student ID]])</f>
        <v>1</v>
      </c>
      <c r="B905" s="13" t="s">
        <v>137</v>
      </c>
      <c r="C905" s="193" t="s">
        <v>2981</v>
      </c>
      <c r="D905" s="215" t="s">
        <v>1979</v>
      </c>
      <c r="E905" s="215" t="s">
        <v>1028</v>
      </c>
      <c r="F905" s="196" t="s">
        <v>32</v>
      </c>
      <c r="G905" s="215" t="s">
        <v>2403</v>
      </c>
      <c r="H905" s="193" t="s">
        <v>7</v>
      </c>
      <c r="I905" s="224" t="s">
        <v>2867</v>
      </c>
      <c r="J905" s="120" t="s">
        <v>119</v>
      </c>
      <c r="K905" s="4" t="s">
        <v>28</v>
      </c>
      <c r="L905" s="4"/>
      <c r="M905" s="4"/>
      <c r="N905" s="4" t="s">
        <v>16</v>
      </c>
      <c r="O905" s="4"/>
      <c r="P905" s="4" t="s">
        <v>16</v>
      </c>
      <c r="Q905" s="4"/>
      <c r="R905" s="4" t="s">
        <v>16</v>
      </c>
      <c r="S905" s="4"/>
      <c r="T905" s="4"/>
      <c r="U905" s="4" t="s">
        <v>16</v>
      </c>
      <c r="V905" s="4"/>
      <c r="W905" s="4" t="s">
        <v>16</v>
      </c>
      <c r="X905" s="4"/>
      <c r="Y905" s="4" t="s">
        <v>16</v>
      </c>
      <c r="Z905" s="4"/>
      <c r="AA905" s="4"/>
      <c r="AB905" s="4" t="s">
        <v>16</v>
      </c>
      <c r="AC905" s="4"/>
      <c r="AD905" s="4" t="s">
        <v>16</v>
      </c>
      <c r="AE905" s="236"/>
      <c r="AF905" s="4" t="s">
        <v>16</v>
      </c>
      <c r="AG905" s="4"/>
      <c r="AH905" s="4"/>
      <c r="AI905" s="4" t="s">
        <v>16</v>
      </c>
      <c r="AJ905" s="4"/>
      <c r="AK905" s="4" t="s">
        <v>28</v>
      </c>
      <c r="AL905" s="4"/>
      <c r="AM905" s="4" t="s">
        <v>16</v>
      </c>
      <c r="AN905" s="4"/>
      <c r="AO905" s="4"/>
      <c r="AP905" s="42">
        <f ca="1">COUNTIFS(INDIRECT(Data!$J$2),"&lt;&gt;")</f>
        <v>13</v>
      </c>
      <c r="AQ905" s="42">
        <f ca="1">COUNTIFS(INDIRECT(Data!$J$2),"P")</f>
        <v>11</v>
      </c>
      <c r="AR905" s="42">
        <f ca="1">COUNTIFS(INDIRECT(Data!$J$2),"A")</f>
        <v>2</v>
      </c>
      <c r="AS905" s="43">
        <f ca="1">COUNTIFS(INDIRECT(Data!$J$2),"L")</f>
        <v>0</v>
      </c>
      <c r="AT905" s="44">
        <f ca="1">IFERROR(Attd_Sheet[[#This Row],[Classes Attended]]/Attd_Sheet[[#This Row],[Column1]],"")</f>
        <v>0.84615384615384615</v>
      </c>
      <c r="AU905" s="26"/>
    </row>
    <row r="906" spans="1:47" s="35" customFormat="1" hidden="1" x14ac:dyDescent="0.25">
      <c r="A906" s="42">
        <f>COUNTIFS(Attd_Sheet[Student ID],Attd_Sheet[[#This Row],[Student ID]])</f>
        <v>1</v>
      </c>
      <c r="B906" s="13" t="s">
        <v>137</v>
      </c>
      <c r="C906" s="193" t="s">
        <v>2981</v>
      </c>
      <c r="D906" s="215" t="s">
        <v>1980</v>
      </c>
      <c r="E906" s="215" t="s">
        <v>1981</v>
      </c>
      <c r="F906" s="196" t="s">
        <v>32</v>
      </c>
      <c r="G906" s="215" t="s">
        <v>2403</v>
      </c>
      <c r="H906" s="193" t="s">
        <v>7</v>
      </c>
      <c r="I906" s="224" t="s">
        <v>2867</v>
      </c>
      <c r="J906" s="120" t="s">
        <v>119</v>
      </c>
      <c r="K906" s="4" t="s">
        <v>16</v>
      </c>
      <c r="L906" s="4"/>
      <c r="M906" s="4"/>
      <c r="N906" s="4" t="s">
        <v>16</v>
      </c>
      <c r="O906" s="4"/>
      <c r="P906" s="4" t="s">
        <v>16</v>
      </c>
      <c r="Q906" s="4"/>
      <c r="R906" s="4" t="s">
        <v>16</v>
      </c>
      <c r="S906" s="4"/>
      <c r="T906" s="4"/>
      <c r="U906" s="4" t="s">
        <v>16</v>
      </c>
      <c r="V906" s="4"/>
      <c r="W906" s="4" t="s">
        <v>28</v>
      </c>
      <c r="X906" s="4"/>
      <c r="Y906" s="4" t="s">
        <v>28</v>
      </c>
      <c r="Z906" s="4"/>
      <c r="AA906" s="4"/>
      <c r="AB906" s="4" t="s">
        <v>16</v>
      </c>
      <c r="AC906" s="4"/>
      <c r="AD906" s="4" t="s">
        <v>16</v>
      </c>
      <c r="AE906" s="236"/>
      <c r="AF906" s="4" t="s">
        <v>16</v>
      </c>
      <c r="AG906" s="4"/>
      <c r="AH906" s="4"/>
      <c r="AI906" s="4" t="s">
        <v>16</v>
      </c>
      <c r="AJ906" s="4"/>
      <c r="AK906" s="4" t="s">
        <v>16</v>
      </c>
      <c r="AL906" s="4"/>
      <c r="AM906" s="4" t="s">
        <v>16</v>
      </c>
      <c r="AN906" s="4"/>
      <c r="AO906" s="4"/>
      <c r="AP906" s="42">
        <f ca="1">COUNTIFS(INDIRECT(Data!$J$2),"&lt;&gt;")</f>
        <v>13</v>
      </c>
      <c r="AQ906" s="42">
        <f ca="1">COUNTIFS(INDIRECT(Data!$J$2),"P")</f>
        <v>11</v>
      </c>
      <c r="AR906" s="42">
        <f ca="1">COUNTIFS(INDIRECT(Data!$J$2),"A")</f>
        <v>2</v>
      </c>
      <c r="AS906" s="43">
        <f ca="1">COUNTIFS(INDIRECT(Data!$J$2),"L")</f>
        <v>0</v>
      </c>
      <c r="AT906" s="44">
        <f ca="1">IFERROR(Attd_Sheet[[#This Row],[Classes Attended]]/Attd_Sheet[[#This Row],[Column1]],"")</f>
        <v>0.84615384615384615</v>
      </c>
      <c r="AU906" s="26"/>
    </row>
    <row r="907" spans="1:47" s="35" customFormat="1" hidden="1" x14ac:dyDescent="0.25">
      <c r="A907" s="42">
        <f>COUNTIFS(Attd_Sheet[Student ID],Attd_Sheet[[#This Row],[Student ID]])</f>
        <v>1</v>
      </c>
      <c r="B907" s="13" t="s">
        <v>137</v>
      </c>
      <c r="C907" s="193" t="s">
        <v>2981</v>
      </c>
      <c r="D907" s="215" t="s">
        <v>1982</v>
      </c>
      <c r="E907" s="215" t="s">
        <v>1983</v>
      </c>
      <c r="F907" s="196" t="s">
        <v>32</v>
      </c>
      <c r="G907" s="215" t="s">
        <v>2403</v>
      </c>
      <c r="H907" s="193" t="s">
        <v>7</v>
      </c>
      <c r="I907" s="224" t="s">
        <v>2867</v>
      </c>
      <c r="J907" s="120" t="s">
        <v>119</v>
      </c>
      <c r="K907" s="4" t="s">
        <v>16</v>
      </c>
      <c r="L907" s="4"/>
      <c r="M907" s="4"/>
      <c r="N907" s="4" t="s">
        <v>16</v>
      </c>
      <c r="O907" s="4"/>
      <c r="P907" s="4" t="s">
        <v>16</v>
      </c>
      <c r="Q907" s="4"/>
      <c r="R907" s="4" t="s">
        <v>16</v>
      </c>
      <c r="S907" s="4"/>
      <c r="T907" s="4"/>
      <c r="U907" s="4" t="s">
        <v>16</v>
      </c>
      <c r="V907" s="4"/>
      <c r="W907" s="4" t="s">
        <v>16</v>
      </c>
      <c r="X907" s="4"/>
      <c r="Y907" s="4" t="s">
        <v>16</v>
      </c>
      <c r="Z907" s="4"/>
      <c r="AA907" s="4"/>
      <c r="AB907" s="4" t="s">
        <v>16</v>
      </c>
      <c r="AC907" s="4"/>
      <c r="AD907" s="4" t="s">
        <v>16</v>
      </c>
      <c r="AE907" s="236"/>
      <c r="AF907" s="4" t="s">
        <v>16</v>
      </c>
      <c r="AG907" s="4"/>
      <c r="AH907" s="4"/>
      <c r="AI907" s="4" t="s">
        <v>16</v>
      </c>
      <c r="AJ907" s="4"/>
      <c r="AK907" s="4" t="s">
        <v>16</v>
      </c>
      <c r="AL907" s="4"/>
      <c r="AM907" s="4" t="s">
        <v>16</v>
      </c>
      <c r="AN907" s="4"/>
      <c r="AO907" s="4"/>
      <c r="AP907" s="42">
        <f ca="1">COUNTIFS(INDIRECT(Data!$J$2),"&lt;&gt;")</f>
        <v>13</v>
      </c>
      <c r="AQ907" s="42">
        <f ca="1">COUNTIFS(INDIRECT(Data!$J$2),"P")</f>
        <v>13</v>
      </c>
      <c r="AR907" s="42">
        <f ca="1">COUNTIFS(INDIRECT(Data!$J$2),"A")</f>
        <v>0</v>
      </c>
      <c r="AS907" s="43">
        <f ca="1">COUNTIFS(INDIRECT(Data!$J$2),"L")</f>
        <v>0</v>
      </c>
      <c r="AT907" s="44">
        <f ca="1">IFERROR(Attd_Sheet[[#This Row],[Classes Attended]]/Attd_Sheet[[#This Row],[Column1]],"")</f>
        <v>1</v>
      </c>
      <c r="AU907" s="26"/>
    </row>
    <row r="908" spans="1:47" s="35" customFormat="1" hidden="1" x14ac:dyDescent="0.25">
      <c r="A908" s="42">
        <f>COUNTIFS(Attd_Sheet[Student ID],Attd_Sheet[[#This Row],[Student ID]])</f>
        <v>1</v>
      </c>
      <c r="B908" s="13" t="s">
        <v>137</v>
      </c>
      <c r="C908" s="193" t="s">
        <v>2981</v>
      </c>
      <c r="D908" s="215" t="s">
        <v>1984</v>
      </c>
      <c r="E908" s="215" t="s">
        <v>1238</v>
      </c>
      <c r="F908" s="196" t="s">
        <v>32</v>
      </c>
      <c r="G908" s="215" t="s">
        <v>2403</v>
      </c>
      <c r="H908" s="193" t="s">
        <v>7</v>
      </c>
      <c r="I908" s="224" t="s">
        <v>2867</v>
      </c>
      <c r="J908" s="120" t="s">
        <v>119</v>
      </c>
      <c r="K908" s="4" t="s">
        <v>16</v>
      </c>
      <c r="L908" s="4"/>
      <c r="M908" s="4"/>
      <c r="N908" s="4" t="s">
        <v>16</v>
      </c>
      <c r="O908" s="4"/>
      <c r="P908" s="4" t="s">
        <v>16</v>
      </c>
      <c r="Q908" s="4"/>
      <c r="R908" s="4" t="s">
        <v>16</v>
      </c>
      <c r="S908" s="4"/>
      <c r="T908" s="4"/>
      <c r="U908" s="4" t="s">
        <v>16</v>
      </c>
      <c r="V908" s="4"/>
      <c r="W908" s="4" t="s">
        <v>16</v>
      </c>
      <c r="X908" s="4"/>
      <c r="Y908" s="4" t="s">
        <v>17</v>
      </c>
      <c r="Z908" s="4"/>
      <c r="AA908" s="4"/>
      <c r="AB908" s="4" t="s">
        <v>16</v>
      </c>
      <c r="AC908" s="4"/>
      <c r="AD908" s="4" t="s">
        <v>16</v>
      </c>
      <c r="AE908" s="236"/>
      <c r="AF908" s="4" t="s">
        <v>28</v>
      </c>
      <c r="AG908" s="4"/>
      <c r="AH908" s="4"/>
      <c r="AI908" s="4" t="s">
        <v>16</v>
      </c>
      <c r="AJ908" s="4"/>
      <c r="AK908" s="4" t="s">
        <v>16</v>
      </c>
      <c r="AL908" s="4"/>
      <c r="AM908" s="4" t="s">
        <v>16</v>
      </c>
      <c r="AN908" s="4"/>
      <c r="AO908" s="4"/>
      <c r="AP908" s="42">
        <f ca="1">COUNTIFS(INDIRECT(Data!$J$2),"&lt;&gt;")</f>
        <v>13</v>
      </c>
      <c r="AQ908" s="42">
        <f ca="1">COUNTIFS(INDIRECT(Data!$J$2),"P")</f>
        <v>11</v>
      </c>
      <c r="AR908" s="42">
        <f ca="1">COUNTIFS(INDIRECT(Data!$J$2),"A")</f>
        <v>1</v>
      </c>
      <c r="AS908" s="43">
        <f ca="1">COUNTIFS(INDIRECT(Data!$J$2),"L")</f>
        <v>1</v>
      </c>
      <c r="AT908" s="44">
        <f ca="1">IFERROR(Attd_Sheet[[#This Row],[Classes Attended]]/Attd_Sheet[[#This Row],[Column1]],"")</f>
        <v>0.84615384615384615</v>
      </c>
      <c r="AU908" s="26"/>
    </row>
    <row r="909" spans="1:47" s="35" customFormat="1" hidden="1" x14ac:dyDescent="0.25">
      <c r="A909" s="42">
        <f>COUNTIFS(Attd_Sheet[Student ID],Attd_Sheet[[#This Row],[Student ID]])</f>
        <v>1</v>
      </c>
      <c r="B909" s="13" t="s">
        <v>137</v>
      </c>
      <c r="C909" s="193" t="s">
        <v>2981</v>
      </c>
      <c r="D909" s="215" t="s">
        <v>1985</v>
      </c>
      <c r="E909" s="215" t="s">
        <v>1986</v>
      </c>
      <c r="F909" s="196" t="s">
        <v>32</v>
      </c>
      <c r="G909" s="215" t="s">
        <v>2403</v>
      </c>
      <c r="H909" s="193" t="s">
        <v>7</v>
      </c>
      <c r="I909" s="224" t="s">
        <v>2867</v>
      </c>
      <c r="J909" s="120" t="s">
        <v>119</v>
      </c>
      <c r="K909" s="4" t="s">
        <v>28</v>
      </c>
      <c r="L909" s="4"/>
      <c r="M909" s="4"/>
      <c r="N909" s="4" t="s">
        <v>16</v>
      </c>
      <c r="O909" s="4"/>
      <c r="P909" s="4" t="s">
        <v>16</v>
      </c>
      <c r="Q909" s="4"/>
      <c r="R909" s="4" t="s">
        <v>16</v>
      </c>
      <c r="S909" s="4"/>
      <c r="T909" s="4"/>
      <c r="U909" s="4" t="s">
        <v>16</v>
      </c>
      <c r="V909" s="4"/>
      <c r="W909" s="4" t="s">
        <v>16</v>
      </c>
      <c r="X909" s="4"/>
      <c r="Y909" s="4" t="s">
        <v>16</v>
      </c>
      <c r="Z909" s="4"/>
      <c r="AA909" s="4"/>
      <c r="AB909" s="4" t="s">
        <v>16</v>
      </c>
      <c r="AC909" s="4"/>
      <c r="AD909" s="4" t="s">
        <v>16</v>
      </c>
      <c r="AE909" s="236"/>
      <c r="AF909" s="4" t="s">
        <v>28</v>
      </c>
      <c r="AG909" s="4"/>
      <c r="AH909" s="4"/>
      <c r="AI909" s="4" t="s">
        <v>28</v>
      </c>
      <c r="AJ909" s="4"/>
      <c r="AK909" s="4" t="s">
        <v>16</v>
      </c>
      <c r="AL909" s="4"/>
      <c r="AM909" s="4" t="s">
        <v>16</v>
      </c>
      <c r="AN909" s="4"/>
      <c r="AO909" s="4"/>
      <c r="AP909" s="42">
        <f ca="1">COUNTIFS(INDIRECT(Data!$J$2),"&lt;&gt;")</f>
        <v>13</v>
      </c>
      <c r="AQ909" s="42">
        <f ca="1">COUNTIFS(INDIRECT(Data!$J$2),"P")</f>
        <v>10</v>
      </c>
      <c r="AR909" s="42">
        <f ca="1">COUNTIFS(INDIRECT(Data!$J$2),"A")</f>
        <v>3</v>
      </c>
      <c r="AS909" s="43">
        <f ca="1">COUNTIFS(INDIRECT(Data!$J$2),"L")</f>
        <v>0</v>
      </c>
      <c r="AT909" s="44">
        <f ca="1">IFERROR(Attd_Sheet[[#This Row],[Classes Attended]]/Attd_Sheet[[#This Row],[Column1]],"")</f>
        <v>0.76923076923076927</v>
      </c>
      <c r="AU909" s="26"/>
    </row>
    <row r="910" spans="1:47" s="35" customFormat="1" hidden="1" x14ac:dyDescent="0.25">
      <c r="A910" s="42">
        <f>COUNTIFS(Attd_Sheet[Student ID],Attd_Sheet[[#This Row],[Student ID]])</f>
        <v>1</v>
      </c>
      <c r="B910" s="13" t="s">
        <v>137</v>
      </c>
      <c r="C910" s="193" t="s">
        <v>2981</v>
      </c>
      <c r="D910" s="215" t="s">
        <v>1987</v>
      </c>
      <c r="E910" s="215" t="s">
        <v>1988</v>
      </c>
      <c r="F910" s="196" t="s">
        <v>32</v>
      </c>
      <c r="G910" s="215" t="s">
        <v>2403</v>
      </c>
      <c r="H910" s="193" t="s">
        <v>7</v>
      </c>
      <c r="I910" s="224" t="s">
        <v>2867</v>
      </c>
      <c r="J910" s="120" t="s">
        <v>119</v>
      </c>
      <c r="K910" s="4" t="s">
        <v>28</v>
      </c>
      <c r="L910" s="4"/>
      <c r="M910" s="4"/>
      <c r="N910" s="4" t="s">
        <v>16</v>
      </c>
      <c r="O910" s="4"/>
      <c r="P910" s="4" t="s">
        <v>17</v>
      </c>
      <c r="Q910" s="4"/>
      <c r="R910" s="4" t="s">
        <v>28</v>
      </c>
      <c r="S910" s="4"/>
      <c r="T910" s="4"/>
      <c r="U910" s="4" t="s">
        <v>17</v>
      </c>
      <c r="V910" s="4"/>
      <c r="W910" s="4" t="s">
        <v>28</v>
      </c>
      <c r="X910" s="4"/>
      <c r="Y910" s="4" t="s">
        <v>28</v>
      </c>
      <c r="Z910" s="4"/>
      <c r="AA910" s="4"/>
      <c r="AB910" s="4" t="s">
        <v>28</v>
      </c>
      <c r="AC910" s="4"/>
      <c r="AD910" s="4" t="s">
        <v>16</v>
      </c>
      <c r="AE910" s="236"/>
      <c r="AF910" s="4" t="s">
        <v>16</v>
      </c>
      <c r="AG910" s="4"/>
      <c r="AH910" s="4"/>
      <c r="AI910" s="4" t="s">
        <v>16</v>
      </c>
      <c r="AJ910" s="4"/>
      <c r="AK910" s="4" t="s">
        <v>16</v>
      </c>
      <c r="AL910" s="4"/>
      <c r="AM910" s="4" t="s">
        <v>16</v>
      </c>
      <c r="AN910" s="4"/>
      <c r="AO910" s="4"/>
      <c r="AP910" s="42">
        <f ca="1">COUNTIFS(INDIRECT(Data!$J$2),"&lt;&gt;")</f>
        <v>13</v>
      </c>
      <c r="AQ910" s="42">
        <f ca="1">COUNTIFS(INDIRECT(Data!$J$2),"P")</f>
        <v>6</v>
      </c>
      <c r="AR910" s="42">
        <f ca="1">COUNTIFS(INDIRECT(Data!$J$2),"A")</f>
        <v>5</v>
      </c>
      <c r="AS910" s="43">
        <f ca="1">COUNTIFS(INDIRECT(Data!$J$2),"L")</f>
        <v>2</v>
      </c>
      <c r="AT910" s="44">
        <f ca="1">IFERROR(Attd_Sheet[[#This Row],[Classes Attended]]/Attd_Sheet[[#This Row],[Column1]],"")</f>
        <v>0.46153846153846156</v>
      </c>
      <c r="AU910" s="26"/>
    </row>
    <row r="911" spans="1:47" s="35" customFormat="1" hidden="1" x14ac:dyDescent="0.25">
      <c r="A911" s="42">
        <f>COUNTIFS(Attd_Sheet[Student ID],Attd_Sheet[[#This Row],[Student ID]])</f>
        <v>1</v>
      </c>
      <c r="B911" s="13" t="s">
        <v>137</v>
      </c>
      <c r="C911" s="193" t="s">
        <v>2981</v>
      </c>
      <c r="D911" s="215" t="s">
        <v>1989</v>
      </c>
      <c r="E911" s="215" t="s">
        <v>1990</v>
      </c>
      <c r="F911" s="196" t="s">
        <v>32</v>
      </c>
      <c r="G911" s="215" t="s">
        <v>2403</v>
      </c>
      <c r="H911" s="193" t="s">
        <v>7</v>
      </c>
      <c r="I911" s="224" t="s">
        <v>2867</v>
      </c>
      <c r="J911" s="120" t="s">
        <v>119</v>
      </c>
      <c r="K911" s="4" t="s">
        <v>16</v>
      </c>
      <c r="L911" s="4"/>
      <c r="M911" s="4"/>
      <c r="N911" s="4" t="s">
        <v>28</v>
      </c>
      <c r="O911" s="4"/>
      <c r="P911" s="4" t="s">
        <v>28</v>
      </c>
      <c r="Q911" s="4"/>
      <c r="R911" s="4" t="s">
        <v>16</v>
      </c>
      <c r="S911" s="4"/>
      <c r="T911" s="4"/>
      <c r="U911" s="4" t="s">
        <v>16</v>
      </c>
      <c r="V911" s="4"/>
      <c r="W911" s="4" t="s">
        <v>16</v>
      </c>
      <c r="X911" s="4"/>
      <c r="Y911" s="4" t="s">
        <v>16</v>
      </c>
      <c r="Z911" s="4"/>
      <c r="AA911" s="4"/>
      <c r="AB911" s="4" t="s">
        <v>16</v>
      </c>
      <c r="AC911" s="4"/>
      <c r="AD911" s="4" t="s">
        <v>16</v>
      </c>
      <c r="AE911" s="236"/>
      <c r="AF911" s="4" t="s">
        <v>16</v>
      </c>
      <c r="AG911" s="4"/>
      <c r="AH911" s="4"/>
      <c r="AI911" s="4" t="s">
        <v>16</v>
      </c>
      <c r="AJ911" s="4"/>
      <c r="AK911" s="4" t="s">
        <v>16</v>
      </c>
      <c r="AL911" s="4"/>
      <c r="AM911" s="4" t="s">
        <v>16</v>
      </c>
      <c r="AN911" s="4"/>
      <c r="AO911" s="4"/>
      <c r="AP911" s="42">
        <f ca="1">COUNTIFS(INDIRECT(Data!$J$2),"&lt;&gt;")</f>
        <v>13</v>
      </c>
      <c r="AQ911" s="42">
        <f ca="1">COUNTIFS(INDIRECT(Data!$J$2),"P")</f>
        <v>11</v>
      </c>
      <c r="AR911" s="42">
        <f ca="1">COUNTIFS(INDIRECT(Data!$J$2),"A")</f>
        <v>2</v>
      </c>
      <c r="AS911" s="43">
        <f ca="1">COUNTIFS(INDIRECT(Data!$J$2),"L")</f>
        <v>0</v>
      </c>
      <c r="AT911" s="44">
        <f ca="1">IFERROR(Attd_Sheet[[#This Row],[Classes Attended]]/Attd_Sheet[[#This Row],[Column1]],"")</f>
        <v>0.84615384615384615</v>
      </c>
      <c r="AU911" s="26"/>
    </row>
    <row r="912" spans="1:47" s="35" customFormat="1" hidden="1" x14ac:dyDescent="0.25">
      <c r="A912" s="42">
        <f>COUNTIFS(Attd_Sheet[Student ID],Attd_Sheet[[#This Row],[Student ID]])</f>
        <v>1</v>
      </c>
      <c r="B912" s="13" t="s">
        <v>137</v>
      </c>
      <c r="C912" s="193" t="s">
        <v>2981</v>
      </c>
      <c r="D912" s="215" t="s">
        <v>1991</v>
      </c>
      <c r="E912" s="215" t="s">
        <v>1012</v>
      </c>
      <c r="F912" s="196" t="s">
        <v>32</v>
      </c>
      <c r="G912" s="215" t="s">
        <v>2403</v>
      </c>
      <c r="H912" s="193" t="s">
        <v>7</v>
      </c>
      <c r="I912" s="224" t="s">
        <v>2867</v>
      </c>
      <c r="J912" s="120" t="s">
        <v>119</v>
      </c>
      <c r="K912" s="4" t="s">
        <v>16</v>
      </c>
      <c r="L912" s="4"/>
      <c r="M912" s="4"/>
      <c r="N912" s="4" t="s">
        <v>16</v>
      </c>
      <c r="O912" s="4"/>
      <c r="P912" s="4" t="s">
        <v>16</v>
      </c>
      <c r="Q912" s="4"/>
      <c r="R912" s="4" t="s">
        <v>16</v>
      </c>
      <c r="S912" s="4"/>
      <c r="T912" s="4"/>
      <c r="U912" s="4" t="s">
        <v>16</v>
      </c>
      <c r="V912" s="4"/>
      <c r="W912" s="4" t="s">
        <v>16</v>
      </c>
      <c r="X912" s="4"/>
      <c r="Y912" s="4" t="s">
        <v>16</v>
      </c>
      <c r="Z912" s="4"/>
      <c r="AA912" s="4"/>
      <c r="AB912" s="4" t="s">
        <v>16</v>
      </c>
      <c r="AC912" s="4"/>
      <c r="AD912" s="4" t="s">
        <v>16</v>
      </c>
      <c r="AE912" s="236"/>
      <c r="AF912" s="4" t="s">
        <v>16</v>
      </c>
      <c r="AG912" s="4"/>
      <c r="AH912" s="4"/>
      <c r="AI912" s="4" t="s">
        <v>16</v>
      </c>
      <c r="AJ912" s="4"/>
      <c r="AK912" s="4" t="s">
        <v>16</v>
      </c>
      <c r="AL912" s="4"/>
      <c r="AM912" s="4" t="s">
        <v>16</v>
      </c>
      <c r="AN912" s="4"/>
      <c r="AO912" s="4"/>
      <c r="AP912" s="42">
        <f ca="1">COUNTIFS(INDIRECT(Data!$J$2),"&lt;&gt;")</f>
        <v>13</v>
      </c>
      <c r="AQ912" s="42">
        <f ca="1">COUNTIFS(INDIRECT(Data!$J$2),"P")</f>
        <v>13</v>
      </c>
      <c r="AR912" s="42">
        <f ca="1">COUNTIFS(INDIRECT(Data!$J$2),"A")</f>
        <v>0</v>
      </c>
      <c r="AS912" s="43">
        <f ca="1">COUNTIFS(INDIRECT(Data!$J$2),"L")</f>
        <v>0</v>
      </c>
      <c r="AT912" s="44">
        <f ca="1">IFERROR(Attd_Sheet[[#This Row],[Classes Attended]]/Attd_Sheet[[#This Row],[Column1]],"")</f>
        <v>1</v>
      </c>
      <c r="AU912" s="26"/>
    </row>
    <row r="913" spans="1:47" s="35" customFormat="1" hidden="1" x14ac:dyDescent="0.25">
      <c r="A913" s="42">
        <f>COUNTIFS(Attd_Sheet[Student ID],Attd_Sheet[[#This Row],[Student ID]])</f>
        <v>1</v>
      </c>
      <c r="B913" s="13" t="s">
        <v>137</v>
      </c>
      <c r="C913" s="193" t="s">
        <v>2981</v>
      </c>
      <c r="D913" s="215" t="s">
        <v>1950</v>
      </c>
      <c r="E913" s="215" t="s">
        <v>1951</v>
      </c>
      <c r="F913" s="196" t="s">
        <v>32</v>
      </c>
      <c r="G913" s="215" t="s">
        <v>176</v>
      </c>
      <c r="H913" s="193" t="s">
        <v>7</v>
      </c>
      <c r="I913" s="224" t="s">
        <v>2867</v>
      </c>
      <c r="J913" s="120" t="s">
        <v>2486</v>
      </c>
      <c r="K913" s="4" t="s">
        <v>28</v>
      </c>
      <c r="L913" s="195"/>
      <c r="M913" s="4"/>
      <c r="N913" s="4" t="s">
        <v>16</v>
      </c>
      <c r="O913" s="4"/>
      <c r="P913" s="4" t="s">
        <v>28</v>
      </c>
      <c r="Q913" s="4"/>
      <c r="R913" s="4" t="s">
        <v>16</v>
      </c>
      <c r="S913" s="4"/>
      <c r="T913" s="4"/>
      <c r="U913" s="4" t="s">
        <v>16</v>
      </c>
      <c r="V913" s="4"/>
      <c r="W913" s="4" t="s">
        <v>28</v>
      </c>
      <c r="X913" s="4"/>
      <c r="Y913" s="4" t="s">
        <v>16</v>
      </c>
      <c r="Z913" s="4"/>
      <c r="AA913" s="4"/>
      <c r="AB913" s="4" t="s">
        <v>28</v>
      </c>
      <c r="AC913" s="4"/>
      <c r="AD913" s="4" t="s">
        <v>28</v>
      </c>
      <c r="AE913" s="236"/>
      <c r="AF913" s="4" t="s">
        <v>16</v>
      </c>
      <c r="AG913" s="4"/>
      <c r="AH913" s="4"/>
      <c r="AI913" s="4" t="s">
        <v>16</v>
      </c>
      <c r="AJ913" s="4"/>
      <c r="AK913" s="4" t="s">
        <v>16</v>
      </c>
      <c r="AL913" s="4"/>
      <c r="AM913" s="4" t="s">
        <v>16</v>
      </c>
      <c r="AN913" s="4"/>
      <c r="AO913" s="4"/>
      <c r="AP913" s="42">
        <f ca="1">COUNTIFS(INDIRECT(Data!$J$2),"&lt;&gt;")</f>
        <v>13</v>
      </c>
      <c r="AQ913" s="42">
        <f ca="1">COUNTIFS(INDIRECT(Data!$J$2),"P")</f>
        <v>8</v>
      </c>
      <c r="AR913" s="42">
        <f ca="1">COUNTIFS(INDIRECT(Data!$J$2),"A")</f>
        <v>5</v>
      </c>
      <c r="AS913" s="43">
        <f ca="1">COUNTIFS(INDIRECT(Data!$J$2),"L")</f>
        <v>0</v>
      </c>
      <c r="AT913" s="44">
        <f ca="1">IFERROR(Attd_Sheet[[#This Row],[Classes Attended]]/Attd_Sheet[[#This Row],[Column1]],"")</f>
        <v>0.61538461538461542</v>
      </c>
      <c r="AU913" s="26"/>
    </row>
    <row r="914" spans="1:47" s="35" customFormat="1" hidden="1" x14ac:dyDescent="0.25">
      <c r="A914" s="42">
        <f>COUNTIFS(Attd_Sheet[Student ID],Attd_Sheet[[#This Row],[Student ID]])</f>
        <v>1</v>
      </c>
      <c r="B914" s="13" t="s">
        <v>137</v>
      </c>
      <c r="C914" s="193" t="s">
        <v>2981</v>
      </c>
      <c r="D914" s="215" t="s">
        <v>1952</v>
      </c>
      <c r="E914" s="215" t="s">
        <v>1953</v>
      </c>
      <c r="F914" s="196" t="s">
        <v>32</v>
      </c>
      <c r="G914" s="215" t="s">
        <v>176</v>
      </c>
      <c r="H914" s="193" t="s">
        <v>7</v>
      </c>
      <c r="I914" s="224" t="s">
        <v>2867</v>
      </c>
      <c r="J914" s="120" t="s">
        <v>2486</v>
      </c>
      <c r="K914" s="4" t="s">
        <v>16</v>
      </c>
      <c r="L914" s="4"/>
      <c r="M914" s="4"/>
      <c r="N914" s="4" t="s">
        <v>16</v>
      </c>
      <c r="O914" s="4"/>
      <c r="P914" s="4" t="s">
        <v>16</v>
      </c>
      <c r="Q914" s="4"/>
      <c r="R914" s="4" t="s">
        <v>16</v>
      </c>
      <c r="S914" s="4"/>
      <c r="T914" s="4"/>
      <c r="U914" s="4" t="s">
        <v>16</v>
      </c>
      <c r="V914" s="4"/>
      <c r="W914" s="4" t="s">
        <v>16</v>
      </c>
      <c r="X914" s="4"/>
      <c r="Y914" s="4" t="s">
        <v>16</v>
      </c>
      <c r="Z914" s="4"/>
      <c r="AA914" s="4"/>
      <c r="AB914" s="4" t="s">
        <v>16</v>
      </c>
      <c r="AC914" s="4"/>
      <c r="AD914" s="4" t="s">
        <v>28</v>
      </c>
      <c r="AE914" s="236"/>
      <c r="AF914" s="4" t="s">
        <v>16</v>
      </c>
      <c r="AG914" s="4"/>
      <c r="AH914" s="4"/>
      <c r="AI914" s="4" t="s">
        <v>16</v>
      </c>
      <c r="AJ914" s="4"/>
      <c r="AK914" s="4" t="s">
        <v>16</v>
      </c>
      <c r="AL914" s="4"/>
      <c r="AM914" s="4" t="s">
        <v>16</v>
      </c>
      <c r="AN914" s="4"/>
      <c r="AO914" s="192"/>
      <c r="AP914" s="42">
        <f ca="1">COUNTIFS(INDIRECT(Data!$J$2),"&lt;&gt;")</f>
        <v>13</v>
      </c>
      <c r="AQ914" s="42">
        <f ca="1">COUNTIFS(INDIRECT(Data!$J$2),"P")</f>
        <v>12</v>
      </c>
      <c r="AR914" s="42">
        <f ca="1">COUNTIFS(INDIRECT(Data!$J$2),"A")</f>
        <v>1</v>
      </c>
      <c r="AS914" s="43">
        <f ca="1">COUNTIFS(INDIRECT(Data!$J$2),"L")</f>
        <v>0</v>
      </c>
      <c r="AT914" s="44">
        <f ca="1">IFERROR(Attd_Sheet[[#This Row],[Classes Attended]]/Attd_Sheet[[#This Row],[Column1]],"")</f>
        <v>0.92307692307692313</v>
      </c>
      <c r="AU914" s="93"/>
    </row>
    <row r="915" spans="1:47" s="35" customFormat="1" hidden="1" x14ac:dyDescent="0.25">
      <c r="A915" s="42">
        <f>COUNTIFS(Attd_Sheet[Student ID],Attd_Sheet[[#This Row],[Student ID]])</f>
        <v>1</v>
      </c>
      <c r="B915" s="13" t="s">
        <v>138</v>
      </c>
      <c r="C915" s="193" t="s">
        <v>2981</v>
      </c>
      <c r="D915" s="215" t="s">
        <v>1954</v>
      </c>
      <c r="E915" s="215" t="s">
        <v>1955</v>
      </c>
      <c r="F915" s="196" t="s">
        <v>32</v>
      </c>
      <c r="G915" s="215" t="s">
        <v>176</v>
      </c>
      <c r="H915" s="193" t="s">
        <v>7</v>
      </c>
      <c r="I915" s="224" t="s">
        <v>2867</v>
      </c>
      <c r="J915" s="120" t="s">
        <v>2486</v>
      </c>
      <c r="K915" s="4" t="s">
        <v>28</v>
      </c>
      <c r="L915" s="4"/>
      <c r="M915" s="4"/>
      <c r="N915" s="4" t="s">
        <v>28</v>
      </c>
      <c r="O915" s="4"/>
      <c r="P915" s="4" t="s">
        <v>28</v>
      </c>
      <c r="Q915" s="4"/>
      <c r="R915" s="4" t="s">
        <v>28</v>
      </c>
      <c r="S915" s="4"/>
      <c r="T915" s="4"/>
      <c r="U915" s="4" t="s">
        <v>28</v>
      </c>
      <c r="V915" s="4"/>
      <c r="W915" s="4" t="s">
        <v>28</v>
      </c>
      <c r="X915" s="4"/>
      <c r="Y915" s="4" t="s">
        <v>28</v>
      </c>
      <c r="Z915" s="4"/>
      <c r="AA915" s="4"/>
      <c r="AB915" s="4" t="s">
        <v>28</v>
      </c>
      <c r="AC915" s="4"/>
      <c r="AD915" s="4" t="s">
        <v>28</v>
      </c>
      <c r="AE915" s="236"/>
      <c r="AF915" s="4" t="s">
        <v>28</v>
      </c>
      <c r="AG915" s="4"/>
      <c r="AH915" s="4"/>
      <c r="AI915" s="4" t="s">
        <v>28</v>
      </c>
      <c r="AJ915" s="4"/>
      <c r="AK915" s="4"/>
      <c r="AL915" s="4"/>
      <c r="AM915" s="4"/>
      <c r="AN915" s="4"/>
      <c r="AO915" s="4"/>
      <c r="AP915" s="42">
        <f ca="1">COUNTIFS(INDIRECT(Data!$J$2),"&lt;&gt;")</f>
        <v>11</v>
      </c>
      <c r="AQ915" s="42">
        <f ca="1">COUNTIFS(INDIRECT(Data!$J$2),"P")</f>
        <v>0</v>
      </c>
      <c r="AR915" s="42">
        <f ca="1">COUNTIFS(INDIRECT(Data!$J$2),"A")</f>
        <v>11</v>
      </c>
      <c r="AS915" s="43">
        <f ca="1">COUNTIFS(INDIRECT(Data!$J$2),"L")</f>
        <v>0</v>
      </c>
      <c r="AT915" s="44">
        <f ca="1">IFERROR(Attd_Sheet[[#This Row],[Classes Attended]]/Attd_Sheet[[#This Row],[Column1]],"")</f>
        <v>0</v>
      </c>
      <c r="AU915" s="26"/>
    </row>
    <row r="916" spans="1:47" s="35" customFormat="1" hidden="1" x14ac:dyDescent="0.25">
      <c r="A916" s="42">
        <f>COUNTIFS(Attd_Sheet[Student ID],Attd_Sheet[[#This Row],[Student ID]])</f>
        <v>1</v>
      </c>
      <c r="B916" s="13" t="s">
        <v>138</v>
      </c>
      <c r="C916" s="193" t="s">
        <v>2981</v>
      </c>
      <c r="D916" s="215" t="s">
        <v>1958</v>
      </c>
      <c r="E916" s="215" t="s">
        <v>1959</v>
      </c>
      <c r="F916" s="196" t="s">
        <v>32</v>
      </c>
      <c r="G916" s="215" t="s">
        <v>176</v>
      </c>
      <c r="H916" s="193" t="s">
        <v>7</v>
      </c>
      <c r="I916" s="224" t="s">
        <v>2867</v>
      </c>
      <c r="J916" s="120" t="s">
        <v>2486</v>
      </c>
      <c r="K916" s="4" t="s">
        <v>28</v>
      </c>
      <c r="L916" s="4"/>
      <c r="M916" s="4"/>
      <c r="N916" s="4" t="s">
        <v>16</v>
      </c>
      <c r="O916" s="4"/>
      <c r="P916" s="4" t="s">
        <v>16</v>
      </c>
      <c r="Q916" s="4"/>
      <c r="R916" s="4" t="s">
        <v>16</v>
      </c>
      <c r="S916" s="4"/>
      <c r="T916" s="4"/>
      <c r="U916" s="4" t="s">
        <v>16</v>
      </c>
      <c r="V916" s="4"/>
      <c r="W916" s="4" t="s">
        <v>28</v>
      </c>
      <c r="X916" s="4"/>
      <c r="Y916" s="4" t="s">
        <v>28</v>
      </c>
      <c r="Z916" s="4"/>
      <c r="AA916" s="4"/>
      <c r="AB916" s="4" t="s">
        <v>28</v>
      </c>
      <c r="AC916" s="4"/>
      <c r="AD916" s="4"/>
      <c r="AE916" s="236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2">
        <f ca="1">COUNTIFS(INDIRECT(Data!$J$2),"&lt;&gt;")</f>
        <v>8</v>
      </c>
      <c r="AQ916" s="42">
        <f ca="1">COUNTIFS(INDIRECT(Data!$J$2),"P")</f>
        <v>4</v>
      </c>
      <c r="AR916" s="42">
        <f ca="1">COUNTIFS(INDIRECT(Data!$J$2),"A")</f>
        <v>4</v>
      </c>
      <c r="AS916" s="43">
        <f ca="1">COUNTIFS(INDIRECT(Data!$J$2),"L")</f>
        <v>0</v>
      </c>
      <c r="AT916" s="44">
        <f ca="1">IFERROR(Attd_Sheet[[#This Row],[Classes Attended]]/Attd_Sheet[[#This Row],[Column1]],"")</f>
        <v>0.5</v>
      </c>
      <c r="AU916" s="26"/>
    </row>
    <row r="917" spans="1:47" s="35" customFormat="1" hidden="1" x14ac:dyDescent="0.25">
      <c r="A917" s="42">
        <f>COUNTIFS(Attd_Sheet[Student ID],Attd_Sheet[[#This Row],[Student ID]])</f>
        <v>1</v>
      </c>
      <c r="B917" s="13" t="s">
        <v>138</v>
      </c>
      <c r="C917" s="193" t="s">
        <v>2981</v>
      </c>
      <c r="D917" s="215" t="s">
        <v>1960</v>
      </c>
      <c r="E917" s="215" t="s">
        <v>1961</v>
      </c>
      <c r="F917" s="196" t="s">
        <v>32</v>
      </c>
      <c r="G917" s="215" t="s">
        <v>176</v>
      </c>
      <c r="H917" s="193" t="s">
        <v>7</v>
      </c>
      <c r="I917" s="224" t="s">
        <v>2867</v>
      </c>
      <c r="J917" s="120" t="s">
        <v>2486</v>
      </c>
      <c r="K917" s="4" t="s">
        <v>28</v>
      </c>
      <c r="L917" s="4"/>
      <c r="M917" s="4"/>
      <c r="N917" s="4" t="s">
        <v>28</v>
      </c>
      <c r="O917" s="4"/>
      <c r="P917" s="4" t="s">
        <v>28</v>
      </c>
      <c r="Q917" s="4"/>
      <c r="R917" s="4" t="s">
        <v>28</v>
      </c>
      <c r="S917" s="4"/>
      <c r="T917" s="4"/>
      <c r="U917" s="4" t="s">
        <v>28</v>
      </c>
      <c r="V917" s="4"/>
      <c r="W917" s="4" t="s">
        <v>28</v>
      </c>
      <c r="X917" s="4"/>
      <c r="Y917" s="4" t="s">
        <v>28</v>
      </c>
      <c r="Z917" s="4"/>
      <c r="AA917" s="4"/>
      <c r="AB917" s="4" t="s">
        <v>28</v>
      </c>
      <c r="AC917" s="4"/>
      <c r="AD917" s="4" t="s">
        <v>28</v>
      </c>
      <c r="AE917" s="236"/>
      <c r="AF917" s="4" t="s">
        <v>28</v>
      </c>
      <c r="AG917" s="4"/>
      <c r="AH917" s="4"/>
      <c r="AI917" s="4"/>
      <c r="AJ917" s="4"/>
      <c r="AK917" s="4"/>
      <c r="AL917" s="4"/>
      <c r="AM917" s="4"/>
      <c r="AN917" s="4"/>
      <c r="AO917" s="4"/>
      <c r="AP917" s="42">
        <f ca="1">COUNTIFS(INDIRECT(Data!$J$2),"&lt;&gt;")</f>
        <v>10</v>
      </c>
      <c r="AQ917" s="42">
        <f ca="1">COUNTIFS(INDIRECT(Data!$J$2),"P")</f>
        <v>0</v>
      </c>
      <c r="AR917" s="42">
        <f ca="1">COUNTIFS(INDIRECT(Data!$J$2),"A")</f>
        <v>10</v>
      </c>
      <c r="AS917" s="43">
        <f ca="1">COUNTIFS(INDIRECT(Data!$J$2),"L")</f>
        <v>0</v>
      </c>
      <c r="AT917" s="44">
        <f ca="1">IFERROR(Attd_Sheet[[#This Row],[Classes Attended]]/Attd_Sheet[[#This Row],[Column1]],"")</f>
        <v>0</v>
      </c>
      <c r="AU917" s="26"/>
    </row>
    <row r="918" spans="1:47" s="35" customFormat="1" hidden="1" x14ac:dyDescent="0.25">
      <c r="A918" s="42">
        <f>COUNTIFS(Attd_Sheet[Student ID],Attd_Sheet[[#This Row],[Student ID]])</f>
        <v>1</v>
      </c>
      <c r="B918" s="13" t="s">
        <v>137</v>
      </c>
      <c r="C918" s="193" t="s">
        <v>2981</v>
      </c>
      <c r="D918" s="215" t="s">
        <v>1962</v>
      </c>
      <c r="E918" s="215" t="s">
        <v>1963</v>
      </c>
      <c r="F918" s="196" t="s">
        <v>32</v>
      </c>
      <c r="G918" s="215" t="s">
        <v>176</v>
      </c>
      <c r="H918" s="193" t="s">
        <v>7</v>
      </c>
      <c r="I918" s="224" t="s">
        <v>2867</v>
      </c>
      <c r="J918" s="120" t="s">
        <v>2486</v>
      </c>
      <c r="K918" s="4" t="s">
        <v>16</v>
      </c>
      <c r="L918" s="4"/>
      <c r="M918" s="4"/>
      <c r="N918" s="4" t="s">
        <v>16</v>
      </c>
      <c r="O918" s="4"/>
      <c r="P918" s="4" t="s">
        <v>28</v>
      </c>
      <c r="Q918" s="4"/>
      <c r="R918" s="4" t="s">
        <v>28</v>
      </c>
      <c r="S918" s="4"/>
      <c r="T918" s="4"/>
      <c r="U918" s="4" t="s">
        <v>16</v>
      </c>
      <c r="V918" s="4"/>
      <c r="W918" s="4" t="s">
        <v>16</v>
      </c>
      <c r="X918" s="4"/>
      <c r="Y918" s="4" t="s">
        <v>16</v>
      </c>
      <c r="Z918" s="4"/>
      <c r="AA918" s="4"/>
      <c r="AB918" s="4" t="s">
        <v>16</v>
      </c>
      <c r="AC918" s="4"/>
      <c r="AD918" s="4" t="s">
        <v>28</v>
      </c>
      <c r="AE918" s="236"/>
      <c r="AF918" s="4" t="s">
        <v>16</v>
      </c>
      <c r="AG918" s="4"/>
      <c r="AH918" s="4"/>
      <c r="AI918" s="4" t="s">
        <v>16</v>
      </c>
      <c r="AJ918" s="4"/>
      <c r="AK918" s="4" t="s">
        <v>28</v>
      </c>
      <c r="AL918" s="4"/>
      <c r="AM918" s="4" t="s">
        <v>16</v>
      </c>
      <c r="AN918" s="4"/>
      <c r="AO918" s="4"/>
      <c r="AP918" s="42">
        <f ca="1">COUNTIFS(INDIRECT(Data!$J$2),"&lt;&gt;")</f>
        <v>13</v>
      </c>
      <c r="AQ918" s="42">
        <f ca="1">COUNTIFS(INDIRECT(Data!$J$2),"P")</f>
        <v>9</v>
      </c>
      <c r="AR918" s="42">
        <f ca="1">COUNTIFS(INDIRECT(Data!$J$2),"A")</f>
        <v>4</v>
      </c>
      <c r="AS918" s="43">
        <f ca="1">COUNTIFS(INDIRECT(Data!$J$2),"L")</f>
        <v>0</v>
      </c>
      <c r="AT918" s="44">
        <f ca="1">IFERROR(Attd_Sheet[[#This Row],[Classes Attended]]/Attd_Sheet[[#This Row],[Column1]],"")</f>
        <v>0.69230769230769229</v>
      </c>
      <c r="AU918" s="26"/>
    </row>
    <row r="919" spans="1:47" s="35" customFormat="1" hidden="1" x14ac:dyDescent="0.25">
      <c r="A919" s="42">
        <f>COUNTIFS(Attd_Sheet[Student ID],Attd_Sheet[[#This Row],[Student ID]])</f>
        <v>1</v>
      </c>
      <c r="B919" s="13" t="s">
        <v>137</v>
      </c>
      <c r="C919" s="193" t="s">
        <v>2981</v>
      </c>
      <c r="D919" s="215" t="s">
        <v>1964</v>
      </c>
      <c r="E919" s="215" t="s">
        <v>1965</v>
      </c>
      <c r="F919" s="196" t="s">
        <v>32</v>
      </c>
      <c r="G919" s="215" t="s">
        <v>176</v>
      </c>
      <c r="H919" s="193" t="s">
        <v>7</v>
      </c>
      <c r="I919" s="224" t="s">
        <v>2867</v>
      </c>
      <c r="J919" s="120" t="s">
        <v>2486</v>
      </c>
      <c r="K919" s="4" t="s">
        <v>16</v>
      </c>
      <c r="L919" s="4"/>
      <c r="M919" s="4"/>
      <c r="N919" s="4" t="s">
        <v>16</v>
      </c>
      <c r="O919" s="4"/>
      <c r="P919" s="4" t="s">
        <v>16</v>
      </c>
      <c r="Q919" s="4"/>
      <c r="R919" s="4" t="s">
        <v>16</v>
      </c>
      <c r="S919" s="4"/>
      <c r="T919" s="4"/>
      <c r="U919" s="4" t="s">
        <v>16</v>
      </c>
      <c r="V919" s="4"/>
      <c r="W919" s="4" t="s">
        <v>16</v>
      </c>
      <c r="X919" s="4"/>
      <c r="Y919" s="4" t="s">
        <v>16</v>
      </c>
      <c r="Z919" s="4"/>
      <c r="AA919" s="4"/>
      <c r="AB919" s="4" t="s">
        <v>16</v>
      </c>
      <c r="AC919" s="4"/>
      <c r="AD919" s="4" t="s">
        <v>16</v>
      </c>
      <c r="AE919" s="236"/>
      <c r="AF919" s="4" t="s">
        <v>16</v>
      </c>
      <c r="AG919" s="4"/>
      <c r="AH919" s="4"/>
      <c r="AI919" s="4" t="s">
        <v>16</v>
      </c>
      <c r="AJ919" s="4"/>
      <c r="AK919" s="4" t="s">
        <v>16</v>
      </c>
      <c r="AL919" s="4"/>
      <c r="AM919" s="4" t="s">
        <v>16</v>
      </c>
      <c r="AN919" s="4"/>
      <c r="AO919" s="4"/>
      <c r="AP919" s="42">
        <f ca="1">COUNTIFS(INDIRECT(Data!$J$2),"&lt;&gt;")</f>
        <v>13</v>
      </c>
      <c r="AQ919" s="42">
        <f ca="1">COUNTIFS(INDIRECT(Data!$J$2),"P")</f>
        <v>13</v>
      </c>
      <c r="AR919" s="42">
        <f ca="1">COUNTIFS(INDIRECT(Data!$J$2),"A")</f>
        <v>0</v>
      </c>
      <c r="AS919" s="43">
        <f ca="1">COUNTIFS(INDIRECT(Data!$J$2),"L")</f>
        <v>0</v>
      </c>
      <c r="AT919" s="44">
        <f ca="1">IFERROR(Attd_Sheet[[#This Row],[Classes Attended]]/Attd_Sheet[[#This Row],[Column1]],"")</f>
        <v>1</v>
      </c>
      <c r="AU919" s="26"/>
    </row>
    <row r="920" spans="1:47" s="35" customFormat="1" hidden="1" x14ac:dyDescent="0.25">
      <c r="A920" s="42">
        <f>COUNTIFS(Attd_Sheet[Student ID],Attd_Sheet[[#This Row],[Student ID]])</f>
        <v>1</v>
      </c>
      <c r="B920" s="13" t="s">
        <v>97</v>
      </c>
      <c r="C920" s="193" t="s">
        <v>2494</v>
      </c>
      <c r="D920" s="215" t="s">
        <v>1966</v>
      </c>
      <c r="E920" s="215" t="s">
        <v>1967</v>
      </c>
      <c r="F920" s="196" t="s">
        <v>33</v>
      </c>
      <c r="G920" s="215" t="s">
        <v>2865</v>
      </c>
      <c r="H920" s="193" t="s">
        <v>6</v>
      </c>
      <c r="I920" s="224" t="s">
        <v>2992</v>
      </c>
      <c r="J920" s="120" t="s">
        <v>116</v>
      </c>
      <c r="K920" s="4" t="s">
        <v>28</v>
      </c>
      <c r="L920" s="4"/>
      <c r="M920" s="4"/>
      <c r="N920" s="4" t="s">
        <v>28</v>
      </c>
      <c r="O920" s="4"/>
      <c r="P920" s="4" t="s">
        <v>28</v>
      </c>
      <c r="Q920" s="4"/>
      <c r="R920" s="4" t="s">
        <v>28</v>
      </c>
      <c r="S920" s="4"/>
      <c r="T920" s="4"/>
      <c r="U920" s="4" t="s">
        <v>28</v>
      </c>
      <c r="V920" s="4"/>
      <c r="W920" s="4" t="s">
        <v>28</v>
      </c>
      <c r="X920" s="4"/>
      <c r="Y920" s="4" t="s">
        <v>28</v>
      </c>
      <c r="Z920" s="4"/>
      <c r="AA920" s="4" t="s">
        <v>16</v>
      </c>
      <c r="AB920" s="4"/>
      <c r="AC920" s="4" t="s">
        <v>16</v>
      </c>
      <c r="AD920" s="4"/>
      <c r="AE920" s="4" t="s">
        <v>16</v>
      </c>
      <c r="AF920" s="4"/>
      <c r="AG920" s="4"/>
      <c r="AH920" s="4" t="s">
        <v>16</v>
      </c>
      <c r="AI920" s="4"/>
      <c r="AJ920" s="4" t="s">
        <v>16</v>
      </c>
      <c r="AK920" s="4"/>
      <c r="AL920" s="4" t="s">
        <v>16</v>
      </c>
      <c r="AM920" s="4"/>
      <c r="AN920" s="4"/>
      <c r="AO920" s="4" t="s">
        <v>16</v>
      </c>
      <c r="AP920" s="42">
        <f ca="1">COUNTIFS(INDIRECT(Data!$J$2),"&lt;&gt;")</f>
        <v>14</v>
      </c>
      <c r="AQ920" s="42">
        <f ca="1">COUNTIFS(INDIRECT(Data!$J$2),"P")</f>
        <v>7</v>
      </c>
      <c r="AR920" s="42">
        <f ca="1">COUNTIFS(INDIRECT(Data!$J$2),"A")</f>
        <v>7</v>
      </c>
      <c r="AS920" s="43">
        <f ca="1">COUNTIFS(INDIRECT(Data!$J$2),"L")</f>
        <v>0</v>
      </c>
      <c r="AT920" s="44">
        <f ca="1">IFERROR(Attd_Sheet[[#This Row],[Classes Attended]]/Attd_Sheet[[#This Row],[Column1]],"")</f>
        <v>0.5</v>
      </c>
      <c r="AU920" s="93" t="s">
        <v>3509</v>
      </c>
    </row>
    <row r="921" spans="1:47" s="35" customFormat="1" hidden="1" x14ac:dyDescent="0.25">
      <c r="A921" s="42">
        <f>COUNTIFS(Attd_Sheet[Student ID],Attd_Sheet[[#This Row],[Student ID]])</f>
        <v>1</v>
      </c>
      <c r="B921" s="13" t="s">
        <v>137</v>
      </c>
      <c r="C921" s="193" t="s">
        <v>2981</v>
      </c>
      <c r="D921" s="215" t="s">
        <v>1968</v>
      </c>
      <c r="E921" s="215" t="s">
        <v>1969</v>
      </c>
      <c r="F921" s="196" t="s">
        <v>32</v>
      </c>
      <c r="G921" s="215" t="s">
        <v>176</v>
      </c>
      <c r="H921" s="193" t="s">
        <v>7</v>
      </c>
      <c r="I921" s="224" t="s">
        <v>2867</v>
      </c>
      <c r="J921" s="120" t="s">
        <v>2486</v>
      </c>
      <c r="K921" s="4" t="s">
        <v>16</v>
      </c>
      <c r="L921" s="4"/>
      <c r="M921" s="4"/>
      <c r="N921" s="4" t="s">
        <v>16</v>
      </c>
      <c r="O921" s="4"/>
      <c r="P921" s="4" t="s">
        <v>16</v>
      </c>
      <c r="Q921" s="4"/>
      <c r="R921" s="4" t="s">
        <v>16</v>
      </c>
      <c r="S921" s="4"/>
      <c r="T921" s="4"/>
      <c r="U921" s="4" t="s">
        <v>16</v>
      </c>
      <c r="V921" s="4"/>
      <c r="W921" s="4" t="s">
        <v>16</v>
      </c>
      <c r="X921" s="4"/>
      <c r="Y921" s="4" t="s">
        <v>16</v>
      </c>
      <c r="Z921" s="4"/>
      <c r="AA921" s="4"/>
      <c r="AB921" s="4" t="s">
        <v>16</v>
      </c>
      <c r="AC921" s="4"/>
      <c r="AD921" s="4" t="s">
        <v>28</v>
      </c>
      <c r="AE921" s="236"/>
      <c r="AF921" s="4" t="s">
        <v>16</v>
      </c>
      <c r="AG921" s="4"/>
      <c r="AH921" s="4"/>
      <c r="AI921" s="4" t="s">
        <v>28</v>
      </c>
      <c r="AJ921" s="4"/>
      <c r="AK921" s="4" t="s">
        <v>16</v>
      </c>
      <c r="AL921" s="4"/>
      <c r="AM921" s="4" t="s">
        <v>16</v>
      </c>
      <c r="AN921" s="4"/>
      <c r="AO921" s="4"/>
      <c r="AP921" s="42">
        <f ca="1">COUNTIFS(INDIRECT(Data!$J$2),"&lt;&gt;")</f>
        <v>13</v>
      </c>
      <c r="AQ921" s="42">
        <f ca="1">COUNTIFS(INDIRECT(Data!$J$2),"P")</f>
        <v>11</v>
      </c>
      <c r="AR921" s="42">
        <f ca="1">COUNTIFS(INDIRECT(Data!$J$2),"A")</f>
        <v>2</v>
      </c>
      <c r="AS921" s="43">
        <f ca="1">COUNTIFS(INDIRECT(Data!$J$2),"L")</f>
        <v>0</v>
      </c>
      <c r="AT921" s="44">
        <f ca="1">IFERROR(Attd_Sheet[[#This Row],[Classes Attended]]/Attd_Sheet[[#This Row],[Column1]],"")</f>
        <v>0.84615384615384615</v>
      </c>
      <c r="AU921" s="26"/>
    </row>
    <row r="922" spans="1:47" s="35" customFormat="1" hidden="1" x14ac:dyDescent="0.25">
      <c r="A922" s="42">
        <f>COUNTIFS(Attd_Sheet[Student ID],Attd_Sheet[[#This Row],[Student ID]])</f>
        <v>1</v>
      </c>
      <c r="B922" s="13" t="s">
        <v>138</v>
      </c>
      <c r="C922" s="193" t="s">
        <v>2981</v>
      </c>
      <c r="D922" s="215" t="s">
        <v>1970</v>
      </c>
      <c r="E922" s="215" t="s">
        <v>1971</v>
      </c>
      <c r="F922" s="196" t="s">
        <v>32</v>
      </c>
      <c r="G922" s="215" t="s">
        <v>176</v>
      </c>
      <c r="H922" s="193" t="s">
        <v>7</v>
      </c>
      <c r="I922" s="224" t="s">
        <v>2867</v>
      </c>
      <c r="J922" s="120" t="s">
        <v>2486</v>
      </c>
      <c r="K922" s="4" t="s">
        <v>16</v>
      </c>
      <c r="L922" s="4"/>
      <c r="M922" s="185"/>
      <c r="N922" s="4" t="s">
        <v>16</v>
      </c>
      <c r="O922" s="4"/>
      <c r="P922" s="4" t="s">
        <v>28</v>
      </c>
      <c r="Q922" s="4"/>
      <c r="R922" s="4" t="s">
        <v>16</v>
      </c>
      <c r="S922" s="4"/>
      <c r="T922" s="4"/>
      <c r="U922" s="4" t="s">
        <v>28</v>
      </c>
      <c r="V922" s="4"/>
      <c r="W922" s="4" t="s">
        <v>16</v>
      </c>
      <c r="X922" s="4"/>
      <c r="Y922" s="4" t="s">
        <v>28</v>
      </c>
      <c r="Z922" s="4"/>
      <c r="AA922" s="4"/>
      <c r="AB922" s="4" t="s">
        <v>28</v>
      </c>
      <c r="AC922" s="4"/>
      <c r="AD922" s="4"/>
      <c r="AE922" s="236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2">
        <f ca="1">COUNTIFS(INDIRECT(Data!$J$2),"&lt;&gt;")</f>
        <v>8</v>
      </c>
      <c r="AQ922" s="42">
        <f ca="1">COUNTIFS(INDIRECT(Data!$J$2),"P")</f>
        <v>4</v>
      </c>
      <c r="AR922" s="42">
        <f ca="1">COUNTIFS(INDIRECT(Data!$J$2),"A")</f>
        <v>4</v>
      </c>
      <c r="AS922" s="43">
        <f ca="1">COUNTIFS(INDIRECT(Data!$J$2),"L")</f>
        <v>0</v>
      </c>
      <c r="AT922" s="44">
        <f ca="1">IFERROR(Attd_Sheet[[#This Row],[Classes Attended]]/Attd_Sheet[[#This Row],[Column1]],"")</f>
        <v>0.5</v>
      </c>
      <c r="AU922" s="26"/>
    </row>
    <row r="923" spans="1:47" s="116" customFormat="1" hidden="1" x14ac:dyDescent="0.25">
      <c r="A923" s="42">
        <f>COUNTIFS(Attd_Sheet[Student ID],Attd_Sheet[[#This Row],[Student ID]])</f>
        <v>1</v>
      </c>
      <c r="B923" s="13" t="s">
        <v>137</v>
      </c>
      <c r="C923" s="193" t="s">
        <v>2981</v>
      </c>
      <c r="D923" s="215" t="s">
        <v>1972</v>
      </c>
      <c r="E923" s="215" t="s">
        <v>1973</v>
      </c>
      <c r="F923" s="196" t="s">
        <v>32</v>
      </c>
      <c r="G923" s="215" t="s">
        <v>176</v>
      </c>
      <c r="H923" s="193" t="s">
        <v>7</v>
      </c>
      <c r="I923" s="224" t="s">
        <v>2867</v>
      </c>
      <c r="J923" s="120" t="s">
        <v>2486</v>
      </c>
      <c r="K923" s="4" t="s">
        <v>16</v>
      </c>
      <c r="L923" s="4"/>
      <c r="M923" s="4"/>
      <c r="N923" s="4" t="s">
        <v>16</v>
      </c>
      <c r="O923" s="4"/>
      <c r="P923" s="4" t="s">
        <v>16</v>
      </c>
      <c r="Q923" s="4"/>
      <c r="R923" s="4" t="s">
        <v>16</v>
      </c>
      <c r="S923" s="4"/>
      <c r="T923" s="4"/>
      <c r="U923" s="4" t="s">
        <v>16</v>
      </c>
      <c r="V923" s="4"/>
      <c r="W923" s="4" t="s">
        <v>16</v>
      </c>
      <c r="X923" s="4"/>
      <c r="Y923" s="4" t="s">
        <v>16</v>
      </c>
      <c r="Z923" s="4"/>
      <c r="AA923" s="4"/>
      <c r="AB923" s="4" t="s">
        <v>16</v>
      </c>
      <c r="AC923" s="4"/>
      <c r="AD923" s="4" t="s">
        <v>28</v>
      </c>
      <c r="AE923" s="237"/>
      <c r="AF923" s="4" t="s">
        <v>28</v>
      </c>
      <c r="AG923" s="4"/>
      <c r="AH923" s="4"/>
      <c r="AI923" s="4" t="s">
        <v>16</v>
      </c>
      <c r="AJ923" s="4"/>
      <c r="AK923" s="4" t="s">
        <v>28</v>
      </c>
      <c r="AL923" s="4"/>
      <c r="AM923" s="4" t="s">
        <v>17</v>
      </c>
      <c r="AN923" s="4"/>
      <c r="AO923" s="4"/>
      <c r="AP923" s="42">
        <f ca="1">COUNTIFS(INDIRECT(Data!$J$2),"&lt;&gt;")</f>
        <v>13</v>
      </c>
      <c r="AQ923" s="42">
        <f ca="1">COUNTIFS(INDIRECT(Data!$J$2),"P")</f>
        <v>9</v>
      </c>
      <c r="AR923" s="42">
        <f ca="1">COUNTIFS(INDIRECT(Data!$J$2),"A")</f>
        <v>3</v>
      </c>
      <c r="AS923" s="43">
        <f ca="1">COUNTIFS(INDIRECT(Data!$J$2),"L")</f>
        <v>1</v>
      </c>
      <c r="AT923" s="44">
        <f ca="1">IFERROR(Attd_Sheet[[#This Row],[Classes Attended]]/Attd_Sheet[[#This Row],[Column1]],"")</f>
        <v>0.69230769230769229</v>
      </c>
      <c r="AU923" s="26"/>
    </row>
    <row r="924" spans="1:47" s="35" customFormat="1" hidden="1" x14ac:dyDescent="0.25">
      <c r="A924" s="42">
        <f>COUNTIFS(Attd_Sheet[Student ID],Attd_Sheet[[#This Row],[Student ID]])</f>
        <v>1</v>
      </c>
      <c r="B924" s="13" t="s">
        <v>137</v>
      </c>
      <c r="C924" s="193" t="s">
        <v>2981</v>
      </c>
      <c r="D924" s="215" t="s">
        <v>1974</v>
      </c>
      <c r="E924" s="215" t="s">
        <v>1975</v>
      </c>
      <c r="F924" s="196" t="s">
        <v>32</v>
      </c>
      <c r="G924" s="215" t="s">
        <v>176</v>
      </c>
      <c r="H924" s="193" t="s">
        <v>7</v>
      </c>
      <c r="I924" s="224" t="s">
        <v>2867</v>
      </c>
      <c r="J924" s="120" t="s">
        <v>2486</v>
      </c>
      <c r="K924" s="4" t="s">
        <v>16</v>
      </c>
      <c r="L924" s="4"/>
      <c r="M924" s="4"/>
      <c r="N924" s="4" t="s">
        <v>16</v>
      </c>
      <c r="O924" s="4"/>
      <c r="P924" s="4" t="s">
        <v>16</v>
      </c>
      <c r="Q924" s="4"/>
      <c r="R924" s="4" t="s">
        <v>16</v>
      </c>
      <c r="S924" s="4"/>
      <c r="T924" s="4"/>
      <c r="U924" s="4" t="s">
        <v>28</v>
      </c>
      <c r="V924" s="4"/>
      <c r="W924" s="4" t="s">
        <v>16</v>
      </c>
      <c r="X924" s="4"/>
      <c r="Y924" s="4" t="s">
        <v>28</v>
      </c>
      <c r="Z924" s="4"/>
      <c r="AA924" s="4"/>
      <c r="AB924" s="4" t="s">
        <v>16</v>
      </c>
      <c r="AC924" s="4"/>
      <c r="AD924" s="4" t="s">
        <v>28</v>
      </c>
      <c r="AE924" s="236"/>
      <c r="AF924" s="4" t="s">
        <v>16</v>
      </c>
      <c r="AG924" s="4"/>
      <c r="AH924" s="4"/>
      <c r="AI924" s="4" t="s">
        <v>16</v>
      </c>
      <c r="AJ924" s="4"/>
      <c r="AK924" s="4" t="s">
        <v>16</v>
      </c>
      <c r="AL924" s="4"/>
      <c r="AM924" s="4" t="s">
        <v>16</v>
      </c>
      <c r="AN924" s="4"/>
      <c r="AO924" s="4"/>
      <c r="AP924" s="42">
        <f ca="1">COUNTIFS(INDIRECT(Data!$J$2),"&lt;&gt;")</f>
        <v>13</v>
      </c>
      <c r="AQ924" s="42">
        <f ca="1">COUNTIFS(INDIRECT(Data!$J$2),"P")</f>
        <v>10</v>
      </c>
      <c r="AR924" s="42">
        <f ca="1">COUNTIFS(INDIRECT(Data!$J$2),"A")</f>
        <v>3</v>
      </c>
      <c r="AS924" s="43">
        <f ca="1">COUNTIFS(INDIRECT(Data!$J$2),"L")</f>
        <v>0</v>
      </c>
      <c r="AT924" s="44">
        <f ca="1">IFERROR(Attd_Sheet[[#This Row],[Classes Attended]]/Attd_Sheet[[#This Row],[Column1]],"")</f>
        <v>0.76923076923076927</v>
      </c>
      <c r="AU924" s="26"/>
    </row>
    <row r="925" spans="1:47" s="35" customFormat="1" hidden="1" x14ac:dyDescent="0.25">
      <c r="A925" s="42">
        <f>COUNTIFS(Attd_Sheet[Student ID],Attd_Sheet[[#This Row],[Student ID]])</f>
        <v>1</v>
      </c>
      <c r="B925" s="13" t="s">
        <v>137</v>
      </c>
      <c r="C925" s="193" t="s">
        <v>2981</v>
      </c>
      <c r="D925" s="215" t="s">
        <v>1976</v>
      </c>
      <c r="E925" s="215" t="s">
        <v>1051</v>
      </c>
      <c r="F925" s="196" t="s">
        <v>32</v>
      </c>
      <c r="G925" s="215" t="s">
        <v>176</v>
      </c>
      <c r="H925" s="193" t="s">
        <v>7</v>
      </c>
      <c r="I925" s="224" t="s">
        <v>2867</v>
      </c>
      <c r="J925" s="120" t="s">
        <v>2486</v>
      </c>
      <c r="K925" s="4" t="s">
        <v>16</v>
      </c>
      <c r="L925" s="4"/>
      <c r="M925" s="4"/>
      <c r="N925" s="4" t="s">
        <v>16</v>
      </c>
      <c r="O925" s="4"/>
      <c r="P925" s="4" t="s">
        <v>28</v>
      </c>
      <c r="Q925" s="4"/>
      <c r="R925" s="4" t="s">
        <v>16</v>
      </c>
      <c r="S925" s="4"/>
      <c r="T925" s="4"/>
      <c r="U925" s="4" t="s">
        <v>16</v>
      </c>
      <c r="V925" s="4"/>
      <c r="W925" s="4" t="s">
        <v>16</v>
      </c>
      <c r="X925" s="4"/>
      <c r="Y925" s="4" t="s">
        <v>16</v>
      </c>
      <c r="Z925" s="4"/>
      <c r="AA925" s="4"/>
      <c r="AB925" s="4" t="s">
        <v>16</v>
      </c>
      <c r="AC925" s="4"/>
      <c r="AD925" s="4" t="s">
        <v>16</v>
      </c>
      <c r="AE925" s="236"/>
      <c r="AF925" s="4" t="s">
        <v>28</v>
      </c>
      <c r="AG925" s="4"/>
      <c r="AH925" s="4"/>
      <c r="AI925" s="4" t="s">
        <v>16</v>
      </c>
      <c r="AJ925" s="4"/>
      <c r="AK925" s="4" t="s">
        <v>16</v>
      </c>
      <c r="AL925" s="4"/>
      <c r="AM925" s="4" t="s">
        <v>3436</v>
      </c>
      <c r="AN925" s="4"/>
      <c r="AO925" s="4"/>
      <c r="AP925" s="42">
        <f ca="1">COUNTIFS(INDIRECT(Data!$J$2),"&lt;&gt;")</f>
        <v>13</v>
      </c>
      <c r="AQ925" s="42">
        <f ca="1">COUNTIFS(INDIRECT(Data!$J$2),"P")</f>
        <v>10</v>
      </c>
      <c r="AR925" s="42">
        <f ca="1">COUNTIFS(INDIRECT(Data!$J$2),"A")</f>
        <v>3</v>
      </c>
      <c r="AS925" s="43">
        <f ca="1">COUNTIFS(INDIRECT(Data!$J$2),"L")</f>
        <v>0</v>
      </c>
      <c r="AT925" s="44">
        <f ca="1">IFERROR(Attd_Sheet[[#This Row],[Classes Attended]]/Attd_Sheet[[#This Row],[Column1]],"")</f>
        <v>0.76923076923076927</v>
      </c>
      <c r="AU925" s="26"/>
    </row>
    <row r="926" spans="1:47" s="35" customFormat="1" hidden="1" x14ac:dyDescent="0.25">
      <c r="A926" s="42">
        <f>COUNTIFS(Attd_Sheet[Student ID],Attd_Sheet[[#This Row],[Student ID]])</f>
        <v>1</v>
      </c>
      <c r="B926" s="13" t="s">
        <v>137</v>
      </c>
      <c r="C926" s="193" t="s">
        <v>2981</v>
      </c>
      <c r="D926" s="215" t="s">
        <v>1977</v>
      </c>
      <c r="E926" s="215" t="s">
        <v>1291</v>
      </c>
      <c r="F926" s="196" t="s">
        <v>32</v>
      </c>
      <c r="G926" s="215" t="s">
        <v>176</v>
      </c>
      <c r="H926" s="193" t="s">
        <v>7</v>
      </c>
      <c r="I926" s="224" t="s">
        <v>2867</v>
      </c>
      <c r="J926" s="120" t="s">
        <v>2486</v>
      </c>
      <c r="K926" s="4" t="s">
        <v>16</v>
      </c>
      <c r="L926" s="4"/>
      <c r="M926" s="4"/>
      <c r="N926" s="4" t="s">
        <v>16</v>
      </c>
      <c r="O926" s="4"/>
      <c r="P926" s="4" t="s">
        <v>16</v>
      </c>
      <c r="Q926" s="4"/>
      <c r="R926" s="4" t="s">
        <v>16</v>
      </c>
      <c r="S926" s="4"/>
      <c r="T926" s="4"/>
      <c r="U926" s="4" t="s">
        <v>28</v>
      </c>
      <c r="V926" s="4"/>
      <c r="W926" s="4" t="s">
        <v>16</v>
      </c>
      <c r="X926" s="4"/>
      <c r="Y926" s="4" t="s">
        <v>16</v>
      </c>
      <c r="Z926" s="4"/>
      <c r="AA926" s="4"/>
      <c r="AB926" s="4" t="s">
        <v>16</v>
      </c>
      <c r="AC926" s="4"/>
      <c r="AD926" s="4" t="s">
        <v>28</v>
      </c>
      <c r="AE926" s="236"/>
      <c r="AF926" s="4" t="s">
        <v>16</v>
      </c>
      <c r="AG926" s="4"/>
      <c r="AH926" s="4"/>
      <c r="AI926" s="4" t="s">
        <v>16</v>
      </c>
      <c r="AJ926" s="4"/>
      <c r="AK926" s="4" t="s">
        <v>16</v>
      </c>
      <c r="AL926" s="4"/>
      <c r="AM926" s="4" t="s">
        <v>16</v>
      </c>
      <c r="AN926" s="4"/>
      <c r="AO926" s="4"/>
      <c r="AP926" s="42">
        <f ca="1">COUNTIFS(INDIRECT(Data!$J$2),"&lt;&gt;")</f>
        <v>13</v>
      </c>
      <c r="AQ926" s="42">
        <f ca="1">COUNTIFS(INDIRECT(Data!$J$2),"P")</f>
        <v>11</v>
      </c>
      <c r="AR926" s="42">
        <f ca="1">COUNTIFS(INDIRECT(Data!$J$2),"A")</f>
        <v>2</v>
      </c>
      <c r="AS926" s="43">
        <f ca="1">COUNTIFS(INDIRECT(Data!$J$2),"L")</f>
        <v>0</v>
      </c>
      <c r="AT926" s="44">
        <f ca="1">IFERROR(Attd_Sheet[[#This Row],[Classes Attended]]/Attd_Sheet[[#This Row],[Column1]],"")</f>
        <v>0.84615384615384615</v>
      </c>
      <c r="AU926" s="26"/>
    </row>
    <row r="927" spans="1:47" s="35" customFormat="1" hidden="1" x14ac:dyDescent="0.25">
      <c r="A927" s="42">
        <f>COUNTIFS(Attd_Sheet[Student ID],Attd_Sheet[[#This Row],[Student ID]])</f>
        <v>1</v>
      </c>
      <c r="B927" s="13" t="s">
        <v>137</v>
      </c>
      <c r="C927" s="210" t="s">
        <v>2920</v>
      </c>
      <c r="D927" s="215" t="s">
        <v>732</v>
      </c>
      <c r="E927" s="215" t="s">
        <v>1540</v>
      </c>
      <c r="F927" s="196" t="s">
        <v>30</v>
      </c>
      <c r="G927" s="215" t="s">
        <v>2458</v>
      </c>
      <c r="H927" s="193" t="s">
        <v>6</v>
      </c>
      <c r="I927" s="224" t="s">
        <v>2872</v>
      </c>
      <c r="J927" s="120" t="s">
        <v>124</v>
      </c>
      <c r="K927" s="4"/>
      <c r="L927" s="4"/>
      <c r="M927" s="4" t="s">
        <v>16</v>
      </c>
      <c r="N927" s="185"/>
      <c r="O927" s="4" t="s">
        <v>16</v>
      </c>
      <c r="P927" s="4"/>
      <c r="Q927" s="4" t="s">
        <v>16</v>
      </c>
      <c r="R927" s="4"/>
      <c r="S927" s="4"/>
      <c r="T927" s="4" t="s">
        <v>16</v>
      </c>
      <c r="U927" s="4"/>
      <c r="V927" s="4" t="s">
        <v>28</v>
      </c>
      <c r="W927" s="185"/>
      <c r="X927" s="4" t="s">
        <v>16</v>
      </c>
      <c r="Y927" s="4"/>
      <c r="Z927" s="4"/>
      <c r="AA927" s="4" t="s">
        <v>16</v>
      </c>
      <c r="AB927" s="4"/>
      <c r="AC927" s="4" t="s">
        <v>16</v>
      </c>
      <c r="AD927" s="4"/>
      <c r="AE927" s="4" t="s">
        <v>16</v>
      </c>
      <c r="AF927" s="4"/>
      <c r="AG927" s="4"/>
      <c r="AH927" s="4" t="s">
        <v>16</v>
      </c>
      <c r="AI927" s="4"/>
      <c r="AJ927" s="4" t="s">
        <v>16</v>
      </c>
      <c r="AK927" s="4"/>
      <c r="AL927" s="4" t="s">
        <v>16</v>
      </c>
      <c r="AM927" s="4"/>
      <c r="AN927" s="4"/>
      <c r="AO927" s="4" t="s">
        <v>16</v>
      </c>
      <c r="AP927" s="42">
        <f ca="1">COUNTIFS(INDIRECT(Data!$J$2),"&lt;&gt;")</f>
        <v>13</v>
      </c>
      <c r="AQ927" s="42">
        <f ca="1">COUNTIFS(INDIRECT(Data!$J$2),"P")</f>
        <v>12</v>
      </c>
      <c r="AR927" s="42">
        <f ca="1">COUNTIFS(INDIRECT(Data!$J$2),"A")</f>
        <v>1</v>
      </c>
      <c r="AS927" s="43">
        <f ca="1">COUNTIFS(INDIRECT(Data!$J$2),"L")</f>
        <v>0</v>
      </c>
      <c r="AT927" s="44">
        <f ca="1">IFERROR(Attd_Sheet[[#This Row],[Classes Attended]]/Attd_Sheet[[#This Row],[Column1]],"")</f>
        <v>0.92307692307692313</v>
      </c>
      <c r="AU927" s="26"/>
    </row>
    <row r="928" spans="1:47" s="35" customFormat="1" hidden="1" x14ac:dyDescent="0.25">
      <c r="A928" s="42">
        <f>COUNTIFS(Attd_Sheet[Student ID],Attd_Sheet[[#This Row],[Student ID]])</f>
        <v>1</v>
      </c>
      <c r="B928" s="13" t="s">
        <v>137</v>
      </c>
      <c r="C928" s="210" t="s">
        <v>2920</v>
      </c>
      <c r="D928" s="215" t="s">
        <v>733</v>
      </c>
      <c r="E928" s="215" t="s">
        <v>1541</v>
      </c>
      <c r="F928" s="196" t="s">
        <v>30</v>
      </c>
      <c r="G928" s="215" t="s">
        <v>2458</v>
      </c>
      <c r="H928" s="193" t="s">
        <v>6</v>
      </c>
      <c r="I928" s="224" t="s">
        <v>2872</v>
      </c>
      <c r="J928" s="120" t="s">
        <v>124</v>
      </c>
      <c r="K928" s="4"/>
      <c r="L928" s="4"/>
      <c r="M928" s="4" t="s">
        <v>16</v>
      </c>
      <c r="N928" s="185"/>
      <c r="O928" s="4" t="s">
        <v>28</v>
      </c>
      <c r="P928" s="4"/>
      <c r="Q928" s="4" t="s">
        <v>16</v>
      </c>
      <c r="R928" s="4"/>
      <c r="S928" s="4"/>
      <c r="T928" s="4" t="s">
        <v>16</v>
      </c>
      <c r="U928" s="4"/>
      <c r="V928" s="4" t="s">
        <v>16</v>
      </c>
      <c r="W928" s="185"/>
      <c r="X928" s="4" t="s">
        <v>16</v>
      </c>
      <c r="Y928" s="4"/>
      <c r="Z928" s="4"/>
      <c r="AA928" s="4" t="s">
        <v>16</v>
      </c>
      <c r="AB928" s="4"/>
      <c r="AC928" s="4" t="s">
        <v>16</v>
      </c>
      <c r="AD928" s="4"/>
      <c r="AE928" s="4" t="s">
        <v>16</v>
      </c>
      <c r="AF928" s="4"/>
      <c r="AG928" s="4"/>
      <c r="AH928" s="4" t="s">
        <v>16</v>
      </c>
      <c r="AI928" s="4"/>
      <c r="AJ928" s="4" t="s">
        <v>16</v>
      </c>
      <c r="AK928" s="4"/>
      <c r="AL928" s="4" t="s">
        <v>16</v>
      </c>
      <c r="AM928" s="4"/>
      <c r="AN928" s="4"/>
      <c r="AO928" s="4" t="s">
        <v>16</v>
      </c>
      <c r="AP928" s="42">
        <f ca="1">COUNTIFS(INDIRECT(Data!$J$2),"&lt;&gt;")</f>
        <v>13</v>
      </c>
      <c r="AQ928" s="42">
        <f ca="1">COUNTIFS(INDIRECT(Data!$J$2),"P")</f>
        <v>12</v>
      </c>
      <c r="AR928" s="42">
        <f ca="1">COUNTIFS(INDIRECT(Data!$J$2),"A")</f>
        <v>1</v>
      </c>
      <c r="AS928" s="43">
        <f ca="1">COUNTIFS(INDIRECT(Data!$J$2),"L")</f>
        <v>0</v>
      </c>
      <c r="AT928" s="44">
        <f ca="1">IFERROR(Attd_Sheet[[#This Row],[Classes Attended]]/Attd_Sheet[[#This Row],[Column1]],"")</f>
        <v>0.92307692307692313</v>
      </c>
      <c r="AU928" s="26"/>
    </row>
    <row r="929" spans="1:47" s="35" customFormat="1" hidden="1" x14ac:dyDescent="0.25">
      <c r="A929" s="42">
        <f>COUNTIFS(Attd_Sheet[Student ID],Attd_Sheet[[#This Row],[Student ID]])</f>
        <v>1</v>
      </c>
      <c r="B929" s="13" t="s">
        <v>137</v>
      </c>
      <c r="C929" s="210" t="s">
        <v>2920</v>
      </c>
      <c r="D929" s="215" t="s">
        <v>734</v>
      </c>
      <c r="E929" s="215" t="s">
        <v>1542</v>
      </c>
      <c r="F929" s="196" t="s">
        <v>30</v>
      </c>
      <c r="G929" s="215" t="s">
        <v>2458</v>
      </c>
      <c r="H929" s="193" t="s">
        <v>6</v>
      </c>
      <c r="I929" s="224" t="s">
        <v>2872</v>
      </c>
      <c r="J929" s="120" t="s">
        <v>124</v>
      </c>
      <c r="K929" s="4"/>
      <c r="L929" s="4"/>
      <c r="M929" s="4" t="s">
        <v>28</v>
      </c>
      <c r="N929" s="185"/>
      <c r="O929" s="4" t="s">
        <v>28</v>
      </c>
      <c r="P929" s="4"/>
      <c r="Q929" s="4" t="s">
        <v>16</v>
      </c>
      <c r="R929" s="4"/>
      <c r="S929" s="4"/>
      <c r="T929" s="4" t="s">
        <v>16</v>
      </c>
      <c r="U929" s="4"/>
      <c r="V929" s="4" t="s">
        <v>16</v>
      </c>
      <c r="W929" s="185"/>
      <c r="X929" s="4" t="s">
        <v>16</v>
      </c>
      <c r="Y929" s="4"/>
      <c r="Z929" s="4"/>
      <c r="AA929" s="4" t="s">
        <v>16</v>
      </c>
      <c r="AB929" s="4"/>
      <c r="AC929" s="4" t="s">
        <v>16</v>
      </c>
      <c r="AD929" s="4"/>
      <c r="AE929" s="4" t="s">
        <v>28</v>
      </c>
      <c r="AF929" s="4"/>
      <c r="AG929" s="4"/>
      <c r="AH929" s="4" t="s">
        <v>16</v>
      </c>
      <c r="AI929" s="4"/>
      <c r="AJ929" s="4" t="s">
        <v>16</v>
      </c>
      <c r="AK929" s="4"/>
      <c r="AL929" s="4" t="s">
        <v>16</v>
      </c>
      <c r="AM929" s="4"/>
      <c r="AN929" s="4"/>
      <c r="AO929" s="4" t="s">
        <v>16</v>
      </c>
      <c r="AP929" s="42">
        <f ca="1">COUNTIFS(INDIRECT(Data!$J$2),"&lt;&gt;")</f>
        <v>13</v>
      </c>
      <c r="AQ929" s="42">
        <f ca="1">COUNTIFS(INDIRECT(Data!$J$2),"P")</f>
        <v>10</v>
      </c>
      <c r="AR929" s="42">
        <f ca="1">COUNTIFS(INDIRECT(Data!$J$2),"A")</f>
        <v>3</v>
      </c>
      <c r="AS929" s="43">
        <f ca="1">COUNTIFS(INDIRECT(Data!$J$2),"L")</f>
        <v>0</v>
      </c>
      <c r="AT929" s="44">
        <f ca="1">IFERROR(Attd_Sheet[[#This Row],[Classes Attended]]/Attd_Sheet[[#This Row],[Column1]],"")</f>
        <v>0.76923076923076927</v>
      </c>
      <c r="AU929" s="93"/>
    </row>
    <row r="930" spans="1:47" s="35" customFormat="1" hidden="1" x14ac:dyDescent="0.25">
      <c r="A930" s="42">
        <f>COUNTIFS(Attd_Sheet[Student ID],Attd_Sheet[[#This Row],[Student ID]])</f>
        <v>1</v>
      </c>
      <c r="B930" s="13" t="s">
        <v>138</v>
      </c>
      <c r="C930" s="210" t="s">
        <v>2920</v>
      </c>
      <c r="D930" s="215" t="s">
        <v>735</v>
      </c>
      <c r="E930" s="215" t="s">
        <v>1543</v>
      </c>
      <c r="F930" s="196" t="s">
        <v>30</v>
      </c>
      <c r="G930" s="215" t="s">
        <v>2458</v>
      </c>
      <c r="H930" s="193" t="s">
        <v>6</v>
      </c>
      <c r="I930" s="224" t="s">
        <v>2872</v>
      </c>
      <c r="J930" s="120" t="s">
        <v>124</v>
      </c>
      <c r="K930" s="4"/>
      <c r="L930" s="4"/>
      <c r="M930" s="4" t="s">
        <v>16</v>
      </c>
      <c r="N930" s="185"/>
      <c r="O930" s="4" t="s">
        <v>28</v>
      </c>
      <c r="P930" s="4"/>
      <c r="Q930" s="4" t="s">
        <v>28</v>
      </c>
      <c r="R930" s="4"/>
      <c r="S930" s="4"/>
      <c r="T930" s="4" t="s">
        <v>16</v>
      </c>
      <c r="U930" s="4"/>
      <c r="V930" s="4" t="s">
        <v>16</v>
      </c>
      <c r="W930" s="185"/>
      <c r="X930" s="4" t="s">
        <v>16</v>
      </c>
      <c r="Y930" s="4"/>
      <c r="Z930" s="4"/>
      <c r="AA930" s="4" t="s">
        <v>16</v>
      </c>
      <c r="AB930" s="4"/>
      <c r="AC930" s="4" t="s">
        <v>16</v>
      </c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2">
        <f ca="1">COUNTIFS(INDIRECT(Data!$J$2),"&lt;&gt;")</f>
        <v>8</v>
      </c>
      <c r="AQ930" s="42">
        <f ca="1">COUNTIFS(INDIRECT(Data!$J$2),"P")</f>
        <v>6</v>
      </c>
      <c r="AR930" s="42">
        <f ca="1">COUNTIFS(INDIRECT(Data!$J$2),"A")</f>
        <v>2</v>
      </c>
      <c r="AS930" s="43">
        <f ca="1">COUNTIFS(INDIRECT(Data!$J$2),"L")</f>
        <v>0</v>
      </c>
      <c r="AT930" s="44">
        <f ca="1">IFERROR(Attd_Sheet[[#This Row],[Classes Attended]]/Attd_Sheet[[#This Row],[Column1]],"")</f>
        <v>0.75</v>
      </c>
      <c r="AU930" s="26"/>
    </row>
    <row r="931" spans="1:47" s="35" customFormat="1" hidden="1" x14ac:dyDescent="0.25">
      <c r="A931" s="42">
        <f>COUNTIFS(Attd_Sheet[Student ID],Attd_Sheet[[#This Row],[Student ID]])</f>
        <v>1</v>
      </c>
      <c r="B931" s="13" t="s">
        <v>137</v>
      </c>
      <c r="C931" s="210" t="s">
        <v>2920</v>
      </c>
      <c r="D931" s="215" t="s">
        <v>736</v>
      </c>
      <c r="E931" s="215" t="s">
        <v>1544</v>
      </c>
      <c r="F931" s="196" t="s">
        <v>30</v>
      </c>
      <c r="G931" s="215" t="s">
        <v>2458</v>
      </c>
      <c r="H931" s="193" t="s">
        <v>6</v>
      </c>
      <c r="I931" s="224" t="s">
        <v>2872</v>
      </c>
      <c r="J931" s="120" t="s">
        <v>124</v>
      </c>
      <c r="K931" s="4"/>
      <c r="L931" s="4"/>
      <c r="M931" s="4" t="s">
        <v>16</v>
      </c>
      <c r="N931" s="185"/>
      <c r="O931" s="4" t="s">
        <v>28</v>
      </c>
      <c r="P931" s="4"/>
      <c r="Q931" s="4" t="s">
        <v>16</v>
      </c>
      <c r="R931" s="4"/>
      <c r="S931" s="4"/>
      <c r="T931" s="4" t="s">
        <v>16</v>
      </c>
      <c r="U931" s="4"/>
      <c r="V931" s="4" t="s">
        <v>16</v>
      </c>
      <c r="W931" s="185"/>
      <c r="X931" s="4" t="s">
        <v>16</v>
      </c>
      <c r="Y931" s="4"/>
      <c r="Z931" s="4"/>
      <c r="AA931" s="4" t="s">
        <v>16</v>
      </c>
      <c r="AB931" s="4"/>
      <c r="AC931" s="4" t="s">
        <v>16</v>
      </c>
      <c r="AD931" s="4"/>
      <c r="AE931" s="4" t="s">
        <v>16</v>
      </c>
      <c r="AF931" s="4"/>
      <c r="AG931" s="4"/>
      <c r="AH931" s="4" t="s">
        <v>16</v>
      </c>
      <c r="AI931" s="4"/>
      <c r="AJ931" s="4" t="s">
        <v>16</v>
      </c>
      <c r="AK931" s="4"/>
      <c r="AL931" s="4" t="s">
        <v>16</v>
      </c>
      <c r="AM931" s="4"/>
      <c r="AN931" s="4"/>
      <c r="AO931" s="4" t="s">
        <v>16</v>
      </c>
      <c r="AP931" s="42">
        <f ca="1">COUNTIFS(INDIRECT(Data!$J$2),"&lt;&gt;")</f>
        <v>13</v>
      </c>
      <c r="AQ931" s="42">
        <f ca="1">COUNTIFS(INDIRECT(Data!$J$2),"P")</f>
        <v>12</v>
      </c>
      <c r="AR931" s="42">
        <f ca="1">COUNTIFS(INDIRECT(Data!$J$2),"A")</f>
        <v>1</v>
      </c>
      <c r="AS931" s="43">
        <f ca="1">COUNTIFS(INDIRECT(Data!$J$2),"L")</f>
        <v>0</v>
      </c>
      <c r="AT931" s="44">
        <f ca="1">IFERROR(Attd_Sheet[[#This Row],[Classes Attended]]/Attd_Sheet[[#This Row],[Column1]],"")</f>
        <v>0.92307692307692313</v>
      </c>
      <c r="AU931" s="26"/>
    </row>
    <row r="932" spans="1:47" s="35" customFormat="1" hidden="1" x14ac:dyDescent="0.25">
      <c r="A932" s="42">
        <f>COUNTIFS(Attd_Sheet[Student ID],Attd_Sheet[[#This Row],[Student ID]])</f>
        <v>1</v>
      </c>
      <c r="B932" s="13" t="s">
        <v>137</v>
      </c>
      <c r="C932" s="210" t="s">
        <v>2920</v>
      </c>
      <c r="D932" s="215" t="s">
        <v>737</v>
      </c>
      <c r="E932" s="215" t="s">
        <v>1545</v>
      </c>
      <c r="F932" s="196" t="s">
        <v>30</v>
      </c>
      <c r="G932" s="215" t="s">
        <v>2458</v>
      </c>
      <c r="H932" s="193" t="s">
        <v>6</v>
      </c>
      <c r="I932" s="224" t="s">
        <v>2872</v>
      </c>
      <c r="J932" s="120" t="s">
        <v>124</v>
      </c>
      <c r="K932" s="4"/>
      <c r="L932" s="4"/>
      <c r="M932" s="4" t="s">
        <v>16</v>
      </c>
      <c r="N932" s="185"/>
      <c r="O932" s="4" t="s">
        <v>28</v>
      </c>
      <c r="P932" s="4"/>
      <c r="Q932" s="4" t="s">
        <v>28</v>
      </c>
      <c r="R932" s="4"/>
      <c r="S932" s="4"/>
      <c r="T932" s="4" t="s">
        <v>16</v>
      </c>
      <c r="U932" s="4"/>
      <c r="V932" s="4" t="s">
        <v>16</v>
      </c>
      <c r="W932" s="4"/>
      <c r="X932" s="4" t="s">
        <v>28</v>
      </c>
      <c r="Y932" s="4"/>
      <c r="Z932" s="4"/>
      <c r="AA932" s="4" t="s">
        <v>16</v>
      </c>
      <c r="AB932" s="4"/>
      <c r="AC932" s="4" t="s">
        <v>16</v>
      </c>
      <c r="AD932" s="4"/>
      <c r="AE932" s="4" t="s">
        <v>16</v>
      </c>
      <c r="AF932" s="4"/>
      <c r="AG932" s="4"/>
      <c r="AH932" s="4" t="s">
        <v>28</v>
      </c>
      <c r="AI932" s="4"/>
      <c r="AJ932" s="4" t="s">
        <v>16</v>
      </c>
      <c r="AK932" s="4"/>
      <c r="AL932" s="4" t="s">
        <v>16</v>
      </c>
      <c r="AM932" s="4"/>
      <c r="AN932" s="4"/>
      <c r="AO932" s="4" t="s">
        <v>16</v>
      </c>
      <c r="AP932" s="42">
        <f ca="1">COUNTIFS(INDIRECT(Data!$J$2),"&lt;&gt;")</f>
        <v>13</v>
      </c>
      <c r="AQ932" s="42">
        <f ca="1">COUNTIFS(INDIRECT(Data!$J$2),"P")</f>
        <v>9</v>
      </c>
      <c r="AR932" s="42">
        <f ca="1">COUNTIFS(INDIRECT(Data!$J$2),"A")</f>
        <v>4</v>
      </c>
      <c r="AS932" s="43">
        <f ca="1">COUNTIFS(INDIRECT(Data!$J$2),"L")</f>
        <v>0</v>
      </c>
      <c r="AT932" s="44">
        <f ca="1">IFERROR(Attd_Sheet[[#This Row],[Classes Attended]]/Attd_Sheet[[#This Row],[Column1]],"")</f>
        <v>0.69230769230769229</v>
      </c>
      <c r="AU932" s="93"/>
    </row>
    <row r="933" spans="1:47" s="35" customFormat="1" hidden="1" x14ac:dyDescent="0.25">
      <c r="A933" s="42">
        <f>COUNTIFS(Attd_Sheet[Student ID],Attd_Sheet[[#This Row],[Student ID]])</f>
        <v>1</v>
      </c>
      <c r="B933" s="13" t="s">
        <v>137</v>
      </c>
      <c r="C933" s="193" t="s">
        <v>2981</v>
      </c>
      <c r="D933" s="215" t="s">
        <v>1928</v>
      </c>
      <c r="E933" s="215" t="s">
        <v>1929</v>
      </c>
      <c r="F933" s="196" t="s">
        <v>32</v>
      </c>
      <c r="G933" s="215" t="s">
        <v>2401</v>
      </c>
      <c r="H933" s="193" t="s">
        <v>6</v>
      </c>
      <c r="I933" s="224" t="s">
        <v>2867</v>
      </c>
      <c r="J933" s="120" t="s">
        <v>119</v>
      </c>
      <c r="K933" s="4"/>
      <c r="L933" s="4"/>
      <c r="M933" s="4" t="s">
        <v>16</v>
      </c>
      <c r="N933" s="4"/>
      <c r="O933" s="4" t="s">
        <v>16</v>
      </c>
      <c r="P933" s="4"/>
      <c r="Q933" s="4" t="s">
        <v>16</v>
      </c>
      <c r="R933" s="4"/>
      <c r="S933" s="4"/>
      <c r="T933" s="4" t="s">
        <v>17</v>
      </c>
      <c r="U933" s="4"/>
      <c r="V933" s="4" t="s">
        <v>17</v>
      </c>
      <c r="W933" s="4"/>
      <c r="X933" s="4" t="s">
        <v>16</v>
      </c>
      <c r="Y933" s="4"/>
      <c r="Z933" s="4"/>
      <c r="AA933" s="4" t="s">
        <v>28</v>
      </c>
      <c r="AB933" s="4"/>
      <c r="AC933" s="4" t="s">
        <v>17</v>
      </c>
      <c r="AD933" s="4"/>
      <c r="AE933" s="4" t="s">
        <v>16</v>
      </c>
      <c r="AF933" s="4"/>
      <c r="AG933" s="4"/>
      <c r="AH933" s="4" t="s">
        <v>16</v>
      </c>
      <c r="AI933" s="4"/>
      <c r="AJ933" s="4" t="s">
        <v>16</v>
      </c>
      <c r="AK933" s="4"/>
      <c r="AL933" s="4" t="s">
        <v>16</v>
      </c>
      <c r="AM933" s="4"/>
      <c r="AN933" s="4"/>
      <c r="AO933" s="4" t="s">
        <v>16</v>
      </c>
      <c r="AP933" s="42">
        <f ca="1">COUNTIFS(INDIRECT(Data!$J$2),"&lt;&gt;")</f>
        <v>13</v>
      </c>
      <c r="AQ933" s="42">
        <f ca="1">COUNTIFS(INDIRECT(Data!$J$2),"P")</f>
        <v>9</v>
      </c>
      <c r="AR933" s="42">
        <f ca="1">COUNTIFS(INDIRECT(Data!$J$2),"A")</f>
        <v>1</v>
      </c>
      <c r="AS933" s="43">
        <f ca="1">COUNTIFS(INDIRECT(Data!$J$2),"L")</f>
        <v>3</v>
      </c>
      <c r="AT933" s="44">
        <f ca="1">IFERROR(Attd_Sheet[[#This Row],[Classes Attended]]/Attd_Sheet[[#This Row],[Column1]],"")</f>
        <v>0.69230769230769229</v>
      </c>
      <c r="AU933" s="26"/>
    </row>
    <row r="934" spans="1:47" s="35" customFormat="1" hidden="1" x14ac:dyDescent="0.25">
      <c r="A934" s="42">
        <f>COUNTIFS(Attd_Sheet[Student ID],Attd_Sheet[[#This Row],[Student ID]])</f>
        <v>1</v>
      </c>
      <c r="B934" s="13" t="s">
        <v>137</v>
      </c>
      <c r="C934" s="193" t="s">
        <v>2981</v>
      </c>
      <c r="D934" s="215" t="s">
        <v>1930</v>
      </c>
      <c r="E934" s="215" t="s">
        <v>1931</v>
      </c>
      <c r="F934" s="196" t="s">
        <v>32</v>
      </c>
      <c r="G934" s="215" t="s">
        <v>2401</v>
      </c>
      <c r="H934" s="193" t="s">
        <v>6</v>
      </c>
      <c r="I934" s="224" t="s">
        <v>2867</v>
      </c>
      <c r="J934" s="120" t="s">
        <v>119</v>
      </c>
      <c r="K934" s="4"/>
      <c r="L934" s="4"/>
      <c r="M934" s="4" t="s">
        <v>16</v>
      </c>
      <c r="N934" s="4"/>
      <c r="O934" s="4" t="s">
        <v>28</v>
      </c>
      <c r="P934" s="4"/>
      <c r="Q934" s="4" t="s">
        <v>16</v>
      </c>
      <c r="R934" s="4"/>
      <c r="S934" s="4"/>
      <c r="T934" s="4" t="s">
        <v>28</v>
      </c>
      <c r="U934" s="4"/>
      <c r="V934" s="4" t="s">
        <v>28</v>
      </c>
      <c r="W934" s="4"/>
      <c r="X934" s="4" t="s">
        <v>16</v>
      </c>
      <c r="Y934" s="4"/>
      <c r="Z934" s="4"/>
      <c r="AA934" s="4" t="s">
        <v>16</v>
      </c>
      <c r="AB934" s="4"/>
      <c r="AC934" s="4" t="s">
        <v>16</v>
      </c>
      <c r="AD934" s="4"/>
      <c r="AE934" s="4" t="s">
        <v>16</v>
      </c>
      <c r="AF934" s="4"/>
      <c r="AG934" s="4"/>
      <c r="AH934" s="4" t="s">
        <v>16</v>
      </c>
      <c r="AI934" s="4"/>
      <c r="AJ934" s="4" t="s">
        <v>16</v>
      </c>
      <c r="AK934" s="4"/>
      <c r="AL934" s="4" t="s">
        <v>16</v>
      </c>
      <c r="AM934" s="96"/>
      <c r="AN934" s="4"/>
      <c r="AO934" s="4" t="s">
        <v>16</v>
      </c>
      <c r="AP934" s="42">
        <f ca="1">COUNTIFS(INDIRECT(Data!$J$2),"&lt;&gt;")</f>
        <v>13</v>
      </c>
      <c r="AQ934" s="42">
        <f ca="1">COUNTIFS(INDIRECT(Data!$J$2),"P")</f>
        <v>10</v>
      </c>
      <c r="AR934" s="42">
        <f ca="1">COUNTIFS(INDIRECT(Data!$J$2),"A")</f>
        <v>3</v>
      </c>
      <c r="AS934" s="43">
        <f ca="1">COUNTIFS(INDIRECT(Data!$J$2),"L")</f>
        <v>0</v>
      </c>
      <c r="AT934" s="44">
        <f ca="1">IFERROR(Attd_Sheet[[#This Row],[Classes Attended]]/Attd_Sheet[[#This Row],[Column1]],"")</f>
        <v>0.76923076923076927</v>
      </c>
      <c r="AU934" s="26"/>
    </row>
    <row r="935" spans="1:47" s="35" customFormat="1" hidden="1" x14ac:dyDescent="0.25">
      <c r="A935" s="42">
        <f>COUNTIFS(Attd_Sheet[Student ID],Attd_Sheet[[#This Row],[Student ID]])</f>
        <v>1</v>
      </c>
      <c r="B935" s="13" t="s">
        <v>137</v>
      </c>
      <c r="C935" s="193" t="s">
        <v>2981</v>
      </c>
      <c r="D935" s="215" t="s">
        <v>1932</v>
      </c>
      <c r="E935" s="215" t="s">
        <v>1933</v>
      </c>
      <c r="F935" s="196" t="s">
        <v>32</v>
      </c>
      <c r="G935" s="215" t="s">
        <v>2401</v>
      </c>
      <c r="H935" s="193" t="s">
        <v>6</v>
      </c>
      <c r="I935" s="224" t="s">
        <v>2867</v>
      </c>
      <c r="J935" s="120" t="s">
        <v>119</v>
      </c>
      <c r="K935" s="4"/>
      <c r="L935" s="4"/>
      <c r="M935" s="4" t="s">
        <v>16</v>
      </c>
      <c r="N935" s="4"/>
      <c r="O935" s="4" t="s">
        <v>28</v>
      </c>
      <c r="P935" s="4"/>
      <c r="Q935" s="4" t="s">
        <v>16</v>
      </c>
      <c r="R935" s="4"/>
      <c r="S935" s="4"/>
      <c r="T935" s="4" t="s">
        <v>16</v>
      </c>
      <c r="U935" s="4"/>
      <c r="V935" s="4" t="s">
        <v>16</v>
      </c>
      <c r="W935" s="4"/>
      <c r="X935" s="4" t="s">
        <v>16</v>
      </c>
      <c r="Y935" s="4"/>
      <c r="Z935" s="4"/>
      <c r="AA935" s="4" t="s">
        <v>16</v>
      </c>
      <c r="AB935" s="4"/>
      <c r="AC935" s="4" t="s">
        <v>16</v>
      </c>
      <c r="AD935" s="4"/>
      <c r="AE935" s="4" t="s">
        <v>16</v>
      </c>
      <c r="AF935" s="4"/>
      <c r="AG935" s="4"/>
      <c r="AH935" s="4" t="s">
        <v>16</v>
      </c>
      <c r="AI935" s="4"/>
      <c r="AJ935" s="4" t="s">
        <v>16</v>
      </c>
      <c r="AK935" s="4"/>
      <c r="AL935" s="4" t="s">
        <v>17</v>
      </c>
      <c r="AM935" s="96"/>
      <c r="AN935" s="4"/>
      <c r="AO935" s="4" t="s">
        <v>16</v>
      </c>
      <c r="AP935" s="42">
        <f ca="1">COUNTIFS(INDIRECT(Data!$J$2),"&lt;&gt;")</f>
        <v>13</v>
      </c>
      <c r="AQ935" s="42">
        <f ca="1">COUNTIFS(INDIRECT(Data!$J$2),"P")</f>
        <v>11</v>
      </c>
      <c r="AR935" s="42">
        <f ca="1">COUNTIFS(INDIRECT(Data!$J$2),"A")</f>
        <v>1</v>
      </c>
      <c r="AS935" s="43">
        <f ca="1">COUNTIFS(INDIRECT(Data!$J$2),"L")</f>
        <v>1</v>
      </c>
      <c r="AT935" s="44">
        <f ca="1">IFERROR(Attd_Sheet[[#This Row],[Classes Attended]]/Attd_Sheet[[#This Row],[Column1]],"")</f>
        <v>0.84615384615384615</v>
      </c>
      <c r="AU935" s="26"/>
    </row>
    <row r="936" spans="1:47" s="35" customFormat="1" hidden="1" x14ac:dyDescent="0.25">
      <c r="A936" s="42">
        <f>COUNTIFS(Attd_Sheet[Student ID],Attd_Sheet[[#This Row],[Student ID]])</f>
        <v>1</v>
      </c>
      <c r="B936" s="13" t="s">
        <v>137</v>
      </c>
      <c r="C936" s="193" t="s">
        <v>2981</v>
      </c>
      <c r="D936" s="215" t="s">
        <v>1934</v>
      </c>
      <c r="E936" s="215" t="s">
        <v>1935</v>
      </c>
      <c r="F936" s="196" t="s">
        <v>32</v>
      </c>
      <c r="G936" s="215" t="s">
        <v>2401</v>
      </c>
      <c r="H936" s="193" t="s">
        <v>6</v>
      </c>
      <c r="I936" s="224" t="s">
        <v>2867</v>
      </c>
      <c r="J936" s="120" t="s">
        <v>119</v>
      </c>
      <c r="K936" s="4"/>
      <c r="L936" s="4"/>
      <c r="M936" s="4" t="s">
        <v>16</v>
      </c>
      <c r="N936" s="4"/>
      <c r="O936" s="4" t="s">
        <v>28</v>
      </c>
      <c r="P936" s="4"/>
      <c r="Q936" s="4" t="s">
        <v>16</v>
      </c>
      <c r="R936" s="4"/>
      <c r="S936" s="4"/>
      <c r="T936" s="4" t="s">
        <v>16</v>
      </c>
      <c r="U936" s="4"/>
      <c r="V936" s="4" t="s">
        <v>16</v>
      </c>
      <c r="W936" s="4"/>
      <c r="X936" s="4" t="s">
        <v>16</v>
      </c>
      <c r="Y936" s="4"/>
      <c r="Z936" s="4"/>
      <c r="AA936" s="4" t="s">
        <v>16</v>
      </c>
      <c r="AB936" s="4"/>
      <c r="AC936" s="4" t="s">
        <v>16</v>
      </c>
      <c r="AD936" s="4"/>
      <c r="AE936" s="4" t="s">
        <v>16</v>
      </c>
      <c r="AF936" s="4"/>
      <c r="AG936" s="4"/>
      <c r="AH936" s="4" t="s">
        <v>16</v>
      </c>
      <c r="AI936" s="4"/>
      <c r="AJ936" s="4" t="s">
        <v>16</v>
      </c>
      <c r="AK936" s="4"/>
      <c r="AL936" s="4" t="s">
        <v>28</v>
      </c>
      <c r="AM936" s="96"/>
      <c r="AN936" s="4"/>
      <c r="AO936" s="4" t="s">
        <v>16</v>
      </c>
      <c r="AP936" s="42">
        <f ca="1">COUNTIFS(INDIRECT(Data!$J$2),"&lt;&gt;")</f>
        <v>13</v>
      </c>
      <c r="AQ936" s="42">
        <f ca="1">COUNTIFS(INDIRECT(Data!$J$2),"P")</f>
        <v>11</v>
      </c>
      <c r="AR936" s="42">
        <f ca="1">COUNTIFS(INDIRECT(Data!$J$2),"A")</f>
        <v>2</v>
      </c>
      <c r="AS936" s="43">
        <f ca="1">COUNTIFS(INDIRECT(Data!$J$2),"L")</f>
        <v>0</v>
      </c>
      <c r="AT936" s="44">
        <f ca="1">IFERROR(Attd_Sheet[[#This Row],[Classes Attended]]/Attd_Sheet[[#This Row],[Column1]],"")</f>
        <v>0.84615384615384615</v>
      </c>
      <c r="AU936" s="26"/>
    </row>
    <row r="937" spans="1:47" s="35" customFormat="1" hidden="1" x14ac:dyDescent="0.25">
      <c r="A937" s="42">
        <f>COUNTIFS(Attd_Sheet[Student ID],Attd_Sheet[[#This Row],[Student ID]])</f>
        <v>1</v>
      </c>
      <c r="B937" s="13" t="s">
        <v>137</v>
      </c>
      <c r="C937" s="193" t="s">
        <v>2981</v>
      </c>
      <c r="D937" s="215" t="s">
        <v>1936</v>
      </c>
      <c r="E937" s="261" t="s">
        <v>1937</v>
      </c>
      <c r="F937" s="196" t="s">
        <v>32</v>
      </c>
      <c r="G937" s="215" t="s">
        <v>2401</v>
      </c>
      <c r="H937" s="193" t="s">
        <v>6</v>
      </c>
      <c r="I937" s="224" t="s">
        <v>2867</v>
      </c>
      <c r="J937" s="120" t="s">
        <v>119</v>
      </c>
      <c r="K937" s="4"/>
      <c r="L937" s="4"/>
      <c r="M937" s="4" t="s">
        <v>28</v>
      </c>
      <c r="N937" s="4"/>
      <c r="O937" s="4" t="s">
        <v>28</v>
      </c>
      <c r="P937" s="4"/>
      <c r="Q937" s="4" t="s">
        <v>28</v>
      </c>
      <c r="R937" s="4"/>
      <c r="S937" s="4"/>
      <c r="T937" s="4" t="s">
        <v>16</v>
      </c>
      <c r="U937" s="4"/>
      <c r="V937" s="4" t="s">
        <v>16</v>
      </c>
      <c r="W937" s="4"/>
      <c r="X937" s="4" t="s">
        <v>28</v>
      </c>
      <c r="Y937" s="4"/>
      <c r="Z937" s="4"/>
      <c r="AA937" s="4" t="s">
        <v>16</v>
      </c>
      <c r="AB937" s="4"/>
      <c r="AC937" s="4" t="s">
        <v>28</v>
      </c>
      <c r="AD937" s="4"/>
      <c r="AE937" s="4" t="s">
        <v>16</v>
      </c>
      <c r="AF937" s="4"/>
      <c r="AG937" s="4"/>
      <c r="AH937" s="4" t="s">
        <v>28</v>
      </c>
      <c r="AI937" s="4"/>
      <c r="AJ937" s="4" t="s">
        <v>16</v>
      </c>
      <c r="AK937" s="4"/>
      <c r="AL937" s="4" t="s">
        <v>16</v>
      </c>
      <c r="AM937" s="96"/>
      <c r="AN937" s="4"/>
      <c r="AO937" s="4" t="s">
        <v>16</v>
      </c>
      <c r="AP937" s="42">
        <f ca="1">COUNTIFS(INDIRECT(Data!$J$2),"&lt;&gt;")</f>
        <v>13</v>
      </c>
      <c r="AQ937" s="42">
        <f ca="1">COUNTIFS(INDIRECT(Data!$J$2),"P")</f>
        <v>7</v>
      </c>
      <c r="AR937" s="42">
        <f ca="1">COUNTIFS(INDIRECT(Data!$J$2),"A")</f>
        <v>6</v>
      </c>
      <c r="AS937" s="43">
        <f ca="1">COUNTIFS(INDIRECT(Data!$J$2),"L")</f>
        <v>0</v>
      </c>
      <c r="AT937" s="44">
        <f ca="1">IFERROR(Attd_Sheet[[#This Row],[Classes Attended]]/Attd_Sheet[[#This Row],[Column1]],"")</f>
        <v>0.53846153846153844</v>
      </c>
      <c r="AU937" s="26"/>
    </row>
    <row r="938" spans="1:47" s="35" customFormat="1" hidden="1" x14ac:dyDescent="0.25">
      <c r="A938" s="42">
        <f>COUNTIFS(Attd_Sheet[Student ID],Attd_Sheet[[#This Row],[Student ID]])</f>
        <v>1</v>
      </c>
      <c r="B938" s="13" t="s">
        <v>137</v>
      </c>
      <c r="C938" s="193" t="s">
        <v>2981</v>
      </c>
      <c r="D938" s="215" t="s">
        <v>1938</v>
      </c>
      <c r="E938" s="215" t="s">
        <v>1939</v>
      </c>
      <c r="F938" s="196" t="s">
        <v>32</v>
      </c>
      <c r="G938" s="215" t="s">
        <v>2401</v>
      </c>
      <c r="H938" s="193" t="s">
        <v>6</v>
      </c>
      <c r="I938" s="224" t="s">
        <v>2867</v>
      </c>
      <c r="J938" s="120" t="s">
        <v>119</v>
      </c>
      <c r="K938" s="4"/>
      <c r="L938" s="4"/>
      <c r="M938" s="4" t="s">
        <v>16</v>
      </c>
      <c r="N938" s="4"/>
      <c r="O938" s="4" t="s">
        <v>28</v>
      </c>
      <c r="P938" s="4"/>
      <c r="Q938" s="4" t="s">
        <v>28</v>
      </c>
      <c r="R938" s="4"/>
      <c r="S938" s="4"/>
      <c r="T938" s="4" t="s">
        <v>28</v>
      </c>
      <c r="U938" s="4"/>
      <c r="V938" s="4" t="s">
        <v>28</v>
      </c>
      <c r="W938" s="4"/>
      <c r="X938" s="4" t="s">
        <v>28</v>
      </c>
      <c r="Y938" s="4"/>
      <c r="Z938" s="4"/>
      <c r="AA938" s="4" t="s">
        <v>16</v>
      </c>
      <c r="AB938" s="4"/>
      <c r="AC938" s="4" t="s">
        <v>16</v>
      </c>
      <c r="AD938" s="4"/>
      <c r="AE938" s="4" t="s">
        <v>28</v>
      </c>
      <c r="AF938" s="4"/>
      <c r="AG938" s="4"/>
      <c r="AH938" s="4" t="s">
        <v>28</v>
      </c>
      <c r="AI938" s="4"/>
      <c r="AJ938" s="4" t="s">
        <v>28</v>
      </c>
      <c r="AK938" s="4"/>
      <c r="AL938" s="4" t="s">
        <v>16</v>
      </c>
      <c r="AM938" s="96"/>
      <c r="AN938" s="4"/>
      <c r="AO938" s="4" t="s">
        <v>28</v>
      </c>
      <c r="AP938" s="42">
        <f ca="1">COUNTIFS(INDIRECT(Data!$J$2),"&lt;&gt;")</f>
        <v>13</v>
      </c>
      <c r="AQ938" s="42">
        <f ca="1">COUNTIFS(INDIRECT(Data!$J$2),"P")</f>
        <v>4</v>
      </c>
      <c r="AR938" s="42">
        <f ca="1">COUNTIFS(INDIRECT(Data!$J$2),"A")</f>
        <v>9</v>
      </c>
      <c r="AS938" s="43">
        <f ca="1">COUNTIFS(INDIRECT(Data!$J$2),"L")</f>
        <v>0</v>
      </c>
      <c r="AT938" s="44">
        <f ca="1">IFERROR(Attd_Sheet[[#This Row],[Classes Attended]]/Attd_Sheet[[#This Row],[Column1]],"")</f>
        <v>0.30769230769230771</v>
      </c>
      <c r="AU938" s="26"/>
    </row>
    <row r="939" spans="1:47" s="35" customFormat="1" hidden="1" x14ac:dyDescent="0.25">
      <c r="A939" s="42">
        <f>COUNTIFS(Attd_Sheet[Student ID],Attd_Sheet[[#This Row],[Student ID]])</f>
        <v>1</v>
      </c>
      <c r="B939" s="13" t="s">
        <v>137</v>
      </c>
      <c r="C939" s="193" t="s">
        <v>2981</v>
      </c>
      <c r="D939" s="215" t="s">
        <v>1940</v>
      </c>
      <c r="E939" s="215" t="s">
        <v>1941</v>
      </c>
      <c r="F939" s="196" t="s">
        <v>32</v>
      </c>
      <c r="G939" s="215" t="s">
        <v>2401</v>
      </c>
      <c r="H939" s="193" t="s">
        <v>6</v>
      </c>
      <c r="I939" s="224" t="s">
        <v>2867</v>
      </c>
      <c r="J939" s="120" t="s">
        <v>119</v>
      </c>
      <c r="K939" s="4"/>
      <c r="L939" s="4"/>
      <c r="M939" s="4" t="s">
        <v>16</v>
      </c>
      <c r="N939" s="4"/>
      <c r="O939" s="4" t="s">
        <v>16</v>
      </c>
      <c r="P939" s="4"/>
      <c r="Q939" s="4" t="s">
        <v>16</v>
      </c>
      <c r="R939" s="4"/>
      <c r="S939" s="4"/>
      <c r="T939" s="4" t="s">
        <v>28</v>
      </c>
      <c r="U939" s="4"/>
      <c r="V939" s="4" t="s">
        <v>16</v>
      </c>
      <c r="W939" s="4"/>
      <c r="X939" s="4" t="s">
        <v>16</v>
      </c>
      <c r="Y939" s="4"/>
      <c r="Z939" s="4"/>
      <c r="AA939" s="4" t="s">
        <v>16</v>
      </c>
      <c r="AB939" s="4"/>
      <c r="AC939" s="4" t="s">
        <v>16</v>
      </c>
      <c r="AD939" s="4"/>
      <c r="AE939" s="4" t="s">
        <v>16</v>
      </c>
      <c r="AF939" s="4"/>
      <c r="AG939" s="4"/>
      <c r="AH939" s="4" t="s">
        <v>16</v>
      </c>
      <c r="AI939" s="4"/>
      <c r="AJ939" s="4" t="s">
        <v>16</v>
      </c>
      <c r="AK939" s="4"/>
      <c r="AL939" s="4" t="s">
        <v>16</v>
      </c>
      <c r="AM939" s="96"/>
      <c r="AN939" s="4"/>
      <c r="AO939" s="4" t="s">
        <v>28</v>
      </c>
      <c r="AP939" s="42">
        <f ca="1">COUNTIFS(INDIRECT(Data!$J$2),"&lt;&gt;")</f>
        <v>13</v>
      </c>
      <c r="AQ939" s="42">
        <f ca="1">COUNTIFS(INDIRECT(Data!$J$2),"P")</f>
        <v>11</v>
      </c>
      <c r="AR939" s="42">
        <f ca="1">COUNTIFS(INDIRECT(Data!$J$2),"A")</f>
        <v>2</v>
      </c>
      <c r="AS939" s="43">
        <f ca="1">COUNTIFS(INDIRECT(Data!$J$2),"L")</f>
        <v>0</v>
      </c>
      <c r="AT939" s="44">
        <f ca="1">IFERROR(Attd_Sheet[[#This Row],[Classes Attended]]/Attd_Sheet[[#This Row],[Column1]],"")</f>
        <v>0.84615384615384615</v>
      </c>
      <c r="AU939" s="26"/>
    </row>
    <row r="940" spans="1:47" s="35" customFormat="1" hidden="1" x14ac:dyDescent="0.25">
      <c r="A940" s="111">
        <f>COUNTIFS(Attd_Sheet[Student ID],Attd_Sheet[[#This Row],[Student ID]])</f>
        <v>1</v>
      </c>
      <c r="B940" s="13" t="s">
        <v>137</v>
      </c>
      <c r="C940" s="193" t="s">
        <v>2981</v>
      </c>
      <c r="D940" s="215" t="s">
        <v>1942</v>
      </c>
      <c r="E940" s="215" t="s">
        <v>1943</v>
      </c>
      <c r="F940" s="196" t="s">
        <v>32</v>
      </c>
      <c r="G940" s="215" t="s">
        <v>2401</v>
      </c>
      <c r="H940" s="193" t="s">
        <v>6</v>
      </c>
      <c r="I940" s="224" t="s">
        <v>2867</v>
      </c>
      <c r="J940" s="120" t="s">
        <v>119</v>
      </c>
      <c r="K940" s="97"/>
      <c r="L940" s="4"/>
      <c r="M940" s="4" t="s">
        <v>16</v>
      </c>
      <c r="N940" s="4"/>
      <c r="O940" s="4" t="s">
        <v>28</v>
      </c>
      <c r="P940" s="97"/>
      <c r="Q940" s="4" t="s">
        <v>16</v>
      </c>
      <c r="R940" s="97"/>
      <c r="S940" s="4"/>
      <c r="T940" s="4" t="s">
        <v>16</v>
      </c>
      <c r="U940" s="4"/>
      <c r="V940" s="4" t="s">
        <v>16</v>
      </c>
      <c r="W940" s="4"/>
      <c r="X940" s="4" t="s">
        <v>16</v>
      </c>
      <c r="Y940" s="97"/>
      <c r="Z940" s="4"/>
      <c r="AA940" s="4" t="s">
        <v>16</v>
      </c>
      <c r="AB940" s="4"/>
      <c r="AC940" s="4" t="s">
        <v>28</v>
      </c>
      <c r="AD940" s="4"/>
      <c r="AE940" s="4" t="s">
        <v>16</v>
      </c>
      <c r="AF940" s="97"/>
      <c r="AG940" s="4"/>
      <c r="AH940" s="4" t="s">
        <v>16</v>
      </c>
      <c r="AI940" s="4"/>
      <c r="AJ940" s="4" t="s">
        <v>16</v>
      </c>
      <c r="AK940" s="4"/>
      <c r="AL940" s="4" t="s">
        <v>16</v>
      </c>
      <c r="AM940" s="112"/>
      <c r="AN940" s="4"/>
      <c r="AO940" s="4" t="s">
        <v>16</v>
      </c>
      <c r="AP940" s="111">
        <f ca="1">COUNTIFS(INDIRECT(Data!$J$2),"&lt;&gt;")</f>
        <v>13</v>
      </c>
      <c r="AQ940" s="111">
        <f ca="1">COUNTIFS(INDIRECT(Data!$J$2),"P")</f>
        <v>11</v>
      </c>
      <c r="AR940" s="111">
        <f ca="1">COUNTIFS(INDIRECT(Data!$J$2),"A")</f>
        <v>2</v>
      </c>
      <c r="AS940" s="113">
        <f ca="1">COUNTIFS(INDIRECT(Data!$J$2),"L")</f>
        <v>0</v>
      </c>
      <c r="AT940" s="114">
        <f ca="1">IFERROR(Attd_Sheet[[#This Row],[Classes Attended]]/Attd_Sheet[[#This Row],[Column1]],"")</f>
        <v>0.84615384615384615</v>
      </c>
      <c r="AU940" s="207"/>
    </row>
    <row r="941" spans="1:47" s="35" customFormat="1" hidden="1" x14ac:dyDescent="0.25">
      <c r="A941" s="42">
        <f>COUNTIFS(Attd_Sheet[Student ID],Attd_Sheet[[#This Row],[Student ID]])</f>
        <v>1</v>
      </c>
      <c r="B941" s="13" t="s">
        <v>137</v>
      </c>
      <c r="C941" s="193" t="s">
        <v>2981</v>
      </c>
      <c r="D941" s="215" t="s">
        <v>1944</v>
      </c>
      <c r="E941" s="215" t="s">
        <v>1945</v>
      </c>
      <c r="F941" s="196" t="s">
        <v>32</v>
      </c>
      <c r="G941" s="215" t="s">
        <v>2401</v>
      </c>
      <c r="H941" s="193" t="s">
        <v>6</v>
      </c>
      <c r="I941" s="224" t="s">
        <v>2867</v>
      </c>
      <c r="J941" s="120" t="s">
        <v>119</v>
      </c>
      <c r="K941" s="4"/>
      <c r="L941" s="4"/>
      <c r="M941" s="4" t="s">
        <v>16</v>
      </c>
      <c r="N941" s="4"/>
      <c r="O941" s="4" t="s">
        <v>16</v>
      </c>
      <c r="P941" s="4"/>
      <c r="Q941" s="4" t="s">
        <v>16</v>
      </c>
      <c r="R941" s="4"/>
      <c r="S941" s="4"/>
      <c r="T941" s="4" t="s">
        <v>16</v>
      </c>
      <c r="U941" s="4"/>
      <c r="V941" s="4" t="s">
        <v>16</v>
      </c>
      <c r="W941" s="4"/>
      <c r="X941" s="4" t="s">
        <v>16</v>
      </c>
      <c r="Y941" s="4"/>
      <c r="Z941" s="4"/>
      <c r="AA941" s="4" t="s">
        <v>16</v>
      </c>
      <c r="AB941" s="4"/>
      <c r="AC941" s="4" t="s">
        <v>16</v>
      </c>
      <c r="AD941" s="4"/>
      <c r="AE941" s="4" t="s">
        <v>16</v>
      </c>
      <c r="AF941" s="4"/>
      <c r="AG941" s="4"/>
      <c r="AH941" s="4" t="s">
        <v>16</v>
      </c>
      <c r="AI941" s="4"/>
      <c r="AJ941" s="4" t="s">
        <v>16</v>
      </c>
      <c r="AK941" s="4"/>
      <c r="AL941" s="4" t="s">
        <v>16</v>
      </c>
      <c r="AM941" s="96"/>
      <c r="AN941" s="4"/>
      <c r="AO941" s="4" t="s">
        <v>16</v>
      </c>
      <c r="AP941" s="42">
        <f ca="1">COUNTIFS(INDIRECT(Data!$J$2),"&lt;&gt;")</f>
        <v>13</v>
      </c>
      <c r="AQ941" s="42">
        <f ca="1">COUNTIFS(INDIRECT(Data!$J$2),"P")</f>
        <v>13</v>
      </c>
      <c r="AR941" s="42">
        <f ca="1">COUNTIFS(INDIRECT(Data!$J$2),"A")</f>
        <v>0</v>
      </c>
      <c r="AS941" s="43">
        <f ca="1">COUNTIFS(INDIRECT(Data!$J$2),"L")</f>
        <v>0</v>
      </c>
      <c r="AT941" s="44">
        <f ca="1">IFERROR(Attd_Sheet[[#This Row],[Classes Attended]]/Attd_Sheet[[#This Row],[Column1]],"")</f>
        <v>1</v>
      </c>
      <c r="AU941" s="26"/>
    </row>
    <row r="942" spans="1:47" s="35" customFormat="1" hidden="1" x14ac:dyDescent="0.25">
      <c r="A942" s="42">
        <f>COUNTIFS(Attd_Sheet[Student ID],Attd_Sheet[[#This Row],[Student ID]])</f>
        <v>1</v>
      </c>
      <c r="B942" s="13" t="s">
        <v>137</v>
      </c>
      <c r="C942" s="193" t="s">
        <v>2981</v>
      </c>
      <c r="D942" s="215" t="s">
        <v>1946</v>
      </c>
      <c r="E942" s="261" t="s">
        <v>1947</v>
      </c>
      <c r="F942" s="196" t="s">
        <v>32</v>
      </c>
      <c r="G942" s="215" t="s">
        <v>2401</v>
      </c>
      <c r="H942" s="193" t="s">
        <v>6</v>
      </c>
      <c r="I942" s="224" t="s">
        <v>2867</v>
      </c>
      <c r="J942" s="120" t="s">
        <v>119</v>
      </c>
      <c r="K942" s="4"/>
      <c r="L942" s="4"/>
      <c r="M942" s="4" t="s">
        <v>16</v>
      </c>
      <c r="N942" s="4"/>
      <c r="O942" s="4" t="s">
        <v>28</v>
      </c>
      <c r="P942" s="4"/>
      <c r="Q942" s="4" t="s">
        <v>16</v>
      </c>
      <c r="R942" s="4"/>
      <c r="S942" s="4"/>
      <c r="T942" s="4" t="s">
        <v>16</v>
      </c>
      <c r="U942" s="4"/>
      <c r="V942" s="4" t="s">
        <v>16</v>
      </c>
      <c r="W942" s="4"/>
      <c r="X942" s="4" t="s">
        <v>16</v>
      </c>
      <c r="Y942" s="4"/>
      <c r="Z942" s="4"/>
      <c r="AA942" s="4" t="s">
        <v>16</v>
      </c>
      <c r="AB942" s="4"/>
      <c r="AC942" s="4" t="s">
        <v>16</v>
      </c>
      <c r="AD942" s="4"/>
      <c r="AE942" s="4" t="s">
        <v>16</v>
      </c>
      <c r="AF942" s="4"/>
      <c r="AG942" s="4"/>
      <c r="AH942" s="4" t="s">
        <v>16</v>
      </c>
      <c r="AI942" s="4"/>
      <c r="AJ942" s="4" t="s">
        <v>16</v>
      </c>
      <c r="AK942" s="4"/>
      <c r="AL942" s="4" t="s">
        <v>16</v>
      </c>
      <c r="AM942" s="96"/>
      <c r="AN942" s="4"/>
      <c r="AO942" s="4" t="s">
        <v>16</v>
      </c>
      <c r="AP942" s="42">
        <f ca="1">COUNTIFS(INDIRECT(Data!$J$2),"&lt;&gt;")</f>
        <v>13</v>
      </c>
      <c r="AQ942" s="42">
        <f ca="1">COUNTIFS(INDIRECT(Data!$J$2),"P")</f>
        <v>12</v>
      </c>
      <c r="AR942" s="42">
        <f ca="1">COUNTIFS(INDIRECT(Data!$J$2),"A")</f>
        <v>1</v>
      </c>
      <c r="AS942" s="43">
        <f ca="1">COUNTIFS(INDIRECT(Data!$J$2),"L")</f>
        <v>0</v>
      </c>
      <c r="AT942" s="44">
        <f ca="1">IFERROR(Attd_Sheet[[#This Row],[Classes Attended]]/Attd_Sheet[[#This Row],[Column1]],"")</f>
        <v>0.92307692307692313</v>
      </c>
      <c r="AU942" s="26"/>
    </row>
    <row r="943" spans="1:47" s="35" customFormat="1" hidden="1" x14ac:dyDescent="0.25">
      <c r="A943" s="42">
        <f>COUNTIFS(Attd_Sheet[Student ID],Attd_Sheet[[#This Row],[Student ID]])</f>
        <v>1</v>
      </c>
      <c r="B943" s="13" t="s">
        <v>137</v>
      </c>
      <c r="C943" s="193" t="s">
        <v>2981</v>
      </c>
      <c r="D943" s="215" t="s">
        <v>1948</v>
      </c>
      <c r="E943" s="215" t="s">
        <v>1949</v>
      </c>
      <c r="F943" s="196" t="s">
        <v>32</v>
      </c>
      <c r="G943" s="215" t="s">
        <v>2401</v>
      </c>
      <c r="H943" s="193" t="s">
        <v>6</v>
      </c>
      <c r="I943" s="224" t="s">
        <v>2867</v>
      </c>
      <c r="J943" s="120" t="s">
        <v>119</v>
      </c>
      <c r="K943" s="4"/>
      <c r="L943" s="4"/>
      <c r="M943" s="4" t="s">
        <v>28</v>
      </c>
      <c r="N943" s="4"/>
      <c r="O943" s="4" t="s">
        <v>28</v>
      </c>
      <c r="P943" s="4"/>
      <c r="Q943" s="4" t="s">
        <v>28</v>
      </c>
      <c r="R943" s="4"/>
      <c r="S943" s="4"/>
      <c r="T943" s="4" t="s">
        <v>16</v>
      </c>
      <c r="U943" s="4"/>
      <c r="V943" s="4" t="s">
        <v>16</v>
      </c>
      <c r="W943" s="4"/>
      <c r="X943" s="4" t="s">
        <v>16</v>
      </c>
      <c r="Y943" s="4"/>
      <c r="Z943" s="4"/>
      <c r="AA943" s="4" t="s">
        <v>16</v>
      </c>
      <c r="AB943" s="4"/>
      <c r="AC943" s="4" t="s">
        <v>16</v>
      </c>
      <c r="AD943" s="4"/>
      <c r="AE943" s="4" t="s">
        <v>16</v>
      </c>
      <c r="AF943" s="4"/>
      <c r="AG943" s="4"/>
      <c r="AH943" s="4" t="s">
        <v>16</v>
      </c>
      <c r="AI943" s="4"/>
      <c r="AJ943" s="4" t="s">
        <v>16</v>
      </c>
      <c r="AK943" s="4"/>
      <c r="AL943" s="4" t="s">
        <v>16</v>
      </c>
      <c r="AM943" s="96"/>
      <c r="AN943" s="4"/>
      <c r="AO943" s="4" t="s">
        <v>28</v>
      </c>
      <c r="AP943" s="42">
        <f ca="1">COUNTIFS(INDIRECT(Data!$J$2),"&lt;&gt;")</f>
        <v>13</v>
      </c>
      <c r="AQ943" s="42">
        <f ca="1">COUNTIFS(INDIRECT(Data!$J$2),"P")</f>
        <v>9</v>
      </c>
      <c r="AR943" s="42">
        <f ca="1">COUNTIFS(INDIRECT(Data!$J$2),"A")</f>
        <v>4</v>
      </c>
      <c r="AS943" s="43">
        <f ca="1">COUNTIFS(INDIRECT(Data!$J$2),"L")</f>
        <v>0</v>
      </c>
      <c r="AT943" s="44">
        <f ca="1">IFERROR(Attd_Sheet[[#This Row],[Classes Attended]]/Attd_Sheet[[#This Row],[Column1]],"")</f>
        <v>0.69230769230769229</v>
      </c>
      <c r="AU943" s="26"/>
    </row>
    <row r="944" spans="1:47" s="35" customFormat="1" hidden="1" x14ac:dyDescent="0.25">
      <c r="A944" s="42">
        <f>COUNTIFS(Attd_Sheet[Student ID],Attd_Sheet[[#This Row],[Student ID]])</f>
        <v>1</v>
      </c>
      <c r="B944" s="13" t="s">
        <v>137</v>
      </c>
      <c r="C944" s="13" t="s">
        <v>3443</v>
      </c>
      <c r="D944" s="215" t="s">
        <v>221</v>
      </c>
      <c r="E944" s="215" t="s">
        <v>1033</v>
      </c>
      <c r="F944" s="196" t="s">
        <v>33</v>
      </c>
      <c r="G944" s="215" t="s">
        <v>2420</v>
      </c>
      <c r="H944" s="193" t="s">
        <v>7</v>
      </c>
      <c r="I944" s="15" t="s">
        <v>2868</v>
      </c>
      <c r="J944" s="120" t="s">
        <v>118</v>
      </c>
      <c r="K944" s="4" t="s">
        <v>16</v>
      </c>
      <c r="L944" s="81"/>
      <c r="M944" s="4"/>
      <c r="N944" s="4" t="s">
        <v>16</v>
      </c>
      <c r="O944" s="4"/>
      <c r="P944" s="4" t="s">
        <v>16</v>
      </c>
      <c r="Q944" s="4"/>
      <c r="R944" s="4" t="s">
        <v>16</v>
      </c>
      <c r="S944" s="139"/>
      <c r="T944" s="4"/>
      <c r="U944" s="4" t="s">
        <v>28</v>
      </c>
      <c r="V944" s="4"/>
      <c r="W944" s="4" t="s">
        <v>16</v>
      </c>
      <c r="X944" s="185"/>
      <c r="Y944" s="4" t="s">
        <v>16</v>
      </c>
      <c r="Z944" s="4"/>
      <c r="AA944" s="4"/>
      <c r="AB944" s="4" t="s">
        <v>16</v>
      </c>
      <c r="AC944" s="4"/>
      <c r="AD944" s="4" t="s">
        <v>16</v>
      </c>
      <c r="AE944" s="236"/>
      <c r="AF944" s="4" t="s">
        <v>16</v>
      </c>
      <c r="AG944" s="4"/>
      <c r="AH944" s="4"/>
      <c r="AI944" s="4" t="s">
        <v>16</v>
      </c>
      <c r="AJ944" s="4"/>
      <c r="AK944" s="4" t="s">
        <v>16</v>
      </c>
      <c r="AL944" s="4"/>
      <c r="AM944" s="4" t="s">
        <v>16</v>
      </c>
      <c r="AN944" s="4"/>
      <c r="AO944" s="4"/>
      <c r="AP944" s="42">
        <f ca="1">COUNTIFS(INDIRECT(Data!$J$2),"&lt;&gt;")</f>
        <v>13</v>
      </c>
      <c r="AQ944" s="42">
        <f ca="1">COUNTIFS(INDIRECT(Data!$J$2),"P")</f>
        <v>12</v>
      </c>
      <c r="AR944" s="42">
        <f ca="1">COUNTIFS(INDIRECT(Data!$J$2),"A")</f>
        <v>1</v>
      </c>
      <c r="AS944" s="43">
        <f ca="1">COUNTIFS(INDIRECT(Data!$J$2),"L")</f>
        <v>0</v>
      </c>
      <c r="AT944" s="44">
        <f ca="1">IFERROR(Attd_Sheet[[#This Row],[Classes Attended]]/Attd_Sheet[[#This Row],[Column1]],"")</f>
        <v>0.92307692307692313</v>
      </c>
      <c r="AU944" s="26"/>
    </row>
    <row r="945" spans="1:47" s="35" customFormat="1" hidden="1" x14ac:dyDescent="0.25">
      <c r="A945" s="42">
        <f>COUNTIFS(Attd_Sheet[Student ID],Attd_Sheet[[#This Row],[Student ID]])</f>
        <v>1</v>
      </c>
      <c r="B945" s="13" t="s">
        <v>137</v>
      </c>
      <c r="C945" s="13" t="s">
        <v>3443</v>
      </c>
      <c r="D945" s="215" t="s">
        <v>222</v>
      </c>
      <c r="E945" s="215" t="s">
        <v>1034</v>
      </c>
      <c r="F945" s="196" t="s">
        <v>33</v>
      </c>
      <c r="G945" s="215" t="s">
        <v>2420</v>
      </c>
      <c r="H945" s="193" t="s">
        <v>7</v>
      </c>
      <c r="I945" s="15" t="s">
        <v>2868</v>
      </c>
      <c r="J945" s="120" t="s">
        <v>118</v>
      </c>
      <c r="K945" s="4" t="s">
        <v>16</v>
      </c>
      <c r="L945" s="4"/>
      <c r="M945" s="4"/>
      <c r="N945" s="4" t="s">
        <v>16</v>
      </c>
      <c r="O945" s="4"/>
      <c r="P945" s="4" t="s">
        <v>16</v>
      </c>
      <c r="Q945" s="4"/>
      <c r="R945" s="4" t="s">
        <v>16</v>
      </c>
      <c r="S945" s="4"/>
      <c r="T945" s="4"/>
      <c r="U945" s="4" t="s">
        <v>16</v>
      </c>
      <c r="V945" s="4"/>
      <c r="W945" s="4" t="s">
        <v>16</v>
      </c>
      <c r="X945" s="185"/>
      <c r="Y945" s="4" t="s">
        <v>16</v>
      </c>
      <c r="Z945" s="4"/>
      <c r="AA945" s="4"/>
      <c r="AB945" s="4" t="s">
        <v>16</v>
      </c>
      <c r="AC945" s="4"/>
      <c r="AD945" s="4" t="s">
        <v>16</v>
      </c>
      <c r="AE945" s="236"/>
      <c r="AF945" s="4" t="s">
        <v>16</v>
      </c>
      <c r="AG945" s="4"/>
      <c r="AH945" s="4"/>
      <c r="AI945" s="4" t="s">
        <v>16</v>
      </c>
      <c r="AJ945" s="4"/>
      <c r="AK945" s="4" t="s">
        <v>16</v>
      </c>
      <c r="AL945" s="4"/>
      <c r="AM945" s="4" t="s">
        <v>16</v>
      </c>
      <c r="AN945" s="4"/>
      <c r="AO945" s="4"/>
      <c r="AP945" s="42">
        <f ca="1">COUNTIFS(INDIRECT(Data!$J$2),"&lt;&gt;")</f>
        <v>13</v>
      </c>
      <c r="AQ945" s="42">
        <f ca="1">COUNTIFS(INDIRECT(Data!$J$2),"P")</f>
        <v>13</v>
      </c>
      <c r="AR945" s="42">
        <f ca="1">COUNTIFS(INDIRECT(Data!$J$2),"A")</f>
        <v>0</v>
      </c>
      <c r="AS945" s="43">
        <f ca="1">COUNTIFS(INDIRECT(Data!$J$2),"L")</f>
        <v>0</v>
      </c>
      <c r="AT945" s="44">
        <f ca="1">IFERROR(Attd_Sheet[[#This Row],[Classes Attended]]/Attd_Sheet[[#This Row],[Column1]],"")</f>
        <v>1</v>
      </c>
      <c r="AU945" s="93"/>
    </row>
    <row r="946" spans="1:47" s="35" customFormat="1" hidden="1" x14ac:dyDescent="0.25">
      <c r="A946" s="42">
        <f>COUNTIFS(Attd_Sheet[Student ID],Attd_Sheet[[#This Row],[Student ID]])</f>
        <v>1</v>
      </c>
      <c r="B946" s="13" t="s">
        <v>137</v>
      </c>
      <c r="C946" s="13" t="s">
        <v>3443</v>
      </c>
      <c r="D946" s="215" t="s">
        <v>223</v>
      </c>
      <c r="E946" s="215" t="s">
        <v>1035</v>
      </c>
      <c r="F946" s="196" t="s">
        <v>33</v>
      </c>
      <c r="G946" s="215" t="s">
        <v>2420</v>
      </c>
      <c r="H946" s="193" t="s">
        <v>7</v>
      </c>
      <c r="I946" s="15" t="s">
        <v>2868</v>
      </c>
      <c r="J946" s="120" t="s">
        <v>118</v>
      </c>
      <c r="K946" s="4" t="s">
        <v>16</v>
      </c>
      <c r="L946" s="4"/>
      <c r="M946" s="4"/>
      <c r="N946" s="4" t="s">
        <v>16</v>
      </c>
      <c r="O946" s="4"/>
      <c r="P946" s="4" t="s">
        <v>16</v>
      </c>
      <c r="Q946" s="4"/>
      <c r="R946" s="4" t="s">
        <v>16</v>
      </c>
      <c r="S946" s="195"/>
      <c r="T946" s="4"/>
      <c r="U946" s="4" t="s">
        <v>28</v>
      </c>
      <c r="V946" s="4"/>
      <c r="W946" s="4" t="s">
        <v>16</v>
      </c>
      <c r="X946" s="185"/>
      <c r="Y946" s="4" t="s">
        <v>28</v>
      </c>
      <c r="Z946" s="4"/>
      <c r="AA946" s="4"/>
      <c r="AB946" s="4" t="s">
        <v>16</v>
      </c>
      <c r="AC946" s="4"/>
      <c r="AD946" s="4" t="s">
        <v>16</v>
      </c>
      <c r="AE946" s="236"/>
      <c r="AF946" s="4" t="s">
        <v>16</v>
      </c>
      <c r="AG946" s="4"/>
      <c r="AH946" s="4"/>
      <c r="AI946" s="4" t="s">
        <v>16</v>
      </c>
      <c r="AJ946" s="4"/>
      <c r="AK946" s="4" t="s">
        <v>16</v>
      </c>
      <c r="AL946" s="4"/>
      <c r="AM946" s="4" t="s">
        <v>16</v>
      </c>
      <c r="AN946" s="4"/>
      <c r="AO946" s="4"/>
      <c r="AP946" s="42">
        <f ca="1">COUNTIFS(INDIRECT(Data!$J$2),"&lt;&gt;")</f>
        <v>13</v>
      </c>
      <c r="AQ946" s="42">
        <f ca="1">COUNTIFS(INDIRECT(Data!$J$2),"P")</f>
        <v>11</v>
      </c>
      <c r="AR946" s="42">
        <f ca="1">COUNTIFS(INDIRECT(Data!$J$2),"A")</f>
        <v>2</v>
      </c>
      <c r="AS946" s="43">
        <f ca="1">COUNTIFS(INDIRECT(Data!$J$2),"L")</f>
        <v>0</v>
      </c>
      <c r="AT946" s="44">
        <f ca="1">IFERROR(Attd_Sheet[[#This Row],[Classes Attended]]/Attd_Sheet[[#This Row],[Column1]],"")</f>
        <v>0.84615384615384615</v>
      </c>
      <c r="AU946" s="93"/>
    </row>
    <row r="947" spans="1:47" s="35" customFormat="1" hidden="1" x14ac:dyDescent="0.25">
      <c r="A947" s="42">
        <f>COUNTIFS(Attd_Sheet[Student ID],Attd_Sheet[[#This Row],[Student ID]])</f>
        <v>1</v>
      </c>
      <c r="B947" s="13" t="s">
        <v>137</v>
      </c>
      <c r="C947" s="13" t="s">
        <v>3443</v>
      </c>
      <c r="D947" s="215" t="s">
        <v>224</v>
      </c>
      <c r="E947" s="215" t="s">
        <v>1036</v>
      </c>
      <c r="F947" s="196" t="s">
        <v>33</v>
      </c>
      <c r="G947" s="215" t="s">
        <v>2420</v>
      </c>
      <c r="H947" s="193" t="s">
        <v>7</v>
      </c>
      <c r="I947" s="15" t="s">
        <v>2868</v>
      </c>
      <c r="J947" s="120" t="s">
        <v>118</v>
      </c>
      <c r="K947" s="4" t="s">
        <v>16</v>
      </c>
      <c r="L947" s="4"/>
      <c r="M947" s="4"/>
      <c r="N947" s="4" t="s">
        <v>16</v>
      </c>
      <c r="O947" s="4"/>
      <c r="P947" s="4" t="s">
        <v>16</v>
      </c>
      <c r="Q947" s="4"/>
      <c r="R947" s="4" t="s">
        <v>16</v>
      </c>
      <c r="S947" s="4"/>
      <c r="T947" s="4"/>
      <c r="U947" s="4" t="s">
        <v>16</v>
      </c>
      <c r="V947" s="4"/>
      <c r="W947" s="4" t="s">
        <v>16</v>
      </c>
      <c r="X947" s="185"/>
      <c r="Y947" s="4" t="s">
        <v>16</v>
      </c>
      <c r="Z947" s="4"/>
      <c r="AA947" s="4"/>
      <c r="AB947" s="4" t="s">
        <v>16</v>
      </c>
      <c r="AC947" s="4"/>
      <c r="AD947" s="4" t="s">
        <v>16</v>
      </c>
      <c r="AE947" s="236"/>
      <c r="AF947" s="4" t="s">
        <v>16</v>
      </c>
      <c r="AG947" s="4"/>
      <c r="AH947" s="4"/>
      <c r="AI947" s="4" t="s">
        <v>16</v>
      </c>
      <c r="AJ947" s="4"/>
      <c r="AK947" s="4" t="s">
        <v>16</v>
      </c>
      <c r="AL947" s="4"/>
      <c r="AM947" s="4" t="s">
        <v>16</v>
      </c>
      <c r="AN947" s="4"/>
      <c r="AO947" s="4"/>
      <c r="AP947" s="42">
        <f ca="1">COUNTIFS(INDIRECT(Data!$J$2),"&lt;&gt;")</f>
        <v>13</v>
      </c>
      <c r="AQ947" s="42">
        <f ca="1">COUNTIFS(INDIRECT(Data!$J$2),"P")</f>
        <v>13</v>
      </c>
      <c r="AR947" s="42">
        <f ca="1">COUNTIFS(INDIRECT(Data!$J$2),"A")</f>
        <v>0</v>
      </c>
      <c r="AS947" s="43">
        <f ca="1">COUNTIFS(INDIRECT(Data!$J$2),"L")</f>
        <v>0</v>
      </c>
      <c r="AT947" s="44">
        <f ca="1">IFERROR(Attd_Sheet[[#This Row],[Classes Attended]]/Attd_Sheet[[#This Row],[Column1]],"")</f>
        <v>1</v>
      </c>
      <c r="AU947" s="93"/>
    </row>
    <row r="948" spans="1:47" s="35" customFormat="1" hidden="1" x14ac:dyDescent="0.25">
      <c r="A948" s="42">
        <f>COUNTIFS(Attd_Sheet[Student ID],Attd_Sheet[[#This Row],[Student ID]])</f>
        <v>1</v>
      </c>
      <c r="B948" s="13" t="s">
        <v>137</v>
      </c>
      <c r="C948" s="13" t="s">
        <v>3443</v>
      </c>
      <c r="D948" s="215" t="s">
        <v>225</v>
      </c>
      <c r="E948" s="215" t="s">
        <v>1037</v>
      </c>
      <c r="F948" s="196" t="s">
        <v>33</v>
      </c>
      <c r="G948" s="215" t="s">
        <v>2420</v>
      </c>
      <c r="H948" s="193" t="s">
        <v>7</v>
      </c>
      <c r="I948" s="15" t="s">
        <v>2868</v>
      </c>
      <c r="J948" s="120" t="s">
        <v>118</v>
      </c>
      <c r="K948" s="4" t="s">
        <v>16</v>
      </c>
      <c r="L948" s="4"/>
      <c r="M948" s="4"/>
      <c r="N948" s="4" t="s">
        <v>16</v>
      </c>
      <c r="O948" s="4"/>
      <c r="P948" s="4" t="s">
        <v>16</v>
      </c>
      <c r="Q948" s="4"/>
      <c r="R948" s="4" t="s">
        <v>16</v>
      </c>
      <c r="S948" s="4"/>
      <c r="T948" s="4"/>
      <c r="U948" s="4" t="s">
        <v>16</v>
      </c>
      <c r="V948" s="4"/>
      <c r="W948" s="4" t="s">
        <v>16</v>
      </c>
      <c r="X948" s="185"/>
      <c r="Y948" s="4" t="s">
        <v>16</v>
      </c>
      <c r="Z948" s="4"/>
      <c r="AA948" s="4"/>
      <c r="AB948" s="4" t="s">
        <v>16</v>
      </c>
      <c r="AC948" s="4"/>
      <c r="AD948" s="4" t="s">
        <v>16</v>
      </c>
      <c r="AE948" s="236"/>
      <c r="AF948" s="4" t="s">
        <v>16</v>
      </c>
      <c r="AG948" s="4"/>
      <c r="AH948" s="4"/>
      <c r="AI948" s="4" t="s">
        <v>16</v>
      </c>
      <c r="AJ948" s="4"/>
      <c r="AK948" s="4" t="s">
        <v>16</v>
      </c>
      <c r="AL948" s="4"/>
      <c r="AM948" s="4" t="s">
        <v>16</v>
      </c>
      <c r="AN948" s="4"/>
      <c r="AO948" s="4"/>
      <c r="AP948" s="42">
        <f ca="1">COUNTIFS(INDIRECT(Data!$J$2),"&lt;&gt;")</f>
        <v>13</v>
      </c>
      <c r="AQ948" s="42">
        <f ca="1">COUNTIFS(INDIRECT(Data!$J$2),"P")</f>
        <v>13</v>
      </c>
      <c r="AR948" s="42">
        <f ca="1">COUNTIFS(INDIRECT(Data!$J$2),"A")</f>
        <v>0</v>
      </c>
      <c r="AS948" s="43">
        <f ca="1">COUNTIFS(INDIRECT(Data!$J$2),"L")</f>
        <v>0</v>
      </c>
      <c r="AT948" s="44">
        <f ca="1">IFERROR(Attd_Sheet[[#This Row],[Classes Attended]]/Attd_Sheet[[#This Row],[Column1]],"")</f>
        <v>1</v>
      </c>
      <c r="AU948" s="93"/>
    </row>
    <row r="949" spans="1:47" s="35" customFormat="1" hidden="1" x14ac:dyDescent="0.25">
      <c r="A949" s="42">
        <f>COUNTIFS(Attd_Sheet[Student ID],Attd_Sheet[[#This Row],[Student ID]])</f>
        <v>1</v>
      </c>
      <c r="B949" s="13" t="s">
        <v>137</v>
      </c>
      <c r="C949" s="13" t="s">
        <v>3443</v>
      </c>
      <c r="D949" s="215" t="s">
        <v>226</v>
      </c>
      <c r="E949" s="215" t="s">
        <v>1039</v>
      </c>
      <c r="F949" s="196" t="s">
        <v>33</v>
      </c>
      <c r="G949" s="215" t="s">
        <v>2420</v>
      </c>
      <c r="H949" s="193" t="s">
        <v>7</v>
      </c>
      <c r="I949" s="15" t="s">
        <v>2868</v>
      </c>
      <c r="J949" s="120" t="s">
        <v>118</v>
      </c>
      <c r="K949" s="4" t="s">
        <v>28</v>
      </c>
      <c r="L949" s="4"/>
      <c r="M949" s="4"/>
      <c r="N949" s="4" t="s">
        <v>16</v>
      </c>
      <c r="O949" s="4"/>
      <c r="P949" s="4" t="s">
        <v>28</v>
      </c>
      <c r="Q949" s="4"/>
      <c r="R949" s="4" t="s">
        <v>16</v>
      </c>
      <c r="S949" s="4"/>
      <c r="T949" s="4"/>
      <c r="U949" s="4" t="s">
        <v>28</v>
      </c>
      <c r="V949" s="4"/>
      <c r="W949" s="4" t="s">
        <v>16</v>
      </c>
      <c r="X949" s="185"/>
      <c r="Y949" s="4" t="s">
        <v>16</v>
      </c>
      <c r="Z949" s="4"/>
      <c r="AA949" s="4"/>
      <c r="AB949" s="4" t="s">
        <v>28</v>
      </c>
      <c r="AC949" s="4"/>
      <c r="AD949" s="4" t="s">
        <v>16</v>
      </c>
      <c r="AE949" s="236"/>
      <c r="AF949" s="4" t="s">
        <v>16</v>
      </c>
      <c r="AG949" s="4"/>
      <c r="AH949" s="4"/>
      <c r="AI949" s="4" t="s">
        <v>16</v>
      </c>
      <c r="AJ949" s="4"/>
      <c r="AK949" s="4" t="s">
        <v>16</v>
      </c>
      <c r="AL949" s="4"/>
      <c r="AM949" s="4" t="s">
        <v>28</v>
      </c>
      <c r="AN949" s="4"/>
      <c r="AO949" s="4"/>
      <c r="AP949" s="42">
        <f ca="1">COUNTIFS(INDIRECT(Data!$J$2),"&lt;&gt;")</f>
        <v>13</v>
      </c>
      <c r="AQ949" s="42">
        <f ca="1">COUNTIFS(INDIRECT(Data!$J$2),"P")</f>
        <v>8</v>
      </c>
      <c r="AR949" s="42">
        <f ca="1">COUNTIFS(INDIRECT(Data!$J$2),"A")</f>
        <v>5</v>
      </c>
      <c r="AS949" s="43">
        <f ca="1">COUNTIFS(INDIRECT(Data!$J$2),"L")</f>
        <v>0</v>
      </c>
      <c r="AT949" s="44">
        <f ca="1">IFERROR(Attd_Sheet[[#This Row],[Classes Attended]]/Attd_Sheet[[#This Row],[Column1]],"")</f>
        <v>0.61538461538461542</v>
      </c>
      <c r="AU949" s="93"/>
    </row>
    <row r="950" spans="1:47" s="35" customFormat="1" hidden="1" x14ac:dyDescent="0.25">
      <c r="A950" s="42">
        <f>COUNTIFS(Attd_Sheet[Student ID],Attd_Sheet[[#This Row],[Student ID]])</f>
        <v>1</v>
      </c>
      <c r="B950" s="13" t="s">
        <v>137</v>
      </c>
      <c r="C950" s="13" t="s">
        <v>3443</v>
      </c>
      <c r="D950" s="215" t="s">
        <v>227</v>
      </c>
      <c r="E950" s="215" t="s">
        <v>1040</v>
      </c>
      <c r="F950" s="196" t="s">
        <v>33</v>
      </c>
      <c r="G950" s="215" t="s">
        <v>2420</v>
      </c>
      <c r="H950" s="193" t="s">
        <v>7</v>
      </c>
      <c r="I950" s="15" t="s">
        <v>2868</v>
      </c>
      <c r="J950" s="120" t="s">
        <v>118</v>
      </c>
      <c r="K950" s="4" t="s">
        <v>28</v>
      </c>
      <c r="L950" s="4"/>
      <c r="M950" s="4"/>
      <c r="N950" s="4" t="s">
        <v>16</v>
      </c>
      <c r="O950" s="4"/>
      <c r="P950" s="4" t="s">
        <v>16</v>
      </c>
      <c r="Q950" s="4"/>
      <c r="R950" s="4" t="s">
        <v>16</v>
      </c>
      <c r="S950" s="4"/>
      <c r="T950" s="4"/>
      <c r="U950" s="4" t="s">
        <v>16</v>
      </c>
      <c r="V950" s="4"/>
      <c r="W950" s="4" t="s">
        <v>16</v>
      </c>
      <c r="X950" s="185"/>
      <c r="Y950" s="4" t="s">
        <v>16</v>
      </c>
      <c r="Z950" s="4"/>
      <c r="AA950" s="4"/>
      <c r="AB950" s="4" t="s">
        <v>16</v>
      </c>
      <c r="AC950" s="4"/>
      <c r="AD950" s="4" t="s">
        <v>28</v>
      </c>
      <c r="AE950" s="236"/>
      <c r="AF950" s="4" t="s">
        <v>16</v>
      </c>
      <c r="AG950" s="4"/>
      <c r="AH950" s="4"/>
      <c r="AI950" s="4" t="s">
        <v>16</v>
      </c>
      <c r="AJ950" s="4"/>
      <c r="AK950" s="4" t="s">
        <v>16</v>
      </c>
      <c r="AL950" s="4"/>
      <c r="AM950" s="4" t="s">
        <v>16</v>
      </c>
      <c r="AN950" s="4"/>
      <c r="AO950" s="4"/>
      <c r="AP950" s="42">
        <f ca="1">COUNTIFS(INDIRECT(Data!$J$2),"&lt;&gt;")</f>
        <v>13</v>
      </c>
      <c r="AQ950" s="42">
        <f ca="1">COUNTIFS(INDIRECT(Data!$J$2),"P")</f>
        <v>11</v>
      </c>
      <c r="AR950" s="42">
        <f ca="1">COUNTIFS(INDIRECT(Data!$J$2),"A")</f>
        <v>2</v>
      </c>
      <c r="AS950" s="43">
        <f ca="1">COUNTIFS(INDIRECT(Data!$J$2),"L")</f>
        <v>0</v>
      </c>
      <c r="AT950" s="44">
        <f ca="1">IFERROR(Attd_Sheet[[#This Row],[Classes Attended]]/Attd_Sheet[[#This Row],[Column1]],"")</f>
        <v>0.84615384615384615</v>
      </c>
      <c r="AU950" s="93"/>
    </row>
    <row r="951" spans="1:47" s="35" customFormat="1" hidden="1" x14ac:dyDescent="0.25">
      <c r="A951" s="42">
        <f>COUNTIFS(Attd_Sheet[Student ID],Attd_Sheet[[#This Row],[Student ID]])</f>
        <v>1</v>
      </c>
      <c r="B951" s="13" t="s">
        <v>137</v>
      </c>
      <c r="C951" s="13" t="s">
        <v>3443</v>
      </c>
      <c r="D951" s="215" t="s">
        <v>228</v>
      </c>
      <c r="E951" s="215" t="s">
        <v>1041</v>
      </c>
      <c r="F951" s="196" t="s">
        <v>33</v>
      </c>
      <c r="G951" s="215" t="s">
        <v>2420</v>
      </c>
      <c r="H951" s="193" t="s">
        <v>7</v>
      </c>
      <c r="I951" s="15" t="s">
        <v>2868</v>
      </c>
      <c r="J951" s="120" t="s">
        <v>118</v>
      </c>
      <c r="K951" s="4" t="s">
        <v>16</v>
      </c>
      <c r="L951" s="4"/>
      <c r="M951" s="4"/>
      <c r="N951" s="4" t="s">
        <v>16</v>
      </c>
      <c r="O951" s="4"/>
      <c r="P951" s="4" t="s">
        <v>16</v>
      </c>
      <c r="Q951" s="4"/>
      <c r="R951" s="4" t="s">
        <v>16</v>
      </c>
      <c r="S951" s="4"/>
      <c r="T951" s="4"/>
      <c r="U951" s="4" t="s">
        <v>16</v>
      </c>
      <c r="V951" s="4"/>
      <c r="W951" s="4" t="s">
        <v>16</v>
      </c>
      <c r="X951" s="185"/>
      <c r="Y951" s="4" t="s">
        <v>16</v>
      </c>
      <c r="Z951" s="4"/>
      <c r="AA951" s="4"/>
      <c r="AB951" s="4" t="s">
        <v>16</v>
      </c>
      <c r="AC951" s="4"/>
      <c r="AD951" s="4" t="s">
        <v>16</v>
      </c>
      <c r="AE951" s="236"/>
      <c r="AF951" s="4" t="s">
        <v>16</v>
      </c>
      <c r="AG951" s="4"/>
      <c r="AH951" s="4"/>
      <c r="AI951" s="4" t="s">
        <v>16</v>
      </c>
      <c r="AJ951" s="4"/>
      <c r="AK951" s="4" t="s">
        <v>16</v>
      </c>
      <c r="AL951" s="4"/>
      <c r="AM951" s="4" t="s">
        <v>16</v>
      </c>
      <c r="AN951" s="4"/>
      <c r="AO951" s="4"/>
      <c r="AP951" s="42">
        <f ca="1">COUNTIFS(INDIRECT(Data!$J$2),"&lt;&gt;")</f>
        <v>13</v>
      </c>
      <c r="AQ951" s="42">
        <f ca="1">COUNTIFS(INDIRECT(Data!$J$2),"P")</f>
        <v>13</v>
      </c>
      <c r="AR951" s="42">
        <f ca="1">COUNTIFS(INDIRECT(Data!$J$2),"A")</f>
        <v>0</v>
      </c>
      <c r="AS951" s="43">
        <f ca="1">COUNTIFS(INDIRECT(Data!$J$2),"L")</f>
        <v>0</v>
      </c>
      <c r="AT951" s="44">
        <f ca="1">IFERROR(Attd_Sheet[[#This Row],[Classes Attended]]/Attd_Sheet[[#This Row],[Column1]],"")</f>
        <v>1</v>
      </c>
      <c r="AU951" s="93"/>
    </row>
    <row r="952" spans="1:47" s="35" customFormat="1" hidden="1" x14ac:dyDescent="0.25">
      <c r="A952" s="42">
        <f>COUNTIFS(Attd_Sheet[Student ID],Attd_Sheet[[#This Row],[Student ID]])</f>
        <v>1</v>
      </c>
      <c r="B952" s="13" t="s">
        <v>137</v>
      </c>
      <c r="C952" s="13" t="s">
        <v>3443</v>
      </c>
      <c r="D952" s="215" t="s">
        <v>229</v>
      </c>
      <c r="E952" s="215" t="s">
        <v>1042</v>
      </c>
      <c r="F952" s="196" t="s">
        <v>33</v>
      </c>
      <c r="G952" s="215" t="s">
        <v>2420</v>
      </c>
      <c r="H952" s="193" t="s">
        <v>7</v>
      </c>
      <c r="I952" s="15" t="s">
        <v>2868</v>
      </c>
      <c r="J952" s="120" t="s">
        <v>118</v>
      </c>
      <c r="K952" s="4" t="s">
        <v>16</v>
      </c>
      <c r="L952" s="4"/>
      <c r="M952" s="4"/>
      <c r="N952" s="4" t="s">
        <v>16</v>
      </c>
      <c r="O952" s="4"/>
      <c r="P952" s="4" t="s">
        <v>16</v>
      </c>
      <c r="Q952" s="4"/>
      <c r="R952" s="4" t="s">
        <v>16</v>
      </c>
      <c r="S952" s="4"/>
      <c r="T952" s="4"/>
      <c r="U952" s="4" t="s">
        <v>16</v>
      </c>
      <c r="V952" s="4"/>
      <c r="W952" s="4" t="s">
        <v>16</v>
      </c>
      <c r="X952" s="185"/>
      <c r="Y952" s="4" t="s">
        <v>16</v>
      </c>
      <c r="Z952" s="4"/>
      <c r="AA952" s="4"/>
      <c r="AB952" s="4" t="s">
        <v>16</v>
      </c>
      <c r="AC952" s="4"/>
      <c r="AD952" s="4" t="s">
        <v>16</v>
      </c>
      <c r="AE952" s="236"/>
      <c r="AF952" s="4" t="s">
        <v>16</v>
      </c>
      <c r="AG952" s="4"/>
      <c r="AH952" s="4"/>
      <c r="AI952" s="4" t="s">
        <v>16</v>
      </c>
      <c r="AJ952" s="4"/>
      <c r="AK952" s="4" t="s">
        <v>28</v>
      </c>
      <c r="AL952" s="4"/>
      <c r="AM952" s="4" t="s">
        <v>16</v>
      </c>
      <c r="AN952" s="4"/>
      <c r="AO952" s="4"/>
      <c r="AP952" s="42">
        <f ca="1">COUNTIFS(INDIRECT(Data!$J$2),"&lt;&gt;")</f>
        <v>13</v>
      </c>
      <c r="AQ952" s="42">
        <f ca="1">COUNTIFS(INDIRECT(Data!$J$2),"P")</f>
        <v>12</v>
      </c>
      <c r="AR952" s="42">
        <f ca="1">COUNTIFS(INDIRECT(Data!$J$2),"A")</f>
        <v>1</v>
      </c>
      <c r="AS952" s="43">
        <f ca="1">COUNTIFS(INDIRECT(Data!$J$2),"L")</f>
        <v>0</v>
      </c>
      <c r="AT952" s="44">
        <f ca="1">IFERROR(Attd_Sheet[[#This Row],[Classes Attended]]/Attd_Sheet[[#This Row],[Column1]],"")</f>
        <v>0.92307692307692313</v>
      </c>
      <c r="AU952" s="93"/>
    </row>
    <row r="953" spans="1:47" s="35" customFormat="1" hidden="1" x14ac:dyDescent="0.25">
      <c r="A953" s="42">
        <f>COUNTIFS(Attd_Sheet[Student ID],Attd_Sheet[[#This Row],[Student ID]])</f>
        <v>1</v>
      </c>
      <c r="B953" s="13" t="s">
        <v>171</v>
      </c>
      <c r="C953" s="13" t="s">
        <v>3443</v>
      </c>
      <c r="D953" s="215" t="s">
        <v>230</v>
      </c>
      <c r="E953" s="215" t="s">
        <v>1043</v>
      </c>
      <c r="F953" s="196" t="s">
        <v>33</v>
      </c>
      <c r="G953" s="215" t="s">
        <v>2420</v>
      </c>
      <c r="H953" s="193" t="s">
        <v>7</v>
      </c>
      <c r="I953" s="15" t="s">
        <v>2868</v>
      </c>
      <c r="J953" s="120" t="s">
        <v>118</v>
      </c>
      <c r="K953" s="4" t="s">
        <v>28</v>
      </c>
      <c r="L953" s="4"/>
      <c r="M953" s="4"/>
      <c r="N953" s="4" t="s">
        <v>16</v>
      </c>
      <c r="O953" s="4"/>
      <c r="P953" s="4" t="s">
        <v>16</v>
      </c>
      <c r="Q953" s="4"/>
      <c r="R953" s="4" t="s">
        <v>16</v>
      </c>
      <c r="S953" s="4"/>
      <c r="T953" s="4"/>
      <c r="U953" s="4" t="s">
        <v>16</v>
      </c>
      <c r="V953" s="4"/>
      <c r="W953" s="4" t="s">
        <v>16</v>
      </c>
      <c r="X953" s="185"/>
      <c r="Y953" s="4" t="s">
        <v>16</v>
      </c>
      <c r="Z953" s="4"/>
      <c r="AA953" s="4"/>
      <c r="AB953" s="4" t="s">
        <v>16</v>
      </c>
      <c r="AC953" s="4"/>
      <c r="AD953" s="4" t="s">
        <v>16</v>
      </c>
      <c r="AE953" s="236"/>
      <c r="AF953" s="4" t="s">
        <v>16</v>
      </c>
      <c r="AG953" s="4"/>
      <c r="AH953" s="4"/>
      <c r="AI953" s="4" t="s">
        <v>16</v>
      </c>
      <c r="AJ953" s="4"/>
      <c r="AK953" s="4" t="s">
        <v>16</v>
      </c>
      <c r="AL953" s="4"/>
      <c r="AM953" s="4" t="s">
        <v>16</v>
      </c>
      <c r="AN953" s="4"/>
      <c r="AO953" s="4"/>
      <c r="AP953" s="42">
        <f ca="1">COUNTIFS(INDIRECT(Data!$J$2),"&lt;&gt;")</f>
        <v>13</v>
      </c>
      <c r="AQ953" s="42">
        <f ca="1">COUNTIFS(INDIRECT(Data!$J$2),"P")</f>
        <v>12</v>
      </c>
      <c r="AR953" s="42">
        <f ca="1">COUNTIFS(INDIRECT(Data!$J$2),"A")</f>
        <v>1</v>
      </c>
      <c r="AS953" s="43">
        <f ca="1">COUNTIFS(INDIRECT(Data!$J$2),"L")</f>
        <v>0</v>
      </c>
      <c r="AT953" s="44">
        <f ca="1">IFERROR(Attd_Sheet[[#This Row],[Classes Attended]]/Attd_Sheet[[#This Row],[Column1]],"")</f>
        <v>0.92307692307692313</v>
      </c>
      <c r="AU953" s="93"/>
    </row>
    <row r="954" spans="1:47" s="35" customFormat="1" hidden="1" x14ac:dyDescent="0.25">
      <c r="A954" s="42">
        <f>COUNTIFS(Attd_Sheet[Student ID],Attd_Sheet[[#This Row],[Student ID]])</f>
        <v>1</v>
      </c>
      <c r="B954" s="13" t="s">
        <v>137</v>
      </c>
      <c r="C954" s="13" t="s">
        <v>3443</v>
      </c>
      <c r="D954" s="215" t="s">
        <v>231</v>
      </c>
      <c r="E954" s="215" t="s">
        <v>1044</v>
      </c>
      <c r="F954" s="196" t="s">
        <v>33</v>
      </c>
      <c r="G954" s="215" t="s">
        <v>2420</v>
      </c>
      <c r="H954" s="193" t="s">
        <v>7</v>
      </c>
      <c r="I954" s="15" t="s">
        <v>2868</v>
      </c>
      <c r="J954" s="120" t="s">
        <v>118</v>
      </c>
      <c r="K954" s="4" t="s">
        <v>16</v>
      </c>
      <c r="L954" s="4"/>
      <c r="M954" s="4"/>
      <c r="N954" s="4" t="s">
        <v>16</v>
      </c>
      <c r="O954" s="4"/>
      <c r="P954" s="4" t="s">
        <v>16</v>
      </c>
      <c r="Q954" s="4"/>
      <c r="R954" s="4" t="s">
        <v>16</v>
      </c>
      <c r="S954" s="4"/>
      <c r="T954" s="4"/>
      <c r="U954" s="4" t="s">
        <v>16</v>
      </c>
      <c r="V954" s="4"/>
      <c r="W954" s="4" t="s">
        <v>16</v>
      </c>
      <c r="X954" s="185"/>
      <c r="Y954" s="4" t="s">
        <v>16</v>
      </c>
      <c r="Z954" s="4"/>
      <c r="AA954" s="4"/>
      <c r="AB954" s="4" t="s">
        <v>16</v>
      </c>
      <c r="AC954" s="4"/>
      <c r="AD954" s="4" t="s">
        <v>16</v>
      </c>
      <c r="AE954" s="236"/>
      <c r="AF954" s="4" t="s">
        <v>16</v>
      </c>
      <c r="AG954" s="4"/>
      <c r="AH954" s="4"/>
      <c r="AI954" s="4" t="s">
        <v>16</v>
      </c>
      <c r="AJ954" s="4"/>
      <c r="AK954" s="4" t="s">
        <v>16</v>
      </c>
      <c r="AL954" s="4"/>
      <c r="AM954" s="4" t="s">
        <v>16</v>
      </c>
      <c r="AN954" s="4"/>
      <c r="AO954" s="4"/>
      <c r="AP954" s="42">
        <f ca="1">COUNTIFS(INDIRECT(Data!$J$2),"&lt;&gt;")</f>
        <v>13</v>
      </c>
      <c r="AQ954" s="42">
        <f ca="1">COUNTIFS(INDIRECT(Data!$J$2),"P")</f>
        <v>13</v>
      </c>
      <c r="AR954" s="42">
        <f ca="1">COUNTIFS(INDIRECT(Data!$J$2),"A")</f>
        <v>0</v>
      </c>
      <c r="AS954" s="43">
        <f ca="1">COUNTIFS(INDIRECT(Data!$J$2),"L")</f>
        <v>0</v>
      </c>
      <c r="AT954" s="44">
        <f ca="1">IFERROR(Attd_Sheet[[#This Row],[Classes Attended]]/Attd_Sheet[[#This Row],[Column1]],"")</f>
        <v>1</v>
      </c>
      <c r="AU954" s="26"/>
    </row>
    <row r="955" spans="1:47" s="35" customFormat="1" hidden="1" x14ac:dyDescent="0.25">
      <c r="A955" s="42">
        <f>COUNTIFS(Attd_Sheet[Student ID],Attd_Sheet[[#This Row],[Student ID]])</f>
        <v>1</v>
      </c>
      <c r="B955" s="13" t="s">
        <v>137</v>
      </c>
      <c r="C955" s="13" t="s">
        <v>3443</v>
      </c>
      <c r="D955" s="215" t="s">
        <v>232</v>
      </c>
      <c r="E955" s="215" t="s">
        <v>1045</v>
      </c>
      <c r="F955" s="196" t="s">
        <v>33</v>
      </c>
      <c r="G955" s="215" t="s">
        <v>2420</v>
      </c>
      <c r="H955" s="193" t="s">
        <v>7</v>
      </c>
      <c r="I955" s="15" t="s">
        <v>2868</v>
      </c>
      <c r="J955" s="120" t="s">
        <v>118</v>
      </c>
      <c r="K955" s="4" t="s">
        <v>16</v>
      </c>
      <c r="L955" s="4"/>
      <c r="M955" s="4"/>
      <c r="N955" s="4" t="s">
        <v>16</v>
      </c>
      <c r="O955" s="4"/>
      <c r="P955" s="4" t="s">
        <v>16</v>
      </c>
      <c r="Q955" s="4"/>
      <c r="R955" s="4" t="s">
        <v>16</v>
      </c>
      <c r="S955" s="4"/>
      <c r="T955" s="4"/>
      <c r="U955" s="4" t="s">
        <v>28</v>
      </c>
      <c r="V955" s="4"/>
      <c r="W955" s="4" t="s">
        <v>16</v>
      </c>
      <c r="X955" s="185"/>
      <c r="Y955" s="4" t="s">
        <v>16</v>
      </c>
      <c r="Z955" s="4"/>
      <c r="AA955" s="4"/>
      <c r="AB955" s="4" t="s">
        <v>16</v>
      </c>
      <c r="AC955" s="4"/>
      <c r="AD955" s="4" t="s">
        <v>28</v>
      </c>
      <c r="AE955" s="236"/>
      <c r="AF955" s="4" t="s">
        <v>16</v>
      </c>
      <c r="AG955" s="4"/>
      <c r="AH955" s="4"/>
      <c r="AI955" s="4" t="s">
        <v>16</v>
      </c>
      <c r="AJ955" s="4"/>
      <c r="AK955" s="4" t="s">
        <v>16</v>
      </c>
      <c r="AL955" s="4"/>
      <c r="AM955" s="4" t="s">
        <v>16</v>
      </c>
      <c r="AN955" s="4"/>
      <c r="AO955" s="4"/>
      <c r="AP955" s="42">
        <f ca="1">COUNTIFS(INDIRECT(Data!$J$2),"&lt;&gt;")</f>
        <v>13</v>
      </c>
      <c r="AQ955" s="42">
        <f ca="1">COUNTIFS(INDIRECT(Data!$J$2),"P")</f>
        <v>11</v>
      </c>
      <c r="AR955" s="42">
        <f ca="1">COUNTIFS(INDIRECT(Data!$J$2),"A")</f>
        <v>2</v>
      </c>
      <c r="AS955" s="43">
        <f ca="1">COUNTIFS(INDIRECT(Data!$J$2),"L")</f>
        <v>0</v>
      </c>
      <c r="AT955" s="44">
        <f ca="1">IFERROR(Attd_Sheet[[#This Row],[Classes Attended]]/Attd_Sheet[[#This Row],[Column1]],"")</f>
        <v>0.84615384615384615</v>
      </c>
      <c r="AU955" s="26"/>
    </row>
    <row r="956" spans="1:47" s="35" customFormat="1" hidden="1" x14ac:dyDescent="0.25">
      <c r="A956" s="42">
        <f>COUNTIFS(Attd_Sheet[Student ID],Attd_Sheet[[#This Row],[Student ID]])</f>
        <v>1</v>
      </c>
      <c r="B956" s="13" t="s">
        <v>137</v>
      </c>
      <c r="C956" s="13" t="s">
        <v>3443</v>
      </c>
      <c r="D956" s="215" t="s">
        <v>233</v>
      </c>
      <c r="E956" s="215" t="s">
        <v>1046</v>
      </c>
      <c r="F956" s="196" t="s">
        <v>33</v>
      </c>
      <c r="G956" s="215" t="s">
        <v>2420</v>
      </c>
      <c r="H956" s="193" t="s">
        <v>7</v>
      </c>
      <c r="I956" s="15" t="s">
        <v>2868</v>
      </c>
      <c r="J956" s="120" t="s">
        <v>118</v>
      </c>
      <c r="K956" s="4" t="s">
        <v>16</v>
      </c>
      <c r="L956" s="4"/>
      <c r="M956" s="4"/>
      <c r="N956" s="4" t="s">
        <v>16</v>
      </c>
      <c r="O956" s="4"/>
      <c r="P956" s="4" t="s">
        <v>16</v>
      </c>
      <c r="Q956" s="4"/>
      <c r="R956" s="4" t="s">
        <v>16</v>
      </c>
      <c r="S956" s="4"/>
      <c r="T956" s="4"/>
      <c r="U956" s="4" t="s">
        <v>16</v>
      </c>
      <c r="V956" s="4"/>
      <c r="W956" s="4" t="s">
        <v>16</v>
      </c>
      <c r="X956" s="185"/>
      <c r="Y956" s="4" t="s">
        <v>16</v>
      </c>
      <c r="Z956" s="4"/>
      <c r="AA956" s="4"/>
      <c r="AB956" s="4" t="s">
        <v>16</v>
      </c>
      <c r="AC956" s="4"/>
      <c r="AD956" s="4" t="s">
        <v>16</v>
      </c>
      <c r="AE956" s="236"/>
      <c r="AF956" s="4" t="s">
        <v>16</v>
      </c>
      <c r="AG956" s="4"/>
      <c r="AH956" s="4"/>
      <c r="AI956" s="4" t="s">
        <v>16</v>
      </c>
      <c r="AJ956" s="4"/>
      <c r="AK956" s="4" t="s">
        <v>16</v>
      </c>
      <c r="AL956" s="4"/>
      <c r="AM956" s="4" t="s">
        <v>28</v>
      </c>
      <c r="AN956" s="4"/>
      <c r="AO956" s="4"/>
      <c r="AP956" s="42">
        <f ca="1">COUNTIFS(INDIRECT(Data!$J$2),"&lt;&gt;")</f>
        <v>13</v>
      </c>
      <c r="AQ956" s="42">
        <f ca="1">COUNTIFS(INDIRECT(Data!$J$2),"P")</f>
        <v>12</v>
      </c>
      <c r="AR956" s="42">
        <f ca="1">COUNTIFS(INDIRECT(Data!$J$2),"A")</f>
        <v>1</v>
      </c>
      <c r="AS956" s="43">
        <f ca="1">COUNTIFS(INDIRECT(Data!$J$2),"L")</f>
        <v>0</v>
      </c>
      <c r="AT956" s="44">
        <f ca="1">IFERROR(Attd_Sheet[[#This Row],[Classes Attended]]/Attd_Sheet[[#This Row],[Column1]],"")</f>
        <v>0.92307692307692313</v>
      </c>
      <c r="AU956" s="26"/>
    </row>
    <row r="957" spans="1:47" s="35" customFormat="1" hidden="1" x14ac:dyDescent="0.25">
      <c r="A957" s="42">
        <f>COUNTIFS(Attd_Sheet[Student ID],Attd_Sheet[[#This Row],[Student ID]])</f>
        <v>1</v>
      </c>
      <c r="B957" s="13" t="s">
        <v>137</v>
      </c>
      <c r="C957" s="13" t="s">
        <v>3443</v>
      </c>
      <c r="D957" s="215" t="s">
        <v>234</v>
      </c>
      <c r="E957" s="215" t="s">
        <v>1047</v>
      </c>
      <c r="F957" s="196" t="s">
        <v>33</v>
      </c>
      <c r="G957" s="215" t="s">
        <v>2420</v>
      </c>
      <c r="H957" s="193" t="s">
        <v>7</v>
      </c>
      <c r="I957" s="15" t="s">
        <v>2868</v>
      </c>
      <c r="J957" s="120" t="s">
        <v>118</v>
      </c>
      <c r="K957" s="4" t="s">
        <v>16</v>
      </c>
      <c r="L957" s="4"/>
      <c r="M957" s="4"/>
      <c r="N957" s="4" t="s">
        <v>16</v>
      </c>
      <c r="O957" s="4"/>
      <c r="P957" s="4" t="s">
        <v>16</v>
      </c>
      <c r="Q957" s="4"/>
      <c r="R957" s="4" t="s">
        <v>16</v>
      </c>
      <c r="S957" s="4"/>
      <c r="T957" s="4"/>
      <c r="U957" s="4" t="s">
        <v>16</v>
      </c>
      <c r="V957" s="4"/>
      <c r="W957" s="4" t="s">
        <v>16</v>
      </c>
      <c r="X957" s="185"/>
      <c r="Y957" s="4" t="s">
        <v>16</v>
      </c>
      <c r="Z957" s="4"/>
      <c r="AA957" s="4"/>
      <c r="AB957" s="4" t="s">
        <v>16</v>
      </c>
      <c r="AC957" s="4"/>
      <c r="AD957" s="4" t="s">
        <v>16</v>
      </c>
      <c r="AE957" s="236"/>
      <c r="AF957" s="4" t="s">
        <v>16</v>
      </c>
      <c r="AG957" s="4"/>
      <c r="AH957" s="4"/>
      <c r="AI957" s="4" t="s">
        <v>16</v>
      </c>
      <c r="AJ957" s="4"/>
      <c r="AK957" s="4" t="s">
        <v>16</v>
      </c>
      <c r="AL957" s="4"/>
      <c r="AM957" s="4" t="s">
        <v>16</v>
      </c>
      <c r="AN957" s="4"/>
      <c r="AO957" s="4"/>
      <c r="AP957" s="42">
        <f ca="1">COUNTIFS(INDIRECT(Data!$J$2),"&lt;&gt;")</f>
        <v>13</v>
      </c>
      <c r="AQ957" s="42">
        <f ca="1">COUNTIFS(INDIRECT(Data!$J$2),"P")</f>
        <v>13</v>
      </c>
      <c r="AR957" s="42">
        <f ca="1">COUNTIFS(INDIRECT(Data!$J$2),"A")</f>
        <v>0</v>
      </c>
      <c r="AS957" s="43">
        <f ca="1">COUNTIFS(INDIRECT(Data!$J$2),"L")</f>
        <v>0</v>
      </c>
      <c r="AT957" s="44">
        <f ca="1">IFERROR(Attd_Sheet[[#This Row],[Classes Attended]]/Attd_Sheet[[#This Row],[Column1]],"")</f>
        <v>1</v>
      </c>
      <c r="AU957" s="26"/>
    </row>
    <row r="958" spans="1:47" s="35" customFormat="1" hidden="1" x14ac:dyDescent="0.25">
      <c r="A958" s="42">
        <f>COUNTIFS(Attd_Sheet[Student ID],Attd_Sheet[[#This Row],[Student ID]])</f>
        <v>1</v>
      </c>
      <c r="B958" s="13" t="s">
        <v>137</v>
      </c>
      <c r="C958" s="13" t="s">
        <v>3443</v>
      </c>
      <c r="D958" s="215" t="s">
        <v>235</v>
      </c>
      <c r="E958" s="215" t="s">
        <v>1048</v>
      </c>
      <c r="F958" s="196" t="s">
        <v>33</v>
      </c>
      <c r="G958" s="215" t="s">
        <v>2420</v>
      </c>
      <c r="H958" s="193" t="s">
        <v>7</v>
      </c>
      <c r="I958" s="15" t="s">
        <v>2868</v>
      </c>
      <c r="J958" s="120" t="s">
        <v>118</v>
      </c>
      <c r="K958" s="4" t="s">
        <v>16</v>
      </c>
      <c r="L958" s="4"/>
      <c r="M958" s="4"/>
      <c r="N958" s="4" t="s">
        <v>16</v>
      </c>
      <c r="O958" s="4"/>
      <c r="P958" s="4" t="s">
        <v>16</v>
      </c>
      <c r="Q958" s="4"/>
      <c r="R958" s="4" t="s">
        <v>16</v>
      </c>
      <c r="S958" s="4"/>
      <c r="T958" s="4"/>
      <c r="U958" s="4" t="s">
        <v>16</v>
      </c>
      <c r="V958" s="4"/>
      <c r="W958" s="4" t="s">
        <v>16</v>
      </c>
      <c r="X958" s="185"/>
      <c r="Y958" s="4" t="s">
        <v>16</v>
      </c>
      <c r="Z958" s="4"/>
      <c r="AA958" s="4"/>
      <c r="AB958" s="4" t="s">
        <v>16</v>
      </c>
      <c r="AC958" s="4"/>
      <c r="AD958" s="4" t="s">
        <v>16</v>
      </c>
      <c r="AE958" s="236"/>
      <c r="AF958" s="4" t="s">
        <v>16</v>
      </c>
      <c r="AG958" s="4"/>
      <c r="AH958" s="4"/>
      <c r="AI958" s="4" t="s">
        <v>16</v>
      </c>
      <c r="AJ958" s="4"/>
      <c r="AK958" s="4" t="s">
        <v>16</v>
      </c>
      <c r="AL958" s="4"/>
      <c r="AM958" s="4" t="s">
        <v>16</v>
      </c>
      <c r="AN958" s="4"/>
      <c r="AO958" s="4"/>
      <c r="AP958" s="42">
        <f ca="1">COUNTIFS(INDIRECT(Data!$J$2),"&lt;&gt;")</f>
        <v>13</v>
      </c>
      <c r="AQ958" s="42">
        <f ca="1">COUNTIFS(INDIRECT(Data!$J$2),"P")</f>
        <v>13</v>
      </c>
      <c r="AR958" s="42">
        <f ca="1">COUNTIFS(INDIRECT(Data!$J$2),"A")</f>
        <v>0</v>
      </c>
      <c r="AS958" s="43">
        <f ca="1">COUNTIFS(INDIRECT(Data!$J$2),"L")</f>
        <v>0</v>
      </c>
      <c r="AT958" s="44">
        <f ca="1">IFERROR(Attd_Sheet[[#This Row],[Classes Attended]]/Attd_Sheet[[#This Row],[Column1]],"")</f>
        <v>1</v>
      </c>
      <c r="AU958" s="26"/>
    </row>
    <row r="959" spans="1:47" s="35" customFormat="1" hidden="1" x14ac:dyDescent="0.25">
      <c r="A959" s="42">
        <f>COUNTIFS(Attd_Sheet[Student ID],Attd_Sheet[[#This Row],[Student ID]])</f>
        <v>1</v>
      </c>
      <c r="B959" s="13" t="s">
        <v>137</v>
      </c>
      <c r="C959" s="13" t="s">
        <v>3443</v>
      </c>
      <c r="D959" s="215" t="s">
        <v>236</v>
      </c>
      <c r="E959" s="215" t="s">
        <v>1049</v>
      </c>
      <c r="F959" s="196" t="s">
        <v>33</v>
      </c>
      <c r="G959" s="215" t="s">
        <v>2420</v>
      </c>
      <c r="H959" s="193" t="s">
        <v>7</v>
      </c>
      <c r="I959" s="15" t="s">
        <v>2868</v>
      </c>
      <c r="J959" s="120" t="s">
        <v>118</v>
      </c>
      <c r="K959" s="4" t="s">
        <v>16</v>
      </c>
      <c r="L959" s="4"/>
      <c r="M959" s="4"/>
      <c r="N959" s="4" t="s">
        <v>16</v>
      </c>
      <c r="O959" s="4"/>
      <c r="P959" s="4" t="s">
        <v>16</v>
      </c>
      <c r="Q959" s="4"/>
      <c r="R959" s="4" t="s">
        <v>16</v>
      </c>
      <c r="S959" s="4"/>
      <c r="T959" s="4"/>
      <c r="U959" s="4" t="s">
        <v>16</v>
      </c>
      <c r="V959" s="4"/>
      <c r="W959" s="4" t="s">
        <v>16</v>
      </c>
      <c r="X959" s="185"/>
      <c r="Y959" s="4" t="s">
        <v>16</v>
      </c>
      <c r="Z959" s="4"/>
      <c r="AA959" s="4"/>
      <c r="AB959" s="4" t="s">
        <v>16</v>
      </c>
      <c r="AC959" s="4"/>
      <c r="AD959" s="4" t="s">
        <v>16</v>
      </c>
      <c r="AE959" s="236"/>
      <c r="AF959" s="4" t="s">
        <v>16</v>
      </c>
      <c r="AG959" s="4"/>
      <c r="AH959" s="4"/>
      <c r="AI959" s="4" t="s">
        <v>16</v>
      </c>
      <c r="AJ959" s="4"/>
      <c r="AK959" s="4" t="s">
        <v>16</v>
      </c>
      <c r="AL959" s="4"/>
      <c r="AM959" s="4" t="s">
        <v>16</v>
      </c>
      <c r="AN959" s="4"/>
      <c r="AO959" s="4"/>
      <c r="AP959" s="42">
        <f ca="1">COUNTIFS(INDIRECT(Data!$J$2),"&lt;&gt;")</f>
        <v>13</v>
      </c>
      <c r="AQ959" s="42">
        <f ca="1">COUNTIFS(INDIRECT(Data!$J$2),"P")</f>
        <v>13</v>
      </c>
      <c r="AR959" s="42">
        <f ca="1">COUNTIFS(INDIRECT(Data!$J$2),"A")</f>
        <v>0</v>
      </c>
      <c r="AS959" s="43">
        <f ca="1">COUNTIFS(INDIRECT(Data!$J$2),"L")</f>
        <v>0</v>
      </c>
      <c r="AT959" s="44">
        <f ca="1">IFERROR(Attd_Sheet[[#This Row],[Classes Attended]]/Attd_Sheet[[#This Row],[Column1]],"")</f>
        <v>1</v>
      </c>
      <c r="AU959" s="26"/>
    </row>
    <row r="960" spans="1:47" s="35" customFormat="1" hidden="1" x14ac:dyDescent="0.25">
      <c r="A960" s="42">
        <f>COUNTIFS(Attd_Sheet[Student ID],Attd_Sheet[[#This Row],[Student ID]])</f>
        <v>1</v>
      </c>
      <c r="B960" s="13" t="s">
        <v>137</v>
      </c>
      <c r="C960" s="13" t="s">
        <v>3443</v>
      </c>
      <c r="D960" s="215" t="s">
        <v>237</v>
      </c>
      <c r="E960" s="215" t="s">
        <v>1050</v>
      </c>
      <c r="F960" s="196" t="s">
        <v>33</v>
      </c>
      <c r="G960" s="215" t="s">
        <v>2420</v>
      </c>
      <c r="H960" s="193" t="s">
        <v>7</v>
      </c>
      <c r="I960" s="15" t="s">
        <v>2868</v>
      </c>
      <c r="J960" s="120" t="s">
        <v>118</v>
      </c>
      <c r="K960" s="4" t="s">
        <v>16</v>
      </c>
      <c r="L960" s="4"/>
      <c r="M960" s="4"/>
      <c r="N960" s="4" t="s">
        <v>16</v>
      </c>
      <c r="O960" s="4"/>
      <c r="P960" s="4" t="s">
        <v>16</v>
      </c>
      <c r="Q960" s="4"/>
      <c r="R960" s="4" t="s">
        <v>16</v>
      </c>
      <c r="S960" s="4"/>
      <c r="T960" s="4"/>
      <c r="U960" s="4" t="s">
        <v>16</v>
      </c>
      <c r="V960" s="4"/>
      <c r="W960" s="4" t="s">
        <v>16</v>
      </c>
      <c r="X960" s="4"/>
      <c r="Y960" s="4" t="s">
        <v>16</v>
      </c>
      <c r="Z960" s="4"/>
      <c r="AA960" s="4"/>
      <c r="AB960" s="4" t="s">
        <v>16</v>
      </c>
      <c r="AC960" s="4"/>
      <c r="AD960" s="4" t="s">
        <v>16</v>
      </c>
      <c r="AE960" s="236"/>
      <c r="AF960" s="4" t="s">
        <v>16</v>
      </c>
      <c r="AG960" s="4"/>
      <c r="AH960" s="4"/>
      <c r="AI960" s="4" t="s">
        <v>16</v>
      </c>
      <c r="AJ960" s="4"/>
      <c r="AK960" s="4" t="s">
        <v>16</v>
      </c>
      <c r="AL960" s="4"/>
      <c r="AM960" s="4" t="s">
        <v>16</v>
      </c>
      <c r="AN960" s="4"/>
      <c r="AO960" s="4"/>
      <c r="AP960" s="42">
        <f ca="1">COUNTIFS(INDIRECT(Data!$J$2),"&lt;&gt;")</f>
        <v>13</v>
      </c>
      <c r="AQ960" s="42">
        <f ca="1">COUNTIFS(INDIRECT(Data!$J$2),"P")</f>
        <v>13</v>
      </c>
      <c r="AR960" s="42">
        <f ca="1">COUNTIFS(INDIRECT(Data!$J$2),"A")</f>
        <v>0</v>
      </c>
      <c r="AS960" s="43">
        <f ca="1">COUNTIFS(INDIRECT(Data!$J$2),"L")</f>
        <v>0</v>
      </c>
      <c r="AT960" s="44">
        <f ca="1">IFERROR(Attd_Sheet[[#This Row],[Classes Attended]]/Attd_Sheet[[#This Row],[Column1]],"")</f>
        <v>1</v>
      </c>
      <c r="AU960" s="26"/>
    </row>
    <row r="961" spans="1:47" s="35" customFormat="1" hidden="1" x14ac:dyDescent="0.25">
      <c r="A961" s="42">
        <f>COUNTIFS(Attd_Sheet[Student ID],Attd_Sheet[[#This Row],[Student ID]])</f>
        <v>1</v>
      </c>
      <c r="B961" s="13" t="s">
        <v>137</v>
      </c>
      <c r="C961" s="13" t="s">
        <v>3443</v>
      </c>
      <c r="D961" s="215" t="s">
        <v>238</v>
      </c>
      <c r="E961" s="215" t="s">
        <v>1051</v>
      </c>
      <c r="F961" s="196" t="s">
        <v>33</v>
      </c>
      <c r="G961" s="215" t="s">
        <v>2420</v>
      </c>
      <c r="H961" s="193" t="s">
        <v>7</v>
      </c>
      <c r="I961" s="15" t="s">
        <v>2868</v>
      </c>
      <c r="J961" s="120" t="s">
        <v>118</v>
      </c>
      <c r="K961" s="4" t="s">
        <v>16</v>
      </c>
      <c r="L961" s="4"/>
      <c r="M961" s="4"/>
      <c r="N961" s="4" t="s">
        <v>16</v>
      </c>
      <c r="O961" s="4"/>
      <c r="P961" s="4" t="s">
        <v>16</v>
      </c>
      <c r="Q961" s="4"/>
      <c r="R961" s="4" t="s">
        <v>16</v>
      </c>
      <c r="S961" s="4"/>
      <c r="T961" s="4"/>
      <c r="U961" s="4" t="s">
        <v>16</v>
      </c>
      <c r="V961" s="4"/>
      <c r="W961" s="4" t="s">
        <v>16</v>
      </c>
      <c r="X961" s="4"/>
      <c r="Y961" s="4" t="s">
        <v>16</v>
      </c>
      <c r="Z961" s="4"/>
      <c r="AA961" s="4"/>
      <c r="AB961" s="4" t="s">
        <v>16</v>
      </c>
      <c r="AC961" s="4"/>
      <c r="AD961" s="4" t="s">
        <v>16</v>
      </c>
      <c r="AE961" s="236"/>
      <c r="AF961" s="4" t="s">
        <v>16</v>
      </c>
      <c r="AG961" s="4"/>
      <c r="AH961" s="4"/>
      <c r="AI961" s="4" t="s">
        <v>16</v>
      </c>
      <c r="AJ961" s="4"/>
      <c r="AK961" s="4" t="s">
        <v>16</v>
      </c>
      <c r="AL961" s="4"/>
      <c r="AM961" s="4" t="s">
        <v>16</v>
      </c>
      <c r="AN961" s="4"/>
      <c r="AO961" s="4"/>
      <c r="AP961" s="42">
        <f ca="1">COUNTIFS(INDIRECT(Data!$J$2),"&lt;&gt;")</f>
        <v>13</v>
      </c>
      <c r="AQ961" s="42">
        <f ca="1">COUNTIFS(INDIRECT(Data!$J$2),"P")</f>
        <v>13</v>
      </c>
      <c r="AR961" s="42">
        <f ca="1">COUNTIFS(INDIRECT(Data!$J$2),"A")</f>
        <v>0</v>
      </c>
      <c r="AS961" s="43">
        <f ca="1">COUNTIFS(INDIRECT(Data!$J$2),"L")</f>
        <v>0</v>
      </c>
      <c r="AT961" s="44">
        <f ca="1">IFERROR(Attd_Sheet[[#This Row],[Classes Attended]]/Attd_Sheet[[#This Row],[Column1]],"")</f>
        <v>1</v>
      </c>
      <c r="AU961" s="26"/>
    </row>
    <row r="962" spans="1:47" s="35" customFormat="1" hidden="1" x14ac:dyDescent="0.25">
      <c r="A962" s="42">
        <f>COUNTIFS(Attd_Sheet[Student ID],Attd_Sheet[[#This Row],[Student ID]])</f>
        <v>1</v>
      </c>
      <c r="B962" s="13" t="s">
        <v>137</v>
      </c>
      <c r="C962" s="193" t="s">
        <v>2981</v>
      </c>
      <c r="D962" s="215" t="s">
        <v>1827</v>
      </c>
      <c r="E962" s="215" t="s">
        <v>1828</v>
      </c>
      <c r="F962" s="196" t="s">
        <v>33</v>
      </c>
      <c r="G962" s="215" t="s">
        <v>2398</v>
      </c>
      <c r="H962" s="193" t="s">
        <v>7</v>
      </c>
      <c r="I962" s="224" t="s">
        <v>2867</v>
      </c>
      <c r="J962" s="120" t="s">
        <v>118</v>
      </c>
      <c r="K962" s="4" t="s">
        <v>16</v>
      </c>
      <c r="L962" s="4"/>
      <c r="M962" s="4"/>
      <c r="N962" s="4" t="s">
        <v>16</v>
      </c>
      <c r="O962" s="4"/>
      <c r="P962" s="4" t="s">
        <v>16</v>
      </c>
      <c r="Q962" s="4"/>
      <c r="R962" s="4" t="s">
        <v>16</v>
      </c>
      <c r="S962" s="4"/>
      <c r="T962" s="4"/>
      <c r="U962" s="4" t="s">
        <v>16</v>
      </c>
      <c r="V962" s="139"/>
      <c r="W962" s="4" t="s">
        <v>16</v>
      </c>
      <c r="X962" s="4"/>
      <c r="Y962" s="4" t="s">
        <v>16</v>
      </c>
      <c r="Z962" s="4"/>
      <c r="AA962" s="4"/>
      <c r="AB962" s="4" t="s">
        <v>16</v>
      </c>
      <c r="AC962" s="4"/>
      <c r="AD962" s="4" t="s">
        <v>16</v>
      </c>
      <c r="AE962" s="236"/>
      <c r="AF962" s="4" t="s">
        <v>16</v>
      </c>
      <c r="AG962" s="4"/>
      <c r="AH962" s="4"/>
      <c r="AI962" s="4" t="s">
        <v>16</v>
      </c>
      <c r="AJ962" s="4"/>
      <c r="AK962" s="4" t="s">
        <v>16</v>
      </c>
      <c r="AL962" s="4"/>
      <c r="AM962" s="4" t="s">
        <v>16</v>
      </c>
      <c r="AN962" s="4"/>
      <c r="AO962" s="4"/>
      <c r="AP962" s="42">
        <f ca="1">COUNTIFS(INDIRECT(Data!$J$2),"&lt;&gt;")</f>
        <v>13</v>
      </c>
      <c r="AQ962" s="42">
        <f ca="1">COUNTIFS(INDIRECT(Data!$J$2),"P")</f>
        <v>13</v>
      </c>
      <c r="AR962" s="42">
        <f ca="1">COUNTIFS(INDIRECT(Data!$J$2),"A")</f>
        <v>0</v>
      </c>
      <c r="AS962" s="43">
        <f ca="1">COUNTIFS(INDIRECT(Data!$J$2),"L")</f>
        <v>0</v>
      </c>
      <c r="AT962" s="44">
        <f ca="1">IFERROR(Attd_Sheet[[#This Row],[Classes Attended]]/Attd_Sheet[[#This Row],[Column1]],"")</f>
        <v>1</v>
      </c>
      <c r="AU962" s="26"/>
    </row>
    <row r="963" spans="1:47" s="35" customFormat="1" hidden="1" x14ac:dyDescent="0.25">
      <c r="A963" s="42">
        <f>COUNTIFS(Attd_Sheet[Student ID],Attd_Sheet[[#This Row],[Student ID]])</f>
        <v>1</v>
      </c>
      <c r="B963" s="13" t="s">
        <v>137</v>
      </c>
      <c r="C963" s="193" t="s">
        <v>2981</v>
      </c>
      <c r="D963" s="215" t="s">
        <v>1829</v>
      </c>
      <c r="E963" s="215" t="s">
        <v>1830</v>
      </c>
      <c r="F963" s="196" t="s">
        <v>33</v>
      </c>
      <c r="G963" s="215" t="s">
        <v>2398</v>
      </c>
      <c r="H963" s="193" t="s">
        <v>7</v>
      </c>
      <c r="I963" s="224" t="s">
        <v>2867</v>
      </c>
      <c r="J963" s="120" t="s">
        <v>118</v>
      </c>
      <c r="K963" s="4" t="s">
        <v>16</v>
      </c>
      <c r="L963" s="4"/>
      <c r="M963" s="4"/>
      <c r="N963" s="4" t="s">
        <v>16</v>
      </c>
      <c r="O963" s="4"/>
      <c r="P963" s="4" t="s">
        <v>16</v>
      </c>
      <c r="Q963" s="4"/>
      <c r="R963" s="4" t="s">
        <v>16</v>
      </c>
      <c r="S963" s="4"/>
      <c r="T963" s="4"/>
      <c r="U963" s="4" t="s">
        <v>16</v>
      </c>
      <c r="V963" s="4"/>
      <c r="W963" s="4" t="s">
        <v>16</v>
      </c>
      <c r="X963" s="4"/>
      <c r="Y963" s="4" t="s">
        <v>16</v>
      </c>
      <c r="Z963" s="4"/>
      <c r="AA963" s="4"/>
      <c r="AB963" s="4" t="s">
        <v>16</v>
      </c>
      <c r="AC963" s="4"/>
      <c r="AD963" s="4" t="s">
        <v>16</v>
      </c>
      <c r="AE963" s="236"/>
      <c r="AF963" s="4" t="s">
        <v>16</v>
      </c>
      <c r="AG963" s="4"/>
      <c r="AH963" s="4"/>
      <c r="AI963" s="4" t="s">
        <v>16</v>
      </c>
      <c r="AJ963" s="4"/>
      <c r="AK963" s="4" t="s">
        <v>16</v>
      </c>
      <c r="AL963" s="4"/>
      <c r="AM963" s="4" t="s">
        <v>16</v>
      </c>
      <c r="AN963" s="4"/>
      <c r="AO963" s="4"/>
      <c r="AP963" s="42">
        <f ca="1">COUNTIFS(INDIRECT(Data!$J$2),"&lt;&gt;")</f>
        <v>13</v>
      </c>
      <c r="AQ963" s="42">
        <f ca="1">COUNTIFS(INDIRECT(Data!$J$2),"P")</f>
        <v>13</v>
      </c>
      <c r="AR963" s="42">
        <f ca="1">COUNTIFS(INDIRECT(Data!$J$2),"A")</f>
        <v>0</v>
      </c>
      <c r="AS963" s="43">
        <f ca="1">COUNTIFS(INDIRECT(Data!$J$2),"L")</f>
        <v>0</v>
      </c>
      <c r="AT963" s="44">
        <f ca="1">IFERROR(Attd_Sheet[[#This Row],[Classes Attended]]/Attd_Sheet[[#This Row],[Column1]],"")</f>
        <v>1</v>
      </c>
      <c r="AU963" s="26"/>
    </row>
    <row r="964" spans="1:47" s="35" customFormat="1" hidden="1" x14ac:dyDescent="0.25">
      <c r="A964" s="42">
        <f>COUNTIFS(Attd_Sheet[Student ID],Attd_Sheet[[#This Row],[Student ID]])</f>
        <v>1</v>
      </c>
      <c r="B964" s="13" t="s">
        <v>137</v>
      </c>
      <c r="C964" s="193" t="s">
        <v>2981</v>
      </c>
      <c r="D964" s="215" t="s">
        <v>1831</v>
      </c>
      <c r="E964" s="215" t="s">
        <v>1832</v>
      </c>
      <c r="F964" s="196" t="s">
        <v>33</v>
      </c>
      <c r="G964" s="215" t="s">
        <v>2398</v>
      </c>
      <c r="H964" s="193" t="s">
        <v>7</v>
      </c>
      <c r="I964" s="224" t="s">
        <v>2867</v>
      </c>
      <c r="J964" s="120" t="s">
        <v>118</v>
      </c>
      <c r="K964" s="4" t="s">
        <v>16</v>
      </c>
      <c r="L964" s="4"/>
      <c r="M964" s="4"/>
      <c r="N964" s="4" t="s">
        <v>16</v>
      </c>
      <c r="O964" s="4"/>
      <c r="P964" s="4" t="s">
        <v>16</v>
      </c>
      <c r="Q964" s="4"/>
      <c r="R964" s="4" t="s">
        <v>16</v>
      </c>
      <c r="S964" s="4"/>
      <c r="T964" s="4"/>
      <c r="U964" s="4" t="s">
        <v>16</v>
      </c>
      <c r="V964" s="4"/>
      <c r="W964" s="4" t="s">
        <v>16</v>
      </c>
      <c r="X964" s="4"/>
      <c r="Y964" s="4" t="s">
        <v>16</v>
      </c>
      <c r="Z964" s="4"/>
      <c r="AA964" s="4"/>
      <c r="AB964" s="4" t="s">
        <v>16</v>
      </c>
      <c r="AC964" s="4"/>
      <c r="AD964" s="4" t="s">
        <v>16</v>
      </c>
      <c r="AE964" s="236"/>
      <c r="AF964" s="4" t="s">
        <v>16</v>
      </c>
      <c r="AG964" s="4"/>
      <c r="AH964" s="4"/>
      <c r="AI964" s="4" t="s">
        <v>16</v>
      </c>
      <c r="AJ964" s="4"/>
      <c r="AK964" s="4" t="s">
        <v>16</v>
      </c>
      <c r="AL964" s="4"/>
      <c r="AM964" s="4" t="s">
        <v>16</v>
      </c>
      <c r="AN964" s="4"/>
      <c r="AO964" s="4"/>
      <c r="AP964" s="42">
        <f ca="1">COUNTIFS(INDIRECT(Data!$J$2),"&lt;&gt;")</f>
        <v>13</v>
      </c>
      <c r="AQ964" s="42">
        <f ca="1">COUNTIFS(INDIRECT(Data!$J$2),"P")</f>
        <v>13</v>
      </c>
      <c r="AR964" s="42">
        <f ca="1">COUNTIFS(INDIRECT(Data!$J$2),"A")</f>
        <v>0</v>
      </c>
      <c r="AS964" s="43">
        <f ca="1">COUNTIFS(INDIRECT(Data!$J$2),"L")</f>
        <v>0</v>
      </c>
      <c r="AT964" s="44">
        <f ca="1">IFERROR(Attd_Sheet[[#This Row],[Classes Attended]]/Attd_Sheet[[#This Row],[Column1]],"")</f>
        <v>1</v>
      </c>
      <c r="AU964" s="26"/>
    </row>
    <row r="965" spans="1:47" s="35" customFormat="1" hidden="1" x14ac:dyDescent="0.25">
      <c r="A965" s="42">
        <f>COUNTIFS(Attd_Sheet[Student ID],Attd_Sheet[[#This Row],[Student ID]])</f>
        <v>1</v>
      </c>
      <c r="B965" s="13" t="s">
        <v>137</v>
      </c>
      <c r="C965" s="193" t="s">
        <v>2981</v>
      </c>
      <c r="D965" s="215" t="s">
        <v>1833</v>
      </c>
      <c r="E965" s="215" t="s">
        <v>1834</v>
      </c>
      <c r="F965" s="196" t="s">
        <v>33</v>
      </c>
      <c r="G965" s="215" t="s">
        <v>2398</v>
      </c>
      <c r="H965" s="193" t="s">
        <v>7</v>
      </c>
      <c r="I965" s="224" t="s">
        <v>2867</v>
      </c>
      <c r="J965" s="120" t="s">
        <v>118</v>
      </c>
      <c r="K965" s="4" t="s">
        <v>16</v>
      </c>
      <c r="L965" s="4"/>
      <c r="M965" s="4"/>
      <c r="N965" s="4" t="s">
        <v>16</v>
      </c>
      <c r="O965" s="4"/>
      <c r="P965" s="4" t="s">
        <v>16</v>
      </c>
      <c r="Q965" s="4"/>
      <c r="R965" s="4" t="s">
        <v>16</v>
      </c>
      <c r="S965" s="4"/>
      <c r="T965" s="4"/>
      <c r="U965" s="4" t="s">
        <v>16</v>
      </c>
      <c r="V965" s="4"/>
      <c r="W965" s="4" t="s">
        <v>28</v>
      </c>
      <c r="X965" s="4"/>
      <c r="Y965" s="4" t="s">
        <v>16</v>
      </c>
      <c r="Z965" s="4"/>
      <c r="AA965" s="4"/>
      <c r="AB965" s="4" t="s">
        <v>16</v>
      </c>
      <c r="AC965" s="4"/>
      <c r="AD965" s="4" t="s">
        <v>28</v>
      </c>
      <c r="AE965" s="236"/>
      <c r="AF965" s="4" t="s">
        <v>16</v>
      </c>
      <c r="AG965" s="4"/>
      <c r="AH965" s="4"/>
      <c r="AI965" s="4" t="s">
        <v>16</v>
      </c>
      <c r="AJ965" s="4"/>
      <c r="AK965" s="4" t="s">
        <v>16</v>
      </c>
      <c r="AL965" s="4"/>
      <c r="AM965" s="4" t="s">
        <v>28</v>
      </c>
      <c r="AN965" s="4"/>
      <c r="AO965" s="4"/>
      <c r="AP965" s="42">
        <f ca="1">COUNTIFS(INDIRECT(Data!$J$2),"&lt;&gt;")</f>
        <v>13</v>
      </c>
      <c r="AQ965" s="42">
        <f ca="1">COUNTIFS(INDIRECT(Data!$J$2),"P")</f>
        <v>10</v>
      </c>
      <c r="AR965" s="42">
        <f ca="1">COUNTIFS(INDIRECT(Data!$J$2),"A")</f>
        <v>3</v>
      </c>
      <c r="AS965" s="43">
        <f ca="1">COUNTIFS(INDIRECT(Data!$J$2),"L")</f>
        <v>0</v>
      </c>
      <c r="AT965" s="44">
        <f ca="1">IFERROR(Attd_Sheet[[#This Row],[Classes Attended]]/Attd_Sheet[[#This Row],[Column1]],"")</f>
        <v>0.76923076923076927</v>
      </c>
      <c r="AU965" s="26"/>
    </row>
    <row r="966" spans="1:47" s="35" customFormat="1" hidden="1" x14ac:dyDescent="0.25">
      <c r="A966" s="42">
        <f>COUNTIFS(Attd_Sheet[Student ID],Attd_Sheet[[#This Row],[Student ID]])</f>
        <v>1</v>
      </c>
      <c r="B966" s="13" t="s">
        <v>137</v>
      </c>
      <c r="C966" s="193" t="s">
        <v>2981</v>
      </c>
      <c r="D966" s="215" t="s">
        <v>1835</v>
      </c>
      <c r="E966" s="215" t="s">
        <v>1836</v>
      </c>
      <c r="F966" s="196" t="s">
        <v>33</v>
      </c>
      <c r="G966" s="215" t="s">
        <v>2398</v>
      </c>
      <c r="H966" s="193" t="s">
        <v>7</v>
      </c>
      <c r="I966" s="224" t="s">
        <v>2867</v>
      </c>
      <c r="J966" s="120" t="s">
        <v>118</v>
      </c>
      <c r="K966" s="4" t="s">
        <v>16</v>
      </c>
      <c r="L966" s="4"/>
      <c r="M966" s="4"/>
      <c r="N966" s="4" t="s">
        <v>16</v>
      </c>
      <c r="O966" s="4"/>
      <c r="P966" s="4" t="s">
        <v>16</v>
      </c>
      <c r="Q966" s="4"/>
      <c r="R966" s="4" t="s">
        <v>16</v>
      </c>
      <c r="S966" s="4"/>
      <c r="T966" s="4"/>
      <c r="U966" s="4" t="s">
        <v>16</v>
      </c>
      <c r="V966" s="4"/>
      <c r="W966" s="4" t="s">
        <v>16</v>
      </c>
      <c r="X966" s="4"/>
      <c r="Y966" s="4" t="s">
        <v>16</v>
      </c>
      <c r="Z966" s="4"/>
      <c r="AA966" s="4"/>
      <c r="AB966" s="4" t="s">
        <v>16</v>
      </c>
      <c r="AC966" s="4"/>
      <c r="AD966" s="4" t="s">
        <v>16</v>
      </c>
      <c r="AE966" s="236"/>
      <c r="AF966" s="4" t="s">
        <v>16</v>
      </c>
      <c r="AG966" s="4"/>
      <c r="AH966" s="4"/>
      <c r="AI966" s="4" t="s">
        <v>16</v>
      </c>
      <c r="AJ966" s="4"/>
      <c r="AK966" s="4" t="s">
        <v>16</v>
      </c>
      <c r="AL966" s="4"/>
      <c r="AM966" s="4" t="s">
        <v>16</v>
      </c>
      <c r="AN966" s="4"/>
      <c r="AO966" s="4"/>
      <c r="AP966" s="42">
        <f ca="1">COUNTIFS(INDIRECT(Data!$J$2),"&lt;&gt;")</f>
        <v>13</v>
      </c>
      <c r="AQ966" s="42">
        <f ca="1">COUNTIFS(INDIRECT(Data!$J$2),"P")</f>
        <v>13</v>
      </c>
      <c r="AR966" s="42">
        <f ca="1">COUNTIFS(INDIRECT(Data!$J$2),"A")</f>
        <v>0</v>
      </c>
      <c r="AS966" s="43">
        <f ca="1">COUNTIFS(INDIRECT(Data!$J$2),"L")</f>
        <v>0</v>
      </c>
      <c r="AT966" s="44">
        <f ca="1">IFERROR(Attd_Sheet[[#This Row],[Classes Attended]]/Attd_Sheet[[#This Row],[Column1]],"")</f>
        <v>1</v>
      </c>
      <c r="AU966" s="26"/>
    </row>
    <row r="967" spans="1:47" s="35" customFormat="1" hidden="1" x14ac:dyDescent="0.25">
      <c r="A967" s="42">
        <f>COUNTIFS(Attd_Sheet[Student ID],Attd_Sheet[[#This Row],[Student ID]])</f>
        <v>1</v>
      </c>
      <c r="B967" s="13" t="s">
        <v>137</v>
      </c>
      <c r="C967" s="193" t="s">
        <v>2981</v>
      </c>
      <c r="D967" s="215" t="s">
        <v>1837</v>
      </c>
      <c r="E967" s="215" t="s">
        <v>1838</v>
      </c>
      <c r="F967" s="196" t="s">
        <v>33</v>
      </c>
      <c r="G967" s="215" t="s">
        <v>2398</v>
      </c>
      <c r="H967" s="193" t="s">
        <v>7</v>
      </c>
      <c r="I967" s="224" t="s">
        <v>2867</v>
      </c>
      <c r="J967" s="120" t="s">
        <v>118</v>
      </c>
      <c r="K967" s="4" t="s">
        <v>16</v>
      </c>
      <c r="L967" s="4"/>
      <c r="M967" s="4"/>
      <c r="N967" s="4" t="s">
        <v>16</v>
      </c>
      <c r="O967" s="4"/>
      <c r="P967" s="4" t="s">
        <v>16</v>
      </c>
      <c r="Q967" s="4"/>
      <c r="R967" s="4" t="s">
        <v>16</v>
      </c>
      <c r="S967" s="4"/>
      <c r="T967" s="4"/>
      <c r="U967" s="4" t="s">
        <v>16</v>
      </c>
      <c r="V967" s="4"/>
      <c r="W967" s="4" t="s">
        <v>16</v>
      </c>
      <c r="X967" s="4"/>
      <c r="Y967" s="4" t="s">
        <v>16</v>
      </c>
      <c r="Z967" s="4"/>
      <c r="AA967" s="4"/>
      <c r="AB967" s="4" t="s">
        <v>16</v>
      </c>
      <c r="AC967" s="4"/>
      <c r="AD967" s="4" t="s">
        <v>16</v>
      </c>
      <c r="AE967" s="236"/>
      <c r="AF967" s="4" t="s">
        <v>16</v>
      </c>
      <c r="AG967" s="4"/>
      <c r="AH967" s="4"/>
      <c r="AI967" s="4" t="s">
        <v>16</v>
      </c>
      <c r="AJ967" s="4"/>
      <c r="AK967" s="4" t="s">
        <v>16</v>
      </c>
      <c r="AL967" s="4"/>
      <c r="AM967" s="4" t="s">
        <v>16</v>
      </c>
      <c r="AN967" s="4"/>
      <c r="AO967" s="4"/>
      <c r="AP967" s="42">
        <f ca="1">COUNTIFS(INDIRECT(Data!$J$2),"&lt;&gt;")</f>
        <v>13</v>
      </c>
      <c r="AQ967" s="42">
        <f ca="1">COUNTIFS(INDIRECT(Data!$J$2),"P")</f>
        <v>13</v>
      </c>
      <c r="AR967" s="42">
        <f ca="1">COUNTIFS(INDIRECT(Data!$J$2),"A")</f>
        <v>0</v>
      </c>
      <c r="AS967" s="43">
        <f ca="1">COUNTIFS(INDIRECT(Data!$J$2),"L")</f>
        <v>0</v>
      </c>
      <c r="AT967" s="44">
        <f ca="1">IFERROR(Attd_Sheet[[#This Row],[Classes Attended]]/Attd_Sheet[[#This Row],[Column1]],"")</f>
        <v>1</v>
      </c>
      <c r="AU967" s="26"/>
    </row>
    <row r="968" spans="1:47" s="35" customFormat="1" hidden="1" x14ac:dyDescent="0.25">
      <c r="A968" s="42">
        <f>COUNTIFS(Attd_Sheet[Student ID],Attd_Sheet[[#This Row],[Student ID]])</f>
        <v>1</v>
      </c>
      <c r="B968" s="13" t="s">
        <v>139</v>
      </c>
      <c r="C968" s="193" t="s">
        <v>2981</v>
      </c>
      <c r="D968" s="215" t="s">
        <v>1841</v>
      </c>
      <c r="E968" s="215" t="s">
        <v>1842</v>
      </c>
      <c r="F968" s="196" t="s">
        <v>33</v>
      </c>
      <c r="G968" s="215" t="s">
        <v>2398</v>
      </c>
      <c r="H968" s="193" t="s">
        <v>7</v>
      </c>
      <c r="I968" s="224" t="s">
        <v>2867</v>
      </c>
      <c r="J968" s="120" t="s">
        <v>118</v>
      </c>
      <c r="K968" s="4" t="s">
        <v>28</v>
      </c>
      <c r="L968" s="4"/>
      <c r="M968" s="4"/>
      <c r="N968" s="4" t="s">
        <v>28</v>
      </c>
      <c r="O968" s="4"/>
      <c r="P968" s="4" t="s">
        <v>28</v>
      </c>
      <c r="Q968" s="4"/>
      <c r="R968" s="4" t="s">
        <v>28</v>
      </c>
      <c r="S968" s="4"/>
      <c r="T968" s="4"/>
      <c r="U968" s="4" t="s">
        <v>28</v>
      </c>
      <c r="V968" s="4"/>
      <c r="W968" s="4" t="s">
        <v>28</v>
      </c>
      <c r="X968" s="4"/>
      <c r="Y968" s="4" t="s">
        <v>28</v>
      </c>
      <c r="Z968" s="4"/>
      <c r="AA968" s="4"/>
      <c r="AB968" s="4" t="s">
        <v>28</v>
      </c>
      <c r="AC968" s="4"/>
      <c r="AD968" s="4" t="s">
        <v>28</v>
      </c>
      <c r="AE968" s="236"/>
      <c r="AF968" s="4" t="s">
        <v>28</v>
      </c>
      <c r="AG968" s="4"/>
      <c r="AH968" s="4"/>
      <c r="AI968" s="4" t="s">
        <v>28</v>
      </c>
      <c r="AJ968" s="4"/>
      <c r="AK968" s="4" t="s">
        <v>28</v>
      </c>
      <c r="AL968" s="4"/>
      <c r="AM968" s="4" t="s">
        <v>28</v>
      </c>
      <c r="AN968" s="4"/>
      <c r="AO968" s="4"/>
      <c r="AP968" s="42">
        <f ca="1">COUNTIFS(INDIRECT(Data!$J$2),"&lt;&gt;")</f>
        <v>13</v>
      </c>
      <c r="AQ968" s="42">
        <f ca="1">COUNTIFS(INDIRECT(Data!$J$2),"P")</f>
        <v>0</v>
      </c>
      <c r="AR968" s="42">
        <f ca="1">COUNTIFS(INDIRECT(Data!$J$2),"A")</f>
        <v>13</v>
      </c>
      <c r="AS968" s="43">
        <f ca="1">COUNTIFS(INDIRECT(Data!$J$2),"L")</f>
        <v>0</v>
      </c>
      <c r="AT968" s="44">
        <f ca="1">IFERROR(Attd_Sheet[[#This Row],[Classes Attended]]/Attd_Sheet[[#This Row],[Column1]],"")</f>
        <v>0</v>
      </c>
      <c r="AU968" s="26"/>
    </row>
    <row r="969" spans="1:47" s="35" customFormat="1" hidden="1" x14ac:dyDescent="0.25">
      <c r="A969" s="42">
        <f>COUNTIFS(Attd_Sheet[Student ID],Attd_Sheet[[#This Row],[Student ID]])</f>
        <v>1</v>
      </c>
      <c r="B969" s="13" t="s">
        <v>137</v>
      </c>
      <c r="C969" s="193" t="s">
        <v>2981</v>
      </c>
      <c r="D969" s="215" t="s">
        <v>1843</v>
      </c>
      <c r="E969" s="215" t="s">
        <v>1844</v>
      </c>
      <c r="F969" s="196" t="s">
        <v>33</v>
      </c>
      <c r="G969" s="215" t="s">
        <v>2398</v>
      </c>
      <c r="H969" s="193" t="s">
        <v>7</v>
      </c>
      <c r="I969" s="224" t="s">
        <v>2867</v>
      </c>
      <c r="J969" s="120" t="s">
        <v>118</v>
      </c>
      <c r="K969" s="4" t="s">
        <v>16</v>
      </c>
      <c r="L969" s="4"/>
      <c r="M969" s="4"/>
      <c r="N969" s="4" t="s">
        <v>16</v>
      </c>
      <c r="O969" s="4"/>
      <c r="P969" s="4" t="s">
        <v>16</v>
      </c>
      <c r="Q969" s="4"/>
      <c r="R969" s="4" t="s">
        <v>16</v>
      </c>
      <c r="S969" s="4"/>
      <c r="T969" s="4"/>
      <c r="U969" s="4" t="s">
        <v>16</v>
      </c>
      <c r="V969" s="4"/>
      <c r="W969" s="4" t="s">
        <v>16</v>
      </c>
      <c r="X969" s="4"/>
      <c r="Y969" s="4" t="s">
        <v>16</v>
      </c>
      <c r="Z969" s="4"/>
      <c r="AA969" s="4"/>
      <c r="AB969" s="4" t="s">
        <v>16</v>
      </c>
      <c r="AC969" s="4"/>
      <c r="AD969" s="4" t="s">
        <v>16</v>
      </c>
      <c r="AE969" s="236"/>
      <c r="AF969" s="4" t="s">
        <v>16</v>
      </c>
      <c r="AG969" s="4"/>
      <c r="AH969" s="4"/>
      <c r="AI969" s="4" t="s">
        <v>16</v>
      </c>
      <c r="AJ969" s="4"/>
      <c r="AK969" s="4" t="s">
        <v>16</v>
      </c>
      <c r="AL969" s="4"/>
      <c r="AM969" s="4" t="s">
        <v>16</v>
      </c>
      <c r="AN969" s="4"/>
      <c r="AO969" s="4"/>
      <c r="AP969" s="42">
        <f ca="1">COUNTIFS(INDIRECT(Data!$J$2),"&lt;&gt;")</f>
        <v>13</v>
      </c>
      <c r="AQ969" s="42">
        <f ca="1">COUNTIFS(INDIRECT(Data!$J$2),"P")</f>
        <v>13</v>
      </c>
      <c r="AR969" s="42">
        <f ca="1">COUNTIFS(INDIRECT(Data!$J$2),"A")</f>
        <v>0</v>
      </c>
      <c r="AS969" s="43">
        <f ca="1">COUNTIFS(INDIRECT(Data!$J$2),"L")</f>
        <v>0</v>
      </c>
      <c r="AT969" s="44">
        <f ca="1">IFERROR(Attd_Sheet[[#This Row],[Classes Attended]]/Attd_Sheet[[#This Row],[Column1]],"")</f>
        <v>1</v>
      </c>
      <c r="AU969" s="26"/>
    </row>
    <row r="970" spans="1:47" s="35" customFormat="1" hidden="1" x14ac:dyDescent="0.25">
      <c r="A970" s="42">
        <f>COUNTIFS(Attd_Sheet[Student ID],Attd_Sheet[[#This Row],[Student ID]])</f>
        <v>1</v>
      </c>
      <c r="B970" s="13" t="s">
        <v>137</v>
      </c>
      <c r="C970" s="193" t="s">
        <v>2981</v>
      </c>
      <c r="D970" s="215" t="s">
        <v>1845</v>
      </c>
      <c r="E970" s="215" t="s">
        <v>1846</v>
      </c>
      <c r="F970" s="196" t="s">
        <v>33</v>
      </c>
      <c r="G970" s="215" t="s">
        <v>2398</v>
      </c>
      <c r="H970" s="193" t="s">
        <v>7</v>
      </c>
      <c r="I970" s="224" t="s">
        <v>2867</v>
      </c>
      <c r="J970" s="120" t="s">
        <v>118</v>
      </c>
      <c r="K970" s="4" t="s">
        <v>16</v>
      </c>
      <c r="L970" s="4"/>
      <c r="M970" s="4"/>
      <c r="N970" s="4" t="s">
        <v>16</v>
      </c>
      <c r="O970" s="4"/>
      <c r="P970" s="4" t="s">
        <v>16</v>
      </c>
      <c r="Q970" s="4"/>
      <c r="R970" s="4" t="s">
        <v>16</v>
      </c>
      <c r="S970" s="4"/>
      <c r="T970" s="4"/>
      <c r="U970" s="4" t="s">
        <v>16</v>
      </c>
      <c r="V970" s="4"/>
      <c r="W970" s="4" t="s">
        <v>16</v>
      </c>
      <c r="X970" s="4"/>
      <c r="Y970" s="4" t="s">
        <v>16</v>
      </c>
      <c r="Z970" s="4"/>
      <c r="AA970" s="4"/>
      <c r="AB970" s="4" t="s">
        <v>28</v>
      </c>
      <c r="AC970" s="4"/>
      <c r="AD970" s="4" t="s">
        <v>16</v>
      </c>
      <c r="AE970" s="236"/>
      <c r="AF970" s="4" t="s">
        <v>16</v>
      </c>
      <c r="AG970" s="4"/>
      <c r="AH970" s="4"/>
      <c r="AI970" s="4" t="s">
        <v>16</v>
      </c>
      <c r="AJ970" s="4"/>
      <c r="AK970" s="4" t="s">
        <v>16</v>
      </c>
      <c r="AL970" s="4"/>
      <c r="AM970" s="4" t="s">
        <v>16</v>
      </c>
      <c r="AN970" s="4"/>
      <c r="AO970" s="4"/>
      <c r="AP970" s="42">
        <f ca="1">COUNTIFS(INDIRECT(Data!$J$2),"&lt;&gt;")</f>
        <v>13</v>
      </c>
      <c r="AQ970" s="42">
        <f ca="1">COUNTIFS(INDIRECT(Data!$J$2),"P")</f>
        <v>12</v>
      </c>
      <c r="AR970" s="42">
        <f ca="1">COUNTIFS(INDIRECT(Data!$J$2),"A")</f>
        <v>1</v>
      </c>
      <c r="AS970" s="43">
        <f ca="1">COUNTIFS(INDIRECT(Data!$J$2),"L")</f>
        <v>0</v>
      </c>
      <c r="AT970" s="44">
        <f ca="1">IFERROR(Attd_Sheet[[#This Row],[Classes Attended]]/Attd_Sheet[[#This Row],[Column1]],"")</f>
        <v>0.92307692307692313</v>
      </c>
      <c r="AU970" s="26"/>
    </row>
    <row r="971" spans="1:47" s="35" customFormat="1" hidden="1" x14ac:dyDescent="0.25">
      <c r="A971" s="42">
        <f>COUNTIFS(Attd_Sheet[Student ID],Attd_Sheet[[#This Row],[Student ID]])</f>
        <v>1</v>
      </c>
      <c r="B971" s="13" t="s">
        <v>137</v>
      </c>
      <c r="C971" s="193" t="s">
        <v>2981</v>
      </c>
      <c r="D971" s="215" t="s">
        <v>1847</v>
      </c>
      <c r="E971" s="215" t="s">
        <v>1848</v>
      </c>
      <c r="F971" s="196" t="s">
        <v>33</v>
      </c>
      <c r="G971" s="215" t="s">
        <v>2398</v>
      </c>
      <c r="H971" s="193" t="s">
        <v>7</v>
      </c>
      <c r="I971" s="224" t="s">
        <v>2867</v>
      </c>
      <c r="J971" s="120" t="s">
        <v>118</v>
      </c>
      <c r="K971" s="4" t="s">
        <v>16</v>
      </c>
      <c r="L971" s="4"/>
      <c r="M971" s="4"/>
      <c r="N971" s="4" t="s">
        <v>16</v>
      </c>
      <c r="O971" s="4"/>
      <c r="P971" s="4" t="s">
        <v>16</v>
      </c>
      <c r="Q971" s="4"/>
      <c r="R971" s="4" t="s">
        <v>16</v>
      </c>
      <c r="S971" s="4"/>
      <c r="T971" s="4"/>
      <c r="U971" s="4" t="s">
        <v>16</v>
      </c>
      <c r="V971" s="4"/>
      <c r="W971" s="4" t="s">
        <v>16</v>
      </c>
      <c r="X971" s="4"/>
      <c r="Y971" s="4" t="s">
        <v>16</v>
      </c>
      <c r="Z971" s="4"/>
      <c r="AA971" s="4"/>
      <c r="AB971" s="4" t="s">
        <v>16</v>
      </c>
      <c r="AC971" s="4"/>
      <c r="AD971" s="4" t="s">
        <v>16</v>
      </c>
      <c r="AE971" s="236"/>
      <c r="AF971" s="4" t="s">
        <v>16</v>
      </c>
      <c r="AG971" s="4"/>
      <c r="AH971" s="4"/>
      <c r="AI971" s="4" t="s">
        <v>16</v>
      </c>
      <c r="AJ971" s="4"/>
      <c r="AK971" s="4" t="s">
        <v>28</v>
      </c>
      <c r="AL971" s="4"/>
      <c r="AM971" s="4" t="s">
        <v>16</v>
      </c>
      <c r="AN971" s="4"/>
      <c r="AO971" s="4"/>
      <c r="AP971" s="42">
        <f ca="1">COUNTIFS(INDIRECT(Data!$J$2),"&lt;&gt;")</f>
        <v>13</v>
      </c>
      <c r="AQ971" s="42">
        <f ca="1">COUNTIFS(INDIRECT(Data!$J$2),"P")</f>
        <v>12</v>
      </c>
      <c r="AR971" s="42">
        <f ca="1">COUNTIFS(INDIRECT(Data!$J$2),"A")</f>
        <v>1</v>
      </c>
      <c r="AS971" s="43">
        <f ca="1">COUNTIFS(INDIRECT(Data!$J$2),"L")</f>
        <v>0</v>
      </c>
      <c r="AT971" s="44">
        <f ca="1">IFERROR(Attd_Sheet[[#This Row],[Classes Attended]]/Attd_Sheet[[#This Row],[Column1]],"")</f>
        <v>0.92307692307692313</v>
      </c>
      <c r="AU971" s="26"/>
    </row>
    <row r="972" spans="1:47" s="35" customFormat="1" hidden="1" x14ac:dyDescent="0.25">
      <c r="A972" s="42">
        <f>COUNTIFS(Attd_Sheet[Student ID],Attd_Sheet[[#This Row],[Student ID]])</f>
        <v>1</v>
      </c>
      <c r="B972" s="13" t="s">
        <v>137</v>
      </c>
      <c r="C972" s="193" t="s">
        <v>2981</v>
      </c>
      <c r="D972" s="215" t="s">
        <v>1849</v>
      </c>
      <c r="E972" s="215" t="s">
        <v>1850</v>
      </c>
      <c r="F972" s="196" t="s">
        <v>33</v>
      </c>
      <c r="G972" s="215" t="s">
        <v>2398</v>
      </c>
      <c r="H972" s="193" t="s">
        <v>7</v>
      </c>
      <c r="I972" s="224" t="s">
        <v>2867</v>
      </c>
      <c r="J972" s="120" t="s">
        <v>118</v>
      </c>
      <c r="K972" s="4" t="s">
        <v>16</v>
      </c>
      <c r="L972" s="4"/>
      <c r="M972" s="4"/>
      <c r="N972" s="4" t="s">
        <v>16</v>
      </c>
      <c r="O972" s="4"/>
      <c r="P972" s="4" t="s">
        <v>16</v>
      </c>
      <c r="Q972" s="4"/>
      <c r="R972" s="4" t="s">
        <v>16</v>
      </c>
      <c r="S972" s="4"/>
      <c r="T972" s="4"/>
      <c r="U972" s="4" t="s">
        <v>16</v>
      </c>
      <c r="V972" s="4"/>
      <c r="W972" s="4" t="s">
        <v>16</v>
      </c>
      <c r="X972" s="4"/>
      <c r="Y972" s="4" t="s">
        <v>16</v>
      </c>
      <c r="Z972" s="4"/>
      <c r="AA972" s="4"/>
      <c r="AB972" s="4" t="s">
        <v>16</v>
      </c>
      <c r="AC972" s="4"/>
      <c r="AD972" s="4" t="s">
        <v>16</v>
      </c>
      <c r="AE972" s="236"/>
      <c r="AF972" s="4" t="s">
        <v>16</v>
      </c>
      <c r="AG972" s="4"/>
      <c r="AH972" s="4"/>
      <c r="AI972" s="4" t="s">
        <v>16</v>
      </c>
      <c r="AJ972" s="4"/>
      <c r="AK972" s="4" t="s">
        <v>16</v>
      </c>
      <c r="AL972" s="4"/>
      <c r="AM972" s="4" t="s">
        <v>16</v>
      </c>
      <c r="AN972" s="4"/>
      <c r="AO972" s="4"/>
      <c r="AP972" s="42">
        <f ca="1">COUNTIFS(INDIRECT(Data!$J$2),"&lt;&gt;")</f>
        <v>13</v>
      </c>
      <c r="AQ972" s="42">
        <f ca="1">COUNTIFS(INDIRECT(Data!$J$2),"P")</f>
        <v>13</v>
      </c>
      <c r="AR972" s="42">
        <f ca="1">COUNTIFS(INDIRECT(Data!$J$2),"A")</f>
        <v>0</v>
      </c>
      <c r="AS972" s="43">
        <f ca="1">COUNTIFS(INDIRECT(Data!$J$2),"L")</f>
        <v>0</v>
      </c>
      <c r="AT972" s="44">
        <f ca="1">IFERROR(Attd_Sheet[[#This Row],[Classes Attended]]/Attd_Sheet[[#This Row],[Column1]],"")</f>
        <v>1</v>
      </c>
      <c r="AU972" s="26"/>
    </row>
    <row r="973" spans="1:47" s="35" customFormat="1" hidden="1" x14ac:dyDescent="0.25">
      <c r="A973" s="42">
        <f>COUNTIFS(Attd_Sheet[Student ID],Attd_Sheet[[#This Row],[Student ID]])</f>
        <v>1</v>
      </c>
      <c r="B973" s="13" t="s">
        <v>137</v>
      </c>
      <c r="C973" s="193" t="s">
        <v>2981</v>
      </c>
      <c r="D973" s="215" t="s">
        <v>1851</v>
      </c>
      <c r="E973" s="215" t="s">
        <v>1852</v>
      </c>
      <c r="F973" s="196" t="s">
        <v>33</v>
      </c>
      <c r="G973" s="215" t="s">
        <v>2398</v>
      </c>
      <c r="H973" s="193" t="s">
        <v>7</v>
      </c>
      <c r="I973" s="224" t="s">
        <v>2867</v>
      </c>
      <c r="J973" s="120" t="s">
        <v>118</v>
      </c>
      <c r="K973" s="4" t="s">
        <v>16</v>
      </c>
      <c r="L973" s="4"/>
      <c r="M973" s="4"/>
      <c r="N973" s="4" t="s">
        <v>16</v>
      </c>
      <c r="O973" s="4"/>
      <c r="P973" s="4" t="s">
        <v>16</v>
      </c>
      <c r="Q973" s="4"/>
      <c r="R973" s="4" t="s">
        <v>16</v>
      </c>
      <c r="S973" s="4"/>
      <c r="T973" s="4"/>
      <c r="U973" s="4" t="s">
        <v>16</v>
      </c>
      <c r="V973" s="4"/>
      <c r="W973" s="4" t="s">
        <v>28</v>
      </c>
      <c r="X973" s="4"/>
      <c r="Y973" s="4" t="s">
        <v>16</v>
      </c>
      <c r="Z973" s="4"/>
      <c r="AA973" s="4"/>
      <c r="AB973" s="4" t="s">
        <v>16</v>
      </c>
      <c r="AC973" s="4"/>
      <c r="AD973" s="4" t="s">
        <v>16</v>
      </c>
      <c r="AE973" s="236"/>
      <c r="AF973" s="4" t="s">
        <v>16</v>
      </c>
      <c r="AG973" s="4"/>
      <c r="AH973" s="4"/>
      <c r="AI973" s="4" t="s">
        <v>16</v>
      </c>
      <c r="AJ973" s="4"/>
      <c r="AK973" s="4" t="s">
        <v>16</v>
      </c>
      <c r="AL973" s="4"/>
      <c r="AM973" s="4" t="s">
        <v>16</v>
      </c>
      <c r="AN973" s="4"/>
      <c r="AO973" s="4"/>
      <c r="AP973" s="42">
        <f ca="1">COUNTIFS(INDIRECT(Data!$J$2),"&lt;&gt;")</f>
        <v>13</v>
      </c>
      <c r="AQ973" s="42">
        <f ca="1">COUNTIFS(INDIRECT(Data!$J$2),"P")</f>
        <v>12</v>
      </c>
      <c r="AR973" s="42">
        <f ca="1">COUNTIFS(INDIRECT(Data!$J$2),"A")</f>
        <v>1</v>
      </c>
      <c r="AS973" s="43">
        <f ca="1">COUNTIFS(INDIRECT(Data!$J$2),"L")</f>
        <v>0</v>
      </c>
      <c r="AT973" s="44">
        <f ca="1">IFERROR(Attd_Sheet[[#This Row],[Classes Attended]]/Attd_Sheet[[#This Row],[Column1]],"")</f>
        <v>0.92307692307692313</v>
      </c>
      <c r="AU973" s="26"/>
    </row>
    <row r="974" spans="1:47" s="35" customFormat="1" hidden="1" x14ac:dyDescent="0.25">
      <c r="A974" s="42">
        <f>COUNTIFS(Attd_Sheet[Student ID],Attd_Sheet[[#This Row],[Student ID]])</f>
        <v>1</v>
      </c>
      <c r="B974" s="13" t="s">
        <v>137</v>
      </c>
      <c r="C974" s="193" t="s">
        <v>2981</v>
      </c>
      <c r="D974" s="215" t="s">
        <v>1853</v>
      </c>
      <c r="E974" s="215" t="s">
        <v>1299</v>
      </c>
      <c r="F974" s="196" t="s">
        <v>33</v>
      </c>
      <c r="G974" s="215" t="s">
        <v>2398</v>
      </c>
      <c r="H974" s="193" t="s">
        <v>7</v>
      </c>
      <c r="I974" s="224" t="s">
        <v>2867</v>
      </c>
      <c r="J974" s="120" t="s">
        <v>118</v>
      </c>
      <c r="K974" s="4" t="s">
        <v>16</v>
      </c>
      <c r="L974" s="4"/>
      <c r="M974" s="4"/>
      <c r="N974" s="4" t="s">
        <v>16</v>
      </c>
      <c r="O974" s="4"/>
      <c r="P974" s="4" t="s">
        <v>16</v>
      </c>
      <c r="Q974" s="4"/>
      <c r="R974" s="4" t="s">
        <v>16</v>
      </c>
      <c r="S974" s="4"/>
      <c r="T974" s="4"/>
      <c r="U974" s="4" t="s">
        <v>16</v>
      </c>
      <c r="V974" s="4"/>
      <c r="W974" s="4" t="s">
        <v>16</v>
      </c>
      <c r="X974" s="4"/>
      <c r="Y974" s="4" t="s">
        <v>16</v>
      </c>
      <c r="Z974" s="4"/>
      <c r="AA974" s="4"/>
      <c r="AB974" s="4" t="s">
        <v>16</v>
      </c>
      <c r="AC974" s="4"/>
      <c r="AD974" s="4" t="s">
        <v>16</v>
      </c>
      <c r="AE974" s="236"/>
      <c r="AF974" s="4" t="s">
        <v>16</v>
      </c>
      <c r="AG974" s="4"/>
      <c r="AH974" s="4"/>
      <c r="AI974" s="4" t="s">
        <v>16</v>
      </c>
      <c r="AJ974" s="4"/>
      <c r="AK974" s="4" t="s">
        <v>16</v>
      </c>
      <c r="AL974" s="4"/>
      <c r="AM974" s="4" t="s">
        <v>16</v>
      </c>
      <c r="AN974" s="4"/>
      <c r="AO974" s="4"/>
      <c r="AP974" s="42">
        <f ca="1">COUNTIFS(INDIRECT(Data!$J$2),"&lt;&gt;")</f>
        <v>13</v>
      </c>
      <c r="AQ974" s="42">
        <f ca="1">COUNTIFS(INDIRECT(Data!$J$2),"P")</f>
        <v>13</v>
      </c>
      <c r="AR974" s="42">
        <f ca="1">COUNTIFS(INDIRECT(Data!$J$2),"A")</f>
        <v>0</v>
      </c>
      <c r="AS974" s="43">
        <f ca="1">COUNTIFS(INDIRECT(Data!$J$2),"L")</f>
        <v>0</v>
      </c>
      <c r="AT974" s="44">
        <f ca="1">IFERROR(Attd_Sheet[[#This Row],[Classes Attended]]/Attd_Sheet[[#This Row],[Column1]],"")</f>
        <v>1</v>
      </c>
      <c r="AU974" s="26"/>
    </row>
    <row r="975" spans="1:47" s="35" customFormat="1" hidden="1" x14ac:dyDescent="0.25">
      <c r="A975" s="42">
        <f>COUNTIFS(Attd_Sheet[Student ID],Attd_Sheet[[#This Row],[Student ID]])</f>
        <v>1</v>
      </c>
      <c r="B975" s="13" t="s">
        <v>137</v>
      </c>
      <c r="C975" s="193" t="s">
        <v>2981</v>
      </c>
      <c r="D975" s="215" t="s">
        <v>1854</v>
      </c>
      <c r="E975" s="215" t="s">
        <v>1855</v>
      </c>
      <c r="F975" s="196" t="s">
        <v>33</v>
      </c>
      <c r="G975" s="215" t="s">
        <v>2398</v>
      </c>
      <c r="H975" s="193" t="s">
        <v>7</v>
      </c>
      <c r="I975" s="224" t="s">
        <v>2867</v>
      </c>
      <c r="J975" s="120" t="s">
        <v>118</v>
      </c>
      <c r="K975" s="4" t="s">
        <v>16</v>
      </c>
      <c r="L975" s="4"/>
      <c r="M975" s="4"/>
      <c r="N975" s="4" t="s">
        <v>16</v>
      </c>
      <c r="O975" s="4"/>
      <c r="P975" s="4" t="s">
        <v>16</v>
      </c>
      <c r="Q975" s="4"/>
      <c r="R975" s="4" t="s">
        <v>16</v>
      </c>
      <c r="S975" s="4"/>
      <c r="T975" s="4"/>
      <c r="U975" s="4" t="s">
        <v>16</v>
      </c>
      <c r="V975" s="4"/>
      <c r="W975" s="4" t="s">
        <v>16</v>
      </c>
      <c r="X975" s="4"/>
      <c r="Y975" s="4" t="s">
        <v>16</v>
      </c>
      <c r="Z975" s="4"/>
      <c r="AA975" s="4"/>
      <c r="AB975" s="4" t="s">
        <v>16</v>
      </c>
      <c r="AC975" s="4"/>
      <c r="AD975" s="4" t="s">
        <v>16</v>
      </c>
      <c r="AE975" s="236"/>
      <c r="AF975" s="4" t="s">
        <v>16</v>
      </c>
      <c r="AG975" s="4"/>
      <c r="AH975" s="4"/>
      <c r="AI975" s="4" t="s">
        <v>16</v>
      </c>
      <c r="AJ975" s="4"/>
      <c r="AK975" s="4" t="s">
        <v>16</v>
      </c>
      <c r="AL975" s="4"/>
      <c r="AM975" s="4" t="s">
        <v>16</v>
      </c>
      <c r="AN975" s="4"/>
      <c r="AO975" s="4"/>
      <c r="AP975" s="42">
        <f ca="1">COUNTIFS(INDIRECT(Data!$J$2),"&lt;&gt;")</f>
        <v>13</v>
      </c>
      <c r="AQ975" s="42">
        <f ca="1">COUNTIFS(INDIRECT(Data!$J$2),"P")</f>
        <v>13</v>
      </c>
      <c r="AR975" s="42">
        <f ca="1">COUNTIFS(INDIRECT(Data!$J$2),"A")</f>
        <v>0</v>
      </c>
      <c r="AS975" s="43">
        <f ca="1">COUNTIFS(INDIRECT(Data!$J$2),"L")</f>
        <v>0</v>
      </c>
      <c r="AT975" s="44">
        <f ca="1">IFERROR(Attd_Sheet[[#This Row],[Classes Attended]]/Attd_Sheet[[#This Row],[Column1]],"")</f>
        <v>1</v>
      </c>
      <c r="AU975" s="26"/>
    </row>
    <row r="976" spans="1:47" s="35" customFormat="1" hidden="1" x14ac:dyDescent="0.25">
      <c r="A976" s="42">
        <f>COUNTIFS(Attd_Sheet[Student ID],Attd_Sheet[[#This Row],[Student ID]])</f>
        <v>1</v>
      </c>
      <c r="B976" s="13" t="s">
        <v>137</v>
      </c>
      <c r="C976" s="193" t="s">
        <v>2981</v>
      </c>
      <c r="D976" s="215" t="s">
        <v>1856</v>
      </c>
      <c r="E976" s="215" t="s">
        <v>1857</v>
      </c>
      <c r="F976" s="196" t="s">
        <v>33</v>
      </c>
      <c r="G976" s="215" t="s">
        <v>2398</v>
      </c>
      <c r="H976" s="193" t="s">
        <v>7</v>
      </c>
      <c r="I976" s="224" t="s">
        <v>2867</v>
      </c>
      <c r="J976" s="120" t="s">
        <v>118</v>
      </c>
      <c r="K976" s="4" t="s">
        <v>16</v>
      </c>
      <c r="L976" s="4"/>
      <c r="M976" s="4"/>
      <c r="N976" s="4" t="s">
        <v>16</v>
      </c>
      <c r="O976" s="4"/>
      <c r="P976" s="4" t="s">
        <v>16</v>
      </c>
      <c r="Q976" s="4"/>
      <c r="R976" s="4" t="s">
        <v>16</v>
      </c>
      <c r="S976" s="4"/>
      <c r="T976" s="4"/>
      <c r="U976" s="4" t="s">
        <v>16</v>
      </c>
      <c r="V976" s="4"/>
      <c r="W976" s="4" t="s">
        <v>16</v>
      </c>
      <c r="X976" s="4"/>
      <c r="Y976" s="4" t="s">
        <v>16</v>
      </c>
      <c r="Z976" s="4"/>
      <c r="AA976" s="4"/>
      <c r="AB976" s="4" t="s">
        <v>16</v>
      </c>
      <c r="AC976" s="4"/>
      <c r="AD976" s="4" t="s">
        <v>16</v>
      </c>
      <c r="AE976" s="236"/>
      <c r="AF976" s="4" t="s">
        <v>16</v>
      </c>
      <c r="AG976" s="4"/>
      <c r="AH976" s="4"/>
      <c r="AI976" s="4" t="s">
        <v>16</v>
      </c>
      <c r="AJ976" s="4"/>
      <c r="AK976" s="4" t="s">
        <v>16</v>
      </c>
      <c r="AL976" s="4"/>
      <c r="AM976" s="4" t="s">
        <v>16</v>
      </c>
      <c r="AN976" s="4"/>
      <c r="AO976" s="4"/>
      <c r="AP976" s="42">
        <f ca="1">COUNTIFS(INDIRECT(Data!$J$2),"&lt;&gt;")</f>
        <v>13</v>
      </c>
      <c r="AQ976" s="42">
        <f ca="1">COUNTIFS(INDIRECT(Data!$J$2),"P")</f>
        <v>13</v>
      </c>
      <c r="AR976" s="42">
        <f ca="1">COUNTIFS(INDIRECT(Data!$J$2),"A")</f>
        <v>0</v>
      </c>
      <c r="AS976" s="43">
        <f ca="1">COUNTIFS(INDIRECT(Data!$J$2),"L")</f>
        <v>0</v>
      </c>
      <c r="AT976" s="44">
        <f ca="1">IFERROR(Attd_Sheet[[#This Row],[Classes Attended]]/Attd_Sheet[[#This Row],[Column1]],"")</f>
        <v>1</v>
      </c>
      <c r="AU976" s="26"/>
    </row>
    <row r="977" spans="1:47" s="35" customFormat="1" hidden="1" x14ac:dyDescent="0.25">
      <c r="A977" s="42">
        <f>COUNTIFS(Attd_Sheet[Student ID],Attd_Sheet[[#This Row],[Student ID]])</f>
        <v>1</v>
      </c>
      <c r="B977" s="13" t="s">
        <v>137</v>
      </c>
      <c r="C977" s="193" t="s">
        <v>2981</v>
      </c>
      <c r="D977" s="215" t="s">
        <v>1858</v>
      </c>
      <c r="E977" s="215" t="s">
        <v>1859</v>
      </c>
      <c r="F977" s="196" t="s">
        <v>33</v>
      </c>
      <c r="G977" s="215" t="s">
        <v>2398</v>
      </c>
      <c r="H977" s="193" t="s">
        <v>7</v>
      </c>
      <c r="I977" s="224" t="s">
        <v>2867</v>
      </c>
      <c r="J977" s="120" t="s">
        <v>118</v>
      </c>
      <c r="K977" s="4" t="s">
        <v>16</v>
      </c>
      <c r="L977" s="4"/>
      <c r="M977" s="4"/>
      <c r="N977" s="4" t="s">
        <v>16</v>
      </c>
      <c r="O977" s="4"/>
      <c r="P977" s="4" t="s">
        <v>16</v>
      </c>
      <c r="Q977" s="4"/>
      <c r="R977" s="4" t="s">
        <v>16</v>
      </c>
      <c r="S977" s="4"/>
      <c r="T977" s="4"/>
      <c r="U977" s="4" t="s">
        <v>16</v>
      </c>
      <c r="V977" s="4"/>
      <c r="W977" s="4" t="s">
        <v>16</v>
      </c>
      <c r="X977" s="4"/>
      <c r="Y977" s="4" t="s">
        <v>28</v>
      </c>
      <c r="Z977" s="4"/>
      <c r="AA977" s="4"/>
      <c r="AB977" s="4" t="s">
        <v>28</v>
      </c>
      <c r="AC977" s="4"/>
      <c r="AD977" s="4" t="s">
        <v>16</v>
      </c>
      <c r="AE977" s="236"/>
      <c r="AF977" s="4" t="s">
        <v>16</v>
      </c>
      <c r="AG977" s="4"/>
      <c r="AH977" s="4"/>
      <c r="AI977" s="4" t="s">
        <v>28</v>
      </c>
      <c r="AJ977" s="4"/>
      <c r="AK977" s="4" t="s">
        <v>16</v>
      </c>
      <c r="AL977" s="4"/>
      <c r="AM977" s="4" t="s">
        <v>16</v>
      </c>
      <c r="AN977" s="4"/>
      <c r="AO977" s="4"/>
      <c r="AP977" s="42">
        <f ca="1">COUNTIFS(INDIRECT(Data!$J$2),"&lt;&gt;")</f>
        <v>13</v>
      </c>
      <c r="AQ977" s="42">
        <f ca="1">COUNTIFS(INDIRECT(Data!$J$2),"P")</f>
        <v>10</v>
      </c>
      <c r="AR977" s="42">
        <f ca="1">COUNTIFS(INDIRECT(Data!$J$2),"A")</f>
        <v>3</v>
      </c>
      <c r="AS977" s="43">
        <f ca="1">COUNTIFS(INDIRECT(Data!$J$2),"L")</f>
        <v>0</v>
      </c>
      <c r="AT977" s="44">
        <f ca="1">IFERROR(Attd_Sheet[[#This Row],[Classes Attended]]/Attd_Sheet[[#This Row],[Column1]],"")</f>
        <v>0.76923076923076927</v>
      </c>
      <c r="AU977" s="26"/>
    </row>
    <row r="978" spans="1:47" s="35" customFormat="1" hidden="1" x14ac:dyDescent="0.25">
      <c r="A978" s="42">
        <f>COUNTIFS(Attd_Sheet[Student ID],Attd_Sheet[[#This Row],[Student ID]])</f>
        <v>1</v>
      </c>
      <c r="B978" s="13" t="s">
        <v>137</v>
      </c>
      <c r="C978" s="193" t="s">
        <v>2981</v>
      </c>
      <c r="D978" s="215" t="s">
        <v>1860</v>
      </c>
      <c r="E978" s="215" t="s">
        <v>1861</v>
      </c>
      <c r="F978" s="196" t="s">
        <v>33</v>
      </c>
      <c r="G978" s="215" t="s">
        <v>2398</v>
      </c>
      <c r="H978" s="193" t="s">
        <v>7</v>
      </c>
      <c r="I978" s="224" t="s">
        <v>2867</v>
      </c>
      <c r="J978" s="120" t="s">
        <v>118</v>
      </c>
      <c r="K978" s="4" t="s">
        <v>28</v>
      </c>
      <c r="L978" s="4"/>
      <c r="M978" s="4"/>
      <c r="N978" s="4" t="s">
        <v>16</v>
      </c>
      <c r="O978" s="4"/>
      <c r="P978" s="4" t="s">
        <v>16</v>
      </c>
      <c r="Q978" s="4"/>
      <c r="R978" s="4" t="s">
        <v>16</v>
      </c>
      <c r="S978" s="4"/>
      <c r="T978" s="4"/>
      <c r="U978" s="4" t="s">
        <v>16</v>
      </c>
      <c r="V978" s="4"/>
      <c r="W978" s="4" t="s">
        <v>16</v>
      </c>
      <c r="X978" s="4"/>
      <c r="Y978" s="4" t="s">
        <v>16</v>
      </c>
      <c r="Z978" s="4"/>
      <c r="AA978" s="4"/>
      <c r="AB978" s="4" t="s">
        <v>16</v>
      </c>
      <c r="AC978" s="4"/>
      <c r="AD978" s="4" t="s">
        <v>16</v>
      </c>
      <c r="AE978" s="236"/>
      <c r="AF978" s="4" t="s">
        <v>16</v>
      </c>
      <c r="AG978" s="4"/>
      <c r="AH978" s="4"/>
      <c r="AI978" s="4" t="s">
        <v>16</v>
      </c>
      <c r="AJ978" s="4"/>
      <c r="AK978" s="4" t="s">
        <v>16</v>
      </c>
      <c r="AL978" s="4"/>
      <c r="AM978" s="4" t="s">
        <v>28</v>
      </c>
      <c r="AN978" s="4"/>
      <c r="AO978" s="4"/>
      <c r="AP978" s="42">
        <f ca="1">COUNTIFS(INDIRECT(Data!$J$2),"&lt;&gt;")</f>
        <v>13</v>
      </c>
      <c r="AQ978" s="42">
        <f ca="1">COUNTIFS(INDIRECT(Data!$J$2),"P")</f>
        <v>11</v>
      </c>
      <c r="AR978" s="42">
        <f ca="1">COUNTIFS(INDIRECT(Data!$J$2),"A")</f>
        <v>2</v>
      </c>
      <c r="AS978" s="43">
        <f ca="1">COUNTIFS(INDIRECT(Data!$J$2),"L")</f>
        <v>0</v>
      </c>
      <c r="AT978" s="44">
        <f ca="1">IFERROR(Attd_Sheet[[#This Row],[Classes Attended]]/Attd_Sheet[[#This Row],[Column1]],"")</f>
        <v>0.84615384615384615</v>
      </c>
      <c r="AU978" s="26"/>
    </row>
    <row r="979" spans="1:47" s="35" customFormat="1" hidden="1" x14ac:dyDescent="0.25">
      <c r="A979" s="42">
        <f>COUNTIFS(Attd_Sheet[Student ID],Attd_Sheet[[#This Row],[Student ID]])</f>
        <v>1</v>
      </c>
      <c r="B979" s="13" t="s">
        <v>137</v>
      </c>
      <c r="C979" s="196" t="s">
        <v>2920</v>
      </c>
      <c r="D979" s="215" t="s">
        <v>723</v>
      </c>
      <c r="E979" s="215" t="s">
        <v>1531</v>
      </c>
      <c r="F979" s="196" t="s">
        <v>33</v>
      </c>
      <c r="G979" s="215" t="s">
        <v>2457</v>
      </c>
      <c r="H979" s="193" t="s">
        <v>7</v>
      </c>
      <c r="I979" s="224" t="s">
        <v>2872</v>
      </c>
      <c r="J979" s="120" t="s">
        <v>116</v>
      </c>
      <c r="K979" s="4" t="s">
        <v>16</v>
      </c>
      <c r="L979" s="4"/>
      <c r="M979" s="4"/>
      <c r="N979" s="4" t="s">
        <v>28</v>
      </c>
      <c r="O979" s="4"/>
      <c r="P979" s="4" t="s">
        <v>16</v>
      </c>
      <c r="Q979" s="185"/>
      <c r="R979" s="4" t="s">
        <v>16</v>
      </c>
      <c r="S979" s="4"/>
      <c r="T979" s="4"/>
      <c r="U979" s="4" t="s">
        <v>16</v>
      </c>
      <c r="V979" s="4"/>
      <c r="W979" s="4" t="s">
        <v>16</v>
      </c>
      <c r="X979" s="4"/>
      <c r="Y979" s="4"/>
      <c r="Z979" s="4"/>
      <c r="AA979" s="4"/>
      <c r="AB979" s="4" t="s">
        <v>16</v>
      </c>
      <c r="AC979" s="4"/>
      <c r="AD979" s="4" t="s">
        <v>16</v>
      </c>
      <c r="AE979" s="236"/>
      <c r="AF979" s="4" t="s">
        <v>16</v>
      </c>
      <c r="AG979" s="4"/>
      <c r="AH979" s="4"/>
      <c r="AI979" s="4" t="s">
        <v>16</v>
      </c>
      <c r="AJ979" s="4"/>
      <c r="AK979" s="4" t="s">
        <v>16</v>
      </c>
      <c r="AL979" s="4"/>
      <c r="AM979" s="4" t="s">
        <v>16</v>
      </c>
      <c r="AN979" s="4"/>
      <c r="AO979" s="4"/>
      <c r="AP979" s="42">
        <f ca="1">COUNTIFS(INDIRECT(Data!$J$2),"&lt;&gt;")</f>
        <v>12</v>
      </c>
      <c r="AQ979" s="42">
        <f ca="1">COUNTIFS(INDIRECT(Data!$J$2),"P")</f>
        <v>11</v>
      </c>
      <c r="AR979" s="42">
        <f ca="1">COUNTIFS(INDIRECT(Data!$J$2),"A")</f>
        <v>1</v>
      </c>
      <c r="AS979" s="43">
        <f ca="1">COUNTIFS(INDIRECT(Data!$J$2),"L")</f>
        <v>0</v>
      </c>
      <c r="AT979" s="44">
        <f ca="1">IFERROR(Attd_Sheet[[#This Row],[Classes Attended]]/Attd_Sheet[[#This Row],[Column1]],"")</f>
        <v>0.91666666666666663</v>
      </c>
      <c r="AU979" s="93" t="s">
        <v>3501</v>
      </c>
    </row>
    <row r="980" spans="1:47" s="35" customFormat="1" hidden="1" x14ac:dyDescent="0.25">
      <c r="A980" s="42">
        <f>COUNTIFS(Attd_Sheet[Student ID],Attd_Sheet[[#This Row],[Student ID]])</f>
        <v>1</v>
      </c>
      <c r="B980" s="13" t="s">
        <v>137</v>
      </c>
      <c r="C980" s="196" t="s">
        <v>2920</v>
      </c>
      <c r="D980" s="215" t="s">
        <v>724</v>
      </c>
      <c r="E980" s="215" t="s">
        <v>1532</v>
      </c>
      <c r="F980" s="196" t="s">
        <v>33</v>
      </c>
      <c r="G980" s="215" t="s">
        <v>2457</v>
      </c>
      <c r="H980" s="193" t="s">
        <v>7</v>
      </c>
      <c r="I980" s="224" t="s">
        <v>2872</v>
      </c>
      <c r="J980" s="120" t="s">
        <v>116</v>
      </c>
      <c r="K980" s="4" t="s">
        <v>16</v>
      </c>
      <c r="L980" s="4"/>
      <c r="M980" s="4"/>
      <c r="N980" s="4" t="s">
        <v>28</v>
      </c>
      <c r="O980" s="4"/>
      <c r="P980" s="4" t="s">
        <v>16</v>
      </c>
      <c r="Q980" s="185"/>
      <c r="R980" s="4" t="s">
        <v>16</v>
      </c>
      <c r="S980" s="4"/>
      <c r="T980" s="4"/>
      <c r="U980" s="4" t="s">
        <v>16</v>
      </c>
      <c r="V980" s="4"/>
      <c r="W980" s="4" t="s">
        <v>16</v>
      </c>
      <c r="X980" s="4"/>
      <c r="Y980" s="4"/>
      <c r="Z980" s="4"/>
      <c r="AA980" s="4"/>
      <c r="AB980" s="4" t="s">
        <v>16</v>
      </c>
      <c r="AC980" s="4"/>
      <c r="AD980" s="4" t="s">
        <v>16</v>
      </c>
      <c r="AE980" s="236"/>
      <c r="AF980" s="4" t="s">
        <v>16</v>
      </c>
      <c r="AG980" s="4"/>
      <c r="AH980" s="4"/>
      <c r="AI980" s="4" t="s">
        <v>16</v>
      </c>
      <c r="AJ980" s="4"/>
      <c r="AK980" s="4" t="s">
        <v>16</v>
      </c>
      <c r="AL980" s="4"/>
      <c r="AM980" s="4" t="s">
        <v>16</v>
      </c>
      <c r="AN980" s="4"/>
      <c r="AO980" s="4"/>
      <c r="AP980" s="42">
        <f ca="1">COUNTIFS(INDIRECT(Data!$J$2),"&lt;&gt;")</f>
        <v>12</v>
      </c>
      <c r="AQ980" s="42">
        <f ca="1">COUNTIFS(INDIRECT(Data!$J$2),"P")</f>
        <v>11</v>
      </c>
      <c r="AR980" s="42">
        <f ca="1">COUNTIFS(INDIRECT(Data!$J$2),"A")</f>
        <v>1</v>
      </c>
      <c r="AS980" s="43">
        <f ca="1">COUNTIFS(INDIRECT(Data!$J$2),"L")</f>
        <v>0</v>
      </c>
      <c r="AT980" s="44">
        <f ca="1">IFERROR(Attd_Sheet[[#This Row],[Classes Attended]]/Attd_Sheet[[#This Row],[Column1]],"")</f>
        <v>0.91666666666666663</v>
      </c>
      <c r="AU980" s="93" t="s">
        <v>3501</v>
      </c>
    </row>
    <row r="981" spans="1:47" s="35" customFormat="1" hidden="1" x14ac:dyDescent="0.25">
      <c r="A981" s="42">
        <f>COUNTIFS(Attd_Sheet[Student ID],Attd_Sheet[[#This Row],[Student ID]])</f>
        <v>1</v>
      </c>
      <c r="B981" s="13" t="s">
        <v>137</v>
      </c>
      <c r="C981" s="196" t="s">
        <v>2920</v>
      </c>
      <c r="D981" s="215" t="s">
        <v>725</v>
      </c>
      <c r="E981" s="215" t="s">
        <v>1533</v>
      </c>
      <c r="F981" s="196" t="s">
        <v>33</v>
      </c>
      <c r="G981" s="215" t="s">
        <v>2457</v>
      </c>
      <c r="H981" s="193" t="s">
        <v>7</v>
      </c>
      <c r="I981" s="224" t="s">
        <v>2872</v>
      </c>
      <c r="J981" s="120" t="s">
        <v>116</v>
      </c>
      <c r="K981" s="4" t="s">
        <v>16</v>
      </c>
      <c r="L981" s="4"/>
      <c r="M981" s="4"/>
      <c r="N981" s="4" t="s">
        <v>28</v>
      </c>
      <c r="O981" s="4"/>
      <c r="P981" s="4" t="s">
        <v>16</v>
      </c>
      <c r="Q981" s="185"/>
      <c r="R981" s="4" t="s">
        <v>16</v>
      </c>
      <c r="S981" s="4"/>
      <c r="T981" s="4"/>
      <c r="U981" s="4" t="s">
        <v>16</v>
      </c>
      <c r="V981" s="4"/>
      <c r="W981" s="4" t="s">
        <v>16</v>
      </c>
      <c r="X981" s="4"/>
      <c r="Y981" s="4"/>
      <c r="Z981" s="4"/>
      <c r="AA981" s="4"/>
      <c r="AB981" s="4" t="s">
        <v>16</v>
      </c>
      <c r="AC981" s="4"/>
      <c r="AD981" s="4" t="s">
        <v>16</v>
      </c>
      <c r="AE981" s="236"/>
      <c r="AF981" s="4" t="s">
        <v>16</v>
      </c>
      <c r="AG981" s="4"/>
      <c r="AH981" s="4"/>
      <c r="AI981" s="4" t="s">
        <v>16</v>
      </c>
      <c r="AJ981" s="4"/>
      <c r="AK981" s="4" t="s">
        <v>16</v>
      </c>
      <c r="AL981" s="4"/>
      <c r="AM981" s="4" t="s">
        <v>16</v>
      </c>
      <c r="AN981" s="4"/>
      <c r="AO981" s="4"/>
      <c r="AP981" s="42">
        <f ca="1">COUNTIFS(INDIRECT(Data!$J$2),"&lt;&gt;")</f>
        <v>12</v>
      </c>
      <c r="AQ981" s="42">
        <f ca="1">COUNTIFS(INDIRECT(Data!$J$2),"P")</f>
        <v>11</v>
      </c>
      <c r="AR981" s="42">
        <f ca="1">COUNTIFS(INDIRECT(Data!$J$2),"A")</f>
        <v>1</v>
      </c>
      <c r="AS981" s="43">
        <f ca="1">COUNTIFS(INDIRECT(Data!$J$2),"L")</f>
        <v>0</v>
      </c>
      <c r="AT981" s="44">
        <f ca="1">IFERROR(Attd_Sheet[[#This Row],[Classes Attended]]/Attd_Sheet[[#This Row],[Column1]],"")</f>
        <v>0.91666666666666663</v>
      </c>
      <c r="AU981" s="93" t="s">
        <v>3501</v>
      </c>
    </row>
    <row r="982" spans="1:47" s="35" customFormat="1" hidden="1" x14ac:dyDescent="0.25">
      <c r="A982" s="42">
        <f>COUNTIFS(Attd_Sheet[Student ID],Attd_Sheet[[#This Row],[Student ID]])</f>
        <v>1</v>
      </c>
      <c r="B982" s="13" t="s">
        <v>137</v>
      </c>
      <c r="C982" s="196" t="s">
        <v>2920</v>
      </c>
      <c r="D982" s="215" t="s">
        <v>726</v>
      </c>
      <c r="E982" s="215" t="s">
        <v>1534</v>
      </c>
      <c r="F982" s="196" t="s">
        <v>33</v>
      </c>
      <c r="G982" s="215" t="s">
        <v>2457</v>
      </c>
      <c r="H982" s="193" t="s">
        <v>7</v>
      </c>
      <c r="I982" s="224" t="s">
        <v>2872</v>
      </c>
      <c r="J982" s="120" t="s">
        <v>116</v>
      </c>
      <c r="K982" s="4" t="s">
        <v>28</v>
      </c>
      <c r="L982" s="4"/>
      <c r="M982" s="4"/>
      <c r="N982" s="4" t="s">
        <v>28</v>
      </c>
      <c r="O982" s="4"/>
      <c r="P982" s="4" t="s">
        <v>16</v>
      </c>
      <c r="Q982" s="185"/>
      <c r="R982" s="4" t="s">
        <v>16</v>
      </c>
      <c r="S982" s="4"/>
      <c r="T982" s="4"/>
      <c r="U982" s="4" t="s">
        <v>28</v>
      </c>
      <c r="V982" s="4"/>
      <c r="W982" s="4" t="s">
        <v>16</v>
      </c>
      <c r="X982" s="4"/>
      <c r="Y982" s="4"/>
      <c r="Z982" s="4"/>
      <c r="AA982" s="4"/>
      <c r="AB982" s="4" t="s">
        <v>16</v>
      </c>
      <c r="AC982" s="4"/>
      <c r="AD982" s="4" t="s">
        <v>16</v>
      </c>
      <c r="AE982" s="236"/>
      <c r="AF982" s="4" t="s">
        <v>16</v>
      </c>
      <c r="AG982" s="4"/>
      <c r="AH982" s="4"/>
      <c r="AI982" s="4" t="s">
        <v>16</v>
      </c>
      <c r="AJ982" s="4"/>
      <c r="AK982" s="4" t="s">
        <v>16</v>
      </c>
      <c r="AL982" s="4"/>
      <c r="AM982" s="4" t="s">
        <v>16</v>
      </c>
      <c r="AN982" s="4"/>
      <c r="AO982" s="4"/>
      <c r="AP982" s="42">
        <f ca="1">COUNTIFS(INDIRECT(Data!$J$2),"&lt;&gt;")</f>
        <v>12</v>
      </c>
      <c r="AQ982" s="42">
        <f ca="1">COUNTIFS(INDIRECT(Data!$J$2),"P")</f>
        <v>9</v>
      </c>
      <c r="AR982" s="42">
        <f ca="1">COUNTIFS(INDIRECT(Data!$J$2),"A")</f>
        <v>3</v>
      </c>
      <c r="AS982" s="43">
        <f ca="1">COUNTIFS(INDIRECT(Data!$J$2),"L")</f>
        <v>0</v>
      </c>
      <c r="AT982" s="44">
        <f ca="1">IFERROR(Attd_Sheet[[#This Row],[Classes Attended]]/Attd_Sheet[[#This Row],[Column1]],"")</f>
        <v>0.75</v>
      </c>
      <c r="AU982" s="93" t="s">
        <v>3501</v>
      </c>
    </row>
    <row r="983" spans="1:47" s="35" customFormat="1" hidden="1" x14ac:dyDescent="0.25">
      <c r="A983" s="42">
        <f>COUNTIFS(Attd_Sheet[Student ID],Attd_Sheet[[#This Row],[Student ID]])</f>
        <v>1</v>
      </c>
      <c r="B983" s="13" t="s">
        <v>138</v>
      </c>
      <c r="C983" s="196" t="s">
        <v>2920</v>
      </c>
      <c r="D983" s="215" t="s">
        <v>727</v>
      </c>
      <c r="E983" s="215" t="s">
        <v>1535</v>
      </c>
      <c r="F983" s="196" t="s">
        <v>33</v>
      </c>
      <c r="G983" s="215" t="s">
        <v>2457</v>
      </c>
      <c r="H983" s="193" t="s">
        <v>7</v>
      </c>
      <c r="I983" s="224" t="s">
        <v>2872</v>
      </c>
      <c r="J983" s="120" t="s">
        <v>116</v>
      </c>
      <c r="K983" s="4" t="s">
        <v>28</v>
      </c>
      <c r="L983" s="4"/>
      <c r="M983" s="4"/>
      <c r="N983" s="4" t="s">
        <v>28</v>
      </c>
      <c r="O983" s="4"/>
      <c r="P983" s="4" t="s">
        <v>28</v>
      </c>
      <c r="Q983" s="185"/>
      <c r="R983" s="4" t="s">
        <v>28</v>
      </c>
      <c r="S983" s="4"/>
      <c r="T983" s="4"/>
      <c r="U983" s="4" t="s">
        <v>28</v>
      </c>
      <c r="V983" s="4"/>
      <c r="W983" s="4" t="s">
        <v>28</v>
      </c>
      <c r="X983" s="4"/>
      <c r="Y983" s="4"/>
      <c r="Z983" s="4"/>
      <c r="AA983" s="4"/>
      <c r="AB983" s="4" t="s">
        <v>28</v>
      </c>
      <c r="AC983" s="4"/>
      <c r="AD983" s="4" t="s">
        <v>28</v>
      </c>
      <c r="AE983" s="236"/>
      <c r="AF983" s="4" t="s">
        <v>28</v>
      </c>
      <c r="AG983" s="4"/>
      <c r="AH983" s="4"/>
      <c r="AI983" s="4" t="s">
        <v>28</v>
      </c>
      <c r="AJ983" s="4"/>
      <c r="AK983" s="4" t="s">
        <v>28</v>
      </c>
      <c r="AL983" s="4"/>
      <c r="AM983" s="4"/>
      <c r="AN983" s="4"/>
      <c r="AO983" s="4"/>
      <c r="AP983" s="42">
        <f ca="1">COUNTIFS(INDIRECT(Data!$J$2),"&lt;&gt;")</f>
        <v>11</v>
      </c>
      <c r="AQ983" s="42">
        <f ca="1">COUNTIFS(INDIRECT(Data!$J$2),"P")</f>
        <v>0</v>
      </c>
      <c r="AR983" s="42">
        <f ca="1">COUNTIFS(INDIRECT(Data!$J$2),"A")</f>
        <v>11</v>
      </c>
      <c r="AS983" s="43">
        <f ca="1">COUNTIFS(INDIRECT(Data!$J$2),"L")</f>
        <v>0</v>
      </c>
      <c r="AT983" s="44">
        <f ca="1">IFERROR(Attd_Sheet[[#This Row],[Classes Attended]]/Attd_Sheet[[#This Row],[Column1]],"")</f>
        <v>0</v>
      </c>
      <c r="AU983" s="93" t="s">
        <v>3203</v>
      </c>
    </row>
    <row r="984" spans="1:47" s="35" customFormat="1" hidden="1" x14ac:dyDescent="0.25">
      <c r="A984" s="42">
        <f>COUNTIFS(Attd_Sheet[Student ID],Attd_Sheet[[#This Row],[Student ID]])</f>
        <v>1</v>
      </c>
      <c r="B984" s="13" t="s">
        <v>137</v>
      </c>
      <c r="C984" s="196" t="s">
        <v>2920</v>
      </c>
      <c r="D984" s="215" t="s">
        <v>728</v>
      </c>
      <c r="E984" s="215" t="s">
        <v>1536</v>
      </c>
      <c r="F984" s="196" t="s">
        <v>33</v>
      </c>
      <c r="G984" s="215" t="s">
        <v>2457</v>
      </c>
      <c r="H984" s="193" t="s">
        <v>7</v>
      </c>
      <c r="I984" s="224" t="s">
        <v>2872</v>
      </c>
      <c r="J984" s="120" t="s">
        <v>116</v>
      </c>
      <c r="K984" s="4" t="s">
        <v>16</v>
      </c>
      <c r="L984" s="4"/>
      <c r="M984" s="4"/>
      <c r="N984" s="4" t="s">
        <v>16</v>
      </c>
      <c r="O984" s="4"/>
      <c r="P984" s="4" t="s">
        <v>16</v>
      </c>
      <c r="Q984" s="4"/>
      <c r="R984" s="4" t="s">
        <v>16</v>
      </c>
      <c r="S984" s="4"/>
      <c r="T984" s="4"/>
      <c r="U984" s="4" t="s">
        <v>16</v>
      </c>
      <c r="V984" s="4"/>
      <c r="W984" s="4" t="s">
        <v>16</v>
      </c>
      <c r="X984" s="4"/>
      <c r="Y984" s="4"/>
      <c r="Z984" s="4"/>
      <c r="AA984" s="4"/>
      <c r="AB984" s="4" t="s">
        <v>16</v>
      </c>
      <c r="AC984" s="4"/>
      <c r="AD984" s="4" t="s">
        <v>16</v>
      </c>
      <c r="AE984" s="236"/>
      <c r="AF984" s="4" t="s">
        <v>16</v>
      </c>
      <c r="AG984" s="4"/>
      <c r="AH984" s="4"/>
      <c r="AI984" s="4" t="s">
        <v>16</v>
      </c>
      <c r="AJ984" s="4"/>
      <c r="AK984" s="4" t="s">
        <v>16</v>
      </c>
      <c r="AL984" s="4"/>
      <c r="AM984" s="4" t="s">
        <v>16</v>
      </c>
      <c r="AN984" s="4"/>
      <c r="AO984" s="4"/>
      <c r="AP984" s="42">
        <f ca="1">COUNTIFS(INDIRECT(Data!$J$2),"&lt;&gt;")</f>
        <v>12</v>
      </c>
      <c r="AQ984" s="42">
        <f ca="1">COUNTIFS(INDIRECT(Data!$J$2),"P")</f>
        <v>12</v>
      </c>
      <c r="AR984" s="42">
        <f ca="1">COUNTIFS(INDIRECT(Data!$J$2),"A")</f>
        <v>0</v>
      </c>
      <c r="AS984" s="43">
        <f ca="1">COUNTIFS(INDIRECT(Data!$J$2),"L")</f>
        <v>0</v>
      </c>
      <c r="AT984" s="44">
        <f ca="1">IFERROR(Attd_Sheet[[#This Row],[Classes Attended]]/Attd_Sheet[[#This Row],[Column1]],"")</f>
        <v>1</v>
      </c>
      <c r="AU984" s="93" t="s">
        <v>3507</v>
      </c>
    </row>
    <row r="985" spans="1:47" s="35" customFormat="1" hidden="1" x14ac:dyDescent="0.25">
      <c r="A985" s="42">
        <f>COUNTIFS(Attd_Sheet[Student ID],Attd_Sheet[[#This Row],[Student ID]])</f>
        <v>1</v>
      </c>
      <c r="B985" s="13" t="s">
        <v>137</v>
      </c>
      <c r="C985" s="196" t="s">
        <v>2920</v>
      </c>
      <c r="D985" s="215" t="s">
        <v>729</v>
      </c>
      <c r="E985" s="215" t="s">
        <v>1537</v>
      </c>
      <c r="F985" s="196" t="s">
        <v>33</v>
      </c>
      <c r="G985" s="215" t="s">
        <v>2457</v>
      </c>
      <c r="H985" s="193" t="s">
        <v>7</v>
      </c>
      <c r="I985" s="224" t="s">
        <v>2872</v>
      </c>
      <c r="J985" s="120" t="s">
        <v>116</v>
      </c>
      <c r="K985" s="4" t="s">
        <v>28</v>
      </c>
      <c r="L985" s="4"/>
      <c r="M985" s="4"/>
      <c r="N985" s="4" t="s">
        <v>28</v>
      </c>
      <c r="O985" s="4"/>
      <c r="P985" s="4" t="s">
        <v>28</v>
      </c>
      <c r="Q985" s="4"/>
      <c r="R985" s="4" t="s">
        <v>28</v>
      </c>
      <c r="S985" s="4"/>
      <c r="T985" s="4"/>
      <c r="U985" s="4" t="s">
        <v>16</v>
      </c>
      <c r="V985" s="4"/>
      <c r="W985" s="4" t="s">
        <v>28</v>
      </c>
      <c r="X985" s="4"/>
      <c r="Y985" s="4"/>
      <c r="Z985" s="4"/>
      <c r="AA985" s="4"/>
      <c r="AB985" s="4" t="s">
        <v>16</v>
      </c>
      <c r="AC985" s="4"/>
      <c r="AD985" s="4" t="s">
        <v>28</v>
      </c>
      <c r="AE985" s="236"/>
      <c r="AF985" s="4" t="s">
        <v>28</v>
      </c>
      <c r="AG985" s="4"/>
      <c r="AH985" s="4"/>
      <c r="AI985" s="4" t="s">
        <v>28</v>
      </c>
      <c r="AJ985" s="4"/>
      <c r="AK985" s="4" t="s">
        <v>16</v>
      </c>
      <c r="AL985" s="4"/>
      <c r="AM985" s="4" t="s">
        <v>28</v>
      </c>
      <c r="AN985" s="4"/>
      <c r="AO985" s="4"/>
      <c r="AP985" s="42">
        <f ca="1">COUNTIFS(INDIRECT(Data!$J$2),"&lt;&gt;")</f>
        <v>12</v>
      </c>
      <c r="AQ985" s="42">
        <f ca="1">COUNTIFS(INDIRECT(Data!$J$2),"P")</f>
        <v>3</v>
      </c>
      <c r="AR985" s="42">
        <f ca="1">COUNTIFS(INDIRECT(Data!$J$2),"A")</f>
        <v>9</v>
      </c>
      <c r="AS985" s="43">
        <f ca="1">COUNTIFS(INDIRECT(Data!$J$2),"L")</f>
        <v>0</v>
      </c>
      <c r="AT985" s="44">
        <f ca="1">IFERROR(Attd_Sheet[[#This Row],[Classes Attended]]/Attd_Sheet[[#This Row],[Column1]],"")</f>
        <v>0.25</v>
      </c>
      <c r="AU985" s="93" t="s">
        <v>3508</v>
      </c>
    </row>
    <row r="986" spans="1:47" s="35" customFormat="1" hidden="1" x14ac:dyDescent="0.25">
      <c r="A986" s="42">
        <f>COUNTIFS(Attd_Sheet[Student ID],Attd_Sheet[[#This Row],[Student ID]])</f>
        <v>1</v>
      </c>
      <c r="B986" s="13" t="s">
        <v>137</v>
      </c>
      <c r="C986" s="196" t="s">
        <v>2920</v>
      </c>
      <c r="D986" s="215" t="s">
        <v>730</v>
      </c>
      <c r="E986" s="215" t="s">
        <v>1538</v>
      </c>
      <c r="F986" s="196" t="s">
        <v>33</v>
      </c>
      <c r="G986" s="215" t="s">
        <v>2457</v>
      </c>
      <c r="H986" s="193" t="s">
        <v>7</v>
      </c>
      <c r="I986" s="224" t="s">
        <v>2872</v>
      </c>
      <c r="J986" s="120" t="s">
        <v>116</v>
      </c>
      <c r="K986" s="4" t="s">
        <v>28</v>
      </c>
      <c r="L986" s="4"/>
      <c r="M986" s="4"/>
      <c r="N986" s="4" t="s">
        <v>28</v>
      </c>
      <c r="O986" s="4"/>
      <c r="P986" s="4" t="s">
        <v>16</v>
      </c>
      <c r="Q986" s="4"/>
      <c r="R986" s="4" t="s">
        <v>16</v>
      </c>
      <c r="S986" s="4"/>
      <c r="T986" s="4"/>
      <c r="U986" s="4" t="s">
        <v>28</v>
      </c>
      <c r="V986" s="4"/>
      <c r="W986" s="4" t="s">
        <v>16</v>
      </c>
      <c r="X986" s="4"/>
      <c r="Y986" s="4"/>
      <c r="Z986" s="4"/>
      <c r="AA986" s="4"/>
      <c r="AB986" s="4" t="s">
        <v>16</v>
      </c>
      <c r="AC986" s="4"/>
      <c r="AD986" s="4" t="s">
        <v>16</v>
      </c>
      <c r="AE986" s="236"/>
      <c r="AF986" s="4" t="s">
        <v>16</v>
      </c>
      <c r="AG986" s="4"/>
      <c r="AH986" s="4"/>
      <c r="AI986" s="4" t="s">
        <v>28</v>
      </c>
      <c r="AJ986" s="4"/>
      <c r="AK986" s="4" t="s">
        <v>28</v>
      </c>
      <c r="AL986" s="4"/>
      <c r="AM986" s="4" t="s">
        <v>28</v>
      </c>
      <c r="AN986" s="4"/>
      <c r="AO986" s="4"/>
      <c r="AP986" s="42">
        <f ca="1">COUNTIFS(INDIRECT(Data!$J$2),"&lt;&gt;")</f>
        <v>12</v>
      </c>
      <c r="AQ986" s="42">
        <f ca="1">COUNTIFS(INDIRECT(Data!$J$2),"P")</f>
        <v>6</v>
      </c>
      <c r="AR986" s="42">
        <f ca="1">COUNTIFS(INDIRECT(Data!$J$2),"A")</f>
        <v>6</v>
      </c>
      <c r="AS986" s="43">
        <f ca="1">COUNTIFS(INDIRECT(Data!$J$2),"L")</f>
        <v>0</v>
      </c>
      <c r="AT986" s="44">
        <f ca="1">IFERROR(Attd_Sheet[[#This Row],[Classes Attended]]/Attd_Sheet[[#This Row],[Column1]],"")</f>
        <v>0.5</v>
      </c>
      <c r="AU986" s="93" t="s">
        <v>3508</v>
      </c>
    </row>
    <row r="987" spans="1:47" s="35" customFormat="1" hidden="1" x14ac:dyDescent="0.25">
      <c r="A987" s="42">
        <f>COUNTIFS(Attd_Sheet[Student ID],Attd_Sheet[[#This Row],[Student ID]])</f>
        <v>1</v>
      </c>
      <c r="B987" s="13" t="s">
        <v>137</v>
      </c>
      <c r="C987" s="196" t="s">
        <v>2920</v>
      </c>
      <c r="D987" s="215" t="s">
        <v>731</v>
      </c>
      <c r="E987" s="215" t="s">
        <v>1539</v>
      </c>
      <c r="F987" s="196" t="s">
        <v>33</v>
      </c>
      <c r="G987" s="215" t="s">
        <v>2457</v>
      </c>
      <c r="H987" s="193" t="s">
        <v>7</v>
      </c>
      <c r="I987" s="224" t="s">
        <v>2872</v>
      </c>
      <c r="J987" s="120" t="s">
        <v>116</v>
      </c>
      <c r="K987" s="4" t="s">
        <v>28</v>
      </c>
      <c r="L987" s="4"/>
      <c r="M987" s="4"/>
      <c r="N987" s="4" t="s">
        <v>28</v>
      </c>
      <c r="O987" s="4"/>
      <c r="P987" s="4" t="s">
        <v>28</v>
      </c>
      <c r="Q987" s="4"/>
      <c r="R987" s="4" t="s">
        <v>28</v>
      </c>
      <c r="S987" s="4"/>
      <c r="T987" s="4"/>
      <c r="U987" s="4" t="s">
        <v>28</v>
      </c>
      <c r="V987" s="4"/>
      <c r="W987" s="4" t="s">
        <v>16</v>
      </c>
      <c r="X987" s="4"/>
      <c r="Y987" s="4"/>
      <c r="Z987" s="4"/>
      <c r="AA987" s="4"/>
      <c r="AB987" s="4" t="s">
        <v>16</v>
      </c>
      <c r="AC987" s="4"/>
      <c r="AD987" s="4" t="s">
        <v>16</v>
      </c>
      <c r="AE987" s="236"/>
      <c r="AF987" s="4" t="s">
        <v>16</v>
      </c>
      <c r="AG987" s="4"/>
      <c r="AH987" s="4"/>
      <c r="AI987" s="4" t="s">
        <v>28</v>
      </c>
      <c r="AJ987" s="4"/>
      <c r="AK987" s="4" t="s">
        <v>28</v>
      </c>
      <c r="AL987" s="4"/>
      <c r="AM987" s="4" t="s">
        <v>16</v>
      </c>
      <c r="AN987" s="4"/>
      <c r="AO987" s="4"/>
      <c r="AP987" s="42">
        <f ca="1">COUNTIFS(INDIRECT(Data!$J$2),"&lt;&gt;")</f>
        <v>12</v>
      </c>
      <c r="AQ987" s="42">
        <f ca="1">COUNTIFS(INDIRECT(Data!$J$2),"P")</f>
        <v>5</v>
      </c>
      <c r="AR987" s="42">
        <f ca="1">COUNTIFS(INDIRECT(Data!$J$2),"A")</f>
        <v>7</v>
      </c>
      <c r="AS987" s="43">
        <f ca="1">COUNTIFS(INDIRECT(Data!$J$2),"L")</f>
        <v>0</v>
      </c>
      <c r="AT987" s="44">
        <f ca="1">IFERROR(Attd_Sheet[[#This Row],[Classes Attended]]/Attd_Sheet[[#This Row],[Column1]],"")</f>
        <v>0.41666666666666669</v>
      </c>
      <c r="AU987" s="93" t="s">
        <v>3508</v>
      </c>
    </row>
    <row r="988" spans="1:47" s="35" customFormat="1" hidden="1" x14ac:dyDescent="0.25">
      <c r="A988" s="42">
        <f>COUNTIFS(Attd_Sheet[Student ID],Attd_Sheet[[#This Row],[Student ID]])</f>
        <v>1</v>
      </c>
      <c r="B988" s="13" t="s">
        <v>137</v>
      </c>
      <c r="C988" s="210" t="s">
        <v>2920</v>
      </c>
      <c r="D988" s="215" t="s">
        <v>435</v>
      </c>
      <c r="E988" s="215" t="s">
        <v>1249</v>
      </c>
      <c r="F988" s="196" t="s">
        <v>33</v>
      </c>
      <c r="G988" s="215" t="s">
        <v>2435</v>
      </c>
      <c r="H988" s="193" t="s">
        <v>6</v>
      </c>
      <c r="I988" s="224" t="s">
        <v>2993</v>
      </c>
      <c r="J988" s="120" t="s">
        <v>118</v>
      </c>
      <c r="K988" s="4"/>
      <c r="L988" s="4"/>
      <c r="M988" s="4" t="s">
        <v>16</v>
      </c>
      <c r="N988" s="4"/>
      <c r="O988" s="4" t="s">
        <v>16</v>
      </c>
      <c r="P988" s="4"/>
      <c r="Q988" s="4" t="s">
        <v>16</v>
      </c>
      <c r="R988" s="4"/>
      <c r="S988" s="4"/>
      <c r="T988" s="4" t="s">
        <v>16</v>
      </c>
      <c r="U988" s="4"/>
      <c r="V988" s="4" t="s">
        <v>16</v>
      </c>
      <c r="W988" s="185"/>
      <c r="X988" s="4" t="s">
        <v>16</v>
      </c>
      <c r="Y988" s="4"/>
      <c r="Z988" s="4"/>
      <c r="AA988" s="4" t="s">
        <v>16</v>
      </c>
      <c r="AB988" s="4"/>
      <c r="AC988" s="4" t="s">
        <v>16</v>
      </c>
      <c r="AD988" s="4"/>
      <c r="AE988" s="4" t="s">
        <v>16</v>
      </c>
      <c r="AF988" s="4"/>
      <c r="AG988" s="4"/>
      <c r="AH988" s="4" t="s">
        <v>16</v>
      </c>
      <c r="AI988" s="4"/>
      <c r="AJ988" s="4" t="s">
        <v>16</v>
      </c>
      <c r="AK988" s="4"/>
      <c r="AL988" s="4" t="s">
        <v>16</v>
      </c>
      <c r="AM988" s="4"/>
      <c r="AN988" s="4"/>
      <c r="AO988" s="4" t="s">
        <v>16</v>
      </c>
      <c r="AP988" s="42">
        <f ca="1">COUNTIFS(INDIRECT(Data!$J$2),"&lt;&gt;")</f>
        <v>13</v>
      </c>
      <c r="AQ988" s="42">
        <f ca="1">COUNTIFS(INDIRECT(Data!$J$2),"P")</f>
        <v>13</v>
      </c>
      <c r="AR988" s="42">
        <f ca="1">COUNTIFS(INDIRECT(Data!$J$2),"A")</f>
        <v>0</v>
      </c>
      <c r="AS988" s="43">
        <f ca="1">COUNTIFS(INDIRECT(Data!$J$2),"L")</f>
        <v>0</v>
      </c>
      <c r="AT988" s="44">
        <f ca="1">IFERROR(Attd_Sheet[[#This Row],[Classes Attended]]/Attd_Sheet[[#This Row],[Column1]],"")</f>
        <v>1</v>
      </c>
      <c r="AU988" s="26"/>
    </row>
    <row r="989" spans="1:47" s="35" customFormat="1" hidden="1" x14ac:dyDescent="0.25">
      <c r="A989" s="42">
        <f>COUNTIFS(Attd_Sheet[Student ID],Attd_Sheet[[#This Row],[Student ID]])</f>
        <v>1</v>
      </c>
      <c r="B989" s="13" t="s">
        <v>137</v>
      </c>
      <c r="C989" s="210" t="s">
        <v>2920</v>
      </c>
      <c r="D989" s="215" t="s">
        <v>436</v>
      </c>
      <c r="E989" s="215" t="s">
        <v>1250</v>
      </c>
      <c r="F989" s="196" t="s">
        <v>33</v>
      </c>
      <c r="G989" s="215" t="s">
        <v>2435</v>
      </c>
      <c r="H989" s="193" t="s">
        <v>6</v>
      </c>
      <c r="I989" s="224" t="s">
        <v>2993</v>
      </c>
      <c r="J989" s="120" t="s">
        <v>118</v>
      </c>
      <c r="K989" s="4"/>
      <c r="L989" s="4"/>
      <c r="M989" s="4" t="s">
        <v>16</v>
      </c>
      <c r="N989" s="4"/>
      <c r="O989" s="4" t="s">
        <v>16</v>
      </c>
      <c r="P989" s="4"/>
      <c r="Q989" s="4" t="s">
        <v>16</v>
      </c>
      <c r="R989" s="4"/>
      <c r="S989" s="4"/>
      <c r="T989" s="4" t="s">
        <v>16</v>
      </c>
      <c r="U989" s="4"/>
      <c r="V989" s="4" t="s">
        <v>16</v>
      </c>
      <c r="W989" s="185"/>
      <c r="X989" s="4" t="s">
        <v>16</v>
      </c>
      <c r="Y989" s="4"/>
      <c r="Z989" s="4"/>
      <c r="AA989" s="4" t="s">
        <v>16</v>
      </c>
      <c r="AB989" s="4"/>
      <c r="AC989" s="4" t="s">
        <v>16</v>
      </c>
      <c r="AD989" s="4"/>
      <c r="AE989" s="4" t="s">
        <v>16</v>
      </c>
      <c r="AF989" s="4"/>
      <c r="AG989" s="4"/>
      <c r="AH989" s="4" t="s">
        <v>16</v>
      </c>
      <c r="AI989" s="4"/>
      <c r="AJ989" s="4" t="s">
        <v>16</v>
      </c>
      <c r="AK989" s="4"/>
      <c r="AL989" s="4" t="s">
        <v>16</v>
      </c>
      <c r="AM989" s="4"/>
      <c r="AN989" s="4"/>
      <c r="AO989" s="4" t="s">
        <v>16</v>
      </c>
      <c r="AP989" s="42">
        <f ca="1">COUNTIFS(INDIRECT(Data!$J$2),"&lt;&gt;")</f>
        <v>13</v>
      </c>
      <c r="AQ989" s="42">
        <f ca="1">COUNTIFS(INDIRECT(Data!$J$2),"P")</f>
        <v>13</v>
      </c>
      <c r="AR989" s="42">
        <f ca="1">COUNTIFS(INDIRECT(Data!$J$2),"A")</f>
        <v>0</v>
      </c>
      <c r="AS989" s="43">
        <f ca="1">COUNTIFS(INDIRECT(Data!$J$2),"L")</f>
        <v>0</v>
      </c>
      <c r="AT989" s="44">
        <f ca="1">IFERROR(Attd_Sheet[[#This Row],[Classes Attended]]/Attd_Sheet[[#This Row],[Column1]],"")</f>
        <v>1</v>
      </c>
      <c r="AU989" s="26"/>
    </row>
    <row r="990" spans="1:47" s="35" customFormat="1" hidden="1" x14ac:dyDescent="0.25">
      <c r="A990" s="42">
        <f>COUNTIFS(Attd_Sheet[Student ID],Attd_Sheet[[#This Row],[Student ID]])</f>
        <v>1</v>
      </c>
      <c r="B990" s="13" t="s">
        <v>137</v>
      </c>
      <c r="C990" s="210" t="s">
        <v>2920</v>
      </c>
      <c r="D990" s="215" t="s">
        <v>437</v>
      </c>
      <c r="E990" s="215" t="s">
        <v>1251</v>
      </c>
      <c r="F990" s="196" t="s">
        <v>33</v>
      </c>
      <c r="G990" s="215" t="s">
        <v>2435</v>
      </c>
      <c r="H990" s="193" t="s">
        <v>6</v>
      </c>
      <c r="I990" s="224" t="s">
        <v>2993</v>
      </c>
      <c r="J990" s="120" t="s">
        <v>118</v>
      </c>
      <c r="K990" s="96"/>
      <c r="L990" s="4"/>
      <c r="M990" s="4" t="s">
        <v>16</v>
      </c>
      <c r="N990" s="4"/>
      <c r="O990" s="4" t="s">
        <v>16</v>
      </c>
      <c r="P990" s="4"/>
      <c r="Q990" s="4" t="s">
        <v>16</v>
      </c>
      <c r="R990" s="4"/>
      <c r="S990" s="4"/>
      <c r="T990" s="4" t="s">
        <v>16</v>
      </c>
      <c r="U990" s="4"/>
      <c r="V990" s="4" t="s">
        <v>16</v>
      </c>
      <c r="W990" s="185"/>
      <c r="X990" s="4" t="s">
        <v>16</v>
      </c>
      <c r="Y990" s="4"/>
      <c r="Z990" s="4"/>
      <c r="AA990" s="4" t="s">
        <v>16</v>
      </c>
      <c r="AB990" s="4"/>
      <c r="AC990" s="4" t="s">
        <v>16</v>
      </c>
      <c r="AD990" s="4"/>
      <c r="AE990" s="4" t="s">
        <v>16</v>
      </c>
      <c r="AF990" s="4"/>
      <c r="AG990" s="4"/>
      <c r="AH990" s="4" t="s">
        <v>16</v>
      </c>
      <c r="AI990" s="4"/>
      <c r="AJ990" s="4" t="s">
        <v>16</v>
      </c>
      <c r="AK990" s="4"/>
      <c r="AL990" s="4" t="s">
        <v>16</v>
      </c>
      <c r="AM990" s="4"/>
      <c r="AN990" s="4"/>
      <c r="AO990" s="4" t="s">
        <v>16</v>
      </c>
      <c r="AP990" s="42">
        <f ca="1">COUNTIFS(INDIRECT(Data!$J$2),"&lt;&gt;")</f>
        <v>13</v>
      </c>
      <c r="AQ990" s="42">
        <f ca="1">COUNTIFS(INDIRECT(Data!$J$2),"P")</f>
        <v>13</v>
      </c>
      <c r="AR990" s="42">
        <f ca="1">COUNTIFS(INDIRECT(Data!$J$2),"A")</f>
        <v>0</v>
      </c>
      <c r="AS990" s="43">
        <f ca="1">COUNTIFS(INDIRECT(Data!$J$2),"L")</f>
        <v>0</v>
      </c>
      <c r="AT990" s="44">
        <f ca="1">IFERROR(Attd_Sheet[[#This Row],[Classes Attended]]/Attd_Sheet[[#This Row],[Column1]],"")</f>
        <v>1</v>
      </c>
      <c r="AU990" s="26"/>
    </row>
    <row r="991" spans="1:47" s="35" customFormat="1" hidden="1" x14ac:dyDescent="0.25">
      <c r="A991" s="42">
        <f>COUNTIFS(Attd_Sheet[Student ID],Attd_Sheet[[#This Row],[Student ID]])</f>
        <v>1</v>
      </c>
      <c r="B991" s="13" t="s">
        <v>137</v>
      </c>
      <c r="C991" s="210" t="s">
        <v>2920</v>
      </c>
      <c r="D991" s="215" t="s">
        <v>438</v>
      </c>
      <c r="E991" s="215" t="s">
        <v>1252</v>
      </c>
      <c r="F991" s="196" t="s">
        <v>33</v>
      </c>
      <c r="G991" s="215" t="s">
        <v>2435</v>
      </c>
      <c r="H991" s="193" t="s">
        <v>6</v>
      </c>
      <c r="I991" s="224" t="s">
        <v>2993</v>
      </c>
      <c r="J991" s="120" t="s">
        <v>118</v>
      </c>
      <c r="K991" s="4"/>
      <c r="L991" s="4"/>
      <c r="M991" s="4" t="s">
        <v>16</v>
      </c>
      <c r="N991" s="4"/>
      <c r="O991" s="4" t="s">
        <v>16</v>
      </c>
      <c r="P991" s="4"/>
      <c r="Q991" s="4" t="s">
        <v>16</v>
      </c>
      <c r="R991" s="4"/>
      <c r="S991" s="4"/>
      <c r="T991" s="4" t="s">
        <v>16</v>
      </c>
      <c r="U991" s="4"/>
      <c r="V991" s="4" t="s">
        <v>16</v>
      </c>
      <c r="W991" s="185"/>
      <c r="X991" s="4" t="s">
        <v>16</v>
      </c>
      <c r="Y991" s="4"/>
      <c r="Z991" s="4"/>
      <c r="AA991" s="4" t="s">
        <v>16</v>
      </c>
      <c r="AB991" s="4"/>
      <c r="AC991" s="4" t="s">
        <v>16</v>
      </c>
      <c r="AD991" s="4"/>
      <c r="AE991" s="4" t="s">
        <v>16</v>
      </c>
      <c r="AF991" s="4"/>
      <c r="AG991" s="4"/>
      <c r="AH991" s="4" t="s">
        <v>16</v>
      </c>
      <c r="AI991" s="4"/>
      <c r="AJ991" s="4" t="s">
        <v>16</v>
      </c>
      <c r="AK991" s="4"/>
      <c r="AL991" s="4" t="s">
        <v>16</v>
      </c>
      <c r="AM991" s="4"/>
      <c r="AN991" s="4"/>
      <c r="AO991" s="4" t="s">
        <v>16</v>
      </c>
      <c r="AP991" s="42">
        <f ca="1">COUNTIFS(INDIRECT(Data!$J$2),"&lt;&gt;")</f>
        <v>13</v>
      </c>
      <c r="AQ991" s="42">
        <f ca="1">COUNTIFS(INDIRECT(Data!$J$2),"P")</f>
        <v>13</v>
      </c>
      <c r="AR991" s="42">
        <f ca="1">COUNTIFS(INDIRECT(Data!$J$2),"A")</f>
        <v>0</v>
      </c>
      <c r="AS991" s="43">
        <f ca="1">COUNTIFS(INDIRECT(Data!$J$2),"L")</f>
        <v>0</v>
      </c>
      <c r="AT991" s="44">
        <f ca="1">IFERROR(Attd_Sheet[[#This Row],[Classes Attended]]/Attd_Sheet[[#This Row],[Column1]],"")</f>
        <v>1</v>
      </c>
      <c r="AU991" s="26"/>
    </row>
    <row r="992" spans="1:47" s="35" customFormat="1" hidden="1" x14ac:dyDescent="0.25">
      <c r="A992" s="42">
        <f>COUNTIFS(Attd_Sheet[Student ID],Attd_Sheet[[#This Row],[Student ID]])</f>
        <v>1</v>
      </c>
      <c r="B992" s="13" t="s">
        <v>137</v>
      </c>
      <c r="C992" s="210" t="s">
        <v>2920</v>
      </c>
      <c r="D992" s="215" t="s">
        <v>440</v>
      </c>
      <c r="E992" s="215" t="s">
        <v>1254</v>
      </c>
      <c r="F992" s="196" t="s">
        <v>33</v>
      </c>
      <c r="G992" s="215" t="s">
        <v>2435</v>
      </c>
      <c r="H992" s="193" t="s">
        <v>6</v>
      </c>
      <c r="I992" s="224" t="s">
        <v>2993</v>
      </c>
      <c r="J992" s="120" t="s">
        <v>118</v>
      </c>
      <c r="K992" s="4"/>
      <c r="L992" s="4"/>
      <c r="M992" s="4" t="s">
        <v>16</v>
      </c>
      <c r="N992" s="4"/>
      <c r="O992" s="4" t="s">
        <v>16</v>
      </c>
      <c r="P992" s="4"/>
      <c r="Q992" s="4" t="s">
        <v>16</v>
      </c>
      <c r="R992" s="4"/>
      <c r="S992" s="4"/>
      <c r="T992" s="4" t="s">
        <v>16</v>
      </c>
      <c r="U992" s="4"/>
      <c r="V992" s="4" t="s">
        <v>16</v>
      </c>
      <c r="W992" s="185"/>
      <c r="X992" s="4" t="s">
        <v>16</v>
      </c>
      <c r="Y992" s="4"/>
      <c r="Z992" s="4"/>
      <c r="AA992" s="4" t="s">
        <v>16</v>
      </c>
      <c r="AB992" s="4"/>
      <c r="AC992" s="4" t="s">
        <v>16</v>
      </c>
      <c r="AD992" s="4"/>
      <c r="AE992" s="4" t="s">
        <v>16</v>
      </c>
      <c r="AF992" s="4"/>
      <c r="AG992" s="4"/>
      <c r="AH992" s="4" t="s">
        <v>16</v>
      </c>
      <c r="AI992" s="4"/>
      <c r="AJ992" s="4" t="s">
        <v>16</v>
      </c>
      <c r="AK992" s="4"/>
      <c r="AL992" s="4" t="s">
        <v>16</v>
      </c>
      <c r="AM992" s="4"/>
      <c r="AN992" s="4"/>
      <c r="AO992" s="4" t="s">
        <v>16</v>
      </c>
      <c r="AP992" s="42">
        <f ca="1">COUNTIFS(INDIRECT(Data!$J$2),"&lt;&gt;")</f>
        <v>13</v>
      </c>
      <c r="AQ992" s="42">
        <f ca="1">COUNTIFS(INDIRECT(Data!$J$2),"P")</f>
        <v>13</v>
      </c>
      <c r="AR992" s="42">
        <f ca="1">COUNTIFS(INDIRECT(Data!$J$2),"A")</f>
        <v>0</v>
      </c>
      <c r="AS992" s="43">
        <f ca="1">COUNTIFS(INDIRECT(Data!$J$2),"L")</f>
        <v>0</v>
      </c>
      <c r="AT992" s="44">
        <f ca="1">IFERROR(Attd_Sheet[[#This Row],[Classes Attended]]/Attd_Sheet[[#This Row],[Column1]],"")</f>
        <v>1</v>
      </c>
      <c r="AU992" s="26"/>
    </row>
    <row r="993" spans="1:47" s="35" customFormat="1" hidden="1" x14ac:dyDescent="0.25">
      <c r="A993" s="42">
        <f>COUNTIFS(Attd_Sheet[Student ID],Attd_Sheet[[#This Row],[Student ID]])</f>
        <v>1</v>
      </c>
      <c r="B993" s="13" t="s">
        <v>137</v>
      </c>
      <c r="C993" s="210" t="s">
        <v>2920</v>
      </c>
      <c r="D993" s="215" t="s">
        <v>441</v>
      </c>
      <c r="E993" s="215" t="s">
        <v>1255</v>
      </c>
      <c r="F993" s="196" t="s">
        <v>33</v>
      </c>
      <c r="G993" s="215" t="s">
        <v>2435</v>
      </c>
      <c r="H993" s="193" t="s">
        <v>6</v>
      </c>
      <c r="I993" s="224" t="s">
        <v>2993</v>
      </c>
      <c r="J993" s="120" t="s">
        <v>118</v>
      </c>
      <c r="K993" s="4"/>
      <c r="L993" s="4"/>
      <c r="M993" s="4" t="s">
        <v>16</v>
      </c>
      <c r="N993" s="4"/>
      <c r="O993" s="4" t="s">
        <v>16</v>
      </c>
      <c r="P993" s="4"/>
      <c r="Q993" s="4" t="s">
        <v>16</v>
      </c>
      <c r="R993" s="4"/>
      <c r="S993" s="4"/>
      <c r="T993" s="4" t="s">
        <v>16</v>
      </c>
      <c r="U993" s="4"/>
      <c r="V993" s="4" t="s">
        <v>16</v>
      </c>
      <c r="W993" s="185"/>
      <c r="X993" s="4" t="s">
        <v>16</v>
      </c>
      <c r="Y993" s="4"/>
      <c r="Z993" s="4"/>
      <c r="AA993" s="4" t="s">
        <v>16</v>
      </c>
      <c r="AB993" s="4"/>
      <c r="AC993" s="4" t="s">
        <v>16</v>
      </c>
      <c r="AD993" s="4"/>
      <c r="AE993" s="4" t="s">
        <v>16</v>
      </c>
      <c r="AF993" s="4"/>
      <c r="AG993" s="4"/>
      <c r="AH993" s="4" t="s">
        <v>16</v>
      </c>
      <c r="AI993" s="4"/>
      <c r="AJ993" s="4" t="s">
        <v>16</v>
      </c>
      <c r="AK993" s="4"/>
      <c r="AL993" s="4" t="s">
        <v>16</v>
      </c>
      <c r="AM993" s="4"/>
      <c r="AN993" s="4"/>
      <c r="AO993" s="4" t="s">
        <v>16</v>
      </c>
      <c r="AP993" s="42">
        <f ca="1">COUNTIFS(INDIRECT(Data!$J$2),"&lt;&gt;")</f>
        <v>13</v>
      </c>
      <c r="AQ993" s="42">
        <f ca="1">COUNTIFS(INDIRECT(Data!$J$2),"P")</f>
        <v>13</v>
      </c>
      <c r="AR993" s="42">
        <f ca="1">COUNTIFS(INDIRECT(Data!$J$2),"A")</f>
        <v>0</v>
      </c>
      <c r="AS993" s="43">
        <f ca="1">COUNTIFS(INDIRECT(Data!$J$2),"L")</f>
        <v>0</v>
      </c>
      <c r="AT993" s="44">
        <f ca="1">IFERROR(Attd_Sheet[[#This Row],[Classes Attended]]/Attd_Sheet[[#This Row],[Column1]],"")</f>
        <v>1</v>
      </c>
      <c r="AU993" s="26"/>
    </row>
    <row r="994" spans="1:47" s="35" customFormat="1" hidden="1" x14ac:dyDescent="0.25">
      <c r="A994" s="42">
        <f>COUNTIFS(Attd_Sheet[Student ID],Attd_Sheet[[#This Row],[Student ID]])</f>
        <v>1</v>
      </c>
      <c r="B994" s="13" t="s">
        <v>137</v>
      </c>
      <c r="C994" s="210" t="s">
        <v>2920</v>
      </c>
      <c r="D994" s="215" t="s">
        <v>442</v>
      </c>
      <c r="E994" s="215" t="s">
        <v>1256</v>
      </c>
      <c r="F994" s="196" t="s">
        <v>33</v>
      </c>
      <c r="G994" s="215" t="s">
        <v>2435</v>
      </c>
      <c r="H994" s="193" t="s">
        <v>6</v>
      </c>
      <c r="I994" s="224" t="s">
        <v>2993</v>
      </c>
      <c r="J994" s="120" t="s">
        <v>118</v>
      </c>
      <c r="K994" s="4"/>
      <c r="L994" s="4"/>
      <c r="M994" s="4" t="s">
        <v>16</v>
      </c>
      <c r="N994" s="4"/>
      <c r="O994" s="4" t="s">
        <v>16</v>
      </c>
      <c r="P994" s="4"/>
      <c r="Q994" s="4" t="s">
        <v>16</v>
      </c>
      <c r="R994" s="4"/>
      <c r="S994" s="4"/>
      <c r="T994" s="4" t="s">
        <v>16</v>
      </c>
      <c r="U994" s="4"/>
      <c r="V994" s="4" t="s">
        <v>16</v>
      </c>
      <c r="W994" s="185"/>
      <c r="X994" s="4" t="s">
        <v>16</v>
      </c>
      <c r="Y994" s="4"/>
      <c r="Z994" s="4"/>
      <c r="AA994" s="4" t="s">
        <v>16</v>
      </c>
      <c r="AB994" s="4"/>
      <c r="AC994" s="4" t="s">
        <v>16</v>
      </c>
      <c r="AD994" s="4"/>
      <c r="AE994" s="4" t="s">
        <v>16</v>
      </c>
      <c r="AF994" s="4"/>
      <c r="AG994" s="4"/>
      <c r="AH994" s="4" t="s">
        <v>16</v>
      </c>
      <c r="AI994" s="4"/>
      <c r="AJ994" s="4" t="s">
        <v>16</v>
      </c>
      <c r="AK994" s="4"/>
      <c r="AL994" s="4" t="s">
        <v>16</v>
      </c>
      <c r="AM994" s="4"/>
      <c r="AN994" s="4"/>
      <c r="AO994" s="4" t="s">
        <v>16</v>
      </c>
      <c r="AP994" s="42">
        <f ca="1">COUNTIFS(INDIRECT(Data!$J$2),"&lt;&gt;")</f>
        <v>13</v>
      </c>
      <c r="AQ994" s="42">
        <f ca="1">COUNTIFS(INDIRECT(Data!$J$2),"P")</f>
        <v>13</v>
      </c>
      <c r="AR994" s="42">
        <f ca="1">COUNTIFS(INDIRECT(Data!$J$2),"A")</f>
        <v>0</v>
      </c>
      <c r="AS994" s="43">
        <f ca="1">COUNTIFS(INDIRECT(Data!$J$2),"L")</f>
        <v>0</v>
      </c>
      <c r="AT994" s="44">
        <f ca="1">IFERROR(Attd_Sheet[[#This Row],[Classes Attended]]/Attd_Sheet[[#This Row],[Column1]],"")</f>
        <v>1</v>
      </c>
      <c r="AU994" s="26"/>
    </row>
    <row r="995" spans="1:47" s="35" customFormat="1" hidden="1" x14ac:dyDescent="0.25">
      <c r="A995" s="42">
        <f>COUNTIFS(Attd_Sheet[Student ID],Attd_Sheet[[#This Row],[Student ID]])</f>
        <v>1</v>
      </c>
      <c r="B995" s="13" t="s">
        <v>137</v>
      </c>
      <c r="C995" s="210" t="s">
        <v>2920</v>
      </c>
      <c r="D995" s="215" t="s">
        <v>443</v>
      </c>
      <c r="E995" s="215" t="s">
        <v>1257</v>
      </c>
      <c r="F995" s="196" t="s">
        <v>33</v>
      </c>
      <c r="G995" s="215" t="s">
        <v>2435</v>
      </c>
      <c r="H995" s="193" t="s">
        <v>6</v>
      </c>
      <c r="I995" s="224" t="s">
        <v>2993</v>
      </c>
      <c r="J995" s="120" t="s">
        <v>118</v>
      </c>
      <c r="K995" s="4"/>
      <c r="L995" s="4"/>
      <c r="M995" s="4" t="s">
        <v>16</v>
      </c>
      <c r="N995" s="4"/>
      <c r="O995" s="4" t="s">
        <v>16</v>
      </c>
      <c r="P995" s="4"/>
      <c r="Q995" s="4" t="s">
        <v>16</v>
      </c>
      <c r="R995" s="4"/>
      <c r="S995" s="4"/>
      <c r="T995" s="4" t="s">
        <v>16</v>
      </c>
      <c r="U995" s="4"/>
      <c r="V995" s="4" t="s">
        <v>16</v>
      </c>
      <c r="W995" s="185"/>
      <c r="X995" s="4" t="s">
        <v>16</v>
      </c>
      <c r="Y995" s="4"/>
      <c r="Z995" s="4"/>
      <c r="AA995" s="4" t="s">
        <v>16</v>
      </c>
      <c r="AB995" s="4"/>
      <c r="AC995" s="4" t="s">
        <v>16</v>
      </c>
      <c r="AD995" s="4"/>
      <c r="AE995" s="4" t="s">
        <v>16</v>
      </c>
      <c r="AF995" s="4"/>
      <c r="AG995" s="4"/>
      <c r="AH995" s="4" t="s">
        <v>16</v>
      </c>
      <c r="AI995" s="4"/>
      <c r="AJ995" s="4" t="s">
        <v>16</v>
      </c>
      <c r="AK995" s="4"/>
      <c r="AL995" s="4" t="s">
        <v>16</v>
      </c>
      <c r="AM995" s="4"/>
      <c r="AN995" s="4"/>
      <c r="AO995" s="4" t="s">
        <v>16</v>
      </c>
      <c r="AP995" s="42">
        <f ca="1">COUNTIFS(INDIRECT(Data!$J$2),"&lt;&gt;")</f>
        <v>13</v>
      </c>
      <c r="AQ995" s="42">
        <f ca="1">COUNTIFS(INDIRECT(Data!$J$2),"P")</f>
        <v>13</v>
      </c>
      <c r="AR995" s="42">
        <f ca="1">COUNTIFS(INDIRECT(Data!$J$2),"A")</f>
        <v>0</v>
      </c>
      <c r="AS995" s="43">
        <f ca="1">COUNTIFS(INDIRECT(Data!$J$2),"L")</f>
        <v>0</v>
      </c>
      <c r="AT995" s="44">
        <f ca="1">IFERROR(Attd_Sheet[[#This Row],[Classes Attended]]/Attd_Sheet[[#This Row],[Column1]],"")</f>
        <v>1</v>
      </c>
      <c r="AU995" s="26"/>
    </row>
    <row r="996" spans="1:47" s="35" customFormat="1" hidden="1" x14ac:dyDescent="0.25">
      <c r="A996" s="42">
        <f>COUNTIFS(Attd_Sheet[Student ID],Attd_Sheet[[#This Row],[Student ID]])</f>
        <v>1</v>
      </c>
      <c r="B996" s="13" t="s">
        <v>137</v>
      </c>
      <c r="C996" s="210" t="s">
        <v>2920</v>
      </c>
      <c r="D996" s="215" t="s">
        <v>444</v>
      </c>
      <c r="E996" s="215" t="s">
        <v>1258</v>
      </c>
      <c r="F996" s="196" t="s">
        <v>33</v>
      </c>
      <c r="G996" s="215" t="s">
        <v>2435</v>
      </c>
      <c r="H996" s="193" t="s">
        <v>6</v>
      </c>
      <c r="I996" s="224" t="s">
        <v>2993</v>
      </c>
      <c r="J996" s="120" t="s">
        <v>118</v>
      </c>
      <c r="K996" s="4"/>
      <c r="L996" s="4"/>
      <c r="M996" s="4" t="s">
        <v>16</v>
      </c>
      <c r="N996" s="4"/>
      <c r="O996" s="4" t="s">
        <v>16</v>
      </c>
      <c r="P996" s="4"/>
      <c r="Q996" s="4" t="s">
        <v>16</v>
      </c>
      <c r="R996" s="4"/>
      <c r="S996" s="4"/>
      <c r="T996" s="4" t="s">
        <v>16</v>
      </c>
      <c r="U996" s="4"/>
      <c r="V996" s="4" t="s">
        <v>16</v>
      </c>
      <c r="W996" s="185"/>
      <c r="X996" s="4" t="s">
        <v>16</v>
      </c>
      <c r="Y996" s="4"/>
      <c r="Z996" s="4"/>
      <c r="AA996" s="4" t="s">
        <v>16</v>
      </c>
      <c r="AB996" s="4"/>
      <c r="AC996" s="4" t="s">
        <v>16</v>
      </c>
      <c r="AD996" s="4"/>
      <c r="AE996" s="4" t="s">
        <v>16</v>
      </c>
      <c r="AF996" s="4"/>
      <c r="AG996" s="4"/>
      <c r="AH996" s="4" t="s">
        <v>16</v>
      </c>
      <c r="AI996" s="4"/>
      <c r="AJ996" s="4" t="s">
        <v>16</v>
      </c>
      <c r="AK996" s="4"/>
      <c r="AL996" s="4" t="s">
        <v>16</v>
      </c>
      <c r="AM996" s="4"/>
      <c r="AN996" s="4"/>
      <c r="AO996" s="4" t="s">
        <v>16</v>
      </c>
      <c r="AP996" s="42">
        <f ca="1">COUNTIFS(INDIRECT(Data!$J$2),"&lt;&gt;")</f>
        <v>13</v>
      </c>
      <c r="AQ996" s="42">
        <f ca="1">COUNTIFS(INDIRECT(Data!$J$2),"P")</f>
        <v>13</v>
      </c>
      <c r="AR996" s="42">
        <f ca="1">COUNTIFS(INDIRECT(Data!$J$2),"A")</f>
        <v>0</v>
      </c>
      <c r="AS996" s="43">
        <f ca="1">COUNTIFS(INDIRECT(Data!$J$2),"L")</f>
        <v>0</v>
      </c>
      <c r="AT996" s="44">
        <f ca="1">IFERROR(Attd_Sheet[[#This Row],[Classes Attended]]/Attd_Sheet[[#This Row],[Column1]],"")</f>
        <v>1</v>
      </c>
      <c r="AU996" s="26"/>
    </row>
    <row r="997" spans="1:47" s="35" customFormat="1" hidden="1" x14ac:dyDescent="0.25">
      <c r="A997" s="42">
        <f>COUNTIFS(Attd_Sheet[Student ID],Attd_Sheet[[#This Row],[Student ID]])</f>
        <v>1</v>
      </c>
      <c r="B997" s="13" t="s">
        <v>137</v>
      </c>
      <c r="C997" s="210" t="s">
        <v>2920</v>
      </c>
      <c r="D997" s="215" t="s">
        <v>445</v>
      </c>
      <c r="E997" s="215" t="s">
        <v>1259</v>
      </c>
      <c r="F997" s="196" t="s">
        <v>33</v>
      </c>
      <c r="G997" s="215" t="s">
        <v>2435</v>
      </c>
      <c r="H997" s="193" t="s">
        <v>6</v>
      </c>
      <c r="I997" s="224" t="s">
        <v>2993</v>
      </c>
      <c r="J997" s="120" t="s">
        <v>118</v>
      </c>
      <c r="K997" s="4"/>
      <c r="L997" s="4"/>
      <c r="M997" s="4" t="s">
        <v>16</v>
      </c>
      <c r="N997" s="4"/>
      <c r="O997" s="4" t="s">
        <v>16</v>
      </c>
      <c r="P997" s="4"/>
      <c r="Q997" s="4" t="s">
        <v>16</v>
      </c>
      <c r="R997" s="4"/>
      <c r="S997" s="4"/>
      <c r="T997" s="4" t="s">
        <v>16</v>
      </c>
      <c r="U997" s="4"/>
      <c r="V997" s="4" t="s">
        <v>16</v>
      </c>
      <c r="W997" s="185"/>
      <c r="X997" s="4" t="s">
        <v>16</v>
      </c>
      <c r="Y997" s="4"/>
      <c r="Z997" s="4"/>
      <c r="AA997" s="4" t="s">
        <v>16</v>
      </c>
      <c r="AB997" s="4"/>
      <c r="AC997" s="4" t="s">
        <v>16</v>
      </c>
      <c r="AD997" s="4"/>
      <c r="AE997" s="4" t="s">
        <v>16</v>
      </c>
      <c r="AF997" s="4"/>
      <c r="AG997" s="4"/>
      <c r="AH997" s="4" t="s">
        <v>16</v>
      </c>
      <c r="AI997" s="4"/>
      <c r="AJ997" s="4" t="s">
        <v>16</v>
      </c>
      <c r="AK997" s="4"/>
      <c r="AL997" s="4" t="s">
        <v>16</v>
      </c>
      <c r="AM997" s="4"/>
      <c r="AN997" s="4"/>
      <c r="AO997" s="4" t="s">
        <v>16</v>
      </c>
      <c r="AP997" s="42">
        <f ca="1">COUNTIFS(INDIRECT(Data!$J$2),"&lt;&gt;")</f>
        <v>13</v>
      </c>
      <c r="AQ997" s="42">
        <f ca="1">COUNTIFS(INDIRECT(Data!$J$2),"P")</f>
        <v>13</v>
      </c>
      <c r="AR997" s="42">
        <f ca="1">COUNTIFS(INDIRECT(Data!$J$2),"A")</f>
        <v>0</v>
      </c>
      <c r="AS997" s="43">
        <f ca="1">COUNTIFS(INDIRECT(Data!$J$2),"L")</f>
        <v>0</v>
      </c>
      <c r="AT997" s="44">
        <f ca="1">IFERROR(Attd_Sheet[[#This Row],[Classes Attended]]/Attd_Sheet[[#This Row],[Column1]],"")</f>
        <v>1</v>
      </c>
      <c r="AU997" s="26"/>
    </row>
    <row r="998" spans="1:47" s="35" customFormat="1" hidden="1" x14ac:dyDescent="0.25">
      <c r="A998" s="42">
        <f>COUNTIFS(Attd_Sheet[Student ID],Attd_Sheet[[#This Row],[Student ID]])</f>
        <v>1</v>
      </c>
      <c r="B998" s="13" t="s">
        <v>137</v>
      </c>
      <c r="C998" s="193" t="s">
        <v>2494</v>
      </c>
      <c r="D998" s="215" t="s">
        <v>569</v>
      </c>
      <c r="E998" s="215" t="s">
        <v>1177</v>
      </c>
      <c r="F998" s="196" t="s">
        <v>33</v>
      </c>
      <c r="G998" s="215" t="s">
        <v>2445</v>
      </c>
      <c r="H998" s="193" t="s">
        <v>6</v>
      </c>
      <c r="I998" s="224" t="s">
        <v>2992</v>
      </c>
      <c r="J998" s="120" t="s">
        <v>124</v>
      </c>
      <c r="K998" s="4"/>
      <c r="L998" s="81"/>
      <c r="M998" s="4" t="s">
        <v>16</v>
      </c>
      <c r="N998" s="185"/>
      <c r="O998" s="4" t="s">
        <v>16</v>
      </c>
      <c r="P998" s="4"/>
      <c r="Q998" s="4" t="s">
        <v>16</v>
      </c>
      <c r="R998" s="4"/>
      <c r="S998" s="133"/>
      <c r="T998" s="4" t="s">
        <v>16</v>
      </c>
      <c r="U998" s="4"/>
      <c r="V998" s="4" t="s">
        <v>16</v>
      </c>
      <c r="W998" s="4"/>
      <c r="X998" s="4" t="s">
        <v>16</v>
      </c>
      <c r="Y998" s="4"/>
      <c r="Z998" s="4"/>
      <c r="AA998" s="4" t="s">
        <v>16</v>
      </c>
      <c r="AB998" s="4"/>
      <c r="AC998" s="4" t="s">
        <v>16</v>
      </c>
      <c r="AD998" s="4"/>
      <c r="AE998" s="4" t="s">
        <v>16</v>
      </c>
      <c r="AF998" s="4"/>
      <c r="AG998" s="4"/>
      <c r="AH998" s="4" t="s">
        <v>16</v>
      </c>
      <c r="AI998" s="4"/>
      <c r="AJ998" s="4" t="s">
        <v>16</v>
      </c>
      <c r="AK998" s="4"/>
      <c r="AL998" s="4" t="s">
        <v>16</v>
      </c>
      <c r="AM998" s="4"/>
      <c r="AN998" s="4"/>
      <c r="AO998" s="4" t="s">
        <v>16</v>
      </c>
      <c r="AP998" s="42">
        <f ca="1">COUNTIFS(INDIRECT(Data!$J$2),"&lt;&gt;")</f>
        <v>13</v>
      </c>
      <c r="AQ998" s="42">
        <f ca="1">COUNTIFS(INDIRECT(Data!$J$2),"P")</f>
        <v>13</v>
      </c>
      <c r="AR998" s="42">
        <f ca="1">COUNTIFS(INDIRECT(Data!$J$2),"A")</f>
        <v>0</v>
      </c>
      <c r="AS998" s="43">
        <f ca="1">COUNTIFS(INDIRECT(Data!$J$2),"L")</f>
        <v>0</v>
      </c>
      <c r="AT998" s="44">
        <f ca="1">IFERROR(Attd_Sheet[[#This Row],[Classes Attended]]/Attd_Sheet[[#This Row],[Column1]],"")</f>
        <v>1</v>
      </c>
      <c r="AU998" s="93"/>
    </row>
    <row r="999" spans="1:47" s="35" customFormat="1" hidden="1" x14ac:dyDescent="0.25">
      <c r="A999" s="42">
        <f>COUNTIFS(Attd_Sheet[Student ID],Attd_Sheet[[#This Row],[Student ID]])</f>
        <v>1</v>
      </c>
      <c r="B999" s="13" t="s">
        <v>137</v>
      </c>
      <c r="C999" s="193" t="s">
        <v>2494</v>
      </c>
      <c r="D999" s="215" t="s">
        <v>570</v>
      </c>
      <c r="E999" s="215" t="s">
        <v>1383</v>
      </c>
      <c r="F999" s="196" t="s">
        <v>33</v>
      </c>
      <c r="G999" s="215" t="s">
        <v>2445</v>
      </c>
      <c r="H999" s="193" t="s">
        <v>6</v>
      </c>
      <c r="I999" s="224" t="s">
        <v>2992</v>
      </c>
      <c r="J999" s="120" t="s">
        <v>124</v>
      </c>
      <c r="K999" s="4"/>
      <c r="L999" s="4"/>
      <c r="M999" s="4" t="s">
        <v>16</v>
      </c>
      <c r="N999" s="185"/>
      <c r="O999" s="4" t="s">
        <v>16</v>
      </c>
      <c r="P999" s="4"/>
      <c r="Q999" s="4" t="s">
        <v>16</v>
      </c>
      <c r="R999" s="4"/>
      <c r="S999" s="133"/>
      <c r="T999" s="4" t="s">
        <v>16</v>
      </c>
      <c r="U999" s="4"/>
      <c r="V999" s="4" t="s">
        <v>16</v>
      </c>
      <c r="W999" s="4"/>
      <c r="X999" s="4" t="s">
        <v>16</v>
      </c>
      <c r="Y999" s="4"/>
      <c r="Z999" s="4"/>
      <c r="AA999" s="4" t="s">
        <v>28</v>
      </c>
      <c r="AB999" s="4"/>
      <c r="AC999" s="4" t="s">
        <v>16</v>
      </c>
      <c r="AD999" s="4"/>
      <c r="AE999" s="4" t="s">
        <v>16</v>
      </c>
      <c r="AF999" s="4"/>
      <c r="AG999" s="4"/>
      <c r="AH999" s="4" t="s">
        <v>16</v>
      </c>
      <c r="AI999" s="4"/>
      <c r="AJ999" s="4" t="s">
        <v>16</v>
      </c>
      <c r="AK999" s="4"/>
      <c r="AL999" s="4" t="s">
        <v>16</v>
      </c>
      <c r="AM999" s="4"/>
      <c r="AN999" s="4"/>
      <c r="AO999" s="4" t="s">
        <v>16</v>
      </c>
      <c r="AP999" s="42">
        <f ca="1">COUNTIFS(INDIRECT(Data!$J$2),"&lt;&gt;")</f>
        <v>13</v>
      </c>
      <c r="AQ999" s="42">
        <f ca="1">COUNTIFS(INDIRECT(Data!$J$2),"P")</f>
        <v>12</v>
      </c>
      <c r="AR999" s="42">
        <f ca="1">COUNTIFS(INDIRECT(Data!$J$2),"A")</f>
        <v>1</v>
      </c>
      <c r="AS999" s="43">
        <f ca="1">COUNTIFS(INDIRECT(Data!$J$2),"L")</f>
        <v>0</v>
      </c>
      <c r="AT999" s="44">
        <f ca="1">IFERROR(Attd_Sheet[[#This Row],[Classes Attended]]/Attd_Sheet[[#This Row],[Column1]],"")</f>
        <v>0.92307692307692313</v>
      </c>
      <c r="AU999" s="93"/>
    </row>
    <row r="1000" spans="1:47" s="35" customFormat="1" hidden="1" x14ac:dyDescent="0.25">
      <c r="A1000" s="42">
        <f>COUNTIFS(Attd_Sheet[Student ID],Attd_Sheet[[#This Row],[Student ID]])</f>
        <v>1</v>
      </c>
      <c r="B1000" s="13" t="s">
        <v>137</v>
      </c>
      <c r="C1000" s="193" t="s">
        <v>2494</v>
      </c>
      <c r="D1000" s="215" t="s">
        <v>571</v>
      </c>
      <c r="E1000" s="215" t="s">
        <v>1384</v>
      </c>
      <c r="F1000" s="196" t="s">
        <v>33</v>
      </c>
      <c r="G1000" s="215" t="s">
        <v>2445</v>
      </c>
      <c r="H1000" s="193" t="s">
        <v>6</v>
      </c>
      <c r="I1000" s="224" t="s">
        <v>2992</v>
      </c>
      <c r="J1000" s="120" t="s">
        <v>124</v>
      </c>
      <c r="K1000" s="4"/>
      <c r="L1000" s="4"/>
      <c r="M1000" s="4" t="s">
        <v>16</v>
      </c>
      <c r="N1000" s="185"/>
      <c r="O1000" s="4" t="s">
        <v>16</v>
      </c>
      <c r="P1000" s="4"/>
      <c r="Q1000" s="4" t="s">
        <v>16</v>
      </c>
      <c r="R1000" s="4"/>
      <c r="S1000" s="133"/>
      <c r="T1000" s="4" t="s">
        <v>16</v>
      </c>
      <c r="U1000" s="4"/>
      <c r="V1000" s="4" t="s">
        <v>16</v>
      </c>
      <c r="W1000" s="4"/>
      <c r="X1000" s="4" t="s">
        <v>16</v>
      </c>
      <c r="Y1000" s="4"/>
      <c r="Z1000" s="4"/>
      <c r="AA1000" s="4" t="s">
        <v>28</v>
      </c>
      <c r="AB1000" s="4"/>
      <c r="AC1000" s="4" t="s">
        <v>16</v>
      </c>
      <c r="AD1000" s="4"/>
      <c r="AE1000" s="4" t="s">
        <v>28</v>
      </c>
      <c r="AF1000" s="4"/>
      <c r="AG1000" s="4"/>
      <c r="AH1000" s="4" t="s">
        <v>16</v>
      </c>
      <c r="AI1000" s="4"/>
      <c r="AJ1000" s="4" t="s">
        <v>16</v>
      </c>
      <c r="AK1000" s="4"/>
      <c r="AL1000" s="4" t="s">
        <v>16</v>
      </c>
      <c r="AM1000" s="4"/>
      <c r="AN1000" s="4"/>
      <c r="AO1000" s="4" t="s">
        <v>16</v>
      </c>
      <c r="AP1000" s="42">
        <f ca="1">COUNTIFS(INDIRECT(Data!$J$2),"&lt;&gt;")</f>
        <v>13</v>
      </c>
      <c r="AQ1000" s="42">
        <f ca="1">COUNTIFS(INDIRECT(Data!$J$2),"P")</f>
        <v>11</v>
      </c>
      <c r="AR1000" s="42">
        <f ca="1">COUNTIFS(INDIRECT(Data!$J$2),"A")</f>
        <v>2</v>
      </c>
      <c r="AS1000" s="43">
        <f ca="1">COUNTIFS(INDIRECT(Data!$J$2),"L")</f>
        <v>0</v>
      </c>
      <c r="AT1000" s="44">
        <f ca="1">IFERROR(Attd_Sheet[[#This Row],[Classes Attended]]/Attd_Sheet[[#This Row],[Column1]],"")</f>
        <v>0.84615384615384615</v>
      </c>
      <c r="AU1000" s="184"/>
    </row>
    <row r="1001" spans="1:47" s="35" customFormat="1" hidden="1" x14ac:dyDescent="0.25">
      <c r="A1001" s="42">
        <f>COUNTIFS(Attd_Sheet[Student ID],Attd_Sheet[[#This Row],[Student ID]])</f>
        <v>1</v>
      </c>
      <c r="B1001" s="13" t="s">
        <v>137</v>
      </c>
      <c r="C1001" s="193" t="s">
        <v>2494</v>
      </c>
      <c r="D1001" s="215" t="s">
        <v>572</v>
      </c>
      <c r="E1001" s="215" t="s">
        <v>1385</v>
      </c>
      <c r="F1001" s="196" t="s">
        <v>33</v>
      </c>
      <c r="G1001" s="215" t="s">
        <v>2445</v>
      </c>
      <c r="H1001" s="193" t="s">
        <v>6</v>
      </c>
      <c r="I1001" s="224" t="s">
        <v>2992</v>
      </c>
      <c r="J1001" s="120" t="s">
        <v>124</v>
      </c>
      <c r="K1001" s="4"/>
      <c r="L1001" s="4"/>
      <c r="M1001" s="4" t="s">
        <v>28</v>
      </c>
      <c r="N1001" s="185"/>
      <c r="O1001" s="4" t="s">
        <v>16</v>
      </c>
      <c r="P1001" s="4"/>
      <c r="Q1001" s="4" t="s">
        <v>16</v>
      </c>
      <c r="R1001" s="4"/>
      <c r="S1001" s="133"/>
      <c r="T1001" s="4" t="s">
        <v>16</v>
      </c>
      <c r="U1001" s="4"/>
      <c r="V1001" s="4" t="s">
        <v>16</v>
      </c>
      <c r="W1001" s="4"/>
      <c r="X1001" s="4" t="s">
        <v>28</v>
      </c>
      <c r="Y1001" s="4"/>
      <c r="Z1001" s="4"/>
      <c r="AA1001" s="4" t="s">
        <v>16</v>
      </c>
      <c r="AB1001" s="4"/>
      <c r="AC1001" s="4" t="s">
        <v>28</v>
      </c>
      <c r="AD1001" s="4"/>
      <c r="AE1001" s="4" t="s">
        <v>28</v>
      </c>
      <c r="AF1001" s="4"/>
      <c r="AG1001" s="4"/>
      <c r="AH1001" s="4" t="s">
        <v>16</v>
      </c>
      <c r="AI1001" s="4"/>
      <c r="AJ1001" s="4" t="s">
        <v>16</v>
      </c>
      <c r="AK1001" s="4"/>
      <c r="AL1001" s="4" t="s">
        <v>16</v>
      </c>
      <c r="AM1001" s="4"/>
      <c r="AN1001" s="4"/>
      <c r="AO1001" s="4" t="s">
        <v>16</v>
      </c>
      <c r="AP1001" s="42">
        <f ca="1">COUNTIFS(INDIRECT(Data!$J$2),"&lt;&gt;")</f>
        <v>13</v>
      </c>
      <c r="AQ1001" s="42">
        <f ca="1">COUNTIFS(INDIRECT(Data!$J$2),"P")</f>
        <v>9</v>
      </c>
      <c r="AR1001" s="42">
        <f ca="1">COUNTIFS(INDIRECT(Data!$J$2),"A")</f>
        <v>4</v>
      </c>
      <c r="AS1001" s="43">
        <f ca="1">COUNTIFS(INDIRECT(Data!$J$2),"L")</f>
        <v>0</v>
      </c>
      <c r="AT1001" s="44">
        <f ca="1">IFERROR(Attd_Sheet[[#This Row],[Classes Attended]]/Attd_Sheet[[#This Row],[Column1]],"")</f>
        <v>0.69230769230769229</v>
      </c>
      <c r="AU1001" s="184"/>
    </row>
    <row r="1002" spans="1:47" s="35" customFormat="1" hidden="1" x14ac:dyDescent="0.25">
      <c r="A1002" s="42">
        <f>COUNTIFS(Attd_Sheet[Student ID],Attd_Sheet[[#This Row],[Student ID]])</f>
        <v>1</v>
      </c>
      <c r="B1002" s="13" t="s">
        <v>137</v>
      </c>
      <c r="C1002" s="193" t="s">
        <v>2494</v>
      </c>
      <c r="D1002" s="215" t="s">
        <v>573</v>
      </c>
      <c r="E1002" s="215" t="s">
        <v>1386</v>
      </c>
      <c r="F1002" s="196" t="s">
        <v>33</v>
      </c>
      <c r="G1002" s="215" t="s">
        <v>2445</v>
      </c>
      <c r="H1002" s="193" t="s">
        <v>6</v>
      </c>
      <c r="I1002" s="224" t="s">
        <v>2992</v>
      </c>
      <c r="J1002" s="120" t="s">
        <v>124</v>
      </c>
      <c r="K1002" s="4"/>
      <c r="L1002" s="81"/>
      <c r="M1002" s="4" t="s">
        <v>16</v>
      </c>
      <c r="N1002" s="185"/>
      <c r="O1002" s="4" t="s">
        <v>16</v>
      </c>
      <c r="P1002" s="4"/>
      <c r="Q1002" s="4" t="s">
        <v>16</v>
      </c>
      <c r="R1002" s="4"/>
      <c r="S1002" s="133"/>
      <c r="T1002" s="4" t="s">
        <v>16</v>
      </c>
      <c r="U1002" s="4"/>
      <c r="V1002" s="4" t="s">
        <v>16</v>
      </c>
      <c r="W1002" s="4"/>
      <c r="X1002" s="4" t="s">
        <v>16</v>
      </c>
      <c r="Y1002" s="4"/>
      <c r="Z1002" s="4"/>
      <c r="AA1002" s="4" t="s">
        <v>28</v>
      </c>
      <c r="AB1002" s="4"/>
      <c r="AC1002" s="4" t="s">
        <v>16</v>
      </c>
      <c r="AD1002" s="4"/>
      <c r="AE1002" s="4" t="s">
        <v>16</v>
      </c>
      <c r="AF1002" s="4"/>
      <c r="AG1002" s="4"/>
      <c r="AH1002" s="4" t="s">
        <v>16</v>
      </c>
      <c r="AI1002" s="4"/>
      <c r="AJ1002" s="4" t="s">
        <v>16</v>
      </c>
      <c r="AK1002" s="4"/>
      <c r="AL1002" s="4" t="s">
        <v>16</v>
      </c>
      <c r="AM1002" s="4"/>
      <c r="AN1002" s="4"/>
      <c r="AO1002" s="4" t="s">
        <v>16</v>
      </c>
      <c r="AP1002" s="42">
        <f ca="1">COUNTIFS(INDIRECT(Data!$J$2),"&lt;&gt;")</f>
        <v>13</v>
      </c>
      <c r="AQ1002" s="42">
        <f ca="1">COUNTIFS(INDIRECT(Data!$J$2),"P")</f>
        <v>12</v>
      </c>
      <c r="AR1002" s="42">
        <f ca="1">COUNTIFS(INDIRECT(Data!$J$2),"A")</f>
        <v>1</v>
      </c>
      <c r="AS1002" s="43">
        <f ca="1">COUNTIFS(INDIRECT(Data!$J$2),"L")</f>
        <v>0</v>
      </c>
      <c r="AT1002" s="44">
        <f ca="1">IFERROR(Attd_Sheet[[#This Row],[Classes Attended]]/Attd_Sheet[[#This Row],[Column1]],"")</f>
        <v>0.92307692307692313</v>
      </c>
      <c r="AU1002" s="93"/>
    </row>
    <row r="1003" spans="1:47" s="35" customFormat="1" hidden="1" x14ac:dyDescent="0.25">
      <c r="A1003" s="42">
        <f>COUNTIFS(Attd_Sheet[Student ID],Attd_Sheet[[#This Row],[Student ID]])</f>
        <v>1</v>
      </c>
      <c r="B1003" s="13" t="s">
        <v>137</v>
      </c>
      <c r="C1003" s="193" t="s">
        <v>2494</v>
      </c>
      <c r="D1003" s="215" t="s">
        <v>574</v>
      </c>
      <c r="E1003" s="215" t="s">
        <v>1387</v>
      </c>
      <c r="F1003" s="196" t="s">
        <v>33</v>
      </c>
      <c r="G1003" s="215" t="s">
        <v>2445</v>
      </c>
      <c r="H1003" s="193" t="s">
        <v>6</v>
      </c>
      <c r="I1003" s="224" t="s">
        <v>2992</v>
      </c>
      <c r="J1003" s="120" t="s">
        <v>124</v>
      </c>
      <c r="K1003" s="4"/>
      <c r="L1003" s="4"/>
      <c r="M1003" s="4" t="s">
        <v>16</v>
      </c>
      <c r="N1003" s="185"/>
      <c r="O1003" s="4" t="s">
        <v>16</v>
      </c>
      <c r="P1003" s="4"/>
      <c r="Q1003" s="4" t="s">
        <v>16</v>
      </c>
      <c r="R1003" s="4"/>
      <c r="S1003" s="133"/>
      <c r="T1003" s="4" t="s">
        <v>16</v>
      </c>
      <c r="U1003" s="4"/>
      <c r="V1003" s="4" t="s">
        <v>28</v>
      </c>
      <c r="W1003" s="4"/>
      <c r="X1003" s="4" t="s">
        <v>16</v>
      </c>
      <c r="Y1003" s="4"/>
      <c r="Z1003" s="4"/>
      <c r="AA1003" s="4" t="s">
        <v>16</v>
      </c>
      <c r="AB1003" s="4"/>
      <c r="AC1003" s="4" t="s">
        <v>28</v>
      </c>
      <c r="AD1003" s="4"/>
      <c r="AE1003" s="4" t="s">
        <v>28</v>
      </c>
      <c r="AF1003" s="4"/>
      <c r="AG1003" s="4"/>
      <c r="AH1003" s="4" t="s">
        <v>16</v>
      </c>
      <c r="AI1003" s="4"/>
      <c r="AJ1003" s="4" t="s">
        <v>28</v>
      </c>
      <c r="AK1003" s="4"/>
      <c r="AL1003" s="4" t="s">
        <v>16</v>
      </c>
      <c r="AM1003" s="4"/>
      <c r="AN1003" s="4"/>
      <c r="AO1003" s="4" t="s">
        <v>16</v>
      </c>
      <c r="AP1003" s="42">
        <f ca="1">COUNTIFS(INDIRECT(Data!$J$2),"&lt;&gt;")</f>
        <v>13</v>
      </c>
      <c r="AQ1003" s="42">
        <f ca="1">COUNTIFS(INDIRECT(Data!$J$2),"P")</f>
        <v>9</v>
      </c>
      <c r="AR1003" s="42">
        <f ca="1">COUNTIFS(INDIRECT(Data!$J$2),"A")</f>
        <v>4</v>
      </c>
      <c r="AS1003" s="43">
        <f ca="1">COUNTIFS(INDIRECT(Data!$J$2),"L")</f>
        <v>0</v>
      </c>
      <c r="AT1003" s="44">
        <f ca="1">IFERROR(Attd_Sheet[[#This Row],[Classes Attended]]/Attd_Sheet[[#This Row],[Column1]],"")</f>
        <v>0.69230769230769229</v>
      </c>
      <c r="AU1003" s="93"/>
    </row>
    <row r="1004" spans="1:47" s="35" customFormat="1" hidden="1" x14ac:dyDescent="0.25">
      <c r="A1004" s="42">
        <f>COUNTIFS(Attd_Sheet[Student ID],Attd_Sheet[[#This Row],[Student ID]])</f>
        <v>1</v>
      </c>
      <c r="B1004" s="13" t="s">
        <v>137</v>
      </c>
      <c r="C1004" s="193" t="s">
        <v>2494</v>
      </c>
      <c r="D1004" s="215" t="s">
        <v>575</v>
      </c>
      <c r="E1004" s="215" t="s">
        <v>1388</v>
      </c>
      <c r="F1004" s="196" t="s">
        <v>33</v>
      </c>
      <c r="G1004" s="215" t="s">
        <v>2445</v>
      </c>
      <c r="H1004" s="193" t="s">
        <v>6</v>
      </c>
      <c r="I1004" s="224" t="s">
        <v>2992</v>
      </c>
      <c r="J1004" s="120" t="s">
        <v>124</v>
      </c>
      <c r="K1004" s="96"/>
      <c r="L1004" s="4"/>
      <c r="M1004" s="4" t="s">
        <v>16</v>
      </c>
      <c r="N1004" s="4"/>
      <c r="O1004" s="4" t="s">
        <v>16</v>
      </c>
      <c r="P1004" s="4"/>
      <c r="Q1004" s="4" t="s">
        <v>28</v>
      </c>
      <c r="R1004" s="4"/>
      <c r="S1004" s="4"/>
      <c r="T1004" s="4" t="s">
        <v>16</v>
      </c>
      <c r="U1004" s="4"/>
      <c r="V1004" s="4" t="s">
        <v>16</v>
      </c>
      <c r="W1004" s="185"/>
      <c r="X1004" s="4" t="s">
        <v>16</v>
      </c>
      <c r="Y1004" s="4"/>
      <c r="Z1004" s="4"/>
      <c r="AA1004" s="4" t="s">
        <v>16</v>
      </c>
      <c r="AB1004" s="4"/>
      <c r="AC1004" s="4" t="s">
        <v>16</v>
      </c>
      <c r="AD1004" s="4"/>
      <c r="AE1004" s="4" t="s">
        <v>16</v>
      </c>
      <c r="AF1004" s="4"/>
      <c r="AG1004" s="4"/>
      <c r="AH1004" s="4" t="s">
        <v>16</v>
      </c>
      <c r="AI1004" s="4"/>
      <c r="AJ1004" s="4" t="s">
        <v>16</v>
      </c>
      <c r="AK1004" s="4"/>
      <c r="AL1004" s="4" t="s">
        <v>16</v>
      </c>
      <c r="AM1004" s="96"/>
      <c r="AN1004" s="4"/>
      <c r="AO1004" s="4" t="s">
        <v>16</v>
      </c>
      <c r="AP1004" s="42">
        <f ca="1">COUNTIFS(INDIRECT(Data!$J$2),"&lt;&gt;")</f>
        <v>13</v>
      </c>
      <c r="AQ1004" s="42">
        <f ca="1">COUNTIFS(INDIRECT(Data!$J$2),"P")</f>
        <v>12</v>
      </c>
      <c r="AR1004" s="42">
        <f ca="1">COUNTIFS(INDIRECT(Data!$J$2),"A")</f>
        <v>1</v>
      </c>
      <c r="AS1004" s="43">
        <f ca="1">COUNTIFS(INDIRECT(Data!$J$2),"L")</f>
        <v>0</v>
      </c>
      <c r="AT1004" s="44">
        <f ca="1">IFERROR(Attd_Sheet[[#This Row],[Classes Attended]]/Attd_Sheet[[#This Row],[Column1]],"")</f>
        <v>0.92307692307692313</v>
      </c>
      <c r="AU1004" s="26"/>
    </row>
    <row r="1005" spans="1:47" s="35" customFormat="1" hidden="1" x14ac:dyDescent="0.25">
      <c r="A1005" s="42">
        <f>COUNTIFS(Attd_Sheet[Student ID],Attd_Sheet[[#This Row],[Student ID]])</f>
        <v>1</v>
      </c>
      <c r="B1005" s="13" t="s">
        <v>137</v>
      </c>
      <c r="C1005" s="193" t="s">
        <v>2494</v>
      </c>
      <c r="D1005" s="215" t="s">
        <v>576</v>
      </c>
      <c r="E1005" s="215" t="s">
        <v>1389</v>
      </c>
      <c r="F1005" s="196" t="s">
        <v>33</v>
      </c>
      <c r="G1005" s="215" t="s">
        <v>2445</v>
      </c>
      <c r="H1005" s="193" t="s">
        <v>6</v>
      </c>
      <c r="I1005" s="224" t="s">
        <v>2992</v>
      </c>
      <c r="J1005" s="120" t="s">
        <v>124</v>
      </c>
      <c r="K1005" s="96"/>
      <c r="L1005" s="4"/>
      <c r="M1005" s="4" t="s">
        <v>16</v>
      </c>
      <c r="N1005" s="4"/>
      <c r="O1005" s="4" t="s">
        <v>16</v>
      </c>
      <c r="P1005" s="4"/>
      <c r="Q1005" s="4" t="s">
        <v>16</v>
      </c>
      <c r="R1005" s="4"/>
      <c r="S1005" s="4"/>
      <c r="T1005" s="4" t="s">
        <v>16</v>
      </c>
      <c r="U1005" s="4"/>
      <c r="V1005" s="4" t="s">
        <v>16</v>
      </c>
      <c r="W1005" s="185"/>
      <c r="X1005" s="4" t="s">
        <v>28</v>
      </c>
      <c r="Y1005" s="4"/>
      <c r="Z1005" s="4"/>
      <c r="AA1005" s="4" t="s">
        <v>16</v>
      </c>
      <c r="AB1005" s="4"/>
      <c r="AC1005" s="4" t="s">
        <v>16</v>
      </c>
      <c r="AD1005" s="4"/>
      <c r="AE1005" s="4" t="s">
        <v>28</v>
      </c>
      <c r="AF1005" s="4"/>
      <c r="AG1005" s="4"/>
      <c r="AH1005" s="4" t="s">
        <v>28</v>
      </c>
      <c r="AI1005" s="4"/>
      <c r="AJ1005" s="4" t="s">
        <v>28</v>
      </c>
      <c r="AK1005" s="4"/>
      <c r="AL1005" s="4" t="s">
        <v>28</v>
      </c>
      <c r="AM1005" s="96"/>
      <c r="AN1005" s="4"/>
      <c r="AO1005" s="4" t="s">
        <v>16</v>
      </c>
      <c r="AP1005" s="42">
        <f ca="1">COUNTIFS(INDIRECT(Data!$J$2),"&lt;&gt;")</f>
        <v>13</v>
      </c>
      <c r="AQ1005" s="42">
        <f ca="1">COUNTIFS(INDIRECT(Data!$J$2),"P")</f>
        <v>8</v>
      </c>
      <c r="AR1005" s="42">
        <f ca="1">COUNTIFS(INDIRECT(Data!$J$2),"A")</f>
        <v>5</v>
      </c>
      <c r="AS1005" s="43">
        <f ca="1">COUNTIFS(INDIRECT(Data!$J$2),"L")</f>
        <v>0</v>
      </c>
      <c r="AT1005" s="44">
        <f ca="1">IFERROR(Attd_Sheet[[#This Row],[Classes Attended]]/Attd_Sheet[[#This Row],[Column1]],"")</f>
        <v>0.61538461538461542</v>
      </c>
      <c r="AU1005" s="26"/>
    </row>
    <row r="1006" spans="1:47" s="35" customFormat="1" hidden="1" x14ac:dyDescent="0.25">
      <c r="A1006" s="42">
        <f>COUNTIFS(Attd_Sheet[Student ID],Attd_Sheet[[#This Row],[Student ID]])</f>
        <v>1</v>
      </c>
      <c r="B1006" s="13" t="s">
        <v>137</v>
      </c>
      <c r="C1006" s="193" t="s">
        <v>2494</v>
      </c>
      <c r="D1006" s="215" t="s">
        <v>577</v>
      </c>
      <c r="E1006" s="215" t="s">
        <v>1390</v>
      </c>
      <c r="F1006" s="196" t="s">
        <v>33</v>
      </c>
      <c r="G1006" s="215" t="s">
        <v>2445</v>
      </c>
      <c r="H1006" s="193" t="s">
        <v>6</v>
      </c>
      <c r="I1006" s="224" t="s">
        <v>2992</v>
      </c>
      <c r="J1006" s="120" t="s">
        <v>124</v>
      </c>
      <c r="K1006" s="4"/>
      <c r="L1006" s="4"/>
      <c r="M1006" s="4" t="s">
        <v>16</v>
      </c>
      <c r="N1006" s="4"/>
      <c r="O1006" s="4" t="s">
        <v>16</v>
      </c>
      <c r="P1006" s="4"/>
      <c r="Q1006" s="4" t="s">
        <v>16</v>
      </c>
      <c r="R1006" s="4"/>
      <c r="S1006" s="4"/>
      <c r="T1006" s="4" t="s">
        <v>16</v>
      </c>
      <c r="U1006" s="4"/>
      <c r="V1006" s="4" t="s">
        <v>16</v>
      </c>
      <c r="W1006" s="185"/>
      <c r="X1006" s="4" t="s">
        <v>16</v>
      </c>
      <c r="Y1006" s="4"/>
      <c r="Z1006" s="4"/>
      <c r="AA1006" s="4" t="s">
        <v>16</v>
      </c>
      <c r="AB1006" s="4"/>
      <c r="AC1006" s="4" t="s">
        <v>16</v>
      </c>
      <c r="AD1006" s="4"/>
      <c r="AE1006" s="4" t="s">
        <v>28</v>
      </c>
      <c r="AF1006" s="4"/>
      <c r="AG1006" s="4"/>
      <c r="AH1006" s="4" t="s">
        <v>16</v>
      </c>
      <c r="AI1006" s="4"/>
      <c r="AJ1006" s="4" t="s">
        <v>16</v>
      </c>
      <c r="AK1006" s="4"/>
      <c r="AL1006" s="4" t="s">
        <v>16</v>
      </c>
      <c r="AM1006" s="4"/>
      <c r="AN1006" s="4"/>
      <c r="AO1006" s="4" t="s">
        <v>16</v>
      </c>
      <c r="AP1006" s="42">
        <f ca="1">COUNTIFS(INDIRECT(Data!$J$2),"&lt;&gt;")</f>
        <v>13</v>
      </c>
      <c r="AQ1006" s="42">
        <f ca="1">COUNTIFS(INDIRECT(Data!$J$2),"P")</f>
        <v>12</v>
      </c>
      <c r="AR1006" s="42">
        <f ca="1">COUNTIFS(INDIRECT(Data!$J$2),"A")</f>
        <v>1</v>
      </c>
      <c r="AS1006" s="43">
        <f ca="1">COUNTIFS(INDIRECT(Data!$J$2),"L")</f>
        <v>0</v>
      </c>
      <c r="AT1006" s="44">
        <f ca="1">IFERROR(Attd_Sheet[[#This Row],[Classes Attended]]/Attd_Sheet[[#This Row],[Column1]],"")</f>
        <v>0.92307692307692313</v>
      </c>
      <c r="AU1006" s="93"/>
    </row>
    <row r="1007" spans="1:47" s="35" customFormat="1" hidden="1" x14ac:dyDescent="0.25">
      <c r="A1007" s="42">
        <f>COUNTIFS(Attd_Sheet[Student ID],Attd_Sheet[[#This Row],[Student ID]])</f>
        <v>1</v>
      </c>
      <c r="B1007" s="13" t="s">
        <v>137</v>
      </c>
      <c r="C1007" s="193" t="s">
        <v>2494</v>
      </c>
      <c r="D1007" s="215" t="s">
        <v>578</v>
      </c>
      <c r="E1007" s="215" t="s">
        <v>1391</v>
      </c>
      <c r="F1007" s="196" t="s">
        <v>33</v>
      </c>
      <c r="G1007" s="215" t="s">
        <v>2445</v>
      </c>
      <c r="H1007" s="193" t="s">
        <v>6</v>
      </c>
      <c r="I1007" s="224" t="s">
        <v>2992</v>
      </c>
      <c r="J1007" s="120" t="s">
        <v>124</v>
      </c>
      <c r="K1007" s="4"/>
      <c r="L1007" s="4"/>
      <c r="M1007" s="4" t="s">
        <v>28</v>
      </c>
      <c r="N1007" s="4"/>
      <c r="O1007" s="4" t="s">
        <v>16</v>
      </c>
      <c r="P1007" s="4"/>
      <c r="Q1007" s="4" t="s">
        <v>16</v>
      </c>
      <c r="R1007" s="4"/>
      <c r="S1007" s="4"/>
      <c r="T1007" s="4" t="s">
        <v>16</v>
      </c>
      <c r="U1007" s="4"/>
      <c r="V1007" s="4" t="s">
        <v>16</v>
      </c>
      <c r="W1007" s="185"/>
      <c r="X1007" s="4" t="s">
        <v>16</v>
      </c>
      <c r="Y1007" s="4"/>
      <c r="Z1007" s="4"/>
      <c r="AA1007" s="4" t="s">
        <v>16</v>
      </c>
      <c r="AB1007" s="4"/>
      <c r="AC1007" s="4" t="s">
        <v>16</v>
      </c>
      <c r="AD1007" s="4"/>
      <c r="AE1007" s="4" t="s">
        <v>16</v>
      </c>
      <c r="AF1007" s="4"/>
      <c r="AG1007" s="4"/>
      <c r="AH1007" s="4" t="s">
        <v>16</v>
      </c>
      <c r="AI1007" s="4"/>
      <c r="AJ1007" s="4" t="s">
        <v>16</v>
      </c>
      <c r="AK1007" s="4"/>
      <c r="AL1007" s="4" t="s">
        <v>16</v>
      </c>
      <c r="AM1007" s="4"/>
      <c r="AN1007" s="4"/>
      <c r="AO1007" s="4" t="s">
        <v>16</v>
      </c>
      <c r="AP1007" s="42">
        <f ca="1">COUNTIFS(INDIRECT(Data!$J$2),"&lt;&gt;")</f>
        <v>13</v>
      </c>
      <c r="AQ1007" s="42">
        <f ca="1">COUNTIFS(INDIRECT(Data!$J$2),"P")</f>
        <v>12</v>
      </c>
      <c r="AR1007" s="42">
        <f ca="1">COUNTIFS(INDIRECT(Data!$J$2),"A")</f>
        <v>1</v>
      </c>
      <c r="AS1007" s="43">
        <f ca="1">COUNTIFS(INDIRECT(Data!$J$2),"L")</f>
        <v>0</v>
      </c>
      <c r="AT1007" s="44">
        <f ca="1">IFERROR(Attd_Sheet[[#This Row],[Classes Attended]]/Attd_Sheet[[#This Row],[Column1]],"")</f>
        <v>0.92307692307692313</v>
      </c>
      <c r="AU1007" s="26"/>
    </row>
    <row r="1008" spans="1:47" s="35" customFormat="1" hidden="1" x14ac:dyDescent="0.25">
      <c r="A1008" s="42">
        <f>COUNTIFS(Attd_Sheet[Student ID],Attd_Sheet[[#This Row],[Student ID]])</f>
        <v>1</v>
      </c>
      <c r="B1008" s="13" t="s">
        <v>137</v>
      </c>
      <c r="C1008" s="193" t="s">
        <v>2494</v>
      </c>
      <c r="D1008" s="215" t="s">
        <v>579</v>
      </c>
      <c r="E1008" s="215" t="s">
        <v>1392</v>
      </c>
      <c r="F1008" s="196" t="s">
        <v>33</v>
      </c>
      <c r="G1008" s="215" t="s">
        <v>2445</v>
      </c>
      <c r="H1008" s="193" t="s">
        <v>6</v>
      </c>
      <c r="I1008" s="224" t="s">
        <v>2992</v>
      </c>
      <c r="J1008" s="120" t="s">
        <v>124</v>
      </c>
      <c r="K1008" s="4"/>
      <c r="L1008" s="4"/>
      <c r="M1008" s="4" t="s">
        <v>16</v>
      </c>
      <c r="N1008" s="4"/>
      <c r="O1008" s="4" t="s">
        <v>16</v>
      </c>
      <c r="P1008" s="4"/>
      <c r="Q1008" s="4" t="s">
        <v>16</v>
      </c>
      <c r="R1008" s="4"/>
      <c r="S1008" s="4"/>
      <c r="T1008" s="4" t="s">
        <v>16</v>
      </c>
      <c r="U1008" s="4"/>
      <c r="V1008" s="4" t="s">
        <v>16</v>
      </c>
      <c r="W1008" s="185"/>
      <c r="X1008" s="4" t="s">
        <v>16</v>
      </c>
      <c r="Y1008" s="4"/>
      <c r="Z1008" s="4"/>
      <c r="AA1008" s="4" t="s">
        <v>16</v>
      </c>
      <c r="AB1008" s="4"/>
      <c r="AC1008" s="4" t="s">
        <v>16</v>
      </c>
      <c r="AD1008" s="4"/>
      <c r="AE1008" s="4" t="s">
        <v>28</v>
      </c>
      <c r="AF1008" s="4"/>
      <c r="AG1008" s="4"/>
      <c r="AH1008" s="4" t="s">
        <v>16</v>
      </c>
      <c r="AI1008" s="4"/>
      <c r="AJ1008" s="4" t="s">
        <v>16</v>
      </c>
      <c r="AK1008" s="4"/>
      <c r="AL1008" s="4" t="s">
        <v>16</v>
      </c>
      <c r="AM1008" s="4"/>
      <c r="AN1008" s="4"/>
      <c r="AO1008" s="4" t="s">
        <v>16</v>
      </c>
      <c r="AP1008" s="42">
        <f ca="1">COUNTIFS(INDIRECT(Data!$J$2),"&lt;&gt;")</f>
        <v>13</v>
      </c>
      <c r="AQ1008" s="42">
        <f ca="1">COUNTIFS(INDIRECT(Data!$J$2),"P")</f>
        <v>12</v>
      </c>
      <c r="AR1008" s="42">
        <f ca="1">COUNTIFS(INDIRECT(Data!$J$2),"A")</f>
        <v>1</v>
      </c>
      <c r="AS1008" s="43">
        <f ca="1">COUNTIFS(INDIRECT(Data!$J$2),"L")</f>
        <v>0</v>
      </c>
      <c r="AT1008" s="44">
        <f ca="1">IFERROR(Attd_Sheet[[#This Row],[Classes Attended]]/Attd_Sheet[[#This Row],[Column1]],"")</f>
        <v>0.92307692307692313</v>
      </c>
      <c r="AU1008" s="26"/>
    </row>
    <row r="1009" spans="1:47" s="35" customFormat="1" hidden="1" x14ac:dyDescent="0.25">
      <c r="A1009" s="42">
        <f>COUNTIFS(Attd_Sheet[Student ID],Attd_Sheet[[#This Row],[Student ID]])</f>
        <v>1</v>
      </c>
      <c r="B1009" s="13" t="s">
        <v>137</v>
      </c>
      <c r="C1009" s="193" t="s">
        <v>2494</v>
      </c>
      <c r="D1009" s="215" t="s">
        <v>580</v>
      </c>
      <c r="E1009" s="215" t="s">
        <v>1393</v>
      </c>
      <c r="F1009" s="196" t="s">
        <v>33</v>
      </c>
      <c r="G1009" s="215" t="s">
        <v>2445</v>
      </c>
      <c r="H1009" s="193" t="s">
        <v>6</v>
      </c>
      <c r="I1009" s="224" t="s">
        <v>2992</v>
      </c>
      <c r="J1009" s="120" t="s">
        <v>124</v>
      </c>
      <c r="K1009" s="4"/>
      <c r="L1009" s="4"/>
      <c r="M1009" s="4" t="s">
        <v>16</v>
      </c>
      <c r="N1009" s="4"/>
      <c r="O1009" s="4" t="s">
        <v>16</v>
      </c>
      <c r="P1009" s="4"/>
      <c r="Q1009" s="4" t="s">
        <v>16</v>
      </c>
      <c r="R1009" s="4"/>
      <c r="S1009" s="4"/>
      <c r="T1009" s="4" t="s">
        <v>16</v>
      </c>
      <c r="U1009" s="4"/>
      <c r="V1009" s="4" t="s">
        <v>16</v>
      </c>
      <c r="W1009" s="185"/>
      <c r="X1009" s="4" t="s">
        <v>16</v>
      </c>
      <c r="Y1009" s="4"/>
      <c r="Z1009" s="4"/>
      <c r="AA1009" s="4" t="s">
        <v>16</v>
      </c>
      <c r="AB1009" s="4"/>
      <c r="AC1009" s="4" t="s">
        <v>16</v>
      </c>
      <c r="AD1009" s="4"/>
      <c r="AE1009" s="4" t="s">
        <v>16</v>
      </c>
      <c r="AF1009" s="4"/>
      <c r="AG1009" s="4"/>
      <c r="AH1009" s="4" t="s">
        <v>16</v>
      </c>
      <c r="AI1009" s="4"/>
      <c r="AJ1009" s="4" t="s">
        <v>16</v>
      </c>
      <c r="AK1009" s="4"/>
      <c r="AL1009" s="4" t="s">
        <v>16</v>
      </c>
      <c r="AM1009" s="4"/>
      <c r="AN1009" s="4"/>
      <c r="AO1009" s="4" t="s">
        <v>16</v>
      </c>
      <c r="AP1009" s="42">
        <f ca="1">COUNTIFS(INDIRECT(Data!$J$2),"&lt;&gt;")</f>
        <v>13</v>
      </c>
      <c r="AQ1009" s="42">
        <f ca="1">COUNTIFS(INDIRECT(Data!$J$2),"P")</f>
        <v>13</v>
      </c>
      <c r="AR1009" s="42">
        <f ca="1">COUNTIFS(INDIRECT(Data!$J$2),"A")</f>
        <v>0</v>
      </c>
      <c r="AS1009" s="43">
        <f ca="1">COUNTIFS(INDIRECT(Data!$J$2),"L")</f>
        <v>0</v>
      </c>
      <c r="AT1009" s="44">
        <f ca="1">IFERROR(Attd_Sheet[[#This Row],[Classes Attended]]/Attd_Sheet[[#This Row],[Column1]],"")</f>
        <v>1</v>
      </c>
      <c r="AU1009" s="26"/>
    </row>
    <row r="1010" spans="1:47" s="35" customFormat="1" hidden="1" x14ac:dyDescent="0.25">
      <c r="A1010" s="42">
        <f>COUNTIFS(Attd_Sheet[Student ID],Attd_Sheet[[#This Row],[Student ID]])</f>
        <v>1</v>
      </c>
      <c r="B1010" s="13" t="s">
        <v>137</v>
      </c>
      <c r="C1010" s="193" t="s">
        <v>2494</v>
      </c>
      <c r="D1010" s="215" t="s">
        <v>581</v>
      </c>
      <c r="E1010" s="215" t="s">
        <v>1394</v>
      </c>
      <c r="F1010" s="196" t="s">
        <v>33</v>
      </c>
      <c r="G1010" s="215" t="s">
        <v>2445</v>
      </c>
      <c r="H1010" s="193" t="s">
        <v>6</v>
      </c>
      <c r="I1010" s="224" t="s">
        <v>2992</v>
      </c>
      <c r="J1010" s="120" t="s">
        <v>124</v>
      </c>
      <c r="K1010" s="4"/>
      <c r="L1010" s="4"/>
      <c r="M1010" s="4" t="s">
        <v>16</v>
      </c>
      <c r="N1010" s="4"/>
      <c r="O1010" s="4" t="s">
        <v>16</v>
      </c>
      <c r="P1010" s="4"/>
      <c r="Q1010" s="4" t="s">
        <v>16</v>
      </c>
      <c r="R1010" s="4"/>
      <c r="S1010" s="4"/>
      <c r="T1010" s="4" t="s">
        <v>16</v>
      </c>
      <c r="U1010" s="4"/>
      <c r="V1010" s="4" t="s">
        <v>16</v>
      </c>
      <c r="W1010" s="185"/>
      <c r="X1010" s="4" t="s">
        <v>16</v>
      </c>
      <c r="Y1010" s="4"/>
      <c r="Z1010" s="4"/>
      <c r="AA1010" s="4" t="s">
        <v>16</v>
      </c>
      <c r="AB1010" s="4"/>
      <c r="AC1010" s="4" t="s">
        <v>16</v>
      </c>
      <c r="AD1010" s="4"/>
      <c r="AE1010" s="4" t="s">
        <v>16</v>
      </c>
      <c r="AF1010" s="4"/>
      <c r="AG1010" s="4"/>
      <c r="AH1010" s="4" t="s">
        <v>16</v>
      </c>
      <c r="AI1010" s="4"/>
      <c r="AJ1010" s="4" t="s">
        <v>16</v>
      </c>
      <c r="AK1010" s="4"/>
      <c r="AL1010" s="4" t="s">
        <v>16</v>
      </c>
      <c r="AM1010" s="4"/>
      <c r="AN1010" s="4"/>
      <c r="AO1010" s="4" t="s">
        <v>16</v>
      </c>
      <c r="AP1010" s="42">
        <f ca="1">COUNTIFS(INDIRECT(Data!$J$2),"&lt;&gt;")</f>
        <v>13</v>
      </c>
      <c r="AQ1010" s="42">
        <f ca="1">COUNTIFS(INDIRECT(Data!$J$2),"P")</f>
        <v>13</v>
      </c>
      <c r="AR1010" s="42">
        <f ca="1">COUNTIFS(INDIRECT(Data!$J$2),"A")</f>
        <v>0</v>
      </c>
      <c r="AS1010" s="43">
        <f ca="1">COUNTIFS(INDIRECT(Data!$J$2),"L")</f>
        <v>0</v>
      </c>
      <c r="AT1010" s="44">
        <f ca="1">IFERROR(Attd_Sheet[[#This Row],[Classes Attended]]/Attd_Sheet[[#This Row],[Column1]],"")</f>
        <v>1</v>
      </c>
      <c r="AU1010" s="26"/>
    </row>
    <row r="1011" spans="1:47" s="35" customFormat="1" hidden="1" x14ac:dyDescent="0.25">
      <c r="A1011" s="42">
        <f>COUNTIFS(Attd_Sheet[Student ID],Attd_Sheet[[#This Row],[Student ID]])</f>
        <v>1</v>
      </c>
      <c r="B1011" s="13" t="s">
        <v>137</v>
      </c>
      <c r="C1011" s="193" t="s">
        <v>2981</v>
      </c>
      <c r="D1011" s="215" t="s">
        <v>1906</v>
      </c>
      <c r="E1011" s="215" t="s">
        <v>1907</v>
      </c>
      <c r="F1011" s="196" t="s">
        <v>33</v>
      </c>
      <c r="G1011" s="215" t="s">
        <v>2402</v>
      </c>
      <c r="H1011" s="193" t="s">
        <v>7</v>
      </c>
      <c r="I1011" s="224" t="s">
        <v>2867</v>
      </c>
      <c r="J1011" s="120" t="s">
        <v>2478</v>
      </c>
      <c r="K1011" s="4" t="s">
        <v>16</v>
      </c>
      <c r="L1011" s="4"/>
      <c r="M1011" s="4"/>
      <c r="N1011" s="4" t="s">
        <v>16</v>
      </c>
      <c r="O1011" s="4"/>
      <c r="P1011" s="4" t="s">
        <v>16</v>
      </c>
      <c r="Q1011" s="4"/>
      <c r="R1011" s="4" t="s">
        <v>16</v>
      </c>
      <c r="S1011" s="4"/>
      <c r="T1011" s="4"/>
      <c r="U1011" s="4" t="s">
        <v>16</v>
      </c>
      <c r="V1011" s="4"/>
      <c r="W1011" s="4" t="s">
        <v>16</v>
      </c>
      <c r="X1011" s="236"/>
      <c r="Y1011" s="4" t="s">
        <v>16</v>
      </c>
      <c r="Z1011" s="4"/>
      <c r="AA1011" s="4"/>
      <c r="AB1011" s="4" t="s">
        <v>16</v>
      </c>
      <c r="AC1011" s="4"/>
      <c r="AD1011" s="4" t="s">
        <v>16</v>
      </c>
      <c r="AE1011" s="236"/>
      <c r="AF1011" s="4" t="s">
        <v>16</v>
      </c>
      <c r="AG1011" s="4"/>
      <c r="AH1011" s="4"/>
      <c r="AI1011" s="4" t="s">
        <v>16</v>
      </c>
      <c r="AJ1011" s="4"/>
      <c r="AK1011" s="4" t="s">
        <v>28</v>
      </c>
      <c r="AL1011" s="4"/>
      <c r="AM1011" s="4" t="s">
        <v>16</v>
      </c>
      <c r="AN1011" s="4"/>
      <c r="AO1011" s="4"/>
      <c r="AP1011" s="42">
        <f ca="1">COUNTIFS(INDIRECT(Data!$J$2),"&lt;&gt;")</f>
        <v>13</v>
      </c>
      <c r="AQ1011" s="42">
        <f ca="1">COUNTIFS(INDIRECT(Data!$J$2),"P")</f>
        <v>12</v>
      </c>
      <c r="AR1011" s="42">
        <f ca="1">COUNTIFS(INDIRECT(Data!$J$2),"A")</f>
        <v>1</v>
      </c>
      <c r="AS1011" s="43">
        <f ca="1">COUNTIFS(INDIRECT(Data!$J$2),"L")</f>
        <v>0</v>
      </c>
      <c r="AT1011" s="44">
        <f ca="1">IFERROR(Attd_Sheet[[#This Row],[Classes Attended]]/Attd_Sheet[[#This Row],[Column1]],"")</f>
        <v>0.92307692307692313</v>
      </c>
      <c r="AU1011" s="26"/>
    </row>
    <row r="1012" spans="1:47" s="35" customFormat="1" hidden="1" x14ac:dyDescent="0.25">
      <c r="A1012" s="42">
        <f>COUNTIFS(Attd_Sheet[Student ID],Attd_Sheet[[#This Row],[Student ID]])</f>
        <v>1</v>
      </c>
      <c r="B1012" s="13" t="s">
        <v>137</v>
      </c>
      <c r="C1012" s="193" t="s">
        <v>2981</v>
      </c>
      <c r="D1012" s="215" t="s">
        <v>1908</v>
      </c>
      <c r="E1012" s="215" t="s">
        <v>1909</v>
      </c>
      <c r="F1012" s="196" t="s">
        <v>33</v>
      </c>
      <c r="G1012" s="215" t="s">
        <v>2402</v>
      </c>
      <c r="H1012" s="193" t="s">
        <v>7</v>
      </c>
      <c r="I1012" s="224" t="s">
        <v>2867</v>
      </c>
      <c r="J1012" s="120" t="s">
        <v>2478</v>
      </c>
      <c r="K1012" s="4" t="s">
        <v>16</v>
      </c>
      <c r="L1012" s="4"/>
      <c r="M1012" s="4"/>
      <c r="N1012" s="4" t="s">
        <v>16</v>
      </c>
      <c r="O1012" s="4"/>
      <c r="P1012" s="4" t="s">
        <v>16</v>
      </c>
      <c r="Q1012" s="4"/>
      <c r="R1012" s="4" t="s">
        <v>16</v>
      </c>
      <c r="S1012" s="4"/>
      <c r="T1012" s="4"/>
      <c r="U1012" s="4" t="s">
        <v>16</v>
      </c>
      <c r="V1012" s="4"/>
      <c r="W1012" s="4" t="s">
        <v>16</v>
      </c>
      <c r="X1012" s="236"/>
      <c r="Y1012" s="4" t="s">
        <v>28</v>
      </c>
      <c r="Z1012" s="4"/>
      <c r="AA1012" s="4"/>
      <c r="AB1012" s="4" t="s">
        <v>16</v>
      </c>
      <c r="AC1012" s="4"/>
      <c r="AD1012" s="4" t="s">
        <v>16</v>
      </c>
      <c r="AE1012" s="236"/>
      <c r="AF1012" s="4" t="s">
        <v>16</v>
      </c>
      <c r="AG1012" s="4"/>
      <c r="AH1012" s="4"/>
      <c r="AI1012" s="4" t="s">
        <v>16</v>
      </c>
      <c r="AJ1012" s="4"/>
      <c r="AK1012" s="4" t="s">
        <v>28</v>
      </c>
      <c r="AL1012" s="4"/>
      <c r="AM1012" s="4" t="s">
        <v>16</v>
      </c>
      <c r="AN1012" s="4"/>
      <c r="AO1012" s="4"/>
      <c r="AP1012" s="42">
        <f ca="1">COUNTIFS(INDIRECT(Data!$J$2),"&lt;&gt;")</f>
        <v>13</v>
      </c>
      <c r="AQ1012" s="42">
        <f ca="1">COUNTIFS(INDIRECT(Data!$J$2),"P")</f>
        <v>11</v>
      </c>
      <c r="AR1012" s="42">
        <f ca="1">COUNTIFS(INDIRECT(Data!$J$2),"A")</f>
        <v>2</v>
      </c>
      <c r="AS1012" s="43">
        <f ca="1">COUNTIFS(INDIRECT(Data!$J$2),"L")</f>
        <v>0</v>
      </c>
      <c r="AT1012" s="44">
        <f ca="1">IFERROR(Attd_Sheet[[#This Row],[Classes Attended]]/Attd_Sheet[[#This Row],[Column1]],"")</f>
        <v>0.84615384615384615</v>
      </c>
      <c r="AU1012" s="26"/>
    </row>
    <row r="1013" spans="1:47" s="35" customFormat="1" hidden="1" x14ac:dyDescent="0.25">
      <c r="A1013" s="42">
        <f>COUNTIFS(Attd_Sheet[Student ID],Attd_Sheet[[#This Row],[Student ID]])</f>
        <v>1</v>
      </c>
      <c r="B1013" s="13" t="s">
        <v>137</v>
      </c>
      <c r="C1013" s="193" t="s">
        <v>2981</v>
      </c>
      <c r="D1013" s="215" t="s">
        <v>1910</v>
      </c>
      <c r="E1013" s="215" t="s">
        <v>1911</v>
      </c>
      <c r="F1013" s="196" t="s">
        <v>33</v>
      </c>
      <c r="G1013" s="215" t="s">
        <v>2402</v>
      </c>
      <c r="H1013" s="193" t="s">
        <v>7</v>
      </c>
      <c r="I1013" s="224" t="s">
        <v>2867</v>
      </c>
      <c r="J1013" s="120" t="s">
        <v>2478</v>
      </c>
      <c r="K1013" s="4" t="s">
        <v>16</v>
      </c>
      <c r="L1013" s="4"/>
      <c r="M1013" s="4"/>
      <c r="N1013" s="4" t="s">
        <v>16</v>
      </c>
      <c r="O1013" s="4"/>
      <c r="P1013" s="4" t="s">
        <v>16</v>
      </c>
      <c r="Q1013" s="4"/>
      <c r="R1013" s="4" t="s">
        <v>28</v>
      </c>
      <c r="S1013" s="4"/>
      <c r="T1013" s="4"/>
      <c r="U1013" s="4" t="s">
        <v>16</v>
      </c>
      <c r="V1013" s="4"/>
      <c r="W1013" s="4" t="s">
        <v>16</v>
      </c>
      <c r="X1013" s="236"/>
      <c r="Y1013" s="4" t="s">
        <v>28</v>
      </c>
      <c r="Z1013" s="4"/>
      <c r="AA1013" s="4"/>
      <c r="AB1013" s="4" t="s">
        <v>28</v>
      </c>
      <c r="AC1013" s="4"/>
      <c r="AD1013" s="4" t="s">
        <v>16</v>
      </c>
      <c r="AE1013" s="236"/>
      <c r="AF1013" s="4" t="s">
        <v>16</v>
      </c>
      <c r="AG1013" s="4"/>
      <c r="AH1013" s="4"/>
      <c r="AI1013" s="4" t="s">
        <v>28</v>
      </c>
      <c r="AJ1013" s="4"/>
      <c r="AK1013" s="4" t="s">
        <v>28</v>
      </c>
      <c r="AL1013" s="4"/>
      <c r="AM1013" s="4" t="s">
        <v>28</v>
      </c>
      <c r="AN1013" s="4"/>
      <c r="AO1013" s="4"/>
      <c r="AP1013" s="42">
        <f ca="1">COUNTIFS(INDIRECT(Data!$J$2),"&lt;&gt;")</f>
        <v>13</v>
      </c>
      <c r="AQ1013" s="42">
        <f ca="1">COUNTIFS(INDIRECT(Data!$J$2),"P")</f>
        <v>7</v>
      </c>
      <c r="AR1013" s="42">
        <f ca="1">COUNTIFS(INDIRECT(Data!$J$2),"A")</f>
        <v>6</v>
      </c>
      <c r="AS1013" s="43">
        <f ca="1">COUNTIFS(INDIRECT(Data!$J$2),"L")</f>
        <v>0</v>
      </c>
      <c r="AT1013" s="44">
        <f ca="1">IFERROR(Attd_Sheet[[#This Row],[Classes Attended]]/Attd_Sheet[[#This Row],[Column1]],"")</f>
        <v>0.53846153846153844</v>
      </c>
      <c r="AU1013" s="206"/>
    </row>
    <row r="1014" spans="1:47" s="35" customFormat="1" hidden="1" x14ac:dyDescent="0.25">
      <c r="A1014" s="42">
        <f>COUNTIFS(Attd_Sheet[Student ID],Attd_Sheet[[#This Row],[Student ID]])</f>
        <v>1</v>
      </c>
      <c r="B1014" s="13" t="s">
        <v>137</v>
      </c>
      <c r="C1014" s="193" t="s">
        <v>2981</v>
      </c>
      <c r="D1014" s="215" t="s">
        <v>439</v>
      </c>
      <c r="E1014" s="215" t="s">
        <v>1253</v>
      </c>
      <c r="F1014" s="196" t="s">
        <v>33</v>
      </c>
      <c r="G1014" s="215" t="s">
        <v>2402</v>
      </c>
      <c r="H1014" s="193" t="s">
        <v>7</v>
      </c>
      <c r="I1014" s="224" t="s">
        <v>2867</v>
      </c>
      <c r="J1014" s="120" t="s">
        <v>2478</v>
      </c>
      <c r="K1014" s="4" t="s">
        <v>28</v>
      </c>
      <c r="L1014" s="4"/>
      <c r="M1014" s="4"/>
      <c r="N1014" s="4" t="s">
        <v>16</v>
      </c>
      <c r="O1014" s="4"/>
      <c r="P1014" s="4" t="s">
        <v>28</v>
      </c>
      <c r="Q1014" s="4"/>
      <c r="R1014" s="4" t="s">
        <v>28</v>
      </c>
      <c r="S1014" s="4"/>
      <c r="T1014" s="4"/>
      <c r="U1014" s="4" t="s">
        <v>28</v>
      </c>
      <c r="V1014" s="4"/>
      <c r="W1014" s="4" t="s">
        <v>28</v>
      </c>
      <c r="X1014" s="236"/>
      <c r="Y1014" s="4" t="s">
        <v>28</v>
      </c>
      <c r="Z1014" s="4"/>
      <c r="AA1014" s="4"/>
      <c r="AB1014" s="4" t="s">
        <v>16</v>
      </c>
      <c r="AC1014" s="4"/>
      <c r="AD1014" s="4" t="s">
        <v>16</v>
      </c>
      <c r="AE1014" s="236"/>
      <c r="AF1014" s="4" t="s">
        <v>28</v>
      </c>
      <c r="AG1014" s="4"/>
      <c r="AH1014" s="4"/>
      <c r="AI1014" s="4" t="s">
        <v>16</v>
      </c>
      <c r="AJ1014" s="4"/>
      <c r="AK1014" s="4" t="s">
        <v>16</v>
      </c>
      <c r="AL1014" s="4"/>
      <c r="AM1014" s="4" t="s">
        <v>28</v>
      </c>
      <c r="AN1014" s="4"/>
      <c r="AO1014" s="4"/>
      <c r="AP1014" s="42">
        <f ca="1">COUNTIFS(INDIRECT(Data!$J$2),"&lt;&gt;")</f>
        <v>13</v>
      </c>
      <c r="AQ1014" s="42">
        <f ca="1">COUNTIFS(INDIRECT(Data!$J$2),"P")</f>
        <v>5</v>
      </c>
      <c r="AR1014" s="42">
        <f ca="1">COUNTIFS(INDIRECT(Data!$J$2),"A")</f>
        <v>8</v>
      </c>
      <c r="AS1014" s="43">
        <f ca="1">COUNTIFS(INDIRECT(Data!$J$2),"L")</f>
        <v>0</v>
      </c>
      <c r="AT1014" s="44">
        <f ca="1">IFERROR(Attd_Sheet[[#This Row],[Classes Attended]]/Attd_Sheet[[#This Row],[Column1]],"")</f>
        <v>0.38461538461538464</v>
      </c>
      <c r="AU1014" s="26"/>
    </row>
    <row r="1015" spans="1:47" s="35" customFormat="1" hidden="1" x14ac:dyDescent="0.25">
      <c r="A1015" s="42">
        <f>COUNTIFS(Attd_Sheet[Student ID],Attd_Sheet[[#This Row],[Student ID]])</f>
        <v>1</v>
      </c>
      <c r="B1015" s="13" t="s">
        <v>139</v>
      </c>
      <c r="C1015" s="193" t="s">
        <v>2981</v>
      </c>
      <c r="D1015" s="215" t="s">
        <v>1912</v>
      </c>
      <c r="E1015" s="215" t="s">
        <v>1913</v>
      </c>
      <c r="F1015" s="196" t="s">
        <v>33</v>
      </c>
      <c r="G1015" s="215" t="s">
        <v>2402</v>
      </c>
      <c r="H1015" s="193" t="s">
        <v>7</v>
      </c>
      <c r="I1015" s="224" t="s">
        <v>2867</v>
      </c>
      <c r="J1015" s="120" t="s">
        <v>2478</v>
      </c>
      <c r="K1015" s="4" t="s">
        <v>28</v>
      </c>
      <c r="L1015" s="4"/>
      <c r="M1015" s="4"/>
      <c r="N1015" s="4" t="s">
        <v>28</v>
      </c>
      <c r="O1015" s="4"/>
      <c r="P1015" s="4" t="s">
        <v>28</v>
      </c>
      <c r="Q1015" s="4"/>
      <c r="R1015" s="4" t="s">
        <v>28</v>
      </c>
      <c r="S1015" s="4"/>
      <c r="T1015" s="4"/>
      <c r="U1015" s="4" t="s">
        <v>28</v>
      </c>
      <c r="V1015" s="4"/>
      <c r="W1015" s="4" t="s">
        <v>28</v>
      </c>
      <c r="X1015" s="236"/>
      <c r="Y1015" s="4" t="s">
        <v>28</v>
      </c>
      <c r="Z1015" s="4"/>
      <c r="AA1015" s="4"/>
      <c r="AB1015" s="4" t="s">
        <v>28</v>
      </c>
      <c r="AC1015" s="4"/>
      <c r="AD1015" s="4" t="s">
        <v>28</v>
      </c>
      <c r="AE1015" s="236"/>
      <c r="AF1015" s="4" t="s">
        <v>28</v>
      </c>
      <c r="AG1015" s="4"/>
      <c r="AH1015" s="4"/>
      <c r="AI1015" s="4" t="s">
        <v>28</v>
      </c>
      <c r="AJ1015" s="4"/>
      <c r="AK1015" s="4" t="s">
        <v>28</v>
      </c>
      <c r="AL1015" s="4"/>
      <c r="AM1015" s="4" t="s">
        <v>28</v>
      </c>
      <c r="AN1015" s="4"/>
      <c r="AO1015" s="4"/>
      <c r="AP1015" s="42">
        <f ca="1">COUNTIFS(INDIRECT(Data!$J$2),"&lt;&gt;")</f>
        <v>13</v>
      </c>
      <c r="AQ1015" s="42">
        <f ca="1">COUNTIFS(INDIRECT(Data!$J$2),"P")</f>
        <v>0</v>
      </c>
      <c r="AR1015" s="42">
        <f ca="1">COUNTIFS(INDIRECT(Data!$J$2),"A")</f>
        <v>13</v>
      </c>
      <c r="AS1015" s="43">
        <f ca="1">COUNTIFS(INDIRECT(Data!$J$2),"L")</f>
        <v>0</v>
      </c>
      <c r="AT1015" s="44">
        <f ca="1">IFERROR(Attd_Sheet[[#This Row],[Classes Attended]]/Attd_Sheet[[#This Row],[Column1]],"")</f>
        <v>0</v>
      </c>
      <c r="AU1015" s="26"/>
    </row>
    <row r="1016" spans="1:47" s="35" customFormat="1" hidden="1" x14ac:dyDescent="0.25">
      <c r="A1016" s="42">
        <f>COUNTIFS(Attd_Sheet[Student ID],Attd_Sheet[[#This Row],[Student ID]])</f>
        <v>1</v>
      </c>
      <c r="B1016" s="13" t="s">
        <v>137</v>
      </c>
      <c r="C1016" s="193" t="s">
        <v>2981</v>
      </c>
      <c r="D1016" s="215" t="s">
        <v>1914</v>
      </c>
      <c r="E1016" s="215" t="s">
        <v>1915</v>
      </c>
      <c r="F1016" s="196" t="s">
        <v>33</v>
      </c>
      <c r="G1016" s="215" t="s">
        <v>2402</v>
      </c>
      <c r="H1016" s="193" t="s">
        <v>7</v>
      </c>
      <c r="I1016" s="224" t="s">
        <v>2867</v>
      </c>
      <c r="J1016" s="120" t="s">
        <v>2478</v>
      </c>
      <c r="K1016" s="4" t="s">
        <v>16</v>
      </c>
      <c r="L1016" s="4"/>
      <c r="M1016" s="4"/>
      <c r="N1016" s="4" t="s">
        <v>16</v>
      </c>
      <c r="O1016" s="4"/>
      <c r="P1016" s="4" t="s">
        <v>16</v>
      </c>
      <c r="Q1016" s="4"/>
      <c r="R1016" s="4" t="s">
        <v>16</v>
      </c>
      <c r="S1016" s="4"/>
      <c r="T1016" s="4"/>
      <c r="U1016" s="4" t="s">
        <v>16</v>
      </c>
      <c r="V1016" s="4"/>
      <c r="W1016" s="4" t="s">
        <v>16</v>
      </c>
      <c r="X1016" s="236"/>
      <c r="Y1016" s="4" t="s">
        <v>16</v>
      </c>
      <c r="Z1016" s="4"/>
      <c r="AA1016" s="4"/>
      <c r="AB1016" s="4" t="s">
        <v>16</v>
      </c>
      <c r="AC1016" s="4"/>
      <c r="AD1016" s="4" t="s">
        <v>16</v>
      </c>
      <c r="AE1016" s="236"/>
      <c r="AF1016" s="4" t="s">
        <v>16</v>
      </c>
      <c r="AG1016" s="4"/>
      <c r="AH1016" s="4"/>
      <c r="AI1016" s="4" t="s">
        <v>16</v>
      </c>
      <c r="AJ1016" s="4"/>
      <c r="AK1016" s="4" t="s">
        <v>16</v>
      </c>
      <c r="AL1016" s="4"/>
      <c r="AM1016" s="4" t="s">
        <v>16</v>
      </c>
      <c r="AN1016" s="4"/>
      <c r="AO1016" s="4"/>
      <c r="AP1016" s="42">
        <f ca="1">COUNTIFS(INDIRECT(Data!$J$2),"&lt;&gt;")</f>
        <v>13</v>
      </c>
      <c r="AQ1016" s="42">
        <f ca="1">COUNTIFS(INDIRECT(Data!$J$2),"P")</f>
        <v>13</v>
      </c>
      <c r="AR1016" s="42">
        <f ca="1">COUNTIFS(INDIRECT(Data!$J$2),"A")</f>
        <v>0</v>
      </c>
      <c r="AS1016" s="43">
        <f ca="1">COUNTIFS(INDIRECT(Data!$J$2),"L")</f>
        <v>0</v>
      </c>
      <c r="AT1016" s="44">
        <f ca="1">IFERROR(Attd_Sheet[[#This Row],[Classes Attended]]/Attd_Sheet[[#This Row],[Column1]],"")</f>
        <v>1</v>
      </c>
      <c r="AU1016" s="26"/>
    </row>
    <row r="1017" spans="1:47" s="35" customFormat="1" hidden="1" x14ac:dyDescent="0.25">
      <c r="A1017" s="42">
        <f>COUNTIFS(Attd_Sheet[Student ID],Attd_Sheet[[#This Row],[Student ID]])</f>
        <v>1</v>
      </c>
      <c r="B1017" s="13" t="s">
        <v>137</v>
      </c>
      <c r="C1017" s="193" t="s">
        <v>2981</v>
      </c>
      <c r="D1017" s="215" t="s">
        <v>1916</v>
      </c>
      <c r="E1017" s="215" t="s">
        <v>1917</v>
      </c>
      <c r="F1017" s="196" t="s">
        <v>33</v>
      </c>
      <c r="G1017" s="215" t="s">
        <v>2402</v>
      </c>
      <c r="H1017" s="193" t="s">
        <v>7</v>
      </c>
      <c r="I1017" s="224" t="s">
        <v>2867</v>
      </c>
      <c r="J1017" s="120" t="s">
        <v>2478</v>
      </c>
      <c r="K1017" s="4" t="s">
        <v>16</v>
      </c>
      <c r="L1017" s="4"/>
      <c r="M1017" s="4"/>
      <c r="N1017" s="4" t="s">
        <v>16</v>
      </c>
      <c r="O1017" s="4"/>
      <c r="P1017" s="4" t="s">
        <v>16</v>
      </c>
      <c r="Q1017" s="4"/>
      <c r="R1017" s="4" t="s">
        <v>16</v>
      </c>
      <c r="S1017" s="4"/>
      <c r="T1017" s="4"/>
      <c r="U1017" s="4" t="s">
        <v>16</v>
      </c>
      <c r="V1017" s="4"/>
      <c r="W1017" s="4" t="s">
        <v>16</v>
      </c>
      <c r="X1017" s="236"/>
      <c r="Y1017" s="4" t="s">
        <v>16</v>
      </c>
      <c r="Z1017" s="4"/>
      <c r="AA1017" s="4"/>
      <c r="AB1017" s="4" t="s">
        <v>16</v>
      </c>
      <c r="AC1017" s="4"/>
      <c r="AD1017" s="4" t="s">
        <v>16</v>
      </c>
      <c r="AE1017" s="236"/>
      <c r="AF1017" s="4" t="s">
        <v>16</v>
      </c>
      <c r="AG1017" s="4"/>
      <c r="AH1017" s="4"/>
      <c r="AI1017" s="4" t="s">
        <v>16</v>
      </c>
      <c r="AJ1017" s="4"/>
      <c r="AK1017" s="4" t="s">
        <v>16</v>
      </c>
      <c r="AL1017" s="4"/>
      <c r="AM1017" s="4" t="s">
        <v>16</v>
      </c>
      <c r="AN1017" s="4"/>
      <c r="AO1017" s="4"/>
      <c r="AP1017" s="42">
        <f ca="1">COUNTIFS(INDIRECT(Data!$J$2),"&lt;&gt;")</f>
        <v>13</v>
      </c>
      <c r="AQ1017" s="42">
        <f ca="1">COUNTIFS(INDIRECT(Data!$J$2),"P")</f>
        <v>13</v>
      </c>
      <c r="AR1017" s="42">
        <f ca="1">COUNTIFS(INDIRECT(Data!$J$2),"A")</f>
        <v>0</v>
      </c>
      <c r="AS1017" s="43">
        <f ca="1">COUNTIFS(INDIRECT(Data!$J$2),"L")</f>
        <v>0</v>
      </c>
      <c r="AT1017" s="44">
        <f ca="1">IFERROR(Attd_Sheet[[#This Row],[Classes Attended]]/Attd_Sheet[[#This Row],[Column1]],"")</f>
        <v>1</v>
      </c>
      <c r="AU1017" s="26"/>
    </row>
    <row r="1018" spans="1:47" s="35" customFormat="1" hidden="1" x14ac:dyDescent="0.25">
      <c r="A1018" s="42">
        <f>COUNTIFS(Attd_Sheet[Student ID],Attd_Sheet[[#This Row],[Student ID]])</f>
        <v>1</v>
      </c>
      <c r="B1018" s="13" t="s">
        <v>137</v>
      </c>
      <c r="C1018" s="193" t="s">
        <v>2981</v>
      </c>
      <c r="D1018" s="215" t="s">
        <v>1918</v>
      </c>
      <c r="E1018" s="215" t="s">
        <v>1919</v>
      </c>
      <c r="F1018" s="196" t="s">
        <v>33</v>
      </c>
      <c r="G1018" s="215" t="s">
        <v>2402</v>
      </c>
      <c r="H1018" s="193" t="s">
        <v>7</v>
      </c>
      <c r="I1018" s="224" t="s">
        <v>2867</v>
      </c>
      <c r="J1018" s="120" t="s">
        <v>2478</v>
      </c>
      <c r="K1018" s="4" t="s">
        <v>16</v>
      </c>
      <c r="L1018" s="4"/>
      <c r="M1018" s="4"/>
      <c r="N1018" s="4" t="s">
        <v>16</v>
      </c>
      <c r="O1018" s="4"/>
      <c r="P1018" s="4" t="s">
        <v>16</v>
      </c>
      <c r="Q1018" s="4"/>
      <c r="R1018" s="4" t="s">
        <v>16</v>
      </c>
      <c r="S1018" s="4"/>
      <c r="T1018" s="4"/>
      <c r="U1018" s="4" t="s">
        <v>16</v>
      </c>
      <c r="V1018" s="4"/>
      <c r="W1018" s="4" t="s">
        <v>16</v>
      </c>
      <c r="X1018" s="236"/>
      <c r="Y1018" s="4" t="s">
        <v>16</v>
      </c>
      <c r="Z1018" s="4"/>
      <c r="AA1018" s="4"/>
      <c r="AB1018" s="4" t="s">
        <v>16</v>
      </c>
      <c r="AC1018" s="4"/>
      <c r="AD1018" s="4" t="s">
        <v>16</v>
      </c>
      <c r="AE1018" s="236"/>
      <c r="AF1018" s="4" t="s">
        <v>16</v>
      </c>
      <c r="AG1018" s="4"/>
      <c r="AH1018" s="4"/>
      <c r="AI1018" s="4" t="s">
        <v>16</v>
      </c>
      <c r="AJ1018" s="4"/>
      <c r="AK1018" s="4" t="s">
        <v>16</v>
      </c>
      <c r="AL1018" s="4"/>
      <c r="AM1018" s="4" t="s">
        <v>16</v>
      </c>
      <c r="AN1018" s="4"/>
      <c r="AO1018" s="4"/>
      <c r="AP1018" s="42">
        <f ca="1">COUNTIFS(INDIRECT(Data!$J$2),"&lt;&gt;")</f>
        <v>13</v>
      </c>
      <c r="AQ1018" s="42">
        <f ca="1">COUNTIFS(INDIRECT(Data!$J$2),"P")</f>
        <v>13</v>
      </c>
      <c r="AR1018" s="42">
        <f ca="1">COUNTIFS(INDIRECT(Data!$J$2),"A")</f>
        <v>0</v>
      </c>
      <c r="AS1018" s="43">
        <f ca="1">COUNTIFS(INDIRECT(Data!$J$2),"L")</f>
        <v>0</v>
      </c>
      <c r="AT1018" s="44">
        <f ca="1">IFERROR(Attd_Sheet[[#This Row],[Classes Attended]]/Attd_Sheet[[#This Row],[Column1]],"")</f>
        <v>1</v>
      </c>
      <c r="AU1018" s="26"/>
    </row>
    <row r="1019" spans="1:47" s="35" customFormat="1" hidden="1" x14ac:dyDescent="0.25">
      <c r="A1019" s="42">
        <f>COUNTIFS(Attd_Sheet[Student ID],Attd_Sheet[[#This Row],[Student ID]])</f>
        <v>1</v>
      </c>
      <c r="B1019" s="13" t="s">
        <v>139</v>
      </c>
      <c r="C1019" s="193" t="s">
        <v>2981</v>
      </c>
      <c r="D1019" s="215" t="s">
        <v>1920</v>
      </c>
      <c r="E1019" s="215" t="s">
        <v>1921</v>
      </c>
      <c r="F1019" s="196" t="s">
        <v>33</v>
      </c>
      <c r="G1019" s="215" t="s">
        <v>2402</v>
      </c>
      <c r="H1019" s="193" t="s">
        <v>7</v>
      </c>
      <c r="I1019" s="224" t="s">
        <v>2867</v>
      </c>
      <c r="J1019" s="120" t="s">
        <v>2478</v>
      </c>
      <c r="K1019" s="4" t="s">
        <v>28</v>
      </c>
      <c r="L1019" s="4"/>
      <c r="M1019" s="4"/>
      <c r="N1019" s="4" t="s">
        <v>28</v>
      </c>
      <c r="O1019" s="4"/>
      <c r="P1019" s="4" t="s">
        <v>28</v>
      </c>
      <c r="Q1019" s="4"/>
      <c r="R1019" s="4" t="s">
        <v>28</v>
      </c>
      <c r="S1019" s="4"/>
      <c r="T1019" s="4"/>
      <c r="U1019" s="4" t="s">
        <v>28</v>
      </c>
      <c r="V1019" s="4"/>
      <c r="W1019" s="4" t="s">
        <v>28</v>
      </c>
      <c r="X1019" s="236"/>
      <c r="Y1019" s="4" t="s">
        <v>28</v>
      </c>
      <c r="Z1019" s="4"/>
      <c r="AA1019" s="4"/>
      <c r="AB1019" s="4" t="s">
        <v>28</v>
      </c>
      <c r="AC1019" s="4"/>
      <c r="AD1019" s="4" t="s">
        <v>28</v>
      </c>
      <c r="AE1019" s="236"/>
      <c r="AF1019" s="4" t="s">
        <v>28</v>
      </c>
      <c r="AG1019" s="4"/>
      <c r="AH1019" s="4"/>
      <c r="AI1019" s="4" t="s">
        <v>28</v>
      </c>
      <c r="AJ1019" s="4"/>
      <c r="AK1019" s="4" t="s">
        <v>28</v>
      </c>
      <c r="AL1019" s="4"/>
      <c r="AM1019" s="4" t="s">
        <v>28</v>
      </c>
      <c r="AN1019" s="4"/>
      <c r="AO1019" s="4"/>
      <c r="AP1019" s="42">
        <f ca="1">COUNTIFS(INDIRECT(Data!$J$2),"&lt;&gt;")</f>
        <v>13</v>
      </c>
      <c r="AQ1019" s="42">
        <f ca="1">COUNTIFS(INDIRECT(Data!$J$2),"P")</f>
        <v>0</v>
      </c>
      <c r="AR1019" s="42">
        <f ca="1">COUNTIFS(INDIRECT(Data!$J$2),"A")</f>
        <v>13</v>
      </c>
      <c r="AS1019" s="43">
        <f ca="1">COUNTIFS(INDIRECT(Data!$J$2),"L")</f>
        <v>0</v>
      </c>
      <c r="AT1019" s="44">
        <f ca="1">IFERROR(Attd_Sheet[[#This Row],[Classes Attended]]/Attd_Sheet[[#This Row],[Column1]],"")</f>
        <v>0</v>
      </c>
      <c r="AU1019" s="26"/>
    </row>
    <row r="1020" spans="1:47" s="35" customFormat="1" hidden="1" x14ac:dyDescent="0.25">
      <c r="A1020" s="42">
        <f>COUNTIFS(Attd_Sheet[Student ID],Attd_Sheet[[#This Row],[Student ID]])</f>
        <v>1</v>
      </c>
      <c r="B1020" s="13" t="s">
        <v>137</v>
      </c>
      <c r="C1020" s="193" t="s">
        <v>2981</v>
      </c>
      <c r="D1020" s="215" t="s">
        <v>1922</v>
      </c>
      <c r="E1020" s="215" t="s">
        <v>1923</v>
      </c>
      <c r="F1020" s="196" t="s">
        <v>33</v>
      </c>
      <c r="G1020" s="215" t="s">
        <v>2402</v>
      </c>
      <c r="H1020" s="193" t="s">
        <v>7</v>
      </c>
      <c r="I1020" s="224" t="s">
        <v>2867</v>
      </c>
      <c r="J1020" s="120" t="s">
        <v>2478</v>
      </c>
      <c r="K1020" s="4" t="s">
        <v>16</v>
      </c>
      <c r="L1020" s="4"/>
      <c r="M1020" s="4"/>
      <c r="N1020" s="4" t="s">
        <v>16</v>
      </c>
      <c r="O1020" s="4"/>
      <c r="P1020" s="4" t="s">
        <v>28</v>
      </c>
      <c r="Q1020" s="4"/>
      <c r="R1020" s="4" t="s">
        <v>16</v>
      </c>
      <c r="S1020" s="4"/>
      <c r="T1020" s="4"/>
      <c r="U1020" s="4" t="s">
        <v>16</v>
      </c>
      <c r="V1020" s="4"/>
      <c r="W1020" s="4" t="s">
        <v>16</v>
      </c>
      <c r="X1020" s="236"/>
      <c r="Y1020" s="4" t="s">
        <v>16</v>
      </c>
      <c r="Z1020" s="4"/>
      <c r="AA1020" s="4"/>
      <c r="AB1020" s="4" t="s">
        <v>28</v>
      </c>
      <c r="AC1020" s="4"/>
      <c r="AD1020" s="4" t="s">
        <v>16</v>
      </c>
      <c r="AE1020" s="236"/>
      <c r="AF1020" s="4" t="s">
        <v>16</v>
      </c>
      <c r="AG1020" s="4"/>
      <c r="AH1020" s="4"/>
      <c r="AI1020" s="4" t="s">
        <v>16</v>
      </c>
      <c r="AJ1020" s="4"/>
      <c r="AK1020" s="4" t="s">
        <v>16</v>
      </c>
      <c r="AL1020" s="4"/>
      <c r="AM1020" s="4" t="s">
        <v>16</v>
      </c>
      <c r="AN1020" s="4"/>
      <c r="AO1020" s="4"/>
      <c r="AP1020" s="42">
        <f ca="1">COUNTIFS(INDIRECT(Data!$J$2),"&lt;&gt;")</f>
        <v>13</v>
      </c>
      <c r="AQ1020" s="42">
        <f ca="1">COUNTIFS(INDIRECT(Data!$J$2),"P")</f>
        <v>11</v>
      </c>
      <c r="AR1020" s="42">
        <f ca="1">COUNTIFS(INDIRECT(Data!$J$2),"A")</f>
        <v>2</v>
      </c>
      <c r="AS1020" s="43">
        <f ca="1">COUNTIFS(INDIRECT(Data!$J$2),"L")</f>
        <v>0</v>
      </c>
      <c r="AT1020" s="44">
        <f ca="1">IFERROR(Attd_Sheet[[#This Row],[Classes Attended]]/Attd_Sheet[[#This Row],[Column1]],"")</f>
        <v>0.84615384615384615</v>
      </c>
      <c r="AU1020" s="26"/>
    </row>
    <row r="1021" spans="1:47" s="35" customFormat="1" hidden="1" x14ac:dyDescent="0.25">
      <c r="A1021" s="42">
        <f>COUNTIFS(Attd_Sheet[Student ID],Attd_Sheet[[#This Row],[Student ID]])</f>
        <v>1</v>
      </c>
      <c r="B1021" s="13" t="s">
        <v>137</v>
      </c>
      <c r="C1021" s="193" t="s">
        <v>2981</v>
      </c>
      <c r="D1021" s="215" t="s">
        <v>1924</v>
      </c>
      <c r="E1021" s="215" t="s">
        <v>1925</v>
      </c>
      <c r="F1021" s="196" t="s">
        <v>33</v>
      </c>
      <c r="G1021" s="215" t="s">
        <v>2402</v>
      </c>
      <c r="H1021" s="193" t="s">
        <v>7</v>
      </c>
      <c r="I1021" s="224" t="s">
        <v>2867</v>
      </c>
      <c r="J1021" s="120" t="s">
        <v>2478</v>
      </c>
      <c r="K1021" s="4" t="s">
        <v>16</v>
      </c>
      <c r="L1021" s="4"/>
      <c r="M1021" s="4"/>
      <c r="N1021" s="4" t="s">
        <v>16</v>
      </c>
      <c r="O1021" s="4"/>
      <c r="P1021" s="4" t="s">
        <v>16</v>
      </c>
      <c r="Q1021" s="4"/>
      <c r="R1021" s="4" t="s">
        <v>16</v>
      </c>
      <c r="S1021" s="4"/>
      <c r="T1021" s="4"/>
      <c r="U1021" s="4" t="s">
        <v>16</v>
      </c>
      <c r="V1021" s="4"/>
      <c r="W1021" s="4" t="s">
        <v>16</v>
      </c>
      <c r="X1021" s="236"/>
      <c r="Y1021" s="4" t="s">
        <v>16</v>
      </c>
      <c r="Z1021" s="4"/>
      <c r="AA1021" s="4"/>
      <c r="AB1021" s="4" t="s">
        <v>16</v>
      </c>
      <c r="AC1021" s="4"/>
      <c r="AD1021" s="4" t="s">
        <v>16</v>
      </c>
      <c r="AE1021" s="236"/>
      <c r="AF1021" s="4" t="s">
        <v>16</v>
      </c>
      <c r="AG1021" s="4"/>
      <c r="AH1021" s="4"/>
      <c r="AI1021" s="4" t="s">
        <v>16</v>
      </c>
      <c r="AJ1021" s="4"/>
      <c r="AK1021" s="4" t="s">
        <v>16</v>
      </c>
      <c r="AL1021" s="4"/>
      <c r="AM1021" s="4" t="s">
        <v>16</v>
      </c>
      <c r="AN1021" s="4"/>
      <c r="AO1021" s="4"/>
      <c r="AP1021" s="42">
        <f ca="1">COUNTIFS(INDIRECT(Data!$J$2),"&lt;&gt;")</f>
        <v>13</v>
      </c>
      <c r="AQ1021" s="42">
        <f ca="1">COUNTIFS(INDIRECT(Data!$J$2),"P")</f>
        <v>13</v>
      </c>
      <c r="AR1021" s="42">
        <f ca="1">COUNTIFS(INDIRECT(Data!$J$2),"A")</f>
        <v>0</v>
      </c>
      <c r="AS1021" s="43">
        <f ca="1">COUNTIFS(INDIRECT(Data!$J$2),"L")</f>
        <v>0</v>
      </c>
      <c r="AT1021" s="44">
        <f ca="1">IFERROR(Attd_Sheet[[#This Row],[Classes Attended]]/Attd_Sheet[[#This Row],[Column1]],"")</f>
        <v>1</v>
      </c>
      <c r="AU1021" s="26"/>
    </row>
    <row r="1022" spans="1:47" s="35" customFormat="1" hidden="1" x14ac:dyDescent="0.25">
      <c r="A1022" s="42">
        <f>COUNTIFS(Attd_Sheet[Student ID],Attd_Sheet[[#This Row],[Student ID]])</f>
        <v>1</v>
      </c>
      <c r="B1022" s="13" t="s">
        <v>137</v>
      </c>
      <c r="C1022" s="193" t="s">
        <v>2981</v>
      </c>
      <c r="D1022" s="215" t="s">
        <v>1926</v>
      </c>
      <c r="E1022" s="215" t="s">
        <v>1927</v>
      </c>
      <c r="F1022" s="196" t="s">
        <v>33</v>
      </c>
      <c r="G1022" s="215" t="s">
        <v>2402</v>
      </c>
      <c r="H1022" s="193" t="s">
        <v>7</v>
      </c>
      <c r="I1022" s="224" t="s">
        <v>2867</v>
      </c>
      <c r="J1022" s="120" t="s">
        <v>2478</v>
      </c>
      <c r="K1022" s="4" t="s">
        <v>16</v>
      </c>
      <c r="L1022" s="4"/>
      <c r="M1022" s="4"/>
      <c r="N1022" s="4" t="s">
        <v>16</v>
      </c>
      <c r="O1022" s="4"/>
      <c r="P1022" s="4" t="s">
        <v>16</v>
      </c>
      <c r="Q1022" s="4"/>
      <c r="R1022" s="4" t="s">
        <v>16</v>
      </c>
      <c r="S1022" s="4"/>
      <c r="T1022" s="4"/>
      <c r="U1022" s="4" t="s">
        <v>16</v>
      </c>
      <c r="V1022" s="4"/>
      <c r="W1022" s="4" t="s">
        <v>28</v>
      </c>
      <c r="X1022" s="236"/>
      <c r="Y1022" s="4" t="s">
        <v>28</v>
      </c>
      <c r="Z1022" s="4"/>
      <c r="AA1022" s="4"/>
      <c r="AB1022" s="4" t="s">
        <v>16</v>
      </c>
      <c r="AC1022" s="4"/>
      <c r="AD1022" s="4" t="s">
        <v>16</v>
      </c>
      <c r="AE1022" s="236"/>
      <c r="AF1022" s="4" t="s">
        <v>16</v>
      </c>
      <c r="AG1022" s="4"/>
      <c r="AH1022" s="4"/>
      <c r="AI1022" s="4" t="s">
        <v>28</v>
      </c>
      <c r="AJ1022" s="4"/>
      <c r="AK1022" s="4" t="s">
        <v>16</v>
      </c>
      <c r="AL1022" s="4"/>
      <c r="AM1022" s="4" t="s">
        <v>28</v>
      </c>
      <c r="AN1022" s="4"/>
      <c r="AO1022" s="4"/>
      <c r="AP1022" s="42">
        <f ca="1">COUNTIFS(INDIRECT(Data!$J$2),"&lt;&gt;")</f>
        <v>13</v>
      </c>
      <c r="AQ1022" s="42">
        <f ca="1">COUNTIFS(INDIRECT(Data!$J$2),"P")</f>
        <v>9</v>
      </c>
      <c r="AR1022" s="42">
        <f ca="1">COUNTIFS(INDIRECT(Data!$J$2),"A")</f>
        <v>4</v>
      </c>
      <c r="AS1022" s="43">
        <f ca="1">COUNTIFS(INDIRECT(Data!$J$2),"L")</f>
        <v>0</v>
      </c>
      <c r="AT1022" s="44">
        <f ca="1">IFERROR(Attd_Sheet[[#This Row],[Classes Attended]]/Attd_Sheet[[#This Row],[Column1]],"")</f>
        <v>0.69230769230769229</v>
      </c>
      <c r="AU1022" s="26"/>
    </row>
    <row r="1023" spans="1:47" s="35" customFormat="1" hidden="1" x14ac:dyDescent="0.25">
      <c r="A1023" s="42">
        <f>COUNTIFS(Attd_Sheet[Student ID],Attd_Sheet[[#This Row],[Student ID]])</f>
        <v>1</v>
      </c>
      <c r="B1023" s="13" t="s">
        <v>137</v>
      </c>
      <c r="C1023" s="193" t="s">
        <v>2981</v>
      </c>
      <c r="D1023" s="215" t="s">
        <v>1886</v>
      </c>
      <c r="E1023" s="215" t="s">
        <v>1887</v>
      </c>
      <c r="F1023" s="196" t="s">
        <v>33</v>
      </c>
      <c r="G1023" s="215" t="s">
        <v>2400</v>
      </c>
      <c r="H1023" s="193" t="s">
        <v>6</v>
      </c>
      <c r="I1023" s="224" t="s">
        <v>2867</v>
      </c>
      <c r="J1023" s="120" t="s">
        <v>118</v>
      </c>
      <c r="K1023" s="4"/>
      <c r="L1023" s="4"/>
      <c r="M1023" s="4" t="s">
        <v>16</v>
      </c>
      <c r="N1023" s="4"/>
      <c r="O1023" s="4" t="s">
        <v>16</v>
      </c>
      <c r="P1023" s="4"/>
      <c r="Q1023" s="4" t="s">
        <v>16</v>
      </c>
      <c r="R1023" s="4"/>
      <c r="S1023" s="4"/>
      <c r="T1023" s="4" t="s">
        <v>16</v>
      </c>
      <c r="U1023" s="4"/>
      <c r="V1023" s="4" t="s">
        <v>16</v>
      </c>
      <c r="W1023" s="4"/>
      <c r="X1023" s="4" t="s">
        <v>16</v>
      </c>
      <c r="Y1023" s="4"/>
      <c r="Z1023" s="4"/>
      <c r="AA1023" s="4" t="s">
        <v>16</v>
      </c>
      <c r="AB1023" s="4"/>
      <c r="AC1023" s="4" t="s">
        <v>16</v>
      </c>
      <c r="AD1023" s="4"/>
      <c r="AE1023" s="4" t="s">
        <v>16</v>
      </c>
      <c r="AF1023" s="4"/>
      <c r="AG1023" s="4"/>
      <c r="AH1023" s="4" t="s">
        <v>28</v>
      </c>
      <c r="AI1023" s="4"/>
      <c r="AJ1023" s="4" t="s">
        <v>16</v>
      </c>
      <c r="AK1023" s="4"/>
      <c r="AL1023" s="4" t="s">
        <v>16</v>
      </c>
      <c r="AM1023" s="4"/>
      <c r="AN1023" s="4"/>
      <c r="AO1023" s="4" t="s">
        <v>16</v>
      </c>
      <c r="AP1023" s="42">
        <f ca="1">COUNTIFS(INDIRECT(Data!$J$2),"&lt;&gt;")</f>
        <v>13</v>
      </c>
      <c r="AQ1023" s="42">
        <f ca="1">COUNTIFS(INDIRECT(Data!$J$2),"P")</f>
        <v>12</v>
      </c>
      <c r="AR1023" s="42">
        <f ca="1">COUNTIFS(INDIRECT(Data!$J$2),"A")</f>
        <v>1</v>
      </c>
      <c r="AS1023" s="43">
        <f ca="1">COUNTIFS(INDIRECT(Data!$J$2),"L")</f>
        <v>0</v>
      </c>
      <c r="AT1023" s="44">
        <f ca="1">IFERROR(Attd_Sheet[[#This Row],[Classes Attended]]/Attd_Sheet[[#This Row],[Column1]],"")</f>
        <v>0.92307692307692313</v>
      </c>
      <c r="AU1023" s="26"/>
    </row>
    <row r="1024" spans="1:47" s="35" customFormat="1" hidden="1" x14ac:dyDescent="0.25">
      <c r="A1024" s="42">
        <f>COUNTIFS(Attd_Sheet[Student ID],Attd_Sheet[[#This Row],[Student ID]])</f>
        <v>1</v>
      </c>
      <c r="B1024" s="13" t="s">
        <v>137</v>
      </c>
      <c r="C1024" s="193" t="s">
        <v>2981</v>
      </c>
      <c r="D1024" s="215" t="s">
        <v>1888</v>
      </c>
      <c r="E1024" s="215" t="s">
        <v>1889</v>
      </c>
      <c r="F1024" s="196" t="s">
        <v>33</v>
      </c>
      <c r="G1024" s="215" t="s">
        <v>2400</v>
      </c>
      <c r="H1024" s="193" t="s">
        <v>6</v>
      </c>
      <c r="I1024" s="224" t="s">
        <v>2867</v>
      </c>
      <c r="J1024" s="120" t="s">
        <v>118</v>
      </c>
      <c r="K1024" s="4"/>
      <c r="L1024" s="4"/>
      <c r="M1024" s="4" t="s">
        <v>16</v>
      </c>
      <c r="N1024" s="4"/>
      <c r="O1024" s="4" t="s">
        <v>16</v>
      </c>
      <c r="P1024" s="4"/>
      <c r="Q1024" s="4" t="s">
        <v>16</v>
      </c>
      <c r="R1024" s="4"/>
      <c r="S1024" s="4"/>
      <c r="T1024" s="4" t="s">
        <v>16</v>
      </c>
      <c r="U1024" s="4"/>
      <c r="V1024" s="4" t="s">
        <v>16</v>
      </c>
      <c r="W1024" s="4"/>
      <c r="X1024" s="4" t="s">
        <v>16</v>
      </c>
      <c r="Y1024" s="4"/>
      <c r="Z1024" s="4"/>
      <c r="AA1024" s="4" t="s">
        <v>16</v>
      </c>
      <c r="AB1024" s="4"/>
      <c r="AC1024" s="4" t="s">
        <v>16</v>
      </c>
      <c r="AD1024" s="4"/>
      <c r="AE1024" s="4" t="s">
        <v>16</v>
      </c>
      <c r="AF1024" s="4"/>
      <c r="AG1024" s="4"/>
      <c r="AH1024" s="4" t="s">
        <v>16</v>
      </c>
      <c r="AI1024" s="4"/>
      <c r="AJ1024" s="4" t="s">
        <v>16</v>
      </c>
      <c r="AK1024" s="4"/>
      <c r="AL1024" s="4" t="s">
        <v>16</v>
      </c>
      <c r="AM1024" s="4"/>
      <c r="AN1024" s="4"/>
      <c r="AO1024" s="4" t="s">
        <v>16</v>
      </c>
      <c r="AP1024" s="42">
        <f ca="1">COUNTIFS(INDIRECT(Data!$J$2),"&lt;&gt;")</f>
        <v>13</v>
      </c>
      <c r="AQ1024" s="42">
        <f ca="1">COUNTIFS(INDIRECT(Data!$J$2),"P")</f>
        <v>13</v>
      </c>
      <c r="AR1024" s="42">
        <f ca="1">COUNTIFS(INDIRECT(Data!$J$2),"A")</f>
        <v>0</v>
      </c>
      <c r="AS1024" s="43">
        <f ca="1">COUNTIFS(INDIRECT(Data!$J$2),"L")</f>
        <v>0</v>
      </c>
      <c r="AT1024" s="44">
        <f ca="1">IFERROR(Attd_Sheet[[#This Row],[Classes Attended]]/Attd_Sheet[[#This Row],[Column1]],"")</f>
        <v>1</v>
      </c>
      <c r="AU1024" s="26"/>
    </row>
    <row r="1025" spans="1:47" s="35" customFormat="1" hidden="1" x14ac:dyDescent="0.25">
      <c r="A1025" s="42">
        <f>COUNTIFS(Attd_Sheet[Student ID],Attd_Sheet[[#This Row],[Student ID]])</f>
        <v>1</v>
      </c>
      <c r="B1025" s="13" t="s">
        <v>137</v>
      </c>
      <c r="C1025" s="13" t="s">
        <v>3443</v>
      </c>
      <c r="D1025" s="215" t="s">
        <v>993</v>
      </c>
      <c r="E1025" s="215" t="s">
        <v>2737</v>
      </c>
      <c r="F1025" s="196" t="s">
        <v>33</v>
      </c>
      <c r="G1025" s="215" t="s">
        <v>2419</v>
      </c>
      <c r="H1025" s="193" t="s">
        <v>6</v>
      </c>
      <c r="I1025" s="224" t="s">
        <v>2868</v>
      </c>
      <c r="J1025" s="120" t="s">
        <v>118</v>
      </c>
      <c r="K1025" s="4"/>
      <c r="L1025" s="4"/>
      <c r="M1025" s="4" t="s">
        <v>16</v>
      </c>
      <c r="N1025" s="4"/>
      <c r="O1025" s="4" t="s">
        <v>16</v>
      </c>
      <c r="P1025" s="4"/>
      <c r="Q1025" s="4" t="s">
        <v>16</v>
      </c>
      <c r="R1025" s="4"/>
      <c r="S1025" s="4"/>
      <c r="T1025" s="4" t="s">
        <v>16</v>
      </c>
      <c r="U1025" s="4"/>
      <c r="V1025" s="4" t="s">
        <v>16</v>
      </c>
      <c r="W1025" s="4"/>
      <c r="X1025" s="4" t="s">
        <v>16</v>
      </c>
      <c r="Y1025" s="4"/>
      <c r="Z1025" s="4"/>
      <c r="AA1025" s="4" t="s">
        <v>16</v>
      </c>
      <c r="AB1025" s="4"/>
      <c r="AC1025" s="4" t="s">
        <v>16</v>
      </c>
      <c r="AD1025" s="4"/>
      <c r="AE1025" s="4" t="s">
        <v>28</v>
      </c>
      <c r="AF1025" s="4"/>
      <c r="AG1025" s="4"/>
      <c r="AH1025" s="4" t="s">
        <v>16</v>
      </c>
      <c r="AI1025" s="4"/>
      <c r="AJ1025" s="4" t="s">
        <v>16</v>
      </c>
      <c r="AK1025" s="4"/>
      <c r="AL1025" s="4" t="s">
        <v>16</v>
      </c>
      <c r="AM1025" s="4"/>
      <c r="AN1025" s="4"/>
      <c r="AO1025" s="4" t="s">
        <v>16</v>
      </c>
      <c r="AP1025" s="42">
        <f ca="1">COUNTIFS(INDIRECT(Data!$J$2),"&lt;&gt;")</f>
        <v>13</v>
      </c>
      <c r="AQ1025" s="42">
        <f ca="1">COUNTIFS(INDIRECT(Data!$J$2),"P")</f>
        <v>12</v>
      </c>
      <c r="AR1025" s="42">
        <f ca="1">COUNTIFS(INDIRECT(Data!$J$2),"A")</f>
        <v>1</v>
      </c>
      <c r="AS1025" s="43">
        <f ca="1">COUNTIFS(INDIRECT(Data!$J$2),"L")</f>
        <v>0</v>
      </c>
      <c r="AT1025" s="44">
        <f ca="1">IFERROR(Attd_Sheet[[#This Row],[Classes Attended]]/Attd_Sheet[[#This Row],[Column1]],"")</f>
        <v>0.92307692307692313</v>
      </c>
      <c r="AU1025" s="26"/>
    </row>
    <row r="1026" spans="1:47" s="35" customFormat="1" hidden="1" x14ac:dyDescent="0.25">
      <c r="A1026" s="42">
        <f>COUNTIFS(Attd_Sheet[Student ID],Attd_Sheet[[#This Row],[Student ID]])</f>
        <v>1</v>
      </c>
      <c r="B1026" s="13" t="s">
        <v>137</v>
      </c>
      <c r="C1026" s="193" t="s">
        <v>2981</v>
      </c>
      <c r="D1026" s="215" t="s">
        <v>1890</v>
      </c>
      <c r="E1026" s="215" t="s">
        <v>1891</v>
      </c>
      <c r="F1026" s="196" t="s">
        <v>33</v>
      </c>
      <c r="G1026" s="215" t="s">
        <v>2400</v>
      </c>
      <c r="H1026" s="193" t="s">
        <v>6</v>
      </c>
      <c r="I1026" s="224" t="s">
        <v>2867</v>
      </c>
      <c r="J1026" s="120" t="s">
        <v>118</v>
      </c>
      <c r="K1026" s="4"/>
      <c r="L1026" s="4"/>
      <c r="M1026" s="4" t="s">
        <v>16</v>
      </c>
      <c r="N1026" s="4"/>
      <c r="O1026" s="4" t="s">
        <v>16</v>
      </c>
      <c r="P1026" s="4"/>
      <c r="Q1026" s="4" t="s">
        <v>16</v>
      </c>
      <c r="R1026" s="4"/>
      <c r="S1026" s="4"/>
      <c r="T1026" s="4" t="s">
        <v>16</v>
      </c>
      <c r="U1026" s="4"/>
      <c r="V1026" s="4" t="s">
        <v>16</v>
      </c>
      <c r="W1026" s="4"/>
      <c r="X1026" s="4" t="s">
        <v>16</v>
      </c>
      <c r="Y1026" s="4"/>
      <c r="Z1026" s="4"/>
      <c r="AA1026" s="4" t="s">
        <v>16</v>
      </c>
      <c r="AB1026" s="4"/>
      <c r="AC1026" s="4" t="s">
        <v>16</v>
      </c>
      <c r="AD1026" s="4"/>
      <c r="AE1026" s="4" t="s">
        <v>16</v>
      </c>
      <c r="AF1026" s="4"/>
      <c r="AG1026" s="4"/>
      <c r="AH1026" s="4" t="s">
        <v>16</v>
      </c>
      <c r="AI1026" s="4"/>
      <c r="AJ1026" s="4" t="s">
        <v>16</v>
      </c>
      <c r="AK1026" s="4"/>
      <c r="AL1026" s="4" t="s">
        <v>16</v>
      </c>
      <c r="AM1026" s="4"/>
      <c r="AN1026" s="4"/>
      <c r="AO1026" s="4" t="s">
        <v>16</v>
      </c>
      <c r="AP1026" s="42">
        <f ca="1">COUNTIFS(INDIRECT(Data!$J$2),"&lt;&gt;")</f>
        <v>13</v>
      </c>
      <c r="AQ1026" s="42">
        <f ca="1">COUNTIFS(INDIRECT(Data!$J$2),"P")</f>
        <v>13</v>
      </c>
      <c r="AR1026" s="42">
        <f ca="1">COUNTIFS(INDIRECT(Data!$J$2),"A")</f>
        <v>0</v>
      </c>
      <c r="AS1026" s="43">
        <f ca="1">COUNTIFS(INDIRECT(Data!$J$2),"L")</f>
        <v>0</v>
      </c>
      <c r="AT1026" s="44">
        <f ca="1">IFERROR(Attd_Sheet[[#This Row],[Classes Attended]]/Attd_Sheet[[#This Row],[Column1]],"")</f>
        <v>1</v>
      </c>
      <c r="AU1026" s="26"/>
    </row>
    <row r="1027" spans="1:47" s="35" customFormat="1" hidden="1" x14ac:dyDescent="0.25">
      <c r="A1027" s="42">
        <f>COUNTIFS(Attd_Sheet[Student ID],Attd_Sheet[[#This Row],[Student ID]])</f>
        <v>1</v>
      </c>
      <c r="B1027" s="13" t="s">
        <v>137</v>
      </c>
      <c r="C1027" s="193" t="s">
        <v>2981</v>
      </c>
      <c r="D1027" s="215" t="s">
        <v>1892</v>
      </c>
      <c r="E1027" s="215" t="s">
        <v>1893</v>
      </c>
      <c r="F1027" s="196" t="s">
        <v>32</v>
      </c>
      <c r="G1027" s="215" t="s">
        <v>2401</v>
      </c>
      <c r="H1027" s="193" t="s">
        <v>6</v>
      </c>
      <c r="I1027" s="224" t="s">
        <v>2867</v>
      </c>
      <c r="J1027" s="120" t="s">
        <v>119</v>
      </c>
      <c r="K1027" s="4"/>
      <c r="L1027" s="4"/>
      <c r="M1027" s="4" t="s">
        <v>16</v>
      </c>
      <c r="N1027" s="4"/>
      <c r="O1027" s="4" t="s">
        <v>28</v>
      </c>
      <c r="P1027" s="4"/>
      <c r="Q1027" s="4" t="s">
        <v>16</v>
      </c>
      <c r="R1027" s="4"/>
      <c r="S1027" s="4"/>
      <c r="T1027" s="4" t="s">
        <v>16</v>
      </c>
      <c r="U1027" s="4"/>
      <c r="V1027" s="4" t="s">
        <v>16</v>
      </c>
      <c r="W1027" s="4"/>
      <c r="X1027" s="4" t="s">
        <v>16</v>
      </c>
      <c r="Y1027" s="4"/>
      <c r="Z1027" s="4"/>
      <c r="AA1027" s="4" t="s">
        <v>16</v>
      </c>
      <c r="AB1027" s="4"/>
      <c r="AC1027" s="4" t="s">
        <v>16</v>
      </c>
      <c r="AD1027" s="4"/>
      <c r="AE1027" s="4" t="s">
        <v>16</v>
      </c>
      <c r="AF1027" s="4"/>
      <c r="AG1027" s="4"/>
      <c r="AH1027" s="4" t="s">
        <v>16</v>
      </c>
      <c r="AI1027" s="4"/>
      <c r="AJ1027" s="4" t="s">
        <v>16</v>
      </c>
      <c r="AK1027" s="4"/>
      <c r="AL1027" s="4" t="s">
        <v>16</v>
      </c>
      <c r="AM1027" s="4"/>
      <c r="AN1027" s="4"/>
      <c r="AO1027" s="4" t="s">
        <v>28</v>
      </c>
      <c r="AP1027" s="42">
        <f ca="1">COUNTIFS(INDIRECT(Data!$J$2),"&lt;&gt;")</f>
        <v>13</v>
      </c>
      <c r="AQ1027" s="42">
        <f ca="1">COUNTIFS(INDIRECT(Data!$J$2),"P")</f>
        <v>11</v>
      </c>
      <c r="AR1027" s="42">
        <f ca="1">COUNTIFS(INDIRECT(Data!$J$2),"A")</f>
        <v>2</v>
      </c>
      <c r="AS1027" s="43">
        <f ca="1">COUNTIFS(INDIRECT(Data!$J$2),"L")</f>
        <v>0</v>
      </c>
      <c r="AT1027" s="44">
        <f ca="1">IFERROR(Attd_Sheet[[#This Row],[Classes Attended]]/Attd_Sheet[[#This Row],[Column1]],"")</f>
        <v>0.84615384615384615</v>
      </c>
      <c r="AU1027" s="26"/>
    </row>
    <row r="1028" spans="1:47" s="35" customFormat="1" hidden="1" x14ac:dyDescent="0.25">
      <c r="A1028" s="42">
        <f>COUNTIFS(Attd_Sheet[Student ID],Attd_Sheet[[#This Row],[Student ID]])</f>
        <v>1</v>
      </c>
      <c r="B1028" s="13" t="s">
        <v>137</v>
      </c>
      <c r="C1028" s="193" t="s">
        <v>2981</v>
      </c>
      <c r="D1028" s="215" t="s">
        <v>1894</v>
      </c>
      <c r="E1028" s="215" t="s">
        <v>1895</v>
      </c>
      <c r="F1028" s="196" t="s">
        <v>33</v>
      </c>
      <c r="G1028" s="215" t="s">
        <v>2400</v>
      </c>
      <c r="H1028" s="193" t="s">
        <v>6</v>
      </c>
      <c r="I1028" s="224" t="s">
        <v>2867</v>
      </c>
      <c r="J1028" s="120" t="s">
        <v>118</v>
      </c>
      <c r="K1028" s="4"/>
      <c r="L1028" s="4"/>
      <c r="M1028" s="4" t="s">
        <v>16</v>
      </c>
      <c r="N1028" s="4"/>
      <c r="O1028" s="4" t="s">
        <v>16</v>
      </c>
      <c r="P1028" s="4"/>
      <c r="Q1028" s="4" t="s">
        <v>16</v>
      </c>
      <c r="R1028" s="4"/>
      <c r="S1028" s="4"/>
      <c r="T1028" s="4" t="s">
        <v>16</v>
      </c>
      <c r="U1028" s="4"/>
      <c r="V1028" s="4" t="s">
        <v>16</v>
      </c>
      <c r="W1028" s="4"/>
      <c r="X1028" s="4" t="s">
        <v>28</v>
      </c>
      <c r="Y1028" s="4"/>
      <c r="Z1028" s="4"/>
      <c r="AA1028" s="4" t="s">
        <v>16</v>
      </c>
      <c r="AB1028" s="4"/>
      <c r="AC1028" s="4" t="s">
        <v>16</v>
      </c>
      <c r="AD1028" s="4"/>
      <c r="AE1028" s="4" t="s">
        <v>16</v>
      </c>
      <c r="AF1028" s="4"/>
      <c r="AG1028" s="4"/>
      <c r="AH1028" s="4" t="s">
        <v>16</v>
      </c>
      <c r="AI1028" s="4"/>
      <c r="AJ1028" s="4" t="s">
        <v>16</v>
      </c>
      <c r="AK1028" s="4"/>
      <c r="AL1028" s="4" t="s">
        <v>16</v>
      </c>
      <c r="AM1028" s="4"/>
      <c r="AN1028" s="4"/>
      <c r="AO1028" s="4" t="s">
        <v>16</v>
      </c>
      <c r="AP1028" s="42">
        <f ca="1">COUNTIFS(INDIRECT(Data!$J$2),"&lt;&gt;")</f>
        <v>13</v>
      </c>
      <c r="AQ1028" s="42">
        <f ca="1">COUNTIFS(INDIRECT(Data!$J$2),"P")</f>
        <v>12</v>
      </c>
      <c r="AR1028" s="42">
        <f ca="1">COUNTIFS(INDIRECT(Data!$J$2),"A")</f>
        <v>1</v>
      </c>
      <c r="AS1028" s="43">
        <f ca="1">COUNTIFS(INDIRECT(Data!$J$2),"L")</f>
        <v>0</v>
      </c>
      <c r="AT1028" s="44">
        <f ca="1">IFERROR(Attd_Sheet[[#This Row],[Classes Attended]]/Attd_Sheet[[#This Row],[Column1]],"")</f>
        <v>0.92307692307692313</v>
      </c>
      <c r="AU1028" s="26"/>
    </row>
    <row r="1029" spans="1:47" s="35" customFormat="1" hidden="1" x14ac:dyDescent="0.25">
      <c r="A1029" s="42">
        <f>COUNTIFS(Attd_Sheet[Student ID],Attd_Sheet[[#This Row],[Student ID]])</f>
        <v>1</v>
      </c>
      <c r="B1029" s="13" t="s">
        <v>96</v>
      </c>
      <c r="C1029" s="193" t="s">
        <v>2981</v>
      </c>
      <c r="D1029" s="215" t="s">
        <v>1896</v>
      </c>
      <c r="E1029" s="215" t="s">
        <v>1897</v>
      </c>
      <c r="F1029" s="196" t="s">
        <v>33</v>
      </c>
      <c r="G1029" s="215" t="s">
        <v>2402</v>
      </c>
      <c r="H1029" s="193" t="s">
        <v>7</v>
      </c>
      <c r="I1029" s="224" t="s">
        <v>2867</v>
      </c>
      <c r="J1029" s="120" t="s">
        <v>2478</v>
      </c>
      <c r="K1029" s="4"/>
      <c r="L1029" s="4"/>
      <c r="M1029" s="4" t="s">
        <v>16</v>
      </c>
      <c r="N1029" s="4"/>
      <c r="O1029" s="4" t="s">
        <v>16</v>
      </c>
      <c r="P1029" s="4"/>
      <c r="Q1029" s="4" t="s">
        <v>16</v>
      </c>
      <c r="R1029" s="4"/>
      <c r="S1029" s="4"/>
      <c r="T1029" s="4" t="s">
        <v>16</v>
      </c>
      <c r="U1029" s="4"/>
      <c r="V1029" s="4" t="s">
        <v>16</v>
      </c>
      <c r="W1029" s="4"/>
      <c r="X1029" s="4" t="s">
        <v>16</v>
      </c>
      <c r="Y1029" s="4"/>
      <c r="Z1029" s="4"/>
      <c r="AA1029" s="4" t="s">
        <v>16</v>
      </c>
      <c r="AB1029" s="4"/>
      <c r="AC1029" s="4" t="s">
        <v>28</v>
      </c>
      <c r="AD1029" s="4"/>
      <c r="AE1029" s="4" t="s">
        <v>16</v>
      </c>
      <c r="AF1029" s="4"/>
      <c r="AG1029" s="4"/>
      <c r="AH1029" s="4" t="s">
        <v>16</v>
      </c>
      <c r="AI1029" s="4" t="s">
        <v>16</v>
      </c>
      <c r="AJ1029" s="4"/>
      <c r="AK1029" s="4" t="s">
        <v>16</v>
      </c>
      <c r="AL1029" s="4"/>
      <c r="AM1029" s="4" t="s">
        <v>16</v>
      </c>
      <c r="AN1029" s="4"/>
      <c r="AO1029" s="4"/>
      <c r="AP1029" s="42">
        <f ca="1">COUNTIFS(INDIRECT(Data!$J$2),"&lt;&gt;")</f>
        <v>13</v>
      </c>
      <c r="AQ1029" s="42">
        <f ca="1">COUNTIFS(INDIRECT(Data!$J$2),"P")</f>
        <v>12</v>
      </c>
      <c r="AR1029" s="42">
        <f ca="1">COUNTIFS(INDIRECT(Data!$J$2),"A")</f>
        <v>1</v>
      </c>
      <c r="AS1029" s="43">
        <f ca="1">COUNTIFS(INDIRECT(Data!$J$2),"L")</f>
        <v>0</v>
      </c>
      <c r="AT1029" s="44">
        <f ca="1">IFERROR(Attd_Sheet[[#This Row],[Classes Attended]]/Attd_Sheet[[#This Row],[Column1]],"")</f>
        <v>0.92307692307692313</v>
      </c>
      <c r="AU1029" s="26"/>
    </row>
    <row r="1030" spans="1:47" s="35" customFormat="1" hidden="1" x14ac:dyDescent="0.25">
      <c r="A1030" s="42">
        <f>COUNTIFS(Attd_Sheet[Student ID],Attd_Sheet[[#This Row],[Student ID]])</f>
        <v>1</v>
      </c>
      <c r="B1030" s="13" t="s">
        <v>137</v>
      </c>
      <c r="C1030" s="193" t="s">
        <v>2981</v>
      </c>
      <c r="D1030" s="215" t="s">
        <v>1898</v>
      </c>
      <c r="E1030" s="215" t="s">
        <v>1899</v>
      </c>
      <c r="F1030" s="196" t="s">
        <v>33</v>
      </c>
      <c r="G1030" s="215" t="s">
        <v>2400</v>
      </c>
      <c r="H1030" s="193" t="s">
        <v>6</v>
      </c>
      <c r="I1030" s="224" t="s">
        <v>2867</v>
      </c>
      <c r="J1030" s="120" t="s">
        <v>118</v>
      </c>
      <c r="K1030" s="4"/>
      <c r="L1030" s="4"/>
      <c r="M1030" s="4" t="s">
        <v>16</v>
      </c>
      <c r="N1030" s="4"/>
      <c r="O1030" s="4" t="s">
        <v>16</v>
      </c>
      <c r="P1030" s="4"/>
      <c r="Q1030" s="4" t="s">
        <v>16</v>
      </c>
      <c r="R1030" s="4"/>
      <c r="S1030" s="4"/>
      <c r="T1030" s="4" t="s">
        <v>16</v>
      </c>
      <c r="U1030" s="4"/>
      <c r="V1030" s="4" t="s">
        <v>16</v>
      </c>
      <c r="W1030" s="4"/>
      <c r="X1030" s="4" t="s">
        <v>16</v>
      </c>
      <c r="Y1030" s="4"/>
      <c r="Z1030" s="4"/>
      <c r="AA1030" s="4" t="s">
        <v>16</v>
      </c>
      <c r="AB1030" s="4"/>
      <c r="AC1030" s="4" t="s">
        <v>16</v>
      </c>
      <c r="AD1030" s="4"/>
      <c r="AE1030" s="4" t="s">
        <v>16</v>
      </c>
      <c r="AF1030" s="4"/>
      <c r="AG1030" s="4"/>
      <c r="AH1030" s="4" t="s">
        <v>16</v>
      </c>
      <c r="AI1030" s="4"/>
      <c r="AJ1030" s="4" t="s">
        <v>16</v>
      </c>
      <c r="AK1030" s="4"/>
      <c r="AL1030" s="4" t="s">
        <v>16</v>
      </c>
      <c r="AM1030" s="4"/>
      <c r="AN1030" s="4"/>
      <c r="AO1030" s="4" t="s">
        <v>16</v>
      </c>
      <c r="AP1030" s="42">
        <f ca="1">COUNTIFS(INDIRECT(Data!$J$2),"&lt;&gt;")</f>
        <v>13</v>
      </c>
      <c r="AQ1030" s="42">
        <f ca="1">COUNTIFS(INDIRECT(Data!$J$2),"P")</f>
        <v>13</v>
      </c>
      <c r="AR1030" s="42">
        <f ca="1">COUNTIFS(INDIRECT(Data!$J$2),"A")</f>
        <v>0</v>
      </c>
      <c r="AS1030" s="43">
        <f ca="1">COUNTIFS(INDIRECT(Data!$J$2),"L")</f>
        <v>0</v>
      </c>
      <c r="AT1030" s="44">
        <f ca="1">IFERROR(Attd_Sheet[[#This Row],[Classes Attended]]/Attd_Sheet[[#This Row],[Column1]],"")</f>
        <v>1</v>
      </c>
      <c r="AU1030" s="26"/>
    </row>
    <row r="1031" spans="1:47" s="35" customFormat="1" hidden="1" x14ac:dyDescent="0.25">
      <c r="A1031" s="42">
        <f>COUNTIFS(Attd_Sheet[Student ID],Attd_Sheet[[#This Row],[Student ID]])</f>
        <v>1</v>
      </c>
      <c r="B1031" s="13" t="s">
        <v>137</v>
      </c>
      <c r="C1031" s="193" t="s">
        <v>2981</v>
      </c>
      <c r="D1031" s="215" t="s">
        <v>1900</v>
      </c>
      <c r="E1031" s="215" t="s">
        <v>1901</v>
      </c>
      <c r="F1031" s="196" t="s">
        <v>33</v>
      </c>
      <c r="G1031" s="215" t="s">
        <v>2400</v>
      </c>
      <c r="H1031" s="193" t="s">
        <v>6</v>
      </c>
      <c r="I1031" s="224" t="s">
        <v>2867</v>
      </c>
      <c r="J1031" s="120" t="s">
        <v>118</v>
      </c>
      <c r="K1031" s="4"/>
      <c r="L1031" s="4"/>
      <c r="M1031" s="4" t="s">
        <v>16</v>
      </c>
      <c r="N1031" s="4"/>
      <c r="O1031" s="4" t="s">
        <v>16</v>
      </c>
      <c r="P1031" s="4"/>
      <c r="Q1031" s="4" t="s">
        <v>16</v>
      </c>
      <c r="R1031" s="4"/>
      <c r="S1031" s="4"/>
      <c r="T1031" s="4" t="s">
        <v>16</v>
      </c>
      <c r="U1031" s="4"/>
      <c r="V1031" s="4" t="s">
        <v>16</v>
      </c>
      <c r="W1031" s="4"/>
      <c r="X1031" s="4" t="s">
        <v>16</v>
      </c>
      <c r="Y1031" s="4"/>
      <c r="Z1031" s="4"/>
      <c r="AA1031" s="4" t="s">
        <v>16</v>
      </c>
      <c r="AB1031" s="4"/>
      <c r="AC1031" s="4" t="s">
        <v>16</v>
      </c>
      <c r="AD1031" s="4"/>
      <c r="AE1031" s="4" t="s">
        <v>16</v>
      </c>
      <c r="AF1031" s="4"/>
      <c r="AG1031" s="4"/>
      <c r="AH1031" s="4" t="s">
        <v>16</v>
      </c>
      <c r="AI1031" s="4"/>
      <c r="AJ1031" s="4" t="s">
        <v>16</v>
      </c>
      <c r="AK1031" s="4"/>
      <c r="AL1031" s="4" t="s">
        <v>16</v>
      </c>
      <c r="AM1031" s="4"/>
      <c r="AN1031" s="4"/>
      <c r="AO1031" s="4" t="s">
        <v>16</v>
      </c>
      <c r="AP1031" s="42">
        <f ca="1">COUNTIFS(INDIRECT(Data!$J$2),"&lt;&gt;")</f>
        <v>13</v>
      </c>
      <c r="AQ1031" s="42">
        <f ca="1">COUNTIFS(INDIRECT(Data!$J$2),"P")</f>
        <v>13</v>
      </c>
      <c r="AR1031" s="42">
        <f ca="1">COUNTIFS(INDIRECT(Data!$J$2),"A")</f>
        <v>0</v>
      </c>
      <c r="AS1031" s="43">
        <f ca="1">COUNTIFS(INDIRECT(Data!$J$2),"L")</f>
        <v>0</v>
      </c>
      <c r="AT1031" s="44">
        <f ca="1">IFERROR(Attd_Sheet[[#This Row],[Classes Attended]]/Attd_Sheet[[#This Row],[Column1]],"")</f>
        <v>1</v>
      </c>
      <c r="AU1031" s="26"/>
    </row>
    <row r="1032" spans="1:47" s="35" customFormat="1" hidden="1" x14ac:dyDescent="0.25">
      <c r="A1032" s="42">
        <f>COUNTIFS(Attd_Sheet[Student ID],Attd_Sheet[[#This Row],[Student ID]])</f>
        <v>1</v>
      </c>
      <c r="B1032" s="13" t="s">
        <v>137</v>
      </c>
      <c r="C1032" s="193" t="s">
        <v>2981</v>
      </c>
      <c r="D1032" s="215" t="s">
        <v>1902</v>
      </c>
      <c r="E1032" s="215" t="s">
        <v>1903</v>
      </c>
      <c r="F1032" s="196" t="s">
        <v>33</v>
      </c>
      <c r="G1032" s="215" t="s">
        <v>2400</v>
      </c>
      <c r="H1032" s="193" t="s">
        <v>6</v>
      </c>
      <c r="I1032" s="224" t="s">
        <v>2867</v>
      </c>
      <c r="J1032" s="120" t="s">
        <v>118</v>
      </c>
      <c r="K1032" s="4"/>
      <c r="L1032" s="4"/>
      <c r="M1032" s="4" t="s">
        <v>16</v>
      </c>
      <c r="N1032" s="4"/>
      <c r="O1032" s="4" t="s">
        <v>16</v>
      </c>
      <c r="P1032" s="4"/>
      <c r="Q1032" s="4" t="s">
        <v>16</v>
      </c>
      <c r="R1032" s="4"/>
      <c r="S1032" s="4"/>
      <c r="T1032" s="4" t="s">
        <v>16</v>
      </c>
      <c r="U1032" s="4"/>
      <c r="V1032" s="4" t="s">
        <v>16</v>
      </c>
      <c r="W1032" s="4"/>
      <c r="X1032" s="4" t="s">
        <v>16</v>
      </c>
      <c r="Y1032" s="4"/>
      <c r="Z1032" s="4"/>
      <c r="AA1032" s="4" t="s">
        <v>16</v>
      </c>
      <c r="AB1032" s="4"/>
      <c r="AC1032" s="4" t="s">
        <v>16</v>
      </c>
      <c r="AD1032" s="4"/>
      <c r="AE1032" s="4" t="s">
        <v>16</v>
      </c>
      <c r="AF1032" s="4"/>
      <c r="AG1032" s="4"/>
      <c r="AH1032" s="4" t="s">
        <v>16</v>
      </c>
      <c r="AI1032" s="4"/>
      <c r="AJ1032" s="4" t="s">
        <v>16</v>
      </c>
      <c r="AK1032" s="4"/>
      <c r="AL1032" s="4" t="s">
        <v>16</v>
      </c>
      <c r="AM1032" s="4"/>
      <c r="AN1032" s="4"/>
      <c r="AO1032" s="4" t="s">
        <v>16</v>
      </c>
      <c r="AP1032" s="42">
        <f ca="1">COUNTIFS(INDIRECT(Data!$J$2),"&lt;&gt;")</f>
        <v>13</v>
      </c>
      <c r="AQ1032" s="42">
        <f ca="1">COUNTIFS(INDIRECT(Data!$J$2),"P")</f>
        <v>13</v>
      </c>
      <c r="AR1032" s="42">
        <f ca="1">COUNTIFS(INDIRECT(Data!$J$2),"A")</f>
        <v>0</v>
      </c>
      <c r="AS1032" s="43">
        <f ca="1">COUNTIFS(INDIRECT(Data!$J$2),"L")</f>
        <v>0</v>
      </c>
      <c r="AT1032" s="44">
        <f ca="1">IFERROR(Attd_Sheet[[#This Row],[Classes Attended]]/Attd_Sheet[[#This Row],[Column1]],"")</f>
        <v>1</v>
      </c>
      <c r="AU1032" s="26"/>
    </row>
    <row r="1033" spans="1:47" s="35" customFormat="1" hidden="1" x14ac:dyDescent="0.25">
      <c r="A1033" s="42">
        <f>COUNTIFS(Attd_Sheet[Student ID],Attd_Sheet[[#This Row],[Student ID]])</f>
        <v>1</v>
      </c>
      <c r="B1033" s="13" t="s">
        <v>137</v>
      </c>
      <c r="C1033" s="193" t="s">
        <v>2981</v>
      </c>
      <c r="D1033" s="215" t="s">
        <v>1904</v>
      </c>
      <c r="E1033" s="215" t="s">
        <v>1905</v>
      </c>
      <c r="F1033" s="196" t="s">
        <v>33</v>
      </c>
      <c r="G1033" s="215" t="s">
        <v>2400</v>
      </c>
      <c r="H1033" s="193" t="s">
        <v>6</v>
      </c>
      <c r="I1033" s="224" t="s">
        <v>2867</v>
      </c>
      <c r="J1033" s="120" t="s">
        <v>118</v>
      </c>
      <c r="K1033" s="4"/>
      <c r="L1033" s="4"/>
      <c r="M1033" s="4" t="s">
        <v>16</v>
      </c>
      <c r="N1033" s="4"/>
      <c r="O1033" s="4" t="s">
        <v>16</v>
      </c>
      <c r="P1033" s="4"/>
      <c r="Q1033" s="4" t="s">
        <v>16</v>
      </c>
      <c r="R1033" s="4"/>
      <c r="S1033" s="4"/>
      <c r="T1033" s="4" t="s">
        <v>16</v>
      </c>
      <c r="U1033" s="4"/>
      <c r="V1033" s="4" t="s">
        <v>16</v>
      </c>
      <c r="W1033" s="4"/>
      <c r="X1033" s="4" t="s">
        <v>16</v>
      </c>
      <c r="Y1033" s="4"/>
      <c r="Z1033" s="4"/>
      <c r="AA1033" s="4" t="s">
        <v>16</v>
      </c>
      <c r="AB1033" s="4"/>
      <c r="AC1033" s="4" t="s">
        <v>16</v>
      </c>
      <c r="AD1033" s="4"/>
      <c r="AE1033" s="4" t="s">
        <v>16</v>
      </c>
      <c r="AF1033" s="4"/>
      <c r="AG1033" s="4"/>
      <c r="AH1033" s="4" t="s">
        <v>16</v>
      </c>
      <c r="AI1033" s="4"/>
      <c r="AJ1033" s="4" t="s">
        <v>16</v>
      </c>
      <c r="AK1033" s="4"/>
      <c r="AL1033" s="4" t="s">
        <v>16</v>
      </c>
      <c r="AM1033" s="4"/>
      <c r="AN1033" s="4"/>
      <c r="AO1033" s="4" t="s">
        <v>16</v>
      </c>
      <c r="AP1033" s="42">
        <f ca="1">COUNTIFS(INDIRECT(Data!$J$2),"&lt;&gt;")</f>
        <v>13</v>
      </c>
      <c r="AQ1033" s="42">
        <f ca="1">COUNTIFS(INDIRECT(Data!$J$2),"P")</f>
        <v>13</v>
      </c>
      <c r="AR1033" s="42">
        <f ca="1">COUNTIFS(INDIRECT(Data!$J$2),"A")</f>
        <v>0</v>
      </c>
      <c r="AS1033" s="43">
        <f ca="1">COUNTIFS(INDIRECT(Data!$J$2),"L")</f>
        <v>0</v>
      </c>
      <c r="AT1033" s="44">
        <f ca="1">IFERROR(Attd_Sheet[[#This Row],[Classes Attended]]/Attd_Sheet[[#This Row],[Column1]],"")</f>
        <v>1</v>
      </c>
      <c r="AU1033" s="26"/>
    </row>
    <row r="1034" spans="1:47" s="35" customFormat="1" hidden="1" x14ac:dyDescent="0.25">
      <c r="A1034" s="42">
        <f>COUNTIFS(Attd_Sheet[Student ID],Attd_Sheet[[#This Row],[Student ID]])</f>
        <v>1</v>
      </c>
      <c r="B1034" s="13" t="s">
        <v>137</v>
      </c>
      <c r="C1034" s="193" t="s">
        <v>2494</v>
      </c>
      <c r="D1034" s="215" t="s">
        <v>563</v>
      </c>
      <c r="E1034" s="215" t="s">
        <v>1377</v>
      </c>
      <c r="F1034" s="196" t="s">
        <v>34</v>
      </c>
      <c r="G1034" s="215" t="s">
        <v>2444</v>
      </c>
      <c r="H1034" s="193" t="s">
        <v>7</v>
      </c>
      <c r="I1034" s="224" t="s">
        <v>2992</v>
      </c>
      <c r="J1034" s="120" t="s">
        <v>124</v>
      </c>
      <c r="K1034" s="4" t="s">
        <v>16</v>
      </c>
      <c r="L1034" s="4"/>
      <c r="M1034" s="4"/>
      <c r="N1034" s="4" t="s">
        <v>28</v>
      </c>
      <c r="O1034" s="4"/>
      <c r="P1034" s="4" t="s">
        <v>28</v>
      </c>
      <c r="Q1034" s="185"/>
      <c r="R1034" s="4" t="s">
        <v>28</v>
      </c>
      <c r="S1034" s="4"/>
      <c r="T1034" s="4"/>
      <c r="U1034" s="4" t="s">
        <v>16</v>
      </c>
      <c r="V1034" s="4"/>
      <c r="W1034" s="4" t="s">
        <v>28</v>
      </c>
      <c r="X1034" s="4"/>
      <c r="Y1034" s="4"/>
      <c r="Z1034" s="4"/>
      <c r="AA1034" s="4"/>
      <c r="AB1034" s="4" t="s">
        <v>28</v>
      </c>
      <c r="AC1034" s="4"/>
      <c r="AD1034" s="4" t="s">
        <v>16</v>
      </c>
      <c r="AE1034" s="236"/>
      <c r="AF1034" s="4" t="s">
        <v>28</v>
      </c>
      <c r="AG1034" s="4"/>
      <c r="AH1034" s="4"/>
      <c r="AI1034" s="4" t="s">
        <v>28</v>
      </c>
      <c r="AJ1034" s="4"/>
      <c r="AK1034" s="4" t="s">
        <v>28</v>
      </c>
      <c r="AL1034" s="4"/>
      <c r="AM1034" s="4" t="s">
        <v>28</v>
      </c>
      <c r="AN1034" s="4"/>
      <c r="AO1034" s="4"/>
      <c r="AP1034" s="42">
        <f ca="1">COUNTIFS(INDIRECT(Data!$J$2),"&lt;&gt;")</f>
        <v>12</v>
      </c>
      <c r="AQ1034" s="42">
        <f ca="1">COUNTIFS(INDIRECT(Data!$J$2),"P")</f>
        <v>3</v>
      </c>
      <c r="AR1034" s="42">
        <f ca="1">COUNTIFS(INDIRECT(Data!$J$2),"A")</f>
        <v>9</v>
      </c>
      <c r="AS1034" s="43">
        <f ca="1">COUNTIFS(INDIRECT(Data!$J$2),"L")</f>
        <v>0</v>
      </c>
      <c r="AT1034" s="44">
        <f ca="1">IFERROR(Attd_Sheet[[#This Row],[Classes Attended]]/Attd_Sheet[[#This Row],[Column1]],"")</f>
        <v>0.25</v>
      </c>
      <c r="AU1034" s="26"/>
    </row>
    <row r="1035" spans="1:47" s="35" customFormat="1" hidden="1" x14ac:dyDescent="0.25">
      <c r="A1035" s="42">
        <f>COUNTIFS(Attd_Sheet[Student ID],Attd_Sheet[[#This Row],[Student ID]])</f>
        <v>1</v>
      </c>
      <c r="B1035" s="13" t="s">
        <v>137</v>
      </c>
      <c r="C1035" s="193" t="s">
        <v>2494</v>
      </c>
      <c r="D1035" s="215" t="s">
        <v>564</v>
      </c>
      <c r="E1035" s="215" t="s">
        <v>1378</v>
      </c>
      <c r="F1035" s="196" t="s">
        <v>34</v>
      </c>
      <c r="G1035" s="215" t="s">
        <v>2444</v>
      </c>
      <c r="H1035" s="193" t="s">
        <v>7</v>
      </c>
      <c r="I1035" s="224" t="s">
        <v>2992</v>
      </c>
      <c r="J1035" s="120" t="s">
        <v>124</v>
      </c>
      <c r="K1035" s="4" t="s">
        <v>16</v>
      </c>
      <c r="L1035" s="4"/>
      <c r="M1035" s="4"/>
      <c r="N1035" s="4" t="s">
        <v>28</v>
      </c>
      <c r="O1035" s="4"/>
      <c r="P1035" s="4" t="s">
        <v>16</v>
      </c>
      <c r="Q1035" s="185"/>
      <c r="R1035" s="4" t="s">
        <v>16</v>
      </c>
      <c r="S1035" s="4"/>
      <c r="T1035" s="4"/>
      <c r="U1035" s="4" t="s">
        <v>16</v>
      </c>
      <c r="V1035" s="4"/>
      <c r="W1035" s="4" t="s">
        <v>16</v>
      </c>
      <c r="X1035" s="4"/>
      <c r="Y1035" s="4"/>
      <c r="Z1035" s="4"/>
      <c r="AA1035" s="4"/>
      <c r="AB1035" s="4" t="s">
        <v>16</v>
      </c>
      <c r="AC1035" s="4"/>
      <c r="AD1035" s="4" t="s">
        <v>28</v>
      </c>
      <c r="AE1035" s="236"/>
      <c r="AF1035" s="4" t="s">
        <v>16</v>
      </c>
      <c r="AG1035" s="4"/>
      <c r="AH1035" s="4"/>
      <c r="AI1035" s="4" t="s">
        <v>16</v>
      </c>
      <c r="AJ1035" s="4"/>
      <c r="AK1035" s="4" t="s">
        <v>28</v>
      </c>
      <c r="AL1035" s="4"/>
      <c r="AM1035" s="4" t="s">
        <v>16</v>
      </c>
      <c r="AN1035" s="4"/>
      <c r="AO1035" s="4"/>
      <c r="AP1035" s="42">
        <f ca="1">COUNTIFS(INDIRECT(Data!$J$2),"&lt;&gt;")</f>
        <v>12</v>
      </c>
      <c r="AQ1035" s="42">
        <f ca="1">COUNTIFS(INDIRECT(Data!$J$2),"P")</f>
        <v>9</v>
      </c>
      <c r="AR1035" s="42">
        <f ca="1">COUNTIFS(INDIRECT(Data!$J$2),"A")</f>
        <v>3</v>
      </c>
      <c r="AS1035" s="43">
        <f ca="1">COUNTIFS(INDIRECT(Data!$J$2),"L")</f>
        <v>0</v>
      </c>
      <c r="AT1035" s="44">
        <f ca="1">IFERROR(Attd_Sheet[[#This Row],[Classes Attended]]/Attd_Sheet[[#This Row],[Column1]],"")</f>
        <v>0.75</v>
      </c>
      <c r="AU1035" s="26"/>
    </row>
    <row r="1036" spans="1:47" s="35" customFormat="1" hidden="1" x14ac:dyDescent="0.25">
      <c r="A1036" s="42">
        <f>COUNTIFS(Attd_Sheet[Student ID],Attd_Sheet[[#This Row],[Student ID]])</f>
        <v>1</v>
      </c>
      <c r="B1036" s="13" t="s">
        <v>137</v>
      </c>
      <c r="C1036" s="193" t="s">
        <v>2494</v>
      </c>
      <c r="D1036" s="215" t="s">
        <v>565</v>
      </c>
      <c r="E1036" s="215" t="s">
        <v>1379</v>
      </c>
      <c r="F1036" s="196" t="s">
        <v>34</v>
      </c>
      <c r="G1036" s="215" t="s">
        <v>2444</v>
      </c>
      <c r="H1036" s="193" t="s">
        <v>7</v>
      </c>
      <c r="I1036" s="224" t="s">
        <v>2992</v>
      </c>
      <c r="J1036" s="120" t="s">
        <v>124</v>
      </c>
      <c r="K1036" s="4" t="s">
        <v>16</v>
      </c>
      <c r="L1036" s="4"/>
      <c r="M1036" s="4"/>
      <c r="N1036" s="4" t="s">
        <v>28</v>
      </c>
      <c r="O1036" s="4"/>
      <c r="P1036" s="4" t="s">
        <v>16</v>
      </c>
      <c r="Q1036" s="185"/>
      <c r="R1036" s="4" t="s">
        <v>28</v>
      </c>
      <c r="S1036" s="4"/>
      <c r="T1036" s="4"/>
      <c r="U1036" s="4" t="s">
        <v>16</v>
      </c>
      <c r="V1036" s="4"/>
      <c r="W1036" s="4" t="s">
        <v>16</v>
      </c>
      <c r="X1036" s="4"/>
      <c r="Y1036" s="4"/>
      <c r="Z1036" s="4"/>
      <c r="AA1036" s="4"/>
      <c r="AB1036" s="4" t="s">
        <v>16</v>
      </c>
      <c r="AC1036" s="4"/>
      <c r="AD1036" s="4" t="s">
        <v>16</v>
      </c>
      <c r="AE1036" s="236"/>
      <c r="AF1036" s="4" t="s">
        <v>28</v>
      </c>
      <c r="AG1036" s="4"/>
      <c r="AH1036" s="4"/>
      <c r="AI1036" s="4" t="s">
        <v>16</v>
      </c>
      <c r="AJ1036" s="4"/>
      <c r="AK1036" s="4" t="s">
        <v>16</v>
      </c>
      <c r="AL1036" s="4"/>
      <c r="AM1036" s="4" t="s">
        <v>16</v>
      </c>
      <c r="AN1036" s="4"/>
      <c r="AO1036" s="4"/>
      <c r="AP1036" s="42">
        <f ca="1">COUNTIFS(INDIRECT(Data!$J$2),"&lt;&gt;")</f>
        <v>12</v>
      </c>
      <c r="AQ1036" s="42">
        <f ca="1">COUNTIFS(INDIRECT(Data!$J$2),"P")</f>
        <v>9</v>
      </c>
      <c r="AR1036" s="42">
        <f ca="1">COUNTIFS(INDIRECT(Data!$J$2),"A")</f>
        <v>3</v>
      </c>
      <c r="AS1036" s="43">
        <f ca="1">COUNTIFS(INDIRECT(Data!$J$2),"L")</f>
        <v>0</v>
      </c>
      <c r="AT1036" s="44">
        <f ca="1">IFERROR(Attd_Sheet[[#This Row],[Classes Attended]]/Attd_Sheet[[#This Row],[Column1]],"")</f>
        <v>0.75</v>
      </c>
      <c r="AU1036" s="26"/>
    </row>
    <row r="1037" spans="1:47" s="35" customFormat="1" hidden="1" x14ac:dyDescent="0.25">
      <c r="A1037" s="42">
        <f>COUNTIFS(Attd_Sheet[Student ID],Attd_Sheet[[#This Row],[Student ID]])</f>
        <v>1</v>
      </c>
      <c r="B1037" s="13" t="s">
        <v>137</v>
      </c>
      <c r="C1037" s="193" t="s">
        <v>2494</v>
      </c>
      <c r="D1037" s="215" t="s">
        <v>566</v>
      </c>
      <c r="E1037" s="215" t="s">
        <v>1380</v>
      </c>
      <c r="F1037" s="196" t="s">
        <v>34</v>
      </c>
      <c r="G1037" s="215" t="s">
        <v>2444</v>
      </c>
      <c r="H1037" s="193" t="s">
        <v>7</v>
      </c>
      <c r="I1037" s="224" t="s">
        <v>2992</v>
      </c>
      <c r="J1037" s="120" t="s">
        <v>124</v>
      </c>
      <c r="K1037" s="4" t="s">
        <v>16</v>
      </c>
      <c r="L1037" s="4"/>
      <c r="M1037" s="4"/>
      <c r="N1037" s="4" t="s">
        <v>16</v>
      </c>
      <c r="O1037" s="4"/>
      <c r="P1037" s="4" t="s">
        <v>16</v>
      </c>
      <c r="Q1037" s="185"/>
      <c r="R1037" s="4" t="s">
        <v>16</v>
      </c>
      <c r="S1037" s="4"/>
      <c r="T1037" s="4"/>
      <c r="U1037" s="4" t="s">
        <v>16</v>
      </c>
      <c r="V1037" s="4"/>
      <c r="W1037" s="4" t="s">
        <v>16</v>
      </c>
      <c r="X1037" s="4"/>
      <c r="Y1037" s="4"/>
      <c r="Z1037" s="4"/>
      <c r="AA1037" s="4"/>
      <c r="AB1037" s="4" t="s">
        <v>16</v>
      </c>
      <c r="AC1037" s="4"/>
      <c r="AD1037" s="4" t="s">
        <v>16</v>
      </c>
      <c r="AE1037" s="236"/>
      <c r="AF1037" s="4" t="s">
        <v>16</v>
      </c>
      <c r="AG1037" s="4"/>
      <c r="AH1037" s="4"/>
      <c r="AI1037" s="4" t="s">
        <v>16</v>
      </c>
      <c r="AJ1037" s="4"/>
      <c r="AK1037" s="4" t="s">
        <v>16</v>
      </c>
      <c r="AL1037" s="4"/>
      <c r="AM1037" s="4" t="s">
        <v>16</v>
      </c>
      <c r="AN1037" s="4"/>
      <c r="AO1037" s="4"/>
      <c r="AP1037" s="42">
        <f ca="1">COUNTIFS(INDIRECT(Data!$J$2),"&lt;&gt;")</f>
        <v>12</v>
      </c>
      <c r="AQ1037" s="42">
        <f ca="1">COUNTIFS(INDIRECT(Data!$J$2),"P")</f>
        <v>12</v>
      </c>
      <c r="AR1037" s="42">
        <f ca="1">COUNTIFS(INDIRECT(Data!$J$2),"A")</f>
        <v>0</v>
      </c>
      <c r="AS1037" s="43">
        <f ca="1">COUNTIFS(INDIRECT(Data!$J$2),"L")</f>
        <v>0</v>
      </c>
      <c r="AT1037" s="44">
        <f ca="1">IFERROR(Attd_Sheet[[#This Row],[Classes Attended]]/Attd_Sheet[[#This Row],[Column1]],"")</f>
        <v>1</v>
      </c>
      <c r="AU1037" s="26"/>
    </row>
    <row r="1038" spans="1:47" s="35" customFormat="1" hidden="1" x14ac:dyDescent="0.25">
      <c r="A1038" s="42">
        <f>COUNTIFS(Attd_Sheet[Student ID],Attd_Sheet[[#This Row],[Student ID]])</f>
        <v>1</v>
      </c>
      <c r="B1038" s="13" t="s">
        <v>139</v>
      </c>
      <c r="C1038" s="193" t="s">
        <v>2494</v>
      </c>
      <c r="D1038" s="215" t="s">
        <v>567</v>
      </c>
      <c r="E1038" s="215" t="s">
        <v>1381</v>
      </c>
      <c r="F1038" s="196" t="s">
        <v>34</v>
      </c>
      <c r="G1038" s="215" t="s">
        <v>2444</v>
      </c>
      <c r="H1038" s="193" t="s">
        <v>7</v>
      </c>
      <c r="I1038" s="224" t="s">
        <v>2992</v>
      </c>
      <c r="J1038" s="120" t="s">
        <v>124</v>
      </c>
      <c r="K1038" s="4" t="s">
        <v>28</v>
      </c>
      <c r="L1038" s="81"/>
      <c r="M1038" s="4"/>
      <c r="N1038" s="4" t="s">
        <v>28</v>
      </c>
      <c r="O1038" s="133"/>
      <c r="P1038" s="4" t="s">
        <v>28</v>
      </c>
      <c r="Q1038" s="185"/>
      <c r="R1038" s="4" t="s">
        <v>28</v>
      </c>
      <c r="S1038" s="133"/>
      <c r="T1038" s="4"/>
      <c r="U1038" s="4" t="s">
        <v>28</v>
      </c>
      <c r="V1038" s="133"/>
      <c r="W1038" s="4" t="s">
        <v>28</v>
      </c>
      <c r="X1038" s="4"/>
      <c r="Y1038" s="4"/>
      <c r="Z1038" s="4"/>
      <c r="AA1038" s="4"/>
      <c r="AB1038" s="4" t="s">
        <v>28</v>
      </c>
      <c r="AC1038" s="4"/>
      <c r="AD1038" s="4" t="s">
        <v>28</v>
      </c>
      <c r="AE1038" s="236"/>
      <c r="AF1038" s="4" t="s">
        <v>28</v>
      </c>
      <c r="AG1038" s="4"/>
      <c r="AH1038" s="4"/>
      <c r="AI1038" s="4" t="s">
        <v>28</v>
      </c>
      <c r="AJ1038" s="4"/>
      <c r="AK1038" s="4" t="s">
        <v>28</v>
      </c>
      <c r="AL1038" s="4"/>
      <c r="AM1038" s="4" t="s">
        <v>28</v>
      </c>
      <c r="AN1038" s="4"/>
      <c r="AO1038" s="4"/>
      <c r="AP1038" s="42">
        <f ca="1">COUNTIFS(INDIRECT(Data!$J$2),"&lt;&gt;")</f>
        <v>12</v>
      </c>
      <c r="AQ1038" s="42">
        <f ca="1">COUNTIFS(INDIRECT(Data!$J$2),"P")</f>
        <v>0</v>
      </c>
      <c r="AR1038" s="42">
        <f ca="1">COUNTIFS(INDIRECT(Data!$J$2),"A")</f>
        <v>12</v>
      </c>
      <c r="AS1038" s="43">
        <f ca="1">COUNTIFS(INDIRECT(Data!$J$2),"L")</f>
        <v>0</v>
      </c>
      <c r="AT1038" s="44">
        <f ca="1">IFERROR(Attd_Sheet[[#This Row],[Classes Attended]]/Attd_Sheet[[#This Row],[Column1]],"")</f>
        <v>0</v>
      </c>
      <c r="AU1038" s="93"/>
    </row>
    <row r="1039" spans="1:47" s="35" customFormat="1" hidden="1" x14ac:dyDescent="0.25">
      <c r="A1039" s="42">
        <f>COUNTIFS(Attd_Sheet[Student ID],Attd_Sheet[[#This Row],[Student ID]])</f>
        <v>1</v>
      </c>
      <c r="B1039" s="13" t="s">
        <v>137</v>
      </c>
      <c r="C1039" s="193" t="s">
        <v>2494</v>
      </c>
      <c r="D1039" s="215" t="s">
        <v>568</v>
      </c>
      <c r="E1039" s="215" t="s">
        <v>1382</v>
      </c>
      <c r="F1039" s="196" t="s">
        <v>34</v>
      </c>
      <c r="G1039" s="215" t="s">
        <v>2444</v>
      </c>
      <c r="H1039" s="193" t="s">
        <v>7</v>
      </c>
      <c r="I1039" s="224" t="s">
        <v>2992</v>
      </c>
      <c r="J1039" s="120" t="s">
        <v>124</v>
      </c>
      <c r="K1039" s="4" t="s">
        <v>16</v>
      </c>
      <c r="L1039" s="4"/>
      <c r="M1039" s="4"/>
      <c r="N1039" s="4" t="s">
        <v>28</v>
      </c>
      <c r="O1039" s="133"/>
      <c r="P1039" s="4" t="s">
        <v>16</v>
      </c>
      <c r="Q1039" s="185"/>
      <c r="R1039" s="4" t="s">
        <v>28</v>
      </c>
      <c r="S1039" s="133"/>
      <c r="T1039" s="4"/>
      <c r="U1039" s="4" t="s">
        <v>16</v>
      </c>
      <c r="V1039" s="133"/>
      <c r="W1039" s="4" t="s">
        <v>16</v>
      </c>
      <c r="X1039" s="4"/>
      <c r="Y1039" s="4"/>
      <c r="Z1039" s="4"/>
      <c r="AA1039" s="4"/>
      <c r="AB1039" s="4" t="s">
        <v>16</v>
      </c>
      <c r="AC1039" s="4"/>
      <c r="AD1039" s="4" t="s">
        <v>16</v>
      </c>
      <c r="AE1039" s="236"/>
      <c r="AF1039" s="4" t="s">
        <v>28</v>
      </c>
      <c r="AG1039" s="4"/>
      <c r="AH1039" s="4"/>
      <c r="AI1039" s="4" t="s">
        <v>16</v>
      </c>
      <c r="AJ1039" s="4"/>
      <c r="AK1039" s="4" t="s">
        <v>16</v>
      </c>
      <c r="AL1039" s="4"/>
      <c r="AM1039" s="4" t="s">
        <v>28</v>
      </c>
      <c r="AN1039" s="4"/>
      <c r="AO1039" s="4"/>
      <c r="AP1039" s="42">
        <f ca="1">COUNTIFS(INDIRECT(Data!$J$2),"&lt;&gt;")</f>
        <v>12</v>
      </c>
      <c r="AQ1039" s="42">
        <f ca="1">COUNTIFS(INDIRECT(Data!$J$2),"P")</f>
        <v>8</v>
      </c>
      <c r="AR1039" s="42">
        <f ca="1">COUNTIFS(INDIRECT(Data!$J$2),"A")</f>
        <v>4</v>
      </c>
      <c r="AS1039" s="43">
        <f ca="1">COUNTIFS(INDIRECT(Data!$J$2),"L")</f>
        <v>0</v>
      </c>
      <c r="AT1039" s="44">
        <f ca="1">IFERROR(Attd_Sheet[[#This Row],[Classes Attended]]/Attd_Sheet[[#This Row],[Column1]],"")</f>
        <v>0.66666666666666663</v>
      </c>
      <c r="AU1039" s="93"/>
    </row>
    <row r="1040" spans="1:47" s="35" customFormat="1" hidden="1" x14ac:dyDescent="0.25">
      <c r="A1040" s="42">
        <f>COUNTIFS(Attd_Sheet[Student ID],Attd_Sheet[[#This Row],[Student ID]])</f>
        <v>1</v>
      </c>
      <c r="B1040" s="13" t="s">
        <v>137</v>
      </c>
      <c r="C1040" s="193" t="s">
        <v>2981</v>
      </c>
      <c r="D1040" s="215" t="s">
        <v>1862</v>
      </c>
      <c r="E1040" s="215" t="s">
        <v>1863</v>
      </c>
      <c r="F1040" s="196" t="s">
        <v>34</v>
      </c>
      <c r="G1040" s="215" t="s">
        <v>2399</v>
      </c>
      <c r="H1040" s="193" t="s">
        <v>7</v>
      </c>
      <c r="I1040" s="224" t="s">
        <v>2867</v>
      </c>
      <c r="J1040" s="120" t="s">
        <v>2479</v>
      </c>
      <c r="K1040" s="4" t="s">
        <v>28</v>
      </c>
      <c r="L1040" s="4"/>
      <c r="M1040" s="4"/>
      <c r="N1040" s="4" t="s">
        <v>16</v>
      </c>
      <c r="O1040" s="4"/>
      <c r="P1040" s="4" t="s">
        <v>16</v>
      </c>
      <c r="Q1040" s="4"/>
      <c r="R1040" s="4" t="s">
        <v>16</v>
      </c>
      <c r="S1040" s="4"/>
      <c r="T1040" s="4"/>
      <c r="U1040" s="4" t="s">
        <v>16</v>
      </c>
      <c r="V1040" s="4"/>
      <c r="W1040" s="4" t="s">
        <v>16</v>
      </c>
      <c r="X1040" s="4"/>
      <c r="Y1040" s="4" t="s">
        <v>16</v>
      </c>
      <c r="Z1040" s="4"/>
      <c r="AA1040" s="4"/>
      <c r="AB1040" s="4" t="s">
        <v>16</v>
      </c>
      <c r="AC1040" s="4"/>
      <c r="AD1040" s="4" t="s">
        <v>16</v>
      </c>
      <c r="AE1040" s="236"/>
      <c r="AF1040" s="4" t="s">
        <v>16</v>
      </c>
      <c r="AG1040" s="4"/>
      <c r="AH1040" s="4"/>
      <c r="AI1040" s="4" t="s">
        <v>16</v>
      </c>
      <c r="AJ1040" s="4"/>
      <c r="AK1040" s="4" t="s">
        <v>16</v>
      </c>
      <c r="AL1040" s="4"/>
      <c r="AM1040" s="4" t="s">
        <v>16</v>
      </c>
      <c r="AN1040" s="4"/>
      <c r="AO1040" s="4"/>
      <c r="AP1040" s="42">
        <f ca="1">COUNTIFS(INDIRECT(Data!$J$2),"&lt;&gt;")</f>
        <v>13</v>
      </c>
      <c r="AQ1040" s="42">
        <f ca="1">COUNTIFS(INDIRECT(Data!$J$2),"P")</f>
        <v>12</v>
      </c>
      <c r="AR1040" s="42">
        <f ca="1">COUNTIFS(INDIRECT(Data!$J$2),"A")</f>
        <v>1</v>
      </c>
      <c r="AS1040" s="43">
        <f ca="1">COUNTIFS(INDIRECT(Data!$J$2),"L")</f>
        <v>0</v>
      </c>
      <c r="AT1040" s="44">
        <f ca="1">IFERROR(Attd_Sheet[[#This Row],[Classes Attended]]/Attd_Sheet[[#This Row],[Column1]],"")</f>
        <v>0.92307692307692313</v>
      </c>
      <c r="AU1040" s="26"/>
    </row>
    <row r="1041" spans="1:47" s="35" customFormat="1" hidden="1" x14ac:dyDescent="0.25">
      <c r="A1041" s="42">
        <f>COUNTIFS(Attd_Sheet[Student ID],Attd_Sheet[[#This Row],[Student ID]])</f>
        <v>1</v>
      </c>
      <c r="B1041" s="13" t="s">
        <v>137</v>
      </c>
      <c r="C1041" s="193" t="s">
        <v>2981</v>
      </c>
      <c r="D1041" s="215" t="s">
        <v>1864</v>
      </c>
      <c r="E1041" s="215" t="s">
        <v>1865</v>
      </c>
      <c r="F1041" s="196" t="s">
        <v>34</v>
      </c>
      <c r="G1041" s="215" t="s">
        <v>2399</v>
      </c>
      <c r="H1041" s="193" t="s">
        <v>7</v>
      </c>
      <c r="I1041" s="224" t="s">
        <v>2867</v>
      </c>
      <c r="J1041" s="120" t="s">
        <v>2479</v>
      </c>
      <c r="K1041" s="4" t="s">
        <v>28</v>
      </c>
      <c r="L1041" s="4"/>
      <c r="M1041" s="4"/>
      <c r="N1041" s="4" t="s">
        <v>28</v>
      </c>
      <c r="O1041" s="4"/>
      <c r="P1041" s="4" t="s">
        <v>28</v>
      </c>
      <c r="Q1041" s="4"/>
      <c r="R1041" s="4" t="s">
        <v>28</v>
      </c>
      <c r="S1041" s="4"/>
      <c r="T1041" s="4"/>
      <c r="U1041" s="4" t="s">
        <v>28</v>
      </c>
      <c r="V1041" s="4"/>
      <c r="W1041" s="4" t="s">
        <v>16</v>
      </c>
      <c r="X1041" s="4"/>
      <c r="Y1041" s="4" t="s">
        <v>28</v>
      </c>
      <c r="Z1041" s="4"/>
      <c r="AA1041" s="4"/>
      <c r="AB1041" s="4" t="s">
        <v>28</v>
      </c>
      <c r="AC1041" s="4"/>
      <c r="AD1041" s="4" t="s">
        <v>28</v>
      </c>
      <c r="AE1041" s="236"/>
      <c r="AF1041" s="4" t="s">
        <v>28</v>
      </c>
      <c r="AG1041" s="4"/>
      <c r="AH1041" s="4"/>
      <c r="AI1041" s="4" t="s">
        <v>28</v>
      </c>
      <c r="AJ1041" s="4"/>
      <c r="AK1041" s="4" t="s">
        <v>28</v>
      </c>
      <c r="AL1041" s="4"/>
      <c r="AM1041" s="4" t="s">
        <v>28</v>
      </c>
      <c r="AN1041" s="4"/>
      <c r="AO1041" s="4"/>
      <c r="AP1041" s="42">
        <f ca="1">COUNTIFS(INDIRECT(Data!$J$2),"&lt;&gt;")</f>
        <v>13</v>
      </c>
      <c r="AQ1041" s="42">
        <f ca="1">COUNTIFS(INDIRECT(Data!$J$2),"P")</f>
        <v>1</v>
      </c>
      <c r="AR1041" s="42">
        <f ca="1">COUNTIFS(INDIRECT(Data!$J$2),"A")</f>
        <v>12</v>
      </c>
      <c r="AS1041" s="43">
        <f ca="1">COUNTIFS(INDIRECT(Data!$J$2),"L")</f>
        <v>0</v>
      </c>
      <c r="AT1041" s="44">
        <f ca="1">IFERROR(Attd_Sheet[[#This Row],[Classes Attended]]/Attd_Sheet[[#This Row],[Column1]],"")</f>
        <v>7.6923076923076927E-2</v>
      </c>
      <c r="AU1041" s="26"/>
    </row>
    <row r="1042" spans="1:47" s="35" customFormat="1" hidden="1" x14ac:dyDescent="0.25">
      <c r="A1042" s="42">
        <f>COUNTIFS(Attd_Sheet[Student ID],Attd_Sheet[[#This Row],[Student ID]])</f>
        <v>1</v>
      </c>
      <c r="B1042" s="13" t="s">
        <v>137</v>
      </c>
      <c r="C1042" s="193" t="s">
        <v>2981</v>
      </c>
      <c r="D1042" s="215" t="s">
        <v>1866</v>
      </c>
      <c r="E1042" s="215" t="s">
        <v>1867</v>
      </c>
      <c r="F1042" s="196" t="s">
        <v>34</v>
      </c>
      <c r="G1042" s="215" t="s">
        <v>2399</v>
      </c>
      <c r="H1042" s="193" t="s">
        <v>7</v>
      </c>
      <c r="I1042" s="224" t="s">
        <v>2867</v>
      </c>
      <c r="J1042" s="120" t="s">
        <v>2479</v>
      </c>
      <c r="K1042" s="4" t="s">
        <v>16</v>
      </c>
      <c r="L1042" s="4"/>
      <c r="M1042" s="4"/>
      <c r="N1042" s="4" t="s">
        <v>16</v>
      </c>
      <c r="O1042" s="4"/>
      <c r="P1042" s="4" t="s">
        <v>16</v>
      </c>
      <c r="Q1042" s="4"/>
      <c r="R1042" s="4" t="s">
        <v>16</v>
      </c>
      <c r="S1042" s="4"/>
      <c r="T1042" s="4"/>
      <c r="U1042" s="4" t="s">
        <v>16</v>
      </c>
      <c r="V1042" s="4"/>
      <c r="W1042" s="4" t="s">
        <v>16</v>
      </c>
      <c r="X1042" s="4"/>
      <c r="Y1042" s="4" t="s">
        <v>16</v>
      </c>
      <c r="Z1042" s="4"/>
      <c r="AA1042" s="4"/>
      <c r="AB1042" s="4" t="s">
        <v>16</v>
      </c>
      <c r="AC1042" s="4"/>
      <c r="AD1042" s="4" t="s">
        <v>16</v>
      </c>
      <c r="AE1042" s="236"/>
      <c r="AF1042" s="4" t="s">
        <v>16</v>
      </c>
      <c r="AG1042" s="4"/>
      <c r="AH1042" s="4"/>
      <c r="AI1042" s="4" t="s">
        <v>16</v>
      </c>
      <c r="AJ1042" s="4"/>
      <c r="AK1042" s="4" t="s">
        <v>16</v>
      </c>
      <c r="AL1042" s="4"/>
      <c r="AM1042" s="4" t="s">
        <v>16</v>
      </c>
      <c r="AN1042" s="4"/>
      <c r="AO1042" s="4"/>
      <c r="AP1042" s="42">
        <f ca="1">COUNTIFS(INDIRECT(Data!$J$2),"&lt;&gt;")</f>
        <v>13</v>
      </c>
      <c r="AQ1042" s="42">
        <f ca="1">COUNTIFS(INDIRECT(Data!$J$2),"P")</f>
        <v>13</v>
      </c>
      <c r="AR1042" s="42">
        <f ca="1">COUNTIFS(INDIRECT(Data!$J$2),"A")</f>
        <v>0</v>
      </c>
      <c r="AS1042" s="43">
        <f ca="1">COUNTIFS(INDIRECT(Data!$J$2),"L")</f>
        <v>0</v>
      </c>
      <c r="AT1042" s="44">
        <f ca="1">IFERROR(Attd_Sheet[[#This Row],[Classes Attended]]/Attd_Sheet[[#This Row],[Column1]],"")</f>
        <v>1</v>
      </c>
      <c r="AU1042" s="26"/>
    </row>
    <row r="1043" spans="1:47" s="35" customFormat="1" hidden="1" x14ac:dyDescent="0.25">
      <c r="A1043" s="42">
        <f>COUNTIFS(Attd_Sheet[Student ID],Attd_Sheet[[#This Row],[Student ID]])</f>
        <v>1</v>
      </c>
      <c r="B1043" s="13" t="s">
        <v>137</v>
      </c>
      <c r="C1043" s="193" t="s">
        <v>2981</v>
      </c>
      <c r="D1043" s="215" t="s">
        <v>1868</v>
      </c>
      <c r="E1043" s="215" t="s">
        <v>1869</v>
      </c>
      <c r="F1043" s="196" t="s">
        <v>34</v>
      </c>
      <c r="G1043" s="215" t="s">
        <v>2399</v>
      </c>
      <c r="H1043" s="193" t="s">
        <v>7</v>
      </c>
      <c r="I1043" s="224" t="s">
        <v>2867</v>
      </c>
      <c r="J1043" s="120" t="s">
        <v>2479</v>
      </c>
      <c r="K1043" s="4" t="s">
        <v>16</v>
      </c>
      <c r="L1043" s="4"/>
      <c r="M1043" s="4"/>
      <c r="N1043" s="4" t="s">
        <v>16</v>
      </c>
      <c r="O1043" s="4"/>
      <c r="P1043" s="4" t="s">
        <v>16</v>
      </c>
      <c r="Q1043" s="4"/>
      <c r="R1043" s="4" t="s">
        <v>16</v>
      </c>
      <c r="S1043" s="4"/>
      <c r="T1043" s="4"/>
      <c r="U1043" s="4" t="s">
        <v>16</v>
      </c>
      <c r="V1043" s="4"/>
      <c r="W1043" s="4" t="s">
        <v>16</v>
      </c>
      <c r="X1043" s="4"/>
      <c r="Y1043" s="4" t="s">
        <v>16</v>
      </c>
      <c r="Z1043" s="4"/>
      <c r="AA1043" s="4"/>
      <c r="AB1043" s="4" t="s">
        <v>16</v>
      </c>
      <c r="AC1043" s="4"/>
      <c r="AD1043" s="4" t="s">
        <v>28</v>
      </c>
      <c r="AE1043" s="236"/>
      <c r="AF1043" s="4" t="s">
        <v>16</v>
      </c>
      <c r="AG1043" s="4"/>
      <c r="AH1043" s="4"/>
      <c r="AI1043" s="4" t="s">
        <v>16</v>
      </c>
      <c r="AJ1043" s="4"/>
      <c r="AK1043" s="4" t="s">
        <v>16</v>
      </c>
      <c r="AL1043" s="4"/>
      <c r="AM1043" s="4" t="s">
        <v>16</v>
      </c>
      <c r="AN1043" s="4"/>
      <c r="AO1043" s="4"/>
      <c r="AP1043" s="42">
        <f ca="1">COUNTIFS(INDIRECT(Data!$J$2),"&lt;&gt;")</f>
        <v>13</v>
      </c>
      <c r="AQ1043" s="42">
        <f ca="1">COUNTIFS(INDIRECT(Data!$J$2),"P")</f>
        <v>12</v>
      </c>
      <c r="AR1043" s="42">
        <f ca="1">COUNTIFS(INDIRECT(Data!$J$2),"A")</f>
        <v>1</v>
      </c>
      <c r="AS1043" s="43">
        <f ca="1">COUNTIFS(INDIRECT(Data!$J$2),"L")</f>
        <v>0</v>
      </c>
      <c r="AT1043" s="44">
        <f ca="1">IFERROR(Attd_Sheet[[#This Row],[Classes Attended]]/Attd_Sheet[[#This Row],[Column1]],"")</f>
        <v>0.92307692307692313</v>
      </c>
      <c r="AU1043" s="26"/>
    </row>
    <row r="1044" spans="1:47" s="35" customFormat="1" hidden="1" x14ac:dyDescent="0.25">
      <c r="A1044" s="42">
        <f>COUNTIFS(Attd_Sheet[Student ID],Attd_Sheet[[#This Row],[Student ID]])</f>
        <v>1</v>
      </c>
      <c r="B1044" s="13" t="s">
        <v>137</v>
      </c>
      <c r="C1044" s="193" t="s">
        <v>2981</v>
      </c>
      <c r="D1044" s="215" t="s">
        <v>1870</v>
      </c>
      <c r="E1044" s="215" t="s">
        <v>1871</v>
      </c>
      <c r="F1044" s="196" t="s">
        <v>34</v>
      </c>
      <c r="G1044" s="215" t="s">
        <v>2399</v>
      </c>
      <c r="H1044" s="193" t="s">
        <v>7</v>
      </c>
      <c r="I1044" s="224" t="s">
        <v>2867</v>
      </c>
      <c r="J1044" s="120" t="s">
        <v>2479</v>
      </c>
      <c r="K1044" s="4" t="s">
        <v>16</v>
      </c>
      <c r="L1044" s="4"/>
      <c r="M1044" s="4"/>
      <c r="N1044" s="4" t="s">
        <v>16</v>
      </c>
      <c r="O1044" s="4"/>
      <c r="P1044" s="4" t="s">
        <v>16</v>
      </c>
      <c r="Q1044" s="4"/>
      <c r="R1044" s="4" t="s">
        <v>16</v>
      </c>
      <c r="S1044" s="4"/>
      <c r="T1044" s="4"/>
      <c r="U1044" s="4" t="s">
        <v>16</v>
      </c>
      <c r="V1044" s="4"/>
      <c r="W1044" s="4" t="s">
        <v>16</v>
      </c>
      <c r="X1044" s="4"/>
      <c r="Y1044" s="4" t="s">
        <v>16</v>
      </c>
      <c r="Z1044" s="4"/>
      <c r="AA1044" s="4"/>
      <c r="AB1044" s="4" t="s">
        <v>16</v>
      </c>
      <c r="AC1044" s="4"/>
      <c r="AD1044" s="4" t="s">
        <v>16</v>
      </c>
      <c r="AE1044" s="236"/>
      <c r="AF1044" s="4" t="s">
        <v>16</v>
      </c>
      <c r="AG1044" s="4"/>
      <c r="AH1044" s="4"/>
      <c r="AI1044" s="4" t="s">
        <v>16</v>
      </c>
      <c r="AJ1044" s="4"/>
      <c r="AK1044" s="4" t="s">
        <v>16</v>
      </c>
      <c r="AL1044" s="4"/>
      <c r="AM1044" s="4" t="s">
        <v>16</v>
      </c>
      <c r="AN1044" s="4"/>
      <c r="AO1044" s="4"/>
      <c r="AP1044" s="42">
        <f ca="1">COUNTIFS(INDIRECT(Data!$J$2),"&lt;&gt;")</f>
        <v>13</v>
      </c>
      <c r="AQ1044" s="42">
        <f ca="1">COUNTIFS(INDIRECT(Data!$J$2),"P")</f>
        <v>13</v>
      </c>
      <c r="AR1044" s="42">
        <f ca="1">COUNTIFS(INDIRECT(Data!$J$2),"A")</f>
        <v>0</v>
      </c>
      <c r="AS1044" s="43">
        <f ca="1">COUNTIFS(INDIRECT(Data!$J$2),"L")</f>
        <v>0</v>
      </c>
      <c r="AT1044" s="44">
        <f ca="1">IFERROR(Attd_Sheet[[#This Row],[Classes Attended]]/Attd_Sheet[[#This Row],[Column1]],"")</f>
        <v>1</v>
      </c>
      <c r="AU1044" s="26"/>
    </row>
    <row r="1045" spans="1:47" s="35" customFormat="1" hidden="1" x14ac:dyDescent="0.25">
      <c r="A1045" s="42">
        <f>COUNTIFS(Attd_Sheet[Student ID],Attd_Sheet[[#This Row],[Student ID]])</f>
        <v>1</v>
      </c>
      <c r="B1045" s="13" t="s">
        <v>137</v>
      </c>
      <c r="C1045" s="193" t="s">
        <v>2981</v>
      </c>
      <c r="D1045" s="215" t="s">
        <v>1872</v>
      </c>
      <c r="E1045" s="215" t="s">
        <v>1873</v>
      </c>
      <c r="F1045" s="196" t="s">
        <v>34</v>
      </c>
      <c r="G1045" s="215" t="s">
        <v>2399</v>
      </c>
      <c r="H1045" s="193" t="s">
        <v>7</v>
      </c>
      <c r="I1045" s="224" t="s">
        <v>2867</v>
      </c>
      <c r="J1045" s="120" t="s">
        <v>2479</v>
      </c>
      <c r="K1045" s="4" t="s">
        <v>16</v>
      </c>
      <c r="L1045" s="4"/>
      <c r="M1045" s="4"/>
      <c r="N1045" s="4" t="s">
        <v>28</v>
      </c>
      <c r="O1045" s="4"/>
      <c r="P1045" s="4" t="s">
        <v>16</v>
      </c>
      <c r="Q1045" s="4"/>
      <c r="R1045" s="4" t="s">
        <v>16</v>
      </c>
      <c r="S1045" s="4"/>
      <c r="T1045" s="4"/>
      <c r="U1045" s="4" t="s">
        <v>16</v>
      </c>
      <c r="V1045" s="4"/>
      <c r="W1045" s="4" t="s">
        <v>16</v>
      </c>
      <c r="X1045" s="4"/>
      <c r="Y1045" s="4" t="s">
        <v>16</v>
      </c>
      <c r="Z1045" s="4"/>
      <c r="AA1045" s="4"/>
      <c r="AB1045" s="4" t="s">
        <v>16</v>
      </c>
      <c r="AC1045" s="4"/>
      <c r="AD1045" s="4" t="s">
        <v>16</v>
      </c>
      <c r="AE1045" s="236"/>
      <c r="AF1045" s="4" t="s">
        <v>16</v>
      </c>
      <c r="AG1045" s="4"/>
      <c r="AH1045" s="4"/>
      <c r="AI1045" s="4" t="s">
        <v>16</v>
      </c>
      <c r="AJ1045" s="4"/>
      <c r="AK1045" s="4" t="s">
        <v>16</v>
      </c>
      <c r="AL1045" s="4"/>
      <c r="AM1045" s="4" t="s">
        <v>16</v>
      </c>
      <c r="AN1045" s="4"/>
      <c r="AO1045" s="4"/>
      <c r="AP1045" s="42">
        <f ca="1">COUNTIFS(INDIRECT(Data!$J$2),"&lt;&gt;")</f>
        <v>13</v>
      </c>
      <c r="AQ1045" s="42">
        <f ca="1">COUNTIFS(INDIRECT(Data!$J$2),"P")</f>
        <v>12</v>
      </c>
      <c r="AR1045" s="42">
        <f ca="1">COUNTIFS(INDIRECT(Data!$J$2),"A")</f>
        <v>1</v>
      </c>
      <c r="AS1045" s="43">
        <f ca="1">COUNTIFS(INDIRECT(Data!$J$2),"L")</f>
        <v>0</v>
      </c>
      <c r="AT1045" s="44">
        <f ca="1">IFERROR(Attd_Sheet[[#This Row],[Classes Attended]]/Attd_Sheet[[#This Row],[Column1]],"")</f>
        <v>0.92307692307692313</v>
      </c>
      <c r="AU1045" s="26"/>
    </row>
    <row r="1046" spans="1:47" s="35" customFormat="1" hidden="1" x14ac:dyDescent="0.25">
      <c r="A1046" s="42">
        <f>COUNTIFS(Attd_Sheet[Student ID],Attd_Sheet[[#This Row],[Student ID]])</f>
        <v>1</v>
      </c>
      <c r="B1046" s="13" t="s">
        <v>137</v>
      </c>
      <c r="C1046" s="193" t="s">
        <v>2981</v>
      </c>
      <c r="D1046" s="215" t="s">
        <v>1874</v>
      </c>
      <c r="E1046" s="215" t="s">
        <v>1875</v>
      </c>
      <c r="F1046" s="196" t="s">
        <v>34</v>
      </c>
      <c r="G1046" s="215" t="s">
        <v>2399</v>
      </c>
      <c r="H1046" s="193" t="s">
        <v>7</v>
      </c>
      <c r="I1046" s="224" t="s">
        <v>2867</v>
      </c>
      <c r="J1046" s="120" t="s">
        <v>2479</v>
      </c>
      <c r="K1046" s="4" t="s">
        <v>16</v>
      </c>
      <c r="L1046" s="4"/>
      <c r="M1046" s="4"/>
      <c r="N1046" s="4" t="s">
        <v>28</v>
      </c>
      <c r="O1046" s="4"/>
      <c r="P1046" s="4" t="s">
        <v>16</v>
      </c>
      <c r="Q1046" s="4"/>
      <c r="R1046" s="4" t="s">
        <v>16</v>
      </c>
      <c r="S1046" s="4"/>
      <c r="T1046" s="4"/>
      <c r="U1046" s="4" t="s">
        <v>16</v>
      </c>
      <c r="V1046" s="4"/>
      <c r="W1046" s="4" t="s">
        <v>16</v>
      </c>
      <c r="X1046" s="4"/>
      <c r="Y1046" s="4" t="s">
        <v>16</v>
      </c>
      <c r="Z1046" s="4"/>
      <c r="AA1046" s="4"/>
      <c r="AB1046" s="4" t="s">
        <v>16</v>
      </c>
      <c r="AC1046" s="4"/>
      <c r="AD1046" s="4" t="s">
        <v>16</v>
      </c>
      <c r="AE1046" s="236"/>
      <c r="AF1046" s="4" t="s">
        <v>16</v>
      </c>
      <c r="AG1046" s="4"/>
      <c r="AH1046" s="4"/>
      <c r="AI1046" s="4" t="s">
        <v>16</v>
      </c>
      <c r="AJ1046" s="4"/>
      <c r="AK1046" s="4" t="s">
        <v>16</v>
      </c>
      <c r="AL1046" s="4"/>
      <c r="AM1046" s="4" t="s">
        <v>16</v>
      </c>
      <c r="AN1046" s="4"/>
      <c r="AO1046" s="4"/>
      <c r="AP1046" s="42">
        <f ca="1">COUNTIFS(INDIRECT(Data!$J$2),"&lt;&gt;")</f>
        <v>13</v>
      </c>
      <c r="AQ1046" s="42">
        <f ca="1">COUNTIFS(INDIRECT(Data!$J$2),"P")</f>
        <v>12</v>
      </c>
      <c r="AR1046" s="42">
        <f ca="1">COUNTIFS(INDIRECT(Data!$J$2),"A")</f>
        <v>1</v>
      </c>
      <c r="AS1046" s="43">
        <f ca="1">COUNTIFS(INDIRECT(Data!$J$2),"L")</f>
        <v>0</v>
      </c>
      <c r="AT1046" s="44">
        <f ca="1">IFERROR(Attd_Sheet[[#This Row],[Classes Attended]]/Attd_Sheet[[#This Row],[Column1]],"")</f>
        <v>0.92307692307692313</v>
      </c>
      <c r="AU1046" s="26"/>
    </row>
    <row r="1047" spans="1:47" s="35" customFormat="1" hidden="1" x14ac:dyDescent="0.25">
      <c r="A1047" s="42">
        <f>COUNTIFS(Attd_Sheet[Student ID],Attd_Sheet[[#This Row],[Student ID]])</f>
        <v>1</v>
      </c>
      <c r="B1047" s="13" t="s">
        <v>137</v>
      </c>
      <c r="C1047" s="193" t="s">
        <v>2981</v>
      </c>
      <c r="D1047" s="215" t="s">
        <v>1876</v>
      </c>
      <c r="E1047" s="215" t="s">
        <v>1877</v>
      </c>
      <c r="F1047" s="196" t="s">
        <v>34</v>
      </c>
      <c r="G1047" s="215" t="s">
        <v>2399</v>
      </c>
      <c r="H1047" s="193" t="s">
        <v>7</v>
      </c>
      <c r="I1047" s="224" t="s">
        <v>2867</v>
      </c>
      <c r="J1047" s="120" t="s">
        <v>2479</v>
      </c>
      <c r="K1047" s="4" t="s">
        <v>16</v>
      </c>
      <c r="L1047" s="4"/>
      <c r="M1047" s="4"/>
      <c r="N1047" s="4" t="s">
        <v>16</v>
      </c>
      <c r="O1047" s="4"/>
      <c r="P1047" s="4" t="s">
        <v>16</v>
      </c>
      <c r="Q1047" s="4"/>
      <c r="R1047" s="4" t="s">
        <v>16</v>
      </c>
      <c r="S1047" s="4"/>
      <c r="T1047" s="4"/>
      <c r="U1047" s="4" t="s">
        <v>16</v>
      </c>
      <c r="V1047" s="4"/>
      <c r="W1047" s="4" t="s">
        <v>16</v>
      </c>
      <c r="X1047" s="4"/>
      <c r="Y1047" s="4" t="s">
        <v>16</v>
      </c>
      <c r="Z1047" s="4"/>
      <c r="AA1047" s="4"/>
      <c r="AB1047" s="4" t="s">
        <v>16</v>
      </c>
      <c r="AC1047" s="4"/>
      <c r="AD1047" s="4" t="s">
        <v>16</v>
      </c>
      <c r="AE1047" s="236"/>
      <c r="AF1047" s="4" t="s">
        <v>16</v>
      </c>
      <c r="AG1047" s="4"/>
      <c r="AH1047" s="4"/>
      <c r="AI1047" s="4" t="s">
        <v>16</v>
      </c>
      <c r="AJ1047" s="4"/>
      <c r="AK1047" s="4" t="s">
        <v>16</v>
      </c>
      <c r="AL1047" s="4"/>
      <c r="AM1047" s="4" t="s">
        <v>16</v>
      </c>
      <c r="AN1047" s="4"/>
      <c r="AO1047" s="4"/>
      <c r="AP1047" s="42">
        <f ca="1">COUNTIFS(INDIRECT(Data!$J$2),"&lt;&gt;")</f>
        <v>13</v>
      </c>
      <c r="AQ1047" s="42">
        <f ca="1">COUNTIFS(INDIRECT(Data!$J$2),"P")</f>
        <v>13</v>
      </c>
      <c r="AR1047" s="42">
        <f ca="1">COUNTIFS(INDIRECT(Data!$J$2),"A")</f>
        <v>0</v>
      </c>
      <c r="AS1047" s="43">
        <f ca="1">COUNTIFS(INDIRECT(Data!$J$2),"L")</f>
        <v>0</v>
      </c>
      <c r="AT1047" s="44">
        <f ca="1">IFERROR(Attd_Sheet[[#This Row],[Classes Attended]]/Attd_Sheet[[#This Row],[Column1]],"")</f>
        <v>1</v>
      </c>
      <c r="AU1047" s="26"/>
    </row>
    <row r="1048" spans="1:47" s="35" customFormat="1" hidden="1" x14ac:dyDescent="0.25">
      <c r="A1048" s="42">
        <f>COUNTIFS(Attd_Sheet[Student ID],Attd_Sheet[[#This Row],[Student ID]])</f>
        <v>1</v>
      </c>
      <c r="B1048" s="13" t="s">
        <v>137</v>
      </c>
      <c r="C1048" s="193" t="s">
        <v>2981</v>
      </c>
      <c r="D1048" s="215" t="s">
        <v>1878</v>
      </c>
      <c r="E1048" s="215" t="s">
        <v>1879</v>
      </c>
      <c r="F1048" s="196" t="s">
        <v>34</v>
      </c>
      <c r="G1048" s="215" t="s">
        <v>2399</v>
      </c>
      <c r="H1048" s="193" t="s">
        <v>7</v>
      </c>
      <c r="I1048" s="224" t="s">
        <v>2867</v>
      </c>
      <c r="J1048" s="120" t="s">
        <v>2479</v>
      </c>
      <c r="K1048" s="4" t="s">
        <v>16</v>
      </c>
      <c r="L1048" s="4"/>
      <c r="M1048" s="4"/>
      <c r="N1048" s="4" t="s">
        <v>16</v>
      </c>
      <c r="O1048" s="4"/>
      <c r="P1048" s="4" t="s">
        <v>16</v>
      </c>
      <c r="Q1048" s="4"/>
      <c r="R1048" s="4" t="s">
        <v>16</v>
      </c>
      <c r="S1048" s="4"/>
      <c r="T1048" s="4"/>
      <c r="U1048" s="4" t="s">
        <v>16</v>
      </c>
      <c r="V1048" s="4"/>
      <c r="W1048" s="4" t="s">
        <v>16</v>
      </c>
      <c r="X1048" s="4"/>
      <c r="Y1048" s="4" t="s">
        <v>16</v>
      </c>
      <c r="Z1048" s="4"/>
      <c r="AA1048" s="4"/>
      <c r="AB1048" s="4" t="s">
        <v>16</v>
      </c>
      <c r="AC1048" s="4"/>
      <c r="AD1048" s="4" t="s">
        <v>16</v>
      </c>
      <c r="AE1048" s="236"/>
      <c r="AF1048" s="4" t="s">
        <v>16</v>
      </c>
      <c r="AG1048" s="4"/>
      <c r="AH1048" s="4"/>
      <c r="AI1048" s="4" t="s">
        <v>16</v>
      </c>
      <c r="AJ1048" s="4"/>
      <c r="AK1048" s="4" t="s">
        <v>16</v>
      </c>
      <c r="AL1048" s="4"/>
      <c r="AM1048" s="4" t="s">
        <v>16</v>
      </c>
      <c r="AN1048" s="4"/>
      <c r="AO1048" s="4"/>
      <c r="AP1048" s="42">
        <f ca="1">COUNTIFS(INDIRECT(Data!$J$2),"&lt;&gt;")</f>
        <v>13</v>
      </c>
      <c r="AQ1048" s="42">
        <f ca="1">COUNTIFS(INDIRECT(Data!$J$2),"P")</f>
        <v>13</v>
      </c>
      <c r="AR1048" s="42">
        <f ca="1">COUNTIFS(INDIRECT(Data!$J$2),"A")</f>
        <v>0</v>
      </c>
      <c r="AS1048" s="43">
        <f ca="1">COUNTIFS(INDIRECT(Data!$J$2),"L")</f>
        <v>0</v>
      </c>
      <c r="AT1048" s="44">
        <f ca="1">IFERROR(Attd_Sheet[[#This Row],[Classes Attended]]/Attd_Sheet[[#This Row],[Column1]],"")</f>
        <v>1</v>
      </c>
      <c r="AU1048" s="26"/>
    </row>
    <row r="1049" spans="1:47" s="35" customFormat="1" hidden="1" x14ac:dyDescent="0.25">
      <c r="A1049" s="42">
        <f>COUNTIFS(Attd_Sheet[Student ID],Attd_Sheet[[#This Row],[Student ID]])</f>
        <v>1</v>
      </c>
      <c r="B1049" s="13" t="s">
        <v>137</v>
      </c>
      <c r="C1049" s="193" t="s">
        <v>2981</v>
      </c>
      <c r="D1049" s="215" t="s">
        <v>1880</v>
      </c>
      <c r="E1049" s="215" t="s">
        <v>1881</v>
      </c>
      <c r="F1049" s="196" t="s">
        <v>34</v>
      </c>
      <c r="G1049" s="215" t="s">
        <v>2399</v>
      </c>
      <c r="H1049" s="193" t="s">
        <v>7</v>
      </c>
      <c r="I1049" s="224" t="s">
        <v>2867</v>
      </c>
      <c r="J1049" s="120" t="s">
        <v>2479</v>
      </c>
      <c r="K1049" s="4" t="s">
        <v>28</v>
      </c>
      <c r="L1049" s="4"/>
      <c r="M1049" s="4"/>
      <c r="N1049" s="4" t="s">
        <v>16</v>
      </c>
      <c r="O1049" s="4"/>
      <c r="P1049" s="4" t="s">
        <v>16</v>
      </c>
      <c r="Q1049" s="4"/>
      <c r="R1049" s="4" t="s">
        <v>16</v>
      </c>
      <c r="S1049" s="4"/>
      <c r="T1049" s="4"/>
      <c r="U1049" s="4" t="s">
        <v>16</v>
      </c>
      <c r="V1049" s="4"/>
      <c r="W1049" s="4" t="s">
        <v>16</v>
      </c>
      <c r="X1049" s="4"/>
      <c r="Y1049" s="4" t="s">
        <v>16</v>
      </c>
      <c r="Z1049" s="4"/>
      <c r="AA1049" s="4"/>
      <c r="AB1049" s="4" t="s">
        <v>16</v>
      </c>
      <c r="AC1049" s="4"/>
      <c r="AD1049" s="4" t="s">
        <v>16</v>
      </c>
      <c r="AE1049" s="236"/>
      <c r="AF1049" s="4" t="s">
        <v>16</v>
      </c>
      <c r="AG1049" s="4"/>
      <c r="AH1049" s="4"/>
      <c r="AI1049" s="4" t="s">
        <v>16</v>
      </c>
      <c r="AJ1049" s="4"/>
      <c r="AK1049" s="4" t="s">
        <v>16</v>
      </c>
      <c r="AL1049" s="4"/>
      <c r="AM1049" s="4" t="s">
        <v>16</v>
      </c>
      <c r="AN1049" s="4"/>
      <c r="AO1049" s="4"/>
      <c r="AP1049" s="42">
        <f ca="1">COUNTIFS(INDIRECT(Data!$J$2),"&lt;&gt;")</f>
        <v>13</v>
      </c>
      <c r="AQ1049" s="42">
        <f ca="1">COUNTIFS(INDIRECT(Data!$J$2),"P")</f>
        <v>12</v>
      </c>
      <c r="AR1049" s="42">
        <f ca="1">COUNTIFS(INDIRECT(Data!$J$2),"A")</f>
        <v>1</v>
      </c>
      <c r="AS1049" s="43">
        <f ca="1">COUNTIFS(INDIRECT(Data!$J$2),"L")</f>
        <v>0</v>
      </c>
      <c r="AT1049" s="44">
        <f ca="1">IFERROR(Attd_Sheet[[#This Row],[Classes Attended]]/Attd_Sheet[[#This Row],[Column1]],"")</f>
        <v>0.92307692307692313</v>
      </c>
      <c r="AU1049" s="26"/>
    </row>
    <row r="1050" spans="1:47" s="35" customFormat="1" hidden="1" x14ac:dyDescent="0.25">
      <c r="A1050" s="42">
        <f>COUNTIFS(Attd_Sheet[Student ID],Attd_Sheet[[#This Row],[Student ID]])</f>
        <v>1</v>
      </c>
      <c r="B1050" s="13" t="s">
        <v>137</v>
      </c>
      <c r="C1050" s="193" t="s">
        <v>2981</v>
      </c>
      <c r="D1050" s="215" t="s">
        <v>1882</v>
      </c>
      <c r="E1050" s="215" t="s">
        <v>1883</v>
      </c>
      <c r="F1050" s="196" t="s">
        <v>34</v>
      </c>
      <c r="G1050" s="215" t="s">
        <v>2399</v>
      </c>
      <c r="H1050" s="193" t="s">
        <v>7</v>
      </c>
      <c r="I1050" s="224" t="s">
        <v>2867</v>
      </c>
      <c r="J1050" s="120" t="s">
        <v>2479</v>
      </c>
      <c r="K1050" s="4" t="s">
        <v>16</v>
      </c>
      <c r="L1050" s="4"/>
      <c r="M1050" s="4"/>
      <c r="N1050" s="4" t="s">
        <v>16</v>
      </c>
      <c r="O1050" s="4"/>
      <c r="P1050" s="4" t="s">
        <v>28</v>
      </c>
      <c r="Q1050" s="4"/>
      <c r="R1050" s="4" t="s">
        <v>16</v>
      </c>
      <c r="S1050" s="4"/>
      <c r="T1050" s="4"/>
      <c r="U1050" s="4" t="s">
        <v>16</v>
      </c>
      <c r="V1050" s="4"/>
      <c r="W1050" s="4" t="s">
        <v>16</v>
      </c>
      <c r="X1050" s="4"/>
      <c r="Y1050" s="4" t="s">
        <v>16</v>
      </c>
      <c r="Z1050" s="4"/>
      <c r="AA1050" s="4"/>
      <c r="AB1050" s="4" t="s">
        <v>16</v>
      </c>
      <c r="AC1050" s="4"/>
      <c r="AD1050" s="4" t="s">
        <v>16</v>
      </c>
      <c r="AE1050" s="236"/>
      <c r="AF1050" s="4" t="s">
        <v>16</v>
      </c>
      <c r="AG1050" s="4"/>
      <c r="AH1050" s="4"/>
      <c r="AI1050" s="4" t="s">
        <v>16</v>
      </c>
      <c r="AJ1050" s="4"/>
      <c r="AK1050" s="4" t="s">
        <v>16</v>
      </c>
      <c r="AL1050" s="4"/>
      <c r="AM1050" s="4" t="s">
        <v>16</v>
      </c>
      <c r="AN1050" s="4"/>
      <c r="AO1050" s="4"/>
      <c r="AP1050" s="42">
        <f ca="1">COUNTIFS(INDIRECT(Data!$J$2),"&lt;&gt;")</f>
        <v>13</v>
      </c>
      <c r="AQ1050" s="42">
        <f ca="1">COUNTIFS(INDIRECT(Data!$J$2),"P")</f>
        <v>12</v>
      </c>
      <c r="AR1050" s="42">
        <f ca="1">COUNTIFS(INDIRECT(Data!$J$2),"A")</f>
        <v>1</v>
      </c>
      <c r="AS1050" s="43">
        <f ca="1">COUNTIFS(INDIRECT(Data!$J$2),"L")</f>
        <v>0</v>
      </c>
      <c r="AT1050" s="44">
        <f ca="1">IFERROR(Attd_Sheet[[#This Row],[Classes Attended]]/Attd_Sheet[[#This Row],[Column1]],"")</f>
        <v>0.92307692307692313</v>
      </c>
      <c r="AU1050" s="26"/>
    </row>
    <row r="1051" spans="1:47" s="35" customFormat="1" hidden="1" x14ac:dyDescent="0.25">
      <c r="A1051" s="42">
        <f>COUNTIFS(Attd_Sheet[Student ID],Attd_Sheet[[#This Row],[Student ID]])</f>
        <v>1</v>
      </c>
      <c r="B1051" s="13" t="s">
        <v>137</v>
      </c>
      <c r="C1051" s="193" t="s">
        <v>2981</v>
      </c>
      <c r="D1051" s="215" t="s">
        <v>1884</v>
      </c>
      <c r="E1051" s="215" t="s">
        <v>1885</v>
      </c>
      <c r="F1051" s="196" t="s">
        <v>34</v>
      </c>
      <c r="G1051" s="215" t="s">
        <v>2399</v>
      </c>
      <c r="H1051" s="193" t="s">
        <v>7</v>
      </c>
      <c r="I1051" s="224" t="s">
        <v>2867</v>
      </c>
      <c r="J1051" s="120" t="s">
        <v>2479</v>
      </c>
      <c r="K1051" s="4" t="s">
        <v>28</v>
      </c>
      <c r="L1051" s="4"/>
      <c r="M1051" s="4"/>
      <c r="N1051" s="4" t="s">
        <v>28</v>
      </c>
      <c r="O1051" s="4"/>
      <c r="P1051" s="4" t="s">
        <v>28</v>
      </c>
      <c r="Q1051" s="4"/>
      <c r="R1051" s="4" t="s">
        <v>16</v>
      </c>
      <c r="S1051" s="4"/>
      <c r="T1051" s="4"/>
      <c r="U1051" s="4" t="s">
        <v>16</v>
      </c>
      <c r="V1051" s="4"/>
      <c r="W1051" s="4" t="s">
        <v>16</v>
      </c>
      <c r="X1051" s="4"/>
      <c r="Y1051" s="4" t="s">
        <v>28</v>
      </c>
      <c r="Z1051" s="4"/>
      <c r="AA1051" s="4"/>
      <c r="AB1051" s="4" t="s">
        <v>28</v>
      </c>
      <c r="AC1051" s="4"/>
      <c r="AD1051" s="4" t="s">
        <v>28</v>
      </c>
      <c r="AE1051" s="236"/>
      <c r="AF1051" s="4" t="s">
        <v>28</v>
      </c>
      <c r="AG1051" s="4"/>
      <c r="AH1051" s="4"/>
      <c r="AI1051" s="4" t="s">
        <v>28</v>
      </c>
      <c r="AJ1051" s="4"/>
      <c r="AK1051" s="4" t="s">
        <v>28</v>
      </c>
      <c r="AL1051" s="4"/>
      <c r="AM1051" s="4" t="s">
        <v>28</v>
      </c>
      <c r="AN1051" s="4"/>
      <c r="AO1051" s="4"/>
      <c r="AP1051" s="42">
        <f ca="1">COUNTIFS(INDIRECT(Data!$J$2),"&lt;&gt;")</f>
        <v>13</v>
      </c>
      <c r="AQ1051" s="42">
        <f ca="1">COUNTIFS(INDIRECT(Data!$J$2),"P")</f>
        <v>3</v>
      </c>
      <c r="AR1051" s="42">
        <f ca="1">COUNTIFS(INDIRECT(Data!$J$2),"A")</f>
        <v>10</v>
      </c>
      <c r="AS1051" s="43">
        <f ca="1">COUNTIFS(INDIRECT(Data!$J$2),"L")</f>
        <v>0</v>
      </c>
      <c r="AT1051" s="44">
        <f ca="1">IFERROR(Attd_Sheet[[#This Row],[Classes Attended]]/Attd_Sheet[[#This Row],[Column1]],"")</f>
        <v>0.23076923076923078</v>
      </c>
      <c r="AU1051" s="26"/>
    </row>
    <row r="1052" spans="1:47" s="35" customFormat="1" hidden="1" x14ac:dyDescent="0.25">
      <c r="A1052" s="42">
        <f>COUNTIFS(Attd_Sheet[Student ID],Attd_Sheet[[#This Row],[Student ID]])</f>
        <v>1</v>
      </c>
      <c r="B1052" s="13" t="s">
        <v>139</v>
      </c>
      <c r="C1052" s="210" t="s">
        <v>2920</v>
      </c>
      <c r="D1052" s="215" t="s">
        <v>697</v>
      </c>
      <c r="E1052" s="215" t="s">
        <v>1507</v>
      </c>
      <c r="F1052" s="196" t="s">
        <v>33</v>
      </c>
      <c r="G1052" s="215" t="s">
        <v>2456</v>
      </c>
      <c r="H1052" s="193" t="s">
        <v>6</v>
      </c>
      <c r="I1052" s="224" t="s">
        <v>2872</v>
      </c>
      <c r="J1052" s="120" t="s">
        <v>2490</v>
      </c>
      <c r="K1052" s="81"/>
      <c r="L1052" s="4"/>
      <c r="M1052" s="4" t="s">
        <v>28</v>
      </c>
      <c r="N1052" s="4"/>
      <c r="O1052" s="4" t="s">
        <v>28</v>
      </c>
      <c r="P1052" s="4"/>
      <c r="Q1052" s="4" t="s">
        <v>28</v>
      </c>
      <c r="R1052" s="4"/>
      <c r="S1052" s="4"/>
      <c r="T1052" s="4" t="s">
        <v>28</v>
      </c>
      <c r="U1052" s="4"/>
      <c r="V1052" s="4" t="s">
        <v>28</v>
      </c>
      <c r="W1052" s="185"/>
      <c r="X1052" s="4" t="s">
        <v>28</v>
      </c>
      <c r="Y1052" s="4"/>
      <c r="Z1052" s="4"/>
      <c r="AA1052" s="4" t="s">
        <v>28</v>
      </c>
      <c r="AB1052" s="4"/>
      <c r="AC1052" s="4" t="s">
        <v>28</v>
      </c>
      <c r="AD1052" s="4"/>
      <c r="AE1052" s="4" t="s">
        <v>28</v>
      </c>
      <c r="AF1052" s="4"/>
      <c r="AG1052" s="4"/>
      <c r="AH1052" s="4" t="s">
        <v>28</v>
      </c>
      <c r="AI1052" s="4"/>
      <c r="AJ1052" s="4" t="s">
        <v>28</v>
      </c>
      <c r="AK1052" s="4"/>
      <c r="AL1052" s="4" t="s">
        <v>28</v>
      </c>
      <c r="AM1052" s="96"/>
      <c r="AN1052" s="4"/>
      <c r="AO1052" s="4" t="s">
        <v>28</v>
      </c>
      <c r="AP1052" s="42">
        <f ca="1">COUNTIFS(INDIRECT(Data!$J$2),"&lt;&gt;")</f>
        <v>13</v>
      </c>
      <c r="AQ1052" s="42">
        <f ca="1">COUNTIFS(INDIRECT(Data!$J$2),"P")</f>
        <v>0</v>
      </c>
      <c r="AR1052" s="42">
        <f ca="1">COUNTIFS(INDIRECT(Data!$J$2),"A")</f>
        <v>13</v>
      </c>
      <c r="AS1052" s="43">
        <f ca="1">COUNTIFS(INDIRECT(Data!$J$2),"L")</f>
        <v>0</v>
      </c>
      <c r="AT1052" s="44">
        <f ca="1">IFERROR(Attd_Sheet[[#This Row],[Classes Attended]]/Attd_Sheet[[#This Row],[Column1]],"")</f>
        <v>0</v>
      </c>
      <c r="AU1052" s="26"/>
    </row>
    <row r="1053" spans="1:47" s="35" customFormat="1" hidden="1" x14ac:dyDescent="0.25">
      <c r="A1053" s="42">
        <f>COUNTIFS(Attd_Sheet[Student ID],Attd_Sheet[[#This Row],[Student ID]])</f>
        <v>1</v>
      </c>
      <c r="B1053" s="13" t="s">
        <v>137</v>
      </c>
      <c r="C1053" s="210" t="s">
        <v>2920</v>
      </c>
      <c r="D1053" s="215" t="s">
        <v>698</v>
      </c>
      <c r="E1053" s="215" t="s">
        <v>1508</v>
      </c>
      <c r="F1053" s="196" t="s">
        <v>33</v>
      </c>
      <c r="G1053" s="215" t="s">
        <v>2456</v>
      </c>
      <c r="H1053" s="193" t="s">
        <v>6</v>
      </c>
      <c r="I1053" s="224" t="s">
        <v>2872</v>
      </c>
      <c r="J1053" s="120" t="s">
        <v>2490</v>
      </c>
      <c r="K1053" s="4"/>
      <c r="L1053" s="4"/>
      <c r="M1053" s="4" t="s">
        <v>16</v>
      </c>
      <c r="N1053" s="4"/>
      <c r="O1053" s="4" t="s">
        <v>16</v>
      </c>
      <c r="P1053" s="4"/>
      <c r="Q1053" s="4" t="s">
        <v>16</v>
      </c>
      <c r="R1053" s="4"/>
      <c r="S1053" s="4"/>
      <c r="T1053" s="4" t="s">
        <v>16</v>
      </c>
      <c r="U1053" s="4"/>
      <c r="V1053" s="4" t="s">
        <v>16</v>
      </c>
      <c r="W1053" s="185"/>
      <c r="X1053" s="4" t="s">
        <v>16</v>
      </c>
      <c r="Y1053" s="4"/>
      <c r="Z1053" s="4"/>
      <c r="AA1053" s="4" t="s">
        <v>16</v>
      </c>
      <c r="AB1053" s="4"/>
      <c r="AC1053" s="4" t="s">
        <v>16</v>
      </c>
      <c r="AD1053" s="4"/>
      <c r="AE1053" s="4" t="s">
        <v>16</v>
      </c>
      <c r="AF1053" s="4"/>
      <c r="AG1053" s="4"/>
      <c r="AH1053" s="4" t="s">
        <v>16</v>
      </c>
      <c r="AI1053" s="4"/>
      <c r="AJ1053" s="4" t="s">
        <v>16</v>
      </c>
      <c r="AK1053" s="4"/>
      <c r="AL1053" s="4" t="s">
        <v>16</v>
      </c>
      <c r="AM1053" s="4"/>
      <c r="AN1053" s="4"/>
      <c r="AO1053" s="4" t="s">
        <v>16</v>
      </c>
      <c r="AP1053" s="42">
        <f ca="1">COUNTIFS(INDIRECT(Data!$J$2),"&lt;&gt;")</f>
        <v>13</v>
      </c>
      <c r="AQ1053" s="42">
        <f ca="1">COUNTIFS(INDIRECT(Data!$J$2),"P")</f>
        <v>13</v>
      </c>
      <c r="AR1053" s="42">
        <f ca="1">COUNTIFS(INDIRECT(Data!$J$2),"A")</f>
        <v>0</v>
      </c>
      <c r="AS1053" s="43">
        <f ca="1">COUNTIFS(INDIRECT(Data!$J$2),"L")</f>
        <v>0</v>
      </c>
      <c r="AT1053" s="44">
        <f ca="1">IFERROR(Attd_Sheet[[#This Row],[Classes Attended]]/Attd_Sheet[[#This Row],[Column1]],"")</f>
        <v>1</v>
      </c>
      <c r="AU1053" s="26"/>
    </row>
    <row r="1054" spans="1:47" s="35" customFormat="1" hidden="1" x14ac:dyDescent="0.25">
      <c r="A1054" s="42">
        <f>COUNTIFS(Attd_Sheet[Student ID],Attd_Sheet[[#This Row],[Student ID]])</f>
        <v>1</v>
      </c>
      <c r="B1054" s="13" t="s">
        <v>139</v>
      </c>
      <c r="C1054" s="210" t="s">
        <v>2920</v>
      </c>
      <c r="D1054" s="215" t="s">
        <v>699</v>
      </c>
      <c r="E1054" s="215" t="s">
        <v>1509</v>
      </c>
      <c r="F1054" s="196" t="s">
        <v>33</v>
      </c>
      <c r="G1054" s="215" t="s">
        <v>2456</v>
      </c>
      <c r="H1054" s="193" t="s">
        <v>6</v>
      </c>
      <c r="I1054" s="224" t="s">
        <v>2872</v>
      </c>
      <c r="J1054" s="120" t="s">
        <v>2490</v>
      </c>
      <c r="K1054" s="4"/>
      <c r="L1054" s="4"/>
      <c r="M1054" s="4" t="s">
        <v>28</v>
      </c>
      <c r="N1054" s="4"/>
      <c r="O1054" s="4" t="s">
        <v>28</v>
      </c>
      <c r="P1054" s="4"/>
      <c r="Q1054" s="4" t="s">
        <v>28</v>
      </c>
      <c r="R1054" s="4"/>
      <c r="S1054" s="4"/>
      <c r="T1054" s="4" t="s">
        <v>28</v>
      </c>
      <c r="U1054" s="4"/>
      <c r="V1054" s="4" t="s">
        <v>28</v>
      </c>
      <c r="W1054" s="185"/>
      <c r="X1054" s="4" t="s">
        <v>28</v>
      </c>
      <c r="Y1054" s="4"/>
      <c r="Z1054" s="4"/>
      <c r="AA1054" s="4" t="s">
        <v>28</v>
      </c>
      <c r="AB1054" s="4"/>
      <c r="AC1054" s="4" t="s">
        <v>28</v>
      </c>
      <c r="AD1054" s="4"/>
      <c r="AE1054" s="4" t="s">
        <v>28</v>
      </c>
      <c r="AF1054" s="4"/>
      <c r="AG1054" s="4"/>
      <c r="AH1054" s="4" t="s">
        <v>28</v>
      </c>
      <c r="AI1054" s="4"/>
      <c r="AJ1054" s="4" t="s">
        <v>28</v>
      </c>
      <c r="AK1054" s="4"/>
      <c r="AL1054" s="4" t="s">
        <v>28</v>
      </c>
      <c r="AM1054" s="4"/>
      <c r="AN1054" s="4"/>
      <c r="AO1054" s="4" t="s">
        <v>28</v>
      </c>
      <c r="AP1054" s="42">
        <f ca="1">COUNTIFS(INDIRECT(Data!$J$2),"&lt;&gt;")</f>
        <v>13</v>
      </c>
      <c r="AQ1054" s="42">
        <f ca="1">COUNTIFS(INDIRECT(Data!$J$2),"P")</f>
        <v>0</v>
      </c>
      <c r="AR1054" s="42">
        <f ca="1">COUNTIFS(INDIRECT(Data!$J$2),"A")</f>
        <v>13</v>
      </c>
      <c r="AS1054" s="43">
        <f ca="1">COUNTIFS(INDIRECT(Data!$J$2),"L")</f>
        <v>0</v>
      </c>
      <c r="AT1054" s="44">
        <f ca="1">IFERROR(Attd_Sheet[[#This Row],[Classes Attended]]/Attd_Sheet[[#This Row],[Column1]],"")</f>
        <v>0</v>
      </c>
      <c r="AU1054" s="26"/>
    </row>
    <row r="1055" spans="1:47" s="35" customFormat="1" hidden="1" x14ac:dyDescent="0.25">
      <c r="A1055" s="42">
        <f>COUNTIFS(Attd_Sheet[Student ID],Attd_Sheet[[#This Row],[Student ID]])</f>
        <v>1</v>
      </c>
      <c r="B1055" s="13" t="s">
        <v>137</v>
      </c>
      <c r="C1055" s="210" t="s">
        <v>2920</v>
      </c>
      <c r="D1055" s="215" t="s">
        <v>700</v>
      </c>
      <c r="E1055" s="215" t="s">
        <v>1510</v>
      </c>
      <c r="F1055" s="196" t="s">
        <v>33</v>
      </c>
      <c r="G1055" s="215" t="s">
        <v>2456</v>
      </c>
      <c r="H1055" s="193" t="s">
        <v>6</v>
      </c>
      <c r="I1055" s="224" t="s">
        <v>2872</v>
      </c>
      <c r="J1055" s="120" t="s">
        <v>2490</v>
      </c>
      <c r="K1055" s="4"/>
      <c r="L1055" s="4"/>
      <c r="M1055" s="4" t="s">
        <v>16</v>
      </c>
      <c r="N1055" s="4"/>
      <c r="O1055" s="4" t="s">
        <v>16</v>
      </c>
      <c r="P1055" s="4"/>
      <c r="Q1055" s="4" t="s">
        <v>16</v>
      </c>
      <c r="R1055" s="80"/>
      <c r="S1055" s="4"/>
      <c r="T1055" s="4" t="s">
        <v>16</v>
      </c>
      <c r="U1055" s="4"/>
      <c r="V1055" s="4" t="s">
        <v>16</v>
      </c>
      <c r="W1055" s="185"/>
      <c r="X1055" s="4" t="s">
        <v>16</v>
      </c>
      <c r="Y1055" s="4"/>
      <c r="Z1055" s="4"/>
      <c r="AA1055" s="4" t="s">
        <v>16</v>
      </c>
      <c r="AB1055" s="4"/>
      <c r="AC1055" s="4" t="s">
        <v>16</v>
      </c>
      <c r="AD1055" s="4"/>
      <c r="AE1055" s="4" t="s">
        <v>16</v>
      </c>
      <c r="AF1055" s="4"/>
      <c r="AG1055" s="4"/>
      <c r="AH1055" s="4" t="s">
        <v>16</v>
      </c>
      <c r="AI1055" s="4"/>
      <c r="AJ1055" s="4" t="s">
        <v>16</v>
      </c>
      <c r="AK1055" s="4"/>
      <c r="AL1055" s="4" t="s">
        <v>16</v>
      </c>
      <c r="AM1055" s="96"/>
      <c r="AN1055" s="4"/>
      <c r="AO1055" s="4" t="s">
        <v>16</v>
      </c>
      <c r="AP1055" s="42">
        <f ca="1">COUNTIFS(INDIRECT(Data!$J$2),"&lt;&gt;")</f>
        <v>13</v>
      </c>
      <c r="AQ1055" s="42">
        <f ca="1">COUNTIFS(INDIRECT(Data!$J$2),"P")</f>
        <v>13</v>
      </c>
      <c r="AR1055" s="42">
        <f ca="1">COUNTIFS(INDIRECT(Data!$J$2),"A")</f>
        <v>0</v>
      </c>
      <c r="AS1055" s="43">
        <f ca="1">COUNTIFS(INDIRECT(Data!$J$2),"L")</f>
        <v>0</v>
      </c>
      <c r="AT1055" s="44">
        <f ca="1">IFERROR(Attd_Sheet[[#This Row],[Classes Attended]]/Attd_Sheet[[#This Row],[Column1]],"")</f>
        <v>1</v>
      </c>
      <c r="AU1055" s="26"/>
    </row>
    <row r="1056" spans="1:47" s="35" customFormat="1" hidden="1" x14ac:dyDescent="0.25">
      <c r="A1056" s="42">
        <f>COUNTIFS(Attd_Sheet[Student ID],Attd_Sheet[[#This Row],[Student ID]])</f>
        <v>1</v>
      </c>
      <c r="B1056" s="13" t="s">
        <v>137</v>
      </c>
      <c r="C1056" s="210" t="s">
        <v>2920</v>
      </c>
      <c r="D1056" s="215" t="s">
        <v>701</v>
      </c>
      <c r="E1056" s="215" t="s">
        <v>1511</v>
      </c>
      <c r="F1056" s="196" t="s">
        <v>33</v>
      </c>
      <c r="G1056" s="215" t="s">
        <v>2456</v>
      </c>
      <c r="H1056" s="193" t="s">
        <v>6</v>
      </c>
      <c r="I1056" s="224" t="s">
        <v>2872</v>
      </c>
      <c r="J1056" s="120" t="s">
        <v>2490</v>
      </c>
      <c r="K1056" s="4"/>
      <c r="L1056" s="4"/>
      <c r="M1056" s="4" t="s">
        <v>16</v>
      </c>
      <c r="N1056" s="4"/>
      <c r="O1056" s="4" t="s">
        <v>16</v>
      </c>
      <c r="P1056" s="4"/>
      <c r="Q1056" s="4" t="s">
        <v>16</v>
      </c>
      <c r="R1056" s="80"/>
      <c r="S1056" s="4"/>
      <c r="T1056" s="4" t="s">
        <v>28</v>
      </c>
      <c r="U1056" s="4"/>
      <c r="V1056" s="4" t="s">
        <v>17</v>
      </c>
      <c r="W1056" s="185"/>
      <c r="X1056" s="4" t="s">
        <v>17</v>
      </c>
      <c r="Y1056" s="4"/>
      <c r="Z1056" s="4"/>
      <c r="AA1056" s="4" t="s">
        <v>17</v>
      </c>
      <c r="AB1056" s="4"/>
      <c r="AC1056" s="4" t="s">
        <v>16</v>
      </c>
      <c r="AD1056" s="4"/>
      <c r="AE1056" s="4" t="s">
        <v>16</v>
      </c>
      <c r="AF1056" s="4"/>
      <c r="AG1056" s="4"/>
      <c r="AH1056" s="4" t="s">
        <v>16</v>
      </c>
      <c r="AI1056" s="4"/>
      <c r="AJ1056" s="4" t="s">
        <v>16</v>
      </c>
      <c r="AK1056" s="4"/>
      <c r="AL1056" s="4" t="s">
        <v>16</v>
      </c>
      <c r="AM1056" s="96"/>
      <c r="AN1056" s="4"/>
      <c r="AO1056" s="4" t="s">
        <v>16</v>
      </c>
      <c r="AP1056" s="42">
        <f ca="1">COUNTIFS(INDIRECT(Data!$J$2),"&lt;&gt;")</f>
        <v>13</v>
      </c>
      <c r="AQ1056" s="42">
        <f ca="1">COUNTIFS(INDIRECT(Data!$J$2),"P")</f>
        <v>9</v>
      </c>
      <c r="AR1056" s="42">
        <f ca="1">COUNTIFS(INDIRECT(Data!$J$2),"A")</f>
        <v>1</v>
      </c>
      <c r="AS1056" s="43">
        <f ca="1">COUNTIFS(INDIRECT(Data!$J$2),"L")</f>
        <v>3</v>
      </c>
      <c r="AT1056" s="44">
        <f ca="1">IFERROR(Attd_Sheet[[#This Row],[Classes Attended]]/Attd_Sheet[[#This Row],[Column1]],"")</f>
        <v>0.69230769230769229</v>
      </c>
      <c r="AU1056" s="26"/>
    </row>
    <row r="1057" spans="1:47" s="35" customFormat="1" hidden="1" x14ac:dyDescent="0.25">
      <c r="A1057" s="42">
        <f>COUNTIFS(Attd_Sheet[Student ID],Attd_Sheet[[#This Row],[Student ID]])</f>
        <v>1</v>
      </c>
      <c r="B1057" s="13" t="s">
        <v>137</v>
      </c>
      <c r="C1057" s="210" t="s">
        <v>2920</v>
      </c>
      <c r="D1057" s="215" t="s">
        <v>702</v>
      </c>
      <c r="E1057" s="215" t="s">
        <v>1512</v>
      </c>
      <c r="F1057" s="196" t="s">
        <v>33</v>
      </c>
      <c r="G1057" s="215" t="s">
        <v>2456</v>
      </c>
      <c r="H1057" s="193" t="s">
        <v>6</v>
      </c>
      <c r="I1057" s="224" t="s">
        <v>2872</v>
      </c>
      <c r="J1057" s="120" t="s">
        <v>2490</v>
      </c>
      <c r="K1057" s="4"/>
      <c r="L1057" s="4"/>
      <c r="M1057" s="4" t="s">
        <v>16</v>
      </c>
      <c r="N1057" s="185"/>
      <c r="O1057" s="4" t="s">
        <v>16</v>
      </c>
      <c r="P1057" s="4"/>
      <c r="Q1057" s="4" t="s">
        <v>16</v>
      </c>
      <c r="R1057" s="4"/>
      <c r="S1057" s="4"/>
      <c r="T1057" s="4" t="s">
        <v>16</v>
      </c>
      <c r="U1057" s="4"/>
      <c r="V1057" s="4" t="s">
        <v>16</v>
      </c>
      <c r="W1057" s="4"/>
      <c r="X1057" s="4" t="s">
        <v>16</v>
      </c>
      <c r="Y1057" s="4"/>
      <c r="Z1057" s="4"/>
      <c r="AA1057" s="4" t="s">
        <v>16</v>
      </c>
      <c r="AB1057" s="4"/>
      <c r="AC1057" s="4" t="s">
        <v>16</v>
      </c>
      <c r="AD1057" s="4"/>
      <c r="AE1057" s="4" t="s">
        <v>16</v>
      </c>
      <c r="AF1057" s="4"/>
      <c r="AG1057" s="4"/>
      <c r="AH1057" s="4" t="s">
        <v>16</v>
      </c>
      <c r="AI1057" s="4"/>
      <c r="AJ1057" s="4" t="s">
        <v>16</v>
      </c>
      <c r="AK1057" s="4"/>
      <c r="AL1057" s="4" t="s">
        <v>16</v>
      </c>
      <c r="AM1057" s="4"/>
      <c r="AN1057" s="4"/>
      <c r="AO1057" s="4" t="s">
        <v>16</v>
      </c>
      <c r="AP1057" s="42">
        <f ca="1">COUNTIFS(INDIRECT(Data!$J$2),"&lt;&gt;")</f>
        <v>13</v>
      </c>
      <c r="AQ1057" s="42">
        <f ca="1">COUNTIFS(INDIRECT(Data!$J$2),"P")</f>
        <v>13</v>
      </c>
      <c r="AR1057" s="42">
        <f ca="1">COUNTIFS(INDIRECT(Data!$J$2),"A")</f>
        <v>0</v>
      </c>
      <c r="AS1057" s="43">
        <f ca="1">COUNTIFS(INDIRECT(Data!$J$2),"L")</f>
        <v>0</v>
      </c>
      <c r="AT1057" s="44">
        <f ca="1">IFERROR(Attd_Sheet[[#This Row],[Classes Attended]]/Attd_Sheet[[#This Row],[Column1]],"")</f>
        <v>1</v>
      </c>
      <c r="AU1057" s="26"/>
    </row>
    <row r="1058" spans="1:47" s="35" customFormat="1" hidden="1" x14ac:dyDescent="0.25">
      <c r="A1058" s="42">
        <f>COUNTIFS(Attd_Sheet[Student ID],Attd_Sheet[[#This Row],[Student ID]])</f>
        <v>1</v>
      </c>
      <c r="B1058" s="13" t="s">
        <v>137</v>
      </c>
      <c r="C1058" s="210" t="s">
        <v>2920</v>
      </c>
      <c r="D1058" s="215" t="s">
        <v>704</v>
      </c>
      <c r="E1058" s="215" t="s">
        <v>1514</v>
      </c>
      <c r="F1058" s="196" t="s">
        <v>33</v>
      </c>
      <c r="G1058" s="215" t="s">
        <v>2456</v>
      </c>
      <c r="H1058" s="193" t="s">
        <v>6</v>
      </c>
      <c r="I1058" s="224" t="s">
        <v>2872</v>
      </c>
      <c r="J1058" s="120" t="s">
        <v>2490</v>
      </c>
      <c r="K1058" s="4"/>
      <c r="L1058" s="4"/>
      <c r="M1058" s="4" t="s">
        <v>16</v>
      </c>
      <c r="N1058" s="185"/>
      <c r="O1058" s="4" t="s">
        <v>16</v>
      </c>
      <c r="P1058" s="4"/>
      <c r="Q1058" s="4" t="s">
        <v>16</v>
      </c>
      <c r="R1058" s="4"/>
      <c r="S1058" s="4"/>
      <c r="T1058" s="4" t="s">
        <v>16</v>
      </c>
      <c r="U1058" s="4"/>
      <c r="V1058" s="4" t="s">
        <v>16</v>
      </c>
      <c r="W1058" s="4"/>
      <c r="X1058" s="4" t="s">
        <v>16</v>
      </c>
      <c r="Y1058" s="4"/>
      <c r="Z1058" s="4"/>
      <c r="AA1058" s="4" t="s">
        <v>16</v>
      </c>
      <c r="AB1058" s="4"/>
      <c r="AC1058" s="4" t="s">
        <v>16</v>
      </c>
      <c r="AD1058" s="4"/>
      <c r="AE1058" s="4" t="s">
        <v>16</v>
      </c>
      <c r="AF1058" s="185"/>
      <c r="AG1058" s="4"/>
      <c r="AH1058" s="4" t="s">
        <v>16</v>
      </c>
      <c r="AI1058" s="4"/>
      <c r="AJ1058" s="4" t="s">
        <v>16</v>
      </c>
      <c r="AK1058" s="4"/>
      <c r="AL1058" s="4" t="s">
        <v>16</v>
      </c>
      <c r="AM1058" s="4"/>
      <c r="AN1058" s="4"/>
      <c r="AO1058" s="4" t="s">
        <v>16</v>
      </c>
      <c r="AP1058" s="42">
        <f ca="1">COUNTIFS(INDIRECT(Data!$J$2),"&lt;&gt;")</f>
        <v>13</v>
      </c>
      <c r="AQ1058" s="42">
        <f ca="1">COUNTIFS(INDIRECT(Data!$J$2),"P")</f>
        <v>13</v>
      </c>
      <c r="AR1058" s="42">
        <f ca="1">COUNTIFS(INDIRECT(Data!$J$2),"A")</f>
        <v>0</v>
      </c>
      <c r="AS1058" s="43">
        <f ca="1">COUNTIFS(INDIRECT(Data!$J$2),"L")</f>
        <v>0</v>
      </c>
      <c r="AT1058" s="44">
        <f ca="1">IFERROR(Attd_Sheet[[#This Row],[Classes Attended]]/Attd_Sheet[[#This Row],[Column1]],"")</f>
        <v>1</v>
      </c>
      <c r="AU1058" s="26"/>
    </row>
    <row r="1059" spans="1:47" s="35" customFormat="1" hidden="1" x14ac:dyDescent="0.25">
      <c r="A1059" s="42">
        <f>COUNTIFS(Attd_Sheet[Student ID],Attd_Sheet[[#This Row],[Student ID]])</f>
        <v>1</v>
      </c>
      <c r="B1059" s="13" t="s">
        <v>137</v>
      </c>
      <c r="C1059" s="210" t="s">
        <v>2920</v>
      </c>
      <c r="D1059" s="215" t="s">
        <v>705</v>
      </c>
      <c r="E1059" s="215" t="s">
        <v>1515</v>
      </c>
      <c r="F1059" s="196" t="s">
        <v>33</v>
      </c>
      <c r="G1059" s="215" t="s">
        <v>2456</v>
      </c>
      <c r="H1059" s="193" t="s">
        <v>6</v>
      </c>
      <c r="I1059" s="224" t="s">
        <v>2872</v>
      </c>
      <c r="J1059" s="120" t="s">
        <v>2490</v>
      </c>
      <c r="K1059" s="4"/>
      <c r="L1059" s="4"/>
      <c r="M1059" s="4" t="s">
        <v>16</v>
      </c>
      <c r="N1059" s="185"/>
      <c r="O1059" s="4" t="s">
        <v>16</v>
      </c>
      <c r="P1059" s="4"/>
      <c r="Q1059" s="4" t="s">
        <v>16</v>
      </c>
      <c r="R1059" s="4"/>
      <c r="S1059" s="4"/>
      <c r="T1059" s="4" t="s">
        <v>28</v>
      </c>
      <c r="U1059" s="4"/>
      <c r="V1059" s="4" t="s">
        <v>16</v>
      </c>
      <c r="W1059" s="4"/>
      <c r="X1059" s="4" t="s">
        <v>16</v>
      </c>
      <c r="Y1059" s="4"/>
      <c r="Z1059" s="4"/>
      <c r="AA1059" s="4" t="s">
        <v>16</v>
      </c>
      <c r="AB1059" s="4"/>
      <c r="AC1059" s="4" t="s">
        <v>16</v>
      </c>
      <c r="AD1059" s="4"/>
      <c r="AE1059" s="4" t="s">
        <v>16</v>
      </c>
      <c r="AF1059" s="4"/>
      <c r="AG1059" s="4"/>
      <c r="AH1059" s="4" t="s">
        <v>16</v>
      </c>
      <c r="AI1059" s="4"/>
      <c r="AJ1059" s="4" t="s">
        <v>16</v>
      </c>
      <c r="AK1059" s="4"/>
      <c r="AL1059" s="4" t="s">
        <v>28</v>
      </c>
      <c r="AM1059" s="4"/>
      <c r="AN1059" s="4"/>
      <c r="AO1059" s="4" t="s">
        <v>28</v>
      </c>
      <c r="AP1059" s="42">
        <f ca="1">COUNTIFS(INDIRECT(Data!$J$2),"&lt;&gt;")</f>
        <v>13</v>
      </c>
      <c r="AQ1059" s="42">
        <f ca="1">COUNTIFS(INDIRECT(Data!$J$2),"P")</f>
        <v>10</v>
      </c>
      <c r="AR1059" s="42">
        <f ca="1">COUNTIFS(INDIRECT(Data!$J$2),"A")</f>
        <v>3</v>
      </c>
      <c r="AS1059" s="43">
        <f ca="1">COUNTIFS(INDIRECT(Data!$J$2),"L")</f>
        <v>0</v>
      </c>
      <c r="AT1059" s="44">
        <f ca="1">IFERROR(Attd_Sheet[[#This Row],[Classes Attended]]/Attd_Sheet[[#This Row],[Column1]],"")</f>
        <v>0.76923076923076927</v>
      </c>
      <c r="AU1059" s="26"/>
    </row>
    <row r="1060" spans="1:47" s="35" customFormat="1" hidden="1" x14ac:dyDescent="0.25">
      <c r="A1060" s="42">
        <f>COUNTIFS(Attd_Sheet[Student ID],Attd_Sheet[[#This Row],[Student ID]])</f>
        <v>1</v>
      </c>
      <c r="B1060" s="13" t="s">
        <v>137</v>
      </c>
      <c r="C1060" s="210" t="s">
        <v>2920</v>
      </c>
      <c r="D1060" s="215" t="s">
        <v>706</v>
      </c>
      <c r="E1060" s="215" t="s">
        <v>1516</v>
      </c>
      <c r="F1060" s="196" t="s">
        <v>33</v>
      </c>
      <c r="G1060" s="215" t="s">
        <v>2456</v>
      </c>
      <c r="H1060" s="193" t="s">
        <v>6</v>
      </c>
      <c r="I1060" s="224" t="s">
        <v>2872</v>
      </c>
      <c r="J1060" s="120" t="s">
        <v>2490</v>
      </c>
      <c r="K1060" s="4"/>
      <c r="L1060" s="4"/>
      <c r="M1060" s="4" t="s">
        <v>16</v>
      </c>
      <c r="N1060" s="185"/>
      <c r="O1060" s="4" t="s">
        <v>16</v>
      </c>
      <c r="P1060" s="4"/>
      <c r="Q1060" s="4" t="s">
        <v>16</v>
      </c>
      <c r="R1060" s="4"/>
      <c r="S1060" s="4"/>
      <c r="T1060" s="4" t="s">
        <v>16</v>
      </c>
      <c r="U1060" s="4"/>
      <c r="V1060" s="4" t="s">
        <v>16</v>
      </c>
      <c r="W1060" s="4"/>
      <c r="X1060" s="4" t="s">
        <v>16</v>
      </c>
      <c r="Y1060" s="4"/>
      <c r="Z1060" s="4"/>
      <c r="AA1060" s="4" t="s">
        <v>16</v>
      </c>
      <c r="AB1060" s="4"/>
      <c r="AC1060" s="4" t="s">
        <v>16</v>
      </c>
      <c r="AD1060" s="4"/>
      <c r="AE1060" s="4" t="s">
        <v>16</v>
      </c>
      <c r="AF1060" s="4"/>
      <c r="AG1060" s="4"/>
      <c r="AH1060" s="4" t="s">
        <v>16</v>
      </c>
      <c r="AI1060" s="4"/>
      <c r="AJ1060" s="4" t="s">
        <v>28</v>
      </c>
      <c r="AK1060" s="4"/>
      <c r="AL1060" s="4" t="s">
        <v>16</v>
      </c>
      <c r="AM1060" s="4"/>
      <c r="AN1060" s="4"/>
      <c r="AO1060" s="4" t="s">
        <v>16</v>
      </c>
      <c r="AP1060" s="42">
        <f ca="1">COUNTIFS(INDIRECT(Data!$J$2),"&lt;&gt;")</f>
        <v>13</v>
      </c>
      <c r="AQ1060" s="42">
        <f ca="1">COUNTIFS(INDIRECT(Data!$J$2),"P")</f>
        <v>12</v>
      </c>
      <c r="AR1060" s="42">
        <f ca="1">COUNTIFS(INDIRECT(Data!$J$2),"A")</f>
        <v>1</v>
      </c>
      <c r="AS1060" s="43">
        <f ca="1">COUNTIFS(INDIRECT(Data!$J$2),"L")</f>
        <v>0</v>
      </c>
      <c r="AT1060" s="44">
        <f ca="1">IFERROR(Attd_Sheet[[#This Row],[Classes Attended]]/Attd_Sheet[[#This Row],[Column1]],"")</f>
        <v>0.92307692307692313</v>
      </c>
      <c r="AU1060" s="26"/>
    </row>
    <row r="1061" spans="1:47" s="35" customFormat="1" hidden="1" x14ac:dyDescent="0.25">
      <c r="A1061" s="42">
        <f>COUNTIFS(Attd_Sheet[Student ID],Attd_Sheet[[#This Row],[Student ID]])</f>
        <v>1</v>
      </c>
      <c r="B1061" s="13" t="s">
        <v>137</v>
      </c>
      <c r="C1061" s="210" t="s">
        <v>2920</v>
      </c>
      <c r="D1061" s="215" t="s">
        <v>1839</v>
      </c>
      <c r="E1061" s="215" t="s">
        <v>1840</v>
      </c>
      <c r="F1061" s="196" t="s">
        <v>33</v>
      </c>
      <c r="G1061" s="215" t="s">
        <v>2456</v>
      </c>
      <c r="H1061" s="193" t="s">
        <v>6</v>
      </c>
      <c r="I1061" s="224" t="s">
        <v>2872</v>
      </c>
      <c r="J1061" s="120" t="s">
        <v>2490</v>
      </c>
      <c r="K1061" s="4"/>
      <c r="L1061" s="4"/>
      <c r="M1061" s="4" t="s">
        <v>16</v>
      </c>
      <c r="N1061" s="185"/>
      <c r="O1061" s="4" t="s">
        <v>28</v>
      </c>
      <c r="P1061" s="4"/>
      <c r="Q1061" s="4" t="s">
        <v>16</v>
      </c>
      <c r="R1061" s="4"/>
      <c r="S1061" s="4"/>
      <c r="T1061" s="4" t="s">
        <v>28</v>
      </c>
      <c r="U1061" s="4"/>
      <c r="V1061" s="4" t="s">
        <v>28</v>
      </c>
      <c r="W1061" s="4"/>
      <c r="X1061" s="4" t="s">
        <v>28</v>
      </c>
      <c r="Y1061" s="4"/>
      <c r="Z1061" s="4"/>
      <c r="AA1061" s="4" t="s">
        <v>16</v>
      </c>
      <c r="AB1061" s="4"/>
      <c r="AC1061" s="4" t="s">
        <v>16</v>
      </c>
      <c r="AD1061" s="4"/>
      <c r="AE1061" s="4" t="s">
        <v>16</v>
      </c>
      <c r="AF1061" s="4"/>
      <c r="AG1061" s="4"/>
      <c r="AH1061" s="4" t="s">
        <v>16</v>
      </c>
      <c r="AI1061" s="4"/>
      <c r="AJ1061" s="4" t="s">
        <v>28</v>
      </c>
      <c r="AK1061" s="4"/>
      <c r="AL1061" s="4" t="s">
        <v>16</v>
      </c>
      <c r="AM1061" s="4"/>
      <c r="AN1061" s="4"/>
      <c r="AO1061" s="4" t="s">
        <v>16</v>
      </c>
      <c r="AP1061" s="42">
        <f ca="1">COUNTIFS(INDIRECT(Data!$J$2),"&lt;&gt;")</f>
        <v>13</v>
      </c>
      <c r="AQ1061" s="42">
        <f ca="1">COUNTIFS(INDIRECT(Data!$J$2),"P")</f>
        <v>8</v>
      </c>
      <c r="AR1061" s="42">
        <f ca="1">COUNTIFS(INDIRECT(Data!$J$2),"A")</f>
        <v>5</v>
      </c>
      <c r="AS1061" s="43">
        <f ca="1">COUNTIFS(INDIRECT(Data!$J$2),"L")</f>
        <v>0</v>
      </c>
      <c r="AT1061" s="44">
        <f ca="1">IFERROR(Attd_Sheet[[#This Row],[Classes Attended]]/Attd_Sheet[[#This Row],[Column1]],"")</f>
        <v>0.61538461538461542</v>
      </c>
      <c r="AU1061" s="26"/>
    </row>
    <row r="1062" spans="1:47" s="35" customFormat="1" hidden="1" x14ac:dyDescent="0.25">
      <c r="A1062" s="42">
        <f>COUNTIFS(Attd_Sheet[Student ID],Attd_Sheet[[#This Row],[Student ID]])</f>
        <v>1</v>
      </c>
      <c r="B1062" s="13" t="s">
        <v>137</v>
      </c>
      <c r="C1062" s="210" t="s">
        <v>2920</v>
      </c>
      <c r="D1062" s="215" t="s">
        <v>707</v>
      </c>
      <c r="E1062" s="215" t="s">
        <v>1517</v>
      </c>
      <c r="F1062" s="196" t="s">
        <v>33</v>
      </c>
      <c r="G1062" s="215" t="s">
        <v>2456</v>
      </c>
      <c r="H1062" s="193" t="s">
        <v>6</v>
      </c>
      <c r="I1062" s="224" t="s">
        <v>2872</v>
      </c>
      <c r="J1062" s="120" t="s">
        <v>2490</v>
      </c>
      <c r="K1062" s="4"/>
      <c r="L1062" s="4"/>
      <c r="M1062" s="4" t="s">
        <v>28</v>
      </c>
      <c r="N1062" s="185"/>
      <c r="O1062" s="4" t="s">
        <v>16</v>
      </c>
      <c r="P1062" s="4"/>
      <c r="Q1062" s="4" t="s">
        <v>16</v>
      </c>
      <c r="R1062" s="4"/>
      <c r="S1062" s="4"/>
      <c r="T1062" s="4" t="s">
        <v>16</v>
      </c>
      <c r="U1062" s="4"/>
      <c r="V1062" s="4" t="s">
        <v>17</v>
      </c>
      <c r="W1062" s="4"/>
      <c r="X1062" s="4" t="s">
        <v>17</v>
      </c>
      <c r="Y1062" s="4"/>
      <c r="Z1062" s="4"/>
      <c r="AA1062" s="4" t="s">
        <v>16</v>
      </c>
      <c r="AB1062" s="4"/>
      <c r="AC1062" s="4" t="s">
        <v>16</v>
      </c>
      <c r="AD1062" s="4"/>
      <c r="AE1062" s="4" t="s">
        <v>16</v>
      </c>
      <c r="AF1062" s="4"/>
      <c r="AG1062" s="4"/>
      <c r="AH1062" s="4" t="s">
        <v>16</v>
      </c>
      <c r="AI1062" s="4"/>
      <c r="AJ1062" s="4" t="s">
        <v>16</v>
      </c>
      <c r="AK1062" s="4"/>
      <c r="AL1062" s="4" t="s">
        <v>16</v>
      </c>
      <c r="AM1062" s="4"/>
      <c r="AN1062" s="4"/>
      <c r="AO1062" s="4" t="s">
        <v>16</v>
      </c>
      <c r="AP1062" s="42">
        <f ca="1">COUNTIFS(INDIRECT(Data!$J$2),"&lt;&gt;")</f>
        <v>13</v>
      </c>
      <c r="AQ1062" s="42">
        <f ca="1">COUNTIFS(INDIRECT(Data!$J$2),"P")</f>
        <v>10</v>
      </c>
      <c r="AR1062" s="42">
        <f ca="1">COUNTIFS(INDIRECT(Data!$J$2),"A")</f>
        <v>1</v>
      </c>
      <c r="AS1062" s="43">
        <f ca="1">COUNTIFS(INDIRECT(Data!$J$2),"L")</f>
        <v>2</v>
      </c>
      <c r="AT1062" s="44">
        <f ca="1">IFERROR(Attd_Sheet[[#This Row],[Classes Attended]]/Attd_Sheet[[#This Row],[Column1]],"")</f>
        <v>0.76923076923076927</v>
      </c>
      <c r="AU1062" s="26"/>
    </row>
    <row r="1063" spans="1:47" s="35" customFormat="1" hidden="1" x14ac:dyDescent="0.25">
      <c r="A1063" s="42">
        <f>COUNTIFS(Attd_Sheet[Student ID],Attd_Sheet[[#This Row],[Student ID]])</f>
        <v>1</v>
      </c>
      <c r="B1063" s="13" t="s">
        <v>137</v>
      </c>
      <c r="C1063" s="210" t="s">
        <v>2920</v>
      </c>
      <c r="D1063" s="215" t="s">
        <v>708</v>
      </c>
      <c r="E1063" s="215" t="s">
        <v>1518</v>
      </c>
      <c r="F1063" s="196" t="s">
        <v>33</v>
      </c>
      <c r="G1063" s="215" t="s">
        <v>2456</v>
      </c>
      <c r="H1063" s="193" t="s">
        <v>6</v>
      </c>
      <c r="I1063" s="224" t="s">
        <v>2872</v>
      </c>
      <c r="J1063" s="120" t="s">
        <v>2490</v>
      </c>
      <c r="K1063" s="4"/>
      <c r="L1063" s="4"/>
      <c r="M1063" s="4" t="s">
        <v>16</v>
      </c>
      <c r="N1063" s="185"/>
      <c r="O1063" s="4" t="s">
        <v>16</v>
      </c>
      <c r="P1063" s="4"/>
      <c r="Q1063" s="4" t="s">
        <v>16</v>
      </c>
      <c r="R1063" s="4"/>
      <c r="S1063" s="4"/>
      <c r="T1063" s="4" t="s">
        <v>16</v>
      </c>
      <c r="U1063" s="4"/>
      <c r="V1063" s="4" t="s">
        <v>16</v>
      </c>
      <c r="W1063" s="4"/>
      <c r="X1063" s="4" t="s">
        <v>16</v>
      </c>
      <c r="Y1063" s="4"/>
      <c r="Z1063" s="4"/>
      <c r="AA1063" s="4" t="s">
        <v>16</v>
      </c>
      <c r="AB1063" s="4"/>
      <c r="AC1063" s="4" t="s">
        <v>16</v>
      </c>
      <c r="AD1063" s="4"/>
      <c r="AE1063" s="4" t="s">
        <v>16</v>
      </c>
      <c r="AF1063" s="4"/>
      <c r="AG1063" s="4"/>
      <c r="AH1063" s="4" t="s">
        <v>16</v>
      </c>
      <c r="AI1063" s="4"/>
      <c r="AJ1063" s="4" t="s">
        <v>16</v>
      </c>
      <c r="AK1063" s="4"/>
      <c r="AL1063" s="4" t="s">
        <v>16</v>
      </c>
      <c r="AM1063" s="4"/>
      <c r="AN1063" s="4"/>
      <c r="AO1063" s="4" t="s">
        <v>16</v>
      </c>
      <c r="AP1063" s="42">
        <f ca="1">COUNTIFS(INDIRECT(Data!$J$2),"&lt;&gt;")</f>
        <v>13</v>
      </c>
      <c r="AQ1063" s="42">
        <f ca="1">COUNTIFS(INDIRECT(Data!$J$2),"P")</f>
        <v>13</v>
      </c>
      <c r="AR1063" s="42">
        <f ca="1">COUNTIFS(INDIRECT(Data!$J$2),"A")</f>
        <v>0</v>
      </c>
      <c r="AS1063" s="43">
        <f ca="1">COUNTIFS(INDIRECT(Data!$J$2),"L")</f>
        <v>0</v>
      </c>
      <c r="AT1063" s="44">
        <f ca="1">IFERROR(Attd_Sheet[[#This Row],[Classes Attended]]/Attd_Sheet[[#This Row],[Column1]],"")</f>
        <v>1</v>
      </c>
      <c r="AU1063" s="26"/>
    </row>
    <row r="1064" spans="1:47" s="35" customFormat="1" hidden="1" x14ac:dyDescent="0.25">
      <c r="A1064" s="42">
        <f>COUNTIFS(Attd_Sheet[Student ID],Attd_Sheet[[#This Row],[Student ID]])</f>
        <v>1</v>
      </c>
      <c r="B1064" s="13" t="s">
        <v>137</v>
      </c>
      <c r="C1064" s="210" t="s">
        <v>2920</v>
      </c>
      <c r="D1064" s="215" t="s">
        <v>709</v>
      </c>
      <c r="E1064" s="215" t="s">
        <v>1519</v>
      </c>
      <c r="F1064" s="196" t="s">
        <v>33</v>
      </c>
      <c r="G1064" s="215" t="s">
        <v>2456</v>
      </c>
      <c r="H1064" s="193" t="s">
        <v>6</v>
      </c>
      <c r="I1064" s="224" t="s">
        <v>2872</v>
      </c>
      <c r="J1064" s="120" t="s">
        <v>2490</v>
      </c>
      <c r="K1064" s="4"/>
      <c r="L1064" s="4"/>
      <c r="M1064" s="4" t="s">
        <v>16</v>
      </c>
      <c r="N1064" s="185"/>
      <c r="O1064" s="4" t="s">
        <v>16</v>
      </c>
      <c r="P1064" s="4"/>
      <c r="Q1064" s="4" t="s">
        <v>16</v>
      </c>
      <c r="R1064" s="4"/>
      <c r="S1064" s="4"/>
      <c r="T1064" s="4" t="s">
        <v>28</v>
      </c>
      <c r="U1064" s="4"/>
      <c r="V1064" s="4" t="s">
        <v>16</v>
      </c>
      <c r="W1064" s="4"/>
      <c r="X1064" s="4" t="s">
        <v>16</v>
      </c>
      <c r="Y1064" s="4"/>
      <c r="Z1064" s="4"/>
      <c r="AA1064" s="4" t="s">
        <v>16</v>
      </c>
      <c r="AB1064" s="4"/>
      <c r="AC1064" s="4" t="s">
        <v>28</v>
      </c>
      <c r="AD1064" s="4"/>
      <c r="AE1064" s="4" t="s">
        <v>16</v>
      </c>
      <c r="AF1064" s="4"/>
      <c r="AG1064" s="4"/>
      <c r="AH1064" s="4" t="s">
        <v>16</v>
      </c>
      <c r="AI1064" s="4"/>
      <c r="AJ1064" s="4" t="s">
        <v>16</v>
      </c>
      <c r="AK1064" s="4"/>
      <c r="AL1064" s="4" t="s">
        <v>16</v>
      </c>
      <c r="AM1064" s="4"/>
      <c r="AN1064" s="4"/>
      <c r="AO1064" s="4" t="s">
        <v>16</v>
      </c>
      <c r="AP1064" s="42">
        <f ca="1">COUNTIFS(INDIRECT(Data!$J$2),"&lt;&gt;")</f>
        <v>13</v>
      </c>
      <c r="AQ1064" s="42">
        <f ca="1">COUNTIFS(INDIRECT(Data!$J$2),"P")</f>
        <v>11</v>
      </c>
      <c r="AR1064" s="42">
        <f ca="1">COUNTIFS(INDIRECT(Data!$J$2),"A")</f>
        <v>2</v>
      </c>
      <c r="AS1064" s="43">
        <f ca="1">COUNTIFS(INDIRECT(Data!$J$2),"L")</f>
        <v>0</v>
      </c>
      <c r="AT1064" s="44">
        <f ca="1">IFERROR(Attd_Sheet[[#This Row],[Classes Attended]]/Attd_Sheet[[#This Row],[Column1]],"")</f>
        <v>0.84615384615384615</v>
      </c>
      <c r="AU1064" s="26"/>
    </row>
    <row r="1065" spans="1:47" s="35" customFormat="1" hidden="1" x14ac:dyDescent="0.25">
      <c r="A1065" s="42">
        <f>COUNTIFS(Attd_Sheet[Student ID],Attd_Sheet[[#This Row],[Student ID]])</f>
        <v>1</v>
      </c>
      <c r="B1065" s="13" t="s">
        <v>137</v>
      </c>
      <c r="C1065" s="210" t="s">
        <v>2920</v>
      </c>
      <c r="D1065" s="215" t="s">
        <v>710</v>
      </c>
      <c r="E1065" s="215" t="s">
        <v>1520</v>
      </c>
      <c r="F1065" s="196" t="s">
        <v>33</v>
      </c>
      <c r="G1065" s="215" t="s">
        <v>2456</v>
      </c>
      <c r="H1065" s="193" t="s">
        <v>6</v>
      </c>
      <c r="I1065" s="224" t="s">
        <v>2872</v>
      </c>
      <c r="J1065" s="120" t="s">
        <v>2490</v>
      </c>
      <c r="K1065" s="4"/>
      <c r="L1065" s="4"/>
      <c r="M1065" s="4" t="s">
        <v>16</v>
      </c>
      <c r="N1065" s="185"/>
      <c r="O1065" s="4" t="s">
        <v>16</v>
      </c>
      <c r="P1065" s="4"/>
      <c r="Q1065" s="4" t="s">
        <v>16</v>
      </c>
      <c r="R1065" s="4"/>
      <c r="S1065" s="4"/>
      <c r="T1065" s="4" t="s">
        <v>16</v>
      </c>
      <c r="U1065" s="4"/>
      <c r="V1065" s="4" t="s">
        <v>16</v>
      </c>
      <c r="W1065" s="4"/>
      <c r="X1065" s="4" t="s">
        <v>16</v>
      </c>
      <c r="Y1065" s="4"/>
      <c r="Z1065" s="4"/>
      <c r="AA1065" s="4" t="s">
        <v>16</v>
      </c>
      <c r="AB1065" s="4"/>
      <c r="AC1065" s="4" t="s">
        <v>16</v>
      </c>
      <c r="AD1065" s="162"/>
      <c r="AE1065" s="4" t="s">
        <v>16</v>
      </c>
      <c r="AF1065" s="4"/>
      <c r="AG1065" s="4"/>
      <c r="AH1065" s="4" t="s">
        <v>16</v>
      </c>
      <c r="AI1065" s="4"/>
      <c r="AJ1065" s="4" t="s">
        <v>16</v>
      </c>
      <c r="AK1065" s="4"/>
      <c r="AL1065" s="4" t="s">
        <v>16</v>
      </c>
      <c r="AM1065" s="4"/>
      <c r="AN1065" s="4"/>
      <c r="AO1065" s="4" t="s">
        <v>16</v>
      </c>
      <c r="AP1065" s="42">
        <f ca="1">COUNTIFS(INDIRECT(Data!$J$2),"&lt;&gt;")</f>
        <v>13</v>
      </c>
      <c r="AQ1065" s="42">
        <f ca="1">COUNTIFS(INDIRECT(Data!$J$2),"P")</f>
        <v>13</v>
      </c>
      <c r="AR1065" s="42">
        <f ca="1">COUNTIFS(INDIRECT(Data!$J$2),"A")</f>
        <v>0</v>
      </c>
      <c r="AS1065" s="43">
        <f ca="1">COUNTIFS(INDIRECT(Data!$J$2),"L")</f>
        <v>0</v>
      </c>
      <c r="AT1065" s="44">
        <f ca="1">IFERROR(Attd_Sheet[[#This Row],[Classes Attended]]/Attd_Sheet[[#This Row],[Column1]],"")</f>
        <v>1</v>
      </c>
      <c r="AU1065" s="26"/>
    </row>
    <row r="1066" spans="1:47" s="35" customFormat="1" hidden="1" x14ac:dyDescent="0.25">
      <c r="A1066" s="42">
        <f>COUNTIFS(Attd_Sheet[Student ID],Attd_Sheet[[#This Row],[Student ID]])</f>
        <v>1</v>
      </c>
      <c r="B1066" s="13" t="s">
        <v>137</v>
      </c>
      <c r="C1066" s="210" t="s">
        <v>2920</v>
      </c>
      <c r="D1066" s="215" t="s">
        <v>711</v>
      </c>
      <c r="E1066" s="215" t="s">
        <v>1521</v>
      </c>
      <c r="F1066" s="196" t="s">
        <v>33</v>
      </c>
      <c r="G1066" s="215" t="s">
        <v>2456</v>
      </c>
      <c r="H1066" s="193" t="s">
        <v>6</v>
      </c>
      <c r="I1066" s="224" t="s">
        <v>2872</v>
      </c>
      <c r="J1066" s="120" t="s">
        <v>2490</v>
      </c>
      <c r="K1066" s="4"/>
      <c r="L1066" s="4"/>
      <c r="M1066" s="4" t="s">
        <v>16</v>
      </c>
      <c r="N1066" s="185"/>
      <c r="O1066" s="4" t="s">
        <v>16</v>
      </c>
      <c r="P1066" s="4"/>
      <c r="Q1066" s="4" t="s">
        <v>16</v>
      </c>
      <c r="R1066" s="4"/>
      <c r="S1066" s="4"/>
      <c r="T1066" s="4" t="s">
        <v>16</v>
      </c>
      <c r="U1066" s="4"/>
      <c r="V1066" s="4" t="s">
        <v>16</v>
      </c>
      <c r="W1066" s="4"/>
      <c r="X1066" s="4" t="s">
        <v>16</v>
      </c>
      <c r="Y1066" s="4"/>
      <c r="Z1066" s="4"/>
      <c r="AA1066" s="4" t="s">
        <v>16</v>
      </c>
      <c r="AB1066" s="4"/>
      <c r="AC1066" s="4" t="s">
        <v>16</v>
      </c>
      <c r="AD1066" s="162"/>
      <c r="AE1066" s="4" t="s">
        <v>16</v>
      </c>
      <c r="AF1066" s="4"/>
      <c r="AG1066" s="4"/>
      <c r="AH1066" s="4" t="s">
        <v>16</v>
      </c>
      <c r="AI1066" s="4"/>
      <c r="AJ1066" s="4" t="s">
        <v>16</v>
      </c>
      <c r="AK1066" s="4"/>
      <c r="AL1066" s="4" t="s">
        <v>16</v>
      </c>
      <c r="AM1066" s="4"/>
      <c r="AN1066" s="4"/>
      <c r="AO1066" s="4" t="s">
        <v>16</v>
      </c>
      <c r="AP1066" s="42">
        <f ca="1">COUNTIFS(INDIRECT(Data!$J$2),"&lt;&gt;")</f>
        <v>13</v>
      </c>
      <c r="AQ1066" s="42">
        <f ca="1">COUNTIFS(INDIRECT(Data!$J$2),"P")</f>
        <v>13</v>
      </c>
      <c r="AR1066" s="42">
        <f ca="1">COUNTIFS(INDIRECT(Data!$J$2),"A")</f>
        <v>0</v>
      </c>
      <c r="AS1066" s="43">
        <f ca="1">COUNTIFS(INDIRECT(Data!$J$2),"L")</f>
        <v>0</v>
      </c>
      <c r="AT1066" s="44">
        <f ca="1">IFERROR(Attd_Sheet[[#This Row],[Classes Attended]]/Attd_Sheet[[#This Row],[Column1]],"")</f>
        <v>1</v>
      </c>
      <c r="AU1066" s="26"/>
    </row>
    <row r="1067" spans="1:47" s="35" customFormat="1" hidden="1" x14ac:dyDescent="0.25">
      <c r="A1067" s="42">
        <f>COUNTIFS(Attd_Sheet[Student ID],Attd_Sheet[[#This Row],[Student ID]])</f>
        <v>1</v>
      </c>
      <c r="B1067" s="13" t="s">
        <v>139</v>
      </c>
      <c r="C1067" s="210" t="s">
        <v>2920</v>
      </c>
      <c r="D1067" s="215" t="s">
        <v>712</v>
      </c>
      <c r="E1067" s="215" t="s">
        <v>1522</v>
      </c>
      <c r="F1067" s="196" t="s">
        <v>33</v>
      </c>
      <c r="G1067" s="215" t="s">
        <v>2456</v>
      </c>
      <c r="H1067" s="193" t="s">
        <v>6</v>
      </c>
      <c r="I1067" s="224" t="s">
        <v>2872</v>
      </c>
      <c r="J1067" s="120" t="s">
        <v>2490</v>
      </c>
      <c r="K1067" s="4"/>
      <c r="L1067" s="4"/>
      <c r="M1067" s="4" t="s">
        <v>28</v>
      </c>
      <c r="N1067" s="185"/>
      <c r="O1067" s="4" t="s">
        <v>28</v>
      </c>
      <c r="P1067" s="4"/>
      <c r="Q1067" s="4" t="s">
        <v>28</v>
      </c>
      <c r="R1067" s="4"/>
      <c r="S1067" s="4"/>
      <c r="T1067" s="4" t="s">
        <v>28</v>
      </c>
      <c r="U1067" s="4"/>
      <c r="V1067" s="4" t="s">
        <v>28</v>
      </c>
      <c r="W1067" s="4"/>
      <c r="X1067" s="4" t="s">
        <v>28</v>
      </c>
      <c r="Y1067" s="4"/>
      <c r="Z1067" s="4"/>
      <c r="AA1067" s="4" t="s">
        <v>28</v>
      </c>
      <c r="AB1067" s="4"/>
      <c r="AC1067" s="4" t="s">
        <v>28</v>
      </c>
      <c r="AD1067" s="4"/>
      <c r="AE1067" s="4" t="s">
        <v>28</v>
      </c>
      <c r="AF1067" s="4"/>
      <c r="AG1067" s="4"/>
      <c r="AH1067" s="4" t="s">
        <v>28</v>
      </c>
      <c r="AI1067" s="4"/>
      <c r="AJ1067" s="4" t="s">
        <v>28</v>
      </c>
      <c r="AK1067" s="4"/>
      <c r="AL1067" s="4" t="s">
        <v>28</v>
      </c>
      <c r="AM1067" s="4"/>
      <c r="AN1067" s="4"/>
      <c r="AO1067" s="4" t="s">
        <v>28</v>
      </c>
      <c r="AP1067" s="42">
        <f ca="1">COUNTIFS(INDIRECT(Data!$J$2),"&lt;&gt;")</f>
        <v>13</v>
      </c>
      <c r="AQ1067" s="42">
        <f ca="1">COUNTIFS(INDIRECT(Data!$J$2),"P")</f>
        <v>0</v>
      </c>
      <c r="AR1067" s="42">
        <f ca="1">COUNTIFS(INDIRECT(Data!$J$2),"A")</f>
        <v>13</v>
      </c>
      <c r="AS1067" s="43">
        <f ca="1">COUNTIFS(INDIRECT(Data!$J$2),"L")</f>
        <v>0</v>
      </c>
      <c r="AT1067" s="44">
        <f ca="1">IFERROR(Attd_Sheet[[#This Row],[Classes Attended]]/Attd_Sheet[[#This Row],[Column1]],"")</f>
        <v>0</v>
      </c>
      <c r="AU1067" s="205"/>
    </row>
    <row r="1068" spans="1:47" s="35" customFormat="1" hidden="1" x14ac:dyDescent="0.25">
      <c r="A1068" s="42">
        <f>COUNTIFS(Attd_Sheet[Student ID],Attd_Sheet[[#This Row],[Student ID]])</f>
        <v>1</v>
      </c>
      <c r="B1068" s="13" t="s">
        <v>137</v>
      </c>
      <c r="C1068" s="210" t="s">
        <v>2920</v>
      </c>
      <c r="D1068" s="215" t="s">
        <v>714</v>
      </c>
      <c r="E1068" s="215" t="s">
        <v>1524</v>
      </c>
      <c r="F1068" s="196" t="s">
        <v>33</v>
      </c>
      <c r="G1068" s="215" t="s">
        <v>2456</v>
      </c>
      <c r="H1068" s="193" t="s">
        <v>6</v>
      </c>
      <c r="I1068" s="224" t="s">
        <v>2872</v>
      </c>
      <c r="J1068" s="120" t="s">
        <v>2490</v>
      </c>
      <c r="K1068" s="4"/>
      <c r="L1068" s="4"/>
      <c r="M1068" s="4" t="s">
        <v>16</v>
      </c>
      <c r="N1068" s="185"/>
      <c r="O1068" s="4" t="s">
        <v>28</v>
      </c>
      <c r="P1068" s="4"/>
      <c r="Q1068" s="4" t="s">
        <v>16</v>
      </c>
      <c r="R1068" s="4"/>
      <c r="S1068" s="4"/>
      <c r="T1068" s="4" t="s">
        <v>16</v>
      </c>
      <c r="U1068" s="4"/>
      <c r="V1068" s="4" t="s">
        <v>28</v>
      </c>
      <c r="W1068" s="4"/>
      <c r="X1068" s="4" t="s">
        <v>16</v>
      </c>
      <c r="Y1068" s="4"/>
      <c r="Z1068" s="4"/>
      <c r="AA1068" s="4" t="s">
        <v>16</v>
      </c>
      <c r="AB1068" s="4"/>
      <c r="AC1068" s="4" t="s">
        <v>16</v>
      </c>
      <c r="AD1068" s="4"/>
      <c r="AE1068" s="4" t="s">
        <v>17</v>
      </c>
      <c r="AF1068" s="4"/>
      <c r="AG1068" s="4"/>
      <c r="AH1068" s="4" t="s">
        <v>16</v>
      </c>
      <c r="AI1068" s="4"/>
      <c r="AJ1068" s="4" t="s">
        <v>16</v>
      </c>
      <c r="AK1068" s="4"/>
      <c r="AL1068" s="4" t="s">
        <v>17</v>
      </c>
      <c r="AM1068" s="4"/>
      <c r="AN1068" s="4"/>
      <c r="AO1068" s="4" t="s">
        <v>16</v>
      </c>
      <c r="AP1068" s="42">
        <f ca="1">COUNTIFS(INDIRECT(Data!$J$2),"&lt;&gt;")</f>
        <v>13</v>
      </c>
      <c r="AQ1068" s="42">
        <f ca="1">COUNTIFS(INDIRECT(Data!$J$2),"P")</f>
        <v>9</v>
      </c>
      <c r="AR1068" s="42">
        <f ca="1">COUNTIFS(INDIRECT(Data!$J$2),"A")</f>
        <v>2</v>
      </c>
      <c r="AS1068" s="43">
        <f ca="1">COUNTIFS(INDIRECT(Data!$J$2),"L")</f>
        <v>2</v>
      </c>
      <c r="AT1068" s="44">
        <f ca="1">IFERROR(Attd_Sheet[[#This Row],[Classes Attended]]/Attd_Sheet[[#This Row],[Column1]],"")</f>
        <v>0.69230769230769229</v>
      </c>
      <c r="AU1068" s="93"/>
    </row>
    <row r="1069" spans="1:47" s="35" customFormat="1" hidden="1" x14ac:dyDescent="0.25">
      <c r="A1069" s="42">
        <f>COUNTIFS(Attd_Sheet[Student ID],Attd_Sheet[[#This Row],[Student ID]])</f>
        <v>1</v>
      </c>
      <c r="B1069" s="13" t="s">
        <v>137</v>
      </c>
      <c r="C1069" s="210" t="s">
        <v>2920</v>
      </c>
      <c r="D1069" s="215" t="s">
        <v>715</v>
      </c>
      <c r="E1069" s="215" t="s">
        <v>1525</v>
      </c>
      <c r="F1069" s="196" t="s">
        <v>33</v>
      </c>
      <c r="G1069" s="215" t="s">
        <v>2456</v>
      </c>
      <c r="H1069" s="193" t="s">
        <v>6</v>
      </c>
      <c r="I1069" s="224" t="s">
        <v>2872</v>
      </c>
      <c r="J1069" s="120" t="s">
        <v>2490</v>
      </c>
      <c r="K1069" s="4"/>
      <c r="L1069" s="4"/>
      <c r="M1069" s="4" t="s">
        <v>16</v>
      </c>
      <c r="N1069" s="185"/>
      <c r="O1069" s="4" t="s">
        <v>28</v>
      </c>
      <c r="P1069" s="4"/>
      <c r="Q1069" s="4" t="s">
        <v>16</v>
      </c>
      <c r="R1069" s="4"/>
      <c r="S1069" s="4"/>
      <c r="T1069" s="4" t="s">
        <v>16</v>
      </c>
      <c r="U1069" s="4"/>
      <c r="V1069" s="4" t="s">
        <v>28</v>
      </c>
      <c r="W1069" s="4"/>
      <c r="X1069" s="4" t="s">
        <v>28</v>
      </c>
      <c r="Y1069" s="4"/>
      <c r="Z1069" s="4"/>
      <c r="AA1069" s="4" t="s">
        <v>28</v>
      </c>
      <c r="AB1069" s="4"/>
      <c r="AC1069" s="4" t="s">
        <v>28</v>
      </c>
      <c r="AD1069" s="4"/>
      <c r="AE1069" s="4" t="s">
        <v>28</v>
      </c>
      <c r="AF1069" s="4"/>
      <c r="AG1069" s="4"/>
      <c r="AH1069" s="4" t="s">
        <v>28</v>
      </c>
      <c r="AI1069" s="4"/>
      <c r="AJ1069" s="4" t="s">
        <v>28</v>
      </c>
      <c r="AK1069" s="4"/>
      <c r="AL1069" s="4" t="s">
        <v>28</v>
      </c>
      <c r="AM1069" s="4"/>
      <c r="AN1069" s="4"/>
      <c r="AO1069" s="4" t="s">
        <v>28</v>
      </c>
      <c r="AP1069" s="42">
        <f ca="1">COUNTIFS(INDIRECT(Data!$J$2),"&lt;&gt;")</f>
        <v>13</v>
      </c>
      <c r="AQ1069" s="42">
        <f ca="1">COUNTIFS(INDIRECT(Data!$J$2),"P")</f>
        <v>3</v>
      </c>
      <c r="AR1069" s="42">
        <f ca="1">COUNTIFS(INDIRECT(Data!$J$2),"A")</f>
        <v>10</v>
      </c>
      <c r="AS1069" s="43">
        <f ca="1">COUNTIFS(INDIRECT(Data!$J$2),"L")</f>
        <v>0</v>
      </c>
      <c r="AT1069" s="44">
        <f ca="1">IFERROR(Attd_Sheet[[#This Row],[Classes Attended]]/Attd_Sheet[[#This Row],[Column1]],"")</f>
        <v>0.23076923076923078</v>
      </c>
      <c r="AU1069" s="93"/>
    </row>
    <row r="1070" spans="1:47" s="35" customFormat="1" hidden="1" x14ac:dyDescent="0.25">
      <c r="A1070" s="42">
        <f>COUNTIFS(Attd_Sheet[Student ID],Attd_Sheet[[#This Row],[Student ID]])</f>
        <v>1</v>
      </c>
      <c r="B1070" s="13" t="s">
        <v>137</v>
      </c>
      <c r="C1070" s="210" t="s">
        <v>2920</v>
      </c>
      <c r="D1070" s="215" t="s">
        <v>716</v>
      </c>
      <c r="E1070" s="215" t="s">
        <v>1526</v>
      </c>
      <c r="F1070" s="196" t="s">
        <v>33</v>
      </c>
      <c r="G1070" s="215" t="s">
        <v>2456</v>
      </c>
      <c r="H1070" s="193" t="s">
        <v>6</v>
      </c>
      <c r="I1070" s="224" t="s">
        <v>2872</v>
      </c>
      <c r="J1070" s="120" t="s">
        <v>2490</v>
      </c>
      <c r="K1070" s="4"/>
      <c r="L1070" s="4"/>
      <c r="M1070" s="4" t="s">
        <v>16</v>
      </c>
      <c r="N1070" s="185"/>
      <c r="O1070" s="4" t="s">
        <v>16</v>
      </c>
      <c r="P1070" s="4"/>
      <c r="Q1070" s="4" t="s">
        <v>16</v>
      </c>
      <c r="R1070" s="4"/>
      <c r="S1070" s="4"/>
      <c r="T1070" s="4" t="s">
        <v>16</v>
      </c>
      <c r="U1070" s="4"/>
      <c r="V1070" s="4" t="s">
        <v>16</v>
      </c>
      <c r="W1070" s="4"/>
      <c r="X1070" s="4" t="s">
        <v>16</v>
      </c>
      <c r="Y1070" s="4"/>
      <c r="Z1070" s="4"/>
      <c r="AA1070" s="4" t="s">
        <v>16</v>
      </c>
      <c r="AB1070" s="4"/>
      <c r="AC1070" s="4" t="s">
        <v>16</v>
      </c>
      <c r="AD1070" s="168"/>
      <c r="AE1070" s="4" t="s">
        <v>16</v>
      </c>
      <c r="AF1070" s="4"/>
      <c r="AG1070" s="4"/>
      <c r="AH1070" s="4" t="s">
        <v>16</v>
      </c>
      <c r="AI1070" s="4"/>
      <c r="AJ1070" s="4" t="s">
        <v>28</v>
      </c>
      <c r="AK1070" s="4"/>
      <c r="AL1070" s="4" t="s">
        <v>16</v>
      </c>
      <c r="AM1070" s="4"/>
      <c r="AN1070" s="4"/>
      <c r="AO1070" s="4" t="s">
        <v>16</v>
      </c>
      <c r="AP1070" s="42">
        <f ca="1">COUNTIFS(INDIRECT(Data!$J$2),"&lt;&gt;")</f>
        <v>13</v>
      </c>
      <c r="AQ1070" s="42">
        <f ca="1">COUNTIFS(INDIRECT(Data!$J$2),"P")</f>
        <v>12</v>
      </c>
      <c r="AR1070" s="42">
        <f ca="1">COUNTIFS(INDIRECT(Data!$J$2),"A")</f>
        <v>1</v>
      </c>
      <c r="AS1070" s="43">
        <f ca="1">COUNTIFS(INDIRECT(Data!$J$2),"L")</f>
        <v>0</v>
      </c>
      <c r="AT1070" s="44">
        <f ca="1">IFERROR(Attd_Sheet[[#This Row],[Classes Attended]]/Attd_Sheet[[#This Row],[Column1]],"")</f>
        <v>0.92307692307692313</v>
      </c>
      <c r="AU1070" s="26"/>
    </row>
    <row r="1071" spans="1:47" s="35" customFormat="1" hidden="1" x14ac:dyDescent="0.25">
      <c r="A1071" s="42">
        <f>COUNTIFS(Attd_Sheet[Student ID],Attd_Sheet[[#This Row],[Student ID]])</f>
        <v>1</v>
      </c>
      <c r="B1071" s="13" t="s">
        <v>137</v>
      </c>
      <c r="C1071" s="210" t="s">
        <v>2920</v>
      </c>
      <c r="D1071" s="215" t="s">
        <v>717</v>
      </c>
      <c r="E1071" s="215" t="s">
        <v>1527</v>
      </c>
      <c r="F1071" s="196" t="s">
        <v>33</v>
      </c>
      <c r="G1071" s="215" t="s">
        <v>2456</v>
      </c>
      <c r="H1071" s="193" t="s">
        <v>6</v>
      </c>
      <c r="I1071" s="224" t="s">
        <v>2872</v>
      </c>
      <c r="J1071" s="120" t="s">
        <v>2490</v>
      </c>
      <c r="K1071" s="4"/>
      <c r="L1071" s="4"/>
      <c r="M1071" s="4" t="s">
        <v>28</v>
      </c>
      <c r="N1071" s="185"/>
      <c r="O1071" s="4" t="s">
        <v>28</v>
      </c>
      <c r="P1071" s="4"/>
      <c r="Q1071" s="4" t="s">
        <v>28</v>
      </c>
      <c r="R1071" s="4"/>
      <c r="S1071" s="4"/>
      <c r="T1071" s="4" t="s">
        <v>16</v>
      </c>
      <c r="U1071" s="4"/>
      <c r="V1071" s="4" t="s">
        <v>28</v>
      </c>
      <c r="W1071" s="4"/>
      <c r="X1071" s="4" t="s">
        <v>16</v>
      </c>
      <c r="Y1071" s="4"/>
      <c r="Z1071" s="4"/>
      <c r="AA1071" s="4" t="s">
        <v>28</v>
      </c>
      <c r="AB1071" s="4"/>
      <c r="AC1071" s="4" t="s">
        <v>28</v>
      </c>
      <c r="AD1071" s="4"/>
      <c r="AE1071" s="4" t="s">
        <v>28</v>
      </c>
      <c r="AF1071" s="4"/>
      <c r="AG1071" s="4"/>
      <c r="AH1071" s="4" t="s">
        <v>28</v>
      </c>
      <c r="AI1071" s="4"/>
      <c r="AJ1071" s="4" t="s">
        <v>28</v>
      </c>
      <c r="AK1071" s="4"/>
      <c r="AL1071" s="4" t="s">
        <v>28</v>
      </c>
      <c r="AM1071" s="4"/>
      <c r="AN1071" s="4"/>
      <c r="AO1071" s="4" t="s">
        <v>28</v>
      </c>
      <c r="AP1071" s="42">
        <f ca="1">COUNTIFS(INDIRECT(Data!$J$2),"&lt;&gt;")</f>
        <v>13</v>
      </c>
      <c r="AQ1071" s="42">
        <f ca="1">COUNTIFS(INDIRECT(Data!$J$2),"P")</f>
        <v>2</v>
      </c>
      <c r="AR1071" s="42">
        <f ca="1">COUNTIFS(INDIRECT(Data!$J$2),"A")</f>
        <v>11</v>
      </c>
      <c r="AS1071" s="43">
        <f ca="1">COUNTIFS(INDIRECT(Data!$J$2),"L")</f>
        <v>0</v>
      </c>
      <c r="AT1071" s="44">
        <f ca="1">IFERROR(Attd_Sheet[[#This Row],[Classes Attended]]/Attd_Sheet[[#This Row],[Column1]],"")</f>
        <v>0.15384615384615385</v>
      </c>
      <c r="AU1071" s="26"/>
    </row>
    <row r="1072" spans="1:47" s="35" customFormat="1" hidden="1" x14ac:dyDescent="0.25">
      <c r="A1072" s="42">
        <f>COUNTIFS(Attd_Sheet[Student ID],Attd_Sheet[[#This Row],[Student ID]])</f>
        <v>1</v>
      </c>
      <c r="B1072" s="13" t="s">
        <v>137</v>
      </c>
      <c r="C1072" s="210" t="s">
        <v>2920</v>
      </c>
      <c r="D1072" s="215" t="s">
        <v>718</v>
      </c>
      <c r="E1072" s="215" t="s">
        <v>1528</v>
      </c>
      <c r="F1072" s="196" t="s">
        <v>33</v>
      </c>
      <c r="G1072" s="215" t="s">
        <v>2456</v>
      </c>
      <c r="H1072" s="193" t="s">
        <v>6</v>
      </c>
      <c r="I1072" s="224" t="s">
        <v>2872</v>
      </c>
      <c r="J1072" s="120" t="s">
        <v>2490</v>
      </c>
      <c r="K1072" s="4"/>
      <c r="L1072" s="4"/>
      <c r="M1072" s="4" t="s">
        <v>16</v>
      </c>
      <c r="N1072" s="185"/>
      <c r="O1072" s="4" t="s">
        <v>16</v>
      </c>
      <c r="P1072" s="4"/>
      <c r="Q1072" s="4" t="s">
        <v>16</v>
      </c>
      <c r="R1072" s="4"/>
      <c r="S1072" s="4"/>
      <c r="T1072" s="4" t="s">
        <v>16</v>
      </c>
      <c r="U1072" s="4"/>
      <c r="V1072" s="4" t="s">
        <v>16</v>
      </c>
      <c r="W1072" s="4"/>
      <c r="X1072" s="4" t="s">
        <v>17</v>
      </c>
      <c r="Y1072" s="4"/>
      <c r="Z1072" s="4"/>
      <c r="AA1072" s="4" t="s">
        <v>16</v>
      </c>
      <c r="AB1072" s="4"/>
      <c r="AC1072" s="4" t="s">
        <v>16</v>
      </c>
      <c r="AD1072" s="4"/>
      <c r="AE1072" s="4" t="s">
        <v>28</v>
      </c>
      <c r="AF1072" s="4"/>
      <c r="AG1072" s="4"/>
      <c r="AH1072" s="4" t="s">
        <v>16</v>
      </c>
      <c r="AI1072" s="4"/>
      <c r="AJ1072" s="4" t="s">
        <v>16</v>
      </c>
      <c r="AK1072" s="4"/>
      <c r="AL1072" s="4" t="s">
        <v>17</v>
      </c>
      <c r="AM1072" s="4"/>
      <c r="AN1072" s="4"/>
      <c r="AO1072" s="4" t="s">
        <v>16</v>
      </c>
      <c r="AP1072" s="42">
        <f ca="1">COUNTIFS(INDIRECT(Data!$J$2),"&lt;&gt;")</f>
        <v>13</v>
      </c>
      <c r="AQ1072" s="42">
        <f ca="1">COUNTIFS(INDIRECT(Data!$J$2),"P")</f>
        <v>10</v>
      </c>
      <c r="AR1072" s="42">
        <f ca="1">COUNTIFS(INDIRECT(Data!$J$2),"A")</f>
        <v>1</v>
      </c>
      <c r="AS1072" s="43">
        <f ca="1">COUNTIFS(INDIRECT(Data!$J$2),"L")</f>
        <v>2</v>
      </c>
      <c r="AT1072" s="44">
        <f ca="1">IFERROR(Attd_Sheet[[#This Row],[Classes Attended]]/Attd_Sheet[[#This Row],[Column1]],"")</f>
        <v>0.76923076923076927</v>
      </c>
      <c r="AU1072" s="26"/>
    </row>
    <row r="1073" spans="1:47" s="35" customFormat="1" hidden="1" x14ac:dyDescent="0.25">
      <c r="A1073" s="42">
        <f>COUNTIFS(Attd_Sheet[Student ID],Attd_Sheet[[#This Row],[Student ID]])</f>
        <v>1</v>
      </c>
      <c r="B1073" s="13" t="s">
        <v>137</v>
      </c>
      <c r="C1073" s="210" t="s">
        <v>2920</v>
      </c>
      <c r="D1073" s="215" t="s">
        <v>719</v>
      </c>
      <c r="E1073" s="215" t="s">
        <v>1529</v>
      </c>
      <c r="F1073" s="196" t="s">
        <v>33</v>
      </c>
      <c r="G1073" s="215" t="s">
        <v>2456</v>
      </c>
      <c r="H1073" s="193" t="s">
        <v>6</v>
      </c>
      <c r="I1073" s="224" t="s">
        <v>2872</v>
      </c>
      <c r="J1073" s="120" t="s">
        <v>2490</v>
      </c>
      <c r="K1073" s="4"/>
      <c r="L1073" s="4"/>
      <c r="M1073" s="4" t="s">
        <v>16</v>
      </c>
      <c r="N1073" s="185"/>
      <c r="O1073" s="4" t="s">
        <v>16</v>
      </c>
      <c r="P1073" s="4"/>
      <c r="Q1073" s="4" t="s">
        <v>16</v>
      </c>
      <c r="R1073" s="4"/>
      <c r="S1073" s="4"/>
      <c r="T1073" s="4" t="s">
        <v>28</v>
      </c>
      <c r="U1073" s="4"/>
      <c r="V1073" s="4" t="s">
        <v>16</v>
      </c>
      <c r="W1073" s="4"/>
      <c r="X1073" s="4" t="s">
        <v>16</v>
      </c>
      <c r="Y1073" s="4"/>
      <c r="Z1073" s="4"/>
      <c r="AA1073" s="4" t="s">
        <v>16</v>
      </c>
      <c r="AB1073" s="4"/>
      <c r="AC1073" s="4" t="s">
        <v>28</v>
      </c>
      <c r="AD1073" s="4"/>
      <c r="AE1073" s="4" t="s">
        <v>28</v>
      </c>
      <c r="AF1073" s="4"/>
      <c r="AG1073" s="4"/>
      <c r="AH1073" s="4" t="s">
        <v>16</v>
      </c>
      <c r="AI1073" s="4"/>
      <c r="AJ1073" s="4" t="s">
        <v>16</v>
      </c>
      <c r="AK1073" s="4"/>
      <c r="AL1073" s="4" t="s">
        <v>16</v>
      </c>
      <c r="AM1073" s="4"/>
      <c r="AN1073" s="4"/>
      <c r="AO1073" s="4" t="s">
        <v>16</v>
      </c>
      <c r="AP1073" s="42">
        <f ca="1">COUNTIFS(INDIRECT(Data!$J$2),"&lt;&gt;")</f>
        <v>13</v>
      </c>
      <c r="AQ1073" s="42">
        <f ca="1">COUNTIFS(INDIRECT(Data!$J$2),"P")</f>
        <v>10</v>
      </c>
      <c r="AR1073" s="42">
        <f ca="1">COUNTIFS(INDIRECT(Data!$J$2),"A")</f>
        <v>3</v>
      </c>
      <c r="AS1073" s="43">
        <f ca="1">COUNTIFS(INDIRECT(Data!$J$2),"L")</f>
        <v>0</v>
      </c>
      <c r="AT1073" s="44">
        <f ca="1">IFERROR(Attd_Sheet[[#This Row],[Classes Attended]]/Attd_Sheet[[#This Row],[Column1]],"")</f>
        <v>0.76923076923076927</v>
      </c>
      <c r="AU1073" s="26"/>
    </row>
    <row r="1074" spans="1:47" s="35" customFormat="1" hidden="1" x14ac:dyDescent="0.25">
      <c r="A1074" s="42">
        <f>COUNTIFS(Attd_Sheet[Student ID],Attd_Sheet[[#This Row],[Student ID]])</f>
        <v>1</v>
      </c>
      <c r="B1074" s="13" t="s">
        <v>137</v>
      </c>
      <c r="C1074" s="210" t="s">
        <v>2920</v>
      </c>
      <c r="D1074" s="215" t="s">
        <v>722</v>
      </c>
      <c r="E1074" s="215" t="s">
        <v>1137</v>
      </c>
      <c r="F1074" s="196" t="s">
        <v>33</v>
      </c>
      <c r="G1074" s="215" t="s">
        <v>2456</v>
      </c>
      <c r="H1074" s="193" t="s">
        <v>6</v>
      </c>
      <c r="I1074" s="224" t="s">
        <v>2872</v>
      </c>
      <c r="J1074" s="120" t="s">
        <v>2490</v>
      </c>
      <c r="K1074" s="4"/>
      <c r="L1074" s="4"/>
      <c r="M1074" s="4" t="s">
        <v>16</v>
      </c>
      <c r="N1074" s="185"/>
      <c r="O1074" s="4" t="s">
        <v>16</v>
      </c>
      <c r="P1074" s="4"/>
      <c r="Q1074" s="4" t="s">
        <v>16</v>
      </c>
      <c r="R1074" s="4"/>
      <c r="S1074" s="4"/>
      <c r="T1074" s="4" t="s">
        <v>16</v>
      </c>
      <c r="U1074" s="4"/>
      <c r="V1074" s="4" t="s">
        <v>16</v>
      </c>
      <c r="W1074" s="4"/>
      <c r="X1074" s="4" t="s">
        <v>16</v>
      </c>
      <c r="Y1074" s="4"/>
      <c r="Z1074" s="4"/>
      <c r="AA1074" s="4" t="s">
        <v>16</v>
      </c>
      <c r="AB1074" s="4"/>
      <c r="AC1074" s="4" t="s">
        <v>16</v>
      </c>
      <c r="AD1074" s="4"/>
      <c r="AE1074" s="4" t="s">
        <v>16</v>
      </c>
      <c r="AF1074" s="4"/>
      <c r="AG1074" s="4"/>
      <c r="AH1074" s="4" t="s">
        <v>16</v>
      </c>
      <c r="AI1074" s="4"/>
      <c r="AJ1074" s="4" t="s">
        <v>16</v>
      </c>
      <c r="AK1074" s="4"/>
      <c r="AL1074" s="4" t="s">
        <v>16</v>
      </c>
      <c r="AM1074" s="4"/>
      <c r="AN1074" s="4"/>
      <c r="AO1074" s="4" t="s">
        <v>16</v>
      </c>
      <c r="AP1074" s="42">
        <f ca="1">COUNTIFS(INDIRECT(Data!$J$2),"&lt;&gt;")</f>
        <v>13</v>
      </c>
      <c r="AQ1074" s="42">
        <f ca="1">COUNTIFS(INDIRECT(Data!$J$2),"P")</f>
        <v>13</v>
      </c>
      <c r="AR1074" s="42">
        <f ca="1">COUNTIFS(INDIRECT(Data!$J$2),"A")</f>
        <v>0</v>
      </c>
      <c r="AS1074" s="43">
        <f ca="1">COUNTIFS(INDIRECT(Data!$J$2),"L")</f>
        <v>0</v>
      </c>
      <c r="AT1074" s="44">
        <f ca="1">IFERROR(Attd_Sheet[[#This Row],[Classes Attended]]/Attd_Sheet[[#This Row],[Column1]],"")</f>
        <v>1</v>
      </c>
      <c r="AU1074" s="26"/>
    </row>
    <row r="1075" spans="1:47" s="35" customFormat="1" hidden="1" x14ac:dyDescent="0.25">
      <c r="A1075" s="42">
        <f>COUNTIFS(Attd_Sheet[Student ID],Attd_Sheet[[#This Row],[Student ID]])</f>
        <v>1</v>
      </c>
      <c r="B1075" s="13" t="s">
        <v>137</v>
      </c>
      <c r="C1075" s="193" t="s">
        <v>2981</v>
      </c>
      <c r="D1075" s="215" t="s">
        <v>1806</v>
      </c>
      <c r="E1075" s="215" t="s">
        <v>1175</v>
      </c>
      <c r="F1075" s="196" t="s">
        <v>34</v>
      </c>
      <c r="G1075" s="215" t="s">
        <v>2397</v>
      </c>
      <c r="H1075" s="193" t="s">
        <v>6</v>
      </c>
      <c r="I1075" s="224" t="s">
        <v>2867</v>
      </c>
      <c r="J1075" s="120" t="s">
        <v>2478</v>
      </c>
      <c r="K1075" s="4"/>
      <c r="L1075" s="4"/>
      <c r="M1075" s="4" t="s">
        <v>16</v>
      </c>
      <c r="N1075" s="4"/>
      <c r="O1075" s="4" t="s">
        <v>28</v>
      </c>
      <c r="P1075" s="4"/>
      <c r="Q1075" s="4" t="s">
        <v>28</v>
      </c>
      <c r="R1075" s="4"/>
      <c r="S1075" s="4"/>
      <c r="T1075" s="4" t="s">
        <v>28</v>
      </c>
      <c r="U1075" s="4"/>
      <c r="V1075" s="4" t="s">
        <v>16</v>
      </c>
      <c r="W1075" s="4"/>
      <c r="X1075" s="4" t="s">
        <v>16</v>
      </c>
      <c r="Y1075" s="4"/>
      <c r="Z1075" s="4"/>
      <c r="AA1075" s="4" t="s">
        <v>16</v>
      </c>
      <c r="AB1075" s="4"/>
      <c r="AC1075" s="4" t="s">
        <v>16</v>
      </c>
      <c r="AD1075" s="4"/>
      <c r="AE1075" s="4" t="s">
        <v>28</v>
      </c>
      <c r="AF1075" s="4"/>
      <c r="AG1075" s="4"/>
      <c r="AH1075" s="4" t="s">
        <v>16</v>
      </c>
      <c r="AI1075" s="4"/>
      <c r="AJ1075" s="4" t="s">
        <v>16</v>
      </c>
      <c r="AK1075" s="4"/>
      <c r="AL1075" s="4" t="s">
        <v>28</v>
      </c>
      <c r="AM1075" s="4"/>
      <c r="AN1075" s="4"/>
      <c r="AO1075" s="4" t="s">
        <v>16</v>
      </c>
      <c r="AP1075" s="42">
        <f ca="1">COUNTIFS(INDIRECT(Data!$J$2),"&lt;&gt;")</f>
        <v>13</v>
      </c>
      <c r="AQ1075" s="42">
        <f ca="1">COUNTIFS(INDIRECT(Data!$J$2),"P")</f>
        <v>8</v>
      </c>
      <c r="AR1075" s="42">
        <f ca="1">COUNTIFS(INDIRECT(Data!$J$2),"A")</f>
        <v>5</v>
      </c>
      <c r="AS1075" s="43">
        <f ca="1">COUNTIFS(INDIRECT(Data!$J$2),"L")</f>
        <v>0</v>
      </c>
      <c r="AT1075" s="44">
        <f ca="1">IFERROR(Attd_Sheet[[#This Row],[Classes Attended]]/Attd_Sheet[[#This Row],[Column1]],"")</f>
        <v>0.61538461538461542</v>
      </c>
      <c r="AU1075" s="26"/>
    </row>
    <row r="1076" spans="1:47" s="35" customFormat="1" hidden="1" x14ac:dyDescent="0.25">
      <c r="A1076" s="42">
        <f>COUNTIFS(Attd_Sheet[Student ID],Attd_Sheet[[#This Row],[Student ID]])</f>
        <v>1</v>
      </c>
      <c r="B1076" s="13" t="s">
        <v>137</v>
      </c>
      <c r="C1076" s="193" t="s">
        <v>2981</v>
      </c>
      <c r="D1076" s="215" t="s">
        <v>1807</v>
      </c>
      <c r="E1076" s="215" t="s">
        <v>1808</v>
      </c>
      <c r="F1076" s="196" t="s">
        <v>34</v>
      </c>
      <c r="G1076" s="215" t="s">
        <v>2397</v>
      </c>
      <c r="H1076" s="193" t="s">
        <v>6</v>
      </c>
      <c r="I1076" s="224" t="s">
        <v>2867</v>
      </c>
      <c r="J1076" s="120" t="s">
        <v>2478</v>
      </c>
      <c r="K1076" s="4"/>
      <c r="L1076" s="4"/>
      <c r="M1076" s="4" t="s">
        <v>16</v>
      </c>
      <c r="N1076" s="4"/>
      <c r="O1076" s="4" t="s">
        <v>28</v>
      </c>
      <c r="P1076" s="4"/>
      <c r="Q1076" s="4" t="s">
        <v>28</v>
      </c>
      <c r="R1076" s="4"/>
      <c r="S1076" s="4"/>
      <c r="T1076" s="4" t="s">
        <v>16</v>
      </c>
      <c r="U1076" s="4"/>
      <c r="V1076" s="4" t="s">
        <v>16</v>
      </c>
      <c r="W1076" s="4"/>
      <c r="X1076" s="4" t="s">
        <v>16</v>
      </c>
      <c r="Y1076" s="4"/>
      <c r="Z1076" s="4"/>
      <c r="AA1076" s="4" t="s">
        <v>16</v>
      </c>
      <c r="AB1076" s="4"/>
      <c r="AC1076" s="4" t="s">
        <v>16</v>
      </c>
      <c r="AD1076" s="4"/>
      <c r="AE1076" s="4" t="s">
        <v>16</v>
      </c>
      <c r="AF1076" s="185"/>
      <c r="AG1076" s="4"/>
      <c r="AH1076" s="4" t="s">
        <v>28</v>
      </c>
      <c r="AI1076" s="4"/>
      <c r="AJ1076" s="4" t="s">
        <v>16</v>
      </c>
      <c r="AK1076" s="4"/>
      <c r="AL1076" s="4" t="s">
        <v>28</v>
      </c>
      <c r="AM1076" s="4"/>
      <c r="AN1076" s="4"/>
      <c r="AO1076" s="4" t="s">
        <v>16</v>
      </c>
      <c r="AP1076" s="42">
        <f ca="1">COUNTIFS(INDIRECT(Data!$J$2),"&lt;&gt;")</f>
        <v>13</v>
      </c>
      <c r="AQ1076" s="42">
        <f ca="1">COUNTIFS(INDIRECT(Data!$J$2),"P")</f>
        <v>9</v>
      </c>
      <c r="AR1076" s="42">
        <f ca="1">COUNTIFS(INDIRECT(Data!$J$2),"A")</f>
        <v>4</v>
      </c>
      <c r="AS1076" s="43">
        <f ca="1">COUNTIFS(INDIRECT(Data!$J$2),"L")</f>
        <v>0</v>
      </c>
      <c r="AT1076" s="44">
        <f ca="1">IFERROR(Attd_Sheet[[#This Row],[Classes Attended]]/Attd_Sheet[[#This Row],[Column1]],"")</f>
        <v>0.69230769230769229</v>
      </c>
      <c r="AU1076" s="26"/>
    </row>
    <row r="1077" spans="1:47" s="35" customFormat="1" hidden="1" x14ac:dyDescent="0.25">
      <c r="A1077" s="42">
        <f>COUNTIFS(Attd_Sheet[Student ID],Attd_Sheet[[#This Row],[Student ID]])</f>
        <v>1</v>
      </c>
      <c r="B1077" s="13" t="s">
        <v>137</v>
      </c>
      <c r="C1077" s="193" t="s">
        <v>2981</v>
      </c>
      <c r="D1077" s="215" t="s">
        <v>1809</v>
      </c>
      <c r="E1077" s="215" t="s">
        <v>1810</v>
      </c>
      <c r="F1077" s="196" t="s">
        <v>34</v>
      </c>
      <c r="G1077" s="215" t="s">
        <v>2397</v>
      </c>
      <c r="H1077" s="193" t="s">
        <v>6</v>
      </c>
      <c r="I1077" s="224" t="s">
        <v>2867</v>
      </c>
      <c r="J1077" s="120" t="s">
        <v>2478</v>
      </c>
      <c r="K1077" s="4"/>
      <c r="L1077" s="4"/>
      <c r="M1077" s="4" t="s">
        <v>16</v>
      </c>
      <c r="N1077" s="4"/>
      <c r="O1077" s="4" t="s">
        <v>28</v>
      </c>
      <c r="P1077" s="4"/>
      <c r="Q1077" s="4" t="s">
        <v>16</v>
      </c>
      <c r="R1077" s="4"/>
      <c r="S1077" s="4"/>
      <c r="T1077" s="4" t="s">
        <v>16</v>
      </c>
      <c r="U1077" s="4"/>
      <c r="V1077" s="4" t="s">
        <v>16</v>
      </c>
      <c r="W1077" s="4"/>
      <c r="X1077" s="4" t="s">
        <v>28</v>
      </c>
      <c r="Y1077" s="4"/>
      <c r="Z1077" s="4"/>
      <c r="AA1077" s="4" t="s">
        <v>16</v>
      </c>
      <c r="AB1077" s="4"/>
      <c r="AC1077" s="4" t="s">
        <v>28</v>
      </c>
      <c r="AD1077" s="4"/>
      <c r="AE1077" s="4" t="s">
        <v>28</v>
      </c>
      <c r="AF1077" s="4"/>
      <c r="AG1077" s="4"/>
      <c r="AH1077" s="4" t="s">
        <v>16</v>
      </c>
      <c r="AI1077" s="4"/>
      <c r="AJ1077" s="4" t="s">
        <v>16</v>
      </c>
      <c r="AK1077" s="4"/>
      <c r="AL1077" s="4" t="s">
        <v>28</v>
      </c>
      <c r="AM1077" s="4"/>
      <c r="AN1077" s="4"/>
      <c r="AO1077" s="4" t="s">
        <v>16</v>
      </c>
      <c r="AP1077" s="42">
        <f ca="1">COUNTIFS(INDIRECT(Data!$J$2),"&lt;&gt;")</f>
        <v>13</v>
      </c>
      <c r="AQ1077" s="42">
        <f ca="1">COUNTIFS(INDIRECT(Data!$J$2),"P")</f>
        <v>8</v>
      </c>
      <c r="AR1077" s="42">
        <f ca="1">COUNTIFS(INDIRECT(Data!$J$2),"A")</f>
        <v>5</v>
      </c>
      <c r="AS1077" s="43">
        <f ca="1">COUNTIFS(INDIRECT(Data!$J$2),"L")</f>
        <v>0</v>
      </c>
      <c r="AT1077" s="44">
        <f ca="1">IFERROR(Attd_Sheet[[#This Row],[Classes Attended]]/Attd_Sheet[[#This Row],[Column1]],"")</f>
        <v>0.61538461538461542</v>
      </c>
      <c r="AU1077" s="26"/>
    </row>
    <row r="1078" spans="1:47" s="35" customFormat="1" hidden="1" x14ac:dyDescent="0.25">
      <c r="A1078" s="42">
        <f>COUNTIFS(Attd_Sheet[Student ID],Attd_Sheet[[#This Row],[Student ID]])</f>
        <v>1</v>
      </c>
      <c r="B1078" s="13" t="s">
        <v>137</v>
      </c>
      <c r="C1078" s="193" t="s">
        <v>2981</v>
      </c>
      <c r="D1078" s="215" t="s">
        <v>1811</v>
      </c>
      <c r="E1078" s="215" t="s">
        <v>1760</v>
      </c>
      <c r="F1078" s="196" t="s">
        <v>34</v>
      </c>
      <c r="G1078" s="215" t="s">
        <v>2397</v>
      </c>
      <c r="H1078" s="193" t="s">
        <v>6</v>
      </c>
      <c r="I1078" s="224" t="s">
        <v>2867</v>
      </c>
      <c r="J1078" s="120" t="s">
        <v>2478</v>
      </c>
      <c r="K1078" s="4"/>
      <c r="L1078" s="4"/>
      <c r="M1078" s="4" t="s">
        <v>16</v>
      </c>
      <c r="N1078" s="4"/>
      <c r="O1078" s="4" t="s">
        <v>28</v>
      </c>
      <c r="P1078" s="4"/>
      <c r="Q1078" s="4" t="s">
        <v>28</v>
      </c>
      <c r="R1078" s="4"/>
      <c r="S1078" s="4"/>
      <c r="T1078" s="4" t="s">
        <v>16</v>
      </c>
      <c r="U1078" s="4"/>
      <c r="V1078" s="4" t="s">
        <v>16</v>
      </c>
      <c r="W1078" s="4"/>
      <c r="X1078" s="4" t="s">
        <v>28</v>
      </c>
      <c r="Y1078" s="4"/>
      <c r="Z1078" s="4"/>
      <c r="AA1078" s="4" t="s">
        <v>16</v>
      </c>
      <c r="AB1078" s="4"/>
      <c r="AC1078" s="4" t="s">
        <v>28</v>
      </c>
      <c r="AD1078" s="4"/>
      <c r="AE1078" s="4" t="s">
        <v>28</v>
      </c>
      <c r="AF1078" s="4"/>
      <c r="AG1078" s="4"/>
      <c r="AH1078" s="4" t="s">
        <v>28</v>
      </c>
      <c r="AI1078" s="4"/>
      <c r="AJ1078" s="4" t="s">
        <v>16</v>
      </c>
      <c r="AK1078" s="4"/>
      <c r="AL1078" s="4" t="s">
        <v>28</v>
      </c>
      <c r="AM1078" s="4"/>
      <c r="AN1078" s="4"/>
      <c r="AO1078" s="4" t="s">
        <v>28</v>
      </c>
      <c r="AP1078" s="42">
        <f ca="1">COUNTIFS(INDIRECT(Data!$J$2),"&lt;&gt;")</f>
        <v>13</v>
      </c>
      <c r="AQ1078" s="42">
        <f ca="1">COUNTIFS(INDIRECT(Data!$J$2),"P")</f>
        <v>5</v>
      </c>
      <c r="AR1078" s="42">
        <f ca="1">COUNTIFS(INDIRECT(Data!$J$2),"A")</f>
        <v>8</v>
      </c>
      <c r="AS1078" s="43">
        <f ca="1">COUNTIFS(INDIRECT(Data!$J$2),"L")</f>
        <v>0</v>
      </c>
      <c r="AT1078" s="44">
        <f ca="1">IFERROR(Attd_Sheet[[#This Row],[Classes Attended]]/Attd_Sheet[[#This Row],[Column1]],"")</f>
        <v>0.38461538461538464</v>
      </c>
      <c r="AU1078" s="26"/>
    </row>
    <row r="1079" spans="1:47" s="35" customFormat="1" hidden="1" x14ac:dyDescent="0.25">
      <c r="A1079" s="42">
        <f>COUNTIFS(Attd_Sheet[Student ID],Attd_Sheet[[#This Row],[Student ID]])</f>
        <v>1</v>
      </c>
      <c r="B1079" s="13" t="s">
        <v>137</v>
      </c>
      <c r="C1079" s="193" t="s">
        <v>2981</v>
      </c>
      <c r="D1079" s="215" t="s">
        <v>1812</v>
      </c>
      <c r="E1079" s="215" t="s">
        <v>1813</v>
      </c>
      <c r="F1079" s="196" t="s">
        <v>34</v>
      </c>
      <c r="G1079" s="215" t="s">
        <v>2397</v>
      </c>
      <c r="H1079" s="193" t="s">
        <v>6</v>
      </c>
      <c r="I1079" s="224" t="s">
        <v>2867</v>
      </c>
      <c r="J1079" s="120" t="s">
        <v>2478</v>
      </c>
      <c r="K1079" s="4"/>
      <c r="L1079" s="4"/>
      <c r="M1079" s="4" t="s">
        <v>28</v>
      </c>
      <c r="N1079" s="4"/>
      <c r="O1079" s="4" t="s">
        <v>28</v>
      </c>
      <c r="P1079" s="4"/>
      <c r="Q1079" s="4" t="s">
        <v>28</v>
      </c>
      <c r="R1079" s="4"/>
      <c r="S1079" s="4"/>
      <c r="T1079" s="4" t="s">
        <v>28</v>
      </c>
      <c r="U1079" s="4"/>
      <c r="V1079" s="4" t="s">
        <v>28</v>
      </c>
      <c r="W1079" s="4"/>
      <c r="X1079" s="4" t="s">
        <v>28</v>
      </c>
      <c r="Y1079" s="4"/>
      <c r="Z1079" s="4"/>
      <c r="AA1079" s="4" t="s">
        <v>28</v>
      </c>
      <c r="AB1079" s="4"/>
      <c r="AC1079" s="4" t="s">
        <v>28</v>
      </c>
      <c r="AD1079" s="4"/>
      <c r="AE1079" s="4" t="s">
        <v>28</v>
      </c>
      <c r="AF1079" s="4"/>
      <c r="AG1079" s="4"/>
      <c r="AH1079" s="4" t="s">
        <v>28</v>
      </c>
      <c r="AI1079" s="4"/>
      <c r="AJ1079" s="4" t="s">
        <v>28</v>
      </c>
      <c r="AK1079" s="4"/>
      <c r="AL1079" s="4" t="s">
        <v>28</v>
      </c>
      <c r="AM1079" s="4"/>
      <c r="AN1079" s="4"/>
      <c r="AO1079" s="4" t="s">
        <v>16</v>
      </c>
      <c r="AP1079" s="42">
        <f ca="1">COUNTIFS(INDIRECT(Data!$J$2),"&lt;&gt;")</f>
        <v>13</v>
      </c>
      <c r="AQ1079" s="42">
        <f ca="1">COUNTIFS(INDIRECT(Data!$J$2),"P")</f>
        <v>1</v>
      </c>
      <c r="AR1079" s="42">
        <f ca="1">COUNTIFS(INDIRECT(Data!$J$2),"A")</f>
        <v>12</v>
      </c>
      <c r="AS1079" s="43">
        <f ca="1">COUNTIFS(INDIRECT(Data!$J$2),"L")</f>
        <v>0</v>
      </c>
      <c r="AT1079" s="44">
        <f ca="1">IFERROR(Attd_Sheet[[#This Row],[Classes Attended]]/Attd_Sheet[[#This Row],[Column1]],"")</f>
        <v>7.6923076923076927E-2</v>
      </c>
      <c r="AU1079" s="26"/>
    </row>
    <row r="1080" spans="1:47" s="35" customFormat="1" hidden="1" x14ac:dyDescent="0.25">
      <c r="A1080" s="42">
        <f>COUNTIFS(Attd_Sheet[Student ID],Attd_Sheet[[#This Row],[Student ID]])</f>
        <v>1</v>
      </c>
      <c r="B1080" s="13" t="s">
        <v>96</v>
      </c>
      <c r="C1080" s="193" t="s">
        <v>2981</v>
      </c>
      <c r="D1080" s="215" t="s">
        <v>1804</v>
      </c>
      <c r="E1080" s="215" t="s">
        <v>1805</v>
      </c>
      <c r="F1080" s="196" t="s">
        <v>34</v>
      </c>
      <c r="G1080" s="215" t="s">
        <v>2397</v>
      </c>
      <c r="H1080" s="193" t="s">
        <v>6</v>
      </c>
      <c r="I1080" s="224" t="s">
        <v>2867</v>
      </c>
      <c r="J1080" s="120" t="s">
        <v>2478</v>
      </c>
      <c r="K1080" s="4"/>
      <c r="L1080" s="4"/>
      <c r="M1080" s="4"/>
      <c r="N1080" s="4"/>
      <c r="O1080" s="4"/>
      <c r="P1080" s="4"/>
      <c r="Q1080" s="4" t="s">
        <v>16</v>
      </c>
      <c r="R1080" s="4"/>
      <c r="S1080" s="4"/>
      <c r="T1080" s="4" t="s">
        <v>16</v>
      </c>
      <c r="U1080" s="4"/>
      <c r="V1080" s="4" t="s">
        <v>16</v>
      </c>
      <c r="W1080" s="4"/>
      <c r="X1080" s="4" t="s">
        <v>16</v>
      </c>
      <c r="Y1080" s="4"/>
      <c r="Z1080" s="4"/>
      <c r="AA1080" s="4" t="s">
        <v>16</v>
      </c>
      <c r="AB1080" s="4"/>
      <c r="AC1080" s="4" t="s">
        <v>16</v>
      </c>
      <c r="AD1080" s="4"/>
      <c r="AE1080" s="4" t="s">
        <v>16</v>
      </c>
      <c r="AF1080" s="4"/>
      <c r="AG1080" s="4"/>
      <c r="AH1080" s="4" t="s">
        <v>16</v>
      </c>
      <c r="AI1080" s="4"/>
      <c r="AJ1080" s="4" t="s">
        <v>16</v>
      </c>
      <c r="AK1080" s="4"/>
      <c r="AL1080" s="4" t="s">
        <v>28</v>
      </c>
      <c r="AM1080" s="4"/>
      <c r="AN1080" s="4"/>
      <c r="AO1080" s="4" t="s">
        <v>16</v>
      </c>
      <c r="AP1080" s="42">
        <f ca="1">COUNTIFS(INDIRECT(Data!$J$2),"&lt;&gt;")</f>
        <v>11</v>
      </c>
      <c r="AQ1080" s="42">
        <f ca="1">COUNTIFS(INDIRECT(Data!$J$2),"P")</f>
        <v>10</v>
      </c>
      <c r="AR1080" s="42">
        <f ca="1">COUNTIFS(INDIRECT(Data!$J$2),"A")</f>
        <v>1</v>
      </c>
      <c r="AS1080" s="43">
        <f ca="1">COUNTIFS(INDIRECT(Data!$J$2),"L")</f>
        <v>0</v>
      </c>
      <c r="AT1080" s="44">
        <f ca="1">IFERROR(Attd_Sheet[[#This Row],[Classes Attended]]/Attd_Sheet[[#This Row],[Column1]],"")</f>
        <v>0.90909090909090906</v>
      </c>
      <c r="AU1080" s="26"/>
    </row>
    <row r="1081" spans="1:47" s="35" customFormat="1" hidden="1" x14ac:dyDescent="0.25">
      <c r="A1081" s="42">
        <f>COUNTIFS(Attd_Sheet[Student ID],Attd_Sheet[[#This Row],[Student ID]])</f>
        <v>1</v>
      </c>
      <c r="B1081" s="13" t="s">
        <v>137</v>
      </c>
      <c r="C1081" s="193" t="s">
        <v>2981</v>
      </c>
      <c r="D1081" s="215" t="s">
        <v>1814</v>
      </c>
      <c r="E1081" s="215" t="s">
        <v>1815</v>
      </c>
      <c r="F1081" s="196" t="s">
        <v>34</v>
      </c>
      <c r="G1081" s="215" t="s">
        <v>2397</v>
      </c>
      <c r="H1081" s="193" t="s">
        <v>6</v>
      </c>
      <c r="I1081" s="224" t="s">
        <v>2867</v>
      </c>
      <c r="J1081" s="120" t="s">
        <v>2478</v>
      </c>
      <c r="K1081" s="4"/>
      <c r="L1081" s="4"/>
      <c r="M1081" s="4" t="s">
        <v>16</v>
      </c>
      <c r="N1081" s="4"/>
      <c r="O1081" s="4" t="s">
        <v>28</v>
      </c>
      <c r="P1081" s="4"/>
      <c r="Q1081" s="4" t="s">
        <v>28</v>
      </c>
      <c r="R1081" s="4"/>
      <c r="S1081" s="4"/>
      <c r="T1081" s="4" t="s">
        <v>16</v>
      </c>
      <c r="U1081" s="4"/>
      <c r="V1081" s="4" t="s">
        <v>16</v>
      </c>
      <c r="W1081" s="4"/>
      <c r="X1081" s="4" t="s">
        <v>28</v>
      </c>
      <c r="Y1081" s="4"/>
      <c r="Z1081" s="4"/>
      <c r="AA1081" s="4" t="s">
        <v>16</v>
      </c>
      <c r="AB1081" s="4"/>
      <c r="AC1081" s="4" t="s">
        <v>16</v>
      </c>
      <c r="AD1081" s="4"/>
      <c r="AE1081" s="4" t="s">
        <v>28</v>
      </c>
      <c r="AF1081" s="4"/>
      <c r="AG1081" s="4"/>
      <c r="AH1081" s="4" t="s">
        <v>28</v>
      </c>
      <c r="AI1081" s="4"/>
      <c r="AJ1081" s="4" t="s">
        <v>16</v>
      </c>
      <c r="AK1081" s="4"/>
      <c r="AL1081" s="4" t="s">
        <v>28</v>
      </c>
      <c r="AM1081" s="4"/>
      <c r="AN1081" s="4"/>
      <c r="AO1081" s="4" t="s">
        <v>16</v>
      </c>
      <c r="AP1081" s="42">
        <f ca="1">COUNTIFS(INDIRECT(Data!$J$2),"&lt;&gt;")</f>
        <v>13</v>
      </c>
      <c r="AQ1081" s="42">
        <f ca="1">COUNTIFS(INDIRECT(Data!$J$2),"P")</f>
        <v>7</v>
      </c>
      <c r="AR1081" s="42">
        <f ca="1">COUNTIFS(INDIRECT(Data!$J$2),"A")</f>
        <v>6</v>
      </c>
      <c r="AS1081" s="43">
        <f ca="1">COUNTIFS(INDIRECT(Data!$J$2),"L")</f>
        <v>0</v>
      </c>
      <c r="AT1081" s="44">
        <f ca="1">IFERROR(Attd_Sheet[[#This Row],[Classes Attended]]/Attd_Sheet[[#This Row],[Column1]],"")</f>
        <v>0.53846153846153844</v>
      </c>
      <c r="AU1081" s="26"/>
    </row>
    <row r="1082" spans="1:47" s="35" customFormat="1" hidden="1" x14ac:dyDescent="0.25">
      <c r="A1082" s="42">
        <f>COUNTIFS(Attd_Sheet[Student ID],Attd_Sheet[[#This Row],[Student ID]])</f>
        <v>1</v>
      </c>
      <c r="B1082" s="13" t="s">
        <v>137</v>
      </c>
      <c r="C1082" s="193" t="s">
        <v>2981</v>
      </c>
      <c r="D1082" s="215" t="s">
        <v>1816</v>
      </c>
      <c r="E1082" s="215" t="s">
        <v>1817</v>
      </c>
      <c r="F1082" s="196" t="s">
        <v>34</v>
      </c>
      <c r="G1082" s="215" t="s">
        <v>2397</v>
      </c>
      <c r="H1082" s="193" t="s">
        <v>6</v>
      </c>
      <c r="I1082" s="224" t="s">
        <v>2867</v>
      </c>
      <c r="J1082" s="120" t="s">
        <v>2478</v>
      </c>
      <c r="K1082" s="4"/>
      <c r="L1082" s="4"/>
      <c r="M1082" s="4" t="s">
        <v>16</v>
      </c>
      <c r="N1082" s="185"/>
      <c r="O1082" s="4" t="s">
        <v>28</v>
      </c>
      <c r="P1082" s="4"/>
      <c r="Q1082" s="4" t="s">
        <v>16</v>
      </c>
      <c r="R1082" s="4"/>
      <c r="S1082" s="4"/>
      <c r="T1082" s="4" t="s">
        <v>16</v>
      </c>
      <c r="U1082" s="4"/>
      <c r="V1082" s="4" t="s">
        <v>16</v>
      </c>
      <c r="W1082" s="4"/>
      <c r="X1082" s="4" t="s">
        <v>16</v>
      </c>
      <c r="Y1082" s="4"/>
      <c r="Z1082" s="4"/>
      <c r="AA1082" s="4" t="s">
        <v>16</v>
      </c>
      <c r="AB1082" s="4"/>
      <c r="AC1082" s="4" t="s">
        <v>16</v>
      </c>
      <c r="AD1082" s="4"/>
      <c r="AE1082" s="4" t="s">
        <v>28</v>
      </c>
      <c r="AF1082" s="4"/>
      <c r="AG1082" s="4"/>
      <c r="AH1082" s="4" t="s">
        <v>16</v>
      </c>
      <c r="AI1082" s="4"/>
      <c r="AJ1082" s="4" t="s">
        <v>16</v>
      </c>
      <c r="AK1082" s="4"/>
      <c r="AL1082" s="4" t="s">
        <v>16</v>
      </c>
      <c r="AM1082" s="4"/>
      <c r="AN1082" s="4"/>
      <c r="AO1082" s="4" t="s">
        <v>16</v>
      </c>
      <c r="AP1082" s="42">
        <f ca="1">COUNTIFS(INDIRECT(Data!$J$2),"&lt;&gt;")</f>
        <v>13</v>
      </c>
      <c r="AQ1082" s="42">
        <f ca="1">COUNTIFS(INDIRECT(Data!$J$2),"P")</f>
        <v>11</v>
      </c>
      <c r="AR1082" s="42">
        <f ca="1">COUNTIFS(INDIRECT(Data!$J$2),"A")</f>
        <v>2</v>
      </c>
      <c r="AS1082" s="43">
        <f ca="1">COUNTIFS(INDIRECT(Data!$J$2),"L")</f>
        <v>0</v>
      </c>
      <c r="AT1082" s="44">
        <f ca="1">IFERROR(Attd_Sheet[[#This Row],[Classes Attended]]/Attd_Sheet[[#This Row],[Column1]],"")</f>
        <v>0.84615384615384615</v>
      </c>
      <c r="AU1082" s="26"/>
    </row>
    <row r="1083" spans="1:47" s="35" customFormat="1" hidden="1" x14ac:dyDescent="0.25">
      <c r="A1083" s="42">
        <f>COUNTIFS(Attd_Sheet[Student ID],Attd_Sheet[[#This Row],[Student ID]])</f>
        <v>1</v>
      </c>
      <c r="B1083" s="13" t="s">
        <v>137</v>
      </c>
      <c r="C1083" s="193" t="s">
        <v>2981</v>
      </c>
      <c r="D1083" s="215" t="s">
        <v>1818</v>
      </c>
      <c r="E1083" s="215" t="s">
        <v>1819</v>
      </c>
      <c r="F1083" s="196" t="s">
        <v>34</v>
      </c>
      <c r="G1083" s="215" t="s">
        <v>2397</v>
      </c>
      <c r="H1083" s="193" t="s">
        <v>6</v>
      </c>
      <c r="I1083" s="224" t="s">
        <v>2867</v>
      </c>
      <c r="J1083" s="120" t="s">
        <v>2478</v>
      </c>
      <c r="K1083" s="4"/>
      <c r="L1083" s="4"/>
      <c r="M1083" s="4" t="s">
        <v>16</v>
      </c>
      <c r="N1083" s="185"/>
      <c r="O1083" s="4" t="s">
        <v>28</v>
      </c>
      <c r="P1083" s="4"/>
      <c r="Q1083" s="4" t="s">
        <v>28</v>
      </c>
      <c r="R1083" s="4"/>
      <c r="S1083" s="4"/>
      <c r="T1083" s="4" t="s">
        <v>16</v>
      </c>
      <c r="U1083" s="4"/>
      <c r="V1083" s="4" t="s">
        <v>16</v>
      </c>
      <c r="W1083" s="4"/>
      <c r="X1083" s="4" t="s">
        <v>16</v>
      </c>
      <c r="Y1083" s="4"/>
      <c r="Z1083" s="4"/>
      <c r="AA1083" s="4" t="s">
        <v>16</v>
      </c>
      <c r="AB1083" s="4"/>
      <c r="AC1083" s="4" t="s">
        <v>16</v>
      </c>
      <c r="AD1083" s="4"/>
      <c r="AE1083" s="4" t="s">
        <v>16</v>
      </c>
      <c r="AF1083" s="4"/>
      <c r="AG1083" s="4"/>
      <c r="AH1083" s="4" t="s">
        <v>16</v>
      </c>
      <c r="AI1083" s="4"/>
      <c r="AJ1083" s="4" t="s">
        <v>16</v>
      </c>
      <c r="AK1083" s="4"/>
      <c r="AL1083" s="4" t="s">
        <v>16</v>
      </c>
      <c r="AM1083" s="4"/>
      <c r="AN1083" s="4"/>
      <c r="AO1083" s="4" t="s">
        <v>16</v>
      </c>
      <c r="AP1083" s="42">
        <f ca="1">COUNTIFS(INDIRECT(Data!$J$2),"&lt;&gt;")</f>
        <v>13</v>
      </c>
      <c r="AQ1083" s="42">
        <f ca="1">COUNTIFS(INDIRECT(Data!$J$2),"P")</f>
        <v>11</v>
      </c>
      <c r="AR1083" s="42">
        <f ca="1">COUNTIFS(INDIRECT(Data!$J$2),"A")</f>
        <v>2</v>
      </c>
      <c r="AS1083" s="43">
        <f ca="1">COUNTIFS(INDIRECT(Data!$J$2),"L")</f>
        <v>0</v>
      </c>
      <c r="AT1083" s="44">
        <f ca="1">IFERROR(Attd_Sheet[[#This Row],[Classes Attended]]/Attd_Sheet[[#This Row],[Column1]],"")</f>
        <v>0.84615384615384615</v>
      </c>
      <c r="AU1083" s="26"/>
    </row>
    <row r="1084" spans="1:47" s="35" customFormat="1" hidden="1" x14ac:dyDescent="0.25">
      <c r="A1084" s="42">
        <f>COUNTIFS(Attd_Sheet[Student ID],Attd_Sheet[[#This Row],[Student ID]])</f>
        <v>1</v>
      </c>
      <c r="B1084" s="13" t="s">
        <v>137</v>
      </c>
      <c r="C1084" s="193" t="s">
        <v>2981</v>
      </c>
      <c r="D1084" s="215" t="s">
        <v>1820</v>
      </c>
      <c r="E1084" s="215" t="s">
        <v>1821</v>
      </c>
      <c r="F1084" s="196" t="s">
        <v>34</v>
      </c>
      <c r="G1084" s="215" t="s">
        <v>2397</v>
      </c>
      <c r="H1084" s="193" t="s">
        <v>6</v>
      </c>
      <c r="I1084" s="224" t="s">
        <v>2867</v>
      </c>
      <c r="J1084" s="120" t="s">
        <v>2478</v>
      </c>
      <c r="K1084" s="4"/>
      <c r="L1084" s="4"/>
      <c r="M1084" s="4" t="s">
        <v>16</v>
      </c>
      <c r="N1084" s="185"/>
      <c r="O1084" s="4" t="s">
        <v>16</v>
      </c>
      <c r="P1084" s="4"/>
      <c r="Q1084" s="4" t="s">
        <v>28</v>
      </c>
      <c r="R1084" s="4"/>
      <c r="S1084" s="4"/>
      <c r="T1084" s="4" t="s">
        <v>28</v>
      </c>
      <c r="U1084" s="4"/>
      <c r="V1084" s="4" t="s">
        <v>16</v>
      </c>
      <c r="W1084" s="4"/>
      <c r="X1084" s="4" t="s">
        <v>16</v>
      </c>
      <c r="Y1084" s="4"/>
      <c r="Z1084" s="4"/>
      <c r="AA1084" s="4" t="s">
        <v>16</v>
      </c>
      <c r="AB1084" s="4"/>
      <c r="AC1084" s="4" t="s">
        <v>16</v>
      </c>
      <c r="AD1084" s="4"/>
      <c r="AE1084" s="4" t="s">
        <v>16</v>
      </c>
      <c r="AF1084" s="4"/>
      <c r="AG1084" s="4"/>
      <c r="AH1084" s="4" t="s">
        <v>28</v>
      </c>
      <c r="AI1084" s="4"/>
      <c r="AJ1084" s="4" t="s">
        <v>16</v>
      </c>
      <c r="AK1084" s="4"/>
      <c r="AL1084" s="4" t="s">
        <v>28</v>
      </c>
      <c r="AM1084" s="4"/>
      <c r="AN1084" s="4"/>
      <c r="AO1084" s="4" t="s">
        <v>16</v>
      </c>
      <c r="AP1084" s="42">
        <f ca="1">COUNTIFS(INDIRECT(Data!$J$2),"&lt;&gt;")</f>
        <v>13</v>
      </c>
      <c r="AQ1084" s="42">
        <f ca="1">COUNTIFS(INDIRECT(Data!$J$2),"P")</f>
        <v>9</v>
      </c>
      <c r="AR1084" s="42">
        <f ca="1">COUNTIFS(INDIRECT(Data!$J$2),"A")</f>
        <v>4</v>
      </c>
      <c r="AS1084" s="43">
        <f ca="1">COUNTIFS(INDIRECT(Data!$J$2),"L")</f>
        <v>0</v>
      </c>
      <c r="AT1084" s="44">
        <f ca="1">IFERROR(Attd_Sheet[[#This Row],[Classes Attended]]/Attd_Sheet[[#This Row],[Column1]],"")</f>
        <v>0.69230769230769229</v>
      </c>
      <c r="AU1084" s="26"/>
    </row>
    <row r="1085" spans="1:47" s="35" customFormat="1" hidden="1" x14ac:dyDescent="0.25">
      <c r="A1085" s="42">
        <f>COUNTIFS(Attd_Sheet[Student ID],Attd_Sheet[[#This Row],[Student ID]])</f>
        <v>1</v>
      </c>
      <c r="B1085" s="13" t="s">
        <v>137</v>
      </c>
      <c r="C1085" s="193" t="s">
        <v>2981</v>
      </c>
      <c r="D1085" s="215" t="s">
        <v>1822</v>
      </c>
      <c r="E1085" s="215" t="s">
        <v>1823</v>
      </c>
      <c r="F1085" s="196" t="s">
        <v>34</v>
      </c>
      <c r="G1085" s="215" t="s">
        <v>2397</v>
      </c>
      <c r="H1085" s="193" t="s">
        <v>6</v>
      </c>
      <c r="I1085" s="224" t="s">
        <v>2867</v>
      </c>
      <c r="J1085" s="120" t="s">
        <v>2478</v>
      </c>
      <c r="K1085" s="4"/>
      <c r="L1085" s="4"/>
      <c r="M1085" s="4" t="s">
        <v>16</v>
      </c>
      <c r="N1085" s="185"/>
      <c r="O1085" s="4" t="s">
        <v>28</v>
      </c>
      <c r="P1085" s="4"/>
      <c r="Q1085" s="4" t="s">
        <v>16</v>
      </c>
      <c r="R1085" s="4"/>
      <c r="S1085" s="4"/>
      <c r="T1085" s="4" t="s">
        <v>16</v>
      </c>
      <c r="U1085" s="4"/>
      <c r="V1085" s="4" t="s">
        <v>16</v>
      </c>
      <c r="W1085" s="4"/>
      <c r="X1085" s="4" t="s">
        <v>28</v>
      </c>
      <c r="Y1085" s="4"/>
      <c r="Z1085" s="4"/>
      <c r="AA1085" s="4" t="s">
        <v>16</v>
      </c>
      <c r="AB1085" s="4"/>
      <c r="AC1085" s="4" t="s">
        <v>16</v>
      </c>
      <c r="AD1085" s="4"/>
      <c r="AE1085" s="4" t="s">
        <v>16</v>
      </c>
      <c r="AF1085" s="4"/>
      <c r="AG1085" s="4"/>
      <c r="AH1085" s="4" t="s">
        <v>16</v>
      </c>
      <c r="AI1085" s="4"/>
      <c r="AJ1085" s="4" t="s">
        <v>16</v>
      </c>
      <c r="AK1085" s="4"/>
      <c r="AL1085" s="4" t="s">
        <v>28</v>
      </c>
      <c r="AM1085" s="4"/>
      <c r="AN1085" s="4"/>
      <c r="AO1085" s="4" t="s">
        <v>16</v>
      </c>
      <c r="AP1085" s="42">
        <f ca="1">COUNTIFS(INDIRECT(Data!$J$2),"&lt;&gt;")</f>
        <v>13</v>
      </c>
      <c r="AQ1085" s="42">
        <f ca="1">COUNTIFS(INDIRECT(Data!$J$2),"P")</f>
        <v>10</v>
      </c>
      <c r="AR1085" s="42">
        <f ca="1">COUNTIFS(INDIRECT(Data!$J$2),"A")</f>
        <v>3</v>
      </c>
      <c r="AS1085" s="43">
        <f ca="1">COUNTIFS(INDIRECT(Data!$J$2),"L")</f>
        <v>0</v>
      </c>
      <c r="AT1085" s="44">
        <f ca="1">IFERROR(Attd_Sheet[[#This Row],[Classes Attended]]/Attd_Sheet[[#This Row],[Column1]],"")</f>
        <v>0.76923076923076927</v>
      </c>
      <c r="AU1085" s="26"/>
    </row>
    <row r="1086" spans="1:47" s="35" customFormat="1" hidden="1" x14ac:dyDescent="0.25">
      <c r="A1086" s="42">
        <f>COUNTIFS(Attd_Sheet[Student ID],Attd_Sheet[[#This Row],[Student ID]])</f>
        <v>1</v>
      </c>
      <c r="B1086" s="13" t="s">
        <v>137</v>
      </c>
      <c r="C1086" s="193" t="s">
        <v>2981</v>
      </c>
      <c r="D1086" s="215" t="s">
        <v>1824</v>
      </c>
      <c r="E1086" s="215" t="s">
        <v>1825</v>
      </c>
      <c r="F1086" s="196" t="s">
        <v>34</v>
      </c>
      <c r="G1086" s="215" t="s">
        <v>2397</v>
      </c>
      <c r="H1086" s="193" t="s">
        <v>6</v>
      </c>
      <c r="I1086" s="224" t="s">
        <v>2867</v>
      </c>
      <c r="J1086" s="120" t="s">
        <v>2478</v>
      </c>
      <c r="K1086" s="4"/>
      <c r="L1086" s="4"/>
      <c r="M1086" s="4" t="s">
        <v>16</v>
      </c>
      <c r="N1086" s="185"/>
      <c r="O1086" s="4" t="s">
        <v>16</v>
      </c>
      <c r="P1086" s="4"/>
      <c r="Q1086" s="4" t="s">
        <v>28</v>
      </c>
      <c r="R1086" s="4"/>
      <c r="S1086" s="4"/>
      <c r="T1086" s="4" t="s">
        <v>16</v>
      </c>
      <c r="U1086" s="4"/>
      <c r="V1086" s="4" t="s">
        <v>16</v>
      </c>
      <c r="W1086" s="4"/>
      <c r="X1086" s="4" t="s">
        <v>16</v>
      </c>
      <c r="Y1086" s="4"/>
      <c r="Z1086" s="4"/>
      <c r="AA1086" s="4" t="s">
        <v>16</v>
      </c>
      <c r="AB1086" s="4"/>
      <c r="AC1086" s="4" t="s">
        <v>16</v>
      </c>
      <c r="AD1086" s="4"/>
      <c r="AE1086" s="4" t="s">
        <v>16</v>
      </c>
      <c r="AF1086" s="4"/>
      <c r="AG1086" s="4"/>
      <c r="AH1086" s="4" t="s">
        <v>28</v>
      </c>
      <c r="AI1086" s="4"/>
      <c r="AJ1086" s="4" t="s">
        <v>16</v>
      </c>
      <c r="AK1086" s="4"/>
      <c r="AL1086" s="4" t="s">
        <v>16</v>
      </c>
      <c r="AM1086" s="4"/>
      <c r="AN1086" s="4"/>
      <c r="AO1086" s="4" t="s">
        <v>16</v>
      </c>
      <c r="AP1086" s="42">
        <f ca="1">COUNTIFS(INDIRECT(Data!$J$2),"&lt;&gt;")</f>
        <v>13</v>
      </c>
      <c r="AQ1086" s="42">
        <f ca="1">COUNTIFS(INDIRECT(Data!$J$2),"P")</f>
        <v>11</v>
      </c>
      <c r="AR1086" s="42">
        <f ca="1">COUNTIFS(INDIRECT(Data!$J$2),"A")</f>
        <v>2</v>
      </c>
      <c r="AS1086" s="43">
        <f ca="1">COUNTIFS(INDIRECT(Data!$J$2),"L")</f>
        <v>0</v>
      </c>
      <c r="AT1086" s="44">
        <f ca="1">IFERROR(Attd_Sheet[[#This Row],[Classes Attended]]/Attd_Sheet[[#This Row],[Column1]],"")</f>
        <v>0.84615384615384615</v>
      </c>
      <c r="AU1086" s="26"/>
    </row>
    <row r="1087" spans="1:47" s="35" customFormat="1" hidden="1" x14ac:dyDescent="0.25">
      <c r="A1087" s="42">
        <f>COUNTIFS(Attd_Sheet[Student ID],Attd_Sheet[[#This Row],[Student ID]])</f>
        <v>1</v>
      </c>
      <c r="B1087" s="13" t="s">
        <v>137</v>
      </c>
      <c r="C1087" s="193" t="s">
        <v>2981</v>
      </c>
      <c r="D1087" s="215" t="s">
        <v>1826</v>
      </c>
      <c r="E1087" s="215" t="s">
        <v>1491</v>
      </c>
      <c r="F1087" s="196" t="s">
        <v>34</v>
      </c>
      <c r="G1087" s="215" t="s">
        <v>2397</v>
      </c>
      <c r="H1087" s="193" t="s">
        <v>6</v>
      </c>
      <c r="I1087" s="224" t="s">
        <v>2867</v>
      </c>
      <c r="J1087" s="120" t="s">
        <v>2478</v>
      </c>
      <c r="K1087" s="96"/>
      <c r="L1087" s="4"/>
      <c r="M1087" s="4" t="s">
        <v>16</v>
      </c>
      <c r="N1087" s="185"/>
      <c r="O1087" s="4" t="s">
        <v>16</v>
      </c>
      <c r="P1087" s="4"/>
      <c r="Q1087" s="4" t="s">
        <v>16</v>
      </c>
      <c r="R1087" s="4"/>
      <c r="S1087" s="4"/>
      <c r="T1087" s="4" t="s">
        <v>16</v>
      </c>
      <c r="U1087" s="4"/>
      <c r="V1087" s="4" t="s">
        <v>16</v>
      </c>
      <c r="W1087" s="4"/>
      <c r="X1087" s="4" t="s">
        <v>16</v>
      </c>
      <c r="Y1087" s="4"/>
      <c r="Z1087" s="4"/>
      <c r="AA1087" s="4" t="s">
        <v>16</v>
      </c>
      <c r="AB1087" s="4"/>
      <c r="AC1087" s="4" t="s">
        <v>16</v>
      </c>
      <c r="AD1087" s="4"/>
      <c r="AE1087" s="4" t="s">
        <v>16</v>
      </c>
      <c r="AF1087" s="4"/>
      <c r="AG1087" s="4"/>
      <c r="AH1087" s="4" t="s">
        <v>16</v>
      </c>
      <c r="AI1087" s="4"/>
      <c r="AJ1087" s="4" t="s">
        <v>16</v>
      </c>
      <c r="AK1087" s="4"/>
      <c r="AL1087" s="4" t="s">
        <v>16</v>
      </c>
      <c r="AM1087" s="4"/>
      <c r="AN1087" s="4"/>
      <c r="AO1087" s="4" t="s">
        <v>16</v>
      </c>
      <c r="AP1087" s="42">
        <f ca="1">COUNTIFS(INDIRECT(Data!$J$2),"&lt;&gt;")</f>
        <v>13</v>
      </c>
      <c r="AQ1087" s="42">
        <f ca="1">COUNTIFS(INDIRECT(Data!$J$2),"P")</f>
        <v>13</v>
      </c>
      <c r="AR1087" s="42">
        <f ca="1">COUNTIFS(INDIRECT(Data!$J$2),"A")</f>
        <v>0</v>
      </c>
      <c r="AS1087" s="43">
        <f ca="1">COUNTIFS(INDIRECT(Data!$J$2),"L")</f>
        <v>0</v>
      </c>
      <c r="AT1087" s="44">
        <f ca="1">IFERROR(Attd_Sheet[[#This Row],[Classes Attended]]/Attd_Sheet[[#This Row],[Column1]],"")</f>
        <v>1</v>
      </c>
      <c r="AU1087" s="26"/>
    </row>
    <row r="1088" spans="1:47" s="35" customFormat="1" hidden="1" x14ac:dyDescent="0.25">
      <c r="A1088" s="42">
        <f>COUNTIFS(Attd_Sheet[Student ID],Attd_Sheet[[#This Row],[Student ID]])</f>
        <v>1</v>
      </c>
      <c r="B1088" s="13" t="s">
        <v>137</v>
      </c>
      <c r="C1088" s="210" t="s">
        <v>2920</v>
      </c>
      <c r="D1088" s="215" t="s">
        <v>689</v>
      </c>
      <c r="E1088" s="215" t="s">
        <v>1499</v>
      </c>
      <c r="F1088" s="196" t="s">
        <v>34</v>
      </c>
      <c r="G1088" s="215" t="s">
        <v>2455</v>
      </c>
      <c r="H1088" s="193" t="s">
        <v>6</v>
      </c>
      <c r="I1088" s="224" t="s">
        <v>2872</v>
      </c>
      <c r="J1088" s="120" t="s">
        <v>2487</v>
      </c>
      <c r="K1088" s="81"/>
      <c r="L1088" s="4"/>
      <c r="M1088" s="4" t="s">
        <v>16</v>
      </c>
      <c r="N1088" s="4"/>
      <c r="O1088" s="4" t="s">
        <v>16</v>
      </c>
      <c r="P1088" s="4"/>
      <c r="Q1088" s="4" t="s">
        <v>16</v>
      </c>
      <c r="R1088" s="4"/>
      <c r="S1088" s="4"/>
      <c r="T1088" s="4" t="s">
        <v>16</v>
      </c>
      <c r="U1088" s="4"/>
      <c r="V1088" s="4" t="s">
        <v>16</v>
      </c>
      <c r="W1088" s="185"/>
      <c r="X1088" s="4" t="s">
        <v>16</v>
      </c>
      <c r="Y1088" s="4"/>
      <c r="Z1088" s="4"/>
      <c r="AA1088" s="4" t="s">
        <v>16</v>
      </c>
      <c r="AB1088" s="4"/>
      <c r="AC1088" s="4" t="s">
        <v>16</v>
      </c>
      <c r="AD1088" s="4"/>
      <c r="AE1088" s="4" t="s">
        <v>16</v>
      </c>
      <c r="AF1088" s="4"/>
      <c r="AG1088" s="4"/>
      <c r="AH1088" s="4" t="s">
        <v>16</v>
      </c>
      <c r="AI1088" s="4"/>
      <c r="AJ1088" s="4" t="s">
        <v>16</v>
      </c>
      <c r="AK1088" s="4"/>
      <c r="AL1088" s="4" t="s">
        <v>16</v>
      </c>
      <c r="AM1088" s="96"/>
      <c r="AN1088" s="4"/>
      <c r="AO1088" s="4" t="s">
        <v>16</v>
      </c>
      <c r="AP1088" s="42">
        <f ca="1">COUNTIFS(INDIRECT(Data!$J$2),"&lt;&gt;")</f>
        <v>13</v>
      </c>
      <c r="AQ1088" s="42">
        <f ca="1">COUNTIFS(INDIRECT(Data!$J$2),"P")</f>
        <v>13</v>
      </c>
      <c r="AR1088" s="42">
        <f ca="1">COUNTIFS(INDIRECT(Data!$J$2),"A")</f>
        <v>0</v>
      </c>
      <c r="AS1088" s="43">
        <f ca="1">COUNTIFS(INDIRECT(Data!$J$2),"L")</f>
        <v>0</v>
      </c>
      <c r="AT1088" s="44">
        <f ca="1">IFERROR(Attd_Sheet[[#This Row],[Classes Attended]]/Attd_Sheet[[#This Row],[Column1]],"")</f>
        <v>1</v>
      </c>
      <c r="AU1088" s="26"/>
    </row>
    <row r="1089" spans="1:47" s="35" customFormat="1" hidden="1" x14ac:dyDescent="0.25">
      <c r="A1089" s="42">
        <f>COUNTIFS(Attd_Sheet[Student ID],Attd_Sheet[[#This Row],[Student ID]])</f>
        <v>1</v>
      </c>
      <c r="B1089" s="13" t="s">
        <v>137</v>
      </c>
      <c r="C1089" s="210" t="s">
        <v>2920</v>
      </c>
      <c r="D1089" s="215" t="s">
        <v>690</v>
      </c>
      <c r="E1089" s="215" t="s">
        <v>1500</v>
      </c>
      <c r="F1089" s="196" t="s">
        <v>34</v>
      </c>
      <c r="G1089" s="215" t="s">
        <v>2455</v>
      </c>
      <c r="H1089" s="193" t="s">
        <v>6</v>
      </c>
      <c r="I1089" s="224" t="s">
        <v>2872</v>
      </c>
      <c r="J1089" s="120" t="s">
        <v>2487</v>
      </c>
      <c r="K1089" s="81"/>
      <c r="L1089" s="4"/>
      <c r="M1089" s="4" t="s">
        <v>16</v>
      </c>
      <c r="N1089" s="4"/>
      <c r="O1089" s="4" t="s">
        <v>16</v>
      </c>
      <c r="P1089" s="4"/>
      <c r="Q1089" s="4" t="s">
        <v>16</v>
      </c>
      <c r="R1089" s="4"/>
      <c r="S1089" s="4"/>
      <c r="T1089" s="4" t="s">
        <v>16</v>
      </c>
      <c r="U1089" s="4"/>
      <c r="V1089" s="4" t="s">
        <v>16</v>
      </c>
      <c r="W1089" s="185"/>
      <c r="X1089" s="4" t="s">
        <v>16</v>
      </c>
      <c r="Y1089" s="4"/>
      <c r="Z1089" s="4"/>
      <c r="AA1089" s="4" t="s">
        <v>16</v>
      </c>
      <c r="AB1089" s="4"/>
      <c r="AC1089" s="4" t="s">
        <v>16</v>
      </c>
      <c r="AD1089" s="4"/>
      <c r="AE1089" s="4" t="s">
        <v>28</v>
      </c>
      <c r="AF1089" s="4"/>
      <c r="AG1089" s="4"/>
      <c r="AH1089" s="4" t="s">
        <v>16</v>
      </c>
      <c r="AI1089" s="4"/>
      <c r="AJ1089" s="4" t="s">
        <v>16</v>
      </c>
      <c r="AK1089" s="4"/>
      <c r="AL1089" s="4" t="s">
        <v>16</v>
      </c>
      <c r="AM1089" s="96"/>
      <c r="AN1089" s="4"/>
      <c r="AO1089" s="4" t="s">
        <v>16</v>
      </c>
      <c r="AP1089" s="42">
        <f ca="1">COUNTIFS(INDIRECT(Data!$J$2),"&lt;&gt;")</f>
        <v>13</v>
      </c>
      <c r="AQ1089" s="42">
        <f ca="1">COUNTIFS(INDIRECT(Data!$J$2),"P")</f>
        <v>12</v>
      </c>
      <c r="AR1089" s="42">
        <f ca="1">COUNTIFS(INDIRECT(Data!$J$2),"A")</f>
        <v>1</v>
      </c>
      <c r="AS1089" s="43">
        <f ca="1">COUNTIFS(INDIRECT(Data!$J$2),"L")</f>
        <v>0</v>
      </c>
      <c r="AT1089" s="44">
        <f ca="1">IFERROR(Attd_Sheet[[#This Row],[Classes Attended]]/Attd_Sheet[[#This Row],[Column1]],"")</f>
        <v>0.92307692307692313</v>
      </c>
      <c r="AU1089" s="26"/>
    </row>
    <row r="1090" spans="1:47" s="35" customFormat="1" hidden="1" x14ac:dyDescent="0.25">
      <c r="A1090" s="42">
        <f>COUNTIFS(Attd_Sheet[Student ID],Attd_Sheet[[#This Row],[Student ID]])</f>
        <v>1</v>
      </c>
      <c r="B1090" s="13" t="s">
        <v>137</v>
      </c>
      <c r="C1090" s="210" t="s">
        <v>2920</v>
      </c>
      <c r="D1090" s="215" t="s">
        <v>692</v>
      </c>
      <c r="E1090" s="215" t="s">
        <v>1502</v>
      </c>
      <c r="F1090" s="196" t="s">
        <v>34</v>
      </c>
      <c r="G1090" s="215" t="s">
        <v>2455</v>
      </c>
      <c r="H1090" s="193" t="s">
        <v>6</v>
      </c>
      <c r="I1090" s="224" t="s">
        <v>2872</v>
      </c>
      <c r="J1090" s="120" t="s">
        <v>2487</v>
      </c>
      <c r="K1090" s="81"/>
      <c r="L1090" s="4"/>
      <c r="M1090" s="4" t="s">
        <v>16</v>
      </c>
      <c r="N1090" s="4"/>
      <c r="O1090" s="4" t="s">
        <v>16</v>
      </c>
      <c r="P1090" s="4"/>
      <c r="Q1090" s="4" t="s">
        <v>16</v>
      </c>
      <c r="R1090" s="4"/>
      <c r="S1090" s="4"/>
      <c r="T1090" s="4" t="s">
        <v>16</v>
      </c>
      <c r="U1090" s="4"/>
      <c r="V1090" s="4" t="s">
        <v>16</v>
      </c>
      <c r="W1090" s="185"/>
      <c r="X1090" s="4" t="s">
        <v>16</v>
      </c>
      <c r="Y1090" s="4"/>
      <c r="Z1090" s="4"/>
      <c r="AA1090" s="4" t="s">
        <v>16</v>
      </c>
      <c r="AB1090" s="4"/>
      <c r="AC1090" s="4" t="s">
        <v>16</v>
      </c>
      <c r="AD1090" s="4"/>
      <c r="AE1090" s="4" t="s">
        <v>28</v>
      </c>
      <c r="AF1090" s="4"/>
      <c r="AG1090" s="4"/>
      <c r="AH1090" s="4" t="s">
        <v>16</v>
      </c>
      <c r="AI1090" s="4"/>
      <c r="AJ1090" s="4" t="s">
        <v>16</v>
      </c>
      <c r="AK1090" s="4"/>
      <c r="AL1090" s="4" t="s">
        <v>16</v>
      </c>
      <c r="AM1090" s="96"/>
      <c r="AN1090" s="4"/>
      <c r="AO1090" s="4" t="s">
        <v>16</v>
      </c>
      <c r="AP1090" s="42">
        <f ca="1">COUNTIFS(INDIRECT(Data!$J$2),"&lt;&gt;")</f>
        <v>13</v>
      </c>
      <c r="AQ1090" s="42">
        <f ca="1">COUNTIFS(INDIRECT(Data!$J$2),"P")</f>
        <v>12</v>
      </c>
      <c r="AR1090" s="42">
        <f ca="1">COUNTIFS(INDIRECT(Data!$J$2),"A")</f>
        <v>1</v>
      </c>
      <c r="AS1090" s="43">
        <f ca="1">COUNTIFS(INDIRECT(Data!$J$2),"L")</f>
        <v>0</v>
      </c>
      <c r="AT1090" s="44">
        <f ca="1">IFERROR(Attd_Sheet[[#This Row],[Classes Attended]]/Attd_Sheet[[#This Row],[Column1]],"")</f>
        <v>0.92307692307692313</v>
      </c>
      <c r="AU1090" s="26"/>
    </row>
    <row r="1091" spans="1:47" s="35" customFormat="1" hidden="1" x14ac:dyDescent="0.25">
      <c r="A1091" s="42">
        <f>COUNTIFS(Attd_Sheet[Student ID],Attd_Sheet[[#This Row],[Student ID]])</f>
        <v>1</v>
      </c>
      <c r="B1091" s="13" t="s">
        <v>137</v>
      </c>
      <c r="C1091" s="210" t="s">
        <v>2920</v>
      </c>
      <c r="D1091" s="215" t="s">
        <v>693</v>
      </c>
      <c r="E1091" s="215" t="s">
        <v>1503</v>
      </c>
      <c r="F1091" s="196" t="s">
        <v>34</v>
      </c>
      <c r="G1091" s="215" t="s">
        <v>2455</v>
      </c>
      <c r="H1091" s="193" t="s">
        <v>6</v>
      </c>
      <c r="I1091" s="224" t="s">
        <v>2872</v>
      </c>
      <c r="J1091" s="120" t="s">
        <v>2487</v>
      </c>
      <c r="K1091" s="81"/>
      <c r="L1091" s="4"/>
      <c r="M1091" s="4" t="s">
        <v>16</v>
      </c>
      <c r="N1091" s="4"/>
      <c r="O1091" s="4" t="s">
        <v>28</v>
      </c>
      <c r="P1091" s="4"/>
      <c r="Q1091" s="4" t="s">
        <v>28</v>
      </c>
      <c r="R1091" s="4"/>
      <c r="S1091" s="4"/>
      <c r="T1091" s="4" t="s">
        <v>16</v>
      </c>
      <c r="U1091" s="4"/>
      <c r="V1091" s="4" t="s">
        <v>28</v>
      </c>
      <c r="W1091" s="185"/>
      <c r="X1091" s="4" t="s">
        <v>28</v>
      </c>
      <c r="Y1091" s="4"/>
      <c r="Z1091" s="4"/>
      <c r="AA1091" s="4" t="s">
        <v>16</v>
      </c>
      <c r="AB1091" s="4"/>
      <c r="AC1091" s="4" t="s">
        <v>17</v>
      </c>
      <c r="AD1091" s="4"/>
      <c r="AE1091" s="4" t="s">
        <v>16</v>
      </c>
      <c r="AF1091" s="4"/>
      <c r="AG1091" s="4"/>
      <c r="AH1091" s="4" t="s">
        <v>16</v>
      </c>
      <c r="AI1091" s="4"/>
      <c r="AJ1091" s="4" t="s">
        <v>16</v>
      </c>
      <c r="AK1091" s="4"/>
      <c r="AL1091" s="4" t="s">
        <v>16</v>
      </c>
      <c r="AM1091" s="96"/>
      <c r="AN1091" s="4"/>
      <c r="AO1091" s="4" t="s">
        <v>16</v>
      </c>
      <c r="AP1091" s="42">
        <f ca="1">COUNTIFS(INDIRECT(Data!$J$2),"&lt;&gt;")</f>
        <v>13</v>
      </c>
      <c r="AQ1091" s="42">
        <f ca="1">COUNTIFS(INDIRECT(Data!$J$2),"P")</f>
        <v>8</v>
      </c>
      <c r="AR1091" s="42">
        <f ca="1">COUNTIFS(INDIRECT(Data!$J$2),"A")</f>
        <v>4</v>
      </c>
      <c r="AS1091" s="43">
        <f ca="1">COUNTIFS(INDIRECT(Data!$J$2),"L")</f>
        <v>1</v>
      </c>
      <c r="AT1091" s="44">
        <f ca="1">IFERROR(Attd_Sheet[[#This Row],[Classes Attended]]/Attd_Sheet[[#This Row],[Column1]],"")</f>
        <v>0.61538461538461542</v>
      </c>
      <c r="AU1091" s="26"/>
    </row>
    <row r="1092" spans="1:47" s="35" customFormat="1" hidden="1" x14ac:dyDescent="0.25">
      <c r="A1092" s="42">
        <f>COUNTIFS(Attd_Sheet[Student ID],Attd_Sheet[[#This Row],[Student ID]])</f>
        <v>1</v>
      </c>
      <c r="B1092" s="13" t="s">
        <v>137</v>
      </c>
      <c r="C1092" s="210" t="s">
        <v>2920</v>
      </c>
      <c r="D1092" s="215" t="s">
        <v>694</v>
      </c>
      <c r="E1092" s="215" t="s">
        <v>1504</v>
      </c>
      <c r="F1092" s="196" t="s">
        <v>34</v>
      </c>
      <c r="G1092" s="215" t="s">
        <v>2455</v>
      </c>
      <c r="H1092" s="193" t="s">
        <v>6</v>
      </c>
      <c r="I1092" s="224" t="s">
        <v>2872</v>
      </c>
      <c r="J1092" s="120" t="s">
        <v>2487</v>
      </c>
      <c r="K1092" s="81"/>
      <c r="L1092" s="4"/>
      <c r="M1092" s="4" t="s">
        <v>28</v>
      </c>
      <c r="N1092" s="4"/>
      <c r="O1092" s="4" t="s">
        <v>28</v>
      </c>
      <c r="P1092" s="4"/>
      <c r="Q1092" s="4" t="s">
        <v>28</v>
      </c>
      <c r="R1092" s="4"/>
      <c r="S1092" s="4"/>
      <c r="T1092" s="4" t="s">
        <v>28</v>
      </c>
      <c r="U1092" s="4"/>
      <c r="V1092" s="4" t="s">
        <v>28</v>
      </c>
      <c r="W1092" s="185"/>
      <c r="X1092" s="4" t="s">
        <v>28</v>
      </c>
      <c r="Y1092" s="4"/>
      <c r="Z1092" s="4"/>
      <c r="AA1092" s="4" t="s">
        <v>28</v>
      </c>
      <c r="AB1092" s="4"/>
      <c r="AC1092" s="4" t="s">
        <v>28</v>
      </c>
      <c r="AD1092" s="4"/>
      <c r="AE1092" s="4" t="s">
        <v>28</v>
      </c>
      <c r="AF1092" s="4"/>
      <c r="AG1092" s="4"/>
      <c r="AH1092" s="4" t="s">
        <v>28</v>
      </c>
      <c r="AI1092" s="4"/>
      <c r="AJ1092" s="4" t="s">
        <v>16</v>
      </c>
      <c r="AK1092" s="4"/>
      <c r="AL1092" s="4" t="s">
        <v>16</v>
      </c>
      <c r="AM1092" s="96"/>
      <c r="AN1092" s="4"/>
      <c r="AO1092" s="4" t="s">
        <v>16</v>
      </c>
      <c r="AP1092" s="42">
        <f ca="1">COUNTIFS(INDIRECT(Data!$J$2),"&lt;&gt;")</f>
        <v>13</v>
      </c>
      <c r="AQ1092" s="42">
        <f ca="1">COUNTIFS(INDIRECT(Data!$J$2),"P")</f>
        <v>3</v>
      </c>
      <c r="AR1092" s="42">
        <f ca="1">COUNTIFS(INDIRECT(Data!$J$2),"A")</f>
        <v>10</v>
      </c>
      <c r="AS1092" s="43">
        <f ca="1">COUNTIFS(INDIRECT(Data!$J$2),"L")</f>
        <v>0</v>
      </c>
      <c r="AT1092" s="44">
        <f ca="1">IFERROR(Attd_Sheet[[#This Row],[Classes Attended]]/Attd_Sheet[[#This Row],[Column1]],"")</f>
        <v>0.23076923076923078</v>
      </c>
      <c r="AU1092" s="26"/>
    </row>
    <row r="1093" spans="1:47" s="35" customFormat="1" hidden="1" x14ac:dyDescent="0.25">
      <c r="A1093" s="42">
        <f>COUNTIFS(Attd_Sheet[Student ID],Attd_Sheet[[#This Row],[Student ID]])</f>
        <v>1</v>
      </c>
      <c r="B1093" s="13" t="s">
        <v>137</v>
      </c>
      <c r="C1093" s="210" t="s">
        <v>2920</v>
      </c>
      <c r="D1093" s="215" t="s">
        <v>695</v>
      </c>
      <c r="E1093" s="215" t="s">
        <v>1505</v>
      </c>
      <c r="F1093" s="196" t="s">
        <v>34</v>
      </c>
      <c r="G1093" s="215" t="s">
        <v>2455</v>
      </c>
      <c r="H1093" s="193" t="s">
        <v>6</v>
      </c>
      <c r="I1093" s="224" t="s">
        <v>2872</v>
      </c>
      <c r="J1093" s="120" t="s">
        <v>2487</v>
      </c>
      <c r="K1093" s="81"/>
      <c r="L1093" s="4"/>
      <c r="M1093" s="4" t="s">
        <v>16</v>
      </c>
      <c r="N1093" s="4"/>
      <c r="O1093" s="4" t="s">
        <v>16</v>
      </c>
      <c r="P1093" s="4"/>
      <c r="Q1093" s="4" t="s">
        <v>16</v>
      </c>
      <c r="R1093" s="4"/>
      <c r="S1093" s="4"/>
      <c r="T1093" s="4" t="s">
        <v>16</v>
      </c>
      <c r="U1093" s="4"/>
      <c r="V1093" s="4" t="s">
        <v>16</v>
      </c>
      <c r="W1093" s="185"/>
      <c r="X1093" s="4" t="s">
        <v>16</v>
      </c>
      <c r="Y1093" s="4"/>
      <c r="Z1093" s="4"/>
      <c r="AA1093" s="4" t="s">
        <v>16</v>
      </c>
      <c r="AB1093" s="4"/>
      <c r="AC1093" s="4" t="s">
        <v>16</v>
      </c>
      <c r="AD1093" s="4"/>
      <c r="AE1093" s="4" t="s">
        <v>16</v>
      </c>
      <c r="AF1093" s="4"/>
      <c r="AG1093" s="4"/>
      <c r="AH1093" s="4" t="s">
        <v>16</v>
      </c>
      <c r="AI1093" s="4"/>
      <c r="AJ1093" s="4" t="s">
        <v>16</v>
      </c>
      <c r="AK1093" s="4"/>
      <c r="AL1093" s="4" t="s">
        <v>16</v>
      </c>
      <c r="AM1093" s="96"/>
      <c r="AN1093" s="4"/>
      <c r="AO1093" s="4" t="s">
        <v>16</v>
      </c>
      <c r="AP1093" s="42">
        <f ca="1">COUNTIFS(INDIRECT(Data!$J$2),"&lt;&gt;")</f>
        <v>13</v>
      </c>
      <c r="AQ1093" s="42">
        <f ca="1">COUNTIFS(INDIRECT(Data!$J$2),"P")</f>
        <v>13</v>
      </c>
      <c r="AR1093" s="42">
        <f ca="1">COUNTIFS(INDIRECT(Data!$J$2),"A")</f>
        <v>0</v>
      </c>
      <c r="AS1093" s="43">
        <f ca="1">COUNTIFS(INDIRECT(Data!$J$2),"L")</f>
        <v>0</v>
      </c>
      <c r="AT1093" s="44">
        <f ca="1">IFERROR(Attd_Sheet[[#This Row],[Classes Attended]]/Attd_Sheet[[#This Row],[Column1]],"")</f>
        <v>1</v>
      </c>
      <c r="AU1093" s="26"/>
    </row>
    <row r="1094" spans="1:47" s="35" customFormat="1" hidden="1" x14ac:dyDescent="0.25">
      <c r="A1094" s="42">
        <f>COUNTIFS(Attd_Sheet[Student ID],Attd_Sheet[[#This Row],[Student ID]])</f>
        <v>1</v>
      </c>
      <c r="B1094" s="13" t="s">
        <v>137</v>
      </c>
      <c r="C1094" s="210" t="s">
        <v>2920</v>
      </c>
      <c r="D1094" s="215" t="s">
        <v>696</v>
      </c>
      <c r="E1094" s="215" t="s">
        <v>1506</v>
      </c>
      <c r="F1094" s="196" t="s">
        <v>34</v>
      </c>
      <c r="G1094" s="215" t="s">
        <v>2455</v>
      </c>
      <c r="H1094" s="193" t="s">
        <v>6</v>
      </c>
      <c r="I1094" s="224" t="s">
        <v>2872</v>
      </c>
      <c r="J1094" s="120" t="s">
        <v>2487</v>
      </c>
      <c r="K1094" s="81"/>
      <c r="L1094" s="4"/>
      <c r="M1094" s="4" t="s">
        <v>28</v>
      </c>
      <c r="N1094" s="4"/>
      <c r="O1094" s="4" t="s">
        <v>16</v>
      </c>
      <c r="P1094" s="4"/>
      <c r="Q1094" s="4" t="s">
        <v>16</v>
      </c>
      <c r="R1094" s="4"/>
      <c r="S1094" s="4"/>
      <c r="T1094" s="4" t="s">
        <v>16</v>
      </c>
      <c r="U1094" s="4"/>
      <c r="V1094" s="4" t="s">
        <v>16</v>
      </c>
      <c r="W1094" s="185"/>
      <c r="X1094" s="4" t="s">
        <v>16</v>
      </c>
      <c r="Y1094" s="4"/>
      <c r="Z1094" s="4"/>
      <c r="AA1094" s="4" t="s">
        <v>16</v>
      </c>
      <c r="AB1094" s="4"/>
      <c r="AC1094" s="4" t="s">
        <v>16</v>
      </c>
      <c r="AD1094" s="4"/>
      <c r="AE1094" s="4" t="s">
        <v>16</v>
      </c>
      <c r="AF1094" s="4"/>
      <c r="AG1094" s="4"/>
      <c r="AH1094" s="4" t="s">
        <v>16</v>
      </c>
      <c r="AI1094" s="4"/>
      <c r="AJ1094" s="4" t="s">
        <v>16</v>
      </c>
      <c r="AK1094" s="4"/>
      <c r="AL1094" s="4" t="s">
        <v>16</v>
      </c>
      <c r="AM1094" s="96"/>
      <c r="AN1094" s="4"/>
      <c r="AO1094" s="4" t="s">
        <v>16</v>
      </c>
      <c r="AP1094" s="42">
        <f ca="1">COUNTIFS(INDIRECT(Data!$J$2),"&lt;&gt;")</f>
        <v>13</v>
      </c>
      <c r="AQ1094" s="42">
        <f ca="1">COUNTIFS(INDIRECT(Data!$J$2),"P")</f>
        <v>12</v>
      </c>
      <c r="AR1094" s="42">
        <f ca="1">COUNTIFS(INDIRECT(Data!$J$2),"A")</f>
        <v>1</v>
      </c>
      <c r="AS1094" s="43">
        <f ca="1">COUNTIFS(INDIRECT(Data!$J$2),"L")</f>
        <v>0</v>
      </c>
      <c r="AT1094" s="44">
        <f ca="1">IFERROR(Attd_Sheet[[#This Row],[Classes Attended]]/Attd_Sheet[[#This Row],[Column1]],"")</f>
        <v>0.92307692307692313</v>
      </c>
      <c r="AU1094" s="26"/>
    </row>
    <row r="1095" spans="1:47" s="35" customFormat="1" hidden="1" x14ac:dyDescent="0.25">
      <c r="A1095" s="42">
        <f>COUNTIFS(Attd_Sheet[Student ID],Attd_Sheet[[#This Row],[Student ID]])</f>
        <v>1</v>
      </c>
      <c r="B1095" s="13" t="s">
        <v>137</v>
      </c>
      <c r="C1095" s="13" t="s">
        <v>3443</v>
      </c>
      <c r="D1095" s="215" t="s">
        <v>1798</v>
      </c>
      <c r="E1095" s="215" t="s">
        <v>1799</v>
      </c>
      <c r="F1095" s="196" t="s">
        <v>35</v>
      </c>
      <c r="G1095" s="215" t="s">
        <v>2396</v>
      </c>
      <c r="H1095" s="193" t="s">
        <v>6</v>
      </c>
      <c r="I1095" s="224" t="s">
        <v>2868</v>
      </c>
      <c r="J1095" s="120" t="s">
        <v>2478</v>
      </c>
      <c r="K1095" s="4"/>
      <c r="L1095" s="4"/>
      <c r="M1095" s="4" t="s">
        <v>28</v>
      </c>
      <c r="N1095" s="4"/>
      <c r="O1095" s="4" t="s">
        <v>16</v>
      </c>
      <c r="P1095" s="4"/>
      <c r="Q1095" s="4" t="s">
        <v>16</v>
      </c>
      <c r="R1095" s="4"/>
      <c r="S1095" s="4"/>
      <c r="T1095" s="4" t="s">
        <v>16</v>
      </c>
      <c r="U1095" s="4"/>
      <c r="V1095" s="4" t="s">
        <v>16</v>
      </c>
      <c r="W1095" s="4"/>
      <c r="X1095" s="4" t="s">
        <v>16</v>
      </c>
      <c r="Y1095" s="4"/>
      <c r="Z1095" s="4"/>
      <c r="AA1095" s="4" t="s">
        <v>16</v>
      </c>
      <c r="AB1095" s="4"/>
      <c r="AC1095" s="4" t="s">
        <v>16</v>
      </c>
      <c r="AD1095" s="4"/>
      <c r="AE1095" s="4" t="s">
        <v>16</v>
      </c>
      <c r="AF1095" s="4"/>
      <c r="AG1095" s="4"/>
      <c r="AH1095" s="4" t="s">
        <v>16</v>
      </c>
      <c r="AI1095" s="4"/>
      <c r="AJ1095" s="4" t="s">
        <v>16</v>
      </c>
      <c r="AK1095" s="4"/>
      <c r="AL1095" s="4" t="s">
        <v>16</v>
      </c>
      <c r="AM1095" s="4"/>
      <c r="AN1095" s="4"/>
      <c r="AO1095" s="4" t="s">
        <v>16</v>
      </c>
      <c r="AP1095" s="42">
        <f ca="1">COUNTIFS(INDIRECT(Data!$J$2),"&lt;&gt;")</f>
        <v>13</v>
      </c>
      <c r="AQ1095" s="42">
        <f ca="1">COUNTIFS(INDIRECT(Data!$J$2),"P")</f>
        <v>12</v>
      </c>
      <c r="AR1095" s="42">
        <f ca="1">COUNTIFS(INDIRECT(Data!$J$2),"A")</f>
        <v>1</v>
      </c>
      <c r="AS1095" s="43">
        <f ca="1">COUNTIFS(INDIRECT(Data!$J$2),"L")</f>
        <v>0</v>
      </c>
      <c r="AT1095" s="44">
        <f ca="1">IFERROR(Attd_Sheet[[#This Row],[Classes Attended]]/Attd_Sheet[[#This Row],[Column1]],"")</f>
        <v>0.92307692307692313</v>
      </c>
      <c r="AU1095" s="26"/>
    </row>
    <row r="1096" spans="1:47" s="35" customFormat="1" hidden="1" x14ac:dyDescent="0.25">
      <c r="A1096" s="42">
        <f>COUNTIFS(Attd_Sheet[Student ID],Attd_Sheet[[#This Row],[Student ID]])</f>
        <v>1</v>
      </c>
      <c r="B1096" s="13" t="s">
        <v>137</v>
      </c>
      <c r="C1096" s="13" t="s">
        <v>3443</v>
      </c>
      <c r="D1096" s="215" t="s">
        <v>1800</v>
      </c>
      <c r="E1096" s="215" t="s">
        <v>1801</v>
      </c>
      <c r="F1096" s="196" t="s">
        <v>35</v>
      </c>
      <c r="G1096" s="215" t="s">
        <v>2396</v>
      </c>
      <c r="H1096" s="193" t="s">
        <v>6</v>
      </c>
      <c r="I1096" s="224" t="s">
        <v>2868</v>
      </c>
      <c r="J1096" s="120" t="s">
        <v>2478</v>
      </c>
      <c r="K1096" s="4"/>
      <c r="L1096" s="4"/>
      <c r="M1096" s="4" t="s">
        <v>16</v>
      </c>
      <c r="N1096" s="4"/>
      <c r="O1096" s="4" t="s">
        <v>16</v>
      </c>
      <c r="P1096" s="4"/>
      <c r="Q1096" s="4" t="s">
        <v>28</v>
      </c>
      <c r="R1096" s="4"/>
      <c r="S1096" s="4"/>
      <c r="T1096" s="4" t="s">
        <v>16</v>
      </c>
      <c r="U1096" s="4"/>
      <c r="V1096" s="4" t="s">
        <v>16</v>
      </c>
      <c r="W1096" s="4"/>
      <c r="X1096" s="4" t="s">
        <v>16</v>
      </c>
      <c r="Y1096" s="4"/>
      <c r="Z1096" s="4"/>
      <c r="AA1096" s="4" t="s">
        <v>16</v>
      </c>
      <c r="AB1096" s="4"/>
      <c r="AC1096" s="4" t="s">
        <v>16</v>
      </c>
      <c r="AD1096" s="4"/>
      <c r="AE1096" s="4" t="s">
        <v>16</v>
      </c>
      <c r="AF1096" s="4"/>
      <c r="AG1096" s="4"/>
      <c r="AH1096" s="4" t="s">
        <v>16</v>
      </c>
      <c r="AI1096" s="4"/>
      <c r="AJ1096" s="4" t="s">
        <v>16</v>
      </c>
      <c r="AK1096" s="4"/>
      <c r="AL1096" s="4" t="s">
        <v>16</v>
      </c>
      <c r="AM1096" s="4"/>
      <c r="AN1096" s="4"/>
      <c r="AO1096" s="4" t="s">
        <v>16</v>
      </c>
      <c r="AP1096" s="42">
        <f ca="1">COUNTIFS(INDIRECT(Data!$J$2),"&lt;&gt;")</f>
        <v>13</v>
      </c>
      <c r="AQ1096" s="42">
        <f ca="1">COUNTIFS(INDIRECT(Data!$J$2),"P")</f>
        <v>12</v>
      </c>
      <c r="AR1096" s="42">
        <f ca="1">COUNTIFS(INDIRECT(Data!$J$2),"A")</f>
        <v>1</v>
      </c>
      <c r="AS1096" s="43">
        <f ca="1">COUNTIFS(INDIRECT(Data!$J$2),"L")</f>
        <v>0</v>
      </c>
      <c r="AT1096" s="44">
        <f ca="1">IFERROR(Attd_Sheet[[#This Row],[Classes Attended]]/Attd_Sheet[[#This Row],[Column1]],"")</f>
        <v>0.92307692307692313</v>
      </c>
      <c r="AU1096" s="26"/>
    </row>
    <row r="1097" spans="1:47" s="35" customFormat="1" hidden="1" x14ac:dyDescent="0.25">
      <c r="A1097" s="42">
        <f>COUNTIFS(Attd_Sheet[Student ID],Attd_Sheet[[#This Row],[Student ID]])</f>
        <v>1</v>
      </c>
      <c r="B1097" s="13" t="s">
        <v>137</v>
      </c>
      <c r="C1097" s="13" t="s">
        <v>3443</v>
      </c>
      <c r="D1097" s="215" t="s">
        <v>1802</v>
      </c>
      <c r="E1097" s="215" t="s">
        <v>1803</v>
      </c>
      <c r="F1097" s="196" t="s">
        <v>35</v>
      </c>
      <c r="G1097" s="215" t="s">
        <v>2396</v>
      </c>
      <c r="H1097" s="193" t="s">
        <v>6</v>
      </c>
      <c r="I1097" s="224" t="s">
        <v>2868</v>
      </c>
      <c r="J1097" s="120" t="s">
        <v>2478</v>
      </c>
      <c r="K1097" s="4"/>
      <c r="L1097" s="4"/>
      <c r="M1097" s="4" t="s">
        <v>16</v>
      </c>
      <c r="N1097" s="4"/>
      <c r="O1097" s="4" t="s">
        <v>16</v>
      </c>
      <c r="P1097" s="4"/>
      <c r="Q1097" s="4" t="s">
        <v>16</v>
      </c>
      <c r="R1097" s="4"/>
      <c r="S1097" s="4"/>
      <c r="T1097" s="4" t="s">
        <v>16</v>
      </c>
      <c r="U1097" s="4"/>
      <c r="V1097" s="4" t="s">
        <v>16</v>
      </c>
      <c r="W1097" s="4"/>
      <c r="X1097" s="4" t="s">
        <v>16</v>
      </c>
      <c r="Y1097" s="4"/>
      <c r="Z1097" s="4"/>
      <c r="AA1097" s="4" t="s">
        <v>16</v>
      </c>
      <c r="AB1097" s="4"/>
      <c r="AC1097" s="4" t="s">
        <v>28</v>
      </c>
      <c r="AD1097" s="4"/>
      <c r="AE1097" s="4" t="s">
        <v>16</v>
      </c>
      <c r="AF1097" s="4"/>
      <c r="AG1097" s="4"/>
      <c r="AH1097" s="4" t="s">
        <v>16</v>
      </c>
      <c r="AI1097" s="4"/>
      <c r="AJ1097" s="4" t="s">
        <v>16</v>
      </c>
      <c r="AK1097" s="4"/>
      <c r="AL1097" s="4" t="s">
        <v>16</v>
      </c>
      <c r="AM1097" s="4"/>
      <c r="AN1097" s="4"/>
      <c r="AO1097" s="4" t="s">
        <v>16</v>
      </c>
      <c r="AP1097" s="42">
        <f ca="1">COUNTIFS(INDIRECT(Data!$J$2),"&lt;&gt;")</f>
        <v>13</v>
      </c>
      <c r="AQ1097" s="42">
        <f ca="1">COUNTIFS(INDIRECT(Data!$J$2),"P")</f>
        <v>12</v>
      </c>
      <c r="AR1097" s="42">
        <f ca="1">COUNTIFS(INDIRECT(Data!$J$2),"A")</f>
        <v>1</v>
      </c>
      <c r="AS1097" s="43">
        <f ca="1">COUNTIFS(INDIRECT(Data!$J$2),"L")</f>
        <v>0</v>
      </c>
      <c r="AT1097" s="44">
        <f ca="1">IFERROR(Attd_Sheet[[#This Row],[Classes Attended]]/Attd_Sheet[[#This Row],[Column1]],"")</f>
        <v>0.92307692307692313</v>
      </c>
      <c r="AU1097" s="26"/>
    </row>
    <row r="1098" spans="1:47" s="35" customFormat="1" hidden="1" x14ac:dyDescent="0.25">
      <c r="A1098" s="42">
        <f>COUNTIFS(Attd_Sheet[Student ID],Attd_Sheet[[#This Row],[Student ID]])</f>
        <v>1</v>
      </c>
      <c r="B1098" s="13" t="s">
        <v>138</v>
      </c>
      <c r="C1098" s="196" t="s">
        <v>2920</v>
      </c>
      <c r="D1098" s="215" t="s">
        <v>671</v>
      </c>
      <c r="E1098" s="215" t="s">
        <v>1482</v>
      </c>
      <c r="F1098" s="196" t="s">
        <v>35</v>
      </c>
      <c r="G1098" s="215" t="s">
        <v>2453</v>
      </c>
      <c r="H1098" s="193" t="s">
        <v>7</v>
      </c>
      <c r="I1098" s="224" t="s">
        <v>2872</v>
      </c>
      <c r="J1098" s="120" t="s">
        <v>2487</v>
      </c>
      <c r="K1098" s="4" t="s">
        <v>16</v>
      </c>
      <c r="L1098" s="4"/>
      <c r="M1098" s="4"/>
      <c r="N1098" s="4" t="s">
        <v>16</v>
      </c>
      <c r="O1098" s="4"/>
      <c r="P1098" s="4"/>
      <c r="Q1098" s="4"/>
      <c r="R1098" s="4"/>
      <c r="S1098" s="4"/>
      <c r="T1098" s="4"/>
      <c r="U1098" s="4"/>
      <c r="V1098" s="4"/>
      <c r="W1098" s="185"/>
      <c r="X1098" s="4"/>
      <c r="Y1098" s="4"/>
      <c r="Z1098" s="4"/>
      <c r="AA1098" s="4"/>
      <c r="AB1098" s="4"/>
      <c r="AC1098" s="4"/>
      <c r="AD1098" s="4"/>
      <c r="AE1098" s="236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2">
        <f ca="1">COUNTIFS(INDIRECT(Data!$J$2),"&lt;&gt;")</f>
        <v>2</v>
      </c>
      <c r="AQ1098" s="42">
        <f ca="1">COUNTIFS(INDIRECT(Data!$J$2),"P")</f>
        <v>2</v>
      </c>
      <c r="AR1098" s="42">
        <f ca="1">COUNTIFS(INDIRECT(Data!$J$2),"A")</f>
        <v>0</v>
      </c>
      <c r="AS1098" s="43">
        <f ca="1">COUNTIFS(INDIRECT(Data!$J$2),"L")</f>
        <v>0</v>
      </c>
      <c r="AT1098" s="44">
        <f ca="1">IFERROR(Attd_Sheet[[#This Row],[Classes Attended]]/Attd_Sheet[[#This Row],[Column1]],"")</f>
        <v>1</v>
      </c>
      <c r="AU1098" s="26"/>
    </row>
    <row r="1099" spans="1:47" s="35" customFormat="1" hidden="1" x14ac:dyDescent="0.25">
      <c r="A1099" s="42">
        <f>COUNTIFS(Attd_Sheet[Student ID],Attd_Sheet[[#This Row],[Student ID]])</f>
        <v>1</v>
      </c>
      <c r="B1099" s="13" t="s">
        <v>138</v>
      </c>
      <c r="C1099" s="196" t="s">
        <v>2920</v>
      </c>
      <c r="D1099" s="215" t="s">
        <v>672</v>
      </c>
      <c r="E1099" s="215" t="s">
        <v>1483</v>
      </c>
      <c r="F1099" s="196" t="s">
        <v>35</v>
      </c>
      <c r="G1099" s="215" t="s">
        <v>2453</v>
      </c>
      <c r="H1099" s="193" t="s">
        <v>7</v>
      </c>
      <c r="I1099" s="224" t="s">
        <v>2872</v>
      </c>
      <c r="J1099" s="120" t="s">
        <v>2487</v>
      </c>
      <c r="K1099" s="4" t="s">
        <v>16</v>
      </c>
      <c r="L1099" s="4"/>
      <c r="M1099" s="4"/>
      <c r="N1099" s="4" t="s">
        <v>16</v>
      </c>
      <c r="O1099" s="4"/>
      <c r="P1099" s="4"/>
      <c r="Q1099" s="4"/>
      <c r="R1099" s="4"/>
      <c r="S1099" s="4"/>
      <c r="T1099" s="4"/>
      <c r="U1099" s="4"/>
      <c r="V1099" s="4"/>
      <c r="W1099" s="185"/>
      <c r="X1099" s="4"/>
      <c r="Y1099" s="4"/>
      <c r="Z1099" s="4"/>
      <c r="AA1099" s="4"/>
      <c r="AB1099" s="4"/>
      <c r="AC1099" s="4"/>
      <c r="AD1099" s="4"/>
      <c r="AE1099" s="236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2">
        <f ca="1">COUNTIFS(INDIRECT(Data!$J$2),"&lt;&gt;")</f>
        <v>2</v>
      </c>
      <c r="AQ1099" s="42">
        <f ca="1">COUNTIFS(INDIRECT(Data!$J$2),"P")</f>
        <v>2</v>
      </c>
      <c r="AR1099" s="42">
        <f ca="1">COUNTIFS(INDIRECT(Data!$J$2),"A")</f>
        <v>0</v>
      </c>
      <c r="AS1099" s="43">
        <f ca="1">COUNTIFS(INDIRECT(Data!$J$2),"L")</f>
        <v>0</v>
      </c>
      <c r="AT1099" s="44">
        <f ca="1">IFERROR(Attd_Sheet[[#This Row],[Classes Attended]]/Attd_Sheet[[#This Row],[Column1]],"")</f>
        <v>1</v>
      </c>
      <c r="AU1099" s="26"/>
    </row>
    <row r="1100" spans="1:47" s="35" customFormat="1" hidden="1" x14ac:dyDescent="0.25">
      <c r="A1100" s="42">
        <f>COUNTIFS(Attd_Sheet[Student ID],Attd_Sheet[[#This Row],[Student ID]])</f>
        <v>1</v>
      </c>
      <c r="B1100" s="13" t="s">
        <v>138</v>
      </c>
      <c r="C1100" s="196" t="s">
        <v>2920</v>
      </c>
      <c r="D1100" s="215" t="s">
        <v>673</v>
      </c>
      <c r="E1100" s="215" t="s">
        <v>1484</v>
      </c>
      <c r="F1100" s="196" t="s">
        <v>35</v>
      </c>
      <c r="G1100" s="215" t="s">
        <v>2453</v>
      </c>
      <c r="H1100" s="193" t="s">
        <v>7</v>
      </c>
      <c r="I1100" s="224" t="s">
        <v>2872</v>
      </c>
      <c r="J1100" s="120" t="s">
        <v>2487</v>
      </c>
      <c r="K1100" s="4" t="s">
        <v>16</v>
      </c>
      <c r="L1100" s="4"/>
      <c r="M1100" s="4"/>
      <c r="N1100" s="4" t="s">
        <v>16</v>
      </c>
      <c r="O1100" s="4"/>
      <c r="P1100" s="4"/>
      <c r="Q1100" s="4"/>
      <c r="R1100" s="4"/>
      <c r="S1100" s="4"/>
      <c r="T1100" s="4"/>
      <c r="U1100" s="4"/>
      <c r="V1100" s="4"/>
      <c r="W1100" s="185"/>
      <c r="X1100" s="4"/>
      <c r="Y1100" s="4"/>
      <c r="Z1100" s="4"/>
      <c r="AA1100" s="4"/>
      <c r="AB1100" s="4"/>
      <c r="AC1100" s="4"/>
      <c r="AD1100" s="4"/>
      <c r="AE1100" s="236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2">
        <f ca="1">COUNTIFS(INDIRECT(Data!$J$2),"&lt;&gt;")</f>
        <v>2</v>
      </c>
      <c r="AQ1100" s="42">
        <f ca="1">COUNTIFS(INDIRECT(Data!$J$2),"P")</f>
        <v>2</v>
      </c>
      <c r="AR1100" s="42">
        <f ca="1">COUNTIFS(INDIRECT(Data!$J$2),"A")</f>
        <v>0</v>
      </c>
      <c r="AS1100" s="43">
        <f ca="1">COUNTIFS(INDIRECT(Data!$J$2),"L")</f>
        <v>0</v>
      </c>
      <c r="AT1100" s="44">
        <f ca="1">IFERROR(Attd_Sheet[[#This Row],[Classes Attended]]/Attd_Sheet[[#This Row],[Column1]],"")</f>
        <v>1</v>
      </c>
      <c r="AU1100" s="26"/>
    </row>
    <row r="1101" spans="1:47" s="35" customFormat="1" hidden="1" x14ac:dyDescent="0.25">
      <c r="A1101" s="42">
        <f>COUNTIFS(Attd_Sheet[Student ID],Attd_Sheet[[#This Row],[Student ID]])</f>
        <v>1</v>
      </c>
      <c r="B1101" s="13" t="s">
        <v>138</v>
      </c>
      <c r="C1101" s="196" t="s">
        <v>2920</v>
      </c>
      <c r="D1101" s="215" t="s">
        <v>674</v>
      </c>
      <c r="E1101" s="215" t="s">
        <v>1485</v>
      </c>
      <c r="F1101" s="196" t="s">
        <v>35</v>
      </c>
      <c r="G1101" s="215" t="s">
        <v>2453</v>
      </c>
      <c r="H1101" s="193" t="s">
        <v>7</v>
      </c>
      <c r="I1101" s="224" t="s">
        <v>2872</v>
      </c>
      <c r="J1101" s="120" t="s">
        <v>2487</v>
      </c>
      <c r="K1101" s="4" t="s">
        <v>16</v>
      </c>
      <c r="L1101" s="4"/>
      <c r="M1101" s="4"/>
      <c r="N1101" s="4" t="s">
        <v>16</v>
      </c>
      <c r="O1101" s="4"/>
      <c r="P1101" s="4"/>
      <c r="Q1101" s="4"/>
      <c r="R1101" s="4"/>
      <c r="S1101" s="4"/>
      <c r="T1101" s="4"/>
      <c r="U1101" s="4"/>
      <c r="V1101" s="4"/>
      <c r="W1101" s="185"/>
      <c r="X1101" s="4"/>
      <c r="Y1101" s="4"/>
      <c r="Z1101" s="4"/>
      <c r="AA1101" s="4"/>
      <c r="AB1101" s="4"/>
      <c r="AC1101" s="4"/>
      <c r="AD1101" s="4"/>
      <c r="AE1101" s="236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2">
        <f ca="1">COUNTIFS(INDIRECT(Data!$J$2),"&lt;&gt;")</f>
        <v>2</v>
      </c>
      <c r="AQ1101" s="42">
        <f ca="1">COUNTIFS(INDIRECT(Data!$J$2),"P")</f>
        <v>2</v>
      </c>
      <c r="AR1101" s="42">
        <f ca="1">COUNTIFS(INDIRECT(Data!$J$2),"A")</f>
        <v>0</v>
      </c>
      <c r="AS1101" s="43">
        <f ca="1">COUNTIFS(INDIRECT(Data!$J$2),"L")</f>
        <v>0</v>
      </c>
      <c r="AT1101" s="44">
        <f ca="1">IFERROR(Attd_Sheet[[#This Row],[Classes Attended]]/Attd_Sheet[[#This Row],[Column1]],"")</f>
        <v>1</v>
      </c>
      <c r="AU1101" s="26"/>
    </row>
    <row r="1102" spans="1:47" s="35" customFormat="1" hidden="1" x14ac:dyDescent="0.25">
      <c r="A1102" s="42">
        <f>COUNTIFS(Attd_Sheet[Student ID],Attd_Sheet[[#This Row],[Student ID]])</f>
        <v>1</v>
      </c>
      <c r="B1102" s="13" t="s">
        <v>138</v>
      </c>
      <c r="C1102" s="196" t="s">
        <v>2920</v>
      </c>
      <c r="D1102" s="215" t="s">
        <v>675</v>
      </c>
      <c r="E1102" s="215" t="s">
        <v>1486</v>
      </c>
      <c r="F1102" s="196" t="s">
        <v>35</v>
      </c>
      <c r="G1102" s="215" t="s">
        <v>2453</v>
      </c>
      <c r="H1102" s="193" t="s">
        <v>7</v>
      </c>
      <c r="I1102" s="224" t="s">
        <v>2872</v>
      </c>
      <c r="J1102" s="120" t="s">
        <v>2487</v>
      </c>
      <c r="K1102" s="4" t="s">
        <v>28</v>
      </c>
      <c r="L1102" s="4"/>
      <c r="M1102" s="4"/>
      <c r="N1102" s="4" t="s">
        <v>28</v>
      </c>
      <c r="O1102" s="4"/>
      <c r="P1102" s="4"/>
      <c r="Q1102" s="4"/>
      <c r="R1102" s="4"/>
      <c r="S1102" s="4"/>
      <c r="T1102" s="4"/>
      <c r="U1102" s="4"/>
      <c r="V1102" s="4"/>
      <c r="W1102" s="185"/>
      <c r="X1102" s="4"/>
      <c r="Y1102" s="4"/>
      <c r="Z1102" s="4"/>
      <c r="AA1102" s="4"/>
      <c r="AB1102" s="4"/>
      <c r="AC1102" s="4"/>
      <c r="AD1102" s="4"/>
      <c r="AE1102" s="236"/>
      <c r="AF1102" s="4"/>
      <c r="AG1102" s="4"/>
      <c r="AH1102" s="4"/>
      <c r="AI1102" s="4"/>
      <c r="AJ1102" s="4"/>
      <c r="AK1102" s="4"/>
      <c r="AL1102" s="4"/>
      <c r="AM1102" s="96"/>
      <c r="AN1102" s="4"/>
      <c r="AO1102" s="4"/>
      <c r="AP1102" s="42">
        <f ca="1">COUNTIFS(INDIRECT(Data!$J$2),"&lt;&gt;")</f>
        <v>2</v>
      </c>
      <c r="AQ1102" s="42">
        <f ca="1">COUNTIFS(INDIRECT(Data!$J$2),"P")</f>
        <v>0</v>
      </c>
      <c r="AR1102" s="42">
        <f ca="1">COUNTIFS(INDIRECT(Data!$J$2),"A")</f>
        <v>2</v>
      </c>
      <c r="AS1102" s="43">
        <f ca="1">COUNTIFS(INDIRECT(Data!$J$2),"L")</f>
        <v>0</v>
      </c>
      <c r="AT1102" s="44">
        <f ca="1">IFERROR(Attd_Sheet[[#This Row],[Classes Attended]]/Attd_Sheet[[#This Row],[Column1]],"")</f>
        <v>0</v>
      </c>
      <c r="AU1102" s="26"/>
    </row>
    <row r="1103" spans="1:47" s="35" customFormat="1" hidden="1" x14ac:dyDescent="0.25">
      <c r="A1103" s="42">
        <f>COUNTIFS(Attd_Sheet[Student ID],Attd_Sheet[[#This Row],[Student ID]])</f>
        <v>1</v>
      </c>
      <c r="B1103" s="13" t="s">
        <v>137</v>
      </c>
      <c r="C1103" s="196" t="s">
        <v>2920</v>
      </c>
      <c r="D1103" s="215" t="s">
        <v>676</v>
      </c>
      <c r="E1103" s="215" t="s">
        <v>1487</v>
      </c>
      <c r="F1103" s="196" t="s">
        <v>34</v>
      </c>
      <c r="G1103" s="215" t="s">
        <v>2454</v>
      </c>
      <c r="H1103" s="193" t="s">
        <v>7</v>
      </c>
      <c r="I1103" s="224" t="s">
        <v>2872</v>
      </c>
      <c r="J1103" s="120" t="s">
        <v>2487</v>
      </c>
      <c r="K1103" s="4" t="s">
        <v>16</v>
      </c>
      <c r="L1103" s="4"/>
      <c r="M1103" s="4"/>
      <c r="N1103" s="4" t="s">
        <v>28</v>
      </c>
      <c r="O1103" s="4"/>
      <c r="P1103" s="4" t="s">
        <v>16</v>
      </c>
      <c r="Q1103" s="4"/>
      <c r="R1103" s="4" t="s">
        <v>28</v>
      </c>
      <c r="S1103" s="4"/>
      <c r="T1103" s="4"/>
      <c r="U1103" s="4" t="s">
        <v>16</v>
      </c>
      <c r="V1103" s="4"/>
      <c r="W1103" s="4" t="s">
        <v>16</v>
      </c>
      <c r="X1103" s="4"/>
      <c r="Y1103" s="4"/>
      <c r="Z1103" s="4"/>
      <c r="AA1103" s="4"/>
      <c r="AB1103" s="4" t="s">
        <v>16</v>
      </c>
      <c r="AC1103" s="4"/>
      <c r="AD1103" s="4" t="s">
        <v>16</v>
      </c>
      <c r="AE1103" s="236"/>
      <c r="AF1103" s="4" t="s">
        <v>16</v>
      </c>
      <c r="AG1103" s="4"/>
      <c r="AH1103" s="4"/>
      <c r="AI1103" s="4" t="s">
        <v>16</v>
      </c>
      <c r="AJ1103" s="4"/>
      <c r="AK1103" s="4" t="s">
        <v>16</v>
      </c>
      <c r="AL1103" s="4"/>
      <c r="AM1103" s="4" t="s">
        <v>16</v>
      </c>
      <c r="AN1103" s="4"/>
      <c r="AO1103" s="4"/>
      <c r="AP1103" s="42">
        <f ca="1">COUNTIFS(INDIRECT(Data!$J$2),"&lt;&gt;")</f>
        <v>12</v>
      </c>
      <c r="AQ1103" s="42">
        <f ca="1">COUNTIFS(INDIRECT(Data!$J$2),"P")</f>
        <v>10</v>
      </c>
      <c r="AR1103" s="42">
        <f ca="1">COUNTIFS(INDIRECT(Data!$J$2),"A")</f>
        <v>2</v>
      </c>
      <c r="AS1103" s="43">
        <f ca="1">COUNTIFS(INDIRECT(Data!$J$2),"L")</f>
        <v>0</v>
      </c>
      <c r="AT1103" s="44">
        <f ca="1">IFERROR(Attd_Sheet[[#This Row],[Classes Attended]]/Attd_Sheet[[#This Row],[Column1]],"")</f>
        <v>0.83333333333333337</v>
      </c>
      <c r="AU1103" s="93"/>
    </row>
    <row r="1104" spans="1:47" s="35" customFormat="1" hidden="1" x14ac:dyDescent="0.25">
      <c r="A1104" s="42">
        <f>COUNTIFS(Attd_Sheet[Student ID],Attd_Sheet[[#This Row],[Student ID]])</f>
        <v>1</v>
      </c>
      <c r="B1104" s="13" t="s">
        <v>137</v>
      </c>
      <c r="C1104" s="196" t="s">
        <v>2920</v>
      </c>
      <c r="D1104" s="215" t="s">
        <v>677</v>
      </c>
      <c r="E1104" s="215" t="s">
        <v>1488</v>
      </c>
      <c r="F1104" s="196" t="s">
        <v>34</v>
      </c>
      <c r="G1104" s="215" t="s">
        <v>2454</v>
      </c>
      <c r="H1104" s="193" t="s">
        <v>7</v>
      </c>
      <c r="I1104" s="224" t="s">
        <v>2872</v>
      </c>
      <c r="J1104" s="120" t="s">
        <v>2487</v>
      </c>
      <c r="K1104" s="4" t="s">
        <v>16</v>
      </c>
      <c r="L1104" s="4"/>
      <c r="M1104" s="4"/>
      <c r="N1104" s="4" t="s">
        <v>28</v>
      </c>
      <c r="O1104" s="4"/>
      <c r="P1104" s="4" t="s">
        <v>16</v>
      </c>
      <c r="Q1104" s="4"/>
      <c r="R1104" s="4" t="s">
        <v>28</v>
      </c>
      <c r="S1104" s="4"/>
      <c r="T1104" s="4"/>
      <c r="U1104" s="4" t="s">
        <v>16</v>
      </c>
      <c r="V1104" s="4"/>
      <c r="W1104" s="4" t="s">
        <v>16</v>
      </c>
      <c r="X1104" s="4"/>
      <c r="Y1104" s="4"/>
      <c r="Z1104" s="4"/>
      <c r="AA1104" s="4"/>
      <c r="AB1104" s="4" t="s">
        <v>16</v>
      </c>
      <c r="AC1104" s="4"/>
      <c r="AD1104" s="4" t="s">
        <v>16</v>
      </c>
      <c r="AE1104" s="236"/>
      <c r="AF1104" s="4" t="s">
        <v>16</v>
      </c>
      <c r="AG1104" s="4"/>
      <c r="AH1104" s="4"/>
      <c r="AI1104" s="4" t="s">
        <v>16</v>
      </c>
      <c r="AJ1104" s="4"/>
      <c r="AK1104" s="4" t="s">
        <v>16</v>
      </c>
      <c r="AL1104" s="4"/>
      <c r="AM1104" s="4" t="s">
        <v>16</v>
      </c>
      <c r="AN1104" s="4"/>
      <c r="AO1104" s="4"/>
      <c r="AP1104" s="42">
        <f ca="1">COUNTIFS(INDIRECT(Data!$J$2),"&lt;&gt;")</f>
        <v>12</v>
      </c>
      <c r="AQ1104" s="42">
        <f ca="1">COUNTIFS(INDIRECT(Data!$J$2),"P")</f>
        <v>10</v>
      </c>
      <c r="AR1104" s="42">
        <f ca="1">COUNTIFS(INDIRECT(Data!$J$2),"A")</f>
        <v>2</v>
      </c>
      <c r="AS1104" s="43">
        <f ca="1">COUNTIFS(INDIRECT(Data!$J$2),"L")</f>
        <v>0</v>
      </c>
      <c r="AT1104" s="44">
        <f ca="1">IFERROR(Attd_Sheet[[#This Row],[Classes Attended]]/Attd_Sheet[[#This Row],[Column1]],"")</f>
        <v>0.83333333333333337</v>
      </c>
      <c r="AU1104" s="93"/>
    </row>
    <row r="1105" spans="1:47" s="35" customFormat="1" hidden="1" x14ac:dyDescent="0.25">
      <c r="A1105" s="42">
        <f>COUNTIFS(Attd_Sheet[Student ID],Attd_Sheet[[#This Row],[Student ID]])</f>
        <v>1</v>
      </c>
      <c r="B1105" s="13" t="s">
        <v>137</v>
      </c>
      <c r="C1105" s="196" t="s">
        <v>2920</v>
      </c>
      <c r="D1105" s="215" t="s">
        <v>678</v>
      </c>
      <c r="E1105" s="215" t="s">
        <v>1489</v>
      </c>
      <c r="F1105" s="196" t="s">
        <v>34</v>
      </c>
      <c r="G1105" s="215" t="s">
        <v>2454</v>
      </c>
      <c r="H1105" s="193" t="s">
        <v>7</v>
      </c>
      <c r="I1105" s="224" t="s">
        <v>2872</v>
      </c>
      <c r="J1105" s="120" t="s">
        <v>2487</v>
      </c>
      <c r="K1105" s="4" t="s">
        <v>16</v>
      </c>
      <c r="L1105" s="4"/>
      <c r="M1105" s="4"/>
      <c r="N1105" s="4" t="s">
        <v>28</v>
      </c>
      <c r="O1105" s="4"/>
      <c r="P1105" s="4" t="s">
        <v>16</v>
      </c>
      <c r="Q1105" s="4"/>
      <c r="R1105" s="4" t="s">
        <v>16</v>
      </c>
      <c r="S1105" s="4"/>
      <c r="T1105" s="4"/>
      <c r="U1105" s="4" t="s">
        <v>16</v>
      </c>
      <c r="V1105" s="4"/>
      <c r="W1105" s="4" t="s">
        <v>28</v>
      </c>
      <c r="X1105" s="4"/>
      <c r="Y1105" s="4"/>
      <c r="Z1105" s="4"/>
      <c r="AA1105" s="4"/>
      <c r="AB1105" s="4" t="s">
        <v>16</v>
      </c>
      <c r="AC1105" s="4"/>
      <c r="AD1105" s="4" t="s">
        <v>16</v>
      </c>
      <c r="AE1105" s="236"/>
      <c r="AF1105" s="4" t="s">
        <v>16</v>
      </c>
      <c r="AG1105" s="4"/>
      <c r="AH1105" s="4"/>
      <c r="AI1105" s="4" t="s">
        <v>16</v>
      </c>
      <c r="AJ1105" s="4"/>
      <c r="AK1105" s="4" t="s">
        <v>16</v>
      </c>
      <c r="AL1105" s="4"/>
      <c r="AM1105" s="4" t="s">
        <v>16</v>
      </c>
      <c r="AN1105" s="4"/>
      <c r="AO1105" s="4"/>
      <c r="AP1105" s="42">
        <f ca="1">COUNTIFS(INDIRECT(Data!$J$2),"&lt;&gt;")</f>
        <v>12</v>
      </c>
      <c r="AQ1105" s="42">
        <f ca="1">COUNTIFS(INDIRECT(Data!$J$2),"P")</f>
        <v>10</v>
      </c>
      <c r="AR1105" s="42">
        <f ca="1">COUNTIFS(INDIRECT(Data!$J$2),"A")</f>
        <v>2</v>
      </c>
      <c r="AS1105" s="43">
        <f ca="1">COUNTIFS(INDIRECT(Data!$J$2),"L")</f>
        <v>0</v>
      </c>
      <c r="AT1105" s="44">
        <f ca="1">IFERROR(Attd_Sheet[[#This Row],[Classes Attended]]/Attd_Sheet[[#This Row],[Column1]],"")</f>
        <v>0.83333333333333337</v>
      </c>
      <c r="AU1105" s="93"/>
    </row>
    <row r="1106" spans="1:47" s="35" customFormat="1" hidden="1" x14ac:dyDescent="0.25">
      <c r="A1106" s="42">
        <f>COUNTIFS(Attd_Sheet[Student ID],Attd_Sheet[[#This Row],[Student ID]])</f>
        <v>1</v>
      </c>
      <c r="B1106" s="13" t="s">
        <v>137</v>
      </c>
      <c r="C1106" s="196" t="s">
        <v>2920</v>
      </c>
      <c r="D1106" s="215" t="s">
        <v>679</v>
      </c>
      <c r="E1106" s="215" t="s">
        <v>1490</v>
      </c>
      <c r="F1106" s="196" t="s">
        <v>34</v>
      </c>
      <c r="G1106" s="215" t="s">
        <v>2454</v>
      </c>
      <c r="H1106" s="193" t="s">
        <v>7</v>
      </c>
      <c r="I1106" s="224" t="s">
        <v>2872</v>
      </c>
      <c r="J1106" s="120" t="s">
        <v>2487</v>
      </c>
      <c r="K1106" s="4" t="s">
        <v>16</v>
      </c>
      <c r="L1106" s="4"/>
      <c r="M1106" s="4"/>
      <c r="N1106" s="4" t="s">
        <v>28</v>
      </c>
      <c r="O1106" s="4"/>
      <c r="P1106" s="4" t="s">
        <v>28</v>
      </c>
      <c r="Q1106" s="4"/>
      <c r="R1106" s="4" t="s">
        <v>28</v>
      </c>
      <c r="S1106" s="4"/>
      <c r="T1106" s="4"/>
      <c r="U1106" s="4" t="s">
        <v>16</v>
      </c>
      <c r="V1106" s="4"/>
      <c r="W1106" s="4" t="s">
        <v>16</v>
      </c>
      <c r="X1106" s="4"/>
      <c r="Y1106" s="4"/>
      <c r="Z1106" s="4"/>
      <c r="AA1106" s="4"/>
      <c r="AB1106" s="4" t="s">
        <v>16</v>
      </c>
      <c r="AC1106" s="4"/>
      <c r="AD1106" s="4" t="s">
        <v>16</v>
      </c>
      <c r="AE1106" s="236"/>
      <c r="AF1106" s="4" t="s">
        <v>16</v>
      </c>
      <c r="AG1106" s="4"/>
      <c r="AH1106" s="4"/>
      <c r="AI1106" s="4" t="s">
        <v>16</v>
      </c>
      <c r="AJ1106" s="4"/>
      <c r="AK1106" s="4" t="s">
        <v>16</v>
      </c>
      <c r="AL1106" s="4"/>
      <c r="AM1106" s="4" t="s">
        <v>16</v>
      </c>
      <c r="AN1106" s="4"/>
      <c r="AO1106" s="4"/>
      <c r="AP1106" s="42">
        <f ca="1">COUNTIFS(INDIRECT(Data!$J$2),"&lt;&gt;")</f>
        <v>12</v>
      </c>
      <c r="AQ1106" s="42">
        <f ca="1">COUNTIFS(INDIRECT(Data!$J$2),"P")</f>
        <v>9</v>
      </c>
      <c r="AR1106" s="42">
        <f ca="1">COUNTIFS(INDIRECT(Data!$J$2),"A")</f>
        <v>3</v>
      </c>
      <c r="AS1106" s="43">
        <f ca="1">COUNTIFS(INDIRECT(Data!$J$2),"L")</f>
        <v>0</v>
      </c>
      <c r="AT1106" s="44">
        <f ca="1">IFERROR(Attd_Sheet[[#This Row],[Classes Attended]]/Attd_Sheet[[#This Row],[Column1]],"")</f>
        <v>0.75</v>
      </c>
      <c r="AU1106" s="26"/>
    </row>
    <row r="1107" spans="1:47" s="35" customFormat="1" hidden="1" x14ac:dyDescent="0.25">
      <c r="A1107" s="42">
        <f>COUNTIFS(Attd_Sheet[Student ID],Attd_Sheet[[#This Row],[Student ID]])</f>
        <v>1</v>
      </c>
      <c r="B1107" s="13" t="s">
        <v>137</v>
      </c>
      <c r="C1107" s="196" t="s">
        <v>2920</v>
      </c>
      <c r="D1107" s="215" t="s">
        <v>680</v>
      </c>
      <c r="E1107" s="215" t="s">
        <v>1491</v>
      </c>
      <c r="F1107" s="196" t="s">
        <v>34</v>
      </c>
      <c r="G1107" s="215" t="s">
        <v>2454</v>
      </c>
      <c r="H1107" s="193" t="s">
        <v>7</v>
      </c>
      <c r="I1107" s="224" t="s">
        <v>2872</v>
      </c>
      <c r="J1107" s="120" t="s">
        <v>2487</v>
      </c>
      <c r="K1107" s="4" t="s">
        <v>16</v>
      </c>
      <c r="L1107" s="4"/>
      <c r="M1107" s="4"/>
      <c r="N1107" s="4" t="s">
        <v>28</v>
      </c>
      <c r="O1107" s="4"/>
      <c r="P1107" s="4" t="s">
        <v>16</v>
      </c>
      <c r="Q1107" s="4"/>
      <c r="R1107" s="4" t="s">
        <v>16</v>
      </c>
      <c r="S1107" s="4"/>
      <c r="T1107" s="4"/>
      <c r="U1107" s="4" t="s">
        <v>16</v>
      </c>
      <c r="V1107" s="4"/>
      <c r="W1107" s="4" t="s">
        <v>16</v>
      </c>
      <c r="X1107" s="4"/>
      <c r="Y1107" s="4"/>
      <c r="Z1107" s="4"/>
      <c r="AA1107" s="4"/>
      <c r="AB1107" s="4" t="s">
        <v>16</v>
      </c>
      <c r="AC1107" s="4"/>
      <c r="AD1107" s="4" t="s">
        <v>16</v>
      </c>
      <c r="AE1107" s="236"/>
      <c r="AF1107" s="4" t="s">
        <v>16</v>
      </c>
      <c r="AG1107" s="4"/>
      <c r="AH1107" s="4"/>
      <c r="AI1107" s="4" t="s">
        <v>16</v>
      </c>
      <c r="AJ1107" s="4"/>
      <c r="AK1107" s="4" t="s">
        <v>16</v>
      </c>
      <c r="AL1107" s="4"/>
      <c r="AM1107" s="4" t="s">
        <v>16</v>
      </c>
      <c r="AN1107" s="4"/>
      <c r="AO1107" s="4"/>
      <c r="AP1107" s="42">
        <f ca="1">COUNTIFS(INDIRECT(Data!$J$2),"&lt;&gt;")</f>
        <v>12</v>
      </c>
      <c r="AQ1107" s="42">
        <f ca="1">COUNTIFS(INDIRECT(Data!$J$2),"P")</f>
        <v>11</v>
      </c>
      <c r="AR1107" s="42">
        <f ca="1">COUNTIFS(INDIRECT(Data!$J$2),"A")</f>
        <v>1</v>
      </c>
      <c r="AS1107" s="43">
        <f ca="1">COUNTIFS(INDIRECT(Data!$J$2),"L")</f>
        <v>0</v>
      </c>
      <c r="AT1107" s="44">
        <f ca="1">IFERROR(Attd_Sheet[[#This Row],[Classes Attended]]/Attd_Sheet[[#This Row],[Column1]],"")</f>
        <v>0.91666666666666663</v>
      </c>
      <c r="AU1107" s="93"/>
    </row>
    <row r="1108" spans="1:47" s="35" customFormat="1" hidden="1" x14ac:dyDescent="0.25">
      <c r="A1108" s="42">
        <f>COUNTIFS(Attd_Sheet[Student ID],Attd_Sheet[[#This Row],[Student ID]])</f>
        <v>1</v>
      </c>
      <c r="B1108" s="13" t="s">
        <v>137</v>
      </c>
      <c r="C1108" s="196" t="s">
        <v>2920</v>
      </c>
      <c r="D1108" s="215" t="s">
        <v>681</v>
      </c>
      <c r="E1108" s="215" t="s">
        <v>1492</v>
      </c>
      <c r="F1108" s="196" t="s">
        <v>34</v>
      </c>
      <c r="G1108" s="215" t="s">
        <v>2454</v>
      </c>
      <c r="H1108" s="193" t="s">
        <v>7</v>
      </c>
      <c r="I1108" s="224" t="s">
        <v>2872</v>
      </c>
      <c r="J1108" s="120" t="s">
        <v>2487</v>
      </c>
      <c r="K1108" s="4" t="s">
        <v>16</v>
      </c>
      <c r="L1108" s="4"/>
      <c r="M1108" s="4"/>
      <c r="N1108" s="4" t="s">
        <v>28</v>
      </c>
      <c r="O1108" s="4"/>
      <c r="P1108" s="4" t="s">
        <v>16</v>
      </c>
      <c r="Q1108" s="4"/>
      <c r="R1108" s="4" t="s">
        <v>16</v>
      </c>
      <c r="S1108" s="4"/>
      <c r="T1108" s="4"/>
      <c r="U1108" s="4" t="s">
        <v>16</v>
      </c>
      <c r="V1108" s="4"/>
      <c r="W1108" s="4" t="s">
        <v>16</v>
      </c>
      <c r="X1108" s="4"/>
      <c r="Y1108" s="4"/>
      <c r="Z1108" s="4"/>
      <c r="AA1108" s="4"/>
      <c r="AB1108" s="4" t="s">
        <v>16</v>
      </c>
      <c r="AC1108" s="4"/>
      <c r="AD1108" s="4" t="s">
        <v>16</v>
      </c>
      <c r="AE1108" s="236"/>
      <c r="AF1108" s="4" t="s">
        <v>16</v>
      </c>
      <c r="AG1108" s="4"/>
      <c r="AH1108" s="4"/>
      <c r="AI1108" s="4" t="s">
        <v>16</v>
      </c>
      <c r="AJ1108" s="4"/>
      <c r="AK1108" s="4" t="s">
        <v>16</v>
      </c>
      <c r="AL1108" s="4"/>
      <c r="AM1108" s="4" t="s">
        <v>16</v>
      </c>
      <c r="AN1108" s="4"/>
      <c r="AO1108" s="4"/>
      <c r="AP1108" s="42">
        <f ca="1">COUNTIFS(INDIRECT(Data!$J$2),"&lt;&gt;")</f>
        <v>12</v>
      </c>
      <c r="AQ1108" s="42">
        <f ca="1">COUNTIFS(INDIRECT(Data!$J$2),"P")</f>
        <v>11</v>
      </c>
      <c r="AR1108" s="42">
        <f ca="1">COUNTIFS(INDIRECT(Data!$J$2),"A")</f>
        <v>1</v>
      </c>
      <c r="AS1108" s="43">
        <f ca="1">COUNTIFS(INDIRECT(Data!$J$2),"L")</f>
        <v>0</v>
      </c>
      <c r="AT1108" s="44">
        <f ca="1">IFERROR(Attd_Sheet[[#This Row],[Classes Attended]]/Attd_Sheet[[#This Row],[Column1]],"")</f>
        <v>0.91666666666666663</v>
      </c>
      <c r="AU1108" s="93"/>
    </row>
    <row r="1109" spans="1:47" s="35" customFormat="1" hidden="1" x14ac:dyDescent="0.25">
      <c r="A1109" s="42">
        <f>COUNTIFS(Attd_Sheet[Student ID],Attd_Sheet[[#This Row],[Student ID]])</f>
        <v>1</v>
      </c>
      <c r="B1109" s="13" t="s">
        <v>137</v>
      </c>
      <c r="C1109" s="196" t="s">
        <v>2920</v>
      </c>
      <c r="D1109" s="215" t="s">
        <v>682</v>
      </c>
      <c r="E1109" s="215" t="s">
        <v>1493</v>
      </c>
      <c r="F1109" s="196" t="s">
        <v>34</v>
      </c>
      <c r="G1109" s="215" t="s">
        <v>2454</v>
      </c>
      <c r="H1109" s="193" t="s">
        <v>7</v>
      </c>
      <c r="I1109" s="224" t="s">
        <v>2872</v>
      </c>
      <c r="J1109" s="120" t="s">
        <v>2487</v>
      </c>
      <c r="K1109" s="4" t="s">
        <v>16</v>
      </c>
      <c r="L1109" s="4"/>
      <c r="M1109" s="4"/>
      <c r="N1109" s="4" t="s">
        <v>28</v>
      </c>
      <c r="O1109" s="4"/>
      <c r="P1109" s="4" t="s">
        <v>16</v>
      </c>
      <c r="Q1109" s="4"/>
      <c r="R1109" s="4" t="s">
        <v>28</v>
      </c>
      <c r="S1109" s="4"/>
      <c r="T1109" s="4"/>
      <c r="U1109" s="4" t="s">
        <v>16</v>
      </c>
      <c r="V1109" s="4"/>
      <c r="W1109" s="4" t="s">
        <v>28</v>
      </c>
      <c r="X1109" s="4"/>
      <c r="Y1109" s="4"/>
      <c r="Z1109" s="4"/>
      <c r="AA1109" s="4"/>
      <c r="AB1109" s="4" t="s">
        <v>16</v>
      </c>
      <c r="AC1109" s="4"/>
      <c r="AD1109" s="4" t="s">
        <v>16</v>
      </c>
      <c r="AE1109" s="236"/>
      <c r="AF1109" s="4" t="s">
        <v>16</v>
      </c>
      <c r="AG1109" s="4"/>
      <c r="AH1109" s="4"/>
      <c r="AI1109" s="4" t="s">
        <v>16</v>
      </c>
      <c r="AJ1109" s="4"/>
      <c r="AK1109" s="4" t="s">
        <v>16</v>
      </c>
      <c r="AL1109" s="4"/>
      <c r="AM1109" s="4" t="s">
        <v>16</v>
      </c>
      <c r="AN1109" s="4"/>
      <c r="AO1109" s="4"/>
      <c r="AP1109" s="42">
        <f ca="1">COUNTIFS(INDIRECT(Data!$J$2),"&lt;&gt;")</f>
        <v>12</v>
      </c>
      <c r="AQ1109" s="42">
        <f ca="1">COUNTIFS(INDIRECT(Data!$J$2),"P")</f>
        <v>9</v>
      </c>
      <c r="AR1109" s="42">
        <f ca="1">COUNTIFS(INDIRECT(Data!$J$2),"A")</f>
        <v>3</v>
      </c>
      <c r="AS1109" s="43">
        <f ca="1">COUNTIFS(INDIRECT(Data!$J$2),"L")</f>
        <v>0</v>
      </c>
      <c r="AT1109" s="44">
        <f ca="1">IFERROR(Attd_Sheet[[#This Row],[Classes Attended]]/Attd_Sheet[[#This Row],[Column1]],"")</f>
        <v>0.75</v>
      </c>
      <c r="AU1109" s="93"/>
    </row>
    <row r="1110" spans="1:47" s="35" customFormat="1" hidden="1" x14ac:dyDescent="0.25">
      <c r="A1110" s="42">
        <f>COUNTIFS(Attd_Sheet[Student ID],Attd_Sheet[[#This Row],[Student ID]])</f>
        <v>1</v>
      </c>
      <c r="B1110" s="13" t="s">
        <v>137</v>
      </c>
      <c r="C1110" s="196" t="s">
        <v>2920</v>
      </c>
      <c r="D1110" s="215" t="s">
        <v>683</v>
      </c>
      <c r="E1110" s="215" t="s">
        <v>1494</v>
      </c>
      <c r="F1110" s="196" t="s">
        <v>34</v>
      </c>
      <c r="G1110" s="215" t="s">
        <v>2454</v>
      </c>
      <c r="H1110" s="193" t="s">
        <v>7</v>
      </c>
      <c r="I1110" s="224" t="s">
        <v>2872</v>
      </c>
      <c r="J1110" s="120" t="s">
        <v>2487</v>
      </c>
      <c r="K1110" s="4" t="s">
        <v>16</v>
      </c>
      <c r="L1110" s="4"/>
      <c r="M1110" s="4"/>
      <c r="N1110" s="4" t="s">
        <v>28</v>
      </c>
      <c r="O1110" s="4"/>
      <c r="P1110" s="4" t="s">
        <v>16</v>
      </c>
      <c r="Q1110" s="4"/>
      <c r="R1110" s="4" t="s">
        <v>28</v>
      </c>
      <c r="S1110" s="4"/>
      <c r="T1110" s="4"/>
      <c r="U1110" s="4" t="s">
        <v>16</v>
      </c>
      <c r="V1110" s="4"/>
      <c r="W1110" s="4" t="s">
        <v>28</v>
      </c>
      <c r="X1110" s="4"/>
      <c r="Y1110" s="4"/>
      <c r="Z1110" s="4"/>
      <c r="AA1110" s="4"/>
      <c r="AB1110" s="4" t="s">
        <v>16</v>
      </c>
      <c r="AC1110" s="4"/>
      <c r="AD1110" s="4" t="s">
        <v>16</v>
      </c>
      <c r="AE1110" s="236"/>
      <c r="AF1110" s="4" t="s">
        <v>16</v>
      </c>
      <c r="AG1110" s="4"/>
      <c r="AH1110" s="4"/>
      <c r="AI1110" s="4" t="s">
        <v>16</v>
      </c>
      <c r="AJ1110" s="4"/>
      <c r="AK1110" s="4" t="s">
        <v>16</v>
      </c>
      <c r="AL1110" s="4"/>
      <c r="AM1110" s="4" t="s">
        <v>16</v>
      </c>
      <c r="AN1110" s="4"/>
      <c r="AO1110" s="4"/>
      <c r="AP1110" s="42">
        <f ca="1">COUNTIFS(INDIRECT(Data!$J$2),"&lt;&gt;")</f>
        <v>12</v>
      </c>
      <c r="AQ1110" s="42">
        <f ca="1">COUNTIFS(INDIRECT(Data!$J$2),"P")</f>
        <v>9</v>
      </c>
      <c r="AR1110" s="42">
        <f ca="1">COUNTIFS(INDIRECT(Data!$J$2),"A")</f>
        <v>3</v>
      </c>
      <c r="AS1110" s="43">
        <f ca="1">COUNTIFS(INDIRECT(Data!$J$2),"L")</f>
        <v>0</v>
      </c>
      <c r="AT1110" s="44">
        <f ca="1">IFERROR(Attd_Sheet[[#This Row],[Classes Attended]]/Attd_Sheet[[#This Row],[Column1]],"")</f>
        <v>0.75</v>
      </c>
      <c r="AU1110" s="93"/>
    </row>
    <row r="1111" spans="1:47" s="35" customFormat="1" hidden="1" x14ac:dyDescent="0.25">
      <c r="A1111" s="42">
        <f>COUNTIFS(Attd_Sheet[Student ID],Attd_Sheet[[#This Row],[Student ID]])</f>
        <v>1</v>
      </c>
      <c r="B1111" s="13" t="s">
        <v>137</v>
      </c>
      <c r="C1111" s="196" t="s">
        <v>2920</v>
      </c>
      <c r="D1111" s="215" t="s">
        <v>684</v>
      </c>
      <c r="E1111" s="215" t="s">
        <v>1495</v>
      </c>
      <c r="F1111" s="196" t="s">
        <v>34</v>
      </c>
      <c r="G1111" s="215" t="s">
        <v>2454</v>
      </c>
      <c r="H1111" s="193" t="s">
        <v>7</v>
      </c>
      <c r="I1111" s="224" t="s">
        <v>2872</v>
      </c>
      <c r="J1111" s="120" t="s">
        <v>2487</v>
      </c>
      <c r="K1111" s="4" t="s">
        <v>28</v>
      </c>
      <c r="L1111" s="4"/>
      <c r="M1111" s="4"/>
      <c r="N1111" s="4" t="s">
        <v>28</v>
      </c>
      <c r="O1111" s="4"/>
      <c r="P1111" s="4" t="s">
        <v>16</v>
      </c>
      <c r="Q1111" s="4"/>
      <c r="R1111" s="4" t="s">
        <v>16</v>
      </c>
      <c r="S1111" s="4"/>
      <c r="T1111" s="4"/>
      <c r="U1111" s="4" t="s">
        <v>16</v>
      </c>
      <c r="V1111" s="4"/>
      <c r="W1111" s="4" t="s">
        <v>16</v>
      </c>
      <c r="X1111" s="4"/>
      <c r="Y1111" s="4"/>
      <c r="Z1111" s="4"/>
      <c r="AA1111" s="4"/>
      <c r="AB1111" s="4" t="s">
        <v>16</v>
      </c>
      <c r="AC1111" s="4"/>
      <c r="AD1111" s="4" t="s">
        <v>16</v>
      </c>
      <c r="AE1111" s="236"/>
      <c r="AF1111" s="4" t="s">
        <v>16</v>
      </c>
      <c r="AG1111" s="4"/>
      <c r="AH1111" s="4"/>
      <c r="AI1111" s="4" t="s">
        <v>16</v>
      </c>
      <c r="AJ1111" s="4"/>
      <c r="AK1111" s="4" t="s">
        <v>16</v>
      </c>
      <c r="AL1111" s="4"/>
      <c r="AM1111" s="4" t="s">
        <v>16</v>
      </c>
      <c r="AN1111" s="4"/>
      <c r="AO1111" s="4"/>
      <c r="AP1111" s="42">
        <f ca="1">COUNTIFS(INDIRECT(Data!$J$2),"&lt;&gt;")</f>
        <v>12</v>
      </c>
      <c r="AQ1111" s="42">
        <f ca="1">COUNTIFS(INDIRECT(Data!$J$2),"P")</f>
        <v>10</v>
      </c>
      <c r="AR1111" s="42">
        <f ca="1">COUNTIFS(INDIRECT(Data!$J$2),"A")</f>
        <v>2</v>
      </c>
      <c r="AS1111" s="43">
        <f ca="1">COUNTIFS(INDIRECT(Data!$J$2),"L")</f>
        <v>0</v>
      </c>
      <c r="AT1111" s="44">
        <f ca="1">IFERROR(Attd_Sheet[[#This Row],[Classes Attended]]/Attd_Sheet[[#This Row],[Column1]],"")</f>
        <v>0.83333333333333337</v>
      </c>
      <c r="AU1111" s="93"/>
    </row>
    <row r="1112" spans="1:47" s="35" customFormat="1" hidden="1" x14ac:dyDescent="0.25">
      <c r="A1112" s="42">
        <f>COUNTIFS(Attd_Sheet[Student ID],Attd_Sheet[[#This Row],[Student ID]])</f>
        <v>1</v>
      </c>
      <c r="B1112" s="13" t="s">
        <v>137</v>
      </c>
      <c r="C1112" s="196" t="s">
        <v>2920</v>
      </c>
      <c r="D1112" s="215" t="s">
        <v>685</v>
      </c>
      <c r="E1112" s="215" t="s">
        <v>1278</v>
      </c>
      <c r="F1112" s="196" t="s">
        <v>34</v>
      </c>
      <c r="G1112" s="215" t="s">
        <v>2454</v>
      </c>
      <c r="H1112" s="193" t="s">
        <v>7</v>
      </c>
      <c r="I1112" s="224" t="s">
        <v>2872</v>
      </c>
      <c r="J1112" s="120" t="s">
        <v>2487</v>
      </c>
      <c r="K1112" s="4" t="s">
        <v>28</v>
      </c>
      <c r="L1112" s="4"/>
      <c r="M1112" s="4"/>
      <c r="N1112" s="4" t="s">
        <v>28</v>
      </c>
      <c r="O1112" s="4"/>
      <c r="P1112" s="4" t="s">
        <v>16</v>
      </c>
      <c r="Q1112" s="4"/>
      <c r="R1112" s="4" t="s">
        <v>28</v>
      </c>
      <c r="S1112" s="4"/>
      <c r="T1112" s="4"/>
      <c r="U1112" s="4" t="s">
        <v>28</v>
      </c>
      <c r="V1112" s="4"/>
      <c r="W1112" s="4" t="s">
        <v>16</v>
      </c>
      <c r="X1112" s="4"/>
      <c r="Y1112" s="4"/>
      <c r="Z1112" s="4"/>
      <c r="AA1112" s="4"/>
      <c r="AB1112" s="4" t="s">
        <v>28</v>
      </c>
      <c r="AC1112" s="4"/>
      <c r="AD1112" s="4" t="s">
        <v>28</v>
      </c>
      <c r="AE1112" s="236"/>
      <c r="AF1112" s="4" t="s">
        <v>28</v>
      </c>
      <c r="AG1112" s="4"/>
      <c r="AH1112" s="4"/>
      <c r="AI1112" s="4" t="s">
        <v>16</v>
      </c>
      <c r="AJ1112" s="4"/>
      <c r="AK1112" s="4" t="s">
        <v>28</v>
      </c>
      <c r="AL1112" s="4"/>
      <c r="AM1112" s="4" t="s">
        <v>28</v>
      </c>
      <c r="AN1112" s="4"/>
      <c r="AO1112" s="4"/>
      <c r="AP1112" s="42">
        <f ca="1">COUNTIFS(INDIRECT(Data!$J$2),"&lt;&gt;")</f>
        <v>12</v>
      </c>
      <c r="AQ1112" s="42">
        <f ca="1">COUNTIFS(INDIRECT(Data!$J$2),"P")</f>
        <v>3</v>
      </c>
      <c r="AR1112" s="42">
        <f ca="1">COUNTIFS(INDIRECT(Data!$J$2),"A")</f>
        <v>9</v>
      </c>
      <c r="AS1112" s="43">
        <f ca="1">COUNTIFS(INDIRECT(Data!$J$2),"L")</f>
        <v>0</v>
      </c>
      <c r="AT1112" s="44">
        <f ca="1">IFERROR(Attd_Sheet[[#This Row],[Classes Attended]]/Attd_Sheet[[#This Row],[Column1]],"")</f>
        <v>0.25</v>
      </c>
      <c r="AU1112" s="93"/>
    </row>
    <row r="1113" spans="1:47" s="35" customFormat="1" hidden="1" x14ac:dyDescent="0.25">
      <c r="A1113" s="42">
        <f>COUNTIFS(Attd_Sheet[Student ID],Attd_Sheet[[#This Row],[Student ID]])</f>
        <v>1</v>
      </c>
      <c r="B1113" s="13" t="s">
        <v>137</v>
      </c>
      <c r="C1113" s="196" t="s">
        <v>2920</v>
      </c>
      <c r="D1113" s="215" t="s">
        <v>686</v>
      </c>
      <c r="E1113" s="215" t="s">
        <v>1496</v>
      </c>
      <c r="F1113" s="196" t="s">
        <v>34</v>
      </c>
      <c r="G1113" s="215" t="s">
        <v>2454</v>
      </c>
      <c r="H1113" s="193" t="s">
        <v>7</v>
      </c>
      <c r="I1113" s="224" t="s">
        <v>2872</v>
      </c>
      <c r="J1113" s="120" t="s">
        <v>2487</v>
      </c>
      <c r="K1113" s="4" t="s">
        <v>28</v>
      </c>
      <c r="L1113" s="4"/>
      <c r="M1113" s="4"/>
      <c r="N1113" s="4" t="s">
        <v>28</v>
      </c>
      <c r="O1113" s="4"/>
      <c r="P1113" s="4" t="s">
        <v>16</v>
      </c>
      <c r="Q1113" s="4"/>
      <c r="R1113" s="4" t="s">
        <v>28</v>
      </c>
      <c r="S1113" s="4"/>
      <c r="T1113" s="4"/>
      <c r="U1113" s="4" t="s">
        <v>28</v>
      </c>
      <c r="V1113" s="4"/>
      <c r="W1113" s="4" t="s">
        <v>16</v>
      </c>
      <c r="X1113" s="4"/>
      <c r="Y1113" s="4"/>
      <c r="Z1113" s="4"/>
      <c r="AA1113" s="4"/>
      <c r="AB1113" s="4" t="s">
        <v>16</v>
      </c>
      <c r="AC1113" s="4"/>
      <c r="AD1113" s="4" t="s">
        <v>28</v>
      </c>
      <c r="AE1113" s="236"/>
      <c r="AF1113" s="4" t="s">
        <v>16</v>
      </c>
      <c r="AG1113" s="4"/>
      <c r="AH1113" s="4"/>
      <c r="AI1113" s="4" t="s">
        <v>16</v>
      </c>
      <c r="AJ1113" s="4"/>
      <c r="AK1113" s="4" t="s">
        <v>16</v>
      </c>
      <c r="AL1113" s="4"/>
      <c r="AM1113" s="4" t="s">
        <v>16</v>
      </c>
      <c r="AN1113" s="4"/>
      <c r="AO1113" s="96"/>
      <c r="AP1113" s="42">
        <f ca="1">COUNTIFS(INDIRECT(Data!$J$2),"&lt;&gt;")</f>
        <v>12</v>
      </c>
      <c r="AQ1113" s="42">
        <f ca="1">COUNTIFS(INDIRECT(Data!$J$2),"P")</f>
        <v>7</v>
      </c>
      <c r="AR1113" s="42">
        <f ca="1">COUNTIFS(INDIRECT(Data!$J$2),"A")</f>
        <v>5</v>
      </c>
      <c r="AS1113" s="43">
        <f ca="1">COUNTIFS(INDIRECT(Data!$J$2),"L")</f>
        <v>0</v>
      </c>
      <c r="AT1113" s="44">
        <f ca="1">IFERROR(Attd_Sheet[[#This Row],[Classes Attended]]/Attd_Sheet[[#This Row],[Column1]],"")</f>
        <v>0.58333333333333337</v>
      </c>
      <c r="AU1113" s="26"/>
    </row>
    <row r="1114" spans="1:47" s="35" customFormat="1" hidden="1" x14ac:dyDescent="0.25">
      <c r="A1114" s="42">
        <f>COUNTIFS(Attd_Sheet[Student ID],Attd_Sheet[[#This Row],[Student ID]])</f>
        <v>1</v>
      </c>
      <c r="B1114" s="13" t="s">
        <v>137</v>
      </c>
      <c r="C1114" s="196" t="s">
        <v>2920</v>
      </c>
      <c r="D1114" s="215" t="s">
        <v>687</v>
      </c>
      <c r="E1114" s="215" t="s">
        <v>1497</v>
      </c>
      <c r="F1114" s="196" t="s">
        <v>34</v>
      </c>
      <c r="G1114" s="215" t="s">
        <v>2454</v>
      </c>
      <c r="H1114" s="193" t="s">
        <v>7</v>
      </c>
      <c r="I1114" s="224" t="s">
        <v>2872</v>
      </c>
      <c r="J1114" s="120" t="s">
        <v>2487</v>
      </c>
      <c r="K1114" s="4" t="s">
        <v>28</v>
      </c>
      <c r="L1114" s="4"/>
      <c r="M1114" s="4"/>
      <c r="N1114" s="4" t="s">
        <v>28</v>
      </c>
      <c r="O1114" s="4"/>
      <c r="P1114" s="4" t="s">
        <v>16</v>
      </c>
      <c r="Q1114" s="4"/>
      <c r="R1114" s="4" t="s">
        <v>16</v>
      </c>
      <c r="S1114" s="4"/>
      <c r="T1114" s="4"/>
      <c r="U1114" s="4" t="s">
        <v>17</v>
      </c>
      <c r="V1114" s="4"/>
      <c r="W1114" s="4" t="s">
        <v>17</v>
      </c>
      <c r="X1114" s="4"/>
      <c r="Y1114" s="4"/>
      <c r="Z1114" s="4"/>
      <c r="AA1114" s="4"/>
      <c r="AB1114" s="4" t="s">
        <v>17</v>
      </c>
      <c r="AC1114" s="4"/>
      <c r="AD1114" s="4" t="s">
        <v>16</v>
      </c>
      <c r="AE1114" s="236"/>
      <c r="AF1114" s="4" t="s">
        <v>28</v>
      </c>
      <c r="AG1114" s="4"/>
      <c r="AH1114" s="4"/>
      <c r="AI1114" s="4" t="s">
        <v>16</v>
      </c>
      <c r="AJ1114" s="4"/>
      <c r="AK1114" s="4" t="s">
        <v>16</v>
      </c>
      <c r="AL1114" s="4"/>
      <c r="AM1114" s="4" t="s">
        <v>16</v>
      </c>
      <c r="AN1114" s="4"/>
      <c r="AO1114" s="96"/>
      <c r="AP1114" s="42">
        <f ca="1">COUNTIFS(INDIRECT(Data!$J$2),"&lt;&gt;")</f>
        <v>12</v>
      </c>
      <c r="AQ1114" s="42">
        <f ca="1">COUNTIFS(INDIRECT(Data!$J$2),"P")</f>
        <v>6</v>
      </c>
      <c r="AR1114" s="42">
        <f ca="1">COUNTIFS(INDIRECT(Data!$J$2),"A")</f>
        <v>3</v>
      </c>
      <c r="AS1114" s="43">
        <f ca="1">COUNTIFS(INDIRECT(Data!$J$2),"L")</f>
        <v>3</v>
      </c>
      <c r="AT1114" s="44">
        <f ca="1">IFERROR(Attd_Sheet[[#This Row],[Classes Attended]]/Attd_Sheet[[#This Row],[Column1]],"")</f>
        <v>0.5</v>
      </c>
      <c r="AU1114" s="26"/>
    </row>
    <row r="1115" spans="1:47" s="35" customFormat="1" hidden="1" x14ac:dyDescent="0.25">
      <c r="A1115" s="42">
        <f>COUNTIFS(Attd_Sheet[Student ID],Attd_Sheet[[#This Row],[Student ID]])</f>
        <v>1</v>
      </c>
      <c r="B1115" s="13" t="s">
        <v>137</v>
      </c>
      <c r="C1115" s="196" t="s">
        <v>2920</v>
      </c>
      <c r="D1115" s="215" t="s">
        <v>688</v>
      </c>
      <c r="E1115" s="215" t="s">
        <v>1498</v>
      </c>
      <c r="F1115" s="196" t="s">
        <v>34</v>
      </c>
      <c r="G1115" s="215" t="s">
        <v>2454</v>
      </c>
      <c r="H1115" s="193" t="s">
        <v>7</v>
      </c>
      <c r="I1115" s="224" t="s">
        <v>2872</v>
      </c>
      <c r="J1115" s="120" t="s">
        <v>2487</v>
      </c>
      <c r="K1115" s="4" t="s">
        <v>28</v>
      </c>
      <c r="L1115" s="4"/>
      <c r="M1115" s="4"/>
      <c r="N1115" s="4" t="s">
        <v>28</v>
      </c>
      <c r="O1115" s="4"/>
      <c r="P1115" s="4" t="s">
        <v>28</v>
      </c>
      <c r="Q1115" s="4"/>
      <c r="R1115" s="4" t="s">
        <v>16</v>
      </c>
      <c r="S1115" s="4"/>
      <c r="T1115" s="4"/>
      <c r="U1115" s="4" t="s">
        <v>28</v>
      </c>
      <c r="V1115" s="4"/>
      <c r="W1115" s="4" t="s">
        <v>16</v>
      </c>
      <c r="X1115" s="4"/>
      <c r="Y1115" s="4"/>
      <c r="Z1115" s="4"/>
      <c r="AA1115" s="4"/>
      <c r="AB1115" s="4" t="s">
        <v>28</v>
      </c>
      <c r="AC1115" s="4"/>
      <c r="AD1115" s="4" t="s">
        <v>28</v>
      </c>
      <c r="AE1115" s="236"/>
      <c r="AF1115" s="4" t="s">
        <v>28</v>
      </c>
      <c r="AG1115" s="4"/>
      <c r="AH1115" s="4"/>
      <c r="AI1115" s="4" t="s">
        <v>16</v>
      </c>
      <c r="AJ1115" s="4"/>
      <c r="AK1115" s="4" t="s">
        <v>16</v>
      </c>
      <c r="AL1115" s="4"/>
      <c r="AM1115" s="4" t="s">
        <v>16</v>
      </c>
      <c r="AN1115" s="4"/>
      <c r="AO1115" s="96"/>
      <c r="AP1115" s="42">
        <f ca="1">COUNTIFS(INDIRECT(Data!$J$2),"&lt;&gt;")</f>
        <v>12</v>
      </c>
      <c r="AQ1115" s="42">
        <f ca="1">COUNTIFS(INDIRECT(Data!$J$2),"P")</f>
        <v>5</v>
      </c>
      <c r="AR1115" s="42">
        <f ca="1">COUNTIFS(INDIRECT(Data!$J$2),"A")</f>
        <v>7</v>
      </c>
      <c r="AS1115" s="43">
        <f ca="1">COUNTIFS(INDIRECT(Data!$J$2),"L")</f>
        <v>0</v>
      </c>
      <c r="AT1115" s="44">
        <f ca="1">IFERROR(Attd_Sheet[[#This Row],[Classes Attended]]/Attd_Sheet[[#This Row],[Column1]],"")</f>
        <v>0.41666666666666669</v>
      </c>
      <c r="AU1115" s="26"/>
    </row>
    <row r="1116" spans="1:47" s="35" customFormat="1" hidden="1" x14ac:dyDescent="0.25">
      <c r="A1116" s="42">
        <f>COUNTIFS(Attd_Sheet[Student ID],Attd_Sheet[[#This Row],[Student ID]])</f>
        <v>1</v>
      </c>
      <c r="B1116" s="13" t="s">
        <v>137</v>
      </c>
      <c r="C1116" s="193" t="s">
        <v>2494</v>
      </c>
      <c r="D1116" s="215" t="s">
        <v>430</v>
      </c>
      <c r="E1116" s="215" t="s">
        <v>1244</v>
      </c>
      <c r="F1116" s="196" t="s">
        <v>35</v>
      </c>
      <c r="G1116" s="215" t="s">
        <v>2434</v>
      </c>
      <c r="H1116" s="193" t="s">
        <v>7</v>
      </c>
      <c r="I1116" s="224" t="s">
        <v>2993</v>
      </c>
      <c r="J1116" s="120" t="s">
        <v>2478</v>
      </c>
      <c r="K1116" s="4" t="s">
        <v>16</v>
      </c>
      <c r="L1116" s="4"/>
      <c r="M1116" s="4"/>
      <c r="N1116" s="4" t="s">
        <v>16</v>
      </c>
      <c r="O1116" s="4"/>
      <c r="P1116" s="4" t="s">
        <v>28</v>
      </c>
      <c r="Q1116" s="4"/>
      <c r="R1116" s="4" t="s">
        <v>16</v>
      </c>
      <c r="S1116" s="4"/>
      <c r="T1116" s="4"/>
      <c r="U1116" s="4" t="s">
        <v>16</v>
      </c>
      <c r="V1116" s="4"/>
      <c r="W1116" s="4" t="s">
        <v>16</v>
      </c>
      <c r="X1116" s="4"/>
      <c r="Y1116" s="4"/>
      <c r="Z1116" s="4"/>
      <c r="AA1116" s="4"/>
      <c r="AB1116" s="4" t="s">
        <v>16</v>
      </c>
      <c r="AC1116" s="4"/>
      <c r="AD1116" s="4" t="s">
        <v>16</v>
      </c>
      <c r="AE1116" s="236"/>
      <c r="AF1116" s="4" t="s">
        <v>16</v>
      </c>
      <c r="AG1116" s="4"/>
      <c r="AH1116" s="4"/>
      <c r="AI1116" s="4" t="s">
        <v>16</v>
      </c>
      <c r="AJ1116" s="4"/>
      <c r="AK1116" s="4" t="s">
        <v>16</v>
      </c>
      <c r="AL1116" s="4"/>
      <c r="AM1116" s="4" t="s">
        <v>16</v>
      </c>
      <c r="AN1116" s="4"/>
      <c r="AO1116" s="4"/>
      <c r="AP1116" s="42">
        <f ca="1">COUNTIFS(INDIRECT(Data!$J$2),"&lt;&gt;")</f>
        <v>12</v>
      </c>
      <c r="AQ1116" s="42">
        <f ca="1">COUNTIFS(INDIRECT(Data!$J$2),"P")</f>
        <v>11</v>
      </c>
      <c r="AR1116" s="42">
        <f ca="1">COUNTIFS(INDIRECT(Data!$J$2),"A")</f>
        <v>1</v>
      </c>
      <c r="AS1116" s="43">
        <f ca="1">COUNTIFS(INDIRECT(Data!$J$2),"L")</f>
        <v>0</v>
      </c>
      <c r="AT1116" s="44">
        <f ca="1">IFERROR(Attd_Sheet[[#This Row],[Classes Attended]]/Attd_Sheet[[#This Row],[Column1]],"")</f>
        <v>0.91666666666666663</v>
      </c>
      <c r="AU1116" s="119"/>
    </row>
    <row r="1117" spans="1:47" s="35" customFormat="1" hidden="1" x14ac:dyDescent="0.25">
      <c r="A1117" s="42">
        <f>COUNTIFS(Attd_Sheet[Student ID],Attd_Sheet[[#This Row],[Student ID]])</f>
        <v>1</v>
      </c>
      <c r="B1117" s="13" t="s">
        <v>137</v>
      </c>
      <c r="C1117" s="193" t="s">
        <v>2494</v>
      </c>
      <c r="D1117" s="215" t="s">
        <v>431</v>
      </c>
      <c r="E1117" s="215" t="s">
        <v>1245</v>
      </c>
      <c r="F1117" s="196" t="s">
        <v>35</v>
      </c>
      <c r="G1117" s="215" t="s">
        <v>2434</v>
      </c>
      <c r="H1117" s="193" t="s">
        <v>7</v>
      </c>
      <c r="I1117" s="224" t="s">
        <v>2993</v>
      </c>
      <c r="J1117" s="120" t="s">
        <v>2478</v>
      </c>
      <c r="K1117" s="4" t="s">
        <v>16</v>
      </c>
      <c r="L1117" s="4"/>
      <c r="M1117" s="4"/>
      <c r="N1117" s="4" t="s">
        <v>16</v>
      </c>
      <c r="O1117" s="4"/>
      <c r="P1117" s="4" t="s">
        <v>16</v>
      </c>
      <c r="Q1117" s="4"/>
      <c r="R1117" s="4" t="s">
        <v>16</v>
      </c>
      <c r="S1117" s="4"/>
      <c r="T1117" s="4"/>
      <c r="U1117" s="4" t="s">
        <v>16</v>
      </c>
      <c r="V1117" s="4"/>
      <c r="W1117" s="4" t="s">
        <v>16</v>
      </c>
      <c r="X1117" s="4"/>
      <c r="Y1117" s="4"/>
      <c r="Z1117" s="4"/>
      <c r="AA1117" s="4"/>
      <c r="AB1117" s="4" t="s">
        <v>17</v>
      </c>
      <c r="AC1117" s="4"/>
      <c r="AD1117" s="4" t="s">
        <v>16</v>
      </c>
      <c r="AE1117" s="236"/>
      <c r="AF1117" s="4" t="s">
        <v>16</v>
      </c>
      <c r="AG1117" s="4"/>
      <c r="AH1117" s="4"/>
      <c r="AI1117" s="4" t="s">
        <v>16</v>
      </c>
      <c r="AJ1117" s="4"/>
      <c r="AK1117" s="4" t="s">
        <v>16</v>
      </c>
      <c r="AL1117" s="4"/>
      <c r="AM1117" s="4" t="s">
        <v>16</v>
      </c>
      <c r="AN1117" s="4"/>
      <c r="AO1117" s="4"/>
      <c r="AP1117" s="42">
        <f ca="1">COUNTIFS(INDIRECT(Data!$J$2),"&lt;&gt;")</f>
        <v>12</v>
      </c>
      <c r="AQ1117" s="42">
        <f ca="1">COUNTIFS(INDIRECT(Data!$J$2),"P")</f>
        <v>11</v>
      </c>
      <c r="AR1117" s="42">
        <f ca="1">COUNTIFS(INDIRECT(Data!$J$2),"A")</f>
        <v>0</v>
      </c>
      <c r="AS1117" s="43">
        <f ca="1">COUNTIFS(INDIRECT(Data!$J$2),"L")</f>
        <v>1</v>
      </c>
      <c r="AT1117" s="44">
        <f ca="1">IFERROR(Attd_Sheet[[#This Row],[Classes Attended]]/Attd_Sheet[[#This Row],[Column1]],"")</f>
        <v>0.91666666666666663</v>
      </c>
      <c r="AU1117" s="26"/>
    </row>
    <row r="1118" spans="1:47" s="35" customFormat="1" hidden="1" x14ac:dyDescent="0.25">
      <c r="A1118" s="42">
        <f>COUNTIFS(Attd_Sheet[Student ID],Attd_Sheet[[#This Row],[Student ID]])</f>
        <v>1</v>
      </c>
      <c r="B1118" s="13" t="s">
        <v>137</v>
      </c>
      <c r="C1118" s="193" t="s">
        <v>2494</v>
      </c>
      <c r="D1118" s="215" t="s">
        <v>432</v>
      </c>
      <c r="E1118" s="215" t="s">
        <v>1246</v>
      </c>
      <c r="F1118" s="196" t="s">
        <v>35</v>
      </c>
      <c r="G1118" s="215" t="s">
        <v>2434</v>
      </c>
      <c r="H1118" s="193" t="s">
        <v>7</v>
      </c>
      <c r="I1118" s="224" t="s">
        <v>2993</v>
      </c>
      <c r="J1118" s="120" t="s">
        <v>2478</v>
      </c>
      <c r="K1118" s="4" t="s">
        <v>16</v>
      </c>
      <c r="L1118" s="4"/>
      <c r="M1118" s="4"/>
      <c r="N1118" s="4" t="s">
        <v>16</v>
      </c>
      <c r="O1118" s="4"/>
      <c r="P1118" s="4" t="s">
        <v>16</v>
      </c>
      <c r="Q1118" s="4"/>
      <c r="R1118" s="4" t="s">
        <v>16</v>
      </c>
      <c r="S1118" s="4"/>
      <c r="T1118" s="4"/>
      <c r="U1118" s="4" t="s">
        <v>28</v>
      </c>
      <c r="V1118" s="4"/>
      <c r="W1118" s="4" t="s">
        <v>16</v>
      </c>
      <c r="X1118" s="4"/>
      <c r="Y1118" s="4"/>
      <c r="Z1118" s="4"/>
      <c r="AA1118" s="4"/>
      <c r="AB1118" s="4" t="s">
        <v>28</v>
      </c>
      <c r="AC1118" s="4"/>
      <c r="AD1118" s="4" t="s">
        <v>16</v>
      </c>
      <c r="AE1118" s="236"/>
      <c r="AF1118" s="4" t="s">
        <v>16</v>
      </c>
      <c r="AG1118" s="4"/>
      <c r="AH1118" s="4"/>
      <c r="AI1118" s="4" t="s">
        <v>16</v>
      </c>
      <c r="AJ1118" s="4"/>
      <c r="AK1118" s="4" t="s">
        <v>16</v>
      </c>
      <c r="AL1118" s="4"/>
      <c r="AM1118" s="4" t="s">
        <v>16</v>
      </c>
      <c r="AN1118" s="4"/>
      <c r="AO1118" s="4"/>
      <c r="AP1118" s="42">
        <f ca="1">COUNTIFS(INDIRECT(Data!$J$2),"&lt;&gt;")</f>
        <v>12</v>
      </c>
      <c r="AQ1118" s="42">
        <f ca="1">COUNTIFS(INDIRECT(Data!$J$2),"P")</f>
        <v>10</v>
      </c>
      <c r="AR1118" s="42">
        <f ca="1">COUNTIFS(INDIRECT(Data!$J$2),"A")</f>
        <v>2</v>
      </c>
      <c r="AS1118" s="43">
        <f ca="1">COUNTIFS(INDIRECT(Data!$J$2),"L")</f>
        <v>0</v>
      </c>
      <c r="AT1118" s="44">
        <f ca="1">IFERROR(Attd_Sheet[[#This Row],[Classes Attended]]/Attd_Sheet[[#This Row],[Column1]],"")</f>
        <v>0.83333333333333337</v>
      </c>
      <c r="AU1118" s="26"/>
    </row>
    <row r="1119" spans="1:47" s="35" customFormat="1" hidden="1" x14ac:dyDescent="0.25">
      <c r="A1119" s="42">
        <f>COUNTIFS(Attd_Sheet[Student ID],Attd_Sheet[[#This Row],[Student ID]])</f>
        <v>1</v>
      </c>
      <c r="B1119" s="13" t="s">
        <v>137</v>
      </c>
      <c r="C1119" s="193" t="s">
        <v>2494</v>
      </c>
      <c r="D1119" s="215" t="s">
        <v>433</v>
      </c>
      <c r="E1119" s="215" t="s">
        <v>1247</v>
      </c>
      <c r="F1119" s="196" t="s">
        <v>35</v>
      </c>
      <c r="G1119" s="215" t="s">
        <v>2434</v>
      </c>
      <c r="H1119" s="193" t="s">
        <v>7</v>
      </c>
      <c r="I1119" s="224" t="s">
        <v>2993</v>
      </c>
      <c r="J1119" s="120" t="s">
        <v>2478</v>
      </c>
      <c r="K1119" s="4" t="s">
        <v>16</v>
      </c>
      <c r="L1119" s="4"/>
      <c r="M1119" s="4"/>
      <c r="N1119" s="4" t="s">
        <v>16</v>
      </c>
      <c r="O1119" s="4"/>
      <c r="P1119" s="4" t="s">
        <v>16</v>
      </c>
      <c r="Q1119" s="4"/>
      <c r="R1119" s="4" t="s">
        <v>16</v>
      </c>
      <c r="S1119" s="4"/>
      <c r="T1119" s="4"/>
      <c r="U1119" s="4" t="s">
        <v>16</v>
      </c>
      <c r="V1119" s="4"/>
      <c r="W1119" s="4" t="s">
        <v>16</v>
      </c>
      <c r="X1119" s="4"/>
      <c r="Y1119" s="4"/>
      <c r="Z1119" s="4"/>
      <c r="AA1119" s="4"/>
      <c r="AB1119" s="4" t="s">
        <v>16</v>
      </c>
      <c r="AC1119" s="4"/>
      <c r="AD1119" s="4" t="s">
        <v>16</v>
      </c>
      <c r="AE1119" s="236"/>
      <c r="AF1119" s="4" t="s">
        <v>16</v>
      </c>
      <c r="AG1119" s="4"/>
      <c r="AH1119" s="4"/>
      <c r="AI1119" s="4" t="s">
        <v>16</v>
      </c>
      <c r="AJ1119" s="4"/>
      <c r="AK1119" s="4" t="s">
        <v>16</v>
      </c>
      <c r="AL1119" s="4"/>
      <c r="AM1119" s="4" t="s">
        <v>16</v>
      </c>
      <c r="AN1119" s="4"/>
      <c r="AO1119" s="4"/>
      <c r="AP1119" s="42">
        <f ca="1">COUNTIFS(INDIRECT(Data!$J$2),"&lt;&gt;")</f>
        <v>12</v>
      </c>
      <c r="AQ1119" s="42">
        <f ca="1">COUNTIFS(INDIRECT(Data!$J$2),"P")</f>
        <v>12</v>
      </c>
      <c r="AR1119" s="42">
        <f ca="1">COUNTIFS(INDIRECT(Data!$J$2),"A")</f>
        <v>0</v>
      </c>
      <c r="AS1119" s="43">
        <f ca="1">COUNTIFS(INDIRECT(Data!$J$2),"L")</f>
        <v>0</v>
      </c>
      <c r="AT1119" s="44">
        <f ca="1">IFERROR(Attd_Sheet[[#This Row],[Classes Attended]]/Attd_Sheet[[#This Row],[Column1]],"")</f>
        <v>1</v>
      </c>
      <c r="AU1119" s="26"/>
    </row>
    <row r="1120" spans="1:47" s="35" customFormat="1" hidden="1" x14ac:dyDescent="0.25">
      <c r="A1120" s="42">
        <f>COUNTIFS(Attd_Sheet[Student ID],Attd_Sheet[[#This Row],[Student ID]])</f>
        <v>1</v>
      </c>
      <c r="B1120" s="13" t="s">
        <v>137</v>
      </c>
      <c r="C1120" s="193" t="s">
        <v>2494</v>
      </c>
      <c r="D1120" s="215" t="s">
        <v>434</v>
      </c>
      <c r="E1120" s="215" t="s">
        <v>1248</v>
      </c>
      <c r="F1120" s="196" t="s">
        <v>35</v>
      </c>
      <c r="G1120" s="215" t="s">
        <v>2434</v>
      </c>
      <c r="H1120" s="193" t="s">
        <v>7</v>
      </c>
      <c r="I1120" s="224" t="s">
        <v>2993</v>
      </c>
      <c r="J1120" s="120" t="s">
        <v>2478</v>
      </c>
      <c r="K1120" s="4" t="s">
        <v>16</v>
      </c>
      <c r="L1120" s="4"/>
      <c r="M1120" s="4"/>
      <c r="N1120" s="4" t="s">
        <v>16</v>
      </c>
      <c r="O1120" s="4"/>
      <c r="P1120" s="4" t="s">
        <v>16</v>
      </c>
      <c r="Q1120" s="4"/>
      <c r="R1120" s="4" t="s">
        <v>16</v>
      </c>
      <c r="S1120" s="4"/>
      <c r="T1120" s="4"/>
      <c r="U1120" s="4" t="s">
        <v>16</v>
      </c>
      <c r="V1120" s="4"/>
      <c r="W1120" s="4" t="s">
        <v>16</v>
      </c>
      <c r="X1120" s="4"/>
      <c r="Y1120" s="4"/>
      <c r="Z1120" s="4"/>
      <c r="AA1120" s="4"/>
      <c r="AB1120" s="4" t="s">
        <v>16</v>
      </c>
      <c r="AC1120" s="4"/>
      <c r="AD1120" s="4" t="s">
        <v>16</v>
      </c>
      <c r="AE1120" s="236"/>
      <c r="AF1120" s="4" t="s">
        <v>16</v>
      </c>
      <c r="AG1120" s="4"/>
      <c r="AH1120" s="4"/>
      <c r="AI1120" s="4" t="s">
        <v>16</v>
      </c>
      <c r="AJ1120" s="4"/>
      <c r="AK1120" s="4" t="s">
        <v>16</v>
      </c>
      <c r="AL1120" s="4"/>
      <c r="AM1120" s="4" t="s">
        <v>16</v>
      </c>
      <c r="AN1120" s="4"/>
      <c r="AO1120" s="4"/>
      <c r="AP1120" s="42">
        <f ca="1">COUNTIFS(INDIRECT(Data!$J$2),"&lt;&gt;")</f>
        <v>12</v>
      </c>
      <c r="AQ1120" s="42">
        <f ca="1">COUNTIFS(INDIRECT(Data!$J$2),"P")</f>
        <v>12</v>
      </c>
      <c r="AR1120" s="42">
        <f ca="1">COUNTIFS(INDIRECT(Data!$J$2),"A")</f>
        <v>0</v>
      </c>
      <c r="AS1120" s="43">
        <f ca="1">COUNTIFS(INDIRECT(Data!$J$2),"L")</f>
        <v>0</v>
      </c>
      <c r="AT1120" s="44">
        <f ca="1">IFERROR(Attd_Sheet[[#This Row],[Classes Attended]]/Attd_Sheet[[#This Row],[Column1]],"")</f>
        <v>1</v>
      </c>
      <c r="AU1120" s="26"/>
    </row>
    <row r="1121" spans="1:47" s="35" customFormat="1" hidden="1" x14ac:dyDescent="0.25">
      <c r="A1121" s="42">
        <f>COUNTIFS(Attd_Sheet[Student ID],Attd_Sheet[[#This Row],[Student ID]])</f>
        <v>1</v>
      </c>
      <c r="B1121" s="13" t="s">
        <v>137</v>
      </c>
      <c r="C1121" s="193" t="s">
        <v>2494</v>
      </c>
      <c r="D1121" s="215" t="s">
        <v>994</v>
      </c>
      <c r="E1121" s="215" t="s">
        <v>1791</v>
      </c>
      <c r="F1121" s="196" t="s">
        <v>136</v>
      </c>
      <c r="G1121" s="215" t="s">
        <v>2477</v>
      </c>
      <c r="H1121" s="193" t="s">
        <v>7</v>
      </c>
      <c r="I1121" s="224" t="s">
        <v>2993</v>
      </c>
      <c r="J1121" s="120" t="s">
        <v>3481</v>
      </c>
      <c r="K1121" s="4" t="s">
        <v>16</v>
      </c>
      <c r="L1121" s="4"/>
      <c r="M1121" s="4"/>
      <c r="N1121" s="4" t="s">
        <v>16</v>
      </c>
      <c r="O1121" s="4"/>
      <c r="P1121" s="4" t="s">
        <v>16</v>
      </c>
      <c r="Q1121" s="4"/>
      <c r="R1121" s="4" t="s">
        <v>16</v>
      </c>
      <c r="S1121" s="4"/>
      <c r="T1121" s="4"/>
      <c r="U1121" s="4" t="s">
        <v>16</v>
      </c>
      <c r="V1121" s="4"/>
      <c r="W1121" s="4" t="s">
        <v>28</v>
      </c>
      <c r="X1121" s="4"/>
      <c r="Y1121" s="4"/>
      <c r="Z1121" s="4"/>
      <c r="AA1121" s="4"/>
      <c r="AB1121" s="4" t="s">
        <v>16</v>
      </c>
      <c r="AC1121" s="4"/>
      <c r="AD1121" s="4" t="s">
        <v>16</v>
      </c>
      <c r="AE1121" s="236"/>
      <c r="AF1121" s="4" t="s">
        <v>16</v>
      </c>
      <c r="AG1121" s="4"/>
      <c r="AH1121" s="4"/>
      <c r="AI1121" s="4" t="s">
        <v>16</v>
      </c>
      <c r="AJ1121" s="4"/>
      <c r="AK1121" s="4" t="s">
        <v>16</v>
      </c>
      <c r="AL1121" s="4"/>
      <c r="AM1121" s="4" t="s">
        <v>16</v>
      </c>
      <c r="AN1121" s="4"/>
      <c r="AO1121" s="4"/>
      <c r="AP1121" s="45">
        <f ca="1">COUNTIFS(INDIRECT(Data!$J$2),"&lt;&gt;")</f>
        <v>12</v>
      </c>
      <c r="AQ1121" s="45">
        <f ca="1">COUNTIFS(INDIRECT(Data!$J$2),"P")</f>
        <v>11</v>
      </c>
      <c r="AR1121" s="45">
        <f ca="1">COUNTIFS(INDIRECT(Data!$J$2),"A")</f>
        <v>1</v>
      </c>
      <c r="AS1121" s="46">
        <f ca="1">COUNTIFS(INDIRECT(Data!$J$2),"L")</f>
        <v>0</v>
      </c>
      <c r="AT1121" s="47">
        <f ca="1">IFERROR(Attd_Sheet[[#This Row],[Classes Attended]]/Attd_Sheet[[#This Row],[Column1]],"")</f>
        <v>0.91666666666666663</v>
      </c>
      <c r="AU1121" s="93" t="s">
        <v>3536</v>
      </c>
    </row>
    <row r="1122" spans="1:47" s="35" customFormat="1" hidden="1" x14ac:dyDescent="0.25">
      <c r="A1122" s="42">
        <f>COUNTIFS(Attd_Sheet[Student ID],Attd_Sheet[[#This Row],[Student ID]])</f>
        <v>1</v>
      </c>
      <c r="B1122" s="13" t="s">
        <v>137</v>
      </c>
      <c r="C1122" s="193" t="s">
        <v>2494</v>
      </c>
      <c r="D1122" s="215" t="s">
        <v>995</v>
      </c>
      <c r="E1122" s="215" t="s">
        <v>1792</v>
      </c>
      <c r="F1122" s="196" t="s">
        <v>136</v>
      </c>
      <c r="G1122" s="215" t="s">
        <v>2477</v>
      </c>
      <c r="H1122" s="193" t="s">
        <v>7</v>
      </c>
      <c r="I1122" s="224" t="s">
        <v>2993</v>
      </c>
      <c r="J1122" s="120" t="s">
        <v>3481</v>
      </c>
      <c r="K1122" s="4" t="s">
        <v>16</v>
      </c>
      <c r="L1122" s="4"/>
      <c r="M1122" s="4"/>
      <c r="N1122" s="4" t="s">
        <v>16</v>
      </c>
      <c r="O1122" s="4"/>
      <c r="P1122" s="4" t="s">
        <v>16</v>
      </c>
      <c r="Q1122" s="4"/>
      <c r="R1122" s="4" t="s">
        <v>16</v>
      </c>
      <c r="S1122" s="4"/>
      <c r="T1122" s="4"/>
      <c r="U1122" s="4" t="s">
        <v>28</v>
      </c>
      <c r="V1122" s="4"/>
      <c r="W1122" s="4" t="s">
        <v>16</v>
      </c>
      <c r="X1122" s="4"/>
      <c r="Y1122" s="4"/>
      <c r="Z1122" s="4"/>
      <c r="AA1122" s="4"/>
      <c r="AB1122" s="4" t="s">
        <v>16</v>
      </c>
      <c r="AC1122" s="4"/>
      <c r="AD1122" s="4" t="s">
        <v>16</v>
      </c>
      <c r="AE1122" s="236"/>
      <c r="AF1122" s="4" t="s">
        <v>16</v>
      </c>
      <c r="AG1122" s="4"/>
      <c r="AH1122" s="4"/>
      <c r="AI1122" s="4" t="s">
        <v>16</v>
      </c>
      <c r="AJ1122" s="4"/>
      <c r="AK1122" s="4" t="s">
        <v>16</v>
      </c>
      <c r="AL1122" s="4"/>
      <c r="AM1122" s="4" t="s">
        <v>16</v>
      </c>
      <c r="AN1122" s="4"/>
      <c r="AO1122" s="4"/>
      <c r="AP1122" s="45">
        <f ca="1">COUNTIFS(INDIRECT(Data!$J$2),"&lt;&gt;")</f>
        <v>12</v>
      </c>
      <c r="AQ1122" s="45">
        <f ca="1">COUNTIFS(INDIRECT(Data!$J$2),"P")</f>
        <v>11</v>
      </c>
      <c r="AR1122" s="45">
        <f ca="1">COUNTIFS(INDIRECT(Data!$J$2),"A")</f>
        <v>1</v>
      </c>
      <c r="AS1122" s="46">
        <f ca="1">COUNTIFS(INDIRECT(Data!$J$2),"L")</f>
        <v>0</v>
      </c>
      <c r="AT1122" s="47">
        <f ca="1">IFERROR(Attd_Sheet[[#This Row],[Classes Attended]]/Attd_Sheet[[#This Row],[Column1]],"")</f>
        <v>0.91666666666666663</v>
      </c>
      <c r="AU1122" s="93" t="s">
        <v>3537</v>
      </c>
    </row>
    <row r="1123" spans="1:47" s="35" customFormat="1" hidden="1" x14ac:dyDescent="0.25">
      <c r="A1123" s="42">
        <f>COUNTIFS(Attd_Sheet[Student ID],Attd_Sheet[[#This Row],[Student ID]])</f>
        <v>1</v>
      </c>
      <c r="B1123" s="13" t="s">
        <v>137</v>
      </c>
      <c r="C1123" s="193" t="s">
        <v>2494</v>
      </c>
      <c r="D1123" s="215" t="s">
        <v>996</v>
      </c>
      <c r="E1123" s="215" t="s">
        <v>1793</v>
      </c>
      <c r="F1123" s="196" t="s">
        <v>136</v>
      </c>
      <c r="G1123" s="215" t="s">
        <v>2477</v>
      </c>
      <c r="H1123" s="193" t="s">
        <v>7</v>
      </c>
      <c r="I1123" s="224" t="s">
        <v>2993</v>
      </c>
      <c r="J1123" s="120" t="s">
        <v>3481</v>
      </c>
      <c r="K1123" s="4" t="s">
        <v>16</v>
      </c>
      <c r="L1123" s="4"/>
      <c r="M1123" s="4"/>
      <c r="N1123" s="4" t="s">
        <v>16</v>
      </c>
      <c r="O1123" s="4"/>
      <c r="P1123" s="4" t="s">
        <v>16</v>
      </c>
      <c r="Q1123" s="4"/>
      <c r="R1123" s="4" t="s">
        <v>16</v>
      </c>
      <c r="S1123" s="4"/>
      <c r="T1123" s="4"/>
      <c r="U1123" s="4" t="s">
        <v>16</v>
      </c>
      <c r="V1123" s="4"/>
      <c r="W1123" s="4" t="s">
        <v>16</v>
      </c>
      <c r="X1123" s="4"/>
      <c r="Y1123" s="4"/>
      <c r="Z1123" s="4"/>
      <c r="AA1123" s="4"/>
      <c r="AB1123" s="4" t="s">
        <v>16</v>
      </c>
      <c r="AC1123" s="4"/>
      <c r="AD1123" s="4" t="s">
        <v>16</v>
      </c>
      <c r="AE1123" s="236"/>
      <c r="AF1123" s="4" t="s">
        <v>16</v>
      </c>
      <c r="AG1123" s="4"/>
      <c r="AH1123" s="4"/>
      <c r="AI1123" s="4" t="s">
        <v>16</v>
      </c>
      <c r="AJ1123" s="4"/>
      <c r="AK1123" s="4" t="s">
        <v>16</v>
      </c>
      <c r="AL1123" s="4"/>
      <c r="AM1123" s="4" t="s">
        <v>16</v>
      </c>
      <c r="AN1123" s="4"/>
      <c r="AO1123" s="4"/>
      <c r="AP1123" s="45">
        <f ca="1">COUNTIFS(INDIRECT(Data!$J$2),"&lt;&gt;")</f>
        <v>12</v>
      </c>
      <c r="AQ1123" s="45">
        <f ca="1">COUNTIFS(INDIRECT(Data!$J$2),"P")</f>
        <v>12</v>
      </c>
      <c r="AR1123" s="45">
        <f ca="1">COUNTIFS(INDIRECT(Data!$J$2),"A")</f>
        <v>0</v>
      </c>
      <c r="AS1123" s="46">
        <f ca="1">COUNTIFS(INDIRECT(Data!$J$2),"L")</f>
        <v>0</v>
      </c>
      <c r="AT1123" s="47">
        <f ca="1">IFERROR(Attd_Sheet[[#This Row],[Classes Attended]]/Attd_Sheet[[#This Row],[Column1]],"")</f>
        <v>1</v>
      </c>
      <c r="AU1123" s="93" t="s">
        <v>3535</v>
      </c>
    </row>
    <row r="1124" spans="1:47" s="35" customFormat="1" hidden="1" x14ac:dyDescent="0.25">
      <c r="A1124" s="42">
        <f>COUNTIFS(Attd_Sheet[Student ID],Attd_Sheet[[#This Row],[Student ID]])</f>
        <v>1</v>
      </c>
      <c r="B1124" s="13" t="s">
        <v>137</v>
      </c>
      <c r="C1124" s="193" t="s">
        <v>2494</v>
      </c>
      <c r="D1124" s="215" t="s">
        <v>2905</v>
      </c>
      <c r="E1124" s="215" t="s">
        <v>2906</v>
      </c>
      <c r="F1124" s="196" t="s">
        <v>132</v>
      </c>
      <c r="G1124" s="215" t="s">
        <v>2909</v>
      </c>
      <c r="H1124" s="193" t="s">
        <v>7</v>
      </c>
      <c r="I1124" s="224" t="s">
        <v>2992</v>
      </c>
      <c r="J1124" s="120" t="s">
        <v>2492</v>
      </c>
      <c r="K1124" s="4"/>
      <c r="L1124" s="4"/>
      <c r="M1124" s="4"/>
      <c r="N1124" s="185"/>
      <c r="O1124" s="4"/>
      <c r="P1124" s="4"/>
      <c r="Q1124" s="4"/>
      <c r="R1124" s="4"/>
      <c r="S1124" s="4"/>
      <c r="T1124" s="4"/>
      <c r="U1124" s="4" t="s">
        <v>16</v>
      </c>
      <c r="V1124" s="4"/>
      <c r="W1124" s="4" t="s">
        <v>16</v>
      </c>
      <c r="X1124" s="4"/>
      <c r="Y1124" s="4"/>
      <c r="Z1124" s="4"/>
      <c r="AA1124" s="4"/>
      <c r="AB1124" s="4" t="s">
        <v>16</v>
      </c>
      <c r="AC1124" s="4"/>
      <c r="AD1124" s="4" t="s">
        <v>28</v>
      </c>
      <c r="AE1124" s="236"/>
      <c r="AF1124" s="4" t="s">
        <v>28</v>
      </c>
      <c r="AG1124" s="4"/>
      <c r="AH1124" s="4"/>
      <c r="AI1124" s="4" t="s">
        <v>28</v>
      </c>
      <c r="AJ1124" s="4"/>
      <c r="AK1124" s="4" t="s">
        <v>28</v>
      </c>
      <c r="AL1124" s="4"/>
      <c r="AM1124" s="4" t="s">
        <v>28</v>
      </c>
      <c r="AN1124" s="4"/>
      <c r="AO1124" s="4"/>
      <c r="AP1124" s="45">
        <f ca="1">COUNTIFS(INDIRECT(Data!$J$2),"&lt;&gt;")</f>
        <v>8</v>
      </c>
      <c r="AQ1124" s="45">
        <f ca="1">COUNTIFS(INDIRECT(Data!$J$2),"P")</f>
        <v>3</v>
      </c>
      <c r="AR1124" s="45">
        <f ca="1">COUNTIFS(INDIRECT(Data!$J$2),"A")</f>
        <v>5</v>
      </c>
      <c r="AS1124" s="46">
        <f ca="1">COUNTIFS(INDIRECT(Data!$J$2),"L")</f>
        <v>0</v>
      </c>
      <c r="AT1124" s="47">
        <f ca="1">IFERROR(Attd_Sheet[[#This Row],[Classes Attended]]/Attd_Sheet[[#This Row],[Column1]],"")</f>
        <v>0.375</v>
      </c>
      <c r="AU1124" s="26"/>
    </row>
    <row r="1125" spans="1:47" s="35" customFormat="1" hidden="1" x14ac:dyDescent="0.25">
      <c r="A1125" s="42">
        <f>COUNTIFS(Attd_Sheet[Student ID],Attd_Sheet[[#This Row],[Student ID]])</f>
        <v>1</v>
      </c>
      <c r="B1125" s="13" t="s">
        <v>137</v>
      </c>
      <c r="C1125" s="193" t="s">
        <v>2494</v>
      </c>
      <c r="D1125" s="215" t="s">
        <v>2903</v>
      </c>
      <c r="E1125" s="215" t="s">
        <v>2904</v>
      </c>
      <c r="F1125" s="196" t="s">
        <v>132</v>
      </c>
      <c r="G1125" s="215" t="s">
        <v>2908</v>
      </c>
      <c r="H1125" s="193" t="s">
        <v>7</v>
      </c>
      <c r="I1125" s="224" t="s">
        <v>2992</v>
      </c>
      <c r="J1125" s="120" t="s">
        <v>2492</v>
      </c>
      <c r="K1125" s="4"/>
      <c r="L1125" s="4"/>
      <c r="M1125" s="4"/>
      <c r="N1125" s="185"/>
      <c r="O1125" s="4"/>
      <c r="P1125" s="4"/>
      <c r="Q1125" s="4"/>
      <c r="R1125" s="4"/>
      <c r="S1125" s="4"/>
      <c r="T1125" s="4"/>
      <c r="U1125" s="4" t="s">
        <v>16</v>
      </c>
      <c r="V1125" s="4"/>
      <c r="W1125" s="4" t="s">
        <v>16</v>
      </c>
      <c r="X1125" s="4"/>
      <c r="Y1125" s="4"/>
      <c r="Z1125" s="4"/>
      <c r="AA1125" s="4"/>
      <c r="AB1125" s="4" t="s">
        <v>16</v>
      </c>
      <c r="AC1125" s="4"/>
      <c r="AD1125" s="4" t="s">
        <v>16</v>
      </c>
      <c r="AE1125" s="236"/>
      <c r="AF1125" s="4" t="s">
        <v>16</v>
      </c>
      <c r="AG1125" s="4"/>
      <c r="AH1125" s="4"/>
      <c r="AI1125" s="4" t="s">
        <v>16</v>
      </c>
      <c r="AJ1125" s="4"/>
      <c r="AK1125" s="4" t="s">
        <v>16</v>
      </c>
      <c r="AL1125" s="4"/>
      <c r="AM1125" s="4" t="s">
        <v>16</v>
      </c>
      <c r="AN1125" s="4"/>
      <c r="AO1125" s="4"/>
      <c r="AP1125" s="45">
        <f ca="1">COUNTIFS(INDIRECT(Data!$J$2),"&lt;&gt;")</f>
        <v>8</v>
      </c>
      <c r="AQ1125" s="45">
        <f ca="1">COUNTIFS(INDIRECT(Data!$J$2),"P")</f>
        <v>8</v>
      </c>
      <c r="AR1125" s="45">
        <f ca="1">COUNTIFS(INDIRECT(Data!$J$2),"A")</f>
        <v>0</v>
      </c>
      <c r="AS1125" s="46">
        <f ca="1">COUNTIFS(INDIRECT(Data!$J$2),"L")</f>
        <v>0</v>
      </c>
      <c r="AT1125" s="47">
        <f ca="1">IFERROR(Attd_Sheet[[#This Row],[Classes Attended]]/Attd_Sheet[[#This Row],[Column1]],"")</f>
        <v>1</v>
      </c>
      <c r="AU1125" s="26"/>
    </row>
    <row r="1126" spans="1:47" s="35" customFormat="1" hidden="1" x14ac:dyDescent="0.25">
      <c r="A1126" s="42">
        <f>COUNTIFS(Attd_Sheet[Student ID],Attd_Sheet[[#This Row],[Student ID]])</f>
        <v>1</v>
      </c>
      <c r="B1126" s="209" t="s">
        <v>137</v>
      </c>
      <c r="C1126" s="210" t="s">
        <v>2920</v>
      </c>
      <c r="D1126" s="215" t="s">
        <v>2863</v>
      </c>
      <c r="E1126" s="215" t="s">
        <v>2864</v>
      </c>
      <c r="F1126" s="209" t="s">
        <v>31</v>
      </c>
      <c r="G1126" s="252" t="s">
        <v>2705</v>
      </c>
      <c r="H1126" s="210" t="s">
        <v>6</v>
      </c>
      <c r="I1126" s="193" t="s">
        <v>2872</v>
      </c>
      <c r="J1126" s="211" t="s">
        <v>2491</v>
      </c>
      <c r="K1126" s="4"/>
      <c r="L1126" s="4"/>
      <c r="M1126" s="4" t="s">
        <v>16</v>
      </c>
      <c r="N1126" s="185"/>
      <c r="O1126" s="4" t="s">
        <v>16</v>
      </c>
      <c r="P1126" s="4"/>
      <c r="Q1126" s="4" t="s">
        <v>16</v>
      </c>
      <c r="R1126" s="4"/>
      <c r="S1126" s="4"/>
      <c r="T1126" s="4" t="s">
        <v>16</v>
      </c>
      <c r="U1126" s="4"/>
      <c r="V1126" s="4" t="s">
        <v>16</v>
      </c>
      <c r="W1126" s="185"/>
      <c r="X1126" s="4" t="s">
        <v>16</v>
      </c>
      <c r="Y1126" s="4"/>
      <c r="Z1126" s="4"/>
      <c r="AA1126" s="4" t="s">
        <v>16</v>
      </c>
      <c r="AB1126" s="4"/>
      <c r="AC1126" s="4" t="s">
        <v>16</v>
      </c>
      <c r="AD1126" s="4"/>
      <c r="AE1126" s="4" t="s">
        <v>16</v>
      </c>
      <c r="AF1126" s="4"/>
      <c r="AG1126" s="4"/>
      <c r="AH1126" s="4" t="s">
        <v>16</v>
      </c>
      <c r="AI1126" s="4"/>
      <c r="AJ1126" s="4" t="s">
        <v>16</v>
      </c>
      <c r="AK1126" s="4"/>
      <c r="AL1126" s="4" t="s">
        <v>16</v>
      </c>
      <c r="AM1126" s="4"/>
      <c r="AN1126" s="4"/>
      <c r="AO1126" s="4" t="s">
        <v>16</v>
      </c>
      <c r="AP1126" s="42">
        <f ca="1">COUNTIFS(INDIRECT(Data!$J$2),"&lt;&gt;")</f>
        <v>13</v>
      </c>
      <c r="AQ1126" s="42">
        <f ca="1">COUNTIFS(INDIRECT(Data!$J$2),"P")</f>
        <v>13</v>
      </c>
      <c r="AR1126" s="42">
        <f ca="1">COUNTIFS(INDIRECT(Data!$J$2),"A")</f>
        <v>0</v>
      </c>
      <c r="AS1126" s="43">
        <f ca="1">COUNTIFS(INDIRECT(Data!$J$2),"L")</f>
        <v>0</v>
      </c>
      <c r="AT1126" s="44">
        <f ca="1">IFERROR(Attd_Sheet[[#This Row],[Classes Attended]]/Attd_Sheet[[#This Row],[Column1]],"")</f>
        <v>1</v>
      </c>
      <c r="AU1126" s="26"/>
    </row>
    <row r="1127" spans="1:47" s="35" customFormat="1" hidden="1" x14ac:dyDescent="0.25">
      <c r="A1127" s="42">
        <f>COUNTIFS(Attd_Sheet[Student ID],Attd_Sheet[[#This Row],[Student ID]])</f>
        <v>1</v>
      </c>
      <c r="B1127" s="13" t="s">
        <v>137</v>
      </c>
      <c r="C1127" s="193" t="s">
        <v>2494</v>
      </c>
      <c r="D1127" s="215" t="s">
        <v>2885</v>
      </c>
      <c r="E1127" s="215" t="s">
        <v>2886</v>
      </c>
      <c r="F1127" s="196" t="s">
        <v>136</v>
      </c>
      <c r="G1127" s="215" t="s">
        <v>2892</v>
      </c>
      <c r="H1127" s="193" t="s">
        <v>7</v>
      </c>
      <c r="I1127" s="224" t="s">
        <v>2993</v>
      </c>
      <c r="J1127" s="120" t="s">
        <v>2490</v>
      </c>
      <c r="K1127" s="4" t="s">
        <v>16</v>
      </c>
      <c r="L1127" s="4"/>
      <c r="M1127" s="4"/>
      <c r="N1127" s="4" t="s">
        <v>16</v>
      </c>
      <c r="O1127" s="4"/>
      <c r="P1127" s="4" t="s">
        <v>28</v>
      </c>
      <c r="Q1127" s="4"/>
      <c r="R1127" s="4" t="s">
        <v>28</v>
      </c>
      <c r="S1127" s="4"/>
      <c r="T1127" s="4"/>
      <c r="U1127" s="4" t="s">
        <v>16</v>
      </c>
      <c r="V1127" s="4"/>
      <c r="W1127" s="4" t="s">
        <v>16</v>
      </c>
      <c r="X1127" s="4"/>
      <c r="Y1127" s="4"/>
      <c r="Z1127" s="4"/>
      <c r="AA1127" s="4"/>
      <c r="AB1127" s="4" t="s">
        <v>16</v>
      </c>
      <c r="AC1127" s="4"/>
      <c r="AD1127" s="4" t="s">
        <v>16</v>
      </c>
      <c r="AE1127" s="236"/>
      <c r="AF1127" s="4" t="s">
        <v>28</v>
      </c>
      <c r="AG1127" s="4"/>
      <c r="AH1127" s="4"/>
      <c r="AI1127" s="4" t="s">
        <v>28</v>
      </c>
      <c r="AJ1127" s="4"/>
      <c r="AK1127" s="4" t="s">
        <v>28</v>
      </c>
      <c r="AL1127" s="4"/>
      <c r="AM1127" s="4" t="s">
        <v>28</v>
      </c>
      <c r="AN1127" s="4"/>
      <c r="AO1127" s="4"/>
      <c r="AP1127" s="45">
        <f ca="1">COUNTIFS(INDIRECT(Data!$J$2),"&lt;&gt;")</f>
        <v>12</v>
      </c>
      <c r="AQ1127" s="45">
        <f ca="1">COUNTIFS(INDIRECT(Data!$J$2),"P")</f>
        <v>6</v>
      </c>
      <c r="AR1127" s="45">
        <f ca="1">COUNTIFS(INDIRECT(Data!$J$2),"A")</f>
        <v>6</v>
      </c>
      <c r="AS1127" s="46">
        <f ca="1">COUNTIFS(INDIRECT(Data!$J$2),"L")</f>
        <v>0</v>
      </c>
      <c r="AT1127" s="47">
        <f ca="1">IFERROR(Attd_Sheet[[#This Row],[Classes Attended]]/Attd_Sheet[[#This Row],[Column1]],"")</f>
        <v>0.5</v>
      </c>
      <c r="AU1127" s="26"/>
    </row>
    <row r="1128" spans="1:47" s="35" customFormat="1" hidden="1" x14ac:dyDescent="0.25">
      <c r="A1128" s="42">
        <f>COUNTIFS(Attd_Sheet[Student ID],Attd_Sheet[[#This Row],[Student ID]])</f>
        <v>1</v>
      </c>
      <c r="B1128" s="13" t="s">
        <v>137</v>
      </c>
      <c r="C1128" s="193" t="s">
        <v>2494</v>
      </c>
      <c r="D1128" s="215" t="s">
        <v>2887</v>
      </c>
      <c r="E1128" s="215" t="s">
        <v>2888</v>
      </c>
      <c r="F1128" s="196" t="s">
        <v>136</v>
      </c>
      <c r="G1128" s="215" t="s">
        <v>2892</v>
      </c>
      <c r="H1128" s="193" t="s">
        <v>7</v>
      </c>
      <c r="I1128" s="224" t="s">
        <v>2993</v>
      </c>
      <c r="J1128" s="120" t="s">
        <v>2490</v>
      </c>
      <c r="K1128" s="4" t="s">
        <v>16</v>
      </c>
      <c r="L1128" s="4"/>
      <c r="M1128" s="4"/>
      <c r="N1128" s="4" t="s">
        <v>16</v>
      </c>
      <c r="O1128" s="4"/>
      <c r="P1128" s="4" t="s">
        <v>28</v>
      </c>
      <c r="Q1128" s="4"/>
      <c r="R1128" s="4" t="s">
        <v>28</v>
      </c>
      <c r="S1128" s="4"/>
      <c r="T1128" s="4"/>
      <c r="U1128" s="4" t="s">
        <v>16</v>
      </c>
      <c r="V1128" s="4"/>
      <c r="W1128" s="4" t="s">
        <v>16</v>
      </c>
      <c r="X1128" s="4"/>
      <c r="Y1128" s="4"/>
      <c r="Z1128" s="4"/>
      <c r="AA1128" s="4"/>
      <c r="AB1128" s="4" t="s">
        <v>16</v>
      </c>
      <c r="AC1128" s="4"/>
      <c r="AD1128" s="4" t="s">
        <v>16</v>
      </c>
      <c r="AE1128" s="236"/>
      <c r="AF1128" s="4" t="s">
        <v>16</v>
      </c>
      <c r="AG1128" s="4"/>
      <c r="AH1128" s="4"/>
      <c r="AI1128" s="4" t="s">
        <v>16</v>
      </c>
      <c r="AJ1128" s="4"/>
      <c r="AK1128" s="4" t="s">
        <v>16</v>
      </c>
      <c r="AL1128" s="4"/>
      <c r="AM1128" s="4" t="s">
        <v>16</v>
      </c>
      <c r="AN1128" s="4"/>
      <c r="AO1128" s="4"/>
      <c r="AP1128" s="45">
        <f ca="1">COUNTIFS(INDIRECT(Data!$J$2),"&lt;&gt;")</f>
        <v>12</v>
      </c>
      <c r="AQ1128" s="45">
        <f ca="1">COUNTIFS(INDIRECT(Data!$J$2),"P")</f>
        <v>10</v>
      </c>
      <c r="AR1128" s="45">
        <f ca="1">COUNTIFS(INDIRECT(Data!$J$2),"A")</f>
        <v>2</v>
      </c>
      <c r="AS1128" s="46">
        <f ca="1">COUNTIFS(INDIRECT(Data!$J$2),"L")</f>
        <v>0</v>
      </c>
      <c r="AT1128" s="47">
        <f ca="1">IFERROR(Attd_Sheet[[#This Row],[Classes Attended]]/Attd_Sheet[[#This Row],[Column1]],"")</f>
        <v>0.83333333333333337</v>
      </c>
      <c r="AU1128" s="26"/>
    </row>
    <row r="1129" spans="1:47" s="35" customFormat="1" hidden="1" x14ac:dyDescent="0.25">
      <c r="A1129" s="42">
        <f>COUNTIFS(Attd_Sheet[Student ID],Attd_Sheet[[#This Row],[Student ID]])</f>
        <v>1</v>
      </c>
      <c r="B1129" s="13" t="s">
        <v>139</v>
      </c>
      <c r="C1129" s="193" t="s">
        <v>2494</v>
      </c>
      <c r="D1129" s="215" t="s">
        <v>2889</v>
      </c>
      <c r="E1129" s="215" t="s">
        <v>2890</v>
      </c>
      <c r="F1129" s="196" t="s">
        <v>136</v>
      </c>
      <c r="G1129" s="215" t="s">
        <v>2892</v>
      </c>
      <c r="H1129" s="193" t="s">
        <v>7</v>
      </c>
      <c r="I1129" s="224" t="s">
        <v>2993</v>
      </c>
      <c r="J1129" s="120" t="s">
        <v>2490</v>
      </c>
      <c r="K1129" s="4" t="s">
        <v>28</v>
      </c>
      <c r="L1129" s="4"/>
      <c r="M1129" s="4"/>
      <c r="N1129" s="4" t="s">
        <v>28</v>
      </c>
      <c r="O1129" s="4"/>
      <c r="P1129" s="4" t="s">
        <v>28</v>
      </c>
      <c r="Q1129" s="4"/>
      <c r="R1129" s="4" t="s">
        <v>28</v>
      </c>
      <c r="S1129" s="4"/>
      <c r="T1129" s="4"/>
      <c r="U1129" s="4" t="s">
        <v>28</v>
      </c>
      <c r="V1129" s="4"/>
      <c r="W1129" s="4" t="s">
        <v>28</v>
      </c>
      <c r="X1129" s="4"/>
      <c r="Y1129" s="4"/>
      <c r="Z1129" s="4"/>
      <c r="AA1129" s="4"/>
      <c r="AB1129" s="4" t="s">
        <v>28</v>
      </c>
      <c r="AC1129" s="4"/>
      <c r="AD1129" s="4" t="s">
        <v>28</v>
      </c>
      <c r="AE1129" s="236"/>
      <c r="AF1129" s="4" t="s">
        <v>28</v>
      </c>
      <c r="AG1129" s="4"/>
      <c r="AH1129" s="4"/>
      <c r="AI1129" s="4" t="s">
        <v>28</v>
      </c>
      <c r="AJ1129" s="4"/>
      <c r="AK1129" s="4" t="s">
        <v>28</v>
      </c>
      <c r="AL1129" s="4"/>
      <c r="AM1129" s="4" t="s">
        <v>28</v>
      </c>
      <c r="AN1129" s="4"/>
      <c r="AO1129" s="4"/>
      <c r="AP1129" s="45">
        <f ca="1">COUNTIFS(INDIRECT(Data!$J$2),"&lt;&gt;")</f>
        <v>12</v>
      </c>
      <c r="AQ1129" s="45">
        <f ca="1">COUNTIFS(INDIRECT(Data!$J$2),"P")</f>
        <v>0</v>
      </c>
      <c r="AR1129" s="45">
        <f ca="1">COUNTIFS(INDIRECT(Data!$J$2),"A")</f>
        <v>12</v>
      </c>
      <c r="AS1129" s="46">
        <f ca="1">COUNTIFS(INDIRECT(Data!$J$2),"L")</f>
        <v>0</v>
      </c>
      <c r="AT1129" s="47">
        <f ca="1">IFERROR(Attd_Sheet[[#This Row],[Classes Attended]]/Attd_Sheet[[#This Row],[Column1]],"")</f>
        <v>0</v>
      </c>
      <c r="AU1129" s="26"/>
    </row>
    <row r="1130" spans="1:47" s="35" customFormat="1" hidden="1" x14ac:dyDescent="0.25">
      <c r="A1130" s="42">
        <f>COUNTIFS(Attd_Sheet[Student ID],Attd_Sheet[[#This Row],[Student ID]])</f>
        <v>1</v>
      </c>
      <c r="B1130" s="13" t="s">
        <v>138</v>
      </c>
      <c r="C1130" s="196" t="s">
        <v>2981</v>
      </c>
      <c r="D1130" s="215" t="s">
        <v>982</v>
      </c>
      <c r="E1130" s="215" t="s">
        <v>1781</v>
      </c>
      <c r="F1130" s="196" t="s">
        <v>24</v>
      </c>
      <c r="G1130" s="215" t="s">
        <v>2476</v>
      </c>
      <c r="H1130" s="193" t="s">
        <v>7</v>
      </c>
      <c r="I1130" s="193" t="s">
        <v>2869</v>
      </c>
      <c r="J1130" s="120" t="s">
        <v>2491</v>
      </c>
      <c r="K1130" s="4" t="s">
        <v>16</v>
      </c>
      <c r="L1130" s="4"/>
      <c r="M1130" s="4"/>
      <c r="N1130" s="4" t="s">
        <v>16</v>
      </c>
      <c r="O1130" s="4"/>
      <c r="P1130" s="4" t="s">
        <v>16</v>
      </c>
      <c r="Q1130" s="4"/>
      <c r="R1130" s="4" t="s">
        <v>16</v>
      </c>
      <c r="S1130" s="4"/>
      <c r="T1130" s="4"/>
      <c r="U1130" s="4" t="s">
        <v>16</v>
      </c>
      <c r="V1130" s="4"/>
      <c r="W1130" s="4" t="s">
        <v>16</v>
      </c>
      <c r="X1130" s="4"/>
      <c r="Y1130" s="4"/>
      <c r="Z1130" s="4"/>
      <c r="AA1130" s="4"/>
      <c r="AB1130" s="4" t="s">
        <v>16</v>
      </c>
      <c r="AC1130" s="4"/>
      <c r="AD1130" s="4" t="s">
        <v>16</v>
      </c>
      <c r="AE1130" s="236"/>
      <c r="AF1130" s="4" t="s">
        <v>16</v>
      </c>
      <c r="AG1130" s="4"/>
      <c r="AH1130" s="4"/>
      <c r="AI1130" s="4"/>
      <c r="AJ1130" s="4"/>
      <c r="AK1130" s="4"/>
      <c r="AL1130" s="4"/>
      <c r="AM1130" s="4"/>
      <c r="AN1130" s="4"/>
      <c r="AO1130" s="4"/>
      <c r="AP1130" s="45">
        <f ca="1">COUNTIFS(INDIRECT(Data!$J$2),"&lt;&gt;")</f>
        <v>9</v>
      </c>
      <c r="AQ1130" s="45">
        <f ca="1">COUNTIFS(INDIRECT(Data!$J$2),"P")</f>
        <v>9</v>
      </c>
      <c r="AR1130" s="45">
        <f ca="1">COUNTIFS(INDIRECT(Data!$J$2),"A")</f>
        <v>0</v>
      </c>
      <c r="AS1130" s="46">
        <f ca="1">COUNTIFS(INDIRECT(Data!$J$2),"L")</f>
        <v>0</v>
      </c>
      <c r="AT1130" s="47">
        <f ca="1">IFERROR(Attd_Sheet[[#This Row],[Classes Attended]]/Attd_Sheet[[#This Row],[Column1]],"")</f>
        <v>1</v>
      </c>
      <c r="AU1130" s="26"/>
    </row>
    <row r="1131" spans="1:47" s="35" customFormat="1" hidden="1" x14ac:dyDescent="0.25">
      <c r="A1131" s="42">
        <f>COUNTIFS(Attd_Sheet[Student ID],Attd_Sheet[[#This Row],[Student ID]])</f>
        <v>1</v>
      </c>
      <c r="B1131" s="13" t="s">
        <v>138</v>
      </c>
      <c r="C1131" s="196" t="s">
        <v>2981</v>
      </c>
      <c r="D1131" s="215" t="s">
        <v>983</v>
      </c>
      <c r="E1131" s="215" t="s">
        <v>1782</v>
      </c>
      <c r="F1131" s="196" t="s">
        <v>24</v>
      </c>
      <c r="G1131" s="215" t="s">
        <v>2476</v>
      </c>
      <c r="H1131" s="193" t="s">
        <v>7</v>
      </c>
      <c r="I1131" s="193" t="s">
        <v>2869</v>
      </c>
      <c r="J1131" s="120" t="s">
        <v>2491</v>
      </c>
      <c r="K1131" s="4" t="s">
        <v>28</v>
      </c>
      <c r="L1131" s="4"/>
      <c r="M1131" s="4"/>
      <c r="N1131" s="4" t="s">
        <v>28</v>
      </c>
      <c r="O1131" s="4"/>
      <c r="P1131" s="4" t="s">
        <v>28</v>
      </c>
      <c r="Q1131" s="4"/>
      <c r="R1131" s="4" t="s">
        <v>28</v>
      </c>
      <c r="S1131" s="4"/>
      <c r="T1131" s="4"/>
      <c r="U1131" s="4" t="s">
        <v>28</v>
      </c>
      <c r="V1131" s="4"/>
      <c r="W1131" s="4" t="s">
        <v>28</v>
      </c>
      <c r="X1131" s="4"/>
      <c r="Y1131" s="4"/>
      <c r="Z1131" s="4"/>
      <c r="AA1131" s="4"/>
      <c r="AB1131" s="4" t="s">
        <v>28</v>
      </c>
      <c r="AC1131" s="4"/>
      <c r="AD1131" s="4" t="s">
        <v>28</v>
      </c>
      <c r="AE1131" s="236"/>
      <c r="AF1131" s="4" t="s">
        <v>28</v>
      </c>
      <c r="AG1131" s="4"/>
      <c r="AH1131" s="4"/>
      <c r="AI1131" s="4"/>
      <c r="AJ1131" s="4"/>
      <c r="AK1131" s="4"/>
      <c r="AL1131" s="4"/>
      <c r="AM1131" s="4"/>
      <c r="AN1131" s="4"/>
      <c r="AO1131" s="4"/>
      <c r="AP1131" s="45">
        <f ca="1">COUNTIFS(INDIRECT(Data!$J$2),"&lt;&gt;")</f>
        <v>9</v>
      </c>
      <c r="AQ1131" s="45">
        <f ca="1">COUNTIFS(INDIRECT(Data!$J$2),"P")</f>
        <v>0</v>
      </c>
      <c r="AR1131" s="45">
        <f ca="1">COUNTIFS(INDIRECT(Data!$J$2),"A")</f>
        <v>9</v>
      </c>
      <c r="AS1131" s="46">
        <f ca="1">COUNTIFS(INDIRECT(Data!$J$2),"L")</f>
        <v>0</v>
      </c>
      <c r="AT1131" s="47">
        <f ca="1">IFERROR(Attd_Sheet[[#This Row],[Classes Attended]]/Attd_Sheet[[#This Row],[Column1]],"")</f>
        <v>0</v>
      </c>
      <c r="AU1131" s="26"/>
    </row>
    <row r="1132" spans="1:47" s="35" customFormat="1" hidden="1" x14ac:dyDescent="0.25">
      <c r="A1132" s="42">
        <f>COUNTIFS(Attd_Sheet[Student ID],Attd_Sheet[[#This Row],[Student ID]])</f>
        <v>1</v>
      </c>
      <c r="B1132" s="13" t="s">
        <v>138</v>
      </c>
      <c r="C1132" s="196" t="s">
        <v>2981</v>
      </c>
      <c r="D1132" s="215" t="s">
        <v>984</v>
      </c>
      <c r="E1132" s="215" t="s">
        <v>1783</v>
      </c>
      <c r="F1132" s="196" t="s">
        <v>24</v>
      </c>
      <c r="G1132" s="215" t="s">
        <v>2476</v>
      </c>
      <c r="H1132" s="193" t="s">
        <v>7</v>
      </c>
      <c r="I1132" s="193" t="s">
        <v>2869</v>
      </c>
      <c r="J1132" s="120" t="s">
        <v>2491</v>
      </c>
      <c r="K1132" s="4" t="s">
        <v>16</v>
      </c>
      <c r="L1132" s="4"/>
      <c r="M1132" s="4"/>
      <c r="N1132" s="4" t="s">
        <v>16</v>
      </c>
      <c r="O1132" s="4"/>
      <c r="P1132" s="4" t="s">
        <v>16</v>
      </c>
      <c r="Q1132" s="4"/>
      <c r="R1132" s="4" t="s">
        <v>16</v>
      </c>
      <c r="S1132" s="4"/>
      <c r="T1132" s="4"/>
      <c r="U1132" s="4" t="s">
        <v>16</v>
      </c>
      <c r="V1132" s="4"/>
      <c r="W1132" s="4" t="s">
        <v>16</v>
      </c>
      <c r="X1132" s="4"/>
      <c r="Y1132" s="4"/>
      <c r="Z1132" s="4"/>
      <c r="AA1132" s="4"/>
      <c r="AB1132" s="4" t="s">
        <v>16</v>
      </c>
      <c r="AC1132" s="4"/>
      <c r="AD1132" s="4" t="s">
        <v>16</v>
      </c>
      <c r="AE1132" s="236"/>
      <c r="AF1132" s="4" t="s">
        <v>16</v>
      </c>
      <c r="AG1132" s="4"/>
      <c r="AH1132" s="4"/>
      <c r="AI1132" s="4"/>
      <c r="AJ1132" s="4"/>
      <c r="AK1132" s="4"/>
      <c r="AL1132" s="4"/>
      <c r="AM1132" s="4"/>
      <c r="AN1132" s="4"/>
      <c r="AO1132" s="4"/>
      <c r="AP1132" s="45">
        <f ca="1">COUNTIFS(INDIRECT(Data!$J$2),"&lt;&gt;")</f>
        <v>9</v>
      </c>
      <c r="AQ1132" s="45">
        <f ca="1">COUNTIFS(INDIRECT(Data!$J$2),"P")</f>
        <v>9</v>
      </c>
      <c r="AR1132" s="45">
        <f ca="1">COUNTIFS(INDIRECT(Data!$J$2),"A")</f>
        <v>0</v>
      </c>
      <c r="AS1132" s="46">
        <f ca="1">COUNTIFS(INDIRECT(Data!$J$2),"L")</f>
        <v>0</v>
      </c>
      <c r="AT1132" s="47">
        <f ca="1">IFERROR(Attd_Sheet[[#This Row],[Classes Attended]]/Attd_Sheet[[#This Row],[Column1]],"")</f>
        <v>1</v>
      </c>
      <c r="AU1132" s="26"/>
    </row>
    <row r="1133" spans="1:47" s="35" customFormat="1" hidden="1" x14ac:dyDescent="0.25">
      <c r="A1133" s="42">
        <f>COUNTIFS(Attd_Sheet[Student ID],Attd_Sheet[[#This Row],[Student ID]])</f>
        <v>1</v>
      </c>
      <c r="B1133" s="13" t="s">
        <v>138</v>
      </c>
      <c r="C1133" s="196" t="s">
        <v>2981</v>
      </c>
      <c r="D1133" s="215" t="s">
        <v>2637</v>
      </c>
      <c r="E1133" s="215" t="s">
        <v>2894</v>
      </c>
      <c r="F1133" s="196" t="s">
        <v>24</v>
      </c>
      <c r="G1133" s="215" t="s">
        <v>2476</v>
      </c>
      <c r="H1133" s="193" t="s">
        <v>7</v>
      </c>
      <c r="I1133" s="193" t="s">
        <v>2869</v>
      </c>
      <c r="J1133" s="120" t="s">
        <v>2491</v>
      </c>
      <c r="K1133" s="4" t="s">
        <v>16</v>
      </c>
      <c r="L1133" s="4"/>
      <c r="M1133" s="4"/>
      <c r="N1133" s="4" t="s">
        <v>16</v>
      </c>
      <c r="O1133" s="4"/>
      <c r="P1133" s="4" t="s">
        <v>16</v>
      </c>
      <c r="Q1133" s="4"/>
      <c r="R1133" s="4" t="s">
        <v>16</v>
      </c>
      <c r="S1133" s="4"/>
      <c r="T1133" s="4"/>
      <c r="U1133" s="4" t="s">
        <v>16</v>
      </c>
      <c r="V1133" s="4"/>
      <c r="W1133" s="4" t="s">
        <v>28</v>
      </c>
      <c r="X1133" s="4"/>
      <c r="Y1133" s="4"/>
      <c r="Z1133" s="4"/>
      <c r="AA1133" s="4"/>
      <c r="AB1133" s="4" t="s">
        <v>16</v>
      </c>
      <c r="AC1133" s="4"/>
      <c r="AD1133" s="4" t="s">
        <v>16</v>
      </c>
      <c r="AE1133" s="236"/>
      <c r="AF1133" s="4" t="s">
        <v>28</v>
      </c>
      <c r="AG1133" s="4"/>
      <c r="AH1133" s="4"/>
      <c r="AI1133" s="4"/>
      <c r="AJ1133" s="4"/>
      <c r="AK1133" s="4"/>
      <c r="AL1133" s="4"/>
      <c r="AM1133" s="4"/>
      <c r="AN1133" s="4"/>
      <c r="AO1133" s="4"/>
      <c r="AP1133" s="45">
        <f ca="1">COUNTIFS(INDIRECT(Data!$J$2),"&lt;&gt;")</f>
        <v>9</v>
      </c>
      <c r="AQ1133" s="45">
        <f ca="1">COUNTIFS(INDIRECT(Data!$J$2),"P")</f>
        <v>7</v>
      </c>
      <c r="AR1133" s="45">
        <f ca="1">COUNTIFS(INDIRECT(Data!$J$2),"A")</f>
        <v>2</v>
      </c>
      <c r="AS1133" s="46">
        <f ca="1">COUNTIFS(INDIRECT(Data!$J$2),"L")</f>
        <v>0</v>
      </c>
      <c r="AT1133" s="47">
        <f ca="1">IFERROR(Attd_Sheet[[#This Row],[Classes Attended]]/Attd_Sheet[[#This Row],[Column1]],"")</f>
        <v>0.77777777777777779</v>
      </c>
      <c r="AU1133" s="26"/>
    </row>
    <row r="1134" spans="1:47" s="35" customFormat="1" hidden="1" x14ac:dyDescent="0.25">
      <c r="A1134" s="42">
        <f>COUNTIFS(Attd_Sheet[Student ID],Attd_Sheet[[#This Row],[Student ID]])</f>
        <v>1</v>
      </c>
      <c r="B1134" s="13" t="s">
        <v>138</v>
      </c>
      <c r="C1134" s="196" t="s">
        <v>2981</v>
      </c>
      <c r="D1134" s="215" t="s">
        <v>985</v>
      </c>
      <c r="E1134" s="215" t="s">
        <v>1784</v>
      </c>
      <c r="F1134" s="196" t="s">
        <v>24</v>
      </c>
      <c r="G1134" s="215" t="s">
        <v>2476</v>
      </c>
      <c r="H1134" s="193" t="s">
        <v>7</v>
      </c>
      <c r="I1134" s="193" t="s">
        <v>2869</v>
      </c>
      <c r="J1134" s="120" t="s">
        <v>2491</v>
      </c>
      <c r="K1134" s="4" t="s">
        <v>28</v>
      </c>
      <c r="L1134" s="4"/>
      <c r="M1134" s="4"/>
      <c r="N1134" s="4" t="s">
        <v>16</v>
      </c>
      <c r="O1134" s="4"/>
      <c r="P1134" s="4" t="s">
        <v>16</v>
      </c>
      <c r="Q1134" s="4"/>
      <c r="R1134" s="4" t="s">
        <v>16</v>
      </c>
      <c r="S1134" s="4"/>
      <c r="T1134" s="4"/>
      <c r="U1134" s="4" t="s">
        <v>16</v>
      </c>
      <c r="V1134" s="4"/>
      <c r="W1134" s="4" t="s">
        <v>16</v>
      </c>
      <c r="X1134" s="4"/>
      <c r="Y1134" s="4"/>
      <c r="Z1134" s="4"/>
      <c r="AA1134" s="4"/>
      <c r="AB1134" s="4" t="s">
        <v>28</v>
      </c>
      <c r="AC1134" s="4"/>
      <c r="AD1134" s="4" t="s">
        <v>16</v>
      </c>
      <c r="AE1134" s="236"/>
      <c r="AF1134" s="4" t="s">
        <v>28</v>
      </c>
      <c r="AG1134" s="4"/>
      <c r="AH1134" s="4"/>
      <c r="AI1134" s="4"/>
      <c r="AJ1134" s="4"/>
      <c r="AK1134" s="4"/>
      <c r="AL1134" s="4"/>
      <c r="AM1134" s="4"/>
      <c r="AN1134" s="4"/>
      <c r="AO1134" s="4"/>
      <c r="AP1134" s="45">
        <f ca="1">COUNTIFS(INDIRECT(Data!$J$2),"&lt;&gt;")</f>
        <v>9</v>
      </c>
      <c r="AQ1134" s="45">
        <f ca="1">COUNTIFS(INDIRECT(Data!$J$2),"P")</f>
        <v>6</v>
      </c>
      <c r="AR1134" s="45">
        <f ca="1">COUNTIFS(INDIRECT(Data!$J$2),"A")</f>
        <v>3</v>
      </c>
      <c r="AS1134" s="46">
        <f ca="1">COUNTIFS(INDIRECT(Data!$J$2),"L")</f>
        <v>0</v>
      </c>
      <c r="AT1134" s="47">
        <f ca="1">IFERROR(Attd_Sheet[[#This Row],[Classes Attended]]/Attd_Sheet[[#This Row],[Column1]],"")</f>
        <v>0.66666666666666663</v>
      </c>
      <c r="AU1134" s="26"/>
    </row>
    <row r="1135" spans="1:47" s="35" customFormat="1" hidden="1" x14ac:dyDescent="0.25">
      <c r="A1135" s="42">
        <f>COUNTIFS(Attd_Sheet[Student ID],Attd_Sheet[[#This Row],[Student ID]])</f>
        <v>1</v>
      </c>
      <c r="B1135" s="13" t="s">
        <v>138</v>
      </c>
      <c r="C1135" s="196" t="s">
        <v>2981</v>
      </c>
      <c r="D1135" s="215" t="s">
        <v>986</v>
      </c>
      <c r="E1135" s="215" t="s">
        <v>1785</v>
      </c>
      <c r="F1135" s="196" t="s">
        <v>24</v>
      </c>
      <c r="G1135" s="215" t="s">
        <v>2476</v>
      </c>
      <c r="H1135" s="193" t="s">
        <v>7</v>
      </c>
      <c r="I1135" s="193" t="s">
        <v>2869</v>
      </c>
      <c r="J1135" s="120" t="s">
        <v>2491</v>
      </c>
      <c r="K1135" s="4" t="s">
        <v>28</v>
      </c>
      <c r="L1135" s="4"/>
      <c r="M1135" s="4"/>
      <c r="N1135" s="4" t="s">
        <v>16</v>
      </c>
      <c r="O1135" s="4"/>
      <c r="P1135" s="4" t="s">
        <v>16</v>
      </c>
      <c r="Q1135" s="4"/>
      <c r="R1135" s="4" t="s">
        <v>16</v>
      </c>
      <c r="S1135" s="4"/>
      <c r="T1135" s="4"/>
      <c r="U1135" s="4" t="s">
        <v>16</v>
      </c>
      <c r="V1135" s="4"/>
      <c r="W1135" s="4" t="s">
        <v>16</v>
      </c>
      <c r="X1135" s="4"/>
      <c r="Y1135" s="4"/>
      <c r="Z1135" s="4"/>
      <c r="AA1135" s="4"/>
      <c r="AB1135" s="4" t="s">
        <v>16</v>
      </c>
      <c r="AC1135" s="4"/>
      <c r="AD1135" s="4" t="s">
        <v>28</v>
      </c>
      <c r="AE1135" s="236"/>
      <c r="AF1135" s="4" t="s">
        <v>28</v>
      </c>
      <c r="AG1135" s="4"/>
      <c r="AH1135" s="4"/>
      <c r="AI1135" s="4"/>
      <c r="AJ1135" s="4"/>
      <c r="AK1135" s="4"/>
      <c r="AL1135" s="4"/>
      <c r="AM1135" s="4"/>
      <c r="AN1135" s="4"/>
      <c r="AO1135" s="4"/>
      <c r="AP1135" s="45">
        <f ca="1">COUNTIFS(INDIRECT(Data!$J$2),"&lt;&gt;")</f>
        <v>9</v>
      </c>
      <c r="AQ1135" s="45">
        <f ca="1">COUNTIFS(INDIRECT(Data!$J$2),"P")</f>
        <v>6</v>
      </c>
      <c r="AR1135" s="45">
        <f ca="1">COUNTIFS(INDIRECT(Data!$J$2),"A")</f>
        <v>3</v>
      </c>
      <c r="AS1135" s="46">
        <f ca="1">COUNTIFS(INDIRECT(Data!$J$2),"L")</f>
        <v>0</v>
      </c>
      <c r="AT1135" s="47">
        <f ca="1">IFERROR(Attd_Sheet[[#This Row],[Classes Attended]]/Attd_Sheet[[#This Row],[Column1]],"")</f>
        <v>0.66666666666666663</v>
      </c>
      <c r="AU1135" s="26"/>
    </row>
    <row r="1136" spans="1:47" s="35" customFormat="1" hidden="1" x14ac:dyDescent="0.25">
      <c r="A1136" s="42">
        <f>COUNTIFS(Attd_Sheet[Student ID],Attd_Sheet[[#This Row],[Student ID]])</f>
        <v>1</v>
      </c>
      <c r="B1136" s="13" t="s">
        <v>138</v>
      </c>
      <c r="C1136" s="196" t="s">
        <v>2981</v>
      </c>
      <c r="D1136" s="215" t="s">
        <v>987</v>
      </c>
      <c r="E1136" s="215" t="s">
        <v>1786</v>
      </c>
      <c r="F1136" s="196" t="s">
        <v>24</v>
      </c>
      <c r="G1136" s="215" t="s">
        <v>2476</v>
      </c>
      <c r="H1136" s="193" t="s">
        <v>7</v>
      </c>
      <c r="I1136" s="193" t="s">
        <v>2869</v>
      </c>
      <c r="J1136" s="120" t="s">
        <v>2491</v>
      </c>
      <c r="K1136" s="4" t="s">
        <v>16</v>
      </c>
      <c r="L1136" s="4"/>
      <c r="M1136" s="4"/>
      <c r="N1136" s="4" t="s">
        <v>16</v>
      </c>
      <c r="O1136" s="4"/>
      <c r="P1136" s="4" t="s">
        <v>16</v>
      </c>
      <c r="Q1136" s="4"/>
      <c r="R1136" s="4" t="s">
        <v>16</v>
      </c>
      <c r="S1136" s="4"/>
      <c r="T1136" s="4"/>
      <c r="U1136" s="4" t="s">
        <v>16</v>
      </c>
      <c r="V1136" s="4"/>
      <c r="W1136" s="4" t="s">
        <v>16</v>
      </c>
      <c r="X1136" s="4"/>
      <c r="Y1136" s="4"/>
      <c r="Z1136" s="4"/>
      <c r="AA1136" s="4"/>
      <c r="AB1136" s="4" t="s">
        <v>16</v>
      </c>
      <c r="AC1136" s="4"/>
      <c r="AD1136" s="4" t="s">
        <v>16</v>
      </c>
      <c r="AE1136" s="236"/>
      <c r="AF1136" s="4" t="s">
        <v>16</v>
      </c>
      <c r="AG1136" s="4"/>
      <c r="AH1136" s="4"/>
      <c r="AI1136" s="4"/>
      <c r="AJ1136" s="4"/>
      <c r="AK1136" s="4"/>
      <c r="AL1136" s="4"/>
      <c r="AM1136" s="4"/>
      <c r="AN1136" s="4"/>
      <c r="AO1136" s="4"/>
      <c r="AP1136" s="45">
        <f ca="1">COUNTIFS(INDIRECT(Data!$J$2),"&lt;&gt;")</f>
        <v>9</v>
      </c>
      <c r="AQ1136" s="45">
        <f ca="1">COUNTIFS(INDIRECT(Data!$J$2),"P")</f>
        <v>9</v>
      </c>
      <c r="AR1136" s="45">
        <f ca="1">COUNTIFS(INDIRECT(Data!$J$2),"A")</f>
        <v>0</v>
      </c>
      <c r="AS1136" s="46">
        <f ca="1">COUNTIFS(INDIRECT(Data!$J$2),"L")</f>
        <v>0</v>
      </c>
      <c r="AT1136" s="47">
        <f ca="1">IFERROR(Attd_Sheet[[#This Row],[Classes Attended]]/Attd_Sheet[[#This Row],[Column1]],"")</f>
        <v>1</v>
      </c>
      <c r="AU1136" s="26"/>
    </row>
    <row r="1137" spans="1:47" s="35" customFormat="1" hidden="1" x14ac:dyDescent="0.25">
      <c r="A1137" s="42">
        <f>COUNTIFS(Attd_Sheet[Student ID],Attd_Sheet[[#This Row],[Student ID]])</f>
        <v>1</v>
      </c>
      <c r="B1137" s="13" t="s">
        <v>138</v>
      </c>
      <c r="C1137" s="196" t="s">
        <v>2981</v>
      </c>
      <c r="D1137" s="215" t="s">
        <v>2636</v>
      </c>
      <c r="E1137" s="215" t="s">
        <v>2834</v>
      </c>
      <c r="F1137" s="196" t="s">
        <v>24</v>
      </c>
      <c r="G1137" s="215" t="s">
        <v>2476</v>
      </c>
      <c r="H1137" s="193" t="s">
        <v>7</v>
      </c>
      <c r="I1137" s="193" t="s">
        <v>2869</v>
      </c>
      <c r="J1137" s="120" t="s">
        <v>2491</v>
      </c>
      <c r="K1137" s="4" t="s">
        <v>16</v>
      </c>
      <c r="L1137" s="4"/>
      <c r="M1137" s="4"/>
      <c r="N1137" s="4" t="s">
        <v>16</v>
      </c>
      <c r="O1137" s="4"/>
      <c r="P1137" s="4" t="s">
        <v>16</v>
      </c>
      <c r="Q1137" s="4"/>
      <c r="R1137" s="4" t="s">
        <v>16</v>
      </c>
      <c r="S1137" s="4"/>
      <c r="T1137" s="4"/>
      <c r="U1137" s="4" t="s">
        <v>16</v>
      </c>
      <c r="V1137" s="4"/>
      <c r="W1137" s="4" t="s">
        <v>16</v>
      </c>
      <c r="X1137" s="4"/>
      <c r="Y1137" s="4"/>
      <c r="Z1137" s="4"/>
      <c r="AA1137" s="4"/>
      <c r="AB1137" s="4" t="s">
        <v>16</v>
      </c>
      <c r="AC1137" s="4"/>
      <c r="AD1137" s="4" t="s">
        <v>16</v>
      </c>
      <c r="AE1137" s="236"/>
      <c r="AF1137" s="4" t="s">
        <v>16</v>
      </c>
      <c r="AG1137" s="4"/>
      <c r="AH1137" s="4"/>
      <c r="AI1137" s="4"/>
      <c r="AJ1137" s="4"/>
      <c r="AK1137" s="4"/>
      <c r="AL1137" s="4"/>
      <c r="AM1137" s="4"/>
      <c r="AN1137" s="4"/>
      <c r="AO1137" s="4"/>
      <c r="AP1137" s="45">
        <f ca="1">COUNTIFS(INDIRECT(Data!$J$2),"&lt;&gt;")</f>
        <v>9</v>
      </c>
      <c r="AQ1137" s="45">
        <f ca="1">COUNTIFS(INDIRECT(Data!$J$2),"P")</f>
        <v>9</v>
      </c>
      <c r="AR1137" s="45">
        <f ca="1">COUNTIFS(INDIRECT(Data!$J$2),"A")</f>
        <v>0</v>
      </c>
      <c r="AS1137" s="46">
        <f ca="1">COUNTIFS(INDIRECT(Data!$J$2),"L")</f>
        <v>0</v>
      </c>
      <c r="AT1137" s="47">
        <f ca="1">IFERROR(Attd_Sheet[[#This Row],[Classes Attended]]/Attd_Sheet[[#This Row],[Column1]],"")</f>
        <v>1</v>
      </c>
      <c r="AU1137" s="26"/>
    </row>
    <row r="1138" spans="1:47" s="35" customFormat="1" hidden="1" x14ac:dyDescent="0.25">
      <c r="A1138" s="42">
        <f>COUNTIFS(Attd_Sheet[Student ID],Attd_Sheet[[#This Row],[Student ID]])</f>
        <v>1</v>
      </c>
      <c r="B1138" s="13" t="s">
        <v>138</v>
      </c>
      <c r="C1138" s="196" t="s">
        <v>2981</v>
      </c>
      <c r="D1138" s="215" t="s">
        <v>2635</v>
      </c>
      <c r="E1138" s="215" t="s">
        <v>1787</v>
      </c>
      <c r="F1138" s="196" t="s">
        <v>24</v>
      </c>
      <c r="G1138" s="215" t="s">
        <v>2476</v>
      </c>
      <c r="H1138" s="193" t="s">
        <v>7</v>
      </c>
      <c r="I1138" s="193" t="s">
        <v>2869</v>
      </c>
      <c r="J1138" s="120" t="s">
        <v>2491</v>
      </c>
      <c r="K1138" s="4" t="s">
        <v>16</v>
      </c>
      <c r="L1138" s="4"/>
      <c r="M1138" s="4"/>
      <c r="N1138" s="4" t="s">
        <v>16</v>
      </c>
      <c r="O1138" s="4"/>
      <c r="P1138" s="4" t="s">
        <v>16</v>
      </c>
      <c r="Q1138" s="4"/>
      <c r="R1138" s="4" t="s">
        <v>16</v>
      </c>
      <c r="S1138" s="4"/>
      <c r="T1138" s="4"/>
      <c r="U1138" s="4" t="s">
        <v>16</v>
      </c>
      <c r="V1138" s="4"/>
      <c r="W1138" s="4" t="s">
        <v>16</v>
      </c>
      <c r="X1138" s="4"/>
      <c r="Y1138" s="4"/>
      <c r="Z1138" s="4"/>
      <c r="AA1138" s="4"/>
      <c r="AB1138" s="4" t="s">
        <v>16</v>
      </c>
      <c r="AC1138" s="4"/>
      <c r="AD1138" s="4" t="s">
        <v>16</v>
      </c>
      <c r="AE1138" s="236"/>
      <c r="AF1138" s="4" t="s">
        <v>16</v>
      </c>
      <c r="AG1138" s="4"/>
      <c r="AH1138" s="4"/>
      <c r="AI1138" s="4"/>
      <c r="AJ1138" s="4"/>
      <c r="AK1138" s="4"/>
      <c r="AL1138" s="4"/>
      <c r="AM1138" s="4"/>
      <c r="AN1138" s="4"/>
      <c r="AO1138" s="4"/>
      <c r="AP1138" s="45">
        <f ca="1">COUNTIFS(INDIRECT(Data!$J$2),"&lt;&gt;")</f>
        <v>9</v>
      </c>
      <c r="AQ1138" s="45">
        <f ca="1">COUNTIFS(INDIRECT(Data!$J$2),"P")</f>
        <v>9</v>
      </c>
      <c r="AR1138" s="45">
        <f ca="1">COUNTIFS(INDIRECT(Data!$J$2),"A")</f>
        <v>0</v>
      </c>
      <c r="AS1138" s="46">
        <f ca="1">COUNTIFS(INDIRECT(Data!$J$2),"L")</f>
        <v>0</v>
      </c>
      <c r="AT1138" s="47">
        <f ca="1">IFERROR(Attd_Sheet[[#This Row],[Classes Attended]]/Attd_Sheet[[#This Row],[Column1]],"")</f>
        <v>1</v>
      </c>
      <c r="AU1138" s="26"/>
    </row>
    <row r="1139" spans="1:47" s="35" customFormat="1" hidden="1" x14ac:dyDescent="0.25">
      <c r="A1139" s="42">
        <f>COUNTIFS(Attd_Sheet[Student ID],Attd_Sheet[[#This Row],[Student ID]])</f>
        <v>1</v>
      </c>
      <c r="B1139" s="13" t="s">
        <v>138</v>
      </c>
      <c r="C1139" s="196" t="s">
        <v>2981</v>
      </c>
      <c r="D1139" s="215" t="s">
        <v>988</v>
      </c>
      <c r="E1139" s="215" t="s">
        <v>1788</v>
      </c>
      <c r="F1139" s="196" t="s">
        <v>24</v>
      </c>
      <c r="G1139" s="215" t="s">
        <v>2476</v>
      </c>
      <c r="H1139" s="193" t="s">
        <v>7</v>
      </c>
      <c r="I1139" s="193" t="s">
        <v>2869</v>
      </c>
      <c r="J1139" s="120" t="s">
        <v>2491</v>
      </c>
      <c r="K1139" s="4" t="s">
        <v>16</v>
      </c>
      <c r="L1139" s="4"/>
      <c r="M1139" s="4"/>
      <c r="N1139" s="4" t="s">
        <v>16</v>
      </c>
      <c r="O1139" s="4"/>
      <c r="P1139" s="4" t="s">
        <v>28</v>
      </c>
      <c r="Q1139" s="4"/>
      <c r="R1139" s="4" t="s">
        <v>16</v>
      </c>
      <c r="S1139" s="4"/>
      <c r="T1139" s="4"/>
      <c r="U1139" s="4" t="s">
        <v>28</v>
      </c>
      <c r="V1139" s="4"/>
      <c r="W1139" s="4" t="s">
        <v>16</v>
      </c>
      <c r="X1139" s="4"/>
      <c r="Y1139" s="4"/>
      <c r="Z1139" s="4"/>
      <c r="AA1139" s="4"/>
      <c r="AB1139" s="4" t="s">
        <v>16</v>
      </c>
      <c r="AC1139" s="4"/>
      <c r="AD1139" s="4" t="s">
        <v>16</v>
      </c>
      <c r="AE1139" s="236"/>
      <c r="AF1139" s="4" t="s">
        <v>16</v>
      </c>
      <c r="AG1139" s="4"/>
      <c r="AH1139" s="4"/>
      <c r="AI1139" s="4"/>
      <c r="AJ1139" s="4"/>
      <c r="AK1139" s="4"/>
      <c r="AL1139" s="4"/>
      <c r="AM1139" s="4"/>
      <c r="AN1139" s="4"/>
      <c r="AO1139" s="4"/>
      <c r="AP1139" s="45">
        <f ca="1">COUNTIFS(INDIRECT(Data!$J$2),"&lt;&gt;")</f>
        <v>9</v>
      </c>
      <c r="AQ1139" s="45">
        <f ca="1">COUNTIFS(INDIRECT(Data!$J$2),"P")</f>
        <v>7</v>
      </c>
      <c r="AR1139" s="45">
        <f ca="1">COUNTIFS(INDIRECT(Data!$J$2),"A")</f>
        <v>2</v>
      </c>
      <c r="AS1139" s="46">
        <f ca="1">COUNTIFS(INDIRECT(Data!$J$2),"L")</f>
        <v>0</v>
      </c>
      <c r="AT1139" s="47">
        <f ca="1">IFERROR(Attd_Sheet[[#This Row],[Classes Attended]]/Attd_Sheet[[#This Row],[Column1]],"")</f>
        <v>0.77777777777777779</v>
      </c>
      <c r="AU1139" s="26"/>
    </row>
    <row r="1140" spans="1:47" s="35" customFormat="1" hidden="1" x14ac:dyDescent="0.25">
      <c r="A1140" s="42">
        <f>COUNTIFS(Attd_Sheet[Student ID],Attd_Sheet[[#This Row],[Student ID]])</f>
        <v>1</v>
      </c>
      <c r="B1140" s="13" t="s">
        <v>138</v>
      </c>
      <c r="C1140" s="196" t="s">
        <v>2981</v>
      </c>
      <c r="D1140" s="215" t="s">
        <v>989</v>
      </c>
      <c r="E1140" s="215" t="s">
        <v>1789</v>
      </c>
      <c r="F1140" s="196" t="s">
        <v>24</v>
      </c>
      <c r="G1140" s="215" t="s">
        <v>2476</v>
      </c>
      <c r="H1140" s="193" t="s">
        <v>7</v>
      </c>
      <c r="I1140" s="193" t="s">
        <v>2869</v>
      </c>
      <c r="J1140" s="120" t="s">
        <v>2491</v>
      </c>
      <c r="K1140" s="4" t="s">
        <v>16</v>
      </c>
      <c r="L1140" s="4"/>
      <c r="M1140" s="4"/>
      <c r="N1140" s="4" t="s">
        <v>16</v>
      </c>
      <c r="O1140" s="4"/>
      <c r="P1140" s="4" t="s">
        <v>16</v>
      </c>
      <c r="Q1140" s="4"/>
      <c r="R1140" s="4" t="s">
        <v>16</v>
      </c>
      <c r="S1140" s="4"/>
      <c r="T1140" s="4"/>
      <c r="U1140" s="4" t="s">
        <v>16</v>
      </c>
      <c r="V1140" s="4"/>
      <c r="W1140" s="4" t="s">
        <v>28</v>
      </c>
      <c r="X1140" s="4"/>
      <c r="Y1140" s="4"/>
      <c r="Z1140" s="4"/>
      <c r="AA1140" s="4"/>
      <c r="AB1140" s="4" t="s">
        <v>16</v>
      </c>
      <c r="AC1140" s="4"/>
      <c r="AD1140" s="4" t="s">
        <v>16</v>
      </c>
      <c r="AE1140" s="236"/>
      <c r="AF1140" s="4" t="s">
        <v>16</v>
      </c>
      <c r="AG1140" s="4"/>
      <c r="AH1140" s="4"/>
      <c r="AI1140" s="4"/>
      <c r="AJ1140" s="4"/>
      <c r="AK1140" s="4"/>
      <c r="AL1140" s="4"/>
      <c r="AM1140" s="4"/>
      <c r="AN1140" s="4"/>
      <c r="AO1140" s="4"/>
      <c r="AP1140" s="45">
        <f ca="1">COUNTIFS(INDIRECT(Data!$J$2),"&lt;&gt;")</f>
        <v>9</v>
      </c>
      <c r="AQ1140" s="45">
        <f ca="1">COUNTIFS(INDIRECT(Data!$J$2),"P")</f>
        <v>8</v>
      </c>
      <c r="AR1140" s="45">
        <f ca="1">COUNTIFS(INDIRECT(Data!$J$2),"A")</f>
        <v>1</v>
      </c>
      <c r="AS1140" s="46">
        <f ca="1">COUNTIFS(INDIRECT(Data!$J$2),"L")</f>
        <v>0</v>
      </c>
      <c r="AT1140" s="47">
        <f ca="1">IFERROR(Attd_Sheet[[#This Row],[Classes Attended]]/Attd_Sheet[[#This Row],[Column1]],"")</f>
        <v>0.88888888888888884</v>
      </c>
      <c r="AU1140" s="26"/>
    </row>
    <row r="1141" spans="1:47" s="35" customFormat="1" hidden="1" x14ac:dyDescent="0.25">
      <c r="A1141" s="42">
        <f>COUNTIFS(Attd_Sheet[Student ID],Attd_Sheet[[#This Row],[Student ID]])</f>
        <v>1</v>
      </c>
      <c r="B1141" s="13" t="s">
        <v>138</v>
      </c>
      <c r="C1141" s="196" t="s">
        <v>2981</v>
      </c>
      <c r="D1141" s="215" t="s">
        <v>981</v>
      </c>
      <c r="E1141" s="215" t="s">
        <v>1780</v>
      </c>
      <c r="F1141" s="196" t="s">
        <v>24</v>
      </c>
      <c r="G1141" s="215" t="s">
        <v>2476</v>
      </c>
      <c r="H1141" s="193" t="s">
        <v>7</v>
      </c>
      <c r="I1141" s="193" t="s">
        <v>2869</v>
      </c>
      <c r="J1141" s="120" t="s">
        <v>2491</v>
      </c>
      <c r="K1141" s="4" t="s">
        <v>16</v>
      </c>
      <c r="L1141" s="4"/>
      <c r="M1141" s="4"/>
      <c r="N1141" s="4" t="s">
        <v>16</v>
      </c>
      <c r="O1141" s="4"/>
      <c r="P1141" s="4" t="s">
        <v>16</v>
      </c>
      <c r="Q1141" s="4"/>
      <c r="R1141" s="4" t="s">
        <v>16</v>
      </c>
      <c r="S1141" s="4"/>
      <c r="T1141" s="4"/>
      <c r="U1141" s="4" t="s">
        <v>16</v>
      </c>
      <c r="V1141" s="4"/>
      <c r="W1141" s="4" t="s">
        <v>16</v>
      </c>
      <c r="X1141" s="4"/>
      <c r="Y1141" s="4"/>
      <c r="Z1141" s="4"/>
      <c r="AA1141" s="4"/>
      <c r="AB1141" s="4" t="s">
        <v>16</v>
      </c>
      <c r="AC1141" s="4"/>
      <c r="AD1141" s="4" t="s">
        <v>16</v>
      </c>
      <c r="AE1141" s="236"/>
      <c r="AF1141" s="4" t="s">
        <v>28</v>
      </c>
      <c r="AG1141" s="4"/>
      <c r="AH1141" s="4"/>
      <c r="AI1141" s="4"/>
      <c r="AJ1141" s="4"/>
      <c r="AK1141" s="4"/>
      <c r="AL1141" s="4"/>
      <c r="AM1141" s="4"/>
      <c r="AN1141" s="4"/>
      <c r="AO1141" s="4"/>
      <c r="AP1141" s="45">
        <f ca="1">COUNTIFS(INDIRECT(Data!$J$2),"&lt;&gt;")</f>
        <v>9</v>
      </c>
      <c r="AQ1141" s="45">
        <f ca="1">COUNTIFS(INDIRECT(Data!$J$2),"P")</f>
        <v>8</v>
      </c>
      <c r="AR1141" s="45">
        <f ca="1">COUNTIFS(INDIRECT(Data!$J$2),"A")</f>
        <v>1</v>
      </c>
      <c r="AS1141" s="46">
        <f ca="1">COUNTIFS(INDIRECT(Data!$J$2),"L")</f>
        <v>0</v>
      </c>
      <c r="AT1141" s="47">
        <f ca="1">IFERROR(Attd_Sheet[[#This Row],[Classes Attended]]/Attd_Sheet[[#This Row],[Column1]],"")</f>
        <v>0.88888888888888884</v>
      </c>
      <c r="AU1141" s="26"/>
    </row>
    <row r="1142" spans="1:47" s="35" customFormat="1" hidden="1" x14ac:dyDescent="0.25">
      <c r="A1142" s="42">
        <f>COUNTIFS(Attd_Sheet[Student ID],Attd_Sheet[[#This Row],[Student ID]])</f>
        <v>1</v>
      </c>
      <c r="B1142" s="13" t="s">
        <v>137</v>
      </c>
      <c r="C1142" s="193" t="s">
        <v>2494</v>
      </c>
      <c r="D1142" s="215" t="s">
        <v>2724</v>
      </c>
      <c r="E1142" s="215" t="s">
        <v>2725</v>
      </c>
      <c r="F1142" s="196" t="s">
        <v>134</v>
      </c>
      <c r="G1142" s="215" t="s">
        <v>2736</v>
      </c>
      <c r="H1142" s="193" t="s">
        <v>6</v>
      </c>
      <c r="I1142" s="224" t="s">
        <v>2992</v>
      </c>
      <c r="J1142" s="120" t="s">
        <v>2493</v>
      </c>
      <c r="K1142" s="4"/>
      <c r="L1142" s="4"/>
      <c r="M1142" s="4" t="s">
        <v>16</v>
      </c>
      <c r="N1142" s="185"/>
      <c r="O1142" s="4" t="s">
        <v>16</v>
      </c>
      <c r="P1142" s="4"/>
      <c r="Q1142" s="4" t="s">
        <v>16</v>
      </c>
      <c r="R1142" s="4"/>
      <c r="S1142" s="4"/>
      <c r="T1142" s="4" t="s">
        <v>16</v>
      </c>
      <c r="U1142" s="4"/>
      <c r="V1142" s="4" t="s">
        <v>16</v>
      </c>
      <c r="W1142" s="185"/>
      <c r="X1142" s="4"/>
      <c r="Y1142" s="4"/>
      <c r="Z1142" s="4"/>
      <c r="AA1142" s="4" t="s">
        <v>16</v>
      </c>
      <c r="AB1142" s="4"/>
      <c r="AC1142" s="4" t="s">
        <v>16</v>
      </c>
      <c r="AD1142" s="4"/>
      <c r="AE1142" s="4" t="s">
        <v>16</v>
      </c>
      <c r="AF1142" s="4"/>
      <c r="AG1142" s="4"/>
      <c r="AH1142" s="4" t="s">
        <v>16</v>
      </c>
      <c r="AI1142" s="4"/>
      <c r="AJ1142" s="4" t="s">
        <v>28</v>
      </c>
      <c r="AK1142" s="4"/>
      <c r="AL1142" s="4" t="s">
        <v>16</v>
      </c>
      <c r="AM1142" s="4"/>
      <c r="AN1142" s="4"/>
      <c r="AO1142" s="4" t="s">
        <v>16</v>
      </c>
      <c r="AP1142" s="45">
        <f ca="1">COUNTIFS(INDIRECT(Data!$J$2),"&lt;&gt;")</f>
        <v>12</v>
      </c>
      <c r="AQ1142" s="45">
        <f ca="1">COUNTIFS(INDIRECT(Data!$J$2),"P")</f>
        <v>11</v>
      </c>
      <c r="AR1142" s="45">
        <f ca="1">COUNTIFS(INDIRECT(Data!$J$2),"A")</f>
        <v>1</v>
      </c>
      <c r="AS1142" s="46">
        <f ca="1">COUNTIFS(INDIRECT(Data!$J$2),"L")</f>
        <v>0</v>
      </c>
      <c r="AT1142" s="47">
        <f ca="1">IFERROR(Attd_Sheet[[#This Row],[Classes Attended]]/Attd_Sheet[[#This Row],[Column1]],"")</f>
        <v>0.91666666666666663</v>
      </c>
      <c r="AU1142" s="26"/>
    </row>
    <row r="1143" spans="1:47" s="35" customFormat="1" hidden="1" x14ac:dyDescent="0.25">
      <c r="A1143" s="42">
        <f>COUNTIFS(Attd_Sheet[Student ID],Attd_Sheet[[#This Row],[Student ID]])</f>
        <v>1</v>
      </c>
      <c r="B1143" s="13" t="s">
        <v>137</v>
      </c>
      <c r="C1143" s="193" t="s">
        <v>2494</v>
      </c>
      <c r="D1143" s="215" t="s">
        <v>2726</v>
      </c>
      <c r="E1143" s="215" t="s">
        <v>2727</v>
      </c>
      <c r="F1143" s="196" t="s">
        <v>134</v>
      </c>
      <c r="G1143" s="215" t="s">
        <v>2736</v>
      </c>
      <c r="H1143" s="193" t="s">
        <v>6</v>
      </c>
      <c r="I1143" s="224" t="s">
        <v>2992</v>
      </c>
      <c r="J1143" s="120" t="s">
        <v>2493</v>
      </c>
      <c r="K1143" s="4"/>
      <c r="L1143" s="4"/>
      <c r="M1143" s="4" t="s">
        <v>28</v>
      </c>
      <c r="N1143" s="185"/>
      <c r="O1143" s="4" t="s">
        <v>16</v>
      </c>
      <c r="P1143" s="4"/>
      <c r="Q1143" s="4" t="s">
        <v>28</v>
      </c>
      <c r="R1143" s="4"/>
      <c r="S1143" s="4"/>
      <c r="T1143" s="4" t="s">
        <v>16</v>
      </c>
      <c r="U1143" s="4"/>
      <c r="V1143" s="4" t="s">
        <v>16</v>
      </c>
      <c r="W1143" s="185"/>
      <c r="X1143" s="4"/>
      <c r="Y1143" s="4"/>
      <c r="Z1143" s="4"/>
      <c r="AA1143" s="4" t="s">
        <v>17</v>
      </c>
      <c r="AB1143" s="4"/>
      <c r="AC1143" s="4" t="s">
        <v>16</v>
      </c>
      <c r="AD1143" s="4"/>
      <c r="AE1143" s="4" t="s">
        <v>16</v>
      </c>
      <c r="AF1143" s="4"/>
      <c r="AG1143" s="4"/>
      <c r="AH1143" s="4" t="s">
        <v>16</v>
      </c>
      <c r="AI1143" s="4"/>
      <c r="AJ1143" s="4" t="s">
        <v>28</v>
      </c>
      <c r="AK1143" s="4"/>
      <c r="AL1143" s="4" t="s">
        <v>28</v>
      </c>
      <c r="AM1143" s="4"/>
      <c r="AN1143" s="4"/>
      <c r="AO1143" s="4" t="s">
        <v>28</v>
      </c>
      <c r="AP1143" s="45">
        <f ca="1">COUNTIFS(INDIRECT(Data!$J$2),"&lt;&gt;")</f>
        <v>12</v>
      </c>
      <c r="AQ1143" s="45">
        <f ca="1">COUNTIFS(INDIRECT(Data!$J$2),"P")</f>
        <v>6</v>
      </c>
      <c r="AR1143" s="45">
        <f ca="1">COUNTIFS(INDIRECT(Data!$J$2),"A")</f>
        <v>5</v>
      </c>
      <c r="AS1143" s="46">
        <f ca="1">COUNTIFS(INDIRECT(Data!$J$2),"L")</f>
        <v>1</v>
      </c>
      <c r="AT1143" s="47">
        <f ca="1">IFERROR(Attd_Sheet[[#This Row],[Classes Attended]]/Attd_Sheet[[#This Row],[Column1]],"")</f>
        <v>0.5</v>
      </c>
      <c r="AU1143" s="26"/>
    </row>
    <row r="1144" spans="1:47" s="35" customFormat="1" hidden="1" x14ac:dyDescent="0.25">
      <c r="A1144" s="42">
        <f>COUNTIFS(Attd_Sheet[Student ID],Attd_Sheet[[#This Row],[Student ID]])</f>
        <v>1</v>
      </c>
      <c r="B1144" s="13" t="s">
        <v>137</v>
      </c>
      <c r="C1144" s="193" t="s">
        <v>2494</v>
      </c>
      <c r="D1144" s="215" t="s">
        <v>2728</v>
      </c>
      <c r="E1144" s="215" t="s">
        <v>2729</v>
      </c>
      <c r="F1144" s="196" t="s">
        <v>134</v>
      </c>
      <c r="G1144" s="215" t="s">
        <v>2736</v>
      </c>
      <c r="H1144" s="193" t="s">
        <v>6</v>
      </c>
      <c r="I1144" s="224" t="s">
        <v>2992</v>
      </c>
      <c r="J1144" s="120" t="s">
        <v>2493</v>
      </c>
      <c r="K1144" s="4"/>
      <c r="L1144" s="4"/>
      <c r="M1144" s="4" t="s">
        <v>16</v>
      </c>
      <c r="N1144" s="185"/>
      <c r="O1144" s="4" t="s">
        <v>16</v>
      </c>
      <c r="P1144" s="4"/>
      <c r="Q1144" s="4" t="s">
        <v>16</v>
      </c>
      <c r="R1144" s="4"/>
      <c r="S1144" s="4"/>
      <c r="T1144" s="4" t="s">
        <v>16</v>
      </c>
      <c r="U1144" s="4"/>
      <c r="V1144" s="4" t="s">
        <v>16</v>
      </c>
      <c r="W1144" s="185"/>
      <c r="X1144" s="4"/>
      <c r="Y1144" s="4"/>
      <c r="Z1144" s="4"/>
      <c r="AA1144" s="4" t="s">
        <v>16</v>
      </c>
      <c r="AB1144" s="4"/>
      <c r="AC1144" s="4" t="s">
        <v>16</v>
      </c>
      <c r="AD1144" s="4"/>
      <c r="AE1144" s="4" t="s">
        <v>16</v>
      </c>
      <c r="AF1144" s="4"/>
      <c r="AG1144" s="4"/>
      <c r="AH1144" s="4" t="s">
        <v>16</v>
      </c>
      <c r="AI1144" s="4"/>
      <c r="AJ1144" s="4" t="s">
        <v>16</v>
      </c>
      <c r="AK1144" s="4"/>
      <c r="AL1144" s="4" t="s">
        <v>16</v>
      </c>
      <c r="AM1144" s="4"/>
      <c r="AN1144" s="4"/>
      <c r="AO1144" s="4" t="s">
        <v>16</v>
      </c>
      <c r="AP1144" s="45">
        <f ca="1">COUNTIFS(INDIRECT(Data!$J$2),"&lt;&gt;")</f>
        <v>12</v>
      </c>
      <c r="AQ1144" s="45">
        <f ca="1">COUNTIFS(INDIRECT(Data!$J$2),"P")</f>
        <v>12</v>
      </c>
      <c r="AR1144" s="45">
        <f ca="1">COUNTIFS(INDIRECT(Data!$J$2),"A")</f>
        <v>0</v>
      </c>
      <c r="AS1144" s="46">
        <f ca="1">COUNTIFS(INDIRECT(Data!$J$2),"L")</f>
        <v>0</v>
      </c>
      <c r="AT1144" s="47">
        <f ca="1">IFERROR(Attd_Sheet[[#This Row],[Classes Attended]]/Attd_Sheet[[#This Row],[Column1]],"")</f>
        <v>1</v>
      </c>
      <c r="AU1144" s="26"/>
    </row>
    <row r="1145" spans="1:47" s="35" customFormat="1" hidden="1" x14ac:dyDescent="0.25">
      <c r="A1145" s="42">
        <f>COUNTIFS(Attd_Sheet[Student ID],Attd_Sheet[[#This Row],[Student ID]])</f>
        <v>1</v>
      </c>
      <c r="B1145" s="13" t="s">
        <v>137</v>
      </c>
      <c r="C1145" s="193" t="s">
        <v>2494</v>
      </c>
      <c r="D1145" s="215" t="s">
        <v>2882</v>
      </c>
      <c r="E1145" s="215" t="s">
        <v>1686</v>
      </c>
      <c r="F1145" s="196" t="s">
        <v>134</v>
      </c>
      <c r="G1145" s="215" t="s">
        <v>2736</v>
      </c>
      <c r="H1145" s="193" t="s">
        <v>6</v>
      </c>
      <c r="I1145" s="224" t="s">
        <v>2992</v>
      </c>
      <c r="J1145" s="120" t="s">
        <v>2493</v>
      </c>
      <c r="K1145" s="4"/>
      <c r="L1145" s="4"/>
      <c r="M1145" s="4" t="s">
        <v>16</v>
      </c>
      <c r="N1145" s="185"/>
      <c r="O1145" s="4" t="s">
        <v>16</v>
      </c>
      <c r="P1145" s="4"/>
      <c r="Q1145" s="4" t="s">
        <v>16</v>
      </c>
      <c r="R1145" s="4"/>
      <c r="S1145" s="4"/>
      <c r="T1145" s="4" t="s">
        <v>16</v>
      </c>
      <c r="U1145" s="4"/>
      <c r="V1145" s="4" t="s">
        <v>16</v>
      </c>
      <c r="W1145" s="185"/>
      <c r="X1145" s="4"/>
      <c r="Y1145" s="4"/>
      <c r="Z1145" s="4"/>
      <c r="AA1145" s="4" t="s">
        <v>16</v>
      </c>
      <c r="AB1145" s="4"/>
      <c r="AC1145" s="4" t="s">
        <v>16</v>
      </c>
      <c r="AD1145" s="4"/>
      <c r="AE1145" s="4" t="s">
        <v>16</v>
      </c>
      <c r="AF1145" s="4"/>
      <c r="AG1145" s="4"/>
      <c r="AH1145" s="4" t="s">
        <v>16</v>
      </c>
      <c r="AI1145" s="4"/>
      <c r="AJ1145" s="4" t="s">
        <v>16</v>
      </c>
      <c r="AK1145" s="4"/>
      <c r="AL1145" s="4" t="s">
        <v>16</v>
      </c>
      <c r="AM1145" s="4"/>
      <c r="AN1145" s="4"/>
      <c r="AO1145" s="4" t="s">
        <v>16</v>
      </c>
      <c r="AP1145" s="45">
        <f ca="1">COUNTIFS(INDIRECT(Data!$J$2),"&lt;&gt;")</f>
        <v>12</v>
      </c>
      <c r="AQ1145" s="45">
        <f ca="1">COUNTIFS(INDIRECT(Data!$J$2),"P")</f>
        <v>12</v>
      </c>
      <c r="AR1145" s="45">
        <f ca="1">COUNTIFS(INDIRECT(Data!$J$2),"A")</f>
        <v>0</v>
      </c>
      <c r="AS1145" s="46">
        <f ca="1">COUNTIFS(INDIRECT(Data!$J$2),"L")</f>
        <v>0</v>
      </c>
      <c r="AT1145" s="47">
        <f ca="1">IFERROR(Attd_Sheet[[#This Row],[Classes Attended]]/Attd_Sheet[[#This Row],[Column1]],"")</f>
        <v>1</v>
      </c>
      <c r="AU1145" s="26"/>
    </row>
    <row r="1146" spans="1:47" s="35" customFormat="1" hidden="1" x14ac:dyDescent="0.25">
      <c r="A1146" s="42">
        <f>COUNTIFS(Attd_Sheet[Student ID],Attd_Sheet[[#This Row],[Student ID]])</f>
        <v>1</v>
      </c>
      <c r="B1146" s="13" t="s">
        <v>137</v>
      </c>
      <c r="C1146" s="193" t="s">
        <v>2494</v>
      </c>
      <c r="D1146" s="215" t="s">
        <v>2730</v>
      </c>
      <c r="E1146" s="215" t="s">
        <v>2731</v>
      </c>
      <c r="F1146" s="196" t="s">
        <v>134</v>
      </c>
      <c r="G1146" s="215" t="s">
        <v>2736</v>
      </c>
      <c r="H1146" s="193" t="s">
        <v>6</v>
      </c>
      <c r="I1146" s="224" t="s">
        <v>2992</v>
      </c>
      <c r="J1146" s="120" t="s">
        <v>2493</v>
      </c>
      <c r="K1146" s="4"/>
      <c r="L1146" s="4"/>
      <c r="M1146" s="4" t="s">
        <v>16</v>
      </c>
      <c r="N1146" s="185"/>
      <c r="O1146" s="4" t="s">
        <v>16</v>
      </c>
      <c r="P1146" s="4"/>
      <c r="Q1146" s="4" t="s">
        <v>16</v>
      </c>
      <c r="R1146" s="4"/>
      <c r="S1146" s="4"/>
      <c r="T1146" s="4" t="s">
        <v>16</v>
      </c>
      <c r="U1146" s="4"/>
      <c r="V1146" s="4" t="s">
        <v>17</v>
      </c>
      <c r="W1146" s="185"/>
      <c r="X1146" s="4"/>
      <c r="Y1146" s="4"/>
      <c r="Z1146" s="4"/>
      <c r="AA1146" s="4" t="s">
        <v>16</v>
      </c>
      <c r="AB1146" s="4"/>
      <c r="AC1146" s="4" t="s">
        <v>16</v>
      </c>
      <c r="AD1146" s="4"/>
      <c r="AE1146" s="4" t="s">
        <v>16</v>
      </c>
      <c r="AF1146" s="4"/>
      <c r="AG1146" s="4"/>
      <c r="AH1146" s="4" t="s">
        <v>16</v>
      </c>
      <c r="AI1146" s="4"/>
      <c r="AJ1146" s="4" t="s">
        <v>16</v>
      </c>
      <c r="AK1146" s="4"/>
      <c r="AL1146" s="4" t="s">
        <v>16</v>
      </c>
      <c r="AM1146" s="4"/>
      <c r="AN1146" s="4"/>
      <c r="AO1146" s="4" t="s">
        <v>16</v>
      </c>
      <c r="AP1146" s="45">
        <f ca="1">COUNTIFS(INDIRECT(Data!$J$2),"&lt;&gt;")</f>
        <v>12</v>
      </c>
      <c r="AQ1146" s="45">
        <f ca="1">COUNTIFS(INDIRECT(Data!$J$2),"P")</f>
        <v>11</v>
      </c>
      <c r="AR1146" s="45">
        <f ca="1">COUNTIFS(INDIRECT(Data!$J$2),"A")</f>
        <v>0</v>
      </c>
      <c r="AS1146" s="46">
        <f ca="1">COUNTIFS(INDIRECT(Data!$J$2),"L")</f>
        <v>1</v>
      </c>
      <c r="AT1146" s="47">
        <f ca="1">IFERROR(Attd_Sheet[[#This Row],[Classes Attended]]/Attd_Sheet[[#This Row],[Column1]],"")</f>
        <v>0.91666666666666663</v>
      </c>
      <c r="AU1146" s="26"/>
    </row>
    <row r="1147" spans="1:47" s="35" customFormat="1" hidden="1" x14ac:dyDescent="0.25">
      <c r="A1147" s="42">
        <f>COUNTIFS(Attd_Sheet[Student ID],Attd_Sheet[[#This Row],[Student ID]])</f>
        <v>1</v>
      </c>
      <c r="B1147" s="13" t="s">
        <v>137</v>
      </c>
      <c r="C1147" s="193" t="s">
        <v>2494</v>
      </c>
      <c r="D1147" s="215" t="s">
        <v>2732</v>
      </c>
      <c r="E1147" s="215" t="s">
        <v>2733</v>
      </c>
      <c r="F1147" s="196" t="s">
        <v>134</v>
      </c>
      <c r="G1147" s="215" t="s">
        <v>2736</v>
      </c>
      <c r="H1147" s="193" t="s">
        <v>6</v>
      </c>
      <c r="I1147" s="224" t="s">
        <v>2992</v>
      </c>
      <c r="J1147" s="120" t="s">
        <v>2493</v>
      </c>
      <c r="K1147" s="4"/>
      <c r="L1147" s="4"/>
      <c r="M1147" s="4" t="s">
        <v>16</v>
      </c>
      <c r="N1147" s="185"/>
      <c r="O1147" s="4" t="s">
        <v>16</v>
      </c>
      <c r="P1147" s="4"/>
      <c r="Q1147" s="4" t="s">
        <v>16</v>
      </c>
      <c r="R1147" s="4"/>
      <c r="S1147" s="4"/>
      <c r="T1147" s="4" t="s">
        <v>16</v>
      </c>
      <c r="U1147" s="4"/>
      <c r="V1147" s="4" t="s">
        <v>17</v>
      </c>
      <c r="W1147" s="185"/>
      <c r="X1147" s="4"/>
      <c r="Y1147" s="4"/>
      <c r="Z1147" s="4"/>
      <c r="AA1147" s="4" t="s">
        <v>17</v>
      </c>
      <c r="AB1147" s="4"/>
      <c r="AC1147" s="4" t="s">
        <v>16</v>
      </c>
      <c r="AD1147" s="4"/>
      <c r="AE1147" s="4" t="s">
        <v>16</v>
      </c>
      <c r="AF1147" s="4"/>
      <c r="AG1147" s="4"/>
      <c r="AH1147" s="4" t="s">
        <v>16</v>
      </c>
      <c r="AI1147" s="4"/>
      <c r="AJ1147" s="4" t="s">
        <v>16</v>
      </c>
      <c r="AK1147" s="4"/>
      <c r="AL1147" s="4" t="s">
        <v>16</v>
      </c>
      <c r="AM1147" s="4"/>
      <c r="AN1147" s="4"/>
      <c r="AO1147" s="4" t="s">
        <v>16</v>
      </c>
      <c r="AP1147" s="45">
        <f ca="1">COUNTIFS(INDIRECT(Data!$J$2),"&lt;&gt;")</f>
        <v>12</v>
      </c>
      <c r="AQ1147" s="45">
        <f ca="1">COUNTIFS(INDIRECT(Data!$J$2),"P")</f>
        <v>10</v>
      </c>
      <c r="AR1147" s="45">
        <f ca="1">COUNTIFS(INDIRECT(Data!$J$2),"A")</f>
        <v>0</v>
      </c>
      <c r="AS1147" s="46">
        <f ca="1">COUNTIFS(INDIRECT(Data!$J$2),"L")</f>
        <v>2</v>
      </c>
      <c r="AT1147" s="47">
        <f ca="1">IFERROR(Attd_Sheet[[#This Row],[Classes Attended]]/Attd_Sheet[[#This Row],[Column1]],"")</f>
        <v>0.83333333333333337</v>
      </c>
      <c r="AU1147" s="26"/>
    </row>
    <row r="1148" spans="1:47" s="35" customFormat="1" hidden="1" x14ac:dyDescent="0.25">
      <c r="A1148" s="42">
        <f>COUNTIFS(Attd_Sheet[Student ID],Attd_Sheet[[#This Row],[Student ID]])</f>
        <v>1</v>
      </c>
      <c r="B1148" s="13" t="s">
        <v>137</v>
      </c>
      <c r="C1148" s="193" t="s">
        <v>2494</v>
      </c>
      <c r="D1148" s="215" t="s">
        <v>2734</v>
      </c>
      <c r="E1148" s="215" t="s">
        <v>2735</v>
      </c>
      <c r="F1148" s="196" t="s">
        <v>134</v>
      </c>
      <c r="G1148" s="215" t="s">
        <v>2736</v>
      </c>
      <c r="H1148" s="193" t="s">
        <v>6</v>
      </c>
      <c r="I1148" s="224" t="s">
        <v>2992</v>
      </c>
      <c r="J1148" s="120" t="s">
        <v>2493</v>
      </c>
      <c r="K1148" s="4"/>
      <c r="L1148" s="4"/>
      <c r="M1148" s="4"/>
      <c r="N1148" s="185"/>
      <c r="O1148" s="4"/>
      <c r="P1148" s="4"/>
      <c r="Q1148" s="4"/>
      <c r="R1148" s="4"/>
      <c r="S1148" s="4"/>
      <c r="T1148" s="4"/>
      <c r="U1148" s="4"/>
      <c r="V1148" s="4"/>
      <c r="W1148" s="185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5">
        <f ca="1">COUNTIFS(INDIRECT(Data!$J$2),"&lt;&gt;")</f>
        <v>0</v>
      </c>
      <c r="AQ1148" s="45">
        <f ca="1">COUNTIFS(INDIRECT(Data!$J$2),"P")</f>
        <v>0</v>
      </c>
      <c r="AR1148" s="45">
        <f ca="1">COUNTIFS(INDIRECT(Data!$J$2),"A")</f>
        <v>0</v>
      </c>
      <c r="AS1148" s="46">
        <f ca="1">COUNTIFS(INDIRECT(Data!$J$2),"L")</f>
        <v>0</v>
      </c>
      <c r="AT1148" s="47" t="str">
        <f ca="1">IFERROR(Attd_Sheet[[#This Row],[Classes Attended]]/Attd_Sheet[[#This Row],[Column1]],"")</f>
        <v/>
      </c>
      <c r="AU1148" s="26"/>
    </row>
    <row r="1149" spans="1:47" s="35" customFormat="1" hidden="1" x14ac:dyDescent="0.25">
      <c r="A1149" s="42">
        <f>COUNTIFS(Attd_Sheet[Student ID],Attd_Sheet[[#This Row],[Student ID]])</f>
        <v>1</v>
      </c>
      <c r="B1149" s="13" t="s">
        <v>137</v>
      </c>
      <c r="C1149" s="210" t="s">
        <v>2920</v>
      </c>
      <c r="D1149" s="215" t="s">
        <v>948</v>
      </c>
      <c r="E1149" s="215" t="s">
        <v>1748</v>
      </c>
      <c r="F1149" s="196" t="s">
        <v>134</v>
      </c>
      <c r="G1149" s="215" t="s">
        <v>2473</v>
      </c>
      <c r="H1149" s="193" t="s">
        <v>6</v>
      </c>
      <c r="I1149" s="224" t="s">
        <v>2872</v>
      </c>
      <c r="J1149" s="120" t="s">
        <v>2493</v>
      </c>
      <c r="K1149" s="4"/>
      <c r="L1149" s="4"/>
      <c r="M1149" s="4" t="s">
        <v>16</v>
      </c>
      <c r="N1149" s="185"/>
      <c r="O1149" s="4" t="s">
        <v>17</v>
      </c>
      <c r="P1149" s="4"/>
      <c r="Q1149" s="4" t="s">
        <v>28</v>
      </c>
      <c r="R1149" s="4"/>
      <c r="S1149" s="4"/>
      <c r="T1149" s="4" t="s">
        <v>16</v>
      </c>
      <c r="U1149" s="4"/>
      <c r="V1149" s="4" t="s">
        <v>16</v>
      </c>
      <c r="W1149" s="185"/>
      <c r="X1149" s="4" t="s">
        <v>16</v>
      </c>
      <c r="Y1149" s="4"/>
      <c r="Z1149" s="4"/>
      <c r="AA1149" s="4" t="s">
        <v>16</v>
      </c>
      <c r="AB1149" s="4"/>
      <c r="AC1149" s="4" t="s">
        <v>16</v>
      </c>
      <c r="AD1149" s="4"/>
      <c r="AE1149" s="4" t="s">
        <v>28</v>
      </c>
      <c r="AF1149" s="4"/>
      <c r="AG1149" s="4"/>
      <c r="AH1149" s="4" t="s">
        <v>16</v>
      </c>
      <c r="AI1149" s="4"/>
      <c r="AJ1149" s="4" t="s">
        <v>16</v>
      </c>
      <c r="AK1149" s="4"/>
      <c r="AL1149" s="4" t="s">
        <v>28</v>
      </c>
      <c r="AM1149" s="4"/>
      <c r="AN1149" s="4"/>
      <c r="AO1149" s="4" t="s">
        <v>28</v>
      </c>
      <c r="AP1149" s="45">
        <f ca="1">COUNTIFS(INDIRECT(Data!$J$2),"&lt;&gt;")</f>
        <v>13</v>
      </c>
      <c r="AQ1149" s="45">
        <f ca="1">COUNTIFS(INDIRECT(Data!$J$2),"P")</f>
        <v>8</v>
      </c>
      <c r="AR1149" s="45">
        <f ca="1">COUNTIFS(INDIRECT(Data!$J$2),"A")</f>
        <v>4</v>
      </c>
      <c r="AS1149" s="46">
        <f ca="1">COUNTIFS(INDIRECT(Data!$J$2),"L")</f>
        <v>1</v>
      </c>
      <c r="AT1149" s="47">
        <f ca="1">IFERROR(Attd_Sheet[[#This Row],[Classes Attended]]/Attd_Sheet[[#This Row],[Column1]],"")</f>
        <v>0.61538461538461542</v>
      </c>
      <c r="AU1149" s="26"/>
    </row>
    <row r="1150" spans="1:47" s="35" customFormat="1" hidden="1" x14ac:dyDescent="0.25">
      <c r="A1150" s="42">
        <f>COUNTIFS(Attd_Sheet[Student ID],Attd_Sheet[[#This Row],[Student ID]])</f>
        <v>1</v>
      </c>
      <c r="B1150" s="13" t="s">
        <v>137</v>
      </c>
      <c r="C1150" s="210" t="s">
        <v>2920</v>
      </c>
      <c r="D1150" s="215" t="s">
        <v>949</v>
      </c>
      <c r="E1150" s="215" t="s">
        <v>1749</v>
      </c>
      <c r="F1150" s="196" t="s">
        <v>134</v>
      </c>
      <c r="G1150" s="215" t="s">
        <v>2473</v>
      </c>
      <c r="H1150" s="193" t="s">
        <v>6</v>
      </c>
      <c r="I1150" s="224" t="s">
        <v>2872</v>
      </c>
      <c r="J1150" s="120" t="s">
        <v>2493</v>
      </c>
      <c r="K1150" s="4"/>
      <c r="L1150" s="4"/>
      <c r="M1150" s="4" t="s">
        <v>28</v>
      </c>
      <c r="N1150" s="185"/>
      <c r="O1150" s="4" t="s">
        <v>16</v>
      </c>
      <c r="P1150" s="4"/>
      <c r="Q1150" s="4" t="s">
        <v>16</v>
      </c>
      <c r="R1150" s="4"/>
      <c r="S1150" s="4"/>
      <c r="T1150" s="4" t="s">
        <v>16</v>
      </c>
      <c r="U1150" s="4"/>
      <c r="V1150" s="4" t="s">
        <v>16</v>
      </c>
      <c r="W1150" s="185"/>
      <c r="X1150" s="4" t="s">
        <v>16</v>
      </c>
      <c r="Y1150" s="4"/>
      <c r="Z1150" s="4"/>
      <c r="AA1150" s="4" t="s">
        <v>16</v>
      </c>
      <c r="AB1150" s="4"/>
      <c r="AC1150" s="4" t="s">
        <v>16</v>
      </c>
      <c r="AD1150" s="4"/>
      <c r="AE1150" s="4" t="s">
        <v>28</v>
      </c>
      <c r="AF1150" s="4"/>
      <c r="AG1150" s="4"/>
      <c r="AH1150" s="4" t="s">
        <v>16</v>
      </c>
      <c r="AI1150" s="4"/>
      <c r="AJ1150" s="4" t="s">
        <v>28</v>
      </c>
      <c r="AK1150" s="4"/>
      <c r="AL1150" s="4" t="s">
        <v>16</v>
      </c>
      <c r="AM1150" s="4"/>
      <c r="AN1150" s="4"/>
      <c r="AO1150" s="4" t="s">
        <v>16</v>
      </c>
      <c r="AP1150" s="45">
        <f ca="1">COUNTIFS(INDIRECT(Data!$J$2),"&lt;&gt;")</f>
        <v>13</v>
      </c>
      <c r="AQ1150" s="45">
        <f ca="1">COUNTIFS(INDIRECT(Data!$J$2),"P")</f>
        <v>10</v>
      </c>
      <c r="AR1150" s="45">
        <f ca="1">COUNTIFS(INDIRECT(Data!$J$2),"A")</f>
        <v>3</v>
      </c>
      <c r="AS1150" s="46">
        <f ca="1">COUNTIFS(INDIRECT(Data!$J$2),"L")</f>
        <v>0</v>
      </c>
      <c r="AT1150" s="47">
        <f ca="1">IFERROR(Attd_Sheet[[#This Row],[Classes Attended]]/Attd_Sheet[[#This Row],[Column1]],"")</f>
        <v>0.76923076923076927</v>
      </c>
      <c r="AU1150" s="26"/>
    </row>
    <row r="1151" spans="1:47" s="35" customFormat="1" hidden="1" x14ac:dyDescent="0.25">
      <c r="A1151" s="42">
        <f>COUNTIFS(Attd_Sheet[Student ID],Attd_Sheet[[#This Row],[Student ID]])</f>
        <v>1</v>
      </c>
      <c r="B1151" s="13" t="s">
        <v>137</v>
      </c>
      <c r="C1151" s="210" t="s">
        <v>2920</v>
      </c>
      <c r="D1151" s="215" t="s">
        <v>2680</v>
      </c>
      <c r="E1151" s="215" t="s">
        <v>2681</v>
      </c>
      <c r="F1151" s="196" t="s">
        <v>134</v>
      </c>
      <c r="G1151" s="215" t="s">
        <v>2473</v>
      </c>
      <c r="H1151" s="193" t="s">
        <v>6</v>
      </c>
      <c r="I1151" s="224" t="s">
        <v>2872</v>
      </c>
      <c r="J1151" s="120" t="s">
        <v>2493</v>
      </c>
      <c r="K1151" s="4"/>
      <c r="L1151" s="4"/>
      <c r="M1151" s="4" t="s">
        <v>16</v>
      </c>
      <c r="N1151" s="185"/>
      <c r="O1151" s="4" t="s">
        <v>16</v>
      </c>
      <c r="P1151" s="4"/>
      <c r="Q1151" s="4" t="s">
        <v>16</v>
      </c>
      <c r="R1151" s="4"/>
      <c r="S1151" s="4"/>
      <c r="T1151" s="4" t="s">
        <v>17</v>
      </c>
      <c r="U1151" s="4"/>
      <c r="V1151" s="4" t="s">
        <v>16</v>
      </c>
      <c r="W1151" s="185"/>
      <c r="X1151" s="4" t="s">
        <v>16</v>
      </c>
      <c r="Y1151" s="4"/>
      <c r="Z1151" s="4"/>
      <c r="AA1151" s="4" t="s">
        <v>17</v>
      </c>
      <c r="AB1151" s="4"/>
      <c r="AC1151" s="4" t="s">
        <v>16</v>
      </c>
      <c r="AD1151" s="4"/>
      <c r="AE1151" s="4" t="s">
        <v>16</v>
      </c>
      <c r="AF1151" s="4"/>
      <c r="AG1151" s="4"/>
      <c r="AH1151" s="4" t="s">
        <v>16</v>
      </c>
      <c r="AI1151" s="4"/>
      <c r="AJ1151" s="4" t="s">
        <v>16</v>
      </c>
      <c r="AK1151" s="4"/>
      <c r="AL1151" s="4" t="s">
        <v>16</v>
      </c>
      <c r="AM1151" s="4"/>
      <c r="AN1151" s="4"/>
      <c r="AO1151" s="4" t="s">
        <v>16</v>
      </c>
      <c r="AP1151" s="45">
        <f ca="1">COUNTIFS(INDIRECT(Data!$J$2),"&lt;&gt;")</f>
        <v>13</v>
      </c>
      <c r="AQ1151" s="45">
        <f ca="1">COUNTIFS(INDIRECT(Data!$J$2),"P")</f>
        <v>11</v>
      </c>
      <c r="AR1151" s="45">
        <f ca="1">COUNTIFS(INDIRECT(Data!$J$2),"A")</f>
        <v>0</v>
      </c>
      <c r="AS1151" s="46">
        <f ca="1">COUNTIFS(INDIRECT(Data!$J$2),"L")</f>
        <v>2</v>
      </c>
      <c r="AT1151" s="47">
        <f ca="1">IFERROR(Attd_Sheet[[#This Row],[Classes Attended]]/Attd_Sheet[[#This Row],[Column1]],"")</f>
        <v>0.84615384615384615</v>
      </c>
      <c r="AU1151" s="26"/>
    </row>
    <row r="1152" spans="1:47" s="35" customFormat="1" hidden="1" x14ac:dyDescent="0.25">
      <c r="A1152" s="42">
        <f>COUNTIFS(Attd_Sheet[Student ID],Attd_Sheet[[#This Row],[Student ID]])</f>
        <v>1</v>
      </c>
      <c r="B1152" s="13" t="s">
        <v>137</v>
      </c>
      <c r="C1152" s="210" t="s">
        <v>2920</v>
      </c>
      <c r="D1152" s="215" t="s">
        <v>950</v>
      </c>
      <c r="E1152" s="215" t="s">
        <v>1750</v>
      </c>
      <c r="F1152" s="196" t="s">
        <v>134</v>
      </c>
      <c r="G1152" s="215" t="s">
        <v>2473</v>
      </c>
      <c r="H1152" s="193" t="s">
        <v>6</v>
      </c>
      <c r="I1152" s="224" t="s">
        <v>2872</v>
      </c>
      <c r="J1152" s="120" t="s">
        <v>2493</v>
      </c>
      <c r="K1152" s="4"/>
      <c r="L1152" s="4"/>
      <c r="M1152" s="4" t="s">
        <v>16</v>
      </c>
      <c r="N1152" s="185"/>
      <c r="O1152" s="4" t="s">
        <v>16</v>
      </c>
      <c r="P1152" s="4"/>
      <c r="Q1152" s="4" t="s">
        <v>16</v>
      </c>
      <c r="R1152" s="4"/>
      <c r="S1152" s="4"/>
      <c r="T1152" s="4" t="s">
        <v>16</v>
      </c>
      <c r="U1152" s="4"/>
      <c r="V1152" s="4" t="s">
        <v>16</v>
      </c>
      <c r="W1152" s="185"/>
      <c r="X1152" s="4" t="s">
        <v>16</v>
      </c>
      <c r="Y1152" s="4"/>
      <c r="Z1152" s="4"/>
      <c r="AA1152" s="4" t="s">
        <v>16</v>
      </c>
      <c r="AB1152" s="4"/>
      <c r="AC1152" s="4" t="s">
        <v>16</v>
      </c>
      <c r="AD1152" s="4"/>
      <c r="AE1152" s="4" t="s">
        <v>28</v>
      </c>
      <c r="AF1152" s="4"/>
      <c r="AG1152" s="4"/>
      <c r="AH1152" s="4" t="s">
        <v>16</v>
      </c>
      <c r="AI1152" s="4"/>
      <c r="AJ1152" s="4" t="s">
        <v>16</v>
      </c>
      <c r="AK1152" s="4"/>
      <c r="AL1152" s="4" t="s">
        <v>16</v>
      </c>
      <c r="AM1152" s="4"/>
      <c r="AN1152" s="4"/>
      <c r="AO1152" s="4" t="s">
        <v>16</v>
      </c>
      <c r="AP1152" s="45">
        <f ca="1">COUNTIFS(INDIRECT(Data!$J$2),"&lt;&gt;")</f>
        <v>13</v>
      </c>
      <c r="AQ1152" s="45">
        <f ca="1">COUNTIFS(INDIRECT(Data!$J$2),"P")</f>
        <v>12</v>
      </c>
      <c r="AR1152" s="45">
        <f ca="1">COUNTIFS(INDIRECT(Data!$J$2),"A")</f>
        <v>1</v>
      </c>
      <c r="AS1152" s="46">
        <f ca="1">COUNTIFS(INDIRECT(Data!$J$2),"L")</f>
        <v>0</v>
      </c>
      <c r="AT1152" s="47">
        <f ca="1">IFERROR(Attd_Sheet[[#This Row],[Classes Attended]]/Attd_Sheet[[#This Row],[Column1]],"")</f>
        <v>0.92307692307692313</v>
      </c>
      <c r="AU1152" s="26"/>
    </row>
    <row r="1153" spans="1:47" s="35" customFormat="1" hidden="1" x14ac:dyDescent="0.25">
      <c r="A1153" s="42">
        <f>COUNTIFS(Attd_Sheet[Student ID],Attd_Sheet[[#This Row],[Student ID]])</f>
        <v>1</v>
      </c>
      <c r="B1153" s="13" t="s">
        <v>137</v>
      </c>
      <c r="C1153" s="210" t="s">
        <v>2920</v>
      </c>
      <c r="D1153" s="215" t="s">
        <v>2678</v>
      </c>
      <c r="E1153" s="215" t="s">
        <v>2679</v>
      </c>
      <c r="F1153" s="196" t="s">
        <v>134</v>
      </c>
      <c r="G1153" s="215" t="s">
        <v>2473</v>
      </c>
      <c r="H1153" s="193" t="s">
        <v>6</v>
      </c>
      <c r="I1153" s="224" t="s">
        <v>2872</v>
      </c>
      <c r="J1153" s="120" t="s">
        <v>2493</v>
      </c>
      <c r="K1153" s="4"/>
      <c r="L1153" s="4"/>
      <c r="M1153" s="4" t="s">
        <v>16</v>
      </c>
      <c r="N1153" s="185"/>
      <c r="O1153" s="4" t="s">
        <v>16</v>
      </c>
      <c r="P1153" s="4"/>
      <c r="Q1153" s="4" t="s">
        <v>16</v>
      </c>
      <c r="R1153" s="4"/>
      <c r="S1153" s="4"/>
      <c r="T1153" s="4" t="s">
        <v>16</v>
      </c>
      <c r="U1153" s="4"/>
      <c r="V1153" s="4" t="s">
        <v>16</v>
      </c>
      <c r="W1153" s="185"/>
      <c r="X1153" s="4" t="s">
        <v>28</v>
      </c>
      <c r="Y1153" s="4"/>
      <c r="Z1153" s="4"/>
      <c r="AA1153" s="4" t="s">
        <v>16</v>
      </c>
      <c r="AB1153" s="4"/>
      <c r="AC1153" s="4" t="s">
        <v>28</v>
      </c>
      <c r="AD1153" s="4"/>
      <c r="AE1153" s="4" t="s">
        <v>17</v>
      </c>
      <c r="AF1153" s="4"/>
      <c r="AG1153" s="4"/>
      <c r="AH1153" s="4" t="s">
        <v>28</v>
      </c>
      <c r="AI1153" s="4"/>
      <c r="AJ1153" s="4" t="s">
        <v>16</v>
      </c>
      <c r="AK1153" s="4"/>
      <c r="AL1153" s="4" t="s">
        <v>16</v>
      </c>
      <c r="AM1153" s="4"/>
      <c r="AN1153" s="4"/>
      <c r="AO1153" s="4" t="s">
        <v>16</v>
      </c>
      <c r="AP1153" s="45">
        <f ca="1">COUNTIFS(INDIRECT(Data!$J$2),"&lt;&gt;")</f>
        <v>13</v>
      </c>
      <c r="AQ1153" s="45">
        <f ca="1">COUNTIFS(INDIRECT(Data!$J$2),"P")</f>
        <v>9</v>
      </c>
      <c r="AR1153" s="45">
        <f ca="1">COUNTIFS(INDIRECT(Data!$J$2),"A")</f>
        <v>3</v>
      </c>
      <c r="AS1153" s="46">
        <f ca="1">COUNTIFS(INDIRECT(Data!$J$2),"L")</f>
        <v>1</v>
      </c>
      <c r="AT1153" s="47">
        <f ca="1">IFERROR(Attd_Sheet[[#This Row],[Classes Attended]]/Attd_Sheet[[#This Row],[Column1]],"")</f>
        <v>0.69230769230769229</v>
      </c>
      <c r="AU1153" s="26"/>
    </row>
    <row r="1154" spans="1:47" s="35" customFormat="1" hidden="1" x14ac:dyDescent="0.25">
      <c r="A1154" s="42">
        <f>COUNTIFS(Attd_Sheet[Student ID],Attd_Sheet[[#This Row],[Student ID]])</f>
        <v>1</v>
      </c>
      <c r="B1154" s="13" t="s">
        <v>137</v>
      </c>
      <c r="C1154" s="210" t="s">
        <v>2920</v>
      </c>
      <c r="D1154" s="215" t="s">
        <v>951</v>
      </c>
      <c r="E1154" s="215" t="s">
        <v>1751</v>
      </c>
      <c r="F1154" s="196" t="s">
        <v>134</v>
      </c>
      <c r="G1154" s="215" t="s">
        <v>2473</v>
      </c>
      <c r="H1154" s="193" t="s">
        <v>6</v>
      </c>
      <c r="I1154" s="224" t="s">
        <v>2872</v>
      </c>
      <c r="J1154" s="120" t="s">
        <v>2493</v>
      </c>
      <c r="K1154" s="4"/>
      <c r="L1154" s="4"/>
      <c r="M1154" s="4" t="s">
        <v>16</v>
      </c>
      <c r="N1154" s="185"/>
      <c r="O1154" s="4" t="s">
        <v>16</v>
      </c>
      <c r="P1154" s="4"/>
      <c r="Q1154" s="4" t="s">
        <v>16</v>
      </c>
      <c r="R1154" s="4"/>
      <c r="S1154" s="4"/>
      <c r="T1154" s="4" t="s">
        <v>16</v>
      </c>
      <c r="U1154" s="4"/>
      <c r="V1154" s="4" t="s">
        <v>16</v>
      </c>
      <c r="W1154" s="185"/>
      <c r="X1154" s="4" t="s">
        <v>16</v>
      </c>
      <c r="Y1154" s="4"/>
      <c r="Z1154" s="4"/>
      <c r="AA1154" s="4" t="s">
        <v>16</v>
      </c>
      <c r="AB1154" s="4"/>
      <c r="AC1154" s="4" t="s">
        <v>16</v>
      </c>
      <c r="AD1154" s="4"/>
      <c r="AE1154" s="4" t="s">
        <v>16</v>
      </c>
      <c r="AF1154" s="4"/>
      <c r="AG1154" s="4"/>
      <c r="AH1154" s="4" t="s">
        <v>16</v>
      </c>
      <c r="AI1154" s="4"/>
      <c r="AJ1154" s="4" t="s">
        <v>17</v>
      </c>
      <c r="AK1154" s="4"/>
      <c r="AL1154" s="4" t="s">
        <v>16</v>
      </c>
      <c r="AM1154" s="4"/>
      <c r="AN1154" s="4"/>
      <c r="AO1154" s="4" t="s">
        <v>16</v>
      </c>
      <c r="AP1154" s="45">
        <f ca="1">COUNTIFS(INDIRECT(Data!$J$2),"&lt;&gt;")</f>
        <v>13</v>
      </c>
      <c r="AQ1154" s="45">
        <f ca="1">COUNTIFS(INDIRECT(Data!$J$2),"P")</f>
        <v>12</v>
      </c>
      <c r="AR1154" s="45">
        <f ca="1">COUNTIFS(INDIRECT(Data!$J$2),"A")</f>
        <v>0</v>
      </c>
      <c r="AS1154" s="46">
        <f ca="1">COUNTIFS(INDIRECT(Data!$J$2),"L")</f>
        <v>1</v>
      </c>
      <c r="AT1154" s="47">
        <f ca="1">IFERROR(Attd_Sheet[[#This Row],[Classes Attended]]/Attd_Sheet[[#This Row],[Column1]],"")</f>
        <v>0.92307692307692313</v>
      </c>
      <c r="AU1154" s="26"/>
    </row>
    <row r="1155" spans="1:47" s="35" customFormat="1" hidden="1" x14ac:dyDescent="0.25">
      <c r="A1155" s="42">
        <f>COUNTIFS(Attd_Sheet[Student ID],Attd_Sheet[[#This Row],[Student ID]])</f>
        <v>1</v>
      </c>
      <c r="B1155" s="13" t="s">
        <v>137</v>
      </c>
      <c r="C1155" s="210" t="s">
        <v>2920</v>
      </c>
      <c r="D1155" s="215" t="s">
        <v>952</v>
      </c>
      <c r="E1155" s="215" t="s">
        <v>1752</v>
      </c>
      <c r="F1155" s="196" t="s">
        <v>134</v>
      </c>
      <c r="G1155" s="215" t="s">
        <v>2473</v>
      </c>
      <c r="H1155" s="193" t="s">
        <v>6</v>
      </c>
      <c r="I1155" s="224" t="s">
        <v>2872</v>
      </c>
      <c r="J1155" s="120" t="s">
        <v>2493</v>
      </c>
      <c r="K1155" s="4"/>
      <c r="L1155" s="4"/>
      <c r="M1155" s="4" t="s">
        <v>16</v>
      </c>
      <c r="N1155" s="185"/>
      <c r="O1155" s="4" t="s">
        <v>16</v>
      </c>
      <c r="P1155" s="4"/>
      <c r="Q1155" s="4" t="s">
        <v>16</v>
      </c>
      <c r="R1155" s="4"/>
      <c r="S1155" s="4"/>
      <c r="T1155" s="4" t="s">
        <v>16</v>
      </c>
      <c r="U1155" s="4"/>
      <c r="V1155" s="4" t="s">
        <v>16</v>
      </c>
      <c r="W1155" s="185"/>
      <c r="X1155" s="4" t="s">
        <v>16</v>
      </c>
      <c r="Y1155" s="4"/>
      <c r="Z1155" s="4"/>
      <c r="AA1155" s="4" t="s">
        <v>16</v>
      </c>
      <c r="AB1155" s="4"/>
      <c r="AC1155" s="4" t="s">
        <v>16</v>
      </c>
      <c r="AD1155" s="4"/>
      <c r="AE1155" s="4" t="s">
        <v>16</v>
      </c>
      <c r="AF1155" s="4"/>
      <c r="AG1155" s="4"/>
      <c r="AH1155" s="4" t="s">
        <v>16</v>
      </c>
      <c r="AI1155" s="4"/>
      <c r="AJ1155" s="4" t="s">
        <v>16</v>
      </c>
      <c r="AK1155" s="4"/>
      <c r="AL1155" s="4" t="s">
        <v>16</v>
      </c>
      <c r="AM1155" s="4"/>
      <c r="AN1155" s="4"/>
      <c r="AO1155" s="4" t="s">
        <v>16</v>
      </c>
      <c r="AP1155" s="45">
        <f ca="1">COUNTIFS(INDIRECT(Data!$J$2),"&lt;&gt;")</f>
        <v>13</v>
      </c>
      <c r="AQ1155" s="45">
        <f ca="1">COUNTIFS(INDIRECT(Data!$J$2),"P")</f>
        <v>13</v>
      </c>
      <c r="AR1155" s="45">
        <f ca="1">COUNTIFS(INDIRECT(Data!$J$2),"A")</f>
        <v>0</v>
      </c>
      <c r="AS1155" s="46">
        <f ca="1">COUNTIFS(INDIRECT(Data!$J$2),"L")</f>
        <v>0</v>
      </c>
      <c r="AT1155" s="47">
        <f ca="1">IFERROR(Attd_Sheet[[#This Row],[Classes Attended]]/Attd_Sheet[[#This Row],[Column1]],"")</f>
        <v>1</v>
      </c>
      <c r="AU1155" s="26"/>
    </row>
    <row r="1156" spans="1:47" s="35" customFormat="1" hidden="1" x14ac:dyDescent="0.25">
      <c r="A1156" s="42">
        <f>COUNTIFS(Attd_Sheet[Student ID],Attd_Sheet[[#This Row],[Student ID]])</f>
        <v>1</v>
      </c>
      <c r="B1156" s="13" t="s">
        <v>137</v>
      </c>
      <c r="C1156" s="210" t="s">
        <v>2920</v>
      </c>
      <c r="D1156" s="215" t="s">
        <v>953</v>
      </c>
      <c r="E1156" s="215" t="s">
        <v>1753</v>
      </c>
      <c r="F1156" s="196" t="s">
        <v>134</v>
      </c>
      <c r="G1156" s="215" t="s">
        <v>2473</v>
      </c>
      <c r="H1156" s="193" t="s">
        <v>6</v>
      </c>
      <c r="I1156" s="224" t="s">
        <v>2872</v>
      </c>
      <c r="J1156" s="120" t="s">
        <v>2493</v>
      </c>
      <c r="K1156" s="4"/>
      <c r="L1156" s="4"/>
      <c r="M1156" s="4" t="s">
        <v>16</v>
      </c>
      <c r="N1156" s="185"/>
      <c r="O1156" s="4" t="s">
        <v>16</v>
      </c>
      <c r="P1156" s="4"/>
      <c r="Q1156" s="4" t="s">
        <v>16</v>
      </c>
      <c r="R1156" s="4"/>
      <c r="S1156" s="4"/>
      <c r="T1156" s="4" t="s">
        <v>28</v>
      </c>
      <c r="U1156" s="4"/>
      <c r="V1156" s="4" t="s">
        <v>28</v>
      </c>
      <c r="W1156" s="185"/>
      <c r="X1156" s="4" t="s">
        <v>28</v>
      </c>
      <c r="Y1156" s="4"/>
      <c r="Z1156" s="4"/>
      <c r="AA1156" s="4" t="s">
        <v>28</v>
      </c>
      <c r="AB1156" s="4"/>
      <c r="AC1156" s="4" t="s">
        <v>16</v>
      </c>
      <c r="AD1156" s="4"/>
      <c r="AE1156" s="4" t="s">
        <v>28</v>
      </c>
      <c r="AF1156" s="4"/>
      <c r="AG1156" s="4"/>
      <c r="AH1156" s="4" t="s">
        <v>16</v>
      </c>
      <c r="AI1156" s="4"/>
      <c r="AJ1156" s="4" t="s">
        <v>16</v>
      </c>
      <c r="AK1156" s="4"/>
      <c r="AL1156" s="4" t="s">
        <v>16</v>
      </c>
      <c r="AM1156" s="4"/>
      <c r="AN1156" s="4"/>
      <c r="AO1156" s="4" t="s">
        <v>16</v>
      </c>
      <c r="AP1156" s="45">
        <f ca="1">COUNTIFS(INDIRECT(Data!$J$2),"&lt;&gt;")</f>
        <v>13</v>
      </c>
      <c r="AQ1156" s="45">
        <f ca="1">COUNTIFS(INDIRECT(Data!$J$2),"P")</f>
        <v>8</v>
      </c>
      <c r="AR1156" s="45">
        <f ca="1">COUNTIFS(INDIRECT(Data!$J$2),"A")</f>
        <v>5</v>
      </c>
      <c r="AS1156" s="46">
        <f ca="1">COUNTIFS(INDIRECT(Data!$J$2),"L")</f>
        <v>0</v>
      </c>
      <c r="AT1156" s="47">
        <f ca="1">IFERROR(Attd_Sheet[[#This Row],[Classes Attended]]/Attd_Sheet[[#This Row],[Column1]],"")</f>
        <v>0.61538461538461542</v>
      </c>
      <c r="AU1156" s="26"/>
    </row>
    <row r="1157" spans="1:47" s="35" customFormat="1" hidden="1" x14ac:dyDescent="0.25">
      <c r="A1157" s="42">
        <f>COUNTIFS(Attd_Sheet[Student ID],Attd_Sheet[[#This Row],[Student ID]])</f>
        <v>1</v>
      </c>
      <c r="B1157" s="13" t="s">
        <v>137</v>
      </c>
      <c r="C1157" s="210" t="s">
        <v>2920</v>
      </c>
      <c r="D1157" s="215" t="s">
        <v>954</v>
      </c>
      <c r="E1157" s="215" t="s">
        <v>1754</v>
      </c>
      <c r="F1157" s="196" t="s">
        <v>134</v>
      </c>
      <c r="G1157" s="215" t="s">
        <v>2473</v>
      </c>
      <c r="H1157" s="193" t="s">
        <v>6</v>
      </c>
      <c r="I1157" s="224" t="s">
        <v>2872</v>
      </c>
      <c r="J1157" s="120" t="s">
        <v>2493</v>
      </c>
      <c r="K1157" s="4"/>
      <c r="L1157" s="4"/>
      <c r="M1157" s="4" t="s">
        <v>16</v>
      </c>
      <c r="N1157" s="185"/>
      <c r="O1157" s="4" t="s">
        <v>16</v>
      </c>
      <c r="P1157" s="4"/>
      <c r="Q1157" s="4" t="s">
        <v>16</v>
      </c>
      <c r="R1157" s="4"/>
      <c r="S1157" s="4"/>
      <c r="T1157" s="4" t="s">
        <v>28</v>
      </c>
      <c r="U1157" s="4"/>
      <c r="V1157" s="4" t="s">
        <v>28</v>
      </c>
      <c r="W1157" s="185"/>
      <c r="X1157" s="4" t="s">
        <v>28</v>
      </c>
      <c r="Y1157" s="4"/>
      <c r="Z1157" s="4"/>
      <c r="AA1157" s="4" t="s">
        <v>28</v>
      </c>
      <c r="AB1157" s="4"/>
      <c r="AC1157" s="4" t="s">
        <v>16</v>
      </c>
      <c r="AD1157" s="4"/>
      <c r="AE1157" s="4" t="s">
        <v>16</v>
      </c>
      <c r="AF1157" s="4"/>
      <c r="AG1157" s="4"/>
      <c r="AH1157" s="4" t="s">
        <v>16</v>
      </c>
      <c r="AI1157" s="4"/>
      <c r="AJ1157" s="4" t="s">
        <v>16</v>
      </c>
      <c r="AK1157" s="4"/>
      <c r="AL1157" s="4" t="s">
        <v>16</v>
      </c>
      <c r="AM1157" s="4"/>
      <c r="AN1157" s="4"/>
      <c r="AO1157" s="4" t="s">
        <v>16</v>
      </c>
      <c r="AP1157" s="45">
        <f ca="1">COUNTIFS(INDIRECT(Data!$J$2),"&lt;&gt;")</f>
        <v>13</v>
      </c>
      <c r="AQ1157" s="45">
        <f ca="1">COUNTIFS(INDIRECT(Data!$J$2),"P")</f>
        <v>9</v>
      </c>
      <c r="AR1157" s="45">
        <f ca="1">COUNTIFS(INDIRECT(Data!$J$2),"A")</f>
        <v>4</v>
      </c>
      <c r="AS1157" s="46">
        <f ca="1">COUNTIFS(INDIRECT(Data!$J$2),"L")</f>
        <v>0</v>
      </c>
      <c r="AT1157" s="47">
        <f ca="1">IFERROR(Attd_Sheet[[#This Row],[Classes Attended]]/Attd_Sheet[[#This Row],[Column1]],"")</f>
        <v>0.69230769230769229</v>
      </c>
      <c r="AU1157" s="26"/>
    </row>
    <row r="1158" spans="1:47" s="35" customFormat="1" hidden="1" x14ac:dyDescent="0.25">
      <c r="A1158" s="42">
        <f>COUNTIFS(Attd_Sheet[Student ID],Attd_Sheet[[#This Row],[Student ID]])</f>
        <v>1</v>
      </c>
      <c r="B1158" s="13" t="s">
        <v>137</v>
      </c>
      <c r="C1158" s="210" t="s">
        <v>2920</v>
      </c>
      <c r="D1158" s="215" t="s">
        <v>955</v>
      </c>
      <c r="E1158" s="215" t="s">
        <v>1755</v>
      </c>
      <c r="F1158" s="196" t="s">
        <v>134</v>
      </c>
      <c r="G1158" s="215" t="s">
        <v>2473</v>
      </c>
      <c r="H1158" s="193" t="s">
        <v>6</v>
      </c>
      <c r="I1158" s="224" t="s">
        <v>2872</v>
      </c>
      <c r="J1158" s="120" t="s">
        <v>2493</v>
      </c>
      <c r="K1158" s="4"/>
      <c r="L1158" s="4"/>
      <c r="M1158" s="4" t="s">
        <v>16</v>
      </c>
      <c r="N1158" s="185"/>
      <c r="O1158" s="4" t="s">
        <v>17</v>
      </c>
      <c r="P1158" s="4"/>
      <c r="Q1158" s="4" t="s">
        <v>17</v>
      </c>
      <c r="R1158" s="4"/>
      <c r="S1158" s="4"/>
      <c r="T1158" s="4" t="s">
        <v>16</v>
      </c>
      <c r="U1158" s="4"/>
      <c r="V1158" s="4" t="s">
        <v>16</v>
      </c>
      <c r="W1158" s="185"/>
      <c r="X1158" s="4" t="s">
        <v>16</v>
      </c>
      <c r="Y1158" s="4"/>
      <c r="Z1158" s="4"/>
      <c r="AA1158" s="4" t="s">
        <v>16</v>
      </c>
      <c r="AB1158" s="4"/>
      <c r="AC1158" s="4" t="s">
        <v>16</v>
      </c>
      <c r="AD1158" s="4"/>
      <c r="AE1158" s="4" t="s">
        <v>16</v>
      </c>
      <c r="AF1158" s="4"/>
      <c r="AG1158" s="4"/>
      <c r="AH1158" s="4" t="s">
        <v>16</v>
      </c>
      <c r="AI1158" s="4"/>
      <c r="AJ1158" s="4" t="s">
        <v>16</v>
      </c>
      <c r="AK1158" s="4"/>
      <c r="AL1158" s="4" t="s">
        <v>16</v>
      </c>
      <c r="AM1158" s="4"/>
      <c r="AN1158" s="4"/>
      <c r="AO1158" s="4" t="s">
        <v>16</v>
      </c>
      <c r="AP1158" s="45">
        <f ca="1">COUNTIFS(INDIRECT(Data!$J$2),"&lt;&gt;")</f>
        <v>13</v>
      </c>
      <c r="AQ1158" s="45">
        <f ca="1">COUNTIFS(INDIRECT(Data!$J$2),"P")</f>
        <v>11</v>
      </c>
      <c r="AR1158" s="45">
        <f ca="1">COUNTIFS(INDIRECT(Data!$J$2),"A")</f>
        <v>0</v>
      </c>
      <c r="AS1158" s="46">
        <f ca="1">COUNTIFS(INDIRECT(Data!$J$2),"L")</f>
        <v>2</v>
      </c>
      <c r="AT1158" s="47">
        <f ca="1">IFERROR(Attd_Sheet[[#This Row],[Classes Attended]]/Attd_Sheet[[#This Row],[Column1]],"")</f>
        <v>0.84615384615384615</v>
      </c>
      <c r="AU1158" s="26"/>
    </row>
    <row r="1159" spans="1:47" s="35" customFormat="1" hidden="1" x14ac:dyDescent="0.25">
      <c r="A1159" s="42">
        <f>COUNTIFS(Attd_Sheet[Student ID],Attd_Sheet[[#This Row],[Student ID]])</f>
        <v>1</v>
      </c>
      <c r="B1159" s="13" t="s">
        <v>137</v>
      </c>
      <c r="C1159" s="210" t="s">
        <v>2920</v>
      </c>
      <c r="D1159" s="215" t="s">
        <v>956</v>
      </c>
      <c r="E1159" s="215" t="s">
        <v>1756</v>
      </c>
      <c r="F1159" s="196" t="s">
        <v>134</v>
      </c>
      <c r="G1159" s="215" t="s">
        <v>2473</v>
      </c>
      <c r="H1159" s="193" t="s">
        <v>6</v>
      </c>
      <c r="I1159" s="224" t="s">
        <v>2872</v>
      </c>
      <c r="J1159" s="120" t="s">
        <v>2493</v>
      </c>
      <c r="K1159" s="4"/>
      <c r="L1159" s="4"/>
      <c r="M1159" s="4" t="s">
        <v>16</v>
      </c>
      <c r="N1159" s="185"/>
      <c r="O1159" s="4" t="s">
        <v>16</v>
      </c>
      <c r="P1159" s="4"/>
      <c r="Q1159" s="4" t="s">
        <v>16</v>
      </c>
      <c r="R1159" s="4"/>
      <c r="S1159" s="4"/>
      <c r="T1159" s="4" t="s">
        <v>16</v>
      </c>
      <c r="U1159" s="4"/>
      <c r="V1159" s="4" t="s">
        <v>16</v>
      </c>
      <c r="W1159" s="185"/>
      <c r="X1159" s="4" t="s">
        <v>16</v>
      </c>
      <c r="Y1159" s="4"/>
      <c r="Z1159" s="4"/>
      <c r="AA1159" s="4" t="s">
        <v>16</v>
      </c>
      <c r="AB1159" s="4"/>
      <c r="AC1159" s="4" t="s">
        <v>16</v>
      </c>
      <c r="AD1159" s="4"/>
      <c r="AE1159" s="4" t="s">
        <v>16</v>
      </c>
      <c r="AF1159" s="4"/>
      <c r="AG1159" s="4"/>
      <c r="AH1159" s="4" t="s">
        <v>16</v>
      </c>
      <c r="AI1159" s="4"/>
      <c r="AJ1159" s="4" t="s">
        <v>16</v>
      </c>
      <c r="AK1159" s="4"/>
      <c r="AL1159" s="4" t="s">
        <v>16</v>
      </c>
      <c r="AM1159" s="4"/>
      <c r="AN1159" s="4"/>
      <c r="AO1159" s="4" t="s">
        <v>16</v>
      </c>
      <c r="AP1159" s="45">
        <f ca="1">COUNTIFS(INDIRECT(Data!$J$2),"&lt;&gt;")</f>
        <v>13</v>
      </c>
      <c r="AQ1159" s="45">
        <f ca="1">COUNTIFS(INDIRECT(Data!$J$2),"P")</f>
        <v>13</v>
      </c>
      <c r="AR1159" s="45">
        <f ca="1">COUNTIFS(INDIRECT(Data!$J$2),"A")</f>
        <v>0</v>
      </c>
      <c r="AS1159" s="46">
        <f ca="1">COUNTIFS(INDIRECT(Data!$J$2),"L")</f>
        <v>0</v>
      </c>
      <c r="AT1159" s="47">
        <f ca="1">IFERROR(Attd_Sheet[[#This Row],[Classes Attended]]/Attd_Sheet[[#This Row],[Column1]],"")</f>
        <v>1</v>
      </c>
      <c r="AU1159" s="26"/>
    </row>
    <row r="1160" spans="1:47" s="35" customFormat="1" hidden="1" x14ac:dyDescent="0.25">
      <c r="A1160" s="42">
        <f>COUNTIFS(Attd_Sheet[Student ID],Attd_Sheet[[#This Row],[Student ID]])</f>
        <v>1</v>
      </c>
      <c r="B1160" s="13" t="s">
        <v>137</v>
      </c>
      <c r="C1160" s="196" t="s">
        <v>2981</v>
      </c>
      <c r="D1160" s="215" t="s">
        <v>938</v>
      </c>
      <c r="E1160" s="215" t="s">
        <v>2883</v>
      </c>
      <c r="F1160" s="196" t="s">
        <v>134</v>
      </c>
      <c r="G1160" s="215" t="s">
        <v>2471</v>
      </c>
      <c r="H1160" s="193" t="s">
        <v>2893</v>
      </c>
      <c r="I1160" s="15" t="s">
        <v>2868</v>
      </c>
      <c r="J1160" s="120" t="s">
        <v>2493</v>
      </c>
      <c r="K1160" s="4" t="s">
        <v>16</v>
      </c>
      <c r="L1160" s="4"/>
      <c r="M1160" s="4" t="s">
        <v>16</v>
      </c>
      <c r="N1160" s="4" t="s">
        <v>28</v>
      </c>
      <c r="O1160" s="4" t="s">
        <v>16</v>
      </c>
      <c r="P1160" s="4" t="s">
        <v>16</v>
      </c>
      <c r="Q1160" s="4" t="s">
        <v>16</v>
      </c>
      <c r="R1160" s="4" t="s">
        <v>16</v>
      </c>
      <c r="S1160" s="4"/>
      <c r="T1160" s="4" t="s">
        <v>28</v>
      </c>
      <c r="U1160" s="4" t="s">
        <v>28</v>
      </c>
      <c r="V1160" s="4" t="s">
        <v>16</v>
      </c>
      <c r="W1160" s="185"/>
      <c r="X1160" s="4"/>
      <c r="Y1160" s="4"/>
      <c r="Z1160" s="4"/>
      <c r="AA1160" s="4"/>
      <c r="AB1160" s="4"/>
      <c r="AC1160" s="4"/>
      <c r="AD1160" s="4"/>
      <c r="AE1160" s="236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5">
        <f ca="1">COUNTIFS(INDIRECT(Data!$J$2),"&lt;&gt;")</f>
        <v>10</v>
      </c>
      <c r="AQ1160" s="45">
        <f ca="1">COUNTIFS(INDIRECT(Data!$J$2),"P")</f>
        <v>7</v>
      </c>
      <c r="AR1160" s="45">
        <f ca="1">COUNTIFS(INDIRECT(Data!$J$2),"A")</f>
        <v>3</v>
      </c>
      <c r="AS1160" s="46">
        <f ca="1">COUNTIFS(INDIRECT(Data!$J$2),"L")</f>
        <v>0</v>
      </c>
      <c r="AT1160" s="47">
        <f ca="1">IFERROR(Attd_Sheet[[#This Row],[Classes Attended]]/Attd_Sheet[[#This Row],[Column1]],"")</f>
        <v>0.7</v>
      </c>
      <c r="AU1160" s="26"/>
    </row>
    <row r="1161" spans="1:47" s="35" customFormat="1" hidden="1" x14ac:dyDescent="0.25">
      <c r="A1161" s="42">
        <f>COUNTIFS(Attd_Sheet[Student ID],Attd_Sheet[[#This Row],[Student ID]])</f>
        <v>1</v>
      </c>
      <c r="B1161" s="13" t="s">
        <v>137</v>
      </c>
      <c r="C1161" s="196" t="s">
        <v>2981</v>
      </c>
      <c r="D1161" s="215" t="s">
        <v>937</v>
      </c>
      <c r="E1161" s="215" t="s">
        <v>2884</v>
      </c>
      <c r="F1161" s="196" t="s">
        <v>134</v>
      </c>
      <c r="G1161" s="215" t="s">
        <v>2471</v>
      </c>
      <c r="H1161" s="193" t="s">
        <v>2893</v>
      </c>
      <c r="I1161" s="15" t="s">
        <v>2868</v>
      </c>
      <c r="J1161" s="120" t="s">
        <v>2493</v>
      </c>
      <c r="K1161" s="4" t="s">
        <v>16</v>
      </c>
      <c r="L1161" s="4"/>
      <c r="M1161" s="4" t="s">
        <v>28</v>
      </c>
      <c r="N1161" s="4" t="s">
        <v>28</v>
      </c>
      <c r="O1161" s="4" t="s">
        <v>16</v>
      </c>
      <c r="P1161" s="4" t="s">
        <v>16</v>
      </c>
      <c r="Q1161" s="4" t="s">
        <v>16</v>
      </c>
      <c r="R1161" s="4" t="s">
        <v>16</v>
      </c>
      <c r="S1161" s="4"/>
      <c r="T1161" s="4" t="s">
        <v>28</v>
      </c>
      <c r="U1161" s="4" t="s">
        <v>28</v>
      </c>
      <c r="V1161" s="4" t="s">
        <v>16</v>
      </c>
      <c r="W1161" s="185"/>
      <c r="X1161" s="4"/>
      <c r="Y1161" s="4"/>
      <c r="Z1161" s="4"/>
      <c r="AA1161" s="4"/>
      <c r="AB1161" s="4"/>
      <c r="AC1161" s="4"/>
      <c r="AD1161" s="4"/>
      <c r="AE1161" s="236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5">
        <f ca="1">COUNTIFS(INDIRECT(Data!$J$2),"&lt;&gt;")</f>
        <v>10</v>
      </c>
      <c r="AQ1161" s="45">
        <f ca="1">COUNTIFS(INDIRECT(Data!$J$2),"P")</f>
        <v>6</v>
      </c>
      <c r="AR1161" s="45">
        <f ca="1">COUNTIFS(INDIRECT(Data!$J$2),"A")</f>
        <v>4</v>
      </c>
      <c r="AS1161" s="46">
        <f ca="1">COUNTIFS(INDIRECT(Data!$J$2),"L")</f>
        <v>0</v>
      </c>
      <c r="AT1161" s="47">
        <f ca="1">IFERROR(Attd_Sheet[[#This Row],[Classes Attended]]/Attd_Sheet[[#This Row],[Column1]],"")</f>
        <v>0.6</v>
      </c>
      <c r="AU1161" s="26"/>
    </row>
    <row r="1162" spans="1:47" s="35" customFormat="1" hidden="1" x14ac:dyDescent="0.25">
      <c r="A1162" s="42">
        <f>COUNTIFS(Attd_Sheet[Student ID],Attd_Sheet[[#This Row],[Student ID]])</f>
        <v>1</v>
      </c>
      <c r="B1162" s="13" t="s">
        <v>137</v>
      </c>
      <c r="C1162" s="193" t="s">
        <v>2494</v>
      </c>
      <c r="D1162" s="215" t="s">
        <v>2873</v>
      </c>
      <c r="E1162" s="215" t="s">
        <v>2874</v>
      </c>
      <c r="F1162" s="196" t="s">
        <v>134</v>
      </c>
      <c r="G1162" s="215" t="s">
        <v>2891</v>
      </c>
      <c r="H1162" s="193" t="s">
        <v>7</v>
      </c>
      <c r="I1162" s="224" t="s">
        <v>2992</v>
      </c>
      <c r="J1162" s="120" t="s">
        <v>2493</v>
      </c>
      <c r="K1162" s="4" t="s">
        <v>16</v>
      </c>
      <c r="L1162" s="4"/>
      <c r="M1162" s="4"/>
      <c r="N1162" s="4" t="s">
        <v>28</v>
      </c>
      <c r="O1162" s="4"/>
      <c r="P1162" s="4" t="s">
        <v>28</v>
      </c>
      <c r="Q1162" s="4"/>
      <c r="R1162" s="4" t="s">
        <v>17</v>
      </c>
      <c r="S1162" s="4"/>
      <c r="T1162" s="4"/>
      <c r="U1162" s="4"/>
      <c r="V1162" s="4"/>
      <c r="W1162" s="4" t="s">
        <v>16</v>
      </c>
      <c r="X1162" s="4"/>
      <c r="Y1162" s="4"/>
      <c r="Z1162" s="4"/>
      <c r="AA1162" s="4"/>
      <c r="AB1162" s="4" t="s">
        <v>16</v>
      </c>
      <c r="AC1162" s="4"/>
      <c r="AD1162" s="4" t="s">
        <v>17</v>
      </c>
      <c r="AE1162" s="236"/>
      <c r="AF1162" s="4" t="s">
        <v>17</v>
      </c>
      <c r="AG1162" s="4"/>
      <c r="AH1162" s="4"/>
      <c r="AI1162" s="4" t="s">
        <v>16</v>
      </c>
      <c r="AJ1162" s="4"/>
      <c r="AK1162" s="4" t="s">
        <v>16</v>
      </c>
      <c r="AL1162" s="4"/>
      <c r="AM1162" s="4" t="s">
        <v>16</v>
      </c>
      <c r="AN1162" s="4"/>
      <c r="AO1162" s="4"/>
      <c r="AP1162" s="42">
        <f ca="1">COUNTIFS(INDIRECT(Data!$J$2),"&lt;&gt;")</f>
        <v>11</v>
      </c>
      <c r="AQ1162" s="42">
        <f ca="1">COUNTIFS(INDIRECT(Data!$J$2),"P")</f>
        <v>6</v>
      </c>
      <c r="AR1162" s="42">
        <f ca="1">COUNTIFS(INDIRECT(Data!$J$2),"A")</f>
        <v>2</v>
      </c>
      <c r="AS1162" s="43">
        <f ca="1">COUNTIFS(INDIRECT(Data!$J$2),"L")</f>
        <v>3</v>
      </c>
      <c r="AT1162" s="47">
        <f ca="1">IFERROR(Attd_Sheet[[#This Row],[Classes Attended]]/Attd_Sheet[[#This Row],[Column1]],"")</f>
        <v>0.54545454545454541</v>
      </c>
      <c r="AU1162" s="26"/>
    </row>
    <row r="1163" spans="1:47" s="35" customFormat="1" hidden="1" x14ac:dyDescent="0.25">
      <c r="A1163" s="42">
        <f>COUNTIFS(Attd_Sheet[Student ID],Attd_Sheet[[#This Row],[Student ID]])</f>
        <v>1</v>
      </c>
      <c r="B1163" s="13" t="s">
        <v>137</v>
      </c>
      <c r="C1163" s="193" t="s">
        <v>2494</v>
      </c>
      <c r="D1163" s="215" t="s">
        <v>2875</v>
      </c>
      <c r="E1163" s="215" t="s">
        <v>1233</v>
      </c>
      <c r="F1163" s="196" t="s">
        <v>134</v>
      </c>
      <c r="G1163" s="215" t="s">
        <v>2891</v>
      </c>
      <c r="H1163" s="193" t="s">
        <v>7</v>
      </c>
      <c r="I1163" s="224" t="s">
        <v>2992</v>
      </c>
      <c r="J1163" s="120" t="s">
        <v>2493</v>
      </c>
      <c r="K1163" s="4" t="s">
        <v>16</v>
      </c>
      <c r="L1163" s="4"/>
      <c r="M1163" s="4"/>
      <c r="N1163" s="4" t="s">
        <v>28</v>
      </c>
      <c r="O1163" s="4"/>
      <c r="P1163" s="4" t="s">
        <v>28</v>
      </c>
      <c r="Q1163" s="4"/>
      <c r="R1163" s="4" t="s">
        <v>28</v>
      </c>
      <c r="S1163" s="4"/>
      <c r="T1163" s="4"/>
      <c r="U1163" s="4"/>
      <c r="V1163" s="4"/>
      <c r="W1163" s="4" t="s">
        <v>16</v>
      </c>
      <c r="X1163" s="4"/>
      <c r="Y1163" s="4"/>
      <c r="Z1163" s="4"/>
      <c r="AA1163" s="4"/>
      <c r="AB1163" s="4" t="s">
        <v>16</v>
      </c>
      <c r="AC1163" s="4"/>
      <c r="AD1163" s="4" t="s">
        <v>16</v>
      </c>
      <c r="AE1163" s="236"/>
      <c r="AF1163" s="4" t="s">
        <v>16</v>
      </c>
      <c r="AG1163" s="4"/>
      <c r="AH1163" s="4"/>
      <c r="AI1163" s="4" t="s">
        <v>16</v>
      </c>
      <c r="AJ1163" s="4"/>
      <c r="AK1163" s="4" t="s">
        <v>16</v>
      </c>
      <c r="AL1163" s="4"/>
      <c r="AM1163" s="4" t="s">
        <v>16</v>
      </c>
      <c r="AN1163" s="4"/>
      <c r="AO1163" s="4"/>
      <c r="AP1163" s="45">
        <f ca="1">COUNTIFS(INDIRECT(Data!$J$2),"&lt;&gt;")</f>
        <v>11</v>
      </c>
      <c r="AQ1163" s="45">
        <f ca="1">COUNTIFS(INDIRECT(Data!$J$2),"P")</f>
        <v>8</v>
      </c>
      <c r="AR1163" s="45">
        <f ca="1">COUNTIFS(INDIRECT(Data!$J$2),"A")</f>
        <v>3</v>
      </c>
      <c r="AS1163" s="46">
        <f ca="1">COUNTIFS(INDIRECT(Data!$J$2),"L")</f>
        <v>0</v>
      </c>
      <c r="AT1163" s="47">
        <f ca="1">IFERROR(Attd_Sheet[[#This Row],[Classes Attended]]/Attd_Sheet[[#This Row],[Column1]],"")</f>
        <v>0.72727272727272729</v>
      </c>
      <c r="AU1163" s="26"/>
    </row>
    <row r="1164" spans="1:47" s="35" customFormat="1" hidden="1" x14ac:dyDescent="0.25">
      <c r="A1164" s="42">
        <f>COUNTIFS(Attd_Sheet[Student ID],Attd_Sheet[[#This Row],[Student ID]])</f>
        <v>1</v>
      </c>
      <c r="B1164" s="13" t="s">
        <v>137</v>
      </c>
      <c r="C1164" s="193" t="s">
        <v>2494</v>
      </c>
      <c r="D1164" s="215" t="s">
        <v>2876</v>
      </c>
      <c r="E1164" s="215" t="s">
        <v>2877</v>
      </c>
      <c r="F1164" s="196" t="s">
        <v>134</v>
      </c>
      <c r="G1164" s="215" t="s">
        <v>2891</v>
      </c>
      <c r="H1164" s="193" t="s">
        <v>7</v>
      </c>
      <c r="I1164" s="224" t="s">
        <v>2992</v>
      </c>
      <c r="J1164" s="120" t="s">
        <v>2493</v>
      </c>
      <c r="K1164" s="4" t="s">
        <v>16</v>
      </c>
      <c r="L1164" s="4"/>
      <c r="M1164" s="4"/>
      <c r="N1164" s="4" t="s">
        <v>16</v>
      </c>
      <c r="O1164" s="4"/>
      <c r="P1164" s="4" t="s">
        <v>16</v>
      </c>
      <c r="Q1164" s="4"/>
      <c r="R1164" s="4" t="s">
        <v>16</v>
      </c>
      <c r="S1164" s="4"/>
      <c r="T1164" s="4"/>
      <c r="U1164" s="4"/>
      <c r="V1164" s="4"/>
      <c r="W1164" s="4" t="s">
        <v>16</v>
      </c>
      <c r="X1164" s="4"/>
      <c r="Y1164" s="4"/>
      <c r="Z1164" s="4"/>
      <c r="AA1164" s="4"/>
      <c r="AB1164" s="4" t="s">
        <v>17</v>
      </c>
      <c r="AC1164" s="4"/>
      <c r="AD1164" s="4" t="s">
        <v>17</v>
      </c>
      <c r="AE1164" s="236"/>
      <c r="AF1164" s="4" t="s">
        <v>17</v>
      </c>
      <c r="AG1164" s="4"/>
      <c r="AH1164" s="4"/>
      <c r="AI1164" s="4" t="s">
        <v>17</v>
      </c>
      <c r="AJ1164" s="4"/>
      <c r="AK1164" s="4" t="s">
        <v>17</v>
      </c>
      <c r="AL1164" s="4"/>
      <c r="AM1164" s="4" t="s">
        <v>17</v>
      </c>
      <c r="AN1164" s="4"/>
      <c r="AO1164" s="4"/>
      <c r="AP1164" s="45">
        <f ca="1">COUNTIFS(INDIRECT(Data!$J$2),"&lt;&gt;")</f>
        <v>11</v>
      </c>
      <c r="AQ1164" s="45">
        <f ca="1">COUNTIFS(INDIRECT(Data!$J$2),"P")</f>
        <v>5</v>
      </c>
      <c r="AR1164" s="45">
        <f ca="1">COUNTIFS(INDIRECT(Data!$J$2),"A")</f>
        <v>0</v>
      </c>
      <c r="AS1164" s="46">
        <f ca="1">COUNTIFS(INDIRECT(Data!$J$2),"L")</f>
        <v>6</v>
      </c>
      <c r="AT1164" s="47">
        <f ca="1">IFERROR(Attd_Sheet[[#This Row],[Classes Attended]]/Attd_Sheet[[#This Row],[Column1]],"")</f>
        <v>0.45454545454545453</v>
      </c>
      <c r="AU1164" s="26"/>
    </row>
    <row r="1165" spans="1:47" s="35" customFormat="1" hidden="1" x14ac:dyDescent="0.25">
      <c r="A1165" s="42">
        <f>COUNTIFS(Attd_Sheet[Student ID],Attd_Sheet[[#This Row],[Student ID]])</f>
        <v>1</v>
      </c>
      <c r="B1165" s="13" t="s">
        <v>137</v>
      </c>
      <c r="C1165" s="193" t="s">
        <v>2494</v>
      </c>
      <c r="D1165" s="215" t="s">
        <v>2878</v>
      </c>
      <c r="E1165" s="215" t="s">
        <v>2879</v>
      </c>
      <c r="F1165" s="196" t="s">
        <v>134</v>
      </c>
      <c r="G1165" s="215" t="s">
        <v>2891</v>
      </c>
      <c r="H1165" s="193" t="s">
        <v>7</v>
      </c>
      <c r="I1165" s="224" t="s">
        <v>2992</v>
      </c>
      <c r="J1165" s="120" t="s">
        <v>2493</v>
      </c>
      <c r="K1165" s="4" t="s">
        <v>16</v>
      </c>
      <c r="L1165" s="4"/>
      <c r="M1165" s="4"/>
      <c r="N1165" s="4" t="s">
        <v>16</v>
      </c>
      <c r="O1165" s="4"/>
      <c r="P1165" s="4" t="s">
        <v>16</v>
      </c>
      <c r="Q1165" s="4"/>
      <c r="R1165" s="4" t="s">
        <v>16</v>
      </c>
      <c r="S1165" s="4"/>
      <c r="T1165" s="4"/>
      <c r="U1165" s="4"/>
      <c r="V1165" s="4"/>
      <c r="W1165" s="4" t="s">
        <v>16</v>
      </c>
      <c r="X1165" s="4"/>
      <c r="Y1165" s="4"/>
      <c r="Z1165" s="4"/>
      <c r="AA1165" s="4"/>
      <c r="AB1165" s="4" t="s">
        <v>16</v>
      </c>
      <c r="AC1165" s="4"/>
      <c r="AD1165" s="4" t="s">
        <v>16</v>
      </c>
      <c r="AE1165" s="236"/>
      <c r="AF1165" s="4" t="s">
        <v>16</v>
      </c>
      <c r="AG1165" s="4"/>
      <c r="AH1165" s="4"/>
      <c r="AI1165" s="4" t="s">
        <v>16</v>
      </c>
      <c r="AJ1165" s="4"/>
      <c r="AK1165" s="4" t="s">
        <v>16</v>
      </c>
      <c r="AL1165" s="4"/>
      <c r="AM1165" s="4" t="s">
        <v>16</v>
      </c>
      <c r="AN1165" s="4"/>
      <c r="AO1165" s="4"/>
      <c r="AP1165" s="45">
        <f ca="1">COUNTIFS(INDIRECT(Data!$J$2),"&lt;&gt;")</f>
        <v>11</v>
      </c>
      <c r="AQ1165" s="45">
        <f ca="1">COUNTIFS(INDIRECT(Data!$J$2),"P")</f>
        <v>11</v>
      </c>
      <c r="AR1165" s="45">
        <f ca="1">COUNTIFS(INDIRECT(Data!$J$2),"A")</f>
        <v>0</v>
      </c>
      <c r="AS1165" s="46">
        <f ca="1">COUNTIFS(INDIRECT(Data!$J$2),"L")</f>
        <v>0</v>
      </c>
      <c r="AT1165" s="47">
        <f ca="1">IFERROR(Attd_Sheet[[#This Row],[Classes Attended]]/Attd_Sheet[[#This Row],[Column1]],"")</f>
        <v>1</v>
      </c>
      <c r="AU1165" s="26"/>
    </row>
    <row r="1166" spans="1:47" s="35" customFormat="1" hidden="1" x14ac:dyDescent="0.25">
      <c r="A1166" s="42">
        <f>COUNTIFS(Attd_Sheet[Student ID],Attd_Sheet[[#This Row],[Student ID]])</f>
        <v>1</v>
      </c>
      <c r="B1166" s="13" t="s">
        <v>137</v>
      </c>
      <c r="C1166" s="193" t="s">
        <v>2494</v>
      </c>
      <c r="D1166" s="215" t="s">
        <v>2880</v>
      </c>
      <c r="E1166" s="215" t="s">
        <v>2881</v>
      </c>
      <c r="F1166" s="196" t="s">
        <v>134</v>
      </c>
      <c r="G1166" s="215" t="s">
        <v>2891</v>
      </c>
      <c r="H1166" s="193" t="s">
        <v>7</v>
      </c>
      <c r="I1166" s="224" t="s">
        <v>2992</v>
      </c>
      <c r="J1166" s="120" t="s">
        <v>2493</v>
      </c>
      <c r="K1166" s="4" t="s">
        <v>16</v>
      </c>
      <c r="L1166" s="4"/>
      <c r="M1166" s="4"/>
      <c r="N1166" s="4" t="s">
        <v>16</v>
      </c>
      <c r="O1166" s="4"/>
      <c r="P1166" s="4" t="s">
        <v>16</v>
      </c>
      <c r="Q1166" s="4"/>
      <c r="R1166" s="4" t="s">
        <v>16</v>
      </c>
      <c r="S1166" s="4"/>
      <c r="T1166" s="4"/>
      <c r="U1166" s="4"/>
      <c r="V1166" s="4"/>
      <c r="W1166" s="4" t="s">
        <v>16</v>
      </c>
      <c r="X1166" s="4"/>
      <c r="Y1166" s="4"/>
      <c r="Z1166" s="4"/>
      <c r="AA1166" s="4"/>
      <c r="AB1166" s="4" t="s">
        <v>16</v>
      </c>
      <c r="AC1166" s="4"/>
      <c r="AD1166" s="4" t="s">
        <v>16</v>
      </c>
      <c r="AE1166" s="236"/>
      <c r="AF1166" s="4" t="s">
        <v>28</v>
      </c>
      <c r="AG1166" s="4"/>
      <c r="AH1166" s="4"/>
      <c r="AI1166" s="4" t="s">
        <v>16</v>
      </c>
      <c r="AJ1166" s="4"/>
      <c r="AK1166" s="4" t="s">
        <v>16</v>
      </c>
      <c r="AL1166" s="4"/>
      <c r="AM1166" s="4" t="s">
        <v>16</v>
      </c>
      <c r="AN1166" s="4"/>
      <c r="AO1166" s="4"/>
      <c r="AP1166" s="45">
        <f ca="1">COUNTIFS(INDIRECT(Data!$J$2),"&lt;&gt;")</f>
        <v>11</v>
      </c>
      <c r="AQ1166" s="45">
        <f ca="1">COUNTIFS(INDIRECT(Data!$J$2),"P")</f>
        <v>10</v>
      </c>
      <c r="AR1166" s="45">
        <f ca="1">COUNTIFS(INDIRECT(Data!$J$2),"A")</f>
        <v>1</v>
      </c>
      <c r="AS1166" s="46">
        <f ca="1">COUNTIFS(INDIRECT(Data!$J$2),"L")</f>
        <v>0</v>
      </c>
      <c r="AT1166" s="47">
        <f ca="1">IFERROR(Attd_Sheet[[#This Row],[Classes Attended]]/Attd_Sheet[[#This Row],[Column1]],"")</f>
        <v>0.90909090909090906</v>
      </c>
      <c r="AU1166" s="26"/>
    </row>
    <row r="1167" spans="1:47" s="35" customFormat="1" hidden="1" x14ac:dyDescent="0.25">
      <c r="A1167" s="42">
        <f>COUNTIFS(Attd_Sheet[Student ID],Attd_Sheet[[#This Row],[Student ID]])</f>
        <v>1</v>
      </c>
      <c r="B1167" s="13" t="s">
        <v>137</v>
      </c>
      <c r="C1167" s="196" t="s">
        <v>2920</v>
      </c>
      <c r="D1167" s="215" t="s">
        <v>957</v>
      </c>
      <c r="E1167" s="215" t="s">
        <v>1757</v>
      </c>
      <c r="F1167" s="196" t="s">
        <v>134</v>
      </c>
      <c r="G1167" s="215" t="s">
        <v>2474</v>
      </c>
      <c r="H1167" s="193" t="s">
        <v>7</v>
      </c>
      <c r="I1167" s="224" t="s">
        <v>2872</v>
      </c>
      <c r="J1167" s="120" t="s">
        <v>2493</v>
      </c>
      <c r="K1167" s="4" t="s">
        <v>28</v>
      </c>
      <c r="L1167" s="4"/>
      <c r="M1167" s="4"/>
      <c r="N1167" s="4" t="s">
        <v>16</v>
      </c>
      <c r="O1167" s="4"/>
      <c r="P1167" s="4" t="s">
        <v>28</v>
      </c>
      <c r="Q1167" s="4"/>
      <c r="R1167" s="4" t="s">
        <v>16</v>
      </c>
      <c r="S1167" s="4"/>
      <c r="T1167" s="4"/>
      <c r="U1167" s="4" t="s">
        <v>28</v>
      </c>
      <c r="V1167" s="4"/>
      <c r="W1167" s="4" t="s">
        <v>28</v>
      </c>
      <c r="X1167" s="4"/>
      <c r="Y1167" s="4"/>
      <c r="Z1167" s="4"/>
      <c r="AA1167" s="4"/>
      <c r="AB1167" s="4" t="s">
        <v>16</v>
      </c>
      <c r="AC1167" s="4"/>
      <c r="AD1167" s="4" t="s">
        <v>28</v>
      </c>
      <c r="AE1167" s="236"/>
      <c r="AF1167" s="4" t="s">
        <v>16</v>
      </c>
      <c r="AG1167" s="4"/>
      <c r="AH1167" s="4"/>
      <c r="AI1167" s="4" t="s">
        <v>28</v>
      </c>
      <c r="AJ1167" s="4"/>
      <c r="AK1167" s="4" t="s">
        <v>28</v>
      </c>
      <c r="AL1167" s="4"/>
      <c r="AM1167" s="4" t="s">
        <v>16</v>
      </c>
      <c r="AN1167" s="4"/>
      <c r="AO1167" s="4"/>
      <c r="AP1167" s="42">
        <f ca="1">COUNTIFS(INDIRECT(Data!$J$2),"&lt;&gt;")</f>
        <v>12</v>
      </c>
      <c r="AQ1167" s="42">
        <f ca="1">COUNTIFS(INDIRECT(Data!$J$2),"P")</f>
        <v>5</v>
      </c>
      <c r="AR1167" s="42">
        <f ca="1">COUNTIFS(INDIRECT(Data!$J$2),"A")</f>
        <v>7</v>
      </c>
      <c r="AS1167" s="43">
        <f ca="1">COUNTIFS(INDIRECT(Data!$J$2),"L")</f>
        <v>0</v>
      </c>
      <c r="AT1167" s="44">
        <f ca="1">IFERROR(Attd_Sheet[[#This Row],[Classes Attended]]/Attd_Sheet[[#This Row],[Column1]],"")</f>
        <v>0.41666666666666669</v>
      </c>
      <c r="AU1167" s="26"/>
    </row>
    <row r="1168" spans="1:47" s="35" customFormat="1" hidden="1" x14ac:dyDescent="0.25">
      <c r="A1168" s="42">
        <f>COUNTIFS(Attd_Sheet[Student ID],Attd_Sheet[[#This Row],[Student ID]])</f>
        <v>1</v>
      </c>
      <c r="B1168" s="13" t="s">
        <v>137</v>
      </c>
      <c r="C1168" s="196" t="s">
        <v>2920</v>
      </c>
      <c r="D1168" s="215" t="s">
        <v>958</v>
      </c>
      <c r="E1168" s="215" t="s">
        <v>1758</v>
      </c>
      <c r="F1168" s="196" t="s">
        <v>134</v>
      </c>
      <c r="G1168" s="215" t="s">
        <v>2474</v>
      </c>
      <c r="H1168" s="193" t="s">
        <v>7</v>
      </c>
      <c r="I1168" s="224" t="s">
        <v>2872</v>
      </c>
      <c r="J1168" s="120" t="s">
        <v>2493</v>
      </c>
      <c r="K1168" s="4" t="s">
        <v>16</v>
      </c>
      <c r="L1168" s="4"/>
      <c r="M1168" s="4"/>
      <c r="N1168" s="4" t="s">
        <v>28</v>
      </c>
      <c r="O1168" s="4"/>
      <c r="P1168" s="4" t="s">
        <v>16</v>
      </c>
      <c r="Q1168" s="4"/>
      <c r="R1168" s="4" t="s">
        <v>16</v>
      </c>
      <c r="S1168" s="4"/>
      <c r="T1168" s="4"/>
      <c r="U1168" s="4" t="s">
        <v>28</v>
      </c>
      <c r="V1168" s="4"/>
      <c r="W1168" s="4" t="s">
        <v>16</v>
      </c>
      <c r="X1168" s="4"/>
      <c r="Y1168" s="4"/>
      <c r="Z1168" s="4"/>
      <c r="AA1168" s="4"/>
      <c r="AB1168" s="4" t="s">
        <v>16</v>
      </c>
      <c r="AC1168" s="4"/>
      <c r="AD1168" s="4" t="s">
        <v>16</v>
      </c>
      <c r="AE1168" s="236"/>
      <c r="AF1168" s="4" t="s">
        <v>16</v>
      </c>
      <c r="AG1168" s="4"/>
      <c r="AH1168" s="4"/>
      <c r="AI1168" s="4" t="s">
        <v>16</v>
      </c>
      <c r="AJ1168" s="4"/>
      <c r="AK1168" s="4" t="s">
        <v>16</v>
      </c>
      <c r="AL1168" s="4"/>
      <c r="AM1168" s="4" t="s">
        <v>28</v>
      </c>
      <c r="AN1168" s="4"/>
      <c r="AO1168" s="4"/>
      <c r="AP1168" s="42">
        <f ca="1">COUNTIFS(INDIRECT(Data!$J$2),"&lt;&gt;")</f>
        <v>12</v>
      </c>
      <c r="AQ1168" s="42">
        <f ca="1">COUNTIFS(INDIRECT(Data!$J$2),"P")</f>
        <v>9</v>
      </c>
      <c r="AR1168" s="42">
        <f ca="1">COUNTIFS(INDIRECT(Data!$J$2),"A")</f>
        <v>3</v>
      </c>
      <c r="AS1168" s="43">
        <f ca="1">COUNTIFS(INDIRECT(Data!$J$2),"L")</f>
        <v>0</v>
      </c>
      <c r="AT1168" s="44">
        <f ca="1">IFERROR(Attd_Sheet[[#This Row],[Classes Attended]]/Attd_Sheet[[#This Row],[Column1]],"")</f>
        <v>0.75</v>
      </c>
      <c r="AU1168" s="26"/>
    </row>
    <row r="1169" spans="1:47" s="35" customFormat="1" hidden="1" x14ac:dyDescent="0.25">
      <c r="A1169" s="42">
        <f>COUNTIFS(Attd_Sheet[Student ID],Attd_Sheet[[#This Row],[Student ID]])</f>
        <v>1</v>
      </c>
      <c r="B1169" s="13" t="s">
        <v>137</v>
      </c>
      <c r="C1169" s="196" t="s">
        <v>2920</v>
      </c>
      <c r="D1169" s="215" t="s">
        <v>959</v>
      </c>
      <c r="E1169" s="215" t="s">
        <v>1759</v>
      </c>
      <c r="F1169" s="196" t="s">
        <v>134</v>
      </c>
      <c r="G1169" s="215" t="s">
        <v>2474</v>
      </c>
      <c r="H1169" s="193" t="s">
        <v>7</v>
      </c>
      <c r="I1169" s="224" t="s">
        <v>2872</v>
      </c>
      <c r="J1169" s="120" t="s">
        <v>2493</v>
      </c>
      <c r="K1169" s="4" t="s">
        <v>28</v>
      </c>
      <c r="L1169" s="4"/>
      <c r="M1169" s="4"/>
      <c r="N1169" s="4" t="s">
        <v>16</v>
      </c>
      <c r="O1169" s="4"/>
      <c r="P1169" s="4" t="s">
        <v>16</v>
      </c>
      <c r="Q1169" s="4"/>
      <c r="R1169" s="4" t="s">
        <v>28</v>
      </c>
      <c r="S1169" s="4"/>
      <c r="T1169" s="4"/>
      <c r="U1169" s="4" t="s">
        <v>28</v>
      </c>
      <c r="V1169" s="4"/>
      <c r="W1169" s="4" t="s">
        <v>28</v>
      </c>
      <c r="X1169" s="4"/>
      <c r="Y1169" s="4"/>
      <c r="Z1169" s="4"/>
      <c r="AA1169" s="4"/>
      <c r="AB1169" s="4" t="s">
        <v>16</v>
      </c>
      <c r="AC1169" s="4"/>
      <c r="AD1169" s="4" t="s">
        <v>28</v>
      </c>
      <c r="AE1169" s="236"/>
      <c r="AF1169" s="4" t="s">
        <v>16</v>
      </c>
      <c r="AG1169" s="4"/>
      <c r="AH1169" s="4"/>
      <c r="AI1169" s="4" t="s">
        <v>28</v>
      </c>
      <c r="AJ1169" s="4"/>
      <c r="AK1169" s="4" t="s">
        <v>16</v>
      </c>
      <c r="AL1169" s="4"/>
      <c r="AM1169" s="4" t="s">
        <v>28</v>
      </c>
      <c r="AN1169" s="4"/>
      <c r="AO1169" s="4"/>
      <c r="AP1169" s="42">
        <f ca="1">COUNTIFS(INDIRECT(Data!$J$2),"&lt;&gt;")</f>
        <v>12</v>
      </c>
      <c r="AQ1169" s="42">
        <f ca="1">COUNTIFS(INDIRECT(Data!$J$2),"P")</f>
        <v>5</v>
      </c>
      <c r="AR1169" s="42">
        <f ca="1">COUNTIFS(INDIRECT(Data!$J$2),"A")</f>
        <v>7</v>
      </c>
      <c r="AS1169" s="43">
        <f ca="1">COUNTIFS(INDIRECT(Data!$J$2),"L")</f>
        <v>0</v>
      </c>
      <c r="AT1169" s="44">
        <f ca="1">IFERROR(Attd_Sheet[[#This Row],[Classes Attended]]/Attd_Sheet[[#This Row],[Column1]],"")</f>
        <v>0.41666666666666669</v>
      </c>
      <c r="AU1169" s="26"/>
    </row>
    <row r="1170" spans="1:47" s="35" customFormat="1" hidden="1" x14ac:dyDescent="0.25">
      <c r="A1170" s="42">
        <f>COUNTIFS(Attd_Sheet[Student ID],Attd_Sheet[[#This Row],[Student ID]])</f>
        <v>1</v>
      </c>
      <c r="B1170" s="13" t="s">
        <v>137</v>
      </c>
      <c r="C1170" s="196" t="s">
        <v>2920</v>
      </c>
      <c r="D1170" s="215" t="s">
        <v>960</v>
      </c>
      <c r="E1170" s="215" t="s">
        <v>1760</v>
      </c>
      <c r="F1170" s="196" t="s">
        <v>134</v>
      </c>
      <c r="G1170" s="215" t="s">
        <v>2474</v>
      </c>
      <c r="H1170" s="193" t="s">
        <v>7</v>
      </c>
      <c r="I1170" s="224" t="s">
        <v>2872</v>
      </c>
      <c r="J1170" s="120" t="s">
        <v>2493</v>
      </c>
      <c r="K1170" s="4" t="s">
        <v>16</v>
      </c>
      <c r="L1170" s="4"/>
      <c r="M1170" s="4"/>
      <c r="N1170" s="4" t="s">
        <v>16</v>
      </c>
      <c r="O1170" s="4"/>
      <c r="P1170" s="4" t="s">
        <v>16</v>
      </c>
      <c r="Q1170" s="4"/>
      <c r="R1170" s="4" t="s">
        <v>16</v>
      </c>
      <c r="S1170" s="4"/>
      <c r="T1170" s="4"/>
      <c r="U1170" s="4" t="s">
        <v>28</v>
      </c>
      <c r="V1170" s="4"/>
      <c r="W1170" s="4" t="s">
        <v>16</v>
      </c>
      <c r="X1170" s="4"/>
      <c r="Y1170" s="4"/>
      <c r="Z1170" s="4"/>
      <c r="AA1170" s="4"/>
      <c r="AB1170" s="4" t="s">
        <v>16</v>
      </c>
      <c r="AC1170" s="4"/>
      <c r="AD1170" s="4" t="s">
        <v>16</v>
      </c>
      <c r="AE1170" s="236"/>
      <c r="AF1170" s="4" t="s">
        <v>16</v>
      </c>
      <c r="AG1170" s="4"/>
      <c r="AH1170" s="4"/>
      <c r="AI1170" s="4" t="s">
        <v>16</v>
      </c>
      <c r="AJ1170" s="4"/>
      <c r="AK1170" s="4" t="s">
        <v>16</v>
      </c>
      <c r="AL1170" s="4"/>
      <c r="AM1170" s="4" t="s">
        <v>16</v>
      </c>
      <c r="AN1170" s="4"/>
      <c r="AO1170" s="4"/>
      <c r="AP1170" s="42">
        <f ca="1">COUNTIFS(INDIRECT(Data!$J$2),"&lt;&gt;")</f>
        <v>12</v>
      </c>
      <c r="AQ1170" s="42">
        <f ca="1">COUNTIFS(INDIRECT(Data!$J$2),"P")</f>
        <v>11</v>
      </c>
      <c r="AR1170" s="42">
        <f ca="1">COUNTIFS(INDIRECT(Data!$J$2),"A")</f>
        <v>1</v>
      </c>
      <c r="AS1170" s="43">
        <f ca="1">COUNTIFS(INDIRECT(Data!$J$2),"L")</f>
        <v>0</v>
      </c>
      <c r="AT1170" s="44">
        <f ca="1">IFERROR(Attd_Sheet[[#This Row],[Classes Attended]]/Attd_Sheet[[#This Row],[Column1]],"")</f>
        <v>0.91666666666666663</v>
      </c>
      <c r="AU1170" s="26"/>
    </row>
    <row r="1171" spans="1:47" s="35" customFormat="1" hidden="1" x14ac:dyDescent="0.25">
      <c r="A1171" s="42">
        <f>COUNTIFS(Attd_Sheet[Student ID],Attd_Sheet[[#This Row],[Student ID]])</f>
        <v>1</v>
      </c>
      <c r="B1171" s="13" t="s">
        <v>137</v>
      </c>
      <c r="C1171" s="196" t="s">
        <v>2920</v>
      </c>
      <c r="D1171" s="215" t="s">
        <v>961</v>
      </c>
      <c r="E1171" s="215" t="s">
        <v>1761</v>
      </c>
      <c r="F1171" s="196" t="s">
        <v>134</v>
      </c>
      <c r="G1171" s="215" t="s">
        <v>2474</v>
      </c>
      <c r="H1171" s="193" t="s">
        <v>7</v>
      </c>
      <c r="I1171" s="224" t="s">
        <v>2872</v>
      </c>
      <c r="J1171" s="120" t="s">
        <v>2493</v>
      </c>
      <c r="K1171" s="4" t="s">
        <v>16</v>
      </c>
      <c r="L1171" s="4"/>
      <c r="M1171" s="4"/>
      <c r="N1171" s="4" t="s">
        <v>16</v>
      </c>
      <c r="O1171" s="4"/>
      <c r="P1171" s="4" t="s">
        <v>16</v>
      </c>
      <c r="Q1171" s="4"/>
      <c r="R1171" s="4" t="s">
        <v>16</v>
      </c>
      <c r="S1171" s="4"/>
      <c r="T1171" s="4"/>
      <c r="U1171" s="4" t="s">
        <v>28</v>
      </c>
      <c r="V1171" s="4"/>
      <c r="W1171" s="4" t="s">
        <v>16</v>
      </c>
      <c r="X1171" s="4"/>
      <c r="Y1171" s="4"/>
      <c r="Z1171" s="4"/>
      <c r="AA1171" s="4"/>
      <c r="AB1171" s="4" t="s">
        <v>16</v>
      </c>
      <c r="AC1171" s="4"/>
      <c r="AD1171" s="4" t="s">
        <v>16</v>
      </c>
      <c r="AE1171" s="236"/>
      <c r="AF1171" s="4" t="s">
        <v>16</v>
      </c>
      <c r="AG1171" s="4"/>
      <c r="AH1171" s="4"/>
      <c r="AI1171" s="4" t="s">
        <v>16</v>
      </c>
      <c r="AJ1171" s="4"/>
      <c r="AK1171" s="4" t="s">
        <v>16</v>
      </c>
      <c r="AL1171" s="4"/>
      <c r="AM1171" s="4" t="s">
        <v>28</v>
      </c>
      <c r="AN1171" s="4"/>
      <c r="AO1171" s="4"/>
      <c r="AP1171" s="42">
        <f ca="1">COUNTIFS(INDIRECT(Data!$J$2),"&lt;&gt;")</f>
        <v>12</v>
      </c>
      <c r="AQ1171" s="42">
        <f ca="1">COUNTIFS(INDIRECT(Data!$J$2),"P")</f>
        <v>10</v>
      </c>
      <c r="AR1171" s="42">
        <f ca="1">COUNTIFS(INDIRECT(Data!$J$2),"A")</f>
        <v>2</v>
      </c>
      <c r="AS1171" s="43">
        <f ca="1">COUNTIFS(INDIRECT(Data!$J$2),"L")</f>
        <v>0</v>
      </c>
      <c r="AT1171" s="44">
        <f ca="1">IFERROR(Attd_Sheet[[#This Row],[Classes Attended]]/Attd_Sheet[[#This Row],[Column1]],"")</f>
        <v>0.83333333333333337</v>
      </c>
      <c r="AU1171" s="26"/>
    </row>
    <row r="1172" spans="1:47" s="35" customFormat="1" hidden="1" x14ac:dyDescent="0.25">
      <c r="A1172" s="42">
        <f>COUNTIFS(Attd_Sheet[Student ID],Attd_Sheet[[#This Row],[Student ID]])</f>
        <v>1</v>
      </c>
      <c r="B1172" s="13" t="s">
        <v>137</v>
      </c>
      <c r="C1172" s="196" t="s">
        <v>2920</v>
      </c>
      <c r="D1172" s="215" t="s">
        <v>962</v>
      </c>
      <c r="E1172" s="215" t="s">
        <v>1762</v>
      </c>
      <c r="F1172" s="196" t="s">
        <v>134</v>
      </c>
      <c r="G1172" s="215" t="s">
        <v>2474</v>
      </c>
      <c r="H1172" s="193" t="s">
        <v>7</v>
      </c>
      <c r="I1172" s="224" t="s">
        <v>2872</v>
      </c>
      <c r="J1172" s="120" t="s">
        <v>2493</v>
      </c>
      <c r="K1172" s="4" t="s">
        <v>16</v>
      </c>
      <c r="L1172" s="4"/>
      <c r="M1172" s="4"/>
      <c r="N1172" s="4" t="s">
        <v>16</v>
      </c>
      <c r="O1172" s="4"/>
      <c r="P1172" s="4" t="s">
        <v>16</v>
      </c>
      <c r="Q1172" s="4"/>
      <c r="R1172" s="4" t="s">
        <v>16</v>
      </c>
      <c r="S1172" s="4"/>
      <c r="T1172" s="4"/>
      <c r="U1172" s="4" t="s">
        <v>28</v>
      </c>
      <c r="V1172" s="4"/>
      <c r="W1172" s="4" t="s">
        <v>16</v>
      </c>
      <c r="X1172" s="4"/>
      <c r="Y1172" s="4"/>
      <c r="Z1172" s="4"/>
      <c r="AA1172" s="4"/>
      <c r="AB1172" s="4" t="s">
        <v>16</v>
      </c>
      <c r="AC1172" s="4"/>
      <c r="AD1172" s="4" t="s">
        <v>16</v>
      </c>
      <c r="AE1172" s="236"/>
      <c r="AF1172" s="4" t="s">
        <v>16</v>
      </c>
      <c r="AG1172" s="4"/>
      <c r="AH1172" s="4"/>
      <c r="AI1172" s="4" t="s">
        <v>16</v>
      </c>
      <c r="AJ1172" s="4"/>
      <c r="AK1172" s="4" t="s">
        <v>16</v>
      </c>
      <c r="AL1172" s="4"/>
      <c r="AM1172" s="4" t="s">
        <v>16</v>
      </c>
      <c r="AN1172" s="4"/>
      <c r="AO1172" s="4"/>
      <c r="AP1172" s="42">
        <f ca="1">COUNTIFS(INDIRECT(Data!$J$2),"&lt;&gt;")</f>
        <v>12</v>
      </c>
      <c r="AQ1172" s="42">
        <f ca="1">COUNTIFS(INDIRECT(Data!$J$2),"P")</f>
        <v>11</v>
      </c>
      <c r="AR1172" s="42">
        <f ca="1">COUNTIFS(INDIRECT(Data!$J$2),"A")</f>
        <v>1</v>
      </c>
      <c r="AS1172" s="43">
        <f ca="1">COUNTIFS(INDIRECT(Data!$J$2),"L")</f>
        <v>0</v>
      </c>
      <c r="AT1172" s="44">
        <f ca="1">IFERROR(Attd_Sheet[[#This Row],[Classes Attended]]/Attd_Sheet[[#This Row],[Column1]],"")</f>
        <v>0.91666666666666663</v>
      </c>
      <c r="AU1172" s="26"/>
    </row>
    <row r="1173" spans="1:47" s="35" customFormat="1" hidden="1" x14ac:dyDescent="0.25">
      <c r="A1173" s="42">
        <f>COUNTIFS(Attd_Sheet[Student ID],Attd_Sheet[[#This Row],[Student ID]])</f>
        <v>1</v>
      </c>
      <c r="B1173" s="13" t="s">
        <v>137</v>
      </c>
      <c r="C1173" s="196" t="s">
        <v>2920</v>
      </c>
      <c r="D1173" s="215" t="s">
        <v>963</v>
      </c>
      <c r="E1173" s="215" t="s">
        <v>1763</v>
      </c>
      <c r="F1173" s="196" t="s">
        <v>134</v>
      </c>
      <c r="G1173" s="215" t="s">
        <v>2474</v>
      </c>
      <c r="H1173" s="193" t="s">
        <v>7</v>
      </c>
      <c r="I1173" s="224" t="s">
        <v>2872</v>
      </c>
      <c r="J1173" s="120" t="s">
        <v>2493</v>
      </c>
      <c r="K1173" s="4" t="s">
        <v>16</v>
      </c>
      <c r="L1173" s="4"/>
      <c r="M1173" s="4"/>
      <c r="N1173" s="4" t="s">
        <v>16</v>
      </c>
      <c r="O1173" s="4"/>
      <c r="P1173" s="4" t="s">
        <v>28</v>
      </c>
      <c r="Q1173" s="4"/>
      <c r="R1173" s="4" t="s">
        <v>28</v>
      </c>
      <c r="S1173" s="4"/>
      <c r="T1173" s="4"/>
      <c r="U1173" s="4" t="s">
        <v>28</v>
      </c>
      <c r="V1173" s="4"/>
      <c r="W1173" s="4" t="s">
        <v>16</v>
      </c>
      <c r="X1173" s="4"/>
      <c r="Y1173" s="4"/>
      <c r="Z1173" s="4"/>
      <c r="AA1173" s="4"/>
      <c r="AB1173" s="4" t="s">
        <v>28</v>
      </c>
      <c r="AC1173" s="4"/>
      <c r="AD1173" s="4" t="s">
        <v>16</v>
      </c>
      <c r="AE1173" s="236"/>
      <c r="AF1173" s="4" t="s">
        <v>16</v>
      </c>
      <c r="AG1173" s="4"/>
      <c r="AH1173" s="4"/>
      <c r="AI1173" s="4" t="s">
        <v>16</v>
      </c>
      <c r="AJ1173" s="4"/>
      <c r="AK1173" s="4" t="s">
        <v>16</v>
      </c>
      <c r="AL1173" s="4"/>
      <c r="AM1173" s="4" t="s">
        <v>28</v>
      </c>
      <c r="AN1173" s="4"/>
      <c r="AO1173" s="4"/>
      <c r="AP1173" s="42">
        <f ca="1">COUNTIFS(INDIRECT(Data!$J$2),"&lt;&gt;")</f>
        <v>12</v>
      </c>
      <c r="AQ1173" s="42">
        <f ca="1">COUNTIFS(INDIRECT(Data!$J$2),"P")</f>
        <v>7</v>
      </c>
      <c r="AR1173" s="42">
        <f ca="1">COUNTIFS(INDIRECT(Data!$J$2),"A")</f>
        <v>5</v>
      </c>
      <c r="AS1173" s="43">
        <f ca="1">COUNTIFS(INDIRECT(Data!$J$2),"L")</f>
        <v>0</v>
      </c>
      <c r="AT1173" s="44">
        <f ca="1">IFERROR(Attd_Sheet[[#This Row],[Classes Attended]]/Attd_Sheet[[#This Row],[Column1]],"")</f>
        <v>0.58333333333333337</v>
      </c>
      <c r="AU1173" s="26"/>
    </row>
    <row r="1174" spans="1:47" s="35" customFormat="1" hidden="1" x14ac:dyDescent="0.25">
      <c r="A1174" s="42">
        <f>COUNTIFS(Attd_Sheet[Student ID],Attd_Sheet[[#This Row],[Student ID]])</f>
        <v>1</v>
      </c>
      <c r="B1174" s="13" t="s">
        <v>139</v>
      </c>
      <c r="C1174" s="196" t="s">
        <v>2920</v>
      </c>
      <c r="D1174" s="215" t="s">
        <v>964</v>
      </c>
      <c r="E1174" s="215" t="s">
        <v>1764</v>
      </c>
      <c r="F1174" s="196" t="s">
        <v>134</v>
      </c>
      <c r="G1174" s="215" t="s">
        <v>2474</v>
      </c>
      <c r="H1174" s="193" t="s">
        <v>7</v>
      </c>
      <c r="I1174" s="224" t="s">
        <v>2872</v>
      </c>
      <c r="J1174" s="120" t="s">
        <v>2493</v>
      </c>
      <c r="K1174" s="4" t="s">
        <v>28</v>
      </c>
      <c r="L1174" s="4"/>
      <c r="M1174" s="4"/>
      <c r="N1174" s="4" t="s">
        <v>28</v>
      </c>
      <c r="O1174" s="4"/>
      <c r="P1174" s="4" t="s">
        <v>28</v>
      </c>
      <c r="Q1174" s="4"/>
      <c r="R1174" s="4" t="s">
        <v>28</v>
      </c>
      <c r="S1174" s="4"/>
      <c r="T1174" s="4"/>
      <c r="U1174" s="4" t="s">
        <v>28</v>
      </c>
      <c r="V1174" s="4"/>
      <c r="W1174" s="4" t="s">
        <v>28</v>
      </c>
      <c r="X1174" s="4"/>
      <c r="Y1174" s="4"/>
      <c r="Z1174" s="4"/>
      <c r="AA1174" s="4"/>
      <c r="AB1174" s="4" t="s">
        <v>28</v>
      </c>
      <c r="AC1174" s="4"/>
      <c r="AD1174" s="4" t="s">
        <v>28</v>
      </c>
      <c r="AE1174" s="236"/>
      <c r="AF1174" s="4" t="s">
        <v>28</v>
      </c>
      <c r="AG1174" s="4"/>
      <c r="AH1174" s="4"/>
      <c r="AI1174" s="4" t="s">
        <v>28</v>
      </c>
      <c r="AJ1174" s="4"/>
      <c r="AK1174" s="4" t="s">
        <v>28</v>
      </c>
      <c r="AL1174" s="4"/>
      <c r="AM1174" s="4" t="s">
        <v>28</v>
      </c>
      <c r="AN1174" s="4"/>
      <c r="AO1174" s="4"/>
      <c r="AP1174" s="42">
        <f ca="1">COUNTIFS(INDIRECT(Data!$J$2),"&lt;&gt;")</f>
        <v>12</v>
      </c>
      <c r="AQ1174" s="42">
        <f ca="1">COUNTIFS(INDIRECT(Data!$J$2),"P")</f>
        <v>0</v>
      </c>
      <c r="AR1174" s="42">
        <f ca="1">COUNTIFS(INDIRECT(Data!$J$2),"A")</f>
        <v>12</v>
      </c>
      <c r="AS1174" s="43">
        <f ca="1">COUNTIFS(INDIRECT(Data!$J$2),"L")</f>
        <v>0</v>
      </c>
      <c r="AT1174" s="44">
        <f ca="1">IFERROR(Attd_Sheet[[#This Row],[Classes Attended]]/Attd_Sheet[[#This Row],[Column1]],"")</f>
        <v>0</v>
      </c>
      <c r="AU1174" s="26"/>
    </row>
    <row r="1175" spans="1:47" s="35" customFormat="1" hidden="1" x14ac:dyDescent="0.25">
      <c r="A1175" s="42">
        <f>COUNTIFS(Attd_Sheet[Student ID],Attd_Sheet[[#This Row],[Student ID]])</f>
        <v>1</v>
      </c>
      <c r="B1175" s="13" t="s">
        <v>137</v>
      </c>
      <c r="C1175" s="196" t="s">
        <v>2920</v>
      </c>
      <c r="D1175" s="215" t="s">
        <v>965</v>
      </c>
      <c r="E1175" s="215" t="s">
        <v>1765</v>
      </c>
      <c r="F1175" s="196" t="s">
        <v>134</v>
      </c>
      <c r="G1175" s="215" t="s">
        <v>2474</v>
      </c>
      <c r="H1175" s="193" t="s">
        <v>7</v>
      </c>
      <c r="I1175" s="224" t="s">
        <v>2872</v>
      </c>
      <c r="J1175" s="120" t="s">
        <v>2493</v>
      </c>
      <c r="K1175" s="4" t="s">
        <v>16</v>
      </c>
      <c r="L1175" s="4"/>
      <c r="M1175" s="4"/>
      <c r="N1175" s="4" t="s">
        <v>28</v>
      </c>
      <c r="O1175" s="4"/>
      <c r="P1175" s="4" t="s">
        <v>28</v>
      </c>
      <c r="Q1175" s="4"/>
      <c r="R1175" s="4" t="s">
        <v>16</v>
      </c>
      <c r="S1175" s="4"/>
      <c r="T1175" s="4"/>
      <c r="U1175" s="4" t="s">
        <v>28</v>
      </c>
      <c r="V1175" s="4"/>
      <c r="W1175" s="4" t="s">
        <v>16</v>
      </c>
      <c r="X1175" s="4"/>
      <c r="Y1175" s="4"/>
      <c r="Z1175" s="4"/>
      <c r="AA1175" s="4"/>
      <c r="AB1175" s="4" t="s">
        <v>16</v>
      </c>
      <c r="AC1175" s="4"/>
      <c r="AD1175" s="4" t="s">
        <v>28</v>
      </c>
      <c r="AE1175" s="236"/>
      <c r="AF1175" s="4" t="s">
        <v>28</v>
      </c>
      <c r="AG1175" s="4"/>
      <c r="AH1175" s="4"/>
      <c r="AI1175" s="4" t="s">
        <v>16</v>
      </c>
      <c r="AJ1175" s="4"/>
      <c r="AK1175" s="4" t="s">
        <v>28</v>
      </c>
      <c r="AL1175" s="4"/>
      <c r="AM1175" s="4" t="s">
        <v>16</v>
      </c>
      <c r="AN1175" s="4"/>
      <c r="AO1175" s="4"/>
      <c r="AP1175" s="42">
        <f ca="1">COUNTIFS(INDIRECT(Data!$J$2),"&lt;&gt;")</f>
        <v>12</v>
      </c>
      <c r="AQ1175" s="42">
        <f ca="1">COUNTIFS(INDIRECT(Data!$J$2),"P")</f>
        <v>6</v>
      </c>
      <c r="AR1175" s="42">
        <f ca="1">COUNTIFS(INDIRECT(Data!$J$2),"A")</f>
        <v>6</v>
      </c>
      <c r="AS1175" s="43">
        <f ca="1">COUNTIFS(INDIRECT(Data!$J$2),"L")</f>
        <v>0</v>
      </c>
      <c r="AT1175" s="44">
        <f ca="1">IFERROR(Attd_Sheet[[#This Row],[Classes Attended]]/Attd_Sheet[[#This Row],[Column1]],"")</f>
        <v>0.5</v>
      </c>
      <c r="AU1175" s="26"/>
    </row>
    <row r="1176" spans="1:47" s="35" customFormat="1" hidden="1" x14ac:dyDescent="0.25">
      <c r="A1176" s="42">
        <f>COUNTIFS(Attd_Sheet[Student ID],Attd_Sheet[[#This Row],[Student ID]])</f>
        <v>1</v>
      </c>
      <c r="B1176" s="13" t="s">
        <v>137</v>
      </c>
      <c r="C1176" s="196" t="s">
        <v>2920</v>
      </c>
      <c r="D1176" s="215" t="s">
        <v>966</v>
      </c>
      <c r="E1176" s="215" t="s">
        <v>1766</v>
      </c>
      <c r="F1176" s="196" t="s">
        <v>134</v>
      </c>
      <c r="G1176" s="215" t="s">
        <v>2474</v>
      </c>
      <c r="H1176" s="193" t="s">
        <v>7</v>
      </c>
      <c r="I1176" s="224" t="s">
        <v>2872</v>
      </c>
      <c r="J1176" s="120" t="s">
        <v>2493</v>
      </c>
      <c r="K1176" s="4" t="s">
        <v>16</v>
      </c>
      <c r="L1176" s="4"/>
      <c r="M1176" s="4"/>
      <c r="N1176" s="4" t="s">
        <v>16</v>
      </c>
      <c r="O1176" s="4"/>
      <c r="P1176" s="4" t="s">
        <v>16</v>
      </c>
      <c r="Q1176" s="4"/>
      <c r="R1176" s="4" t="s">
        <v>16</v>
      </c>
      <c r="S1176" s="4"/>
      <c r="T1176" s="4"/>
      <c r="U1176" s="4" t="s">
        <v>28</v>
      </c>
      <c r="V1176" s="4"/>
      <c r="W1176" s="4" t="s">
        <v>16</v>
      </c>
      <c r="X1176" s="4"/>
      <c r="Y1176" s="4"/>
      <c r="Z1176" s="4"/>
      <c r="AA1176" s="4"/>
      <c r="AB1176" s="4" t="s">
        <v>16</v>
      </c>
      <c r="AC1176" s="4"/>
      <c r="AD1176" s="4" t="s">
        <v>16</v>
      </c>
      <c r="AE1176" s="236"/>
      <c r="AF1176" s="4" t="s">
        <v>16</v>
      </c>
      <c r="AG1176" s="4"/>
      <c r="AH1176" s="4"/>
      <c r="AI1176" s="4" t="s">
        <v>16</v>
      </c>
      <c r="AJ1176" s="4"/>
      <c r="AK1176" s="4" t="s">
        <v>16</v>
      </c>
      <c r="AL1176" s="4"/>
      <c r="AM1176" s="4" t="s">
        <v>16</v>
      </c>
      <c r="AN1176" s="4"/>
      <c r="AO1176" s="4"/>
      <c r="AP1176" s="42">
        <f ca="1">COUNTIFS(INDIRECT(Data!$J$2),"&lt;&gt;")</f>
        <v>12</v>
      </c>
      <c r="AQ1176" s="42">
        <f ca="1">COUNTIFS(INDIRECT(Data!$J$2),"P")</f>
        <v>11</v>
      </c>
      <c r="AR1176" s="42">
        <f ca="1">COUNTIFS(INDIRECT(Data!$J$2),"A")</f>
        <v>1</v>
      </c>
      <c r="AS1176" s="43">
        <f ca="1">COUNTIFS(INDIRECT(Data!$J$2),"L")</f>
        <v>0</v>
      </c>
      <c r="AT1176" s="44">
        <f ca="1">IFERROR(Attd_Sheet[[#This Row],[Classes Attended]]/Attd_Sheet[[#This Row],[Column1]],"")</f>
        <v>0.91666666666666663</v>
      </c>
      <c r="AU1176" s="26"/>
    </row>
    <row r="1177" spans="1:47" s="35" customFormat="1" hidden="1" x14ac:dyDescent="0.25">
      <c r="A1177" s="42">
        <f>COUNTIFS(Attd_Sheet[Student ID],Attd_Sheet[[#This Row],[Student ID]])</f>
        <v>1</v>
      </c>
      <c r="B1177" s="13" t="s">
        <v>137</v>
      </c>
      <c r="C1177" s="196" t="s">
        <v>2920</v>
      </c>
      <c r="D1177" s="215" t="s">
        <v>967</v>
      </c>
      <c r="E1177" s="215" t="s">
        <v>1767</v>
      </c>
      <c r="F1177" s="196" t="s">
        <v>134</v>
      </c>
      <c r="G1177" s="215" t="s">
        <v>2474</v>
      </c>
      <c r="H1177" s="193" t="s">
        <v>7</v>
      </c>
      <c r="I1177" s="224" t="s">
        <v>2872</v>
      </c>
      <c r="J1177" s="120" t="s">
        <v>2493</v>
      </c>
      <c r="K1177" s="4" t="s">
        <v>16</v>
      </c>
      <c r="L1177" s="4"/>
      <c r="M1177" s="4"/>
      <c r="N1177" s="4" t="s">
        <v>16</v>
      </c>
      <c r="O1177" s="4"/>
      <c r="P1177" s="4" t="s">
        <v>16</v>
      </c>
      <c r="Q1177" s="4"/>
      <c r="R1177" s="4" t="s">
        <v>16</v>
      </c>
      <c r="S1177" s="4"/>
      <c r="T1177" s="4"/>
      <c r="U1177" s="4" t="s">
        <v>28</v>
      </c>
      <c r="V1177" s="4"/>
      <c r="W1177" s="4" t="s">
        <v>16</v>
      </c>
      <c r="X1177" s="4"/>
      <c r="Y1177" s="4"/>
      <c r="Z1177" s="4"/>
      <c r="AA1177" s="4"/>
      <c r="AB1177" s="4" t="s">
        <v>16</v>
      </c>
      <c r="AC1177" s="4"/>
      <c r="AD1177" s="4" t="s">
        <v>16</v>
      </c>
      <c r="AE1177" s="236"/>
      <c r="AF1177" s="4" t="s">
        <v>16</v>
      </c>
      <c r="AG1177" s="4"/>
      <c r="AH1177" s="4"/>
      <c r="AI1177" s="4" t="s">
        <v>16</v>
      </c>
      <c r="AJ1177" s="4"/>
      <c r="AK1177" s="4" t="s">
        <v>16</v>
      </c>
      <c r="AL1177" s="4"/>
      <c r="AM1177" s="4" t="s">
        <v>16</v>
      </c>
      <c r="AN1177" s="4"/>
      <c r="AO1177" s="4"/>
      <c r="AP1177" s="42">
        <f ca="1">COUNTIFS(INDIRECT(Data!$J$2),"&lt;&gt;")</f>
        <v>12</v>
      </c>
      <c r="AQ1177" s="42">
        <f ca="1">COUNTIFS(INDIRECT(Data!$J$2),"P")</f>
        <v>11</v>
      </c>
      <c r="AR1177" s="42">
        <f ca="1">COUNTIFS(INDIRECT(Data!$J$2),"A")</f>
        <v>1</v>
      </c>
      <c r="AS1177" s="43">
        <f ca="1">COUNTIFS(INDIRECT(Data!$J$2),"L")</f>
        <v>0</v>
      </c>
      <c r="AT1177" s="44">
        <f ca="1">IFERROR(Attd_Sheet[[#This Row],[Classes Attended]]/Attd_Sheet[[#This Row],[Column1]],"")</f>
        <v>0.91666666666666663</v>
      </c>
      <c r="AU1177" s="26"/>
    </row>
    <row r="1178" spans="1:47" s="35" customFormat="1" hidden="1" x14ac:dyDescent="0.25">
      <c r="A1178" s="42">
        <f>COUNTIFS(Attd_Sheet[Student ID],Attd_Sheet[[#This Row],[Student ID]])</f>
        <v>1</v>
      </c>
      <c r="B1178" s="13" t="s">
        <v>137</v>
      </c>
      <c r="C1178" s="196" t="s">
        <v>2920</v>
      </c>
      <c r="D1178" s="215" t="s">
        <v>968</v>
      </c>
      <c r="E1178" s="215" t="s">
        <v>1768</v>
      </c>
      <c r="F1178" s="196" t="s">
        <v>134</v>
      </c>
      <c r="G1178" s="215" t="s">
        <v>2474</v>
      </c>
      <c r="H1178" s="193" t="s">
        <v>7</v>
      </c>
      <c r="I1178" s="224" t="s">
        <v>2872</v>
      </c>
      <c r="J1178" s="120" t="s">
        <v>2493</v>
      </c>
      <c r="K1178" s="4" t="s">
        <v>28</v>
      </c>
      <c r="L1178" s="4"/>
      <c r="M1178" s="4"/>
      <c r="N1178" s="4" t="s">
        <v>28</v>
      </c>
      <c r="O1178" s="4"/>
      <c r="P1178" s="4" t="s">
        <v>28</v>
      </c>
      <c r="Q1178" s="4"/>
      <c r="R1178" s="4" t="s">
        <v>28</v>
      </c>
      <c r="S1178" s="4"/>
      <c r="T1178" s="4"/>
      <c r="U1178" s="4" t="s">
        <v>28</v>
      </c>
      <c r="V1178" s="4"/>
      <c r="W1178" s="4" t="s">
        <v>16</v>
      </c>
      <c r="X1178" s="4"/>
      <c r="Y1178" s="4"/>
      <c r="Z1178" s="4"/>
      <c r="AA1178" s="4"/>
      <c r="AB1178" s="4" t="s">
        <v>16</v>
      </c>
      <c r="AC1178" s="4"/>
      <c r="AD1178" s="4" t="s">
        <v>28</v>
      </c>
      <c r="AE1178" s="236"/>
      <c r="AF1178" s="4" t="s">
        <v>16</v>
      </c>
      <c r="AG1178" s="4"/>
      <c r="AH1178" s="4"/>
      <c r="AI1178" s="4" t="s">
        <v>28</v>
      </c>
      <c r="AJ1178" s="4"/>
      <c r="AK1178" s="4" t="s">
        <v>28</v>
      </c>
      <c r="AL1178" s="4"/>
      <c r="AM1178" s="4" t="s">
        <v>28</v>
      </c>
      <c r="AN1178" s="4"/>
      <c r="AO1178" s="4"/>
      <c r="AP1178" s="42">
        <f ca="1">COUNTIFS(INDIRECT(Data!$J$2),"&lt;&gt;")</f>
        <v>12</v>
      </c>
      <c r="AQ1178" s="42">
        <f ca="1">COUNTIFS(INDIRECT(Data!$J$2),"P")</f>
        <v>3</v>
      </c>
      <c r="AR1178" s="42">
        <f ca="1">COUNTIFS(INDIRECT(Data!$J$2),"A")</f>
        <v>9</v>
      </c>
      <c r="AS1178" s="43">
        <f ca="1">COUNTIFS(INDIRECT(Data!$J$2),"L")</f>
        <v>0</v>
      </c>
      <c r="AT1178" s="44">
        <f ca="1">IFERROR(Attd_Sheet[[#This Row],[Classes Attended]]/Attd_Sheet[[#This Row],[Column1]],"")</f>
        <v>0.25</v>
      </c>
      <c r="AU1178" s="26"/>
    </row>
    <row r="1179" spans="1:47" s="35" customFormat="1" hidden="1" x14ac:dyDescent="0.25">
      <c r="A1179" s="42">
        <f>COUNTIFS(Attd_Sheet[Student ID],Attd_Sheet[[#This Row],[Student ID]])</f>
        <v>1</v>
      </c>
      <c r="B1179" s="13" t="s">
        <v>137</v>
      </c>
      <c r="C1179" s="196" t="s">
        <v>2920</v>
      </c>
      <c r="D1179" s="215" t="s">
        <v>969</v>
      </c>
      <c r="E1179" s="215" t="s">
        <v>1769</v>
      </c>
      <c r="F1179" s="196" t="s">
        <v>134</v>
      </c>
      <c r="G1179" s="215" t="s">
        <v>2474</v>
      </c>
      <c r="H1179" s="193" t="s">
        <v>7</v>
      </c>
      <c r="I1179" s="224" t="s">
        <v>2872</v>
      </c>
      <c r="J1179" s="120" t="s">
        <v>2493</v>
      </c>
      <c r="K1179" s="4" t="s">
        <v>16</v>
      </c>
      <c r="L1179" s="4"/>
      <c r="M1179" s="4"/>
      <c r="N1179" s="4" t="s">
        <v>16</v>
      </c>
      <c r="O1179" s="4"/>
      <c r="P1179" s="4" t="s">
        <v>16</v>
      </c>
      <c r="Q1179" s="4"/>
      <c r="R1179" s="4" t="s">
        <v>16</v>
      </c>
      <c r="S1179" s="4"/>
      <c r="T1179" s="4"/>
      <c r="U1179" s="4" t="s">
        <v>28</v>
      </c>
      <c r="V1179" s="4"/>
      <c r="W1179" s="4" t="s">
        <v>16</v>
      </c>
      <c r="X1179" s="4"/>
      <c r="Y1179" s="4"/>
      <c r="Z1179" s="4"/>
      <c r="AA1179" s="4"/>
      <c r="AB1179" s="4" t="s">
        <v>16</v>
      </c>
      <c r="AC1179" s="4"/>
      <c r="AD1179" s="4" t="s">
        <v>16</v>
      </c>
      <c r="AE1179" s="236"/>
      <c r="AF1179" s="4" t="s">
        <v>16</v>
      </c>
      <c r="AG1179" s="4"/>
      <c r="AH1179" s="4"/>
      <c r="AI1179" s="4" t="s">
        <v>17</v>
      </c>
      <c r="AJ1179" s="4"/>
      <c r="AK1179" s="4" t="s">
        <v>16</v>
      </c>
      <c r="AL1179" s="4"/>
      <c r="AM1179" s="4" t="s">
        <v>16</v>
      </c>
      <c r="AN1179" s="4"/>
      <c r="AO1179" s="4"/>
      <c r="AP1179" s="42">
        <f ca="1">COUNTIFS(INDIRECT(Data!$J$2),"&lt;&gt;")</f>
        <v>12</v>
      </c>
      <c r="AQ1179" s="42">
        <f ca="1">COUNTIFS(INDIRECT(Data!$J$2),"P")</f>
        <v>10</v>
      </c>
      <c r="AR1179" s="42">
        <f ca="1">COUNTIFS(INDIRECT(Data!$J$2),"A")</f>
        <v>1</v>
      </c>
      <c r="AS1179" s="43">
        <f ca="1">COUNTIFS(INDIRECT(Data!$J$2),"L")</f>
        <v>1</v>
      </c>
      <c r="AT1179" s="44">
        <f ca="1">IFERROR(Attd_Sheet[[#This Row],[Classes Attended]]/Attd_Sheet[[#This Row],[Column1]],"")</f>
        <v>0.83333333333333337</v>
      </c>
      <c r="AU1179" s="26"/>
    </row>
    <row r="1180" spans="1:47" s="35" customFormat="1" hidden="1" x14ac:dyDescent="0.25">
      <c r="A1180" s="42">
        <f>COUNTIFS(Attd_Sheet[Student ID],Attd_Sheet[[#This Row],[Student ID]])</f>
        <v>1</v>
      </c>
      <c r="B1180" s="13" t="s">
        <v>137</v>
      </c>
      <c r="C1180" s="196" t="s">
        <v>2920</v>
      </c>
      <c r="D1180" s="215" t="s">
        <v>970</v>
      </c>
      <c r="E1180" s="215" t="s">
        <v>1770</v>
      </c>
      <c r="F1180" s="196" t="s">
        <v>134</v>
      </c>
      <c r="G1180" s="215" t="s">
        <v>2474</v>
      </c>
      <c r="H1180" s="193" t="s">
        <v>7</v>
      </c>
      <c r="I1180" s="224" t="s">
        <v>2872</v>
      </c>
      <c r="J1180" s="120" t="s">
        <v>2493</v>
      </c>
      <c r="K1180" s="4" t="s">
        <v>28</v>
      </c>
      <c r="L1180" s="4"/>
      <c r="M1180" s="4"/>
      <c r="N1180" s="4" t="s">
        <v>17</v>
      </c>
      <c r="O1180" s="4"/>
      <c r="P1180" s="4" t="s">
        <v>28</v>
      </c>
      <c r="Q1180" s="4"/>
      <c r="R1180" s="4" t="s">
        <v>28</v>
      </c>
      <c r="S1180" s="4"/>
      <c r="T1180" s="4"/>
      <c r="U1180" s="4" t="s">
        <v>28</v>
      </c>
      <c r="V1180" s="4"/>
      <c r="W1180" s="4" t="s">
        <v>16</v>
      </c>
      <c r="X1180" s="4"/>
      <c r="Y1180" s="4"/>
      <c r="Z1180" s="4"/>
      <c r="AA1180" s="4"/>
      <c r="AB1180" s="4" t="s">
        <v>16</v>
      </c>
      <c r="AC1180" s="4"/>
      <c r="AD1180" s="4" t="s">
        <v>16</v>
      </c>
      <c r="AE1180" s="236"/>
      <c r="AF1180" s="4" t="s">
        <v>16</v>
      </c>
      <c r="AG1180" s="4"/>
      <c r="AH1180" s="4"/>
      <c r="AI1180" s="4" t="s">
        <v>16</v>
      </c>
      <c r="AJ1180" s="4"/>
      <c r="AK1180" s="4" t="s">
        <v>28</v>
      </c>
      <c r="AL1180" s="4"/>
      <c r="AM1180" s="4" t="s">
        <v>17</v>
      </c>
      <c r="AN1180" s="4"/>
      <c r="AO1180" s="4"/>
      <c r="AP1180" s="42">
        <f ca="1">COUNTIFS(INDIRECT(Data!$J$2),"&lt;&gt;")</f>
        <v>12</v>
      </c>
      <c r="AQ1180" s="42">
        <f ca="1">COUNTIFS(INDIRECT(Data!$J$2),"P")</f>
        <v>5</v>
      </c>
      <c r="AR1180" s="42">
        <f ca="1">COUNTIFS(INDIRECT(Data!$J$2),"A")</f>
        <v>5</v>
      </c>
      <c r="AS1180" s="43">
        <f ca="1">COUNTIFS(INDIRECT(Data!$J$2),"L")</f>
        <v>2</v>
      </c>
      <c r="AT1180" s="44">
        <f ca="1">IFERROR(Attd_Sheet[[#This Row],[Classes Attended]]/Attd_Sheet[[#This Row],[Column1]],"")</f>
        <v>0.41666666666666669</v>
      </c>
      <c r="AU1180" s="26"/>
    </row>
    <row r="1181" spans="1:47" s="35" customFormat="1" hidden="1" x14ac:dyDescent="0.25">
      <c r="A1181" s="42">
        <f>COUNTIFS(Attd_Sheet[Student ID],Attd_Sheet[[#This Row],[Student ID]])</f>
        <v>1</v>
      </c>
      <c r="B1181" s="13" t="s">
        <v>137</v>
      </c>
      <c r="C1181" s="196" t="s">
        <v>2920</v>
      </c>
      <c r="D1181" s="215" t="s">
        <v>971</v>
      </c>
      <c r="E1181" s="215" t="s">
        <v>1771</v>
      </c>
      <c r="F1181" s="196" t="s">
        <v>134</v>
      </c>
      <c r="G1181" s="215" t="s">
        <v>2474</v>
      </c>
      <c r="H1181" s="193" t="s">
        <v>7</v>
      </c>
      <c r="I1181" s="224" t="s">
        <v>2872</v>
      </c>
      <c r="J1181" s="120" t="s">
        <v>2493</v>
      </c>
      <c r="K1181" s="4" t="s">
        <v>16</v>
      </c>
      <c r="L1181" s="4"/>
      <c r="M1181" s="4"/>
      <c r="N1181" s="4" t="s">
        <v>16</v>
      </c>
      <c r="O1181" s="4"/>
      <c r="P1181" s="4" t="s">
        <v>16</v>
      </c>
      <c r="Q1181" s="4"/>
      <c r="R1181" s="4" t="s">
        <v>16</v>
      </c>
      <c r="S1181" s="4"/>
      <c r="T1181" s="4"/>
      <c r="U1181" s="4" t="s">
        <v>28</v>
      </c>
      <c r="V1181" s="4"/>
      <c r="W1181" s="4" t="s">
        <v>16</v>
      </c>
      <c r="X1181" s="4"/>
      <c r="Y1181" s="4"/>
      <c r="Z1181" s="4"/>
      <c r="AA1181" s="4"/>
      <c r="AB1181" s="4" t="s">
        <v>16</v>
      </c>
      <c r="AC1181" s="4"/>
      <c r="AD1181" s="4" t="s">
        <v>16</v>
      </c>
      <c r="AE1181" s="236"/>
      <c r="AF1181" s="4" t="s">
        <v>16</v>
      </c>
      <c r="AG1181" s="4"/>
      <c r="AH1181" s="4"/>
      <c r="AI1181" s="4" t="s">
        <v>16</v>
      </c>
      <c r="AJ1181" s="4"/>
      <c r="AK1181" s="4" t="s">
        <v>16</v>
      </c>
      <c r="AL1181" s="4"/>
      <c r="AM1181" s="4" t="s">
        <v>16</v>
      </c>
      <c r="AN1181" s="4"/>
      <c r="AO1181" s="4"/>
      <c r="AP1181" s="42">
        <f ca="1">COUNTIFS(INDIRECT(Data!$J$2),"&lt;&gt;")</f>
        <v>12</v>
      </c>
      <c r="AQ1181" s="42">
        <f ca="1">COUNTIFS(INDIRECT(Data!$J$2),"P")</f>
        <v>11</v>
      </c>
      <c r="AR1181" s="42">
        <f ca="1">COUNTIFS(INDIRECT(Data!$J$2),"A")</f>
        <v>1</v>
      </c>
      <c r="AS1181" s="43">
        <f ca="1">COUNTIFS(INDIRECT(Data!$J$2),"L")</f>
        <v>0</v>
      </c>
      <c r="AT1181" s="44">
        <f ca="1">IFERROR(Attd_Sheet[[#This Row],[Classes Attended]]/Attd_Sheet[[#This Row],[Column1]],"")</f>
        <v>0.91666666666666663</v>
      </c>
      <c r="AU1181" s="26"/>
    </row>
    <row r="1182" spans="1:47" s="35" customFormat="1" hidden="1" x14ac:dyDescent="0.25">
      <c r="A1182" s="42">
        <f>COUNTIFS(Attd_Sheet[Student ID],Attd_Sheet[[#This Row],[Student ID]])</f>
        <v>1</v>
      </c>
      <c r="B1182" s="13" t="s">
        <v>137</v>
      </c>
      <c r="C1182" s="196" t="s">
        <v>2920</v>
      </c>
      <c r="D1182" s="215" t="s">
        <v>972</v>
      </c>
      <c r="E1182" s="215" t="s">
        <v>1772</v>
      </c>
      <c r="F1182" s="196" t="s">
        <v>134</v>
      </c>
      <c r="G1182" s="215" t="s">
        <v>2474</v>
      </c>
      <c r="H1182" s="193" t="s">
        <v>7</v>
      </c>
      <c r="I1182" s="224" t="s">
        <v>2872</v>
      </c>
      <c r="J1182" s="120" t="s">
        <v>2493</v>
      </c>
      <c r="K1182" s="4" t="s">
        <v>16</v>
      </c>
      <c r="L1182" s="4"/>
      <c r="M1182" s="4"/>
      <c r="N1182" s="4" t="s">
        <v>16</v>
      </c>
      <c r="O1182" s="4"/>
      <c r="P1182" s="4" t="s">
        <v>16</v>
      </c>
      <c r="Q1182" s="4"/>
      <c r="R1182" s="4" t="s">
        <v>16</v>
      </c>
      <c r="S1182" s="4"/>
      <c r="T1182" s="4"/>
      <c r="U1182" s="4" t="s">
        <v>28</v>
      </c>
      <c r="V1182" s="4"/>
      <c r="W1182" s="4" t="s">
        <v>16</v>
      </c>
      <c r="X1182" s="4"/>
      <c r="Y1182" s="4"/>
      <c r="Z1182" s="4"/>
      <c r="AA1182" s="4"/>
      <c r="AB1182" s="4" t="s">
        <v>16</v>
      </c>
      <c r="AC1182" s="4"/>
      <c r="AD1182" s="4" t="s">
        <v>16</v>
      </c>
      <c r="AE1182" s="236"/>
      <c r="AF1182" s="4" t="s">
        <v>16</v>
      </c>
      <c r="AG1182" s="4"/>
      <c r="AH1182" s="4"/>
      <c r="AI1182" s="4" t="s">
        <v>16</v>
      </c>
      <c r="AJ1182" s="4"/>
      <c r="AK1182" s="4" t="s">
        <v>16</v>
      </c>
      <c r="AL1182" s="4"/>
      <c r="AM1182" s="4" t="s">
        <v>16</v>
      </c>
      <c r="AN1182" s="4"/>
      <c r="AO1182" s="4"/>
      <c r="AP1182" s="42">
        <f ca="1">COUNTIFS(INDIRECT(Data!$J$2),"&lt;&gt;")</f>
        <v>12</v>
      </c>
      <c r="AQ1182" s="42">
        <f ca="1">COUNTIFS(INDIRECT(Data!$J$2),"P")</f>
        <v>11</v>
      </c>
      <c r="AR1182" s="42">
        <f ca="1">COUNTIFS(INDIRECT(Data!$J$2),"A")</f>
        <v>1</v>
      </c>
      <c r="AS1182" s="43">
        <f ca="1">COUNTIFS(INDIRECT(Data!$J$2),"L")</f>
        <v>0</v>
      </c>
      <c r="AT1182" s="44">
        <f ca="1">IFERROR(Attd_Sheet[[#This Row],[Classes Attended]]/Attd_Sheet[[#This Row],[Column1]],"")</f>
        <v>0.91666666666666663</v>
      </c>
      <c r="AU1182" s="26"/>
    </row>
    <row r="1183" spans="1:47" s="35" customFormat="1" hidden="1" x14ac:dyDescent="0.25">
      <c r="A1183" s="42">
        <f>COUNTIFS(Attd_Sheet[Student ID],Attd_Sheet[[#This Row],[Student ID]])</f>
        <v>1</v>
      </c>
      <c r="B1183" s="13" t="s">
        <v>137</v>
      </c>
      <c r="C1183" s="196" t="s">
        <v>2920</v>
      </c>
      <c r="D1183" s="215" t="s">
        <v>973</v>
      </c>
      <c r="E1183" s="215" t="s">
        <v>1773</v>
      </c>
      <c r="F1183" s="196" t="s">
        <v>134</v>
      </c>
      <c r="G1183" s="215" t="s">
        <v>2474</v>
      </c>
      <c r="H1183" s="193" t="s">
        <v>7</v>
      </c>
      <c r="I1183" s="224" t="s">
        <v>2872</v>
      </c>
      <c r="J1183" s="120" t="s">
        <v>2493</v>
      </c>
      <c r="K1183" s="4" t="s">
        <v>16</v>
      </c>
      <c r="L1183" s="4"/>
      <c r="M1183" s="4"/>
      <c r="N1183" s="4" t="s">
        <v>16</v>
      </c>
      <c r="O1183" s="4"/>
      <c r="P1183" s="4" t="s">
        <v>16</v>
      </c>
      <c r="Q1183" s="4"/>
      <c r="R1183" s="4" t="s">
        <v>16</v>
      </c>
      <c r="S1183" s="4"/>
      <c r="T1183" s="4"/>
      <c r="U1183" s="4" t="s">
        <v>28</v>
      </c>
      <c r="V1183" s="4"/>
      <c r="W1183" s="4" t="s">
        <v>16</v>
      </c>
      <c r="X1183" s="4"/>
      <c r="Y1183" s="4"/>
      <c r="Z1183" s="4"/>
      <c r="AA1183" s="4"/>
      <c r="AB1183" s="4" t="s">
        <v>16</v>
      </c>
      <c r="AC1183" s="4"/>
      <c r="AD1183" s="4" t="s">
        <v>16</v>
      </c>
      <c r="AE1183" s="236"/>
      <c r="AF1183" s="4" t="s">
        <v>16</v>
      </c>
      <c r="AG1183" s="4"/>
      <c r="AH1183" s="4"/>
      <c r="AI1183" s="4" t="s">
        <v>28</v>
      </c>
      <c r="AJ1183" s="4"/>
      <c r="AK1183" s="4" t="s">
        <v>16</v>
      </c>
      <c r="AL1183" s="4"/>
      <c r="AM1183" s="4" t="s">
        <v>16</v>
      </c>
      <c r="AN1183" s="4"/>
      <c r="AO1183" s="4"/>
      <c r="AP1183" s="42">
        <f ca="1">COUNTIFS(INDIRECT(Data!$J$2),"&lt;&gt;")</f>
        <v>12</v>
      </c>
      <c r="AQ1183" s="42">
        <f ca="1">COUNTIFS(INDIRECT(Data!$J$2),"P")</f>
        <v>10</v>
      </c>
      <c r="AR1183" s="42">
        <f ca="1">COUNTIFS(INDIRECT(Data!$J$2),"A")</f>
        <v>2</v>
      </c>
      <c r="AS1183" s="43">
        <f ca="1">COUNTIFS(INDIRECT(Data!$J$2),"L")</f>
        <v>0</v>
      </c>
      <c r="AT1183" s="44">
        <f ca="1">IFERROR(Attd_Sheet[[#This Row],[Classes Attended]]/Attd_Sheet[[#This Row],[Column1]],"")</f>
        <v>0.83333333333333337</v>
      </c>
      <c r="AU1183" s="26"/>
    </row>
    <row r="1184" spans="1:47" s="35" customFormat="1" hidden="1" x14ac:dyDescent="0.25">
      <c r="A1184" s="42">
        <f>COUNTIFS(Attd_Sheet[Student ID],Attd_Sheet[[#This Row],[Student ID]])</f>
        <v>1</v>
      </c>
      <c r="B1184" s="13" t="s">
        <v>138</v>
      </c>
      <c r="C1184" s="193" t="s">
        <v>2494</v>
      </c>
      <c r="D1184" s="215" t="s">
        <v>2559</v>
      </c>
      <c r="E1184" s="215" t="s">
        <v>2560</v>
      </c>
      <c r="F1184" s="196" t="s">
        <v>24</v>
      </c>
      <c r="G1184" s="215" t="s">
        <v>2569</v>
      </c>
      <c r="H1184" s="193" t="s">
        <v>6</v>
      </c>
      <c r="I1184" s="224" t="s">
        <v>2992</v>
      </c>
      <c r="J1184" s="270" t="s">
        <v>2484</v>
      </c>
      <c r="K1184" s="4"/>
      <c r="L1184" s="4"/>
      <c r="M1184" s="4" t="s">
        <v>16</v>
      </c>
      <c r="N1184" s="185"/>
      <c r="O1184" s="4" t="s">
        <v>16</v>
      </c>
      <c r="P1184" s="4"/>
      <c r="Q1184" s="4" t="s">
        <v>16</v>
      </c>
      <c r="R1184" s="4"/>
      <c r="S1184" s="4"/>
      <c r="T1184" s="4" t="s">
        <v>16</v>
      </c>
      <c r="U1184" s="4"/>
      <c r="V1184" s="4" t="s">
        <v>16</v>
      </c>
      <c r="W1184" s="185"/>
      <c r="X1184" s="4" t="s">
        <v>16</v>
      </c>
      <c r="Y1184" s="4"/>
      <c r="Z1184" s="4"/>
      <c r="AA1184" s="4"/>
      <c r="AB1184" s="4"/>
      <c r="AC1184" s="4"/>
      <c r="AD1184" s="4"/>
      <c r="AE1184" s="236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5">
        <f ca="1">COUNTIFS(INDIRECT(Data!$J$2),"&lt;&gt;")</f>
        <v>6</v>
      </c>
      <c r="AQ1184" s="45">
        <f ca="1">COUNTIFS(INDIRECT(Data!$J$2),"P")</f>
        <v>6</v>
      </c>
      <c r="AR1184" s="45">
        <f ca="1">COUNTIFS(INDIRECT(Data!$J$2),"A")</f>
        <v>0</v>
      </c>
      <c r="AS1184" s="46">
        <f ca="1">COUNTIFS(INDIRECT(Data!$J$2),"L")</f>
        <v>0</v>
      </c>
      <c r="AT1184" s="47">
        <f ca="1">IFERROR(Attd_Sheet[[#This Row],[Classes Attended]]/Attd_Sheet[[#This Row],[Column1]],"")</f>
        <v>1</v>
      </c>
      <c r="AU1184" s="93" t="s">
        <v>3509</v>
      </c>
    </row>
    <row r="1185" spans="1:47" s="35" customFormat="1" hidden="1" x14ac:dyDescent="0.25">
      <c r="A1185" s="42">
        <f>COUNTIFS(Attd_Sheet[Student ID],Attd_Sheet[[#This Row],[Student ID]])</f>
        <v>1</v>
      </c>
      <c r="B1185" s="13" t="s">
        <v>138</v>
      </c>
      <c r="C1185" s="193" t="s">
        <v>2494</v>
      </c>
      <c r="D1185" s="215" t="s">
        <v>2561</v>
      </c>
      <c r="E1185" s="215" t="s">
        <v>2562</v>
      </c>
      <c r="F1185" s="196" t="s">
        <v>24</v>
      </c>
      <c r="G1185" s="215" t="s">
        <v>2569</v>
      </c>
      <c r="H1185" s="193" t="s">
        <v>6</v>
      </c>
      <c r="I1185" s="224" t="s">
        <v>2992</v>
      </c>
      <c r="J1185" s="270" t="s">
        <v>2484</v>
      </c>
      <c r="K1185" s="4"/>
      <c r="L1185" s="4"/>
      <c r="M1185" s="4" t="s">
        <v>16</v>
      </c>
      <c r="N1185" s="185"/>
      <c r="O1185" s="4" t="s">
        <v>16</v>
      </c>
      <c r="P1185" s="4"/>
      <c r="Q1185" s="4" t="s">
        <v>16</v>
      </c>
      <c r="R1185" s="4"/>
      <c r="S1185" s="4"/>
      <c r="T1185" s="4" t="s">
        <v>16</v>
      </c>
      <c r="U1185" s="4"/>
      <c r="V1185" s="4" t="s">
        <v>16</v>
      </c>
      <c r="W1185" s="185"/>
      <c r="X1185" s="4" t="s">
        <v>16</v>
      </c>
      <c r="Y1185" s="4"/>
      <c r="Z1185" s="4"/>
      <c r="AA1185" s="4"/>
      <c r="AB1185" s="4"/>
      <c r="AC1185" s="4"/>
      <c r="AD1185" s="4"/>
      <c r="AE1185" s="236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5">
        <f ca="1">COUNTIFS(INDIRECT(Data!$J$2),"&lt;&gt;")</f>
        <v>6</v>
      </c>
      <c r="AQ1185" s="45">
        <f ca="1">COUNTIFS(INDIRECT(Data!$J$2),"P")</f>
        <v>6</v>
      </c>
      <c r="AR1185" s="45">
        <f ca="1">COUNTIFS(INDIRECT(Data!$J$2),"A")</f>
        <v>0</v>
      </c>
      <c r="AS1185" s="46">
        <f ca="1">COUNTIFS(INDIRECT(Data!$J$2),"L")</f>
        <v>0</v>
      </c>
      <c r="AT1185" s="47">
        <f ca="1">IFERROR(Attd_Sheet[[#This Row],[Classes Attended]]/Attd_Sheet[[#This Row],[Column1]],"")</f>
        <v>1</v>
      </c>
      <c r="AU1185" s="93" t="s">
        <v>3509</v>
      </c>
    </row>
    <row r="1186" spans="1:47" s="35" customFormat="1" hidden="1" x14ac:dyDescent="0.25">
      <c r="A1186" s="42">
        <f>COUNTIFS(Attd_Sheet[Student ID],Attd_Sheet[[#This Row],[Student ID]])</f>
        <v>1</v>
      </c>
      <c r="B1186" s="13" t="s">
        <v>138</v>
      </c>
      <c r="C1186" s="193" t="s">
        <v>2494</v>
      </c>
      <c r="D1186" s="215" t="s">
        <v>2563</v>
      </c>
      <c r="E1186" s="215" t="s">
        <v>2564</v>
      </c>
      <c r="F1186" s="196" t="s">
        <v>24</v>
      </c>
      <c r="G1186" s="215" t="s">
        <v>2569</v>
      </c>
      <c r="H1186" s="193" t="s">
        <v>6</v>
      </c>
      <c r="I1186" s="224" t="s">
        <v>2992</v>
      </c>
      <c r="J1186" s="270" t="s">
        <v>2484</v>
      </c>
      <c r="K1186" s="4"/>
      <c r="L1186" s="4"/>
      <c r="M1186" s="4" t="s">
        <v>16</v>
      </c>
      <c r="N1186" s="185"/>
      <c r="O1186" s="4" t="s">
        <v>16</v>
      </c>
      <c r="P1186" s="4"/>
      <c r="Q1186" s="4" t="s">
        <v>16</v>
      </c>
      <c r="R1186" s="4"/>
      <c r="S1186" s="4"/>
      <c r="T1186" s="4" t="s">
        <v>16</v>
      </c>
      <c r="U1186" s="4"/>
      <c r="V1186" s="4" t="s">
        <v>16</v>
      </c>
      <c r="W1186" s="185"/>
      <c r="X1186" s="4" t="s">
        <v>16</v>
      </c>
      <c r="Y1186" s="4"/>
      <c r="Z1186" s="4"/>
      <c r="AA1186" s="4"/>
      <c r="AB1186" s="4"/>
      <c r="AC1186" s="4"/>
      <c r="AD1186" s="4"/>
      <c r="AE1186" s="236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5">
        <f ca="1">COUNTIFS(INDIRECT(Data!$J$2),"&lt;&gt;")</f>
        <v>6</v>
      </c>
      <c r="AQ1186" s="45">
        <f ca="1">COUNTIFS(INDIRECT(Data!$J$2),"P")</f>
        <v>6</v>
      </c>
      <c r="AR1186" s="45">
        <f ca="1">COUNTIFS(INDIRECT(Data!$J$2),"A")</f>
        <v>0</v>
      </c>
      <c r="AS1186" s="46">
        <f ca="1">COUNTIFS(INDIRECT(Data!$J$2),"L")</f>
        <v>0</v>
      </c>
      <c r="AT1186" s="47">
        <f ca="1">IFERROR(Attd_Sheet[[#This Row],[Classes Attended]]/Attd_Sheet[[#This Row],[Column1]],"")</f>
        <v>1</v>
      </c>
      <c r="AU1186" s="93" t="s">
        <v>3509</v>
      </c>
    </row>
    <row r="1187" spans="1:47" s="35" customFormat="1" hidden="1" x14ac:dyDescent="0.25">
      <c r="A1187" s="42">
        <f>COUNTIFS(Attd_Sheet[Student ID],Attd_Sheet[[#This Row],[Student ID]])</f>
        <v>1</v>
      </c>
      <c r="B1187" s="13" t="s">
        <v>138</v>
      </c>
      <c r="C1187" s="193" t="s">
        <v>2494</v>
      </c>
      <c r="D1187" s="215" t="s">
        <v>2565</v>
      </c>
      <c r="E1187" s="215" t="s">
        <v>2566</v>
      </c>
      <c r="F1187" s="196" t="s">
        <v>24</v>
      </c>
      <c r="G1187" s="215" t="s">
        <v>2569</v>
      </c>
      <c r="H1187" s="193" t="s">
        <v>6</v>
      </c>
      <c r="I1187" s="224" t="s">
        <v>2992</v>
      </c>
      <c r="J1187" s="270" t="s">
        <v>2484</v>
      </c>
      <c r="K1187" s="4"/>
      <c r="L1187" s="4"/>
      <c r="M1187" s="4" t="s">
        <v>16</v>
      </c>
      <c r="N1187" s="185"/>
      <c r="O1187" s="4" t="s">
        <v>16</v>
      </c>
      <c r="P1187" s="4"/>
      <c r="Q1187" s="4" t="s">
        <v>16</v>
      </c>
      <c r="R1187" s="4"/>
      <c r="S1187" s="4"/>
      <c r="T1187" s="4" t="s">
        <v>16</v>
      </c>
      <c r="U1187" s="4"/>
      <c r="V1187" s="4" t="s">
        <v>16</v>
      </c>
      <c r="W1187" s="185"/>
      <c r="X1187" s="4" t="s">
        <v>16</v>
      </c>
      <c r="Y1187" s="4"/>
      <c r="Z1187" s="4"/>
      <c r="AA1187" s="4"/>
      <c r="AB1187" s="4"/>
      <c r="AC1187" s="4"/>
      <c r="AD1187" s="4"/>
      <c r="AE1187" s="236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5">
        <f ca="1">COUNTIFS(INDIRECT(Data!$J$2),"&lt;&gt;")</f>
        <v>6</v>
      </c>
      <c r="AQ1187" s="45">
        <f ca="1">COUNTIFS(INDIRECT(Data!$J$2),"P")</f>
        <v>6</v>
      </c>
      <c r="AR1187" s="45">
        <f ca="1">COUNTIFS(INDIRECT(Data!$J$2),"A")</f>
        <v>0</v>
      </c>
      <c r="AS1187" s="46">
        <f ca="1">COUNTIFS(INDIRECT(Data!$J$2),"L")</f>
        <v>0</v>
      </c>
      <c r="AT1187" s="47">
        <f ca="1">IFERROR(Attd_Sheet[[#This Row],[Classes Attended]]/Attd_Sheet[[#This Row],[Column1]],"")</f>
        <v>1</v>
      </c>
      <c r="AU1187" s="93" t="s">
        <v>3509</v>
      </c>
    </row>
    <row r="1188" spans="1:47" s="35" customFormat="1" hidden="1" x14ac:dyDescent="0.25">
      <c r="A1188" s="42">
        <f>COUNTIFS(Attd_Sheet[Student ID],Attd_Sheet[[#This Row],[Student ID]])</f>
        <v>1</v>
      </c>
      <c r="B1188" s="13" t="s">
        <v>138</v>
      </c>
      <c r="C1188" s="193" t="s">
        <v>2494</v>
      </c>
      <c r="D1188" s="215" t="s">
        <v>2567</v>
      </c>
      <c r="E1188" s="215" t="s">
        <v>2568</v>
      </c>
      <c r="F1188" s="196" t="s">
        <v>24</v>
      </c>
      <c r="G1188" s="215" t="s">
        <v>2569</v>
      </c>
      <c r="H1188" s="193" t="s">
        <v>6</v>
      </c>
      <c r="I1188" s="224" t="s">
        <v>2992</v>
      </c>
      <c r="J1188" s="270" t="s">
        <v>2484</v>
      </c>
      <c r="K1188" s="4"/>
      <c r="L1188" s="4"/>
      <c r="M1188" s="4" t="s">
        <v>16</v>
      </c>
      <c r="N1188" s="185"/>
      <c r="O1188" s="4" t="s">
        <v>16</v>
      </c>
      <c r="P1188" s="4"/>
      <c r="Q1188" s="4" t="s">
        <v>16</v>
      </c>
      <c r="R1188" s="4"/>
      <c r="S1188" s="4"/>
      <c r="T1188" s="4" t="s">
        <v>16</v>
      </c>
      <c r="U1188" s="4"/>
      <c r="V1188" s="4" t="s">
        <v>16</v>
      </c>
      <c r="W1188" s="185"/>
      <c r="X1188" s="4" t="s">
        <v>16</v>
      </c>
      <c r="Y1188" s="4"/>
      <c r="Z1188" s="4"/>
      <c r="AA1188" s="4"/>
      <c r="AB1188" s="4"/>
      <c r="AC1188" s="4"/>
      <c r="AD1188" s="4"/>
      <c r="AE1188" s="236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5">
        <f ca="1">COUNTIFS(INDIRECT(Data!$J$2),"&lt;&gt;")</f>
        <v>6</v>
      </c>
      <c r="AQ1188" s="45">
        <f ca="1">COUNTIFS(INDIRECT(Data!$J$2),"P")</f>
        <v>6</v>
      </c>
      <c r="AR1188" s="45">
        <f ca="1">COUNTIFS(INDIRECT(Data!$J$2),"A")</f>
        <v>0</v>
      </c>
      <c r="AS1188" s="46">
        <f ca="1">COUNTIFS(INDIRECT(Data!$J$2),"L")</f>
        <v>0</v>
      </c>
      <c r="AT1188" s="47">
        <f ca="1">IFERROR(Attd_Sheet[[#This Row],[Classes Attended]]/Attd_Sheet[[#This Row],[Column1]],"")</f>
        <v>1</v>
      </c>
      <c r="AU1188" s="93" t="s">
        <v>3509</v>
      </c>
    </row>
    <row r="1189" spans="1:47" s="35" customFormat="1" hidden="1" x14ac:dyDescent="0.25">
      <c r="A1189" s="42">
        <f>COUNTIFS(Attd_Sheet[Student ID],Attd_Sheet[[#This Row],[Student ID]])</f>
        <v>1</v>
      </c>
      <c r="B1189" s="13" t="s">
        <v>137</v>
      </c>
      <c r="C1189" s="13" t="s">
        <v>3443</v>
      </c>
      <c r="D1189" s="215" t="s">
        <v>2855</v>
      </c>
      <c r="E1189" s="215" t="s">
        <v>2856</v>
      </c>
      <c r="F1189" s="196" t="s">
        <v>31</v>
      </c>
      <c r="G1189" s="215" t="s">
        <v>3052</v>
      </c>
      <c r="H1189" s="193" t="s">
        <v>6</v>
      </c>
      <c r="I1189" s="15" t="s">
        <v>2868</v>
      </c>
      <c r="J1189" s="120" t="s">
        <v>2483</v>
      </c>
      <c r="K1189" s="4"/>
      <c r="L1189" s="4"/>
      <c r="M1189" s="4"/>
      <c r="N1189" s="185"/>
      <c r="O1189" s="4"/>
      <c r="P1189" s="4"/>
      <c r="Q1189" s="4"/>
      <c r="R1189" s="4"/>
      <c r="S1189" s="4"/>
      <c r="T1189" s="4" t="s">
        <v>16</v>
      </c>
      <c r="U1189" s="4"/>
      <c r="V1189" s="4" t="s">
        <v>16</v>
      </c>
      <c r="W1189" s="185"/>
      <c r="X1189" s="4" t="s">
        <v>16</v>
      </c>
      <c r="Y1189" s="4"/>
      <c r="Z1189" s="4"/>
      <c r="AA1189" s="4" t="s">
        <v>28</v>
      </c>
      <c r="AB1189" s="4"/>
      <c r="AC1189" s="4" t="s">
        <v>16</v>
      </c>
      <c r="AD1189" s="4"/>
      <c r="AE1189" s="4" t="s">
        <v>16</v>
      </c>
      <c r="AF1189" s="4"/>
      <c r="AG1189" s="4"/>
      <c r="AH1189" s="4" t="s">
        <v>16</v>
      </c>
      <c r="AI1189" s="4"/>
      <c r="AJ1189" s="4" t="s">
        <v>16</v>
      </c>
      <c r="AK1189" s="4"/>
      <c r="AL1189" s="4" t="s">
        <v>16</v>
      </c>
      <c r="AM1189" s="4"/>
      <c r="AN1189" s="4"/>
      <c r="AO1189" s="4" t="s">
        <v>16</v>
      </c>
      <c r="AP1189" s="42">
        <f ca="1">COUNTIFS(INDIRECT(Data!$J$2),"&lt;&gt;")</f>
        <v>10</v>
      </c>
      <c r="AQ1189" s="42">
        <f ca="1">COUNTIFS(INDIRECT(Data!$J$2),"P")</f>
        <v>9</v>
      </c>
      <c r="AR1189" s="42">
        <f ca="1">COUNTIFS(INDIRECT(Data!$J$2),"A")</f>
        <v>1</v>
      </c>
      <c r="AS1189" s="43">
        <f ca="1">COUNTIFS(INDIRECT(Data!$J$2),"L")</f>
        <v>0</v>
      </c>
      <c r="AT1189" s="44">
        <f ca="1">IFERROR(Attd_Sheet[[#This Row],[Classes Attended]]/Attd_Sheet[[#This Row],[Column1]],"")</f>
        <v>0.9</v>
      </c>
      <c r="AU1189" s="26"/>
    </row>
    <row r="1190" spans="1:47" s="35" customFormat="1" hidden="1" x14ac:dyDescent="0.25">
      <c r="A1190" s="42">
        <f>COUNTIFS(Attd_Sheet[Student ID],Attd_Sheet[[#This Row],[Student ID]])</f>
        <v>1</v>
      </c>
      <c r="B1190" s="13" t="s">
        <v>139</v>
      </c>
      <c r="C1190" s="210" t="s">
        <v>2920</v>
      </c>
      <c r="D1190" s="215" t="s">
        <v>939</v>
      </c>
      <c r="E1190" s="215" t="s">
        <v>1740</v>
      </c>
      <c r="F1190" s="196" t="s">
        <v>132</v>
      </c>
      <c r="G1190" s="215" t="s">
        <v>2472</v>
      </c>
      <c r="H1190" s="193" t="s">
        <v>6</v>
      </c>
      <c r="I1190" s="224" t="s">
        <v>2872</v>
      </c>
      <c r="J1190" s="120" t="s">
        <v>2492</v>
      </c>
      <c r="K1190" s="4"/>
      <c r="L1190" s="4"/>
      <c r="M1190" s="4" t="s">
        <v>28</v>
      </c>
      <c r="N1190" s="185"/>
      <c r="O1190" s="4" t="s">
        <v>28</v>
      </c>
      <c r="P1190" s="4"/>
      <c r="Q1190" s="4" t="s">
        <v>28</v>
      </c>
      <c r="R1190" s="4"/>
      <c r="S1190" s="4"/>
      <c r="T1190" s="4" t="s">
        <v>28</v>
      </c>
      <c r="U1190" s="4"/>
      <c r="V1190" s="4" t="s">
        <v>28</v>
      </c>
      <c r="W1190" s="185"/>
      <c r="X1190" s="4" t="s">
        <v>28</v>
      </c>
      <c r="Y1190" s="4"/>
      <c r="Z1190" s="4"/>
      <c r="AA1190" s="4" t="s">
        <v>28</v>
      </c>
      <c r="AB1190" s="4"/>
      <c r="AC1190" s="4" t="s">
        <v>28</v>
      </c>
      <c r="AD1190" s="4"/>
      <c r="AE1190" s="4" t="s">
        <v>28</v>
      </c>
      <c r="AF1190" s="4"/>
      <c r="AG1190" s="4"/>
      <c r="AH1190" s="4" t="s">
        <v>28</v>
      </c>
      <c r="AI1190" s="4"/>
      <c r="AJ1190" s="4" t="s">
        <v>28</v>
      </c>
      <c r="AK1190" s="4"/>
      <c r="AL1190" s="4" t="s">
        <v>28</v>
      </c>
      <c r="AM1190" s="4"/>
      <c r="AN1190" s="4"/>
      <c r="AO1190" s="4" t="s">
        <v>28</v>
      </c>
      <c r="AP1190" s="45">
        <f ca="1">COUNTIFS(INDIRECT(Data!$J$2),"&lt;&gt;")</f>
        <v>13</v>
      </c>
      <c r="AQ1190" s="45">
        <f ca="1">COUNTIFS(INDIRECT(Data!$J$2),"P")</f>
        <v>0</v>
      </c>
      <c r="AR1190" s="45">
        <f ca="1">COUNTIFS(INDIRECT(Data!$J$2),"A")</f>
        <v>13</v>
      </c>
      <c r="AS1190" s="46">
        <f ca="1">COUNTIFS(INDIRECT(Data!$J$2),"L")</f>
        <v>0</v>
      </c>
      <c r="AT1190" s="47">
        <f ca="1">IFERROR(Attd_Sheet[[#This Row],[Classes Attended]]/Attd_Sheet[[#This Row],[Column1]],"")</f>
        <v>0</v>
      </c>
      <c r="AU1190" s="26"/>
    </row>
    <row r="1191" spans="1:47" s="35" customFormat="1" hidden="1" x14ac:dyDescent="0.25">
      <c r="A1191" s="42">
        <f>COUNTIFS(Attd_Sheet[Student ID],Attd_Sheet[[#This Row],[Student ID]])</f>
        <v>1</v>
      </c>
      <c r="B1191" s="13" t="s">
        <v>137</v>
      </c>
      <c r="C1191" s="210" t="s">
        <v>2920</v>
      </c>
      <c r="D1191" s="215" t="s">
        <v>940</v>
      </c>
      <c r="E1191" s="215" t="s">
        <v>1147</v>
      </c>
      <c r="F1191" s="196" t="s">
        <v>132</v>
      </c>
      <c r="G1191" s="215" t="s">
        <v>2472</v>
      </c>
      <c r="H1191" s="193" t="s">
        <v>6</v>
      </c>
      <c r="I1191" s="224" t="s">
        <v>2872</v>
      </c>
      <c r="J1191" s="120" t="s">
        <v>2492</v>
      </c>
      <c r="K1191" s="4"/>
      <c r="L1191" s="4"/>
      <c r="M1191" s="4" t="s">
        <v>16</v>
      </c>
      <c r="N1191" s="185"/>
      <c r="O1191" s="4" t="s">
        <v>16</v>
      </c>
      <c r="P1191" s="4"/>
      <c r="Q1191" s="4" t="s">
        <v>16</v>
      </c>
      <c r="R1191" s="4"/>
      <c r="S1191" s="4"/>
      <c r="T1191" s="4" t="s">
        <v>16</v>
      </c>
      <c r="U1191" s="4"/>
      <c r="V1191" s="4" t="s">
        <v>16</v>
      </c>
      <c r="W1191" s="185"/>
      <c r="X1191" s="4" t="s">
        <v>16</v>
      </c>
      <c r="Y1191" s="4"/>
      <c r="Z1191" s="4"/>
      <c r="AA1191" s="4" t="s">
        <v>16</v>
      </c>
      <c r="AB1191" s="4"/>
      <c r="AC1191" s="4" t="s">
        <v>16</v>
      </c>
      <c r="AD1191" s="4"/>
      <c r="AE1191" s="4" t="s">
        <v>16</v>
      </c>
      <c r="AF1191" s="4"/>
      <c r="AG1191" s="4"/>
      <c r="AH1191" s="4" t="s">
        <v>16</v>
      </c>
      <c r="AI1191" s="4"/>
      <c r="AJ1191" s="4" t="s">
        <v>16</v>
      </c>
      <c r="AK1191" s="4"/>
      <c r="AL1191" s="4" t="s">
        <v>16</v>
      </c>
      <c r="AM1191" s="4"/>
      <c r="AN1191" s="4"/>
      <c r="AO1191" s="4" t="s">
        <v>16</v>
      </c>
      <c r="AP1191" s="45">
        <f ca="1">COUNTIFS(INDIRECT(Data!$J$2),"&lt;&gt;")</f>
        <v>13</v>
      </c>
      <c r="AQ1191" s="45">
        <f ca="1">COUNTIFS(INDIRECT(Data!$J$2),"P")</f>
        <v>13</v>
      </c>
      <c r="AR1191" s="45">
        <f ca="1">COUNTIFS(INDIRECT(Data!$J$2),"A")</f>
        <v>0</v>
      </c>
      <c r="AS1191" s="46">
        <f ca="1">COUNTIFS(INDIRECT(Data!$J$2),"L")</f>
        <v>0</v>
      </c>
      <c r="AT1191" s="47">
        <f ca="1">IFERROR(Attd_Sheet[[#This Row],[Classes Attended]]/Attd_Sheet[[#This Row],[Column1]],"")</f>
        <v>1</v>
      </c>
      <c r="AU1191" s="26"/>
    </row>
    <row r="1192" spans="1:47" s="35" customFormat="1" hidden="1" x14ac:dyDescent="0.25">
      <c r="A1192" s="42">
        <f>COUNTIFS(Attd_Sheet[Student ID],Attd_Sheet[[#This Row],[Student ID]])</f>
        <v>1</v>
      </c>
      <c r="B1192" s="13" t="s">
        <v>137</v>
      </c>
      <c r="C1192" s="210" t="s">
        <v>2920</v>
      </c>
      <c r="D1192" s="215" t="s">
        <v>941</v>
      </c>
      <c r="E1192" s="215" t="s">
        <v>1741</v>
      </c>
      <c r="F1192" s="196" t="s">
        <v>132</v>
      </c>
      <c r="G1192" s="215" t="s">
        <v>2472</v>
      </c>
      <c r="H1192" s="193" t="s">
        <v>6</v>
      </c>
      <c r="I1192" s="224" t="s">
        <v>2872</v>
      </c>
      <c r="J1192" s="120" t="s">
        <v>2492</v>
      </c>
      <c r="K1192" s="4"/>
      <c r="L1192" s="4"/>
      <c r="M1192" s="4" t="s">
        <v>16</v>
      </c>
      <c r="N1192" s="185"/>
      <c r="O1192" s="4" t="s">
        <v>16</v>
      </c>
      <c r="P1192" s="4"/>
      <c r="Q1192" s="4" t="s">
        <v>16</v>
      </c>
      <c r="R1192" s="4"/>
      <c r="S1192" s="4"/>
      <c r="T1192" s="4" t="s">
        <v>16</v>
      </c>
      <c r="U1192" s="4"/>
      <c r="V1192" s="4" t="s">
        <v>28</v>
      </c>
      <c r="W1192" s="185"/>
      <c r="X1192" s="4" t="s">
        <v>28</v>
      </c>
      <c r="Y1192" s="4"/>
      <c r="Z1192" s="4"/>
      <c r="AA1192" s="4" t="s">
        <v>16</v>
      </c>
      <c r="AB1192" s="4"/>
      <c r="AC1192" s="4" t="s">
        <v>16</v>
      </c>
      <c r="AD1192" s="4"/>
      <c r="AE1192" s="4" t="s">
        <v>16</v>
      </c>
      <c r="AF1192" s="4"/>
      <c r="AG1192" s="4"/>
      <c r="AH1192" s="4" t="s">
        <v>16</v>
      </c>
      <c r="AI1192" s="4"/>
      <c r="AJ1192" s="4" t="s">
        <v>16</v>
      </c>
      <c r="AK1192" s="4"/>
      <c r="AL1192" s="4" t="s">
        <v>16</v>
      </c>
      <c r="AM1192" s="4"/>
      <c r="AN1192" s="4"/>
      <c r="AO1192" s="4" t="s">
        <v>16</v>
      </c>
      <c r="AP1192" s="45">
        <f ca="1">COUNTIFS(INDIRECT(Data!$J$2),"&lt;&gt;")</f>
        <v>13</v>
      </c>
      <c r="AQ1192" s="45">
        <f ca="1">COUNTIFS(INDIRECT(Data!$J$2),"P")</f>
        <v>11</v>
      </c>
      <c r="AR1192" s="45">
        <f ca="1">COUNTIFS(INDIRECT(Data!$J$2),"A")</f>
        <v>2</v>
      </c>
      <c r="AS1192" s="46">
        <f ca="1">COUNTIFS(INDIRECT(Data!$J$2),"L")</f>
        <v>0</v>
      </c>
      <c r="AT1192" s="47">
        <f ca="1">IFERROR(Attd_Sheet[[#This Row],[Classes Attended]]/Attd_Sheet[[#This Row],[Column1]],"")</f>
        <v>0.84615384615384615</v>
      </c>
      <c r="AU1192" s="26"/>
    </row>
    <row r="1193" spans="1:47" s="35" customFormat="1" hidden="1" x14ac:dyDescent="0.25">
      <c r="A1193" s="42">
        <f>COUNTIFS(Attd_Sheet[Student ID],Attd_Sheet[[#This Row],[Student ID]])</f>
        <v>1</v>
      </c>
      <c r="B1193" s="13" t="s">
        <v>137</v>
      </c>
      <c r="C1193" s="210" t="s">
        <v>2920</v>
      </c>
      <c r="D1193" s="215" t="s">
        <v>2898</v>
      </c>
      <c r="E1193" s="215" t="s">
        <v>1742</v>
      </c>
      <c r="F1193" s="196" t="s">
        <v>132</v>
      </c>
      <c r="G1193" s="215" t="s">
        <v>2472</v>
      </c>
      <c r="H1193" s="193" t="s">
        <v>6</v>
      </c>
      <c r="I1193" s="224" t="s">
        <v>2872</v>
      </c>
      <c r="J1193" s="120" t="s">
        <v>2492</v>
      </c>
      <c r="K1193" s="4"/>
      <c r="L1193" s="4"/>
      <c r="M1193" s="4" t="s">
        <v>16</v>
      </c>
      <c r="N1193" s="185"/>
      <c r="O1193" s="4" t="s">
        <v>16</v>
      </c>
      <c r="P1193" s="4"/>
      <c r="Q1193" s="4" t="s">
        <v>16</v>
      </c>
      <c r="R1193" s="4"/>
      <c r="S1193" s="4"/>
      <c r="T1193" s="4" t="s">
        <v>16</v>
      </c>
      <c r="U1193" s="4"/>
      <c r="V1193" s="4" t="s">
        <v>16</v>
      </c>
      <c r="W1193" s="185"/>
      <c r="X1193" s="4" t="s">
        <v>16</v>
      </c>
      <c r="Y1193" s="4"/>
      <c r="Z1193" s="4"/>
      <c r="AA1193" s="4" t="s">
        <v>16</v>
      </c>
      <c r="AB1193" s="4"/>
      <c r="AC1193" s="4" t="s">
        <v>16</v>
      </c>
      <c r="AD1193" s="4"/>
      <c r="AE1193" s="4" t="s">
        <v>16</v>
      </c>
      <c r="AF1193" s="4"/>
      <c r="AG1193" s="4"/>
      <c r="AH1193" s="4" t="s">
        <v>16</v>
      </c>
      <c r="AI1193" s="4"/>
      <c r="AJ1193" s="4" t="s">
        <v>16</v>
      </c>
      <c r="AK1193" s="4"/>
      <c r="AL1193" s="4" t="s">
        <v>16</v>
      </c>
      <c r="AM1193" s="4"/>
      <c r="AN1193" s="4"/>
      <c r="AO1193" s="4" t="s">
        <v>16</v>
      </c>
      <c r="AP1193" s="45">
        <f ca="1">COUNTIFS(INDIRECT(Data!$J$2),"&lt;&gt;")</f>
        <v>13</v>
      </c>
      <c r="AQ1193" s="45">
        <f ca="1">COUNTIFS(INDIRECT(Data!$J$2),"P")</f>
        <v>13</v>
      </c>
      <c r="AR1193" s="45">
        <f ca="1">COUNTIFS(INDIRECT(Data!$J$2),"A")</f>
        <v>0</v>
      </c>
      <c r="AS1193" s="46">
        <f ca="1">COUNTIFS(INDIRECT(Data!$J$2),"L")</f>
        <v>0</v>
      </c>
      <c r="AT1193" s="47">
        <f ca="1">IFERROR(Attd_Sheet[[#This Row],[Classes Attended]]/Attd_Sheet[[#This Row],[Column1]],"")</f>
        <v>1</v>
      </c>
      <c r="AU1193" s="26"/>
    </row>
    <row r="1194" spans="1:47" s="35" customFormat="1" hidden="1" x14ac:dyDescent="0.25">
      <c r="A1194" s="42">
        <f>COUNTIFS(Attd_Sheet[Student ID],Attd_Sheet[[#This Row],[Student ID]])</f>
        <v>1</v>
      </c>
      <c r="B1194" s="13" t="s">
        <v>137</v>
      </c>
      <c r="C1194" s="210" t="s">
        <v>2920</v>
      </c>
      <c r="D1194" s="215" t="s">
        <v>2630</v>
      </c>
      <c r="E1194" s="215" t="s">
        <v>2631</v>
      </c>
      <c r="F1194" s="196" t="s">
        <v>132</v>
      </c>
      <c r="G1194" s="215" t="s">
        <v>2472</v>
      </c>
      <c r="H1194" s="193" t="s">
        <v>6</v>
      </c>
      <c r="I1194" s="224" t="s">
        <v>2872</v>
      </c>
      <c r="J1194" s="120" t="s">
        <v>2492</v>
      </c>
      <c r="K1194" s="4"/>
      <c r="L1194" s="4"/>
      <c r="M1194" s="4" t="s">
        <v>16</v>
      </c>
      <c r="N1194" s="185"/>
      <c r="O1194" s="4" t="s">
        <v>16</v>
      </c>
      <c r="P1194" s="4"/>
      <c r="Q1194" s="4" t="s">
        <v>16</v>
      </c>
      <c r="R1194" s="4"/>
      <c r="S1194" s="4"/>
      <c r="T1194" s="4" t="s">
        <v>16</v>
      </c>
      <c r="U1194" s="4"/>
      <c r="V1194" s="4" t="s">
        <v>16</v>
      </c>
      <c r="W1194" s="185"/>
      <c r="X1194" s="4" t="s">
        <v>16</v>
      </c>
      <c r="Y1194" s="4"/>
      <c r="Z1194" s="4"/>
      <c r="AA1194" s="4" t="s">
        <v>16</v>
      </c>
      <c r="AB1194" s="4"/>
      <c r="AC1194" s="4" t="s">
        <v>16</v>
      </c>
      <c r="AD1194" s="4"/>
      <c r="AE1194" s="4" t="s">
        <v>16</v>
      </c>
      <c r="AF1194" s="4"/>
      <c r="AG1194" s="4"/>
      <c r="AH1194" s="4" t="s">
        <v>16</v>
      </c>
      <c r="AI1194" s="4"/>
      <c r="AJ1194" s="4" t="s">
        <v>16</v>
      </c>
      <c r="AK1194" s="4"/>
      <c r="AL1194" s="4" t="s">
        <v>16</v>
      </c>
      <c r="AM1194" s="4"/>
      <c r="AN1194" s="4"/>
      <c r="AO1194" s="4" t="s">
        <v>16</v>
      </c>
      <c r="AP1194" s="45">
        <f ca="1">COUNTIFS(INDIRECT(Data!$J$2),"&lt;&gt;")</f>
        <v>13</v>
      </c>
      <c r="AQ1194" s="45">
        <f ca="1">COUNTIFS(INDIRECT(Data!$J$2),"P")</f>
        <v>13</v>
      </c>
      <c r="AR1194" s="45">
        <f ca="1">COUNTIFS(INDIRECT(Data!$J$2),"A")</f>
        <v>0</v>
      </c>
      <c r="AS1194" s="46">
        <f ca="1">COUNTIFS(INDIRECT(Data!$J$2),"L")</f>
        <v>0</v>
      </c>
      <c r="AT1194" s="47">
        <f ca="1">IFERROR(Attd_Sheet[[#This Row],[Classes Attended]]/Attd_Sheet[[#This Row],[Column1]],"")</f>
        <v>1</v>
      </c>
      <c r="AU1194" s="26"/>
    </row>
    <row r="1195" spans="1:47" s="35" customFormat="1" hidden="1" x14ac:dyDescent="0.25">
      <c r="A1195" s="42">
        <f>COUNTIFS(Attd_Sheet[Student ID],Attd_Sheet[[#This Row],[Student ID]])</f>
        <v>1</v>
      </c>
      <c r="B1195" s="13" t="s">
        <v>137</v>
      </c>
      <c r="C1195" s="210" t="s">
        <v>2920</v>
      </c>
      <c r="D1195" s="215" t="s">
        <v>942</v>
      </c>
      <c r="E1195" s="215" t="s">
        <v>1743</v>
      </c>
      <c r="F1195" s="196" t="s">
        <v>132</v>
      </c>
      <c r="G1195" s="215" t="s">
        <v>2472</v>
      </c>
      <c r="H1195" s="193" t="s">
        <v>6</v>
      </c>
      <c r="I1195" s="224" t="s">
        <v>2872</v>
      </c>
      <c r="J1195" s="120" t="s">
        <v>2492</v>
      </c>
      <c r="K1195" s="4"/>
      <c r="L1195" s="4"/>
      <c r="M1195" s="4" t="s">
        <v>16</v>
      </c>
      <c r="N1195" s="185"/>
      <c r="O1195" s="4" t="s">
        <v>28</v>
      </c>
      <c r="P1195" s="4"/>
      <c r="Q1195" s="4" t="s">
        <v>28</v>
      </c>
      <c r="R1195" s="4"/>
      <c r="S1195" s="4"/>
      <c r="T1195" s="4" t="s">
        <v>16</v>
      </c>
      <c r="U1195" s="4"/>
      <c r="V1195" s="4" t="s">
        <v>16</v>
      </c>
      <c r="W1195" s="185"/>
      <c r="X1195" s="4" t="s">
        <v>16</v>
      </c>
      <c r="Y1195" s="4"/>
      <c r="Z1195" s="4"/>
      <c r="AA1195" s="4" t="s">
        <v>16</v>
      </c>
      <c r="AB1195" s="4"/>
      <c r="AC1195" s="4" t="s">
        <v>16</v>
      </c>
      <c r="AD1195" s="4"/>
      <c r="AE1195" s="4" t="s">
        <v>16</v>
      </c>
      <c r="AF1195" s="4"/>
      <c r="AG1195" s="4"/>
      <c r="AH1195" s="4" t="s">
        <v>16</v>
      </c>
      <c r="AI1195" s="4"/>
      <c r="AJ1195" s="4" t="s">
        <v>16</v>
      </c>
      <c r="AK1195" s="4"/>
      <c r="AL1195" s="4" t="s">
        <v>16</v>
      </c>
      <c r="AM1195" s="4"/>
      <c r="AN1195" s="4"/>
      <c r="AO1195" s="4" t="s">
        <v>16</v>
      </c>
      <c r="AP1195" s="45">
        <f ca="1">COUNTIFS(INDIRECT(Data!$J$2),"&lt;&gt;")</f>
        <v>13</v>
      </c>
      <c r="AQ1195" s="45">
        <f ca="1">COUNTIFS(INDIRECT(Data!$J$2),"P")</f>
        <v>11</v>
      </c>
      <c r="AR1195" s="45">
        <f ca="1">COUNTIFS(INDIRECT(Data!$J$2),"A")</f>
        <v>2</v>
      </c>
      <c r="AS1195" s="46">
        <f ca="1">COUNTIFS(INDIRECT(Data!$J$2),"L")</f>
        <v>0</v>
      </c>
      <c r="AT1195" s="47">
        <f ca="1">IFERROR(Attd_Sheet[[#This Row],[Classes Attended]]/Attd_Sheet[[#This Row],[Column1]],"")</f>
        <v>0.84615384615384615</v>
      </c>
      <c r="AU1195" s="26"/>
    </row>
    <row r="1196" spans="1:47" s="35" customFormat="1" hidden="1" x14ac:dyDescent="0.25">
      <c r="A1196" s="42">
        <f>COUNTIFS(Attd_Sheet[Student ID],Attd_Sheet[[#This Row],[Student ID]])</f>
        <v>1</v>
      </c>
      <c r="B1196" s="13" t="s">
        <v>137</v>
      </c>
      <c r="C1196" s="210" t="s">
        <v>2920</v>
      </c>
      <c r="D1196" s="215" t="s">
        <v>2899</v>
      </c>
      <c r="E1196" s="215" t="s">
        <v>2900</v>
      </c>
      <c r="F1196" s="196" t="s">
        <v>132</v>
      </c>
      <c r="G1196" s="215" t="s">
        <v>2472</v>
      </c>
      <c r="H1196" s="193" t="s">
        <v>6</v>
      </c>
      <c r="I1196" s="224" t="s">
        <v>2872</v>
      </c>
      <c r="J1196" s="120" t="s">
        <v>2492</v>
      </c>
      <c r="K1196" s="4"/>
      <c r="L1196" s="4"/>
      <c r="M1196" s="4" t="s">
        <v>16</v>
      </c>
      <c r="N1196" s="185"/>
      <c r="O1196" s="4" t="s">
        <v>16</v>
      </c>
      <c r="P1196" s="4"/>
      <c r="Q1196" s="4" t="s">
        <v>16</v>
      </c>
      <c r="R1196" s="4"/>
      <c r="S1196" s="4"/>
      <c r="T1196" s="4" t="s">
        <v>16</v>
      </c>
      <c r="U1196" s="4"/>
      <c r="V1196" s="4" t="s">
        <v>16</v>
      </c>
      <c r="W1196" s="185"/>
      <c r="X1196" s="4" t="s">
        <v>16</v>
      </c>
      <c r="Y1196" s="4"/>
      <c r="Z1196" s="4"/>
      <c r="AA1196" s="4" t="s">
        <v>28</v>
      </c>
      <c r="AB1196" s="4"/>
      <c r="AC1196" s="4" t="s">
        <v>16</v>
      </c>
      <c r="AD1196" s="4"/>
      <c r="AE1196" s="4" t="s">
        <v>16</v>
      </c>
      <c r="AF1196" s="4"/>
      <c r="AG1196" s="4"/>
      <c r="AH1196" s="4" t="s">
        <v>16</v>
      </c>
      <c r="AI1196" s="4"/>
      <c r="AJ1196" s="4" t="s">
        <v>16</v>
      </c>
      <c r="AK1196" s="4"/>
      <c r="AL1196" s="4" t="s">
        <v>16</v>
      </c>
      <c r="AM1196" s="4"/>
      <c r="AN1196" s="4"/>
      <c r="AO1196" s="4" t="s">
        <v>16</v>
      </c>
      <c r="AP1196" s="45">
        <f ca="1">COUNTIFS(INDIRECT(Data!$J$2),"&lt;&gt;")</f>
        <v>13</v>
      </c>
      <c r="AQ1196" s="45">
        <f ca="1">COUNTIFS(INDIRECT(Data!$J$2),"P")</f>
        <v>12</v>
      </c>
      <c r="AR1196" s="45">
        <f ca="1">COUNTIFS(INDIRECT(Data!$J$2),"A")</f>
        <v>1</v>
      </c>
      <c r="AS1196" s="46">
        <f ca="1">COUNTIFS(INDIRECT(Data!$J$2),"L")</f>
        <v>0</v>
      </c>
      <c r="AT1196" s="47">
        <f ca="1">IFERROR(Attd_Sheet[[#This Row],[Classes Attended]]/Attd_Sheet[[#This Row],[Column1]],"")</f>
        <v>0.92307692307692313</v>
      </c>
      <c r="AU1196" s="26"/>
    </row>
    <row r="1197" spans="1:47" s="35" customFormat="1" hidden="1" x14ac:dyDescent="0.25">
      <c r="A1197" s="42">
        <f>COUNTIFS(Attd_Sheet[Student ID],Attd_Sheet[[#This Row],[Student ID]])</f>
        <v>1</v>
      </c>
      <c r="B1197" s="13" t="s">
        <v>137</v>
      </c>
      <c r="C1197" s="210" t="s">
        <v>2920</v>
      </c>
      <c r="D1197" s="215" t="s">
        <v>2901</v>
      </c>
      <c r="E1197" s="215" t="s">
        <v>2902</v>
      </c>
      <c r="F1197" s="196" t="s">
        <v>132</v>
      </c>
      <c r="G1197" s="215" t="s">
        <v>2472</v>
      </c>
      <c r="H1197" s="193" t="s">
        <v>6</v>
      </c>
      <c r="I1197" s="224" t="s">
        <v>2872</v>
      </c>
      <c r="J1197" s="120" t="s">
        <v>2492</v>
      </c>
      <c r="K1197" s="4"/>
      <c r="L1197" s="4"/>
      <c r="M1197" s="4" t="s">
        <v>16</v>
      </c>
      <c r="N1197" s="185"/>
      <c r="O1197" s="4" t="s">
        <v>16</v>
      </c>
      <c r="P1197" s="4"/>
      <c r="Q1197" s="4" t="s">
        <v>16</v>
      </c>
      <c r="R1197" s="4"/>
      <c r="S1197" s="4"/>
      <c r="T1197" s="4" t="s">
        <v>16</v>
      </c>
      <c r="U1197" s="4"/>
      <c r="V1197" s="4" t="s">
        <v>16</v>
      </c>
      <c r="W1197" s="185"/>
      <c r="X1197" s="4" t="s">
        <v>16</v>
      </c>
      <c r="Y1197" s="4"/>
      <c r="Z1197" s="4"/>
      <c r="AA1197" s="4" t="s">
        <v>28</v>
      </c>
      <c r="AB1197" s="4"/>
      <c r="AC1197" s="4" t="s">
        <v>16</v>
      </c>
      <c r="AD1197" s="4"/>
      <c r="AE1197" s="4" t="s">
        <v>16</v>
      </c>
      <c r="AF1197" s="4"/>
      <c r="AG1197" s="4"/>
      <c r="AH1197" s="4" t="s">
        <v>16</v>
      </c>
      <c r="AI1197" s="4"/>
      <c r="AJ1197" s="4" t="s">
        <v>16</v>
      </c>
      <c r="AK1197" s="4"/>
      <c r="AL1197" s="4" t="s">
        <v>16</v>
      </c>
      <c r="AM1197" s="4"/>
      <c r="AN1197" s="4"/>
      <c r="AO1197" s="4" t="s">
        <v>16</v>
      </c>
      <c r="AP1197" s="45">
        <f ca="1">COUNTIFS(INDIRECT(Data!$J$2),"&lt;&gt;")</f>
        <v>13</v>
      </c>
      <c r="AQ1197" s="45">
        <f ca="1">COUNTIFS(INDIRECT(Data!$J$2),"P")</f>
        <v>12</v>
      </c>
      <c r="AR1197" s="45">
        <f ca="1">COUNTIFS(INDIRECT(Data!$J$2),"A")</f>
        <v>1</v>
      </c>
      <c r="AS1197" s="46">
        <f ca="1">COUNTIFS(INDIRECT(Data!$J$2),"L")</f>
        <v>0</v>
      </c>
      <c r="AT1197" s="47">
        <f ca="1">IFERROR(Attd_Sheet[[#This Row],[Classes Attended]]/Attd_Sheet[[#This Row],[Column1]],"")</f>
        <v>0.92307692307692313</v>
      </c>
      <c r="AU1197" s="26"/>
    </row>
    <row r="1198" spans="1:47" s="35" customFormat="1" hidden="1" x14ac:dyDescent="0.25">
      <c r="A1198" s="42">
        <f>COUNTIFS(Attd_Sheet[Student ID],Attd_Sheet[[#This Row],[Student ID]])</f>
        <v>1</v>
      </c>
      <c r="B1198" s="13" t="s">
        <v>139</v>
      </c>
      <c r="C1198" s="210" t="s">
        <v>2920</v>
      </c>
      <c r="D1198" s="215" t="s">
        <v>943</v>
      </c>
      <c r="E1198" s="215" t="s">
        <v>1744</v>
      </c>
      <c r="F1198" s="196" t="s">
        <v>132</v>
      </c>
      <c r="G1198" s="215" t="s">
        <v>2472</v>
      </c>
      <c r="H1198" s="193" t="s">
        <v>6</v>
      </c>
      <c r="I1198" s="224" t="s">
        <v>2872</v>
      </c>
      <c r="J1198" s="120" t="s">
        <v>2492</v>
      </c>
      <c r="K1198" s="4"/>
      <c r="L1198" s="4"/>
      <c r="M1198" s="4" t="s">
        <v>17</v>
      </c>
      <c r="N1198" s="185"/>
      <c r="O1198" s="4" t="s">
        <v>17</v>
      </c>
      <c r="P1198" s="4"/>
      <c r="Q1198" s="4" t="s">
        <v>17</v>
      </c>
      <c r="R1198" s="4"/>
      <c r="S1198" s="4"/>
      <c r="T1198" s="4" t="s">
        <v>17</v>
      </c>
      <c r="U1198" s="4"/>
      <c r="V1198" s="4" t="s">
        <v>17</v>
      </c>
      <c r="W1198" s="185"/>
      <c r="X1198" s="4" t="s">
        <v>17</v>
      </c>
      <c r="Y1198" s="4"/>
      <c r="Z1198" s="4"/>
      <c r="AA1198" s="4" t="s">
        <v>17</v>
      </c>
      <c r="AB1198" s="4"/>
      <c r="AC1198" s="4" t="s">
        <v>17</v>
      </c>
      <c r="AD1198" s="4"/>
      <c r="AE1198" s="4" t="s">
        <v>17</v>
      </c>
      <c r="AF1198" s="4"/>
      <c r="AG1198" s="4"/>
      <c r="AH1198" s="4" t="s">
        <v>17</v>
      </c>
      <c r="AI1198" s="4"/>
      <c r="AJ1198" s="4" t="s">
        <v>17</v>
      </c>
      <c r="AK1198" s="4"/>
      <c r="AL1198" s="4" t="s">
        <v>17</v>
      </c>
      <c r="AM1198" s="4"/>
      <c r="AN1198" s="4"/>
      <c r="AO1198" s="4" t="s">
        <v>17</v>
      </c>
      <c r="AP1198" s="45">
        <f ca="1">COUNTIFS(INDIRECT(Data!$J$2),"&lt;&gt;")</f>
        <v>13</v>
      </c>
      <c r="AQ1198" s="45">
        <f ca="1">COUNTIFS(INDIRECT(Data!$J$2),"P")</f>
        <v>0</v>
      </c>
      <c r="AR1198" s="45">
        <f ca="1">COUNTIFS(INDIRECT(Data!$J$2),"A")</f>
        <v>0</v>
      </c>
      <c r="AS1198" s="46">
        <f ca="1">COUNTIFS(INDIRECT(Data!$J$2),"L")</f>
        <v>13</v>
      </c>
      <c r="AT1198" s="47">
        <f ca="1">IFERROR(Attd_Sheet[[#This Row],[Classes Attended]]/Attd_Sheet[[#This Row],[Column1]],"")</f>
        <v>0</v>
      </c>
      <c r="AU1198" s="26"/>
    </row>
    <row r="1199" spans="1:47" s="35" customFormat="1" hidden="1" x14ac:dyDescent="0.25">
      <c r="A1199" s="42">
        <f>COUNTIFS(Attd_Sheet[Student ID],Attd_Sheet[[#This Row],[Student ID]])</f>
        <v>1</v>
      </c>
      <c r="B1199" s="13" t="s">
        <v>137</v>
      </c>
      <c r="C1199" s="210" t="s">
        <v>2920</v>
      </c>
      <c r="D1199" s="215" t="s">
        <v>944</v>
      </c>
      <c r="E1199" s="215" t="s">
        <v>1745</v>
      </c>
      <c r="F1199" s="196" t="s">
        <v>132</v>
      </c>
      <c r="G1199" s="215" t="s">
        <v>2472</v>
      </c>
      <c r="H1199" s="193" t="s">
        <v>6</v>
      </c>
      <c r="I1199" s="224" t="s">
        <v>2872</v>
      </c>
      <c r="J1199" s="120" t="s">
        <v>2492</v>
      </c>
      <c r="K1199" s="4"/>
      <c r="L1199" s="4"/>
      <c r="M1199" s="4" t="s">
        <v>28</v>
      </c>
      <c r="N1199" s="185"/>
      <c r="O1199" s="4" t="s">
        <v>28</v>
      </c>
      <c r="P1199" s="4"/>
      <c r="Q1199" s="4" t="s">
        <v>28</v>
      </c>
      <c r="R1199" s="4"/>
      <c r="S1199" s="4"/>
      <c r="T1199" s="4" t="s">
        <v>16</v>
      </c>
      <c r="U1199" s="4"/>
      <c r="V1199" s="4" t="s">
        <v>16</v>
      </c>
      <c r="W1199" s="185"/>
      <c r="X1199" s="4" t="s">
        <v>16</v>
      </c>
      <c r="Y1199" s="4"/>
      <c r="Z1199" s="4"/>
      <c r="AA1199" s="4" t="s">
        <v>16</v>
      </c>
      <c r="AB1199" s="4"/>
      <c r="AC1199" s="4" t="s">
        <v>16</v>
      </c>
      <c r="AD1199" s="4"/>
      <c r="AE1199" s="4" t="s">
        <v>16</v>
      </c>
      <c r="AF1199" s="4"/>
      <c r="AG1199" s="4"/>
      <c r="AH1199" s="4" t="s">
        <v>16</v>
      </c>
      <c r="AI1199" s="4"/>
      <c r="AJ1199" s="4" t="s">
        <v>16</v>
      </c>
      <c r="AK1199" s="4"/>
      <c r="AL1199" s="4" t="s">
        <v>16</v>
      </c>
      <c r="AM1199" s="4"/>
      <c r="AN1199" s="4"/>
      <c r="AO1199" s="4" t="s">
        <v>16</v>
      </c>
      <c r="AP1199" s="45">
        <f ca="1">COUNTIFS(INDIRECT(Data!$J$2),"&lt;&gt;")</f>
        <v>13</v>
      </c>
      <c r="AQ1199" s="45">
        <f ca="1">COUNTIFS(INDIRECT(Data!$J$2),"P")</f>
        <v>10</v>
      </c>
      <c r="AR1199" s="45">
        <f ca="1">COUNTIFS(INDIRECT(Data!$J$2),"A")</f>
        <v>3</v>
      </c>
      <c r="AS1199" s="46">
        <f ca="1">COUNTIFS(INDIRECT(Data!$J$2),"L")</f>
        <v>0</v>
      </c>
      <c r="AT1199" s="47">
        <f ca="1">IFERROR(Attd_Sheet[[#This Row],[Classes Attended]]/Attd_Sheet[[#This Row],[Column1]],"")</f>
        <v>0.76923076923076927</v>
      </c>
      <c r="AU1199" s="26"/>
    </row>
    <row r="1200" spans="1:47" s="35" customFormat="1" hidden="1" x14ac:dyDescent="0.25">
      <c r="A1200" s="42">
        <f>COUNTIFS(Attd_Sheet[Student ID],Attd_Sheet[[#This Row],[Student ID]])</f>
        <v>1</v>
      </c>
      <c r="B1200" s="13" t="s">
        <v>137</v>
      </c>
      <c r="C1200" s="210" t="s">
        <v>2920</v>
      </c>
      <c r="D1200" s="215" t="s">
        <v>945</v>
      </c>
      <c r="E1200" s="215" t="s">
        <v>1605</v>
      </c>
      <c r="F1200" s="196" t="s">
        <v>132</v>
      </c>
      <c r="G1200" s="215" t="s">
        <v>2472</v>
      </c>
      <c r="H1200" s="193" t="s">
        <v>6</v>
      </c>
      <c r="I1200" s="224" t="s">
        <v>2872</v>
      </c>
      <c r="J1200" s="120" t="s">
        <v>2492</v>
      </c>
      <c r="K1200" s="4"/>
      <c r="L1200" s="4"/>
      <c r="M1200" s="4" t="s">
        <v>16</v>
      </c>
      <c r="N1200" s="185"/>
      <c r="O1200" s="4" t="s">
        <v>28</v>
      </c>
      <c r="P1200" s="4"/>
      <c r="Q1200" s="4" t="s">
        <v>16</v>
      </c>
      <c r="R1200" s="4"/>
      <c r="S1200" s="4"/>
      <c r="T1200" s="4" t="s">
        <v>16</v>
      </c>
      <c r="U1200" s="4"/>
      <c r="V1200" s="4" t="s">
        <v>16</v>
      </c>
      <c r="W1200" s="185"/>
      <c r="X1200" s="4" t="s">
        <v>16</v>
      </c>
      <c r="Y1200" s="4"/>
      <c r="Z1200" s="4"/>
      <c r="AA1200" s="4" t="s">
        <v>16</v>
      </c>
      <c r="AB1200" s="4"/>
      <c r="AC1200" s="4" t="s">
        <v>16</v>
      </c>
      <c r="AD1200" s="4"/>
      <c r="AE1200" s="4" t="s">
        <v>16</v>
      </c>
      <c r="AF1200" s="4"/>
      <c r="AG1200" s="4"/>
      <c r="AH1200" s="4" t="s">
        <v>16</v>
      </c>
      <c r="AI1200" s="4"/>
      <c r="AJ1200" s="4" t="s">
        <v>16</v>
      </c>
      <c r="AK1200" s="4"/>
      <c r="AL1200" s="4" t="s">
        <v>16</v>
      </c>
      <c r="AM1200" s="4"/>
      <c r="AN1200" s="4"/>
      <c r="AO1200" s="4" t="s">
        <v>16</v>
      </c>
      <c r="AP1200" s="45">
        <f ca="1">COUNTIFS(INDIRECT(Data!$J$2),"&lt;&gt;")</f>
        <v>13</v>
      </c>
      <c r="AQ1200" s="45">
        <f ca="1">COUNTIFS(INDIRECT(Data!$J$2),"P")</f>
        <v>12</v>
      </c>
      <c r="AR1200" s="45">
        <f ca="1">COUNTIFS(INDIRECT(Data!$J$2),"A")</f>
        <v>1</v>
      </c>
      <c r="AS1200" s="46">
        <f ca="1">COUNTIFS(INDIRECT(Data!$J$2),"L")</f>
        <v>0</v>
      </c>
      <c r="AT1200" s="47">
        <f ca="1">IFERROR(Attd_Sheet[[#This Row],[Classes Attended]]/Attd_Sheet[[#This Row],[Column1]],"")</f>
        <v>0.92307692307692313</v>
      </c>
      <c r="AU1200" s="26"/>
    </row>
    <row r="1201" spans="1:47" s="35" customFormat="1" hidden="1" x14ac:dyDescent="0.25">
      <c r="A1201" s="42">
        <f>COUNTIFS(Attd_Sheet[Student ID],Attd_Sheet[[#This Row],[Student ID]])</f>
        <v>1</v>
      </c>
      <c r="B1201" s="13" t="s">
        <v>137</v>
      </c>
      <c r="C1201" s="210" t="s">
        <v>2920</v>
      </c>
      <c r="D1201" s="215" t="s">
        <v>946</v>
      </c>
      <c r="E1201" s="215" t="s">
        <v>1746</v>
      </c>
      <c r="F1201" s="196" t="s">
        <v>132</v>
      </c>
      <c r="G1201" s="215" t="s">
        <v>2472</v>
      </c>
      <c r="H1201" s="193" t="s">
        <v>6</v>
      </c>
      <c r="I1201" s="224" t="s">
        <v>2872</v>
      </c>
      <c r="J1201" s="120" t="s">
        <v>2492</v>
      </c>
      <c r="K1201" s="4"/>
      <c r="L1201" s="4"/>
      <c r="M1201" s="4" t="s">
        <v>16</v>
      </c>
      <c r="N1201" s="185"/>
      <c r="O1201" s="4" t="s">
        <v>16</v>
      </c>
      <c r="P1201" s="4"/>
      <c r="Q1201" s="4" t="s">
        <v>16</v>
      </c>
      <c r="R1201" s="4"/>
      <c r="S1201" s="4"/>
      <c r="T1201" s="4" t="s">
        <v>16</v>
      </c>
      <c r="U1201" s="4"/>
      <c r="V1201" s="4" t="s">
        <v>16</v>
      </c>
      <c r="W1201" s="185"/>
      <c r="X1201" s="4" t="s">
        <v>16</v>
      </c>
      <c r="Y1201" s="4"/>
      <c r="Z1201" s="4"/>
      <c r="AA1201" s="4" t="s">
        <v>16</v>
      </c>
      <c r="AB1201" s="4"/>
      <c r="AC1201" s="4" t="s">
        <v>16</v>
      </c>
      <c r="AD1201" s="4"/>
      <c r="AE1201" s="4" t="s">
        <v>16</v>
      </c>
      <c r="AF1201" s="4"/>
      <c r="AG1201" s="4"/>
      <c r="AH1201" s="4" t="s">
        <v>28</v>
      </c>
      <c r="AI1201" s="4"/>
      <c r="AJ1201" s="4" t="s">
        <v>28</v>
      </c>
      <c r="AK1201" s="4"/>
      <c r="AL1201" s="4" t="s">
        <v>16</v>
      </c>
      <c r="AM1201" s="4"/>
      <c r="AN1201" s="4"/>
      <c r="AO1201" s="4" t="s">
        <v>16</v>
      </c>
      <c r="AP1201" s="45">
        <f ca="1">COUNTIFS(INDIRECT(Data!$J$2),"&lt;&gt;")</f>
        <v>13</v>
      </c>
      <c r="AQ1201" s="45">
        <f ca="1">COUNTIFS(INDIRECT(Data!$J$2),"P")</f>
        <v>11</v>
      </c>
      <c r="AR1201" s="45">
        <f ca="1">COUNTIFS(INDIRECT(Data!$J$2),"A")</f>
        <v>2</v>
      </c>
      <c r="AS1201" s="46">
        <f ca="1">COUNTIFS(INDIRECT(Data!$J$2),"L")</f>
        <v>0</v>
      </c>
      <c r="AT1201" s="47">
        <f ca="1">IFERROR(Attd_Sheet[[#This Row],[Classes Attended]]/Attd_Sheet[[#This Row],[Column1]],"")</f>
        <v>0.84615384615384615</v>
      </c>
      <c r="AU1201" s="26"/>
    </row>
    <row r="1202" spans="1:47" s="35" customFormat="1" hidden="1" x14ac:dyDescent="0.25">
      <c r="A1202" s="42">
        <f>COUNTIFS(Attd_Sheet[Student ID],Attd_Sheet[[#This Row],[Student ID]])</f>
        <v>1</v>
      </c>
      <c r="B1202" s="13" t="s">
        <v>137</v>
      </c>
      <c r="C1202" s="210" t="s">
        <v>2920</v>
      </c>
      <c r="D1202" s="215" t="s">
        <v>947</v>
      </c>
      <c r="E1202" s="215" t="s">
        <v>1747</v>
      </c>
      <c r="F1202" s="196" t="s">
        <v>132</v>
      </c>
      <c r="G1202" s="215" t="s">
        <v>2472</v>
      </c>
      <c r="H1202" s="193" t="s">
        <v>6</v>
      </c>
      <c r="I1202" s="224" t="s">
        <v>2872</v>
      </c>
      <c r="J1202" s="120" t="s">
        <v>2492</v>
      </c>
      <c r="K1202" s="4"/>
      <c r="L1202" s="4"/>
      <c r="M1202" s="4" t="s">
        <v>16</v>
      </c>
      <c r="N1202" s="185"/>
      <c r="O1202" s="4" t="s">
        <v>28</v>
      </c>
      <c r="P1202" s="4"/>
      <c r="Q1202" s="4" t="s">
        <v>28</v>
      </c>
      <c r="R1202" s="4"/>
      <c r="S1202" s="4"/>
      <c r="T1202" s="4" t="s">
        <v>16</v>
      </c>
      <c r="U1202" s="4"/>
      <c r="V1202" s="4" t="s">
        <v>16</v>
      </c>
      <c r="W1202" s="185"/>
      <c r="X1202" s="4" t="s">
        <v>16</v>
      </c>
      <c r="Y1202" s="4"/>
      <c r="Z1202" s="4"/>
      <c r="AA1202" s="4" t="s">
        <v>16</v>
      </c>
      <c r="AB1202" s="4"/>
      <c r="AC1202" s="4" t="s">
        <v>16</v>
      </c>
      <c r="AD1202" s="4"/>
      <c r="AE1202" s="4" t="s">
        <v>16</v>
      </c>
      <c r="AF1202" s="4"/>
      <c r="AG1202" s="4"/>
      <c r="AH1202" s="4" t="s">
        <v>16</v>
      </c>
      <c r="AI1202" s="4"/>
      <c r="AJ1202" s="4" t="s">
        <v>16</v>
      </c>
      <c r="AK1202" s="4"/>
      <c r="AL1202" s="4" t="s">
        <v>16</v>
      </c>
      <c r="AM1202" s="4"/>
      <c r="AN1202" s="4"/>
      <c r="AO1202" s="4" t="s">
        <v>16</v>
      </c>
      <c r="AP1202" s="45">
        <f ca="1">COUNTIFS(INDIRECT(Data!$J$2),"&lt;&gt;")</f>
        <v>13</v>
      </c>
      <c r="AQ1202" s="45">
        <f ca="1">COUNTIFS(INDIRECT(Data!$J$2),"P")</f>
        <v>11</v>
      </c>
      <c r="AR1202" s="45">
        <f ca="1">COUNTIFS(INDIRECT(Data!$J$2),"A")</f>
        <v>2</v>
      </c>
      <c r="AS1202" s="46">
        <f ca="1">COUNTIFS(INDIRECT(Data!$J$2),"L")</f>
        <v>0</v>
      </c>
      <c r="AT1202" s="47">
        <f ca="1">IFERROR(Attd_Sheet[[#This Row],[Classes Attended]]/Attd_Sheet[[#This Row],[Column1]],"")</f>
        <v>0.84615384615384615</v>
      </c>
      <c r="AU1202" s="26"/>
    </row>
    <row r="1203" spans="1:47" s="35" customFormat="1" hidden="1" x14ac:dyDescent="0.25">
      <c r="A1203" s="42">
        <f>COUNTIFS(Attd_Sheet[Student ID],Attd_Sheet[[#This Row],[Student ID]])</f>
        <v>1</v>
      </c>
      <c r="B1203" s="13" t="s">
        <v>138</v>
      </c>
      <c r="C1203" s="193" t="s">
        <v>2494</v>
      </c>
      <c r="D1203" s="215" t="s">
        <v>2582</v>
      </c>
      <c r="E1203" s="262" t="s">
        <v>2583</v>
      </c>
      <c r="F1203" s="196" t="s">
        <v>132</v>
      </c>
      <c r="G1203" s="215" t="s">
        <v>2604</v>
      </c>
      <c r="H1203" s="193" t="s">
        <v>6</v>
      </c>
      <c r="I1203" s="224" t="s">
        <v>2992</v>
      </c>
      <c r="J1203" s="120" t="s">
        <v>2492</v>
      </c>
      <c r="K1203" s="4"/>
      <c r="L1203" s="4"/>
      <c r="M1203" s="4" t="s">
        <v>28</v>
      </c>
      <c r="N1203" s="185"/>
      <c r="O1203" s="4" t="s">
        <v>28</v>
      </c>
      <c r="P1203" s="4"/>
      <c r="Q1203" s="4" t="s">
        <v>28</v>
      </c>
      <c r="R1203" s="4"/>
      <c r="S1203" s="4"/>
      <c r="T1203" s="4" t="s">
        <v>28</v>
      </c>
      <c r="U1203" s="4"/>
      <c r="V1203" s="4" t="s">
        <v>28</v>
      </c>
      <c r="W1203" s="185"/>
      <c r="X1203" s="4" t="s">
        <v>28</v>
      </c>
      <c r="Y1203" s="4"/>
      <c r="Z1203" s="4"/>
      <c r="AA1203" s="4" t="s">
        <v>28</v>
      </c>
      <c r="AB1203" s="4"/>
      <c r="AC1203" s="4" t="s">
        <v>28</v>
      </c>
      <c r="AD1203" s="4"/>
      <c r="AE1203" s="4" t="s">
        <v>28</v>
      </c>
      <c r="AF1203" s="4"/>
      <c r="AG1203" s="4"/>
      <c r="AH1203" s="4" t="s">
        <v>28</v>
      </c>
      <c r="AI1203" s="4"/>
      <c r="AJ1203" s="4" t="s">
        <v>28</v>
      </c>
      <c r="AK1203" s="4"/>
      <c r="AL1203" s="4" t="s">
        <v>28</v>
      </c>
      <c r="AM1203" s="4"/>
      <c r="AN1203" s="4"/>
      <c r="AO1203" s="4" t="s">
        <v>28</v>
      </c>
      <c r="AP1203" s="45">
        <f ca="1">COUNTIFS(INDIRECT(Data!$J$2),"&lt;&gt;")</f>
        <v>13</v>
      </c>
      <c r="AQ1203" s="45">
        <f ca="1">COUNTIFS(INDIRECT(Data!$J$2),"P")</f>
        <v>0</v>
      </c>
      <c r="AR1203" s="45">
        <f ca="1">COUNTIFS(INDIRECT(Data!$J$2),"A")</f>
        <v>13</v>
      </c>
      <c r="AS1203" s="46">
        <f ca="1">COUNTIFS(INDIRECT(Data!$J$2),"L")</f>
        <v>0</v>
      </c>
      <c r="AT1203" s="47">
        <f ca="1">IFERROR(Attd_Sheet[[#This Row],[Classes Attended]]/Attd_Sheet[[#This Row],[Column1]],"")</f>
        <v>0</v>
      </c>
      <c r="AU1203" s="26"/>
    </row>
    <row r="1204" spans="1:47" s="35" customFormat="1" hidden="1" x14ac:dyDescent="0.25">
      <c r="A1204" s="42">
        <f>COUNTIFS(Attd_Sheet[Student ID],Attd_Sheet[[#This Row],[Student ID]])</f>
        <v>1</v>
      </c>
      <c r="B1204" s="13" t="s">
        <v>95</v>
      </c>
      <c r="C1204" s="199" t="s">
        <v>2494</v>
      </c>
      <c r="D1204" s="253" t="s">
        <v>2584</v>
      </c>
      <c r="E1204" s="253" t="s">
        <v>2585</v>
      </c>
      <c r="F1204" s="196" t="s">
        <v>132</v>
      </c>
      <c r="G1204" s="215" t="s">
        <v>2604</v>
      </c>
      <c r="H1204" s="193" t="s">
        <v>6</v>
      </c>
      <c r="I1204" s="224" t="s">
        <v>2992</v>
      </c>
      <c r="J1204" s="200" t="s">
        <v>2492</v>
      </c>
      <c r="K1204" s="4"/>
      <c r="L1204" s="4"/>
      <c r="M1204" s="4" t="s">
        <v>28</v>
      </c>
      <c r="N1204" s="185"/>
      <c r="O1204" s="4" t="s">
        <v>28</v>
      </c>
      <c r="P1204" s="4"/>
      <c r="Q1204" s="4" t="s">
        <v>28</v>
      </c>
      <c r="R1204" s="4"/>
      <c r="S1204" s="4"/>
      <c r="T1204" s="4" t="s">
        <v>28</v>
      </c>
      <c r="U1204" s="4"/>
      <c r="V1204" s="4" t="s">
        <v>28</v>
      </c>
      <c r="W1204" s="185"/>
      <c r="X1204" s="4" t="s">
        <v>28</v>
      </c>
      <c r="Y1204" s="4"/>
      <c r="Z1204" s="4"/>
      <c r="AA1204" s="4" t="s">
        <v>28</v>
      </c>
      <c r="AB1204" s="4"/>
      <c r="AC1204" s="4" t="s">
        <v>28</v>
      </c>
      <c r="AD1204" s="4"/>
      <c r="AE1204" s="4" t="s">
        <v>28</v>
      </c>
      <c r="AF1204" s="4"/>
      <c r="AG1204" s="4"/>
      <c r="AH1204" s="4" t="s">
        <v>28</v>
      </c>
      <c r="AI1204" s="4"/>
      <c r="AJ1204" s="4" t="s">
        <v>28</v>
      </c>
      <c r="AK1204" s="4"/>
      <c r="AL1204" s="4" t="s">
        <v>28</v>
      </c>
      <c r="AM1204" s="4"/>
      <c r="AN1204" s="4"/>
      <c r="AO1204" s="4" t="s">
        <v>28</v>
      </c>
      <c r="AP1204" s="45">
        <f ca="1">COUNTIFS(INDIRECT(Data!$J$2),"&lt;&gt;")</f>
        <v>13</v>
      </c>
      <c r="AQ1204" s="45">
        <f ca="1">COUNTIFS(INDIRECT(Data!$J$2),"P")</f>
        <v>0</v>
      </c>
      <c r="AR1204" s="45">
        <f ca="1">COUNTIFS(INDIRECT(Data!$J$2),"A")</f>
        <v>13</v>
      </c>
      <c r="AS1204" s="46">
        <f ca="1">COUNTIFS(INDIRECT(Data!$J$2),"L")</f>
        <v>0</v>
      </c>
      <c r="AT1204" s="47">
        <f ca="1">IFERROR(Attd_Sheet[[#This Row],[Classes Attended]]/Attd_Sheet[[#This Row],[Column1]],"")</f>
        <v>0</v>
      </c>
      <c r="AU1204" s="26"/>
    </row>
    <row r="1205" spans="1:47" s="35" customFormat="1" hidden="1" x14ac:dyDescent="0.25">
      <c r="A1205" s="42">
        <f>COUNTIFS(Attd_Sheet[Student ID],Attd_Sheet[[#This Row],[Student ID]])</f>
        <v>1</v>
      </c>
      <c r="B1205" s="13" t="s">
        <v>137</v>
      </c>
      <c r="C1205" s="193" t="s">
        <v>2494</v>
      </c>
      <c r="D1205" s="215" t="s">
        <v>2586</v>
      </c>
      <c r="E1205" s="215" t="s">
        <v>2587</v>
      </c>
      <c r="F1205" s="196" t="s">
        <v>132</v>
      </c>
      <c r="G1205" s="215" t="s">
        <v>2604</v>
      </c>
      <c r="H1205" s="193" t="s">
        <v>6</v>
      </c>
      <c r="I1205" s="224" t="s">
        <v>2992</v>
      </c>
      <c r="J1205" s="120" t="s">
        <v>2492</v>
      </c>
      <c r="K1205" s="4"/>
      <c r="L1205" s="4"/>
      <c r="M1205" s="4" t="s">
        <v>16</v>
      </c>
      <c r="N1205" s="185"/>
      <c r="O1205" s="4" t="s">
        <v>16</v>
      </c>
      <c r="P1205" s="4"/>
      <c r="Q1205" s="4" t="s">
        <v>16</v>
      </c>
      <c r="R1205" s="4"/>
      <c r="S1205" s="4"/>
      <c r="T1205" s="4" t="s">
        <v>16</v>
      </c>
      <c r="U1205" s="4"/>
      <c r="V1205" s="4" t="s">
        <v>16</v>
      </c>
      <c r="W1205" s="185"/>
      <c r="X1205" s="4" t="s">
        <v>16</v>
      </c>
      <c r="Y1205" s="4"/>
      <c r="Z1205" s="4"/>
      <c r="AA1205" s="4" t="s">
        <v>16</v>
      </c>
      <c r="AB1205" s="4"/>
      <c r="AC1205" s="4" t="s">
        <v>16</v>
      </c>
      <c r="AD1205" s="4"/>
      <c r="AE1205" s="4" t="s">
        <v>16</v>
      </c>
      <c r="AF1205" s="4"/>
      <c r="AG1205" s="4"/>
      <c r="AH1205" s="4" t="s">
        <v>16</v>
      </c>
      <c r="AI1205" s="4"/>
      <c r="AJ1205" s="4" t="s">
        <v>16</v>
      </c>
      <c r="AK1205" s="4"/>
      <c r="AL1205" s="4" t="s">
        <v>16</v>
      </c>
      <c r="AM1205" s="4"/>
      <c r="AN1205" s="4"/>
      <c r="AO1205" s="4" t="s">
        <v>16</v>
      </c>
      <c r="AP1205" s="45">
        <f ca="1">COUNTIFS(INDIRECT(Data!$J$2),"&lt;&gt;")</f>
        <v>13</v>
      </c>
      <c r="AQ1205" s="45">
        <f ca="1">COUNTIFS(INDIRECT(Data!$J$2),"P")</f>
        <v>13</v>
      </c>
      <c r="AR1205" s="45">
        <f ca="1">COUNTIFS(INDIRECT(Data!$J$2),"A")</f>
        <v>0</v>
      </c>
      <c r="AS1205" s="46">
        <f ca="1">COUNTIFS(INDIRECT(Data!$J$2),"L")</f>
        <v>0</v>
      </c>
      <c r="AT1205" s="47">
        <f ca="1">IFERROR(Attd_Sheet[[#This Row],[Classes Attended]]/Attd_Sheet[[#This Row],[Column1]],"")</f>
        <v>1</v>
      </c>
      <c r="AU1205" s="26"/>
    </row>
    <row r="1206" spans="1:47" s="35" customFormat="1" hidden="1" x14ac:dyDescent="0.25">
      <c r="A1206" s="42">
        <f>COUNTIFS(Attd_Sheet[Student ID],Attd_Sheet[[#This Row],[Student ID]])</f>
        <v>1</v>
      </c>
      <c r="B1206" s="13" t="s">
        <v>137</v>
      </c>
      <c r="C1206" s="193" t="s">
        <v>2494</v>
      </c>
      <c r="D1206" s="215" t="s">
        <v>2588</v>
      </c>
      <c r="E1206" s="215" t="s">
        <v>2589</v>
      </c>
      <c r="F1206" s="196" t="s">
        <v>132</v>
      </c>
      <c r="G1206" s="215" t="s">
        <v>2604</v>
      </c>
      <c r="H1206" s="193" t="s">
        <v>6</v>
      </c>
      <c r="I1206" s="224" t="s">
        <v>2992</v>
      </c>
      <c r="J1206" s="120" t="s">
        <v>2492</v>
      </c>
      <c r="K1206" s="4"/>
      <c r="L1206" s="4"/>
      <c r="M1206" s="4" t="s">
        <v>28</v>
      </c>
      <c r="N1206" s="185"/>
      <c r="O1206" s="4" t="s">
        <v>16</v>
      </c>
      <c r="P1206" s="4"/>
      <c r="Q1206" s="4" t="s">
        <v>16</v>
      </c>
      <c r="R1206" s="4"/>
      <c r="S1206" s="4"/>
      <c r="T1206" s="4" t="s">
        <v>16</v>
      </c>
      <c r="U1206" s="4"/>
      <c r="V1206" s="4" t="s">
        <v>16</v>
      </c>
      <c r="W1206" s="185"/>
      <c r="X1206" s="4" t="s">
        <v>16</v>
      </c>
      <c r="Y1206" s="4"/>
      <c r="Z1206" s="4"/>
      <c r="AA1206" s="4" t="s">
        <v>16</v>
      </c>
      <c r="AB1206" s="4"/>
      <c r="AC1206" s="4" t="s">
        <v>16</v>
      </c>
      <c r="AD1206" s="4"/>
      <c r="AE1206" s="4" t="s">
        <v>16</v>
      </c>
      <c r="AF1206" s="4"/>
      <c r="AG1206" s="4"/>
      <c r="AH1206" s="4" t="s">
        <v>16</v>
      </c>
      <c r="AI1206" s="4"/>
      <c r="AJ1206" s="4" t="s">
        <v>16</v>
      </c>
      <c r="AK1206" s="4"/>
      <c r="AL1206" s="4" t="s">
        <v>16</v>
      </c>
      <c r="AM1206" s="4"/>
      <c r="AN1206" s="4"/>
      <c r="AO1206" s="4" t="s">
        <v>16</v>
      </c>
      <c r="AP1206" s="45">
        <f ca="1">COUNTIFS(INDIRECT(Data!$J$2),"&lt;&gt;")</f>
        <v>13</v>
      </c>
      <c r="AQ1206" s="45">
        <f ca="1">COUNTIFS(INDIRECT(Data!$J$2),"P")</f>
        <v>12</v>
      </c>
      <c r="AR1206" s="45">
        <f ca="1">COUNTIFS(INDIRECT(Data!$J$2),"A")</f>
        <v>1</v>
      </c>
      <c r="AS1206" s="46">
        <f ca="1">COUNTIFS(INDIRECT(Data!$J$2),"L")</f>
        <v>0</v>
      </c>
      <c r="AT1206" s="47">
        <f ca="1">IFERROR(Attd_Sheet[[#This Row],[Classes Attended]]/Attd_Sheet[[#This Row],[Column1]],"")</f>
        <v>0.92307692307692313</v>
      </c>
      <c r="AU1206" s="26"/>
    </row>
    <row r="1207" spans="1:47" s="35" customFormat="1" hidden="1" x14ac:dyDescent="0.25">
      <c r="A1207" s="42">
        <f>COUNTIFS(Attd_Sheet[Student ID],Attd_Sheet[[#This Row],[Student ID]])</f>
        <v>1</v>
      </c>
      <c r="B1207" s="13" t="s">
        <v>95</v>
      </c>
      <c r="C1207" s="193" t="s">
        <v>2494</v>
      </c>
      <c r="D1207" s="215" t="s">
        <v>2590</v>
      </c>
      <c r="E1207" s="262" t="s">
        <v>2591</v>
      </c>
      <c r="F1207" s="196" t="s">
        <v>132</v>
      </c>
      <c r="G1207" s="215" t="s">
        <v>2604</v>
      </c>
      <c r="H1207" s="193" t="s">
        <v>6</v>
      </c>
      <c r="I1207" s="224" t="s">
        <v>2992</v>
      </c>
      <c r="J1207" s="120" t="s">
        <v>2492</v>
      </c>
      <c r="K1207" s="4"/>
      <c r="L1207" s="4"/>
      <c r="M1207" s="4" t="s">
        <v>28</v>
      </c>
      <c r="N1207" s="185"/>
      <c r="O1207" s="4" t="s">
        <v>28</v>
      </c>
      <c r="P1207" s="4"/>
      <c r="Q1207" s="4" t="s">
        <v>28</v>
      </c>
      <c r="R1207" s="4"/>
      <c r="S1207" s="4"/>
      <c r="T1207" s="4" t="s">
        <v>28</v>
      </c>
      <c r="U1207" s="4"/>
      <c r="V1207" s="4" t="s">
        <v>28</v>
      </c>
      <c r="W1207" s="185"/>
      <c r="X1207" s="4" t="s">
        <v>28</v>
      </c>
      <c r="Y1207" s="4"/>
      <c r="Z1207" s="4"/>
      <c r="AA1207" s="4" t="s">
        <v>28</v>
      </c>
      <c r="AB1207" s="4"/>
      <c r="AC1207" s="4" t="s">
        <v>28</v>
      </c>
      <c r="AD1207" s="4"/>
      <c r="AE1207" s="4" t="s">
        <v>28</v>
      </c>
      <c r="AF1207" s="4"/>
      <c r="AG1207" s="4"/>
      <c r="AH1207" s="4" t="s">
        <v>28</v>
      </c>
      <c r="AI1207" s="4"/>
      <c r="AJ1207" s="4" t="s">
        <v>28</v>
      </c>
      <c r="AK1207" s="4"/>
      <c r="AL1207" s="4" t="s">
        <v>28</v>
      </c>
      <c r="AM1207" s="4"/>
      <c r="AN1207" s="4"/>
      <c r="AO1207" s="4" t="s">
        <v>28</v>
      </c>
      <c r="AP1207" s="45">
        <f ca="1">COUNTIFS(INDIRECT(Data!$J$2),"&lt;&gt;")</f>
        <v>13</v>
      </c>
      <c r="AQ1207" s="45">
        <f ca="1">COUNTIFS(INDIRECT(Data!$J$2),"P")</f>
        <v>0</v>
      </c>
      <c r="AR1207" s="45">
        <f ca="1">COUNTIFS(INDIRECT(Data!$J$2),"A")</f>
        <v>13</v>
      </c>
      <c r="AS1207" s="46">
        <f ca="1">COUNTIFS(INDIRECT(Data!$J$2),"L")</f>
        <v>0</v>
      </c>
      <c r="AT1207" s="47">
        <f ca="1">IFERROR(Attd_Sheet[[#This Row],[Classes Attended]]/Attd_Sheet[[#This Row],[Column1]],"")</f>
        <v>0</v>
      </c>
      <c r="AU1207" s="26"/>
    </row>
    <row r="1208" spans="1:47" s="35" customFormat="1" hidden="1" x14ac:dyDescent="0.25">
      <c r="A1208" s="42">
        <f>COUNTIFS(Attd_Sheet[Student ID],Attd_Sheet[[#This Row],[Student ID]])</f>
        <v>1</v>
      </c>
      <c r="B1208" s="13" t="s">
        <v>137</v>
      </c>
      <c r="C1208" s="193" t="s">
        <v>2494</v>
      </c>
      <c r="D1208" s="215" t="s">
        <v>2592</v>
      </c>
      <c r="E1208" s="215" t="s">
        <v>2593</v>
      </c>
      <c r="F1208" s="196" t="s">
        <v>132</v>
      </c>
      <c r="G1208" s="215" t="s">
        <v>2604</v>
      </c>
      <c r="H1208" s="193" t="s">
        <v>6</v>
      </c>
      <c r="I1208" s="224" t="s">
        <v>2992</v>
      </c>
      <c r="J1208" s="120" t="s">
        <v>2492</v>
      </c>
      <c r="K1208" s="4"/>
      <c r="L1208" s="4"/>
      <c r="M1208" s="4" t="s">
        <v>16</v>
      </c>
      <c r="N1208" s="185"/>
      <c r="O1208" s="4" t="s">
        <v>16</v>
      </c>
      <c r="P1208" s="4"/>
      <c r="Q1208" s="4" t="s">
        <v>16</v>
      </c>
      <c r="R1208" s="4"/>
      <c r="S1208" s="4"/>
      <c r="T1208" s="4" t="s">
        <v>16</v>
      </c>
      <c r="U1208" s="4"/>
      <c r="V1208" s="4" t="s">
        <v>16</v>
      </c>
      <c r="W1208" s="185"/>
      <c r="X1208" s="4" t="s">
        <v>16</v>
      </c>
      <c r="Y1208" s="4"/>
      <c r="Z1208" s="4"/>
      <c r="AA1208" s="4" t="s">
        <v>16</v>
      </c>
      <c r="AB1208" s="4"/>
      <c r="AC1208" s="4" t="s">
        <v>16</v>
      </c>
      <c r="AD1208" s="4"/>
      <c r="AE1208" s="4" t="s">
        <v>16</v>
      </c>
      <c r="AF1208" s="4"/>
      <c r="AG1208" s="4"/>
      <c r="AH1208" s="4" t="s">
        <v>16</v>
      </c>
      <c r="AI1208" s="4"/>
      <c r="AJ1208" s="4" t="s">
        <v>16</v>
      </c>
      <c r="AK1208" s="4"/>
      <c r="AL1208" s="4" t="s">
        <v>16</v>
      </c>
      <c r="AM1208" s="4"/>
      <c r="AN1208" s="4"/>
      <c r="AO1208" s="4" t="s">
        <v>16</v>
      </c>
      <c r="AP1208" s="45">
        <f ca="1">COUNTIFS(INDIRECT(Data!$J$2),"&lt;&gt;")</f>
        <v>13</v>
      </c>
      <c r="AQ1208" s="45">
        <f ca="1">COUNTIFS(INDIRECT(Data!$J$2),"P")</f>
        <v>13</v>
      </c>
      <c r="AR1208" s="45">
        <f ca="1">COUNTIFS(INDIRECT(Data!$J$2),"A")</f>
        <v>0</v>
      </c>
      <c r="AS1208" s="46">
        <f ca="1">COUNTIFS(INDIRECT(Data!$J$2),"L")</f>
        <v>0</v>
      </c>
      <c r="AT1208" s="47">
        <f ca="1">IFERROR(Attd_Sheet[[#This Row],[Classes Attended]]/Attd_Sheet[[#This Row],[Column1]],"")</f>
        <v>1</v>
      </c>
      <c r="AU1208" s="26"/>
    </row>
    <row r="1209" spans="1:47" s="35" customFormat="1" hidden="1" x14ac:dyDescent="0.25">
      <c r="A1209" s="42">
        <f>COUNTIFS(Attd_Sheet[Student ID],Attd_Sheet[[#This Row],[Student ID]])</f>
        <v>1</v>
      </c>
      <c r="B1209" s="13" t="s">
        <v>137</v>
      </c>
      <c r="C1209" s="193" t="s">
        <v>2494</v>
      </c>
      <c r="D1209" s="215" t="s">
        <v>2594</v>
      </c>
      <c r="E1209" s="215" t="s">
        <v>2595</v>
      </c>
      <c r="F1209" s="196" t="s">
        <v>132</v>
      </c>
      <c r="G1209" s="215" t="s">
        <v>2604</v>
      </c>
      <c r="H1209" s="193" t="s">
        <v>6</v>
      </c>
      <c r="I1209" s="224" t="s">
        <v>2992</v>
      </c>
      <c r="J1209" s="120" t="s">
        <v>2492</v>
      </c>
      <c r="K1209" s="4"/>
      <c r="L1209" s="4"/>
      <c r="M1209" s="4" t="s">
        <v>16</v>
      </c>
      <c r="N1209" s="185"/>
      <c r="O1209" s="4" t="s">
        <v>16</v>
      </c>
      <c r="P1209" s="4"/>
      <c r="Q1209" s="4" t="s">
        <v>16</v>
      </c>
      <c r="R1209" s="4"/>
      <c r="S1209" s="4"/>
      <c r="T1209" s="4" t="s">
        <v>16</v>
      </c>
      <c r="U1209" s="4"/>
      <c r="V1209" s="4" t="s">
        <v>16</v>
      </c>
      <c r="W1209" s="185"/>
      <c r="X1209" s="4" t="s">
        <v>16</v>
      </c>
      <c r="Y1209" s="4"/>
      <c r="Z1209" s="4"/>
      <c r="AA1209" s="4" t="s">
        <v>16</v>
      </c>
      <c r="AB1209" s="4"/>
      <c r="AC1209" s="4" t="s">
        <v>16</v>
      </c>
      <c r="AD1209" s="4"/>
      <c r="AE1209" s="4" t="s">
        <v>16</v>
      </c>
      <c r="AF1209" s="4"/>
      <c r="AG1209" s="4"/>
      <c r="AH1209" s="4" t="s">
        <v>16</v>
      </c>
      <c r="AI1209" s="4"/>
      <c r="AJ1209" s="4" t="s">
        <v>16</v>
      </c>
      <c r="AK1209" s="4"/>
      <c r="AL1209" s="4" t="s">
        <v>16</v>
      </c>
      <c r="AM1209" s="4"/>
      <c r="AN1209" s="4"/>
      <c r="AO1209" s="4" t="s">
        <v>16</v>
      </c>
      <c r="AP1209" s="45">
        <f ca="1">COUNTIFS(INDIRECT(Data!$J$2),"&lt;&gt;")</f>
        <v>13</v>
      </c>
      <c r="AQ1209" s="45">
        <f ca="1">COUNTIFS(INDIRECT(Data!$J$2),"P")</f>
        <v>13</v>
      </c>
      <c r="AR1209" s="45">
        <f ca="1">COUNTIFS(INDIRECT(Data!$J$2),"A")</f>
        <v>0</v>
      </c>
      <c r="AS1209" s="46">
        <f ca="1">COUNTIFS(INDIRECT(Data!$J$2),"L")</f>
        <v>0</v>
      </c>
      <c r="AT1209" s="47">
        <f ca="1">IFERROR(Attd_Sheet[[#This Row],[Classes Attended]]/Attd_Sheet[[#This Row],[Column1]],"")</f>
        <v>1</v>
      </c>
      <c r="AU1209" s="26"/>
    </row>
    <row r="1210" spans="1:47" s="35" customFormat="1" hidden="1" x14ac:dyDescent="0.25">
      <c r="A1210" s="42">
        <f>COUNTIFS(Attd_Sheet[Student ID],Attd_Sheet[[#This Row],[Student ID]])</f>
        <v>1</v>
      </c>
      <c r="B1210" s="13" t="s">
        <v>137</v>
      </c>
      <c r="C1210" s="193" t="s">
        <v>2494</v>
      </c>
      <c r="D1210" s="215" t="s">
        <v>2596</v>
      </c>
      <c r="E1210" s="215" t="s">
        <v>2597</v>
      </c>
      <c r="F1210" s="196" t="s">
        <v>132</v>
      </c>
      <c r="G1210" s="215" t="s">
        <v>2604</v>
      </c>
      <c r="H1210" s="193" t="s">
        <v>6</v>
      </c>
      <c r="I1210" s="224" t="s">
        <v>2992</v>
      </c>
      <c r="J1210" s="120" t="s">
        <v>2492</v>
      </c>
      <c r="K1210" s="4"/>
      <c r="L1210" s="4"/>
      <c r="M1210" s="4" t="s">
        <v>16</v>
      </c>
      <c r="N1210" s="185"/>
      <c r="O1210" s="4" t="s">
        <v>16</v>
      </c>
      <c r="P1210" s="4"/>
      <c r="Q1210" s="4" t="s">
        <v>16</v>
      </c>
      <c r="R1210" s="4"/>
      <c r="S1210" s="4"/>
      <c r="T1210" s="4" t="s">
        <v>16</v>
      </c>
      <c r="U1210" s="4"/>
      <c r="V1210" s="4" t="s">
        <v>16</v>
      </c>
      <c r="W1210" s="185"/>
      <c r="X1210" s="4" t="s">
        <v>16</v>
      </c>
      <c r="Y1210" s="4"/>
      <c r="Z1210" s="4"/>
      <c r="AA1210" s="4" t="s">
        <v>16</v>
      </c>
      <c r="AB1210" s="4"/>
      <c r="AC1210" s="4" t="s">
        <v>16</v>
      </c>
      <c r="AD1210" s="4"/>
      <c r="AE1210" s="4" t="s">
        <v>16</v>
      </c>
      <c r="AF1210" s="4"/>
      <c r="AG1210" s="4"/>
      <c r="AH1210" s="4" t="s">
        <v>16</v>
      </c>
      <c r="AI1210" s="4"/>
      <c r="AJ1210" s="4" t="s">
        <v>16</v>
      </c>
      <c r="AK1210" s="4"/>
      <c r="AL1210" s="4" t="s">
        <v>16</v>
      </c>
      <c r="AM1210" s="4"/>
      <c r="AN1210" s="4"/>
      <c r="AO1210" s="4" t="s">
        <v>16</v>
      </c>
      <c r="AP1210" s="45">
        <f ca="1">COUNTIFS(INDIRECT(Data!$J$2),"&lt;&gt;")</f>
        <v>13</v>
      </c>
      <c r="AQ1210" s="45">
        <f ca="1">COUNTIFS(INDIRECT(Data!$J$2),"P")</f>
        <v>13</v>
      </c>
      <c r="AR1210" s="45">
        <f ca="1">COUNTIFS(INDIRECT(Data!$J$2),"A")</f>
        <v>0</v>
      </c>
      <c r="AS1210" s="46">
        <f ca="1">COUNTIFS(INDIRECT(Data!$J$2),"L")</f>
        <v>0</v>
      </c>
      <c r="AT1210" s="47">
        <f ca="1">IFERROR(Attd_Sheet[[#This Row],[Classes Attended]]/Attd_Sheet[[#This Row],[Column1]],"")</f>
        <v>1</v>
      </c>
      <c r="AU1210" s="26"/>
    </row>
    <row r="1211" spans="1:47" s="35" customFormat="1" hidden="1" x14ac:dyDescent="0.25">
      <c r="A1211" s="42">
        <f>COUNTIFS(Attd_Sheet[Student ID],Attd_Sheet[[#This Row],[Student ID]])</f>
        <v>1</v>
      </c>
      <c r="B1211" s="13" t="s">
        <v>137</v>
      </c>
      <c r="C1211" s="193" t="s">
        <v>2494</v>
      </c>
      <c r="D1211" s="215" t="s">
        <v>2598</v>
      </c>
      <c r="E1211" s="215" t="s">
        <v>2599</v>
      </c>
      <c r="F1211" s="196" t="s">
        <v>132</v>
      </c>
      <c r="G1211" s="215" t="s">
        <v>2604</v>
      </c>
      <c r="H1211" s="193" t="s">
        <v>6</v>
      </c>
      <c r="I1211" s="224" t="s">
        <v>2992</v>
      </c>
      <c r="J1211" s="120" t="s">
        <v>2492</v>
      </c>
      <c r="K1211" s="4"/>
      <c r="L1211" s="4"/>
      <c r="M1211" s="4" t="s">
        <v>16</v>
      </c>
      <c r="N1211" s="185"/>
      <c r="O1211" s="4" t="s">
        <v>16</v>
      </c>
      <c r="P1211" s="4"/>
      <c r="Q1211" s="4" t="s">
        <v>16</v>
      </c>
      <c r="R1211" s="4"/>
      <c r="S1211" s="4"/>
      <c r="T1211" s="4" t="s">
        <v>16</v>
      </c>
      <c r="U1211" s="4"/>
      <c r="V1211" s="4" t="s">
        <v>16</v>
      </c>
      <c r="W1211" s="185"/>
      <c r="X1211" s="4" t="s">
        <v>16</v>
      </c>
      <c r="Y1211" s="4"/>
      <c r="Z1211" s="4"/>
      <c r="AA1211" s="4" t="s">
        <v>16</v>
      </c>
      <c r="AB1211" s="4"/>
      <c r="AC1211" s="4" t="s">
        <v>16</v>
      </c>
      <c r="AD1211" s="4"/>
      <c r="AE1211" s="4" t="s">
        <v>16</v>
      </c>
      <c r="AF1211" s="4"/>
      <c r="AG1211" s="4"/>
      <c r="AH1211" s="4" t="s">
        <v>16</v>
      </c>
      <c r="AI1211" s="4"/>
      <c r="AJ1211" s="4" t="s">
        <v>16</v>
      </c>
      <c r="AK1211" s="4"/>
      <c r="AL1211" s="4" t="s">
        <v>16</v>
      </c>
      <c r="AM1211" s="4"/>
      <c r="AN1211" s="4"/>
      <c r="AO1211" s="4" t="s">
        <v>16</v>
      </c>
      <c r="AP1211" s="45">
        <f ca="1">COUNTIFS(INDIRECT(Data!$J$2),"&lt;&gt;")</f>
        <v>13</v>
      </c>
      <c r="AQ1211" s="45">
        <f ca="1">COUNTIFS(INDIRECT(Data!$J$2),"P")</f>
        <v>13</v>
      </c>
      <c r="AR1211" s="45">
        <f ca="1">COUNTIFS(INDIRECT(Data!$J$2),"A")</f>
        <v>0</v>
      </c>
      <c r="AS1211" s="46">
        <f ca="1">COUNTIFS(INDIRECT(Data!$J$2),"L")</f>
        <v>0</v>
      </c>
      <c r="AT1211" s="47">
        <f ca="1">IFERROR(Attd_Sheet[[#This Row],[Classes Attended]]/Attd_Sheet[[#This Row],[Column1]],"")</f>
        <v>1</v>
      </c>
      <c r="AU1211" s="26"/>
    </row>
    <row r="1212" spans="1:47" s="35" customFormat="1" hidden="1" x14ac:dyDescent="0.25">
      <c r="A1212" s="42">
        <f>COUNTIFS(Attd_Sheet[Student ID],Attd_Sheet[[#This Row],[Student ID]])</f>
        <v>1</v>
      </c>
      <c r="B1212" s="13" t="s">
        <v>137</v>
      </c>
      <c r="C1212" s="193" t="s">
        <v>2494</v>
      </c>
      <c r="D1212" s="215" t="s">
        <v>2600</v>
      </c>
      <c r="E1212" s="215" t="s">
        <v>2601</v>
      </c>
      <c r="F1212" s="196" t="s">
        <v>132</v>
      </c>
      <c r="G1212" s="215" t="s">
        <v>2604</v>
      </c>
      <c r="H1212" s="193" t="s">
        <v>6</v>
      </c>
      <c r="I1212" s="224" t="s">
        <v>2992</v>
      </c>
      <c r="J1212" s="120" t="s">
        <v>2492</v>
      </c>
      <c r="K1212" s="4"/>
      <c r="L1212" s="4"/>
      <c r="M1212" s="4" t="s">
        <v>16</v>
      </c>
      <c r="N1212" s="185"/>
      <c r="O1212" s="4" t="s">
        <v>16</v>
      </c>
      <c r="P1212" s="4"/>
      <c r="Q1212" s="4" t="s">
        <v>16</v>
      </c>
      <c r="R1212" s="4"/>
      <c r="S1212" s="4"/>
      <c r="T1212" s="4" t="s">
        <v>16</v>
      </c>
      <c r="U1212" s="4"/>
      <c r="V1212" s="4" t="s">
        <v>16</v>
      </c>
      <c r="W1212" s="185"/>
      <c r="X1212" s="4" t="s">
        <v>16</v>
      </c>
      <c r="Y1212" s="4"/>
      <c r="Z1212" s="4"/>
      <c r="AA1212" s="4" t="s">
        <v>16</v>
      </c>
      <c r="AB1212" s="4"/>
      <c r="AC1212" s="4" t="s">
        <v>16</v>
      </c>
      <c r="AD1212" s="4"/>
      <c r="AE1212" s="4" t="s">
        <v>16</v>
      </c>
      <c r="AF1212" s="4"/>
      <c r="AG1212" s="4"/>
      <c r="AH1212" s="4" t="s">
        <v>16</v>
      </c>
      <c r="AI1212" s="4"/>
      <c r="AJ1212" s="4" t="s">
        <v>16</v>
      </c>
      <c r="AK1212" s="4"/>
      <c r="AL1212" s="4" t="s">
        <v>16</v>
      </c>
      <c r="AM1212" s="4"/>
      <c r="AN1212" s="4"/>
      <c r="AO1212" s="4" t="s">
        <v>16</v>
      </c>
      <c r="AP1212" s="45">
        <f ca="1">COUNTIFS(INDIRECT(Data!$J$2),"&lt;&gt;")</f>
        <v>13</v>
      </c>
      <c r="AQ1212" s="45">
        <f ca="1">COUNTIFS(INDIRECT(Data!$J$2),"P")</f>
        <v>13</v>
      </c>
      <c r="AR1212" s="45">
        <f ca="1">COUNTIFS(INDIRECT(Data!$J$2),"A")</f>
        <v>0</v>
      </c>
      <c r="AS1212" s="46">
        <f ca="1">COUNTIFS(INDIRECT(Data!$J$2),"L")</f>
        <v>0</v>
      </c>
      <c r="AT1212" s="47">
        <f ca="1">IFERROR(Attd_Sheet[[#This Row],[Classes Attended]]/Attd_Sheet[[#This Row],[Column1]],"")</f>
        <v>1</v>
      </c>
      <c r="AU1212" s="26"/>
    </row>
    <row r="1213" spans="1:47" s="35" customFormat="1" hidden="1" x14ac:dyDescent="0.25">
      <c r="A1213" s="42">
        <f>COUNTIFS(Attd_Sheet[Student ID],Attd_Sheet[[#This Row],[Student ID]])</f>
        <v>1</v>
      </c>
      <c r="B1213" s="13" t="s">
        <v>138</v>
      </c>
      <c r="C1213" s="193" t="s">
        <v>2494</v>
      </c>
      <c r="D1213" s="215" t="s">
        <v>2602</v>
      </c>
      <c r="E1213" s="262" t="s">
        <v>2603</v>
      </c>
      <c r="F1213" s="196" t="s">
        <v>132</v>
      </c>
      <c r="G1213" s="215" t="s">
        <v>2604</v>
      </c>
      <c r="H1213" s="193" t="s">
        <v>6</v>
      </c>
      <c r="I1213" s="224" t="s">
        <v>2992</v>
      </c>
      <c r="J1213" s="120" t="s">
        <v>2492</v>
      </c>
      <c r="K1213" s="4"/>
      <c r="L1213" s="4"/>
      <c r="M1213" s="4" t="s">
        <v>28</v>
      </c>
      <c r="N1213" s="185"/>
      <c r="O1213" s="4" t="s">
        <v>28</v>
      </c>
      <c r="P1213" s="4"/>
      <c r="Q1213" s="4" t="s">
        <v>28</v>
      </c>
      <c r="R1213" s="4"/>
      <c r="S1213" s="4"/>
      <c r="T1213" s="4" t="s">
        <v>28</v>
      </c>
      <c r="U1213" s="4"/>
      <c r="V1213" s="4" t="s">
        <v>28</v>
      </c>
      <c r="W1213" s="185"/>
      <c r="X1213" s="4" t="s">
        <v>28</v>
      </c>
      <c r="Y1213" s="4"/>
      <c r="Z1213" s="4"/>
      <c r="AA1213" s="4" t="s">
        <v>28</v>
      </c>
      <c r="AB1213" s="4"/>
      <c r="AC1213" s="4" t="s">
        <v>28</v>
      </c>
      <c r="AD1213" s="4"/>
      <c r="AE1213" s="4" t="s">
        <v>28</v>
      </c>
      <c r="AF1213" s="4"/>
      <c r="AG1213" s="4"/>
      <c r="AH1213" s="4" t="s">
        <v>28</v>
      </c>
      <c r="AI1213" s="4"/>
      <c r="AJ1213" s="4" t="s">
        <v>28</v>
      </c>
      <c r="AK1213" s="4"/>
      <c r="AL1213" s="4" t="s">
        <v>28</v>
      </c>
      <c r="AM1213" s="4"/>
      <c r="AN1213" s="4"/>
      <c r="AO1213" s="4" t="s">
        <v>28</v>
      </c>
      <c r="AP1213" s="45">
        <f ca="1">COUNTIFS(INDIRECT(Data!$J$2),"&lt;&gt;")</f>
        <v>13</v>
      </c>
      <c r="AQ1213" s="45">
        <f ca="1">COUNTIFS(INDIRECT(Data!$J$2),"P")</f>
        <v>0</v>
      </c>
      <c r="AR1213" s="45">
        <f ca="1">COUNTIFS(INDIRECT(Data!$J$2),"A")</f>
        <v>13</v>
      </c>
      <c r="AS1213" s="46">
        <f ca="1">COUNTIFS(INDIRECT(Data!$J$2),"L")</f>
        <v>0</v>
      </c>
      <c r="AT1213" s="47">
        <f ca="1">IFERROR(Attd_Sheet[[#This Row],[Classes Attended]]/Attd_Sheet[[#This Row],[Column1]],"")</f>
        <v>0</v>
      </c>
      <c r="AU1213" s="26"/>
    </row>
    <row r="1214" spans="1:47" s="35" customFormat="1" hidden="1" x14ac:dyDescent="0.25">
      <c r="A1214" s="42">
        <f>COUNTIFS(Attd_Sheet[Student ID],Attd_Sheet[[#This Row],[Student ID]])</f>
        <v>1</v>
      </c>
      <c r="B1214" s="13" t="s">
        <v>137</v>
      </c>
      <c r="C1214" s="196" t="s">
        <v>2920</v>
      </c>
      <c r="D1214" s="215" t="s">
        <v>974</v>
      </c>
      <c r="E1214" s="215" t="s">
        <v>1774</v>
      </c>
      <c r="F1214" s="196" t="s">
        <v>132</v>
      </c>
      <c r="G1214" s="215" t="s">
        <v>2475</v>
      </c>
      <c r="H1214" s="193" t="s">
        <v>7</v>
      </c>
      <c r="I1214" s="224" t="s">
        <v>2872</v>
      </c>
      <c r="J1214" s="120" t="s">
        <v>2492</v>
      </c>
      <c r="K1214" s="4" t="s">
        <v>16</v>
      </c>
      <c r="L1214" s="4"/>
      <c r="M1214" s="4"/>
      <c r="N1214" s="4" t="s">
        <v>28</v>
      </c>
      <c r="O1214" s="4"/>
      <c r="P1214" s="4" t="s">
        <v>16</v>
      </c>
      <c r="Q1214" s="4"/>
      <c r="R1214" s="4" t="s">
        <v>28</v>
      </c>
      <c r="S1214" s="4"/>
      <c r="T1214" s="4"/>
      <c r="U1214" s="4" t="s">
        <v>28</v>
      </c>
      <c r="V1214" s="4"/>
      <c r="W1214" s="4" t="s">
        <v>16</v>
      </c>
      <c r="X1214" s="4"/>
      <c r="Y1214" s="4"/>
      <c r="Z1214" s="4"/>
      <c r="AA1214" s="4"/>
      <c r="AB1214" s="4" t="s">
        <v>16</v>
      </c>
      <c r="AC1214" s="4"/>
      <c r="AD1214" s="4" t="s">
        <v>16</v>
      </c>
      <c r="AE1214" s="236"/>
      <c r="AF1214" s="4" t="s">
        <v>16</v>
      </c>
      <c r="AG1214" s="4"/>
      <c r="AH1214" s="4"/>
      <c r="AI1214" s="4" t="s">
        <v>16</v>
      </c>
      <c r="AJ1214" s="4"/>
      <c r="AK1214" s="4" t="s">
        <v>16</v>
      </c>
      <c r="AL1214" s="4"/>
      <c r="AM1214" s="4" t="s">
        <v>16</v>
      </c>
      <c r="AN1214" s="4"/>
      <c r="AO1214" s="4"/>
      <c r="AP1214" s="45">
        <f ca="1">COUNTIFS(INDIRECT(Data!$J$2),"&lt;&gt;")</f>
        <v>12</v>
      </c>
      <c r="AQ1214" s="45">
        <f ca="1">COUNTIFS(INDIRECT(Data!$J$2),"P")</f>
        <v>9</v>
      </c>
      <c r="AR1214" s="45">
        <f ca="1">COUNTIFS(INDIRECT(Data!$J$2),"A")</f>
        <v>3</v>
      </c>
      <c r="AS1214" s="46">
        <f ca="1">COUNTIFS(INDIRECT(Data!$J$2),"L")</f>
        <v>0</v>
      </c>
      <c r="AT1214" s="47">
        <f ca="1">IFERROR(Attd_Sheet[[#This Row],[Classes Attended]]/Attd_Sheet[[#This Row],[Column1]],"")</f>
        <v>0.75</v>
      </c>
      <c r="AU1214" s="26"/>
    </row>
    <row r="1215" spans="1:47" s="35" customFormat="1" hidden="1" x14ac:dyDescent="0.25">
      <c r="A1215" s="42">
        <f>COUNTIFS(Attd_Sheet[Student ID],Attd_Sheet[[#This Row],[Student ID]])</f>
        <v>1</v>
      </c>
      <c r="B1215" s="13" t="s">
        <v>137</v>
      </c>
      <c r="C1215" s="196" t="s">
        <v>2920</v>
      </c>
      <c r="D1215" s="215" t="s">
        <v>975</v>
      </c>
      <c r="E1215" s="215" t="s">
        <v>1081</v>
      </c>
      <c r="F1215" s="196" t="s">
        <v>132</v>
      </c>
      <c r="G1215" s="215" t="s">
        <v>2475</v>
      </c>
      <c r="H1215" s="193" t="s">
        <v>7</v>
      </c>
      <c r="I1215" s="224" t="s">
        <v>2872</v>
      </c>
      <c r="J1215" s="120" t="s">
        <v>2492</v>
      </c>
      <c r="K1215" s="4" t="s">
        <v>28</v>
      </c>
      <c r="L1215" s="4"/>
      <c r="M1215" s="4"/>
      <c r="N1215" s="4" t="s">
        <v>16</v>
      </c>
      <c r="O1215" s="4"/>
      <c r="P1215" s="4" t="s">
        <v>16</v>
      </c>
      <c r="Q1215" s="4"/>
      <c r="R1215" s="4" t="s">
        <v>16</v>
      </c>
      <c r="S1215" s="4"/>
      <c r="T1215" s="4"/>
      <c r="U1215" s="4" t="s">
        <v>16</v>
      </c>
      <c r="V1215" s="4"/>
      <c r="W1215" s="4" t="s">
        <v>16</v>
      </c>
      <c r="X1215" s="4"/>
      <c r="Y1215" s="4"/>
      <c r="Z1215" s="4"/>
      <c r="AA1215" s="4"/>
      <c r="AB1215" s="4" t="s">
        <v>16</v>
      </c>
      <c r="AC1215" s="4"/>
      <c r="AD1215" s="4" t="s">
        <v>16</v>
      </c>
      <c r="AE1215" s="236"/>
      <c r="AF1215" s="4" t="s">
        <v>16</v>
      </c>
      <c r="AG1215" s="4"/>
      <c r="AH1215" s="4"/>
      <c r="AI1215" s="4" t="s">
        <v>16</v>
      </c>
      <c r="AJ1215" s="4"/>
      <c r="AK1215" s="4" t="s">
        <v>16</v>
      </c>
      <c r="AL1215" s="4"/>
      <c r="AM1215" s="4" t="s">
        <v>16</v>
      </c>
      <c r="AN1215" s="4"/>
      <c r="AO1215" s="4"/>
      <c r="AP1215" s="45">
        <f ca="1">COUNTIFS(INDIRECT(Data!$J$2),"&lt;&gt;")</f>
        <v>12</v>
      </c>
      <c r="AQ1215" s="45">
        <f ca="1">COUNTIFS(INDIRECT(Data!$J$2),"P")</f>
        <v>11</v>
      </c>
      <c r="AR1215" s="45">
        <f ca="1">COUNTIFS(INDIRECT(Data!$J$2),"A")</f>
        <v>1</v>
      </c>
      <c r="AS1215" s="46">
        <f ca="1">COUNTIFS(INDIRECT(Data!$J$2),"L")</f>
        <v>0</v>
      </c>
      <c r="AT1215" s="47">
        <f ca="1">IFERROR(Attd_Sheet[[#This Row],[Classes Attended]]/Attd_Sheet[[#This Row],[Column1]],"")</f>
        <v>0.91666666666666663</v>
      </c>
      <c r="AU1215" s="26"/>
    </row>
    <row r="1216" spans="1:47" s="35" customFormat="1" hidden="1" x14ac:dyDescent="0.25">
      <c r="A1216" s="42">
        <f>COUNTIFS(Attd_Sheet[Student ID],Attd_Sheet[[#This Row],[Student ID]])</f>
        <v>1</v>
      </c>
      <c r="B1216" s="13" t="s">
        <v>137</v>
      </c>
      <c r="C1216" s="196" t="s">
        <v>2920</v>
      </c>
      <c r="D1216" s="215" t="s">
        <v>976</v>
      </c>
      <c r="E1216" s="215" t="s">
        <v>1775</v>
      </c>
      <c r="F1216" s="196" t="s">
        <v>132</v>
      </c>
      <c r="G1216" s="215" t="s">
        <v>2475</v>
      </c>
      <c r="H1216" s="193" t="s">
        <v>7</v>
      </c>
      <c r="I1216" s="224" t="s">
        <v>2872</v>
      </c>
      <c r="J1216" s="120" t="s">
        <v>2492</v>
      </c>
      <c r="K1216" s="4" t="s">
        <v>28</v>
      </c>
      <c r="L1216" s="4"/>
      <c r="M1216" s="4"/>
      <c r="N1216" s="4" t="s">
        <v>28</v>
      </c>
      <c r="O1216" s="4"/>
      <c r="P1216" s="4" t="s">
        <v>28</v>
      </c>
      <c r="Q1216" s="4"/>
      <c r="R1216" s="4" t="s">
        <v>28</v>
      </c>
      <c r="S1216" s="4"/>
      <c r="T1216" s="4"/>
      <c r="U1216" s="4" t="s">
        <v>16</v>
      </c>
      <c r="V1216" s="4"/>
      <c r="W1216" s="4" t="s">
        <v>16</v>
      </c>
      <c r="X1216" s="4"/>
      <c r="Y1216" s="4"/>
      <c r="Z1216" s="4"/>
      <c r="AA1216" s="4"/>
      <c r="AB1216" s="4" t="s">
        <v>16</v>
      </c>
      <c r="AC1216" s="4"/>
      <c r="AD1216" s="4" t="s">
        <v>16</v>
      </c>
      <c r="AE1216" s="236"/>
      <c r="AF1216" s="4" t="s">
        <v>16</v>
      </c>
      <c r="AG1216" s="4"/>
      <c r="AH1216" s="4"/>
      <c r="AI1216" s="4" t="s">
        <v>16</v>
      </c>
      <c r="AJ1216" s="4"/>
      <c r="AK1216" s="4" t="s">
        <v>16</v>
      </c>
      <c r="AL1216" s="4"/>
      <c r="AM1216" s="4" t="s">
        <v>16</v>
      </c>
      <c r="AN1216" s="4"/>
      <c r="AO1216" s="4"/>
      <c r="AP1216" s="45">
        <f ca="1">COUNTIFS(INDIRECT(Data!$J$2),"&lt;&gt;")</f>
        <v>12</v>
      </c>
      <c r="AQ1216" s="45">
        <f ca="1">COUNTIFS(INDIRECT(Data!$J$2),"P")</f>
        <v>8</v>
      </c>
      <c r="AR1216" s="45">
        <f ca="1">COUNTIFS(INDIRECT(Data!$J$2),"A")</f>
        <v>4</v>
      </c>
      <c r="AS1216" s="46">
        <f ca="1">COUNTIFS(INDIRECT(Data!$J$2),"L")</f>
        <v>0</v>
      </c>
      <c r="AT1216" s="47">
        <f ca="1">IFERROR(Attd_Sheet[[#This Row],[Classes Attended]]/Attd_Sheet[[#This Row],[Column1]],"")</f>
        <v>0.66666666666666663</v>
      </c>
      <c r="AU1216" s="26"/>
    </row>
    <row r="1217" spans="1:47" s="35" customFormat="1" hidden="1" x14ac:dyDescent="0.25">
      <c r="A1217" s="42">
        <f>COUNTIFS(Attd_Sheet[Student ID],Attd_Sheet[[#This Row],[Student ID]])</f>
        <v>1</v>
      </c>
      <c r="B1217" s="13" t="s">
        <v>137</v>
      </c>
      <c r="C1217" s="196" t="s">
        <v>2920</v>
      </c>
      <c r="D1217" s="215" t="s">
        <v>977</v>
      </c>
      <c r="E1217" s="215" t="s">
        <v>1776</v>
      </c>
      <c r="F1217" s="196" t="s">
        <v>132</v>
      </c>
      <c r="G1217" s="215" t="s">
        <v>2475</v>
      </c>
      <c r="H1217" s="193" t="s">
        <v>7</v>
      </c>
      <c r="I1217" s="224" t="s">
        <v>2872</v>
      </c>
      <c r="J1217" s="120" t="s">
        <v>2492</v>
      </c>
      <c r="K1217" s="4" t="s">
        <v>16</v>
      </c>
      <c r="L1217" s="4"/>
      <c r="M1217" s="4"/>
      <c r="N1217" s="4" t="s">
        <v>16</v>
      </c>
      <c r="O1217" s="4"/>
      <c r="P1217" s="4" t="s">
        <v>16</v>
      </c>
      <c r="Q1217" s="4"/>
      <c r="R1217" s="4" t="s">
        <v>16</v>
      </c>
      <c r="S1217" s="4"/>
      <c r="T1217" s="4"/>
      <c r="U1217" s="4" t="s">
        <v>16</v>
      </c>
      <c r="V1217" s="4"/>
      <c r="W1217" s="4" t="s">
        <v>16</v>
      </c>
      <c r="X1217" s="4"/>
      <c r="Y1217" s="4"/>
      <c r="Z1217" s="4"/>
      <c r="AA1217" s="4"/>
      <c r="AB1217" s="4" t="s">
        <v>16</v>
      </c>
      <c r="AC1217" s="4"/>
      <c r="AD1217" s="4" t="s">
        <v>16</v>
      </c>
      <c r="AE1217" s="236"/>
      <c r="AF1217" s="4" t="s">
        <v>16</v>
      </c>
      <c r="AG1217" s="4"/>
      <c r="AH1217" s="4"/>
      <c r="AI1217" s="4" t="s">
        <v>16</v>
      </c>
      <c r="AJ1217" s="4"/>
      <c r="AK1217" s="4" t="s">
        <v>16</v>
      </c>
      <c r="AL1217" s="4"/>
      <c r="AM1217" s="4" t="s">
        <v>16</v>
      </c>
      <c r="AN1217" s="4"/>
      <c r="AO1217" s="4"/>
      <c r="AP1217" s="45">
        <f ca="1">COUNTIFS(INDIRECT(Data!$J$2),"&lt;&gt;")</f>
        <v>12</v>
      </c>
      <c r="AQ1217" s="45">
        <f ca="1">COUNTIFS(INDIRECT(Data!$J$2),"P")</f>
        <v>12</v>
      </c>
      <c r="AR1217" s="45">
        <f ca="1">COUNTIFS(INDIRECT(Data!$J$2),"A")</f>
        <v>0</v>
      </c>
      <c r="AS1217" s="46">
        <f ca="1">COUNTIFS(INDIRECT(Data!$J$2),"L")</f>
        <v>0</v>
      </c>
      <c r="AT1217" s="47">
        <f ca="1">IFERROR(Attd_Sheet[[#This Row],[Classes Attended]]/Attd_Sheet[[#This Row],[Column1]],"")</f>
        <v>1</v>
      </c>
      <c r="AU1217" s="26"/>
    </row>
    <row r="1218" spans="1:47" s="35" customFormat="1" hidden="1" x14ac:dyDescent="0.25">
      <c r="A1218" s="42">
        <f>COUNTIFS(Attd_Sheet[Student ID],Attd_Sheet[[#This Row],[Student ID]])</f>
        <v>1</v>
      </c>
      <c r="B1218" s="13" t="s">
        <v>137</v>
      </c>
      <c r="C1218" s="196" t="s">
        <v>2920</v>
      </c>
      <c r="D1218" s="215" t="s">
        <v>978</v>
      </c>
      <c r="E1218" s="215" t="s">
        <v>1777</v>
      </c>
      <c r="F1218" s="196" t="s">
        <v>132</v>
      </c>
      <c r="G1218" s="215" t="s">
        <v>2475</v>
      </c>
      <c r="H1218" s="193" t="s">
        <v>7</v>
      </c>
      <c r="I1218" s="224" t="s">
        <v>2872</v>
      </c>
      <c r="J1218" s="120" t="s">
        <v>2492</v>
      </c>
      <c r="K1218" s="4" t="s">
        <v>16</v>
      </c>
      <c r="L1218" s="4"/>
      <c r="M1218" s="4"/>
      <c r="N1218" s="4" t="s">
        <v>28</v>
      </c>
      <c r="O1218" s="4"/>
      <c r="P1218" s="4" t="s">
        <v>28</v>
      </c>
      <c r="Q1218" s="4"/>
      <c r="R1218" s="4" t="s">
        <v>16</v>
      </c>
      <c r="S1218" s="4"/>
      <c r="T1218" s="4"/>
      <c r="U1218" s="4" t="s">
        <v>16</v>
      </c>
      <c r="V1218" s="4"/>
      <c r="W1218" s="4" t="s">
        <v>16</v>
      </c>
      <c r="X1218" s="4"/>
      <c r="Y1218" s="4"/>
      <c r="Z1218" s="4"/>
      <c r="AA1218" s="4"/>
      <c r="AB1218" s="4" t="s">
        <v>16</v>
      </c>
      <c r="AC1218" s="4"/>
      <c r="AD1218" s="4" t="s">
        <v>16</v>
      </c>
      <c r="AE1218" s="236"/>
      <c r="AF1218" s="4" t="s">
        <v>16</v>
      </c>
      <c r="AG1218" s="4"/>
      <c r="AH1218" s="4"/>
      <c r="AI1218" s="4" t="s">
        <v>16</v>
      </c>
      <c r="AJ1218" s="4"/>
      <c r="AK1218" s="4" t="s">
        <v>16</v>
      </c>
      <c r="AL1218" s="4"/>
      <c r="AM1218" s="4" t="s">
        <v>16</v>
      </c>
      <c r="AN1218" s="4"/>
      <c r="AO1218" s="4"/>
      <c r="AP1218" s="45">
        <f ca="1">COUNTIFS(INDIRECT(Data!$J$2),"&lt;&gt;")</f>
        <v>12</v>
      </c>
      <c r="AQ1218" s="45">
        <f ca="1">COUNTIFS(INDIRECT(Data!$J$2),"P")</f>
        <v>10</v>
      </c>
      <c r="AR1218" s="45">
        <f ca="1">COUNTIFS(INDIRECT(Data!$J$2),"A")</f>
        <v>2</v>
      </c>
      <c r="AS1218" s="46">
        <f ca="1">COUNTIFS(INDIRECT(Data!$J$2),"L")</f>
        <v>0</v>
      </c>
      <c r="AT1218" s="47">
        <f ca="1">IFERROR(Attd_Sheet[[#This Row],[Classes Attended]]/Attd_Sheet[[#This Row],[Column1]],"")</f>
        <v>0.83333333333333337</v>
      </c>
      <c r="AU1218" s="26"/>
    </row>
    <row r="1219" spans="1:47" s="35" customFormat="1" hidden="1" x14ac:dyDescent="0.25">
      <c r="A1219" s="42">
        <f>COUNTIFS(Attd_Sheet[Student ID],Attd_Sheet[[#This Row],[Student ID]])</f>
        <v>1</v>
      </c>
      <c r="B1219" s="13" t="s">
        <v>137</v>
      </c>
      <c r="C1219" s="196" t="s">
        <v>2920</v>
      </c>
      <c r="D1219" s="215" t="s">
        <v>979</v>
      </c>
      <c r="E1219" s="215" t="s">
        <v>1778</v>
      </c>
      <c r="F1219" s="196" t="s">
        <v>132</v>
      </c>
      <c r="G1219" s="215" t="s">
        <v>2475</v>
      </c>
      <c r="H1219" s="193" t="s">
        <v>7</v>
      </c>
      <c r="I1219" s="224" t="s">
        <v>2872</v>
      </c>
      <c r="J1219" s="120" t="s">
        <v>2492</v>
      </c>
      <c r="K1219" s="4" t="s">
        <v>28</v>
      </c>
      <c r="L1219" s="4"/>
      <c r="M1219" s="4"/>
      <c r="N1219" s="4" t="s">
        <v>28</v>
      </c>
      <c r="O1219" s="4"/>
      <c r="P1219" s="4" t="s">
        <v>28</v>
      </c>
      <c r="Q1219" s="4"/>
      <c r="R1219" s="4" t="s">
        <v>28</v>
      </c>
      <c r="S1219" s="4"/>
      <c r="T1219" s="4"/>
      <c r="U1219" s="4" t="s">
        <v>16</v>
      </c>
      <c r="V1219" s="4"/>
      <c r="W1219" s="4" t="s">
        <v>16</v>
      </c>
      <c r="X1219" s="4"/>
      <c r="Y1219" s="4"/>
      <c r="Z1219" s="4"/>
      <c r="AA1219" s="4"/>
      <c r="AB1219" s="4" t="s">
        <v>16</v>
      </c>
      <c r="AC1219" s="4"/>
      <c r="AD1219" s="4" t="s">
        <v>16</v>
      </c>
      <c r="AE1219" s="236"/>
      <c r="AF1219" s="4" t="s">
        <v>16</v>
      </c>
      <c r="AG1219" s="4"/>
      <c r="AH1219" s="4"/>
      <c r="AI1219" s="4" t="s">
        <v>16</v>
      </c>
      <c r="AJ1219" s="4"/>
      <c r="AK1219" s="4" t="s">
        <v>16</v>
      </c>
      <c r="AL1219" s="4"/>
      <c r="AM1219" s="4" t="s">
        <v>16</v>
      </c>
      <c r="AN1219" s="4"/>
      <c r="AO1219" s="4"/>
      <c r="AP1219" s="45">
        <f ca="1">COUNTIFS(INDIRECT(Data!$J$2),"&lt;&gt;")</f>
        <v>12</v>
      </c>
      <c r="AQ1219" s="45">
        <f ca="1">COUNTIFS(INDIRECT(Data!$J$2),"P")</f>
        <v>8</v>
      </c>
      <c r="AR1219" s="45">
        <f ca="1">COUNTIFS(INDIRECT(Data!$J$2),"A")</f>
        <v>4</v>
      </c>
      <c r="AS1219" s="46">
        <f ca="1">COUNTIFS(INDIRECT(Data!$J$2),"L")</f>
        <v>0</v>
      </c>
      <c r="AT1219" s="47">
        <f ca="1">IFERROR(Attd_Sheet[[#This Row],[Classes Attended]]/Attd_Sheet[[#This Row],[Column1]],"")</f>
        <v>0.66666666666666663</v>
      </c>
      <c r="AU1219" s="26"/>
    </row>
    <row r="1220" spans="1:47" s="35" customFormat="1" hidden="1" x14ac:dyDescent="0.25">
      <c r="A1220" s="42">
        <f>COUNTIFS(Attd_Sheet[Student ID],Attd_Sheet[[#This Row],[Student ID]])</f>
        <v>1</v>
      </c>
      <c r="B1220" s="13" t="s">
        <v>137</v>
      </c>
      <c r="C1220" s="196" t="s">
        <v>2920</v>
      </c>
      <c r="D1220" s="215" t="s">
        <v>980</v>
      </c>
      <c r="E1220" s="215" t="s">
        <v>1779</v>
      </c>
      <c r="F1220" s="196" t="s">
        <v>132</v>
      </c>
      <c r="G1220" s="215" t="s">
        <v>2475</v>
      </c>
      <c r="H1220" s="193" t="s">
        <v>7</v>
      </c>
      <c r="I1220" s="224" t="s">
        <v>2872</v>
      </c>
      <c r="J1220" s="120" t="s">
        <v>2492</v>
      </c>
      <c r="K1220" s="4" t="s">
        <v>16</v>
      </c>
      <c r="L1220" s="4"/>
      <c r="M1220" s="4"/>
      <c r="N1220" s="4" t="s">
        <v>28</v>
      </c>
      <c r="O1220" s="4"/>
      <c r="P1220" s="4" t="s">
        <v>16</v>
      </c>
      <c r="Q1220" s="4"/>
      <c r="R1220" s="4" t="s">
        <v>16</v>
      </c>
      <c r="S1220" s="4"/>
      <c r="T1220" s="4"/>
      <c r="U1220" s="4" t="s">
        <v>16</v>
      </c>
      <c r="V1220" s="4"/>
      <c r="W1220" s="4" t="s">
        <v>16</v>
      </c>
      <c r="X1220" s="4"/>
      <c r="Y1220" s="4"/>
      <c r="Z1220" s="4"/>
      <c r="AA1220" s="4"/>
      <c r="AB1220" s="4" t="s">
        <v>28</v>
      </c>
      <c r="AC1220" s="4"/>
      <c r="AD1220" s="4" t="s">
        <v>16</v>
      </c>
      <c r="AE1220" s="236"/>
      <c r="AF1220" s="4" t="s">
        <v>16</v>
      </c>
      <c r="AG1220" s="4"/>
      <c r="AH1220" s="4"/>
      <c r="AI1220" s="4" t="s">
        <v>16</v>
      </c>
      <c r="AJ1220" s="4"/>
      <c r="AK1220" s="4" t="s">
        <v>16</v>
      </c>
      <c r="AL1220" s="4"/>
      <c r="AM1220" s="4" t="s">
        <v>16</v>
      </c>
      <c r="AN1220" s="4"/>
      <c r="AO1220" s="4"/>
      <c r="AP1220" s="45">
        <f ca="1">COUNTIFS(INDIRECT(Data!$J$2),"&lt;&gt;")</f>
        <v>12</v>
      </c>
      <c r="AQ1220" s="45">
        <f ca="1">COUNTIFS(INDIRECT(Data!$J$2),"P")</f>
        <v>10</v>
      </c>
      <c r="AR1220" s="45">
        <f ca="1">COUNTIFS(INDIRECT(Data!$J$2),"A")</f>
        <v>2</v>
      </c>
      <c r="AS1220" s="46">
        <f ca="1">COUNTIFS(INDIRECT(Data!$J$2),"L")</f>
        <v>0</v>
      </c>
      <c r="AT1220" s="47">
        <f ca="1">IFERROR(Attd_Sheet[[#This Row],[Classes Attended]]/Attd_Sheet[[#This Row],[Column1]],"")</f>
        <v>0.83333333333333337</v>
      </c>
      <c r="AU1220" s="26"/>
    </row>
    <row r="1221" spans="1:47" s="35" customFormat="1" hidden="1" x14ac:dyDescent="0.25">
      <c r="A1221" s="42">
        <f>COUNTIFS(Attd_Sheet[Student ID],Attd_Sheet[[#This Row],[Student ID]])</f>
        <v>1</v>
      </c>
      <c r="B1221" s="13" t="s">
        <v>137</v>
      </c>
      <c r="C1221" s="193" t="s">
        <v>2494</v>
      </c>
      <c r="D1221" s="215" t="s">
        <v>582</v>
      </c>
      <c r="E1221" s="215" t="s">
        <v>1395</v>
      </c>
      <c r="F1221" s="196" t="s">
        <v>33</v>
      </c>
      <c r="G1221" s="215" t="s">
        <v>2865</v>
      </c>
      <c r="H1221" s="193" t="s">
        <v>6</v>
      </c>
      <c r="I1221" s="224" t="s">
        <v>2992</v>
      </c>
      <c r="J1221" s="120" t="s">
        <v>116</v>
      </c>
      <c r="K1221" s="4"/>
      <c r="L1221" s="4"/>
      <c r="M1221" s="4" t="s">
        <v>16</v>
      </c>
      <c r="N1221" s="4"/>
      <c r="O1221" s="4" t="s">
        <v>16</v>
      </c>
      <c r="P1221" s="4"/>
      <c r="Q1221" s="4" t="s">
        <v>16</v>
      </c>
      <c r="R1221" s="4"/>
      <c r="S1221" s="4"/>
      <c r="T1221" s="4" t="s">
        <v>16</v>
      </c>
      <c r="U1221" s="4"/>
      <c r="V1221" s="4" t="s">
        <v>16</v>
      </c>
      <c r="W1221" s="185"/>
      <c r="X1221" s="4" t="s">
        <v>16</v>
      </c>
      <c r="Y1221" s="4"/>
      <c r="Z1221" s="4"/>
      <c r="AA1221" s="4" t="s">
        <v>16</v>
      </c>
      <c r="AB1221" s="4"/>
      <c r="AC1221" s="4" t="s">
        <v>16</v>
      </c>
      <c r="AD1221" s="4"/>
      <c r="AE1221" s="4" t="s">
        <v>16</v>
      </c>
      <c r="AF1221" s="4"/>
      <c r="AG1221" s="4"/>
      <c r="AH1221" s="4" t="s">
        <v>16</v>
      </c>
      <c r="AI1221" s="4"/>
      <c r="AJ1221" s="4" t="s">
        <v>16</v>
      </c>
      <c r="AK1221" s="4"/>
      <c r="AL1221" s="4" t="s">
        <v>16</v>
      </c>
      <c r="AM1221" s="4"/>
      <c r="AN1221" s="4"/>
      <c r="AO1221" s="4" t="s">
        <v>16</v>
      </c>
      <c r="AP1221" s="42">
        <f ca="1">COUNTIFS(INDIRECT(Data!$J$2),"&lt;&gt;")</f>
        <v>13</v>
      </c>
      <c r="AQ1221" s="42">
        <f ca="1">COUNTIFS(INDIRECT(Data!$J$2),"P")</f>
        <v>13</v>
      </c>
      <c r="AR1221" s="42">
        <f ca="1">COUNTIFS(INDIRECT(Data!$J$2),"A")</f>
        <v>0</v>
      </c>
      <c r="AS1221" s="43">
        <f ca="1">COUNTIFS(INDIRECT(Data!$J$2),"L")</f>
        <v>0</v>
      </c>
      <c r="AT1221" s="44">
        <f ca="1">IFERROR(Attd_Sheet[[#This Row],[Classes Attended]]/Attd_Sheet[[#This Row],[Column1]],"")</f>
        <v>1</v>
      </c>
      <c r="AU1221" s="93" t="s">
        <v>3509</v>
      </c>
    </row>
    <row r="1222" spans="1:47" s="35" customFormat="1" hidden="1" x14ac:dyDescent="0.25">
      <c r="A1222" s="42">
        <f>COUNTIFS(Attd_Sheet[Student ID],Attd_Sheet[[#This Row],[Student ID]])</f>
        <v>1</v>
      </c>
      <c r="B1222" s="13" t="s">
        <v>137</v>
      </c>
      <c r="C1222" s="193" t="s">
        <v>2494</v>
      </c>
      <c r="D1222" s="215" t="s">
        <v>583</v>
      </c>
      <c r="E1222" s="215" t="s">
        <v>1396</v>
      </c>
      <c r="F1222" s="196" t="s">
        <v>33</v>
      </c>
      <c r="G1222" s="215" t="s">
        <v>2865</v>
      </c>
      <c r="H1222" s="193" t="s">
        <v>6</v>
      </c>
      <c r="I1222" s="224" t="s">
        <v>2992</v>
      </c>
      <c r="J1222" s="120" t="s">
        <v>116</v>
      </c>
      <c r="K1222" s="4"/>
      <c r="L1222" s="4"/>
      <c r="M1222" s="4" t="s">
        <v>16</v>
      </c>
      <c r="N1222" s="185"/>
      <c r="O1222" s="4" t="s">
        <v>16</v>
      </c>
      <c r="P1222" s="4"/>
      <c r="Q1222" s="4" t="s">
        <v>16</v>
      </c>
      <c r="R1222" s="4"/>
      <c r="S1222" s="4"/>
      <c r="T1222" s="4" t="s">
        <v>16</v>
      </c>
      <c r="U1222" s="4"/>
      <c r="V1222" s="4" t="s">
        <v>16</v>
      </c>
      <c r="W1222" s="4"/>
      <c r="X1222" s="4" t="s">
        <v>16</v>
      </c>
      <c r="Y1222" s="4"/>
      <c r="Z1222" s="4"/>
      <c r="AA1222" s="4" t="s">
        <v>16</v>
      </c>
      <c r="AB1222" s="4"/>
      <c r="AC1222" s="4" t="s">
        <v>16</v>
      </c>
      <c r="AD1222" s="162"/>
      <c r="AE1222" s="4" t="s">
        <v>16</v>
      </c>
      <c r="AF1222" s="4"/>
      <c r="AG1222" s="4"/>
      <c r="AH1222" s="4" t="s">
        <v>16</v>
      </c>
      <c r="AI1222" s="4"/>
      <c r="AJ1222" s="4" t="s">
        <v>16</v>
      </c>
      <c r="AK1222" s="4"/>
      <c r="AL1222" s="4" t="s">
        <v>16</v>
      </c>
      <c r="AM1222" s="4"/>
      <c r="AN1222" s="4"/>
      <c r="AO1222" s="4" t="s">
        <v>16</v>
      </c>
      <c r="AP1222" s="42">
        <f ca="1">COUNTIFS(INDIRECT(Data!$J$2),"&lt;&gt;")</f>
        <v>13</v>
      </c>
      <c r="AQ1222" s="42">
        <f ca="1">COUNTIFS(INDIRECT(Data!$J$2),"P")</f>
        <v>13</v>
      </c>
      <c r="AR1222" s="42">
        <f ca="1">COUNTIFS(INDIRECT(Data!$J$2),"A")</f>
        <v>0</v>
      </c>
      <c r="AS1222" s="43">
        <f ca="1">COUNTIFS(INDIRECT(Data!$J$2),"L")</f>
        <v>0</v>
      </c>
      <c r="AT1222" s="44">
        <f ca="1">IFERROR(Attd_Sheet[[#This Row],[Classes Attended]]/Attd_Sheet[[#This Row],[Column1]],"")</f>
        <v>1</v>
      </c>
      <c r="AU1222" s="93" t="s">
        <v>3509</v>
      </c>
    </row>
    <row r="1223" spans="1:47" s="35" customFormat="1" hidden="1" x14ac:dyDescent="0.25">
      <c r="A1223" s="42">
        <f>COUNTIFS(Attd_Sheet[Student ID],Attd_Sheet[[#This Row],[Student ID]])</f>
        <v>1</v>
      </c>
      <c r="B1223" s="13" t="s">
        <v>137</v>
      </c>
      <c r="C1223" s="193" t="s">
        <v>2494</v>
      </c>
      <c r="D1223" s="215" t="s">
        <v>703</v>
      </c>
      <c r="E1223" s="215" t="s">
        <v>1513</v>
      </c>
      <c r="F1223" s="196" t="s">
        <v>33</v>
      </c>
      <c r="G1223" s="215" t="s">
        <v>2865</v>
      </c>
      <c r="H1223" s="193" t="s">
        <v>6</v>
      </c>
      <c r="I1223" s="224" t="s">
        <v>2992</v>
      </c>
      <c r="J1223" s="120" t="s">
        <v>116</v>
      </c>
      <c r="K1223" s="4"/>
      <c r="L1223" s="4"/>
      <c r="M1223" s="4" t="s">
        <v>16</v>
      </c>
      <c r="N1223" s="185"/>
      <c r="O1223" s="4" t="s">
        <v>16</v>
      </c>
      <c r="P1223" s="4"/>
      <c r="Q1223" s="4" t="s">
        <v>16</v>
      </c>
      <c r="R1223" s="4"/>
      <c r="S1223" s="4"/>
      <c r="T1223" s="4" t="s">
        <v>16</v>
      </c>
      <c r="U1223" s="4"/>
      <c r="V1223" s="4" t="s">
        <v>28</v>
      </c>
      <c r="W1223" s="4"/>
      <c r="X1223" s="4" t="s">
        <v>16</v>
      </c>
      <c r="Y1223" s="4"/>
      <c r="Z1223" s="4"/>
      <c r="AA1223" s="4" t="s">
        <v>17</v>
      </c>
      <c r="AB1223" s="4"/>
      <c r="AC1223" s="4" t="s">
        <v>16</v>
      </c>
      <c r="AD1223" s="4"/>
      <c r="AE1223" s="4" t="s">
        <v>28</v>
      </c>
      <c r="AF1223" s="4"/>
      <c r="AG1223" s="4"/>
      <c r="AH1223" s="4" t="s">
        <v>16</v>
      </c>
      <c r="AI1223" s="4"/>
      <c r="AJ1223" s="4" t="s">
        <v>16</v>
      </c>
      <c r="AK1223" s="4"/>
      <c r="AL1223" s="4" t="s">
        <v>17</v>
      </c>
      <c r="AM1223" s="4"/>
      <c r="AN1223" s="4"/>
      <c r="AO1223" s="4" t="s">
        <v>17</v>
      </c>
      <c r="AP1223" s="42">
        <f ca="1">COUNTIFS(INDIRECT(Data!$J$2),"&lt;&gt;")</f>
        <v>13</v>
      </c>
      <c r="AQ1223" s="42">
        <f ca="1">COUNTIFS(INDIRECT(Data!$J$2),"P")</f>
        <v>8</v>
      </c>
      <c r="AR1223" s="42">
        <f ca="1">COUNTIFS(INDIRECT(Data!$J$2),"A")</f>
        <v>2</v>
      </c>
      <c r="AS1223" s="43">
        <f ca="1">COUNTIFS(INDIRECT(Data!$J$2),"L")</f>
        <v>3</v>
      </c>
      <c r="AT1223" s="44">
        <f ca="1">IFERROR(Attd_Sheet[[#This Row],[Classes Attended]]/Attd_Sheet[[#This Row],[Column1]],"")</f>
        <v>0.61538461538461542</v>
      </c>
      <c r="AU1223" s="93" t="s">
        <v>3509</v>
      </c>
    </row>
    <row r="1224" spans="1:47" s="35" customFormat="1" hidden="1" x14ac:dyDescent="0.25">
      <c r="A1224" s="42">
        <f>COUNTIFS(Attd_Sheet[Student ID],Attd_Sheet[[#This Row],[Student ID]])</f>
        <v>1</v>
      </c>
      <c r="B1224" s="13" t="s">
        <v>137</v>
      </c>
      <c r="C1224" s="193" t="s">
        <v>2494</v>
      </c>
      <c r="D1224" s="215" t="s">
        <v>721</v>
      </c>
      <c r="E1224" s="215" t="s">
        <v>1192</v>
      </c>
      <c r="F1224" s="196" t="s">
        <v>33</v>
      </c>
      <c r="G1224" s="215" t="s">
        <v>2865</v>
      </c>
      <c r="H1224" s="193" t="s">
        <v>6</v>
      </c>
      <c r="I1224" s="224" t="s">
        <v>2992</v>
      </c>
      <c r="J1224" s="120" t="s">
        <v>116</v>
      </c>
      <c r="K1224" s="4"/>
      <c r="L1224" s="96"/>
      <c r="M1224" s="4" t="s">
        <v>16</v>
      </c>
      <c r="N1224" s="185"/>
      <c r="O1224" s="4" t="s">
        <v>16</v>
      </c>
      <c r="P1224" s="4"/>
      <c r="Q1224" s="4" t="s">
        <v>16</v>
      </c>
      <c r="R1224" s="4"/>
      <c r="S1224" s="4"/>
      <c r="T1224" s="4" t="s">
        <v>28</v>
      </c>
      <c r="U1224" s="4"/>
      <c r="V1224" s="4" t="s">
        <v>16</v>
      </c>
      <c r="W1224" s="4"/>
      <c r="X1224" s="4" t="s">
        <v>16</v>
      </c>
      <c r="Y1224" s="4"/>
      <c r="Z1224" s="4"/>
      <c r="AA1224" s="4" t="s">
        <v>16</v>
      </c>
      <c r="AB1224" s="4"/>
      <c r="AC1224" s="4" t="s">
        <v>16</v>
      </c>
      <c r="AD1224" s="4"/>
      <c r="AE1224" s="4" t="s">
        <v>16</v>
      </c>
      <c r="AF1224" s="4"/>
      <c r="AG1224" s="4"/>
      <c r="AH1224" s="4" t="s">
        <v>16</v>
      </c>
      <c r="AI1224" s="4"/>
      <c r="AJ1224" s="4" t="s">
        <v>16</v>
      </c>
      <c r="AK1224" s="4"/>
      <c r="AL1224" s="4" t="s">
        <v>16</v>
      </c>
      <c r="AM1224" s="4"/>
      <c r="AN1224" s="4"/>
      <c r="AO1224" s="4" t="s">
        <v>16</v>
      </c>
      <c r="AP1224" s="42">
        <f ca="1">COUNTIFS(INDIRECT(Data!$J$2),"&lt;&gt;")</f>
        <v>13</v>
      </c>
      <c r="AQ1224" s="42">
        <f ca="1">COUNTIFS(INDIRECT(Data!$J$2),"P")</f>
        <v>12</v>
      </c>
      <c r="AR1224" s="42">
        <f ca="1">COUNTIFS(INDIRECT(Data!$J$2),"A")</f>
        <v>1</v>
      </c>
      <c r="AS1224" s="43">
        <f ca="1">COUNTIFS(INDIRECT(Data!$J$2),"L")</f>
        <v>0</v>
      </c>
      <c r="AT1224" s="44">
        <f ca="1">IFERROR(Attd_Sheet[[#This Row],[Classes Attended]]/Attd_Sheet[[#This Row],[Column1]],"")</f>
        <v>0.92307692307692313</v>
      </c>
      <c r="AU1224" s="93" t="s">
        <v>3509</v>
      </c>
    </row>
    <row r="1225" spans="1:47" s="35" customFormat="1" hidden="1" x14ac:dyDescent="0.25">
      <c r="A1225" s="42">
        <f>COUNTIFS(Attd_Sheet[Student ID],Attd_Sheet[[#This Row],[Student ID]])</f>
        <v>1</v>
      </c>
      <c r="B1225" s="13" t="s">
        <v>138</v>
      </c>
      <c r="C1225" s="193" t="s">
        <v>2494</v>
      </c>
      <c r="D1225" s="215" t="s">
        <v>584</v>
      </c>
      <c r="E1225" s="215" t="s">
        <v>1397</v>
      </c>
      <c r="F1225" s="196" t="s">
        <v>33</v>
      </c>
      <c r="G1225" s="215" t="s">
        <v>2865</v>
      </c>
      <c r="H1225" s="193" t="s">
        <v>6</v>
      </c>
      <c r="I1225" s="224" t="s">
        <v>2992</v>
      </c>
      <c r="J1225" s="120" t="s">
        <v>116</v>
      </c>
      <c r="K1225" s="4"/>
      <c r="L1225" s="96"/>
      <c r="M1225" s="4" t="s">
        <v>16</v>
      </c>
      <c r="N1225" s="185"/>
      <c r="O1225" s="4" t="s">
        <v>16</v>
      </c>
      <c r="P1225" s="4"/>
      <c r="Q1225" s="4" t="s">
        <v>28</v>
      </c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2">
        <f ca="1">COUNTIFS(INDIRECT(Data!$J$2),"&lt;&gt;")</f>
        <v>3</v>
      </c>
      <c r="AQ1225" s="42">
        <f ca="1">COUNTIFS(INDIRECT(Data!$J$2),"P")</f>
        <v>2</v>
      </c>
      <c r="AR1225" s="42">
        <f ca="1">COUNTIFS(INDIRECT(Data!$J$2),"A")</f>
        <v>1</v>
      </c>
      <c r="AS1225" s="43">
        <f ca="1">COUNTIFS(INDIRECT(Data!$J$2),"L")</f>
        <v>0</v>
      </c>
      <c r="AT1225" s="44">
        <f ca="1">IFERROR(Attd_Sheet[[#This Row],[Classes Attended]]/Attd_Sheet[[#This Row],[Column1]],"")</f>
        <v>0.66666666666666663</v>
      </c>
      <c r="AU1225" s="93" t="s">
        <v>3509</v>
      </c>
    </row>
    <row r="1226" spans="1:47" s="35" customFormat="1" hidden="1" x14ac:dyDescent="0.25">
      <c r="A1226" s="42">
        <f>COUNTIFS(Attd_Sheet[Student ID],Attd_Sheet[[#This Row],[Student ID]])</f>
        <v>1</v>
      </c>
      <c r="B1226" s="13" t="s">
        <v>137</v>
      </c>
      <c r="C1226" s="193" t="s">
        <v>2494</v>
      </c>
      <c r="D1226" s="215" t="s">
        <v>720</v>
      </c>
      <c r="E1226" s="215" t="s">
        <v>1530</v>
      </c>
      <c r="F1226" s="196" t="s">
        <v>33</v>
      </c>
      <c r="G1226" s="215" t="s">
        <v>2865</v>
      </c>
      <c r="H1226" s="193" t="s">
        <v>6</v>
      </c>
      <c r="I1226" s="224" t="s">
        <v>2992</v>
      </c>
      <c r="J1226" s="120" t="s">
        <v>116</v>
      </c>
      <c r="K1226" s="4"/>
      <c r="L1226" s="96"/>
      <c r="M1226" s="4" t="s">
        <v>16</v>
      </c>
      <c r="N1226" s="185"/>
      <c r="O1226" s="4" t="s">
        <v>16</v>
      </c>
      <c r="P1226" s="4"/>
      <c r="Q1226" s="4" t="s">
        <v>16</v>
      </c>
      <c r="R1226" s="4"/>
      <c r="S1226" s="4"/>
      <c r="T1226" s="4" t="s">
        <v>28</v>
      </c>
      <c r="U1226" s="4"/>
      <c r="V1226" s="4" t="s">
        <v>16</v>
      </c>
      <c r="W1226" s="4"/>
      <c r="X1226" s="4" t="s">
        <v>16</v>
      </c>
      <c r="Y1226" s="4"/>
      <c r="Z1226" s="4"/>
      <c r="AA1226" s="4" t="s">
        <v>16</v>
      </c>
      <c r="AB1226" s="4"/>
      <c r="AC1226" s="4" t="s">
        <v>16</v>
      </c>
      <c r="AD1226" s="4"/>
      <c r="AE1226" s="4" t="s">
        <v>16</v>
      </c>
      <c r="AF1226" s="4"/>
      <c r="AG1226" s="4"/>
      <c r="AH1226" s="4" t="s">
        <v>16</v>
      </c>
      <c r="AI1226" s="4"/>
      <c r="AJ1226" s="4" t="s">
        <v>16</v>
      </c>
      <c r="AK1226" s="4"/>
      <c r="AL1226" s="4" t="s">
        <v>16</v>
      </c>
      <c r="AM1226" s="4"/>
      <c r="AN1226" s="4"/>
      <c r="AO1226" s="4" t="s">
        <v>16</v>
      </c>
      <c r="AP1226" s="42">
        <f ca="1">COUNTIFS(INDIRECT(Data!$J$2),"&lt;&gt;")</f>
        <v>13</v>
      </c>
      <c r="AQ1226" s="42">
        <f ca="1">COUNTIFS(INDIRECT(Data!$J$2),"P")</f>
        <v>12</v>
      </c>
      <c r="AR1226" s="42">
        <f ca="1">COUNTIFS(INDIRECT(Data!$J$2),"A")</f>
        <v>1</v>
      </c>
      <c r="AS1226" s="43">
        <f ca="1">COUNTIFS(INDIRECT(Data!$J$2),"L")</f>
        <v>0</v>
      </c>
      <c r="AT1226" s="44">
        <f ca="1">IFERROR(Attd_Sheet[[#This Row],[Classes Attended]]/Attd_Sheet[[#This Row],[Column1]],"")</f>
        <v>0.92307692307692313</v>
      </c>
      <c r="AU1226" s="93" t="s">
        <v>3509</v>
      </c>
    </row>
    <row r="1227" spans="1:47" s="35" customFormat="1" hidden="1" x14ac:dyDescent="0.25">
      <c r="A1227" s="42">
        <f>COUNTIFS(Attd_Sheet[Student ID],Attd_Sheet[[#This Row],[Student ID]])</f>
        <v>1</v>
      </c>
      <c r="B1227" s="13" t="s">
        <v>137</v>
      </c>
      <c r="C1227" s="193" t="s">
        <v>2494</v>
      </c>
      <c r="D1227" s="215" t="s">
        <v>691</v>
      </c>
      <c r="E1227" s="215" t="s">
        <v>1501</v>
      </c>
      <c r="F1227" s="196" t="s">
        <v>33</v>
      </c>
      <c r="G1227" s="215" t="s">
        <v>2865</v>
      </c>
      <c r="H1227" s="193" t="s">
        <v>6</v>
      </c>
      <c r="I1227" s="224" t="s">
        <v>2992</v>
      </c>
      <c r="J1227" s="120" t="s">
        <v>116</v>
      </c>
      <c r="K1227" s="4"/>
      <c r="L1227" s="4"/>
      <c r="M1227" s="4" t="s">
        <v>16</v>
      </c>
      <c r="N1227" s="185"/>
      <c r="O1227" s="4" t="s">
        <v>16</v>
      </c>
      <c r="P1227" s="4"/>
      <c r="Q1227" s="4" t="s">
        <v>16</v>
      </c>
      <c r="R1227" s="4"/>
      <c r="S1227" s="4"/>
      <c r="T1227" s="4" t="s">
        <v>16</v>
      </c>
      <c r="U1227" s="4"/>
      <c r="V1227" s="4" t="s">
        <v>16</v>
      </c>
      <c r="W1227" s="4"/>
      <c r="X1227" s="4" t="s">
        <v>16</v>
      </c>
      <c r="Y1227" s="4"/>
      <c r="Z1227" s="4"/>
      <c r="AA1227" s="4" t="s">
        <v>28</v>
      </c>
      <c r="AB1227" s="4"/>
      <c r="AC1227" s="4" t="s">
        <v>28</v>
      </c>
      <c r="AD1227" s="162"/>
      <c r="AE1227" s="4" t="s">
        <v>28</v>
      </c>
      <c r="AF1227" s="4"/>
      <c r="AG1227" s="4"/>
      <c r="AH1227" s="4" t="s">
        <v>16</v>
      </c>
      <c r="AI1227" s="4"/>
      <c r="AJ1227" s="4" t="s">
        <v>16</v>
      </c>
      <c r="AK1227" s="4"/>
      <c r="AL1227" s="4" t="s">
        <v>16</v>
      </c>
      <c r="AM1227" s="4"/>
      <c r="AN1227" s="4"/>
      <c r="AO1227" s="4" t="s">
        <v>16</v>
      </c>
      <c r="AP1227" s="42">
        <f ca="1">COUNTIFS(INDIRECT(Data!$J$2),"&lt;&gt;")</f>
        <v>13</v>
      </c>
      <c r="AQ1227" s="42">
        <f ca="1">COUNTIFS(INDIRECT(Data!$J$2),"P")</f>
        <v>10</v>
      </c>
      <c r="AR1227" s="42">
        <f ca="1">COUNTIFS(INDIRECT(Data!$J$2),"A")</f>
        <v>3</v>
      </c>
      <c r="AS1227" s="43">
        <f ca="1">COUNTIFS(INDIRECT(Data!$J$2),"L")</f>
        <v>0</v>
      </c>
      <c r="AT1227" s="44">
        <f ca="1">IFERROR(Attd_Sheet[[#This Row],[Classes Attended]]/Attd_Sheet[[#This Row],[Column1]],"")</f>
        <v>0.76923076923076927</v>
      </c>
      <c r="AU1227" s="93" t="s">
        <v>3509</v>
      </c>
    </row>
    <row r="1228" spans="1:47" s="35" customFormat="1" hidden="1" x14ac:dyDescent="0.25">
      <c r="A1228" s="42">
        <f>COUNTIFS(Attd_Sheet[Student ID],Attd_Sheet[[#This Row],[Student ID]])</f>
        <v>1</v>
      </c>
      <c r="B1228" s="13" t="s">
        <v>137</v>
      </c>
      <c r="C1228" s="193" t="s">
        <v>2494</v>
      </c>
      <c r="D1228" s="215" t="s">
        <v>713</v>
      </c>
      <c r="E1228" s="215" t="s">
        <v>1523</v>
      </c>
      <c r="F1228" s="196" t="s">
        <v>33</v>
      </c>
      <c r="G1228" s="215" t="s">
        <v>2865</v>
      </c>
      <c r="H1228" s="193" t="s">
        <v>6</v>
      </c>
      <c r="I1228" s="224" t="s">
        <v>2992</v>
      </c>
      <c r="J1228" s="120" t="s">
        <v>116</v>
      </c>
      <c r="K1228" s="4"/>
      <c r="L1228" s="4"/>
      <c r="M1228" s="4" t="s">
        <v>16</v>
      </c>
      <c r="N1228" s="4"/>
      <c r="O1228" s="4" t="s">
        <v>16</v>
      </c>
      <c r="P1228" s="4"/>
      <c r="Q1228" s="4" t="s">
        <v>16</v>
      </c>
      <c r="R1228" s="4"/>
      <c r="S1228" s="4"/>
      <c r="T1228" s="4" t="s">
        <v>16</v>
      </c>
      <c r="U1228" s="4"/>
      <c r="V1228" s="4" t="s">
        <v>16</v>
      </c>
      <c r="W1228" s="185"/>
      <c r="X1228" s="4" t="s">
        <v>16</v>
      </c>
      <c r="Y1228" s="4"/>
      <c r="Z1228" s="4"/>
      <c r="AA1228" s="4" t="s">
        <v>16</v>
      </c>
      <c r="AB1228" s="4"/>
      <c r="AC1228" s="4" t="s">
        <v>16</v>
      </c>
      <c r="AD1228" s="4"/>
      <c r="AE1228" s="4" t="s">
        <v>16</v>
      </c>
      <c r="AF1228" s="4"/>
      <c r="AG1228" s="4"/>
      <c r="AH1228" s="4" t="s">
        <v>16</v>
      </c>
      <c r="AI1228" s="4"/>
      <c r="AJ1228" s="4" t="s">
        <v>16</v>
      </c>
      <c r="AK1228" s="4"/>
      <c r="AL1228" s="4" t="s">
        <v>16</v>
      </c>
      <c r="AM1228" s="96"/>
      <c r="AN1228" s="4"/>
      <c r="AO1228" s="4" t="s">
        <v>16</v>
      </c>
      <c r="AP1228" s="42">
        <f ca="1">COUNTIFS(INDIRECT(Data!$J$2),"&lt;&gt;")</f>
        <v>13</v>
      </c>
      <c r="AQ1228" s="42">
        <f ca="1">COUNTIFS(INDIRECT(Data!$J$2),"P")</f>
        <v>13</v>
      </c>
      <c r="AR1228" s="42">
        <f ca="1">COUNTIFS(INDIRECT(Data!$J$2),"A")</f>
        <v>0</v>
      </c>
      <c r="AS1228" s="43">
        <f ca="1">COUNTIFS(INDIRECT(Data!$J$2),"L")</f>
        <v>0</v>
      </c>
      <c r="AT1228" s="44">
        <f ca="1">IFERROR(Attd_Sheet[[#This Row],[Classes Attended]]/Attd_Sheet[[#This Row],[Column1]],"")</f>
        <v>1</v>
      </c>
      <c r="AU1228" s="93" t="s">
        <v>3509</v>
      </c>
    </row>
    <row r="1229" spans="1:47" s="35" customFormat="1" hidden="1" x14ac:dyDescent="0.25">
      <c r="A1229" s="42">
        <f>COUNTIFS(Attd_Sheet[Student ID],Attd_Sheet[[#This Row],[Student ID]])</f>
        <v>1</v>
      </c>
      <c r="B1229" s="13" t="s">
        <v>137</v>
      </c>
      <c r="C1229" s="193" t="s">
        <v>2494</v>
      </c>
      <c r="D1229" s="215" t="s">
        <v>585</v>
      </c>
      <c r="E1229" s="215" t="s">
        <v>1398</v>
      </c>
      <c r="F1229" s="196" t="s">
        <v>33</v>
      </c>
      <c r="G1229" s="215" t="s">
        <v>2865</v>
      </c>
      <c r="H1229" s="193" t="s">
        <v>6</v>
      </c>
      <c r="I1229" s="224" t="s">
        <v>2992</v>
      </c>
      <c r="J1229" s="120" t="s">
        <v>116</v>
      </c>
      <c r="K1229" s="4"/>
      <c r="L1229" s="4"/>
      <c r="M1229" s="4" t="s">
        <v>16</v>
      </c>
      <c r="N1229" s="4"/>
      <c r="O1229" s="4" t="s">
        <v>16</v>
      </c>
      <c r="P1229" s="4"/>
      <c r="Q1229" s="4" t="s">
        <v>16</v>
      </c>
      <c r="R1229" s="4"/>
      <c r="S1229" s="4"/>
      <c r="T1229" s="4" t="s">
        <v>16</v>
      </c>
      <c r="U1229" s="4"/>
      <c r="V1229" s="4" t="s">
        <v>16</v>
      </c>
      <c r="W1229" s="185"/>
      <c r="X1229" s="4" t="s">
        <v>16</v>
      </c>
      <c r="Y1229" s="4"/>
      <c r="Z1229" s="4"/>
      <c r="AA1229" s="4" t="s">
        <v>16</v>
      </c>
      <c r="AB1229" s="4"/>
      <c r="AC1229" s="4" t="s">
        <v>16</v>
      </c>
      <c r="AD1229" s="4"/>
      <c r="AE1229" s="4" t="s">
        <v>16</v>
      </c>
      <c r="AF1229" s="4"/>
      <c r="AG1229" s="4"/>
      <c r="AH1229" s="4" t="s">
        <v>16</v>
      </c>
      <c r="AI1229" s="4"/>
      <c r="AJ1229" s="4" t="s">
        <v>16</v>
      </c>
      <c r="AK1229" s="4"/>
      <c r="AL1229" s="4" t="s">
        <v>16</v>
      </c>
      <c r="AM1229" s="96"/>
      <c r="AN1229" s="4"/>
      <c r="AO1229" s="4" t="s">
        <v>16</v>
      </c>
      <c r="AP1229" s="42">
        <f ca="1">COUNTIFS(INDIRECT(Data!$J$2),"&lt;&gt;")</f>
        <v>13</v>
      </c>
      <c r="AQ1229" s="42">
        <f ca="1">COUNTIFS(INDIRECT(Data!$J$2),"P")</f>
        <v>13</v>
      </c>
      <c r="AR1229" s="42">
        <f ca="1">COUNTIFS(INDIRECT(Data!$J$2),"A")</f>
        <v>0</v>
      </c>
      <c r="AS1229" s="43">
        <f ca="1">COUNTIFS(INDIRECT(Data!$J$2),"L")</f>
        <v>0</v>
      </c>
      <c r="AT1229" s="44">
        <f ca="1">IFERROR(Attd_Sheet[[#This Row],[Classes Attended]]/Attd_Sheet[[#This Row],[Column1]],"")</f>
        <v>1</v>
      </c>
      <c r="AU1229" s="93" t="s">
        <v>3509</v>
      </c>
    </row>
    <row r="1230" spans="1:47" s="35" customFormat="1" hidden="1" x14ac:dyDescent="0.25">
      <c r="A1230" s="42">
        <f>COUNTIFS(Attd_Sheet[Student ID],Attd_Sheet[[#This Row],[Student ID]])</f>
        <v>1</v>
      </c>
      <c r="B1230" s="13" t="s">
        <v>137</v>
      </c>
      <c r="C1230" s="193" t="s">
        <v>2494</v>
      </c>
      <c r="D1230" s="215" t="s">
        <v>586</v>
      </c>
      <c r="E1230" s="215" t="s">
        <v>1399</v>
      </c>
      <c r="F1230" s="196" t="s">
        <v>33</v>
      </c>
      <c r="G1230" s="215" t="s">
        <v>2865</v>
      </c>
      <c r="H1230" s="193" t="s">
        <v>6</v>
      </c>
      <c r="I1230" s="224" t="s">
        <v>2992</v>
      </c>
      <c r="J1230" s="120" t="s">
        <v>116</v>
      </c>
      <c r="K1230" s="4"/>
      <c r="L1230" s="4"/>
      <c r="M1230" s="4" t="s">
        <v>16</v>
      </c>
      <c r="N1230" s="4"/>
      <c r="O1230" s="4" t="s">
        <v>16</v>
      </c>
      <c r="P1230" s="4"/>
      <c r="Q1230" s="4" t="s">
        <v>16</v>
      </c>
      <c r="R1230" s="4"/>
      <c r="S1230" s="4"/>
      <c r="T1230" s="4" t="s">
        <v>16</v>
      </c>
      <c r="U1230" s="4"/>
      <c r="V1230" s="4" t="s">
        <v>16</v>
      </c>
      <c r="W1230" s="185"/>
      <c r="X1230" s="4" t="s">
        <v>16</v>
      </c>
      <c r="Y1230" s="4"/>
      <c r="Z1230" s="4"/>
      <c r="AA1230" s="4" t="s">
        <v>16</v>
      </c>
      <c r="AB1230" s="4"/>
      <c r="AC1230" s="4" t="s">
        <v>16</v>
      </c>
      <c r="AD1230" s="4"/>
      <c r="AE1230" s="4" t="s">
        <v>16</v>
      </c>
      <c r="AF1230" s="4"/>
      <c r="AG1230" s="4"/>
      <c r="AH1230" s="4" t="s">
        <v>16</v>
      </c>
      <c r="AI1230" s="4"/>
      <c r="AJ1230" s="4" t="s">
        <v>16</v>
      </c>
      <c r="AK1230" s="4"/>
      <c r="AL1230" s="4" t="s">
        <v>16</v>
      </c>
      <c r="AM1230" s="96"/>
      <c r="AN1230" s="4"/>
      <c r="AO1230" s="4" t="s">
        <v>16</v>
      </c>
      <c r="AP1230" s="42">
        <f ca="1">COUNTIFS(INDIRECT(Data!$J$2),"&lt;&gt;")</f>
        <v>13</v>
      </c>
      <c r="AQ1230" s="42">
        <f ca="1">COUNTIFS(INDIRECT(Data!$J$2),"P")</f>
        <v>13</v>
      </c>
      <c r="AR1230" s="42">
        <f ca="1">COUNTIFS(INDIRECT(Data!$J$2),"A")</f>
        <v>0</v>
      </c>
      <c r="AS1230" s="43">
        <f ca="1">COUNTIFS(INDIRECT(Data!$J$2),"L")</f>
        <v>0</v>
      </c>
      <c r="AT1230" s="44">
        <f ca="1">IFERROR(Attd_Sheet[[#This Row],[Classes Attended]]/Attd_Sheet[[#This Row],[Column1]],"")</f>
        <v>1</v>
      </c>
      <c r="AU1230" s="93" t="s">
        <v>3509</v>
      </c>
    </row>
    <row r="1231" spans="1:47" s="35" customFormat="1" hidden="1" x14ac:dyDescent="0.25">
      <c r="A1231" s="42">
        <f>COUNTIFS(Attd_Sheet[Student ID],Attd_Sheet[[#This Row],[Student ID]])</f>
        <v>1</v>
      </c>
      <c r="B1231" s="13" t="s">
        <v>137</v>
      </c>
      <c r="C1231" s="193" t="s">
        <v>2494</v>
      </c>
      <c r="D1231" s="215" t="s">
        <v>587</v>
      </c>
      <c r="E1231" s="215" t="s">
        <v>1400</v>
      </c>
      <c r="F1231" s="196" t="s">
        <v>33</v>
      </c>
      <c r="G1231" s="215" t="s">
        <v>2865</v>
      </c>
      <c r="H1231" s="193" t="s">
        <v>6</v>
      </c>
      <c r="I1231" s="224" t="s">
        <v>2992</v>
      </c>
      <c r="J1231" s="120" t="s">
        <v>116</v>
      </c>
      <c r="K1231" s="4"/>
      <c r="L1231" s="4"/>
      <c r="M1231" s="4" t="s">
        <v>28</v>
      </c>
      <c r="N1231" s="4"/>
      <c r="O1231" s="4" t="s">
        <v>16</v>
      </c>
      <c r="P1231" s="4"/>
      <c r="Q1231" s="4" t="s">
        <v>28</v>
      </c>
      <c r="R1231" s="4"/>
      <c r="S1231" s="4"/>
      <c r="T1231" s="4" t="s">
        <v>16</v>
      </c>
      <c r="U1231" s="4"/>
      <c r="V1231" s="4" t="s">
        <v>28</v>
      </c>
      <c r="W1231" s="185"/>
      <c r="X1231" s="4" t="s">
        <v>28</v>
      </c>
      <c r="Y1231" s="4"/>
      <c r="Z1231" s="4"/>
      <c r="AA1231" s="4" t="s">
        <v>28</v>
      </c>
      <c r="AB1231" s="4"/>
      <c r="AC1231" s="4" t="s">
        <v>28</v>
      </c>
      <c r="AD1231" s="4"/>
      <c r="AE1231" s="4" t="s">
        <v>16</v>
      </c>
      <c r="AF1231" s="4"/>
      <c r="AG1231" s="4"/>
      <c r="AH1231" s="4" t="s">
        <v>16</v>
      </c>
      <c r="AI1231" s="4"/>
      <c r="AJ1231" s="4" t="s">
        <v>16</v>
      </c>
      <c r="AK1231" s="4"/>
      <c r="AL1231" s="4" t="s">
        <v>28</v>
      </c>
      <c r="AM1231" s="96"/>
      <c r="AN1231" s="4"/>
      <c r="AO1231" s="4" t="s">
        <v>16</v>
      </c>
      <c r="AP1231" s="42">
        <f ca="1">COUNTIFS(INDIRECT(Data!$J$2),"&lt;&gt;")</f>
        <v>13</v>
      </c>
      <c r="AQ1231" s="42">
        <f ca="1">COUNTIFS(INDIRECT(Data!$J$2),"P")</f>
        <v>6</v>
      </c>
      <c r="AR1231" s="42">
        <f ca="1">COUNTIFS(INDIRECT(Data!$J$2),"A")</f>
        <v>7</v>
      </c>
      <c r="AS1231" s="43">
        <f ca="1">COUNTIFS(INDIRECT(Data!$J$2),"L")</f>
        <v>0</v>
      </c>
      <c r="AT1231" s="44">
        <f ca="1">IFERROR(Attd_Sheet[[#This Row],[Classes Attended]]/Attd_Sheet[[#This Row],[Column1]],"")</f>
        <v>0.46153846153846156</v>
      </c>
      <c r="AU1231" s="93" t="s">
        <v>3510</v>
      </c>
    </row>
    <row r="1232" spans="1:47" s="35" customFormat="1" hidden="1" x14ac:dyDescent="0.25">
      <c r="A1232" s="42">
        <f>COUNTIFS(Attd_Sheet[Student ID],Attd_Sheet[[#This Row],[Student ID]])</f>
        <v>1</v>
      </c>
      <c r="B1232" s="13" t="s">
        <v>137</v>
      </c>
      <c r="C1232" s="214" t="s">
        <v>2920</v>
      </c>
      <c r="D1232" s="215" t="s">
        <v>446</v>
      </c>
      <c r="E1232" s="215" t="s">
        <v>1260</v>
      </c>
      <c r="F1232" s="196" t="s">
        <v>33</v>
      </c>
      <c r="G1232" s="215" t="s">
        <v>2436</v>
      </c>
      <c r="H1232" s="193" t="s">
        <v>6</v>
      </c>
      <c r="I1232" s="224" t="s">
        <v>2993</v>
      </c>
      <c r="J1232" s="120" t="s">
        <v>116</v>
      </c>
      <c r="K1232" s="4"/>
      <c r="L1232" s="4"/>
      <c r="M1232" s="4" t="s">
        <v>16</v>
      </c>
      <c r="N1232" s="4"/>
      <c r="O1232" s="4" t="s">
        <v>28</v>
      </c>
      <c r="P1232" s="4"/>
      <c r="Q1232" s="4" t="s">
        <v>16</v>
      </c>
      <c r="R1232" s="4"/>
      <c r="S1232" s="4"/>
      <c r="T1232" s="4" t="s">
        <v>16</v>
      </c>
      <c r="U1232" s="4"/>
      <c r="V1232" s="4" t="s">
        <v>16</v>
      </c>
      <c r="W1232" s="185"/>
      <c r="X1232" s="4" t="s">
        <v>16</v>
      </c>
      <c r="Y1232" s="4"/>
      <c r="Z1232" s="4"/>
      <c r="AA1232" s="4" t="s">
        <v>28</v>
      </c>
      <c r="AB1232" s="4"/>
      <c r="AC1232" s="4" t="s">
        <v>16</v>
      </c>
      <c r="AD1232" s="4"/>
      <c r="AE1232" s="4" t="s">
        <v>16</v>
      </c>
      <c r="AF1232" s="4"/>
      <c r="AG1232" s="4"/>
      <c r="AH1232" s="4" t="s">
        <v>16</v>
      </c>
      <c r="AI1232" s="4"/>
      <c r="AJ1232" s="4" t="s">
        <v>16</v>
      </c>
      <c r="AK1232" s="4"/>
      <c r="AL1232" s="4" t="s">
        <v>16</v>
      </c>
      <c r="AM1232" s="4"/>
      <c r="AN1232" s="4"/>
      <c r="AO1232" s="4" t="s">
        <v>16</v>
      </c>
      <c r="AP1232" s="42">
        <f ca="1">COUNTIFS(INDIRECT(Data!$J$2),"&lt;&gt;")</f>
        <v>13</v>
      </c>
      <c r="AQ1232" s="42">
        <f ca="1">COUNTIFS(INDIRECT(Data!$J$2),"P")</f>
        <v>11</v>
      </c>
      <c r="AR1232" s="42">
        <f ca="1">COUNTIFS(INDIRECT(Data!$J$2),"A")</f>
        <v>2</v>
      </c>
      <c r="AS1232" s="43">
        <f ca="1">COUNTIFS(INDIRECT(Data!$J$2),"L")</f>
        <v>0</v>
      </c>
      <c r="AT1232" s="44">
        <f ca="1">IFERROR(Attd_Sheet[[#This Row],[Classes Attended]]/Attd_Sheet[[#This Row],[Column1]],"")</f>
        <v>0.84615384615384615</v>
      </c>
      <c r="AU1232" s="93" t="s">
        <v>3509</v>
      </c>
    </row>
    <row r="1233" spans="1:47" s="35" customFormat="1" hidden="1" x14ac:dyDescent="0.25">
      <c r="A1233" s="42">
        <f>COUNTIFS(Attd_Sheet[Student ID],Attd_Sheet[[#This Row],[Student ID]])</f>
        <v>1</v>
      </c>
      <c r="B1233" s="13" t="s">
        <v>137</v>
      </c>
      <c r="C1233" s="214" t="s">
        <v>2920</v>
      </c>
      <c r="D1233" s="215" t="s">
        <v>447</v>
      </c>
      <c r="E1233" s="215" t="s">
        <v>1261</v>
      </c>
      <c r="F1233" s="196" t="s">
        <v>33</v>
      </c>
      <c r="G1233" s="215" t="s">
        <v>2436</v>
      </c>
      <c r="H1233" s="193" t="s">
        <v>6</v>
      </c>
      <c r="I1233" s="224" t="s">
        <v>2993</v>
      </c>
      <c r="J1233" s="120" t="s">
        <v>116</v>
      </c>
      <c r="K1233" s="4"/>
      <c r="L1233" s="4"/>
      <c r="M1233" s="4" t="s">
        <v>28</v>
      </c>
      <c r="N1233" s="4"/>
      <c r="O1233" s="4" t="s">
        <v>16</v>
      </c>
      <c r="P1233" s="4"/>
      <c r="Q1233" s="4" t="s">
        <v>16</v>
      </c>
      <c r="R1233" s="4"/>
      <c r="S1233" s="4"/>
      <c r="T1233" s="4" t="s">
        <v>16</v>
      </c>
      <c r="U1233" s="4"/>
      <c r="V1233" s="4" t="s">
        <v>16</v>
      </c>
      <c r="W1233" s="185"/>
      <c r="X1233" s="4" t="s">
        <v>28</v>
      </c>
      <c r="Y1233" s="4"/>
      <c r="Z1233" s="4"/>
      <c r="AA1233" s="4" t="s">
        <v>16</v>
      </c>
      <c r="AB1233" s="4"/>
      <c r="AC1233" s="4" t="s">
        <v>16</v>
      </c>
      <c r="AD1233" s="4"/>
      <c r="AE1233" s="4" t="s">
        <v>16</v>
      </c>
      <c r="AF1233" s="4"/>
      <c r="AG1233" s="4"/>
      <c r="AH1233" s="4" t="s">
        <v>16</v>
      </c>
      <c r="AI1233" s="4"/>
      <c r="AJ1233" s="4" t="s">
        <v>16</v>
      </c>
      <c r="AK1233" s="4"/>
      <c r="AL1233" s="4" t="s">
        <v>16</v>
      </c>
      <c r="AM1233" s="4"/>
      <c r="AN1233" s="4"/>
      <c r="AO1233" s="4" t="s">
        <v>16</v>
      </c>
      <c r="AP1233" s="42">
        <f ca="1">COUNTIFS(INDIRECT(Data!$J$2),"&lt;&gt;")</f>
        <v>13</v>
      </c>
      <c r="AQ1233" s="42">
        <f ca="1">COUNTIFS(INDIRECT(Data!$J$2),"P")</f>
        <v>11</v>
      </c>
      <c r="AR1233" s="42">
        <f ca="1">COUNTIFS(INDIRECT(Data!$J$2),"A")</f>
        <v>2</v>
      </c>
      <c r="AS1233" s="43">
        <f ca="1">COUNTIFS(INDIRECT(Data!$J$2),"L")</f>
        <v>0</v>
      </c>
      <c r="AT1233" s="44">
        <f ca="1">IFERROR(Attd_Sheet[[#This Row],[Classes Attended]]/Attd_Sheet[[#This Row],[Column1]],"")</f>
        <v>0.84615384615384615</v>
      </c>
      <c r="AU1233" s="93" t="s">
        <v>3509</v>
      </c>
    </row>
    <row r="1234" spans="1:47" hidden="1" x14ac:dyDescent="0.25">
      <c r="A1234" s="42">
        <f>COUNTIFS(Attd_Sheet[Student ID],Attd_Sheet[[#This Row],[Student ID]])</f>
        <v>1</v>
      </c>
      <c r="B1234" s="13" t="s">
        <v>137</v>
      </c>
      <c r="C1234" s="13" t="s">
        <v>3443</v>
      </c>
      <c r="D1234" s="215" t="s">
        <v>186</v>
      </c>
      <c r="E1234" s="215" t="s">
        <v>998</v>
      </c>
      <c r="F1234" s="196" t="s">
        <v>33</v>
      </c>
      <c r="G1234" s="215" t="s">
        <v>2418</v>
      </c>
      <c r="H1234" s="193" t="s">
        <v>7</v>
      </c>
      <c r="I1234" s="15" t="s">
        <v>2868</v>
      </c>
      <c r="J1234" s="120" t="s">
        <v>2478</v>
      </c>
      <c r="K1234" s="4" t="s">
        <v>16</v>
      </c>
      <c r="L1234" s="4"/>
      <c r="M1234" s="4"/>
      <c r="N1234" s="4" t="s">
        <v>16</v>
      </c>
      <c r="O1234" s="4"/>
      <c r="P1234" s="4" t="s">
        <v>16</v>
      </c>
      <c r="Q1234" s="4"/>
      <c r="R1234" s="4" t="s">
        <v>16</v>
      </c>
      <c r="S1234" s="4"/>
      <c r="T1234" s="4"/>
      <c r="U1234" s="4" t="s">
        <v>28</v>
      </c>
      <c r="V1234" s="4"/>
      <c r="W1234" s="4" t="s">
        <v>16</v>
      </c>
      <c r="X1234" s="4"/>
      <c r="Y1234" s="4" t="s">
        <v>16</v>
      </c>
      <c r="Z1234" s="4"/>
      <c r="AA1234" s="236"/>
      <c r="AB1234" s="4" t="s">
        <v>16</v>
      </c>
      <c r="AC1234" s="236"/>
      <c r="AD1234" s="4" t="s">
        <v>16</v>
      </c>
      <c r="AE1234" s="236"/>
      <c r="AF1234" s="4" t="s">
        <v>16</v>
      </c>
      <c r="AG1234" s="4"/>
      <c r="AH1234" s="4"/>
      <c r="AI1234" s="4" t="s">
        <v>16</v>
      </c>
      <c r="AJ1234" s="4"/>
      <c r="AK1234" s="4" t="s">
        <v>16</v>
      </c>
      <c r="AL1234" s="4"/>
      <c r="AM1234" s="4" t="s">
        <v>16</v>
      </c>
      <c r="AN1234" s="4"/>
      <c r="AO1234" s="4"/>
      <c r="AP1234" s="42">
        <f ca="1">COUNTIFS(INDIRECT(Data!$J$2),"&lt;&gt;")</f>
        <v>13</v>
      </c>
      <c r="AQ1234" s="42">
        <f ca="1">COUNTIFS(INDIRECT(Data!$J$2),"P")</f>
        <v>12</v>
      </c>
      <c r="AR1234" s="42">
        <f ca="1">COUNTIFS(INDIRECT(Data!$J$2),"A")</f>
        <v>1</v>
      </c>
      <c r="AS1234" s="43">
        <f ca="1">COUNTIFS(INDIRECT(Data!$J$2),"L")</f>
        <v>0</v>
      </c>
      <c r="AT1234" s="44">
        <f ca="1">IFERROR(Attd_Sheet[[#This Row],[Classes Attended]]/Attd_Sheet[[#This Row],[Column1]],"")</f>
        <v>0.92307692307692313</v>
      </c>
      <c r="AU1234" s="26"/>
    </row>
    <row r="1235" spans="1:47" hidden="1" x14ac:dyDescent="0.25">
      <c r="A1235" s="42">
        <f>COUNTIFS(Attd_Sheet[Student ID],Attd_Sheet[[#This Row],[Student ID]])</f>
        <v>1</v>
      </c>
      <c r="B1235" s="13" t="s">
        <v>137</v>
      </c>
      <c r="C1235" s="13" t="s">
        <v>3443</v>
      </c>
      <c r="D1235" s="215" t="s">
        <v>187</v>
      </c>
      <c r="E1235" s="215" t="s">
        <v>999</v>
      </c>
      <c r="F1235" s="196" t="s">
        <v>33</v>
      </c>
      <c r="G1235" s="215" t="s">
        <v>2418</v>
      </c>
      <c r="H1235" s="193" t="s">
        <v>7</v>
      </c>
      <c r="I1235" s="15" t="s">
        <v>2868</v>
      </c>
      <c r="J1235" s="120" t="s">
        <v>2478</v>
      </c>
      <c r="K1235" s="4" t="s">
        <v>16</v>
      </c>
      <c r="L1235" s="4"/>
      <c r="M1235" s="4"/>
      <c r="N1235" s="4" t="s">
        <v>16</v>
      </c>
      <c r="O1235" s="4"/>
      <c r="P1235" s="4" t="s">
        <v>28</v>
      </c>
      <c r="Q1235" s="4"/>
      <c r="R1235" s="4" t="s">
        <v>16</v>
      </c>
      <c r="S1235" s="4"/>
      <c r="T1235" s="4"/>
      <c r="U1235" s="4" t="s">
        <v>28</v>
      </c>
      <c r="V1235" s="4"/>
      <c r="W1235" s="4" t="s">
        <v>16</v>
      </c>
      <c r="X1235" s="4"/>
      <c r="Y1235" s="4" t="s">
        <v>16</v>
      </c>
      <c r="Z1235" s="4"/>
      <c r="AA1235" s="236"/>
      <c r="AB1235" s="4" t="s">
        <v>16</v>
      </c>
      <c r="AC1235" s="236"/>
      <c r="AD1235" s="4" t="s">
        <v>16</v>
      </c>
      <c r="AE1235" s="236"/>
      <c r="AF1235" s="4" t="s">
        <v>16</v>
      </c>
      <c r="AG1235" s="4"/>
      <c r="AH1235" s="4"/>
      <c r="AI1235" s="4" t="s">
        <v>16</v>
      </c>
      <c r="AJ1235" s="4"/>
      <c r="AK1235" s="4" t="s">
        <v>16</v>
      </c>
      <c r="AL1235" s="4"/>
      <c r="AM1235" s="4" t="s">
        <v>28</v>
      </c>
      <c r="AN1235" s="4"/>
      <c r="AO1235" s="4"/>
      <c r="AP1235" s="42">
        <f ca="1">COUNTIFS(INDIRECT(Data!$J$2),"&lt;&gt;")</f>
        <v>13</v>
      </c>
      <c r="AQ1235" s="42">
        <f ca="1">COUNTIFS(INDIRECT(Data!$J$2),"P")</f>
        <v>10</v>
      </c>
      <c r="AR1235" s="42">
        <f ca="1">COUNTIFS(INDIRECT(Data!$J$2),"A")</f>
        <v>3</v>
      </c>
      <c r="AS1235" s="43">
        <f ca="1">COUNTIFS(INDIRECT(Data!$J$2),"L")</f>
        <v>0</v>
      </c>
      <c r="AT1235" s="44">
        <f ca="1">IFERROR(Attd_Sheet[[#This Row],[Classes Attended]]/Attd_Sheet[[#This Row],[Column1]],"")</f>
        <v>0.76923076923076927</v>
      </c>
      <c r="AU1235" s="26"/>
    </row>
    <row r="1236" spans="1:47" hidden="1" x14ac:dyDescent="0.25">
      <c r="A1236" s="42">
        <f>COUNTIFS(Attd_Sheet[Student ID],Attd_Sheet[[#This Row],[Student ID]])</f>
        <v>1</v>
      </c>
      <c r="B1236" s="13" t="s">
        <v>137</v>
      </c>
      <c r="C1236" s="13" t="s">
        <v>3443</v>
      </c>
      <c r="D1236" s="215" t="s">
        <v>188</v>
      </c>
      <c r="E1236" s="215" t="s">
        <v>1000</v>
      </c>
      <c r="F1236" s="196" t="s">
        <v>33</v>
      </c>
      <c r="G1236" s="215" t="s">
        <v>2418</v>
      </c>
      <c r="H1236" s="193" t="s">
        <v>7</v>
      </c>
      <c r="I1236" s="15" t="s">
        <v>2868</v>
      </c>
      <c r="J1236" s="120" t="s">
        <v>2478</v>
      </c>
      <c r="K1236" s="4" t="s">
        <v>28</v>
      </c>
      <c r="L1236" s="4"/>
      <c r="M1236" s="4"/>
      <c r="N1236" s="4" t="s">
        <v>28</v>
      </c>
      <c r="O1236" s="4"/>
      <c r="P1236" s="4" t="s">
        <v>28</v>
      </c>
      <c r="Q1236" s="4"/>
      <c r="R1236" s="4" t="s">
        <v>16</v>
      </c>
      <c r="S1236" s="4"/>
      <c r="T1236" s="4"/>
      <c r="U1236" s="4" t="s">
        <v>16</v>
      </c>
      <c r="V1236" s="4"/>
      <c r="W1236" s="4" t="s">
        <v>16</v>
      </c>
      <c r="X1236" s="4"/>
      <c r="Y1236" s="4" t="s">
        <v>28</v>
      </c>
      <c r="Z1236" s="4"/>
      <c r="AA1236" s="236"/>
      <c r="AB1236" s="4" t="s">
        <v>28</v>
      </c>
      <c r="AC1236" s="236"/>
      <c r="AD1236" s="4" t="s">
        <v>16</v>
      </c>
      <c r="AE1236" s="236"/>
      <c r="AF1236" s="4" t="s">
        <v>16</v>
      </c>
      <c r="AG1236" s="4"/>
      <c r="AH1236" s="4"/>
      <c r="AI1236" s="4" t="s">
        <v>16</v>
      </c>
      <c r="AJ1236" s="4"/>
      <c r="AK1236" s="4" t="s">
        <v>28</v>
      </c>
      <c r="AL1236" s="4"/>
      <c r="AM1236" s="4" t="s">
        <v>28</v>
      </c>
      <c r="AN1236" s="4"/>
      <c r="AO1236" s="4"/>
      <c r="AP1236" s="42">
        <f ca="1">COUNTIFS(INDIRECT(Data!$J$2),"&lt;&gt;")</f>
        <v>13</v>
      </c>
      <c r="AQ1236" s="42">
        <f ca="1">COUNTIFS(INDIRECT(Data!$J$2),"P")</f>
        <v>6</v>
      </c>
      <c r="AR1236" s="42">
        <f ca="1">COUNTIFS(INDIRECT(Data!$J$2),"A")</f>
        <v>7</v>
      </c>
      <c r="AS1236" s="43">
        <f ca="1">COUNTIFS(INDIRECT(Data!$J$2),"L")</f>
        <v>0</v>
      </c>
      <c r="AT1236" s="44">
        <f ca="1">IFERROR(Attd_Sheet[[#This Row],[Classes Attended]]/Attd_Sheet[[#This Row],[Column1]],"")</f>
        <v>0.46153846153846156</v>
      </c>
      <c r="AU1236" s="26"/>
    </row>
    <row r="1237" spans="1:47" hidden="1" x14ac:dyDescent="0.25">
      <c r="A1237" s="42">
        <f>COUNTIFS(Attd_Sheet[Student ID],Attd_Sheet[[#This Row],[Student ID]])</f>
        <v>1</v>
      </c>
      <c r="B1237" s="13" t="s">
        <v>137</v>
      </c>
      <c r="C1237" s="13" t="s">
        <v>3443</v>
      </c>
      <c r="D1237" s="215" t="s">
        <v>189</v>
      </c>
      <c r="E1237" s="215" t="s">
        <v>1001</v>
      </c>
      <c r="F1237" s="196" t="s">
        <v>33</v>
      </c>
      <c r="G1237" s="215" t="s">
        <v>2418</v>
      </c>
      <c r="H1237" s="193" t="s">
        <v>7</v>
      </c>
      <c r="I1237" s="15" t="s">
        <v>2868</v>
      </c>
      <c r="J1237" s="120" t="s">
        <v>2478</v>
      </c>
      <c r="K1237" s="4" t="s">
        <v>16</v>
      </c>
      <c r="L1237" s="4"/>
      <c r="M1237" s="4"/>
      <c r="N1237" s="4" t="s">
        <v>16</v>
      </c>
      <c r="O1237" s="4"/>
      <c r="P1237" s="4" t="s">
        <v>16</v>
      </c>
      <c r="Q1237" s="4"/>
      <c r="R1237" s="4" t="s">
        <v>16</v>
      </c>
      <c r="S1237" s="4"/>
      <c r="T1237" s="4"/>
      <c r="U1237" s="4" t="s">
        <v>16</v>
      </c>
      <c r="V1237" s="4"/>
      <c r="W1237" s="4" t="s">
        <v>16</v>
      </c>
      <c r="X1237" s="4"/>
      <c r="Y1237" s="4" t="s">
        <v>16</v>
      </c>
      <c r="Z1237" s="4"/>
      <c r="AA1237" s="236"/>
      <c r="AB1237" s="4" t="s">
        <v>16</v>
      </c>
      <c r="AC1237" s="236"/>
      <c r="AD1237" s="4" t="s">
        <v>16</v>
      </c>
      <c r="AE1237" s="236"/>
      <c r="AF1237" s="4" t="s">
        <v>16</v>
      </c>
      <c r="AG1237" s="4"/>
      <c r="AH1237" s="4"/>
      <c r="AI1237" s="4" t="s">
        <v>16</v>
      </c>
      <c r="AJ1237" s="4"/>
      <c r="AK1237" s="4" t="s">
        <v>16</v>
      </c>
      <c r="AL1237" s="4"/>
      <c r="AM1237" s="4" t="s">
        <v>28</v>
      </c>
      <c r="AN1237" s="4"/>
      <c r="AO1237" s="4"/>
      <c r="AP1237" s="42">
        <f ca="1">COUNTIFS(INDIRECT(Data!$J$2),"&lt;&gt;")</f>
        <v>13</v>
      </c>
      <c r="AQ1237" s="42">
        <f ca="1">COUNTIFS(INDIRECT(Data!$J$2),"P")</f>
        <v>12</v>
      </c>
      <c r="AR1237" s="42">
        <f ca="1">COUNTIFS(INDIRECT(Data!$J$2),"A")</f>
        <v>1</v>
      </c>
      <c r="AS1237" s="43">
        <f ca="1">COUNTIFS(INDIRECT(Data!$J$2),"L")</f>
        <v>0</v>
      </c>
      <c r="AT1237" s="44">
        <f ca="1">IFERROR(Attd_Sheet[[#This Row],[Classes Attended]]/Attd_Sheet[[#This Row],[Column1]],"")</f>
        <v>0.92307692307692313</v>
      </c>
      <c r="AU1237" s="26"/>
    </row>
    <row r="1238" spans="1:47" hidden="1" x14ac:dyDescent="0.25">
      <c r="A1238" s="42">
        <f>COUNTIFS(Attd_Sheet[Student ID],Attd_Sheet[[#This Row],[Student ID]])</f>
        <v>1</v>
      </c>
      <c r="B1238" s="13" t="s">
        <v>137</v>
      </c>
      <c r="C1238" s="13" t="s">
        <v>3443</v>
      </c>
      <c r="D1238" s="215" t="s">
        <v>190</v>
      </c>
      <c r="E1238" s="215" t="s">
        <v>1002</v>
      </c>
      <c r="F1238" s="196" t="s">
        <v>33</v>
      </c>
      <c r="G1238" s="215" t="s">
        <v>2418</v>
      </c>
      <c r="H1238" s="193" t="s">
        <v>7</v>
      </c>
      <c r="I1238" s="15" t="s">
        <v>2868</v>
      </c>
      <c r="J1238" s="120" t="s">
        <v>2478</v>
      </c>
      <c r="K1238" s="4" t="s">
        <v>28</v>
      </c>
      <c r="L1238" s="4"/>
      <c r="M1238" s="4"/>
      <c r="N1238" s="4" t="s">
        <v>16</v>
      </c>
      <c r="O1238" s="4"/>
      <c r="P1238" s="4" t="s">
        <v>16</v>
      </c>
      <c r="Q1238" s="4"/>
      <c r="R1238" s="4" t="s">
        <v>16</v>
      </c>
      <c r="S1238" s="4"/>
      <c r="T1238" s="4"/>
      <c r="U1238" s="4" t="s">
        <v>16</v>
      </c>
      <c r="V1238" s="4"/>
      <c r="W1238" s="4" t="s">
        <v>16</v>
      </c>
      <c r="X1238" s="4"/>
      <c r="Y1238" s="4" t="s">
        <v>16</v>
      </c>
      <c r="Z1238" s="4"/>
      <c r="AA1238" s="236"/>
      <c r="AB1238" s="4" t="s">
        <v>16</v>
      </c>
      <c r="AC1238" s="236"/>
      <c r="AD1238" s="4" t="s">
        <v>16</v>
      </c>
      <c r="AE1238" s="236"/>
      <c r="AF1238" s="4" t="s">
        <v>16</v>
      </c>
      <c r="AG1238" s="4"/>
      <c r="AH1238" s="4"/>
      <c r="AI1238" s="4" t="s">
        <v>16</v>
      </c>
      <c r="AJ1238" s="4"/>
      <c r="AK1238" s="4" t="s">
        <v>16</v>
      </c>
      <c r="AL1238" s="4"/>
      <c r="AM1238" s="4" t="s">
        <v>16</v>
      </c>
      <c r="AN1238" s="4"/>
      <c r="AO1238" s="4"/>
      <c r="AP1238" s="42">
        <f ca="1">COUNTIFS(INDIRECT(Data!$J$2),"&lt;&gt;")</f>
        <v>13</v>
      </c>
      <c r="AQ1238" s="42">
        <f ca="1">COUNTIFS(INDIRECT(Data!$J$2),"P")</f>
        <v>12</v>
      </c>
      <c r="AR1238" s="42">
        <f ca="1">COUNTIFS(INDIRECT(Data!$J$2),"A")</f>
        <v>1</v>
      </c>
      <c r="AS1238" s="43">
        <f ca="1">COUNTIFS(INDIRECT(Data!$J$2),"L")</f>
        <v>0</v>
      </c>
      <c r="AT1238" s="44">
        <f ca="1">IFERROR(Attd_Sheet[[#This Row],[Classes Attended]]/Attd_Sheet[[#This Row],[Column1]],"")</f>
        <v>0.92307692307692313</v>
      </c>
      <c r="AU1238" s="26"/>
    </row>
    <row r="1239" spans="1:47" hidden="1" x14ac:dyDescent="0.25">
      <c r="A1239" s="42">
        <f>COUNTIFS(Attd_Sheet[Student ID],Attd_Sheet[[#This Row],[Student ID]])</f>
        <v>1</v>
      </c>
      <c r="B1239" s="13" t="s">
        <v>137</v>
      </c>
      <c r="C1239" s="13" t="s">
        <v>3443</v>
      </c>
      <c r="D1239" s="215" t="s">
        <v>191</v>
      </c>
      <c r="E1239" s="215" t="s">
        <v>1003</v>
      </c>
      <c r="F1239" s="196" t="s">
        <v>33</v>
      </c>
      <c r="G1239" s="215" t="s">
        <v>2418</v>
      </c>
      <c r="H1239" s="193" t="s">
        <v>7</v>
      </c>
      <c r="I1239" s="15" t="s">
        <v>2868</v>
      </c>
      <c r="J1239" s="120" t="s">
        <v>2478</v>
      </c>
      <c r="K1239" s="4" t="s">
        <v>28</v>
      </c>
      <c r="L1239" s="4"/>
      <c r="M1239" s="4"/>
      <c r="N1239" s="4" t="s">
        <v>28</v>
      </c>
      <c r="O1239" s="4"/>
      <c r="P1239" s="4" t="s">
        <v>28</v>
      </c>
      <c r="Q1239" s="4"/>
      <c r="R1239" s="4" t="s">
        <v>16</v>
      </c>
      <c r="S1239" s="4"/>
      <c r="T1239" s="4"/>
      <c r="U1239" s="4" t="s">
        <v>16</v>
      </c>
      <c r="V1239" s="4"/>
      <c r="W1239" s="4" t="s">
        <v>28</v>
      </c>
      <c r="X1239" s="4"/>
      <c r="Y1239" s="4" t="s">
        <v>16</v>
      </c>
      <c r="Z1239" s="4"/>
      <c r="AA1239" s="236"/>
      <c r="AB1239" s="4" t="s">
        <v>28</v>
      </c>
      <c r="AC1239" s="236"/>
      <c r="AD1239" s="4" t="s">
        <v>16</v>
      </c>
      <c r="AE1239" s="236"/>
      <c r="AF1239" s="4" t="s">
        <v>28</v>
      </c>
      <c r="AG1239" s="4"/>
      <c r="AH1239" s="4"/>
      <c r="AI1239" s="4" t="s">
        <v>16</v>
      </c>
      <c r="AJ1239" s="4"/>
      <c r="AK1239" s="4" t="s">
        <v>28</v>
      </c>
      <c r="AL1239" s="4"/>
      <c r="AM1239" s="4" t="s">
        <v>16</v>
      </c>
      <c r="AN1239" s="4"/>
      <c r="AO1239" s="4"/>
      <c r="AP1239" s="42">
        <f ca="1">COUNTIFS(INDIRECT(Data!$J$2),"&lt;&gt;")</f>
        <v>13</v>
      </c>
      <c r="AQ1239" s="42">
        <f ca="1">COUNTIFS(INDIRECT(Data!$J$2),"P")</f>
        <v>6</v>
      </c>
      <c r="AR1239" s="42">
        <f ca="1">COUNTIFS(INDIRECT(Data!$J$2),"A")</f>
        <v>7</v>
      </c>
      <c r="AS1239" s="43">
        <f ca="1">COUNTIFS(INDIRECT(Data!$J$2),"L")</f>
        <v>0</v>
      </c>
      <c r="AT1239" s="44">
        <f ca="1">IFERROR(Attd_Sheet[[#This Row],[Classes Attended]]/Attd_Sheet[[#This Row],[Column1]],"")</f>
        <v>0.46153846153846156</v>
      </c>
      <c r="AU1239" s="26"/>
    </row>
    <row r="1240" spans="1:47" hidden="1" x14ac:dyDescent="0.25">
      <c r="A1240" s="42">
        <f>COUNTIFS(Attd_Sheet[Student ID],Attd_Sheet[[#This Row],[Student ID]])</f>
        <v>1</v>
      </c>
      <c r="B1240" s="13" t="s">
        <v>137</v>
      </c>
      <c r="C1240" s="13" t="s">
        <v>3443</v>
      </c>
      <c r="D1240" s="215" t="s">
        <v>192</v>
      </c>
      <c r="E1240" s="215" t="s">
        <v>1004</v>
      </c>
      <c r="F1240" s="196" t="s">
        <v>33</v>
      </c>
      <c r="G1240" s="215" t="s">
        <v>2418</v>
      </c>
      <c r="H1240" s="193" t="s">
        <v>7</v>
      </c>
      <c r="I1240" s="15" t="s">
        <v>2868</v>
      </c>
      <c r="J1240" s="120" t="s">
        <v>2478</v>
      </c>
      <c r="K1240" s="4" t="s">
        <v>28</v>
      </c>
      <c r="L1240" s="81"/>
      <c r="M1240" s="4"/>
      <c r="N1240" s="4" t="s">
        <v>16</v>
      </c>
      <c r="O1240" s="4"/>
      <c r="P1240" s="4" t="s">
        <v>16</v>
      </c>
      <c r="Q1240" s="4"/>
      <c r="R1240" s="4" t="s">
        <v>16</v>
      </c>
      <c r="S1240" s="4"/>
      <c r="T1240" s="4"/>
      <c r="U1240" s="4" t="s">
        <v>28</v>
      </c>
      <c r="V1240" s="4"/>
      <c r="W1240" s="4" t="s">
        <v>16</v>
      </c>
      <c r="X1240" s="4"/>
      <c r="Y1240" s="4" t="s">
        <v>16</v>
      </c>
      <c r="Z1240" s="4"/>
      <c r="AA1240" s="236"/>
      <c r="AB1240" s="4" t="s">
        <v>16</v>
      </c>
      <c r="AC1240" s="236"/>
      <c r="AD1240" s="4" t="s">
        <v>28</v>
      </c>
      <c r="AE1240" s="236"/>
      <c r="AF1240" s="4" t="s">
        <v>28</v>
      </c>
      <c r="AG1240" s="4"/>
      <c r="AH1240" s="4"/>
      <c r="AI1240" s="4" t="s">
        <v>16</v>
      </c>
      <c r="AJ1240" s="4"/>
      <c r="AK1240" s="4" t="s">
        <v>16</v>
      </c>
      <c r="AL1240" s="4"/>
      <c r="AM1240" s="4" t="s">
        <v>16</v>
      </c>
      <c r="AN1240" s="4"/>
      <c r="AO1240" s="4"/>
      <c r="AP1240" s="42">
        <f ca="1">COUNTIFS(INDIRECT(Data!$J$2),"&lt;&gt;")</f>
        <v>13</v>
      </c>
      <c r="AQ1240" s="42">
        <f ca="1">COUNTIFS(INDIRECT(Data!$J$2),"P")</f>
        <v>9</v>
      </c>
      <c r="AR1240" s="42">
        <f ca="1">COUNTIFS(INDIRECT(Data!$J$2),"A")</f>
        <v>4</v>
      </c>
      <c r="AS1240" s="43">
        <f ca="1">COUNTIFS(INDIRECT(Data!$J$2),"L")</f>
        <v>0</v>
      </c>
      <c r="AT1240" s="44">
        <f ca="1">IFERROR(Attd_Sheet[[#This Row],[Classes Attended]]/Attd_Sheet[[#This Row],[Column1]],"")</f>
        <v>0.69230769230769229</v>
      </c>
      <c r="AU1240" s="26"/>
    </row>
    <row r="1241" spans="1:47" hidden="1" x14ac:dyDescent="0.25">
      <c r="A1241" s="42">
        <f>COUNTIFS(Attd_Sheet[Student ID],Attd_Sheet[[#This Row],[Student ID]])</f>
        <v>1</v>
      </c>
      <c r="B1241" s="13" t="s">
        <v>137</v>
      </c>
      <c r="C1241" s="13" t="s">
        <v>3443</v>
      </c>
      <c r="D1241" s="215" t="s">
        <v>193</v>
      </c>
      <c r="E1241" s="215" t="s">
        <v>1005</v>
      </c>
      <c r="F1241" s="196" t="s">
        <v>33</v>
      </c>
      <c r="G1241" s="215" t="s">
        <v>2418</v>
      </c>
      <c r="H1241" s="193" t="s">
        <v>7</v>
      </c>
      <c r="I1241" s="15" t="s">
        <v>2868</v>
      </c>
      <c r="J1241" s="120" t="s">
        <v>2478</v>
      </c>
      <c r="K1241" s="4" t="s">
        <v>16</v>
      </c>
      <c r="L1241" s="81"/>
      <c r="M1241" s="4"/>
      <c r="N1241" s="4" t="s">
        <v>16</v>
      </c>
      <c r="O1241" s="4"/>
      <c r="P1241" s="4" t="s">
        <v>16</v>
      </c>
      <c r="Q1241" s="4"/>
      <c r="R1241" s="4" t="s">
        <v>16</v>
      </c>
      <c r="S1241" s="4"/>
      <c r="T1241" s="4"/>
      <c r="U1241" s="4" t="s">
        <v>28</v>
      </c>
      <c r="V1241" s="4"/>
      <c r="W1241" s="4" t="s">
        <v>16</v>
      </c>
      <c r="X1241" s="4"/>
      <c r="Y1241" s="4" t="s">
        <v>16</v>
      </c>
      <c r="Z1241" s="4"/>
      <c r="AA1241" s="236"/>
      <c r="AB1241" s="4" t="s">
        <v>16</v>
      </c>
      <c r="AC1241" s="236"/>
      <c r="AD1241" s="4" t="s">
        <v>28</v>
      </c>
      <c r="AE1241" s="236"/>
      <c r="AF1241" s="4" t="s">
        <v>28</v>
      </c>
      <c r="AG1241" s="4"/>
      <c r="AH1241" s="4"/>
      <c r="AI1241" s="4" t="s">
        <v>16</v>
      </c>
      <c r="AJ1241" s="4"/>
      <c r="AK1241" s="4" t="s">
        <v>16</v>
      </c>
      <c r="AL1241" s="4"/>
      <c r="AM1241" s="4" t="s">
        <v>16</v>
      </c>
      <c r="AN1241" s="4"/>
      <c r="AO1241" s="4"/>
      <c r="AP1241" s="42">
        <f ca="1">COUNTIFS(INDIRECT(Data!$J$2),"&lt;&gt;")</f>
        <v>13</v>
      </c>
      <c r="AQ1241" s="42">
        <f ca="1">COUNTIFS(INDIRECT(Data!$J$2),"P")</f>
        <v>10</v>
      </c>
      <c r="AR1241" s="42">
        <f ca="1">COUNTIFS(INDIRECT(Data!$J$2),"A")</f>
        <v>3</v>
      </c>
      <c r="AS1241" s="43">
        <f ca="1">COUNTIFS(INDIRECT(Data!$J$2),"L")</f>
        <v>0</v>
      </c>
      <c r="AT1241" s="44">
        <f ca="1">IFERROR(Attd_Sheet[[#This Row],[Classes Attended]]/Attd_Sheet[[#This Row],[Column1]],"")</f>
        <v>0.76923076923076927</v>
      </c>
      <c r="AU1241" s="26"/>
    </row>
    <row r="1242" spans="1:47" hidden="1" x14ac:dyDescent="0.25">
      <c r="A1242" s="42">
        <f>COUNTIFS(Attd_Sheet[Student ID],Attd_Sheet[[#This Row],[Student ID]])</f>
        <v>1</v>
      </c>
      <c r="B1242" s="13" t="s">
        <v>137</v>
      </c>
      <c r="C1242" s="13" t="s">
        <v>3443</v>
      </c>
      <c r="D1242" s="215" t="s">
        <v>194</v>
      </c>
      <c r="E1242" s="215" t="s">
        <v>1006</v>
      </c>
      <c r="F1242" s="196" t="s">
        <v>33</v>
      </c>
      <c r="G1242" s="215" t="s">
        <v>2418</v>
      </c>
      <c r="H1242" s="193" t="s">
        <v>7</v>
      </c>
      <c r="I1242" s="15" t="s">
        <v>2868</v>
      </c>
      <c r="J1242" s="120" t="s">
        <v>2478</v>
      </c>
      <c r="K1242" s="4" t="s">
        <v>16</v>
      </c>
      <c r="L1242" s="81"/>
      <c r="M1242" s="4"/>
      <c r="N1242" s="4" t="s">
        <v>16</v>
      </c>
      <c r="O1242" s="4"/>
      <c r="P1242" s="4" t="s">
        <v>28</v>
      </c>
      <c r="Q1242" s="4"/>
      <c r="R1242" s="4" t="s">
        <v>16</v>
      </c>
      <c r="S1242" s="4"/>
      <c r="T1242" s="4"/>
      <c r="U1242" s="4" t="s">
        <v>16</v>
      </c>
      <c r="V1242" s="4"/>
      <c r="W1242" s="4" t="s">
        <v>28</v>
      </c>
      <c r="X1242" s="4"/>
      <c r="Y1242" s="4" t="s">
        <v>16</v>
      </c>
      <c r="Z1242" s="4"/>
      <c r="AA1242" s="236"/>
      <c r="AB1242" s="4" t="s">
        <v>16</v>
      </c>
      <c r="AC1242" s="236"/>
      <c r="AD1242" s="4" t="s">
        <v>16</v>
      </c>
      <c r="AE1242" s="236"/>
      <c r="AF1242" s="4" t="s">
        <v>28</v>
      </c>
      <c r="AG1242" s="4"/>
      <c r="AH1242" s="4"/>
      <c r="AI1242" s="4" t="s">
        <v>28</v>
      </c>
      <c r="AJ1242" s="4"/>
      <c r="AK1242" s="4" t="s">
        <v>28</v>
      </c>
      <c r="AL1242" s="4"/>
      <c r="AM1242" s="4" t="s">
        <v>16</v>
      </c>
      <c r="AN1242" s="4"/>
      <c r="AO1242" s="4"/>
      <c r="AP1242" s="42">
        <f ca="1">COUNTIFS(INDIRECT(Data!$J$2),"&lt;&gt;")</f>
        <v>13</v>
      </c>
      <c r="AQ1242" s="42">
        <f ca="1">COUNTIFS(INDIRECT(Data!$J$2),"P")</f>
        <v>8</v>
      </c>
      <c r="AR1242" s="42">
        <f ca="1">COUNTIFS(INDIRECT(Data!$J$2),"A")</f>
        <v>5</v>
      </c>
      <c r="AS1242" s="43">
        <f ca="1">COUNTIFS(INDIRECT(Data!$J$2),"L")</f>
        <v>0</v>
      </c>
      <c r="AT1242" s="44">
        <f ca="1">IFERROR(Attd_Sheet[[#This Row],[Classes Attended]]/Attd_Sheet[[#This Row],[Column1]],"")</f>
        <v>0.61538461538461542</v>
      </c>
      <c r="AU1242" s="26"/>
    </row>
    <row r="1243" spans="1:47" hidden="1" x14ac:dyDescent="0.25">
      <c r="A1243" s="42">
        <f>COUNTIFS(Attd_Sheet[Student ID],Attd_Sheet[[#This Row],[Student ID]])</f>
        <v>1</v>
      </c>
      <c r="B1243" s="13" t="s">
        <v>137</v>
      </c>
      <c r="C1243" s="13" t="s">
        <v>3443</v>
      </c>
      <c r="D1243" s="215" t="s">
        <v>195</v>
      </c>
      <c r="E1243" s="215" t="s">
        <v>1007</v>
      </c>
      <c r="F1243" s="196" t="s">
        <v>33</v>
      </c>
      <c r="G1243" s="215" t="s">
        <v>2418</v>
      </c>
      <c r="H1243" s="193" t="s">
        <v>7</v>
      </c>
      <c r="I1243" s="15" t="s">
        <v>2868</v>
      </c>
      <c r="J1243" s="120" t="s">
        <v>2478</v>
      </c>
      <c r="K1243" s="4" t="s">
        <v>16</v>
      </c>
      <c r="L1243" s="81"/>
      <c r="M1243" s="4"/>
      <c r="N1243" s="4" t="s">
        <v>28</v>
      </c>
      <c r="O1243" s="4"/>
      <c r="P1243" s="4" t="s">
        <v>16</v>
      </c>
      <c r="Q1243" s="4"/>
      <c r="R1243" s="4" t="s">
        <v>16</v>
      </c>
      <c r="S1243" s="4"/>
      <c r="T1243" s="4"/>
      <c r="U1243" s="4" t="s">
        <v>16</v>
      </c>
      <c r="V1243" s="4"/>
      <c r="W1243" s="4" t="s">
        <v>16</v>
      </c>
      <c r="X1243" s="4"/>
      <c r="Y1243" s="4" t="s">
        <v>28</v>
      </c>
      <c r="Z1243" s="4"/>
      <c r="AA1243" s="236"/>
      <c r="AB1243" s="4" t="s">
        <v>16</v>
      </c>
      <c r="AC1243" s="236"/>
      <c r="AD1243" s="4" t="s">
        <v>16</v>
      </c>
      <c r="AE1243" s="236"/>
      <c r="AF1243" s="4" t="s">
        <v>16</v>
      </c>
      <c r="AG1243" s="4"/>
      <c r="AH1243" s="4"/>
      <c r="AI1243" s="4" t="s">
        <v>28</v>
      </c>
      <c r="AJ1243" s="4"/>
      <c r="AK1243" s="4" t="s">
        <v>16</v>
      </c>
      <c r="AL1243" s="4"/>
      <c r="AM1243" s="4" t="s">
        <v>16</v>
      </c>
      <c r="AN1243" s="4"/>
      <c r="AO1243" s="4"/>
      <c r="AP1243" s="42">
        <f ca="1">COUNTIFS(INDIRECT(Data!$J$2),"&lt;&gt;")</f>
        <v>13</v>
      </c>
      <c r="AQ1243" s="42">
        <f ca="1">COUNTIFS(INDIRECT(Data!$J$2),"P")</f>
        <v>10</v>
      </c>
      <c r="AR1243" s="42">
        <f ca="1">COUNTIFS(INDIRECT(Data!$J$2),"A")</f>
        <v>3</v>
      </c>
      <c r="AS1243" s="43">
        <f ca="1">COUNTIFS(INDIRECT(Data!$J$2),"L")</f>
        <v>0</v>
      </c>
      <c r="AT1243" s="44">
        <f ca="1">IFERROR(Attd_Sheet[[#This Row],[Classes Attended]]/Attd_Sheet[[#This Row],[Column1]],"")</f>
        <v>0.76923076923076927</v>
      </c>
      <c r="AU1243" s="26"/>
    </row>
    <row r="1244" spans="1:47" hidden="1" x14ac:dyDescent="0.25">
      <c r="A1244" s="42">
        <f>COUNTIFS(Attd_Sheet[Student ID],Attd_Sheet[[#This Row],[Student ID]])</f>
        <v>1</v>
      </c>
      <c r="B1244" s="13" t="s">
        <v>137</v>
      </c>
      <c r="C1244" s="13" t="s">
        <v>3443</v>
      </c>
      <c r="D1244" s="215" t="s">
        <v>196</v>
      </c>
      <c r="E1244" s="215" t="s">
        <v>1008</v>
      </c>
      <c r="F1244" s="196" t="s">
        <v>33</v>
      </c>
      <c r="G1244" s="215" t="s">
        <v>2418</v>
      </c>
      <c r="H1244" s="193" t="s">
        <v>7</v>
      </c>
      <c r="I1244" s="15" t="s">
        <v>2868</v>
      </c>
      <c r="J1244" s="120" t="s">
        <v>2478</v>
      </c>
      <c r="K1244" s="4" t="s">
        <v>16</v>
      </c>
      <c r="L1244" s="81"/>
      <c r="M1244" s="4"/>
      <c r="N1244" s="4" t="s">
        <v>16</v>
      </c>
      <c r="O1244" s="4"/>
      <c r="P1244" s="4" t="s">
        <v>16</v>
      </c>
      <c r="Q1244" s="4"/>
      <c r="R1244" s="4" t="s">
        <v>16</v>
      </c>
      <c r="S1244" s="4"/>
      <c r="T1244" s="4"/>
      <c r="U1244" s="4" t="s">
        <v>16</v>
      </c>
      <c r="V1244" s="4"/>
      <c r="W1244" s="4" t="s">
        <v>16</v>
      </c>
      <c r="X1244" s="4"/>
      <c r="Y1244" s="4" t="s">
        <v>16</v>
      </c>
      <c r="Z1244" s="4"/>
      <c r="AA1244" s="236"/>
      <c r="AB1244" s="4" t="s">
        <v>16</v>
      </c>
      <c r="AC1244" s="236"/>
      <c r="AD1244" s="4" t="s">
        <v>16</v>
      </c>
      <c r="AE1244" s="236"/>
      <c r="AF1244" s="4" t="s">
        <v>16</v>
      </c>
      <c r="AG1244" s="4"/>
      <c r="AH1244" s="4"/>
      <c r="AI1244" s="4" t="s">
        <v>16</v>
      </c>
      <c r="AJ1244" s="4"/>
      <c r="AK1244" s="4" t="s">
        <v>16</v>
      </c>
      <c r="AL1244" s="4"/>
      <c r="AM1244" s="4" t="s">
        <v>16</v>
      </c>
      <c r="AN1244" s="4"/>
      <c r="AO1244" s="4"/>
      <c r="AP1244" s="42">
        <f ca="1">COUNTIFS(INDIRECT(Data!$J$2),"&lt;&gt;")</f>
        <v>13</v>
      </c>
      <c r="AQ1244" s="42">
        <f ca="1">COUNTIFS(INDIRECT(Data!$J$2),"P")</f>
        <v>13</v>
      </c>
      <c r="AR1244" s="42">
        <f ca="1">COUNTIFS(INDIRECT(Data!$J$2),"A")</f>
        <v>0</v>
      </c>
      <c r="AS1244" s="43">
        <f ca="1">COUNTIFS(INDIRECT(Data!$J$2),"L")</f>
        <v>0</v>
      </c>
      <c r="AT1244" s="44">
        <f ca="1">IFERROR(Attd_Sheet[[#This Row],[Classes Attended]]/Attd_Sheet[[#This Row],[Column1]],"")</f>
        <v>1</v>
      </c>
      <c r="AU1244" s="26"/>
    </row>
    <row r="1245" spans="1:47" hidden="1" x14ac:dyDescent="0.25">
      <c r="A1245" s="42">
        <f>COUNTIFS(Attd_Sheet[Student ID],Attd_Sheet[[#This Row],[Student ID]])</f>
        <v>1</v>
      </c>
      <c r="B1245" s="13" t="s">
        <v>137</v>
      </c>
      <c r="C1245" s="13" t="s">
        <v>3443</v>
      </c>
      <c r="D1245" s="215" t="s">
        <v>197</v>
      </c>
      <c r="E1245" s="215" t="s">
        <v>1009</v>
      </c>
      <c r="F1245" s="196" t="s">
        <v>33</v>
      </c>
      <c r="G1245" s="215" t="s">
        <v>2418</v>
      </c>
      <c r="H1245" s="193" t="s">
        <v>7</v>
      </c>
      <c r="I1245" s="15" t="s">
        <v>2868</v>
      </c>
      <c r="J1245" s="120" t="s">
        <v>2478</v>
      </c>
      <c r="K1245" s="4" t="s">
        <v>28</v>
      </c>
      <c r="L1245" s="4"/>
      <c r="M1245" s="4"/>
      <c r="N1245" s="4" t="s">
        <v>28</v>
      </c>
      <c r="O1245" s="4"/>
      <c r="P1245" s="4" t="s">
        <v>16</v>
      </c>
      <c r="Q1245" s="4"/>
      <c r="R1245" s="4" t="s">
        <v>16</v>
      </c>
      <c r="S1245" s="4"/>
      <c r="T1245" s="4"/>
      <c r="U1245" s="4" t="s">
        <v>28</v>
      </c>
      <c r="V1245" s="4"/>
      <c r="W1245" s="4" t="s">
        <v>28</v>
      </c>
      <c r="X1245" s="4"/>
      <c r="Y1245" s="4" t="s">
        <v>16</v>
      </c>
      <c r="Z1245" s="4"/>
      <c r="AA1245" s="236"/>
      <c r="AB1245" s="4" t="s">
        <v>16</v>
      </c>
      <c r="AC1245" s="236"/>
      <c r="AD1245" s="4" t="s">
        <v>16</v>
      </c>
      <c r="AE1245" s="236"/>
      <c r="AF1245" s="4" t="s">
        <v>28</v>
      </c>
      <c r="AG1245" s="4"/>
      <c r="AH1245" s="4"/>
      <c r="AI1245" s="4" t="s">
        <v>28</v>
      </c>
      <c r="AJ1245" s="4"/>
      <c r="AK1245" s="4" t="s">
        <v>28</v>
      </c>
      <c r="AL1245" s="4"/>
      <c r="AM1245" s="4" t="s">
        <v>28</v>
      </c>
      <c r="AN1245" s="4"/>
      <c r="AO1245" s="4"/>
      <c r="AP1245" s="42">
        <f ca="1">COUNTIFS(INDIRECT(Data!$J$2),"&lt;&gt;")</f>
        <v>13</v>
      </c>
      <c r="AQ1245" s="42">
        <f ca="1">COUNTIFS(INDIRECT(Data!$J$2),"P")</f>
        <v>5</v>
      </c>
      <c r="AR1245" s="42">
        <f ca="1">COUNTIFS(INDIRECT(Data!$J$2),"A")</f>
        <v>8</v>
      </c>
      <c r="AS1245" s="43">
        <f ca="1">COUNTIFS(INDIRECT(Data!$J$2),"L")</f>
        <v>0</v>
      </c>
      <c r="AT1245" s="44">
        <f ca="1">IFERROR(Attd_Sheet[[#This Row],[Classes Attended]]/Attd_Sheet[[#This Row],[Column1]],"")</f>
        <v>0.38461538461538464</v>
      </c>
      <c r="AU1245" s="26"/>
    </row>
    <row r="1246" spans="1:47" hidden="1" x14ac:dyDescent="0.25">
      <c r="A1246" s="42">
        <f>COUNTIFS(Attd_Sheet[Student ID],Attd_Sheet[[#This Row],[Student ID]])</f>
        <v>1</v>
      </c>
      <c r="B1246" s="13" t="s">
        <v>137</v>
      </c>
      <c r="C1246" s="13" t="s">
        <v>3443</v>
      </c>
      <c r="D1246" s="215" t="s">
        <v>198</v>
      </c>
      <c r="E1246" s="215" t="s">
        <v>1010</v>
      </c>
      <c r="F1246" s="196" t="s">
        <v>33</v>
      </c>
      <c r="G1246" s="215" t="s">
        <v>2418</v>
      </c>
      <c r="H1246" s="193" t="s">
        <v>7</v>
      </c>
      <c r="I1246" s="15" t="s">
        <v>2868</v>
      </c>
      <c r="J1246" s="120" t="s">
        <v>2478</v>
      </c>
      <c r="K1246" s="4" t="s">
        <v>28</v>
      </c>
      <c r="L1246" s="4"/>
      <c r="M1246" s="4"/>
      <c r="N1246" s="4" t="s">
        <v>16</v>
      </c>
      <c r="O1246" s="4"/>
      <c r="P1246" s="4" t="s">
        <v>16</v>
      </c>
      <c r="Q1246" s="4"/>
      <c r="R1246" s="4" t="s">
        <v>16</v>
      </c>
      <c r="S1246" s="4"/>
      <c r="T1246" s="4"/>
      <c r="U1246" s="4" t="s">
        <v>28</v>
      </c>
      <c r="V1246" s="4"/>
      <c r="W1246" s="4" t="s">
        <v>28</v>
      </c>
      <c r="X1246" s="4"/>
      <c r="Y1246" s="4" t="s">
        <v>28</v>
      </c>
      <c r="Z1246" s="4"/>
      <c r="AA1246" s="236"/>
      <c r="AB1246" s="4" t="s">
        <v>16</v>
      </c>
      <c r="AC1246" s="236"/>
      <c r="AD1246" s="4" t="s">
        <v>28</v>
      </c>
      <c r="AE1246" s="236"/>
      <c r="AF1246" s="4" t="s">
        <v>16</v>
      </c>
      <c r="AG1246" s="4"/>
      <c r="AH1246" s="4"/>
      <c r="AI1246" s="4" t="s">
        <v>16</v>
      </c>
      <c r="AJ1246" s="4"/>
      <c r="AK1246" s="4" t="s">
        <v>16</v>
      </c>
      <c r="AL1246" s="4"/>
      <c r="AM1246" s="4" t="s">
        <v>16</v>
      </c>
      <c r="AN1246" s="4"/>
      <c r="AO1246" s="4"/>
      <c r="AP1246" s="42">
        <f ca="1">COUNTIFS(INDIRECT(Data!$J$2),"&lt;&gt;")</f>
        <v>13</v>
      </c>
      <c r="AQ1246" s="42">
        <f ca="1">COUNTIFS(INDIRECT(Data!$J$2),"P")</f>
        <v>8</v>
      </c>
      <c r="AR1246" s="42">
        <f ca="1">COUNTIFS(INDIRECT(Data!$J$2),"A")</f>
        <v>5</v>
      </c>
      <c r="AS1246" s="43">
        <f ca="1">COUNTIFS(INDIRECT(Data!$J$2),"L")</f>
        <v>0</v>
      </c>
      <c r="AT1246" s="44">
        <f ca="1">IFERROR(Attd_Sheet[[#This Row],[Classes Attended]]/Attd_Sheet[[#This Row],[Column1]],"")</f>
        <v>0.61538461538461542</v>
      </c>
      <c r="AU1246" s="26"/>
    </row>
    <row r="1247" spans="1:47" hidden="1" x14ac:dyDescent="0.25">
      <c r="A1247" s="42">
        <f>COUNTIFS(Attd_Sheet[Student ID],Attd_Sheet[[#This Row],[Student ID]])</f>
        <v>1</v>
      </c>
      <c r="B1247" s="13" t="s">
        <v>137</v>
      </c>
      <c r="C1247" s="13" t="s">
        <v>3443</v>
      </c>
      <c r="D1247" s="215" t="s">
        <v>199</v>
      </c>
      <c r="E1247" s="215" t="s">
        <v>1011</v>
      </c>
      <c r="F1247" s="196" t="s">
        <v>33</v>
      </c>
      <c r="G1247" s="215" t="s">
        <v>2418</v>
      </c>
      <c r="H1247" s="193" t="s">
        <v>7</v>
      </c>
      <c r="I1247" s="15" t="s">
        <v>2868</v>
      </c>
      <c r="J1247" s="120" t="s">
        <v>2478</v>
      </c>
      <c r="K1247" s="4" t="s">
        <v>28</v>
      </c>
      <c r="L1247" s="4"/>
      <c r="M1247" s="4"/>
      <c r="N1247" s="4" t="s">
        <v>16</v>
      </c>
      <c r="O1247" s="4"/>
      <c r="P1247" s="4" t="s">
        <v>16</v>
      </c>
      <c r="Q1247" s="4"/>
      <c r="R1247" s="4" t="s">
        <v>16</v>
      </c>
      <c r="S1247" s="4"/>
      <c r="T1247" s="4"/>
      <c r="U1247" s="4" t="s">
        <v>16</v>
      </c>
      <c r="V1247" s="4"/>
      <c r="W1247" s="4" t="s">
        <v>16</v>
      </c>
      <c r="X1247" s="4"/>
      <c r="Y1247" s="4" t="s">
        <v>16</v>
      </c>
      <c r="Z1247" s="4"/>
      <c r="AA1247" s="236"/>
      <c r="AB1247" s="4" t="s">
        <v>16</v>
      </c>
      <c r="AC1247" s="236"/>
      <c r="AD1247" s="4" t="s">
        <v>16</v>
      </c>
      <c r="AE1247" s="236"/>
      <c r="AF1247" s="4" t="s">
        <v>16</v>
      </c>
      <c r="AG1247" s="4"/>
      <c r="AH1247" s="4"/>
      <c r="AI1247" s="4" t="s">
        <v>16</v>
      </c>
      <c r="AJ1247" s="4"/>
      <c r="AK1247" s="4" t="s">
        <v>16</v>
      </c>
      <c r="AL1247" s="4"/>
      <c r="AM1247" s="4" t="s">
        <v>16</v>
      </c>
      <c r="AN1247" s="4"/>
      <c r="AO1247" s="4"/>
      <c r="AP1247" s="42">
        <f ca="1">COUNTIFS(INDIRECT(Data!$J$2),"&lt;&gt;")</f>
        <v>13</v>
      </c>
      <c r="AQ1247" s="42">
        <f ca="1">COUNTIFS(INDIRECT(Data!$J$2),"P")</f>
        <v>12</v>
      </c>
      <c r="AR1247" s="42">
        <f ca="1">COUNTIFS(INDIRECT(Data!$J$2),"A")</f>
        <v>1</v>
      </c>
      <c r="AS1247" s="43">
        <f ca="1">COUNTIFS(INDIRECT(Data!$J$2),"L")</f>
        <v>0</v>
      </c>
      <c r="AT1247" s="44">
        <f ca="1">IFERROR(Attd_Sheet[[#This Row],[Classes Attended]]/Attd_Sheet[[#This Row],[Column1]],"")</f>
        <v>0.92307692307692313</v>
      </c>
      <c r="AU1247" s="26"/>
    </row>
    <row r="1248" spans="1:47" hidden="1" x14ac:dyDescent="0.25">
      <c r="A1248" s="42">
        <f>COUNTIFS(Attd_Sheet[Student ID],Attd_Sheet[[#This Row],[Student ID]])</f>
        <v>1</v>
      </c>
      <c r="B1248" s="13" t="s">
        <v>137</v>
      </c>
      <c r="C1248" s="13" t="s">
        <v>3443</v>
      </c>
      <c r="D1248" s="215" t="s">
        <v>200</v>
      </c>
      <c r="E1248" s="215" t="s">
        <v>1012</v>
      </c>
      <c r="F1248" s="196" t="s">
        <v>33</v>
      </c>
      <c r="G1248" s="215" t="s">
        <v>2418</v>
      </c>
      <c r="H1248" s="193" t="s">
        <v>7</v>
      </c>
      <c r="I1248" s="15" t="s">
        <v>2868</v>
      </c>
      <c r="J1248" s="120" t="s">
        <v>2478</v>
      </c>
      <c r="K1248" s="4" t="s">
        <v>16</v>
      </c>
      <c r="L1248" s="4"/>
      <c r="M1248" s="4"/>
      <c r="N1248" s="4" t="s">
        <v>16</v>
      </c>
      <c r="O1248" s="4"/>
      <c r="P1248" s="4" t="s">
        <v>16</v>
      </c>
      <c r="Q1248" s="4"/>
      <c r="R1248" s="4" t="s">
        <v>16</v>
      </c>
      <c r="S1248" s="4"/>
      <c r="T1248" s="4"/>
      <c r="U1248" s="4" t="s">
        <v>16</v>
      </c>
      <c r="V1248" s="4"/>
      <c r="W1248" s="4" t="s">
        <v>16</v>
      </c>
      <c r="X1248" s="4"/>
      <c r="Y1248" s="4" t="s">
        <v>16</v>
      </c>
      <c r="Z1248" s="4"/>
      <c r="AA1248" s="236"/>
      <c r="AB1248" s="4" t="s">
        <v>16</v>
      </c>
      <c r="AC1248" s="236"/>
      <c r="AD1248" s="4" t="s">
        <v>16</v>
      </c>
      <c r="AE1248" s="236"/>
      <c r="AF1248" s="4" t="s">
        <v>16</v>
      </c>
      <c r="AG1248" s="4"/>
      <c r="AH1248" s="4"/>
      <c r="AI1248" s="4" t="s">
        <v>16</v>
      </c>
      <c r="AJ1248" s="4"/>
      <c r="AK1248" s="4" t="s">
        <v>16</v>
      </c>
      <c r="AL1248" s="4"/>
      <c r="AM1248" s="4" t="s">
        <v>16</v>
      </c>
      <c r="AN1248" s="4"/>
      <c r="AO1248" s="4"/>
      <c r="AP1248" s="42">
        <f ca="1">COUNTIFS(INDIRECT(Data!$J$2),"&lt;&gt;")</f>
        <v>13</v>
      </c>
      <c r="AQ1248" s="42">
        <f ca="1">COUNTIFS(INDIRECT(Data!$J$2),"P")</f>
        <v>13</v>
      </c>
      <c r="AR1248" s="42">
        <f ca="1">COUNTIFS(INDIRECT(Data!$J$2),"A")</f>
        <v>0</v>
      </c>
      <c r="AS1248" s="43">
        <f ca="1">COUNTIFS(INDIRECT(Data!$J$2),"L")</f>
        <v>0</v>
      </c>
      <c r="AT1248" s="44">
        <f ca="1">IFERROR(Attd_Sheet[[#This Row],[Classes Attended]]/Attd_Sheet[[#This Row],[Column1]],"")</f>
        <v>1</v>
      </c>
      <c r="AU1248" s="26"/>
    </row>
    <row r="1249" spans="1:47" hidden="1" x14ac:dyDescent="0.25">
      <c r="A1249" s="42">
        <f>COUNTIFS(Attd_Sheet[Student ID],Attd_Sheet[[#This Row],[Student ID]])</f>
        <v>1</v>
      </c>
      <c r="B1249" s="13" t="s">
        <v>137</v>
      </c>
      <c r="C1249" s="13" t="s">
        <v>3443</v>
      </c>
      <c r="D1249" s="215" t="s">
        <v>201</v>
      </c>
      <c r="E1249" s="215" t="s">
        <v>1013</v>
      </c>
      <c r="F1249" s="196" t="s">
        <v>33</v>
      </c>
      <c r="G1249" s="215" t="s">
        <v>2418</v>
      </c>
      <c r="H1249" s="193" t="s">
        <v>7</v>
      </c>
      <c r="I1249" s="15" t="s">
        <v>2868</v>
      </c>
      <c r="J1249" s="120" t="s">
        <v>2478</v>
      </c>
      <c r="K1249" s="4" t="s">
        <v>28</v>
      </c>
      <c r="L1249" s="4"/>
      <c r="M1249" s="4"/>
      <c r="N1249" s="4" t="s">
        <v>16</v>
      </c>
      <c r="O1249" s="4"/>
      <c r="P1249" s="4" t="s">
        <v>16</v>
      </c>
      <c r="Q1249" s="4"/>
      <c r="R1249" s="4" t="s">
        <v>16</v>
      </c>
      <c r="S1249" s="4"/>
      <c r="T1249" s="4"/>
      <c r="U1249" s="4" t="s">
        <v>28</v>
      </c>
      <c r="V1249" s="4"/>
      <c r="W1249" s="4" t="s">
        <v>28</v>
      </c>
      <c r="X1249" s="4"/>
      <c r="Y1249" s="4" t="s">
        <v>16</v>
      </c>
      <c r="Z1249" s="4"/>
      <c r="AA1249" s="236"/>
      <c r="AB1249" s="4" t="s">
        <v>16</v>
      </c>
      <c r="AC1249" s="236"/>
      <c r="AD1249" s="4" t="s">
        <v>16</v>
      </c>
      <c r="AE1249" s="236"/>
      <c r="AF1249" s="4" t="s">
        <v>16</v>
      </c>
      <c r="AG1249" s="4"/>
      <c r="AH1249" s="4"/>
      <c r="AI1249" s="4" t="s">
        <v>16</v>
      </c>
      <c r="AJ1249" s="4"/>
      <c r="AK1249" s="4" t="s">
        <v>16</v>
      </c>
      <c r="AL1249" s="4"/>
      <c r="AM1249" s="4" t="s">
        <v>16</v>
      </c>
      <c r="AN1249" s="4"/>
      <c r="AO1249" s="4"/>
      <c r="AP1249" s="42">
        <f ca="1">COUNTIFS(INDIRECT(Data!$J$2),"&lt;&gt;")</f>
        <v>13</v>
      </c>
      <c r="AQ1249" s="42">
        <f ca="1">COUNTIFS(INDIRECT(Data!$J$2),"P")</f>
        <v>10</v>
      </c>
      <c r="AR1249" s="42">
        <f ca="1">COUNTIFS(INDIRECT(Data!$J$2),"A")</f>
        <v>3</v>
      </c>
      <c r="AS1249" s="43">
        <f ca="1">COUNTIFS(INDIRECT(Data!$J$2),"L")</f>
        <v>0</v>
      </c>
      <c r="AT1249" s="44">
        <f ca="1">IFERROR(Attd_Sheet[[#This Row],[Classes Attended]]/Attd_Sheet[[#This Row],[Column1]],"")</f>
        <v>0.76923076923076927</v>
      </c>
      <c r="AU1249" s="26"/>
    </row>
    <row r="1250" spans="1:47" hidden="1" x14ac:dyDescent="0.25">
      <c r="A1250" s="42">
        <f>COUNTIFS(Attd_Sheet[Student ID],Attd_Sheet[[#This Row],[Student ID]])</f>
        <v>1</v>
      </c>
      <c r="B1250" s="13" t="s">
        <v>137</v>
      </c>
      <c r="C1250" s="13" t="s">
        <v>3443</v>
      </c>
      <c r="D1250" s="215" t="s">
        <v>202</v>
      </c>
      <c r="E1250" s="215" t="s">
        <v>1014</v>
      </c>
      <c r="F1250" s="196" t="s">
        <v>33</v>
      </c>
      <c r="G1250" s="215" t="s">
        <v>2418</v>
      </c>
      <c r="H1250" s="193" t="s">
        <v>7</v>
      </c>
      <c r="I1250" s="15" t="s">
        <v>2868</v>
      </c>
      <c r="J1250" s="120" t="s">
        <v>2478</v>
      </c>
      <c r="K1250" s="4" t="s">
        <v>16</v>
      </c>
      <c r="L1250" s="4"/>
      <c r="M1250" s="4"/>
      <c r="N1250" s="4" t="s">
        <v>16</v>
      </c>
      <c r="O1250" s="4"/>
      <c r="P1250" s="4" t="s">
        <v>28</v>
      </c>
      <c r="Q1250" s="4"/>
      <c r="R1250" s="4" t="s">
        <v>28</v>
      </c>
      <c r="S1250" s="4"/>
      <c r="T1250" s="4"/>
      <c r="U1250" s="4" t="s">
        <v>16</v>
      </c>
      <c r="V1250" s="4"/>
      <c r="W1250" s="4" t="s">
        <v>16</v>
      </c>
      <c r="X1250" s="4"/>
      <c r="Y1250" s="4" t="s">
        <v>16</v>
      </c>
      <c r="Z1250" s="4"/>
      <c r="AA1250" s="236"/>
      <c r="AB1250" s="4" t="s">
        <v>16</v>
      </c>
      <c r="AC1250" s="236"/>
      <c r="AD1250" s="4" t="s">
        <v>16</v>
      </c>
      <c r="AE1250" s="236"/>
      <c r="AF1250" s="4" t="s">
        <v>16</v>
      </c>
      <c r="AG1250" s="4"/>
      <c r="AH1250" s="4"/>
      <c r="AI1250" s="4" t="s">
        <v>16</v>
      </c>
      <c r="AJ1250" s="4"/>
      <c r="AK1250" s="4" t="s">
        <v>16</v>
      </c>
      <c r="AL1250" s="4"/>
      <c r="AM1250" s="4" t="s">
        <v>16</v>
      </c>
      <c r="AN1250" s="4"/>
      <c r="AO1250" s="4"/>
      <c r="AP1250" s="42">
        <f ca="1">COUNTIFS(INDIRECT(Data!$J$2),"&lt;&gt;")</f>
        <v>13</v>
      </c>
      <c r="AQ1250" s="42">
        <f ca="1">COUNTIFS(INDIRECT(Data!$J$2),"P")</f>
        <v>11</v>
      </c>
      <c r="AR1250" s="42">
        <f ca="1">COUNTIFS(INDIRECT(Data!$J$2),"A")</f>
        <v>2</v>
      </c>
      <c r="AS1250" s="43">
        <f ca="1">COUNTIFS(INDIRECT(Data!$J$2),"L")</f>
        <v>0</v>
      </c>
      <c r="AT1250" s="44">
        <f ca="1">IFERROR(Attd_Sheet[[#This Row],[Classes Attended]]/Attd_Sheet[[#This Row],[Column1]],"")</f>
        <v>0.84615384615384615</v>
      </c>
      <c r="AU1250" s="26"/>
    </row>
    <row r="1251" spans="1:47" hidden="1" x14ac:dyDescent="0.25">
      <c r="A1251" s="42">
        <f>COUNTIFS(Attd_Sheet[Student ID],Attd_Sheet[[#This Row],[Student ID]])</f>
        <v>1</v>
      </c>
      <c r="B1251" s="13" t="s">
        <v>137</v>
      </c>
      <c r="C1251" s="13" t="s">
        <v>3443</v>
      </c>
      <c r="D1251" s="215" t="s">
        <v>203</v>
      </c>
      <c r="E1251" s="215" t="s">
        <v>1015</v>
      </c>
      <c r="F1251" s="196" t="s">
        <v>33</v>
      </c>
      <c r="G1251" s="215" t="s">
        <v>2418</v>
      </c>
      <c r="H1251" s="193" t="s">
        <v>7</v>
      </c>
      <c r="I1251" s="15" t="s">
        <v>2868</v>
      </c>
      <c r="J1251" s="120" t="s">
        <v>2478</v>
      </c>
      <c r="K1251" s="4" t="s">
        <v>16</v>
      </c>
      <c r="L1251" s="4"/>
      <c r="M1251" s="4"/>
      <c r="N1251" s="4" t="s">
        <v>16</v>
      </c>
      <c r="O1251" s="4"/>
      <c r="P1251" s="4" t="s">
        <v>16</v>
      </c>
      <c r="Q1251" s="4"/>
      <c r="R1251" s="4" t="s">
        <v>16</v>
      </c>
      <c r="S1251" s="4"/>
      <c r="T1251" s="4"/>
      <c r="U1251" s="4" t="s">
        <v>16</v>
      </c>
      <c r="V1251" s="4"/>
      <c r="W1251" s="4" t="s">
        <v>16</v>
      </c>
      <c r="X1251" s="4"/>
      <c r="Y1251" s="4" t="s">
        <v>16</v>
      </c>
      <c r="Z1251" s="4"/>
      <c r="AA1251" s="236"/>
      <c r="AB1251" s="4" t="s">
        <v>16</v>
      </c>
      <c r="AC1251" s="236"/>
      <c r="AD1251" s="4" t="s">
        <v>16</v>
      </c>
      <c r="AE1251" s="236"/>
      <c r="AF1251" s="4" t="s">
        <v>16</v>
      </c>
      <c r="AG1251" s="4"/>
      <c r="AH1251" s="4"/>
      <c r="AI1251" s="4" t="s">
        <v>28</v>
      </c>
      <c r="AJ1251" s="4"/>
      <c r="AK1251" s="4" t="s">
        <v>28</v>
      </c>
      <c r="AL1251" s="4"/>
      <c r="AM1251" s="4" t="s">
        <v>16</v>
      </c>
      <c r="AN1251" s="4"/>
      <c r="AO1251" s="4"/>
      <c r="AP1251" s="42">
        <f ca="1">COUNTIFS(INDIRECT(Data!$J$2),"&lt;&gt;")</f>
        <v>13</v>
      </c>
      <c r="AQ1251" s="42">
        <f ca="1">COUNTIFS(INDIRECT(Data!$J$2),"P")</f>
        <v>11</v>
      </c>
      <c r="AR1251" s="42">
        <f ca="1">COUNTIFS(INDIRECT(Data!$J$2),"A")</f>
        <v>2</v>
      </c>
      <c r="AS1251" s="43">
        <f ca="1">COUNTIFS(INDIRECT(Data!$J$2),"L")</f>
        <v>0</v>
      </c>
      <c r="AT1251" s="44">
        <f ca="1">IFERROR(Attd_Sheet[[#This Row],[Classes Attended]]/Attd_Sheet[[#This Row],[Column1]],"")</f>
        <v>0.84615384615384615</v>
      </c>
      <c r="AU1251" s="26"/>
    </row>
    <row r="1252" spans="1:47" hidden="1" x14ac:dyDescent="0.25">
      <c r="A1252" s="42">
        <f>COUNTIFS(Attd_Sheet[Student ID],Attd_Sheet[[#This Row],[Student ID]])</f>
        <v>1</v>
      </c>
      <c r="B1252" s="13" t="s">
        <v>137</v>
      </c>
      <c r="C1252" s="13" t="s">
        <v>3443</v>
      </c>
      <c r="D1252" s="215" t="s">
        <v>204</v>
      </c>
      <c r="E1252" s="215" t="s">
        <v>1016</v>
      </c>
      <c r="F1252" s="196" t="s">
        <v>33</v>
      </c>
      <c r="G1252" s="215" t="s">
        <v>2418</v>
      </c>
      <c r="H1252" s="193" t="s">
        <v>7</v>
      </c>
      <c r="I1252" s="15" t="s">
        <v>2868</v>
      </c>
      <c r="J1252" s="120" t="s">
        <v>2478</v>
      </c>
      <c r="K1252" s="4" t="s">
        <v>16</v>
      </c>
      <c r="L1252" s="4"/>
      <c r="M1252" s="4"/>
      <c r="N1252" s="4" t="s">
        <v>16</v>
      </c>
      <c r="O1252" s="4"/>
      <c r="P1252" s="4" t="s">
        <v>28</v>
      </c>
      <c r="Q1252" s="4"/>
      <c r="R1252" s="4" t="s">
        <v>28</v>
      </c>
      <c r="S1252" s="4"/>
      <c r="T1252" s="4"/>
      <c r="U1252" s="4" t="s">
        <v>16</v>
      </c>
      <c r="V1252" s="4"/>
      <c r="W1252" s="4" t="s">
        <v>28</v>
      </c>
      <c r="X1252" s="4"/>
      <c r="Y1252" s="4" t="s">
        <v>28</v>
      </c>
      <c r="Z1252" s="4"/>
      <c r="AA1252" s="236"/>
      <c r="AB1252" s="4" t="s">
        <v>28</v>
      </c>
      <c r="AC1252" s="236"/>
      <c r="AD1252" s="4" t="s">
        <v>16</v>
      </c>
      <c r="AE1252" s="236"/>
      <c r="AF1252" s="4" t="s">
        <v>28</v>
      </c>
      <c r="AG1252" s="4"/>
      <c r="AH1252" s="4"/>
      <c r="AI1252" s="4" t="s">
        <v>28</v>
      </c>
      <c r="AJ1252" s="4"/>
      <c r="AK1252" s="4" t="s">
        <v>28</v>
      </c>
      <c r="AL1252" s="4"/>
      <c r="AM1252" s="4" t="s">
        <v>28</v>
      </c>
      <c r="AN1252" s="4"/>
      <c r="AO1252" s="4"/>
      <c r="AP1252" s="42">
        <f ca="1">COUNTIFS(INDIRECT(Data!$J$2),"&lt;&gt;")</f>
        <v>13</v>
      </c>
      <c r="AQ1252" s="42">
        <f ca="1">COUNTIFS(INDIRECT(Data!$J$2),"P")</f>
        <v>4</v>
      </c>
      <c r="AR1252" s="42">
        <f ca="1">COUNTIFS(INDIRECT(Data!$J$2),"A")</f>
        <v>9</v>
      </c>
      <c r="AS1252" s="43">
        <f ca="1">COUNTIFS(INDIRECT(Data!$J$2),"L")</f>
        <v>0</v>
      </c>
      <c r="AT1252" s="44">
        <f ca="1">IFERROR(Attd_Sheet[[#This Row],[Classes Attended]]/Attd_Sheet[[#This Row],[Column1]],"")</f>
        <v>0.30769230769230771</v>
      </c>
      <c r="AU1252" s="26"/>
    </row>
    <row r="1253" spans="1:47" hidden="1" x14ac:dyDescent="0.25">
      <c r="A1253" s="42">
        <f>COUNTIFS(Attd_Sheet[Student ID],Attd_Sheet[[#This Row],[Student ID]])</f>
        <v>1</v>
      </c>
      <c r="B1253" s="13" t="s">
        <v>137</v>
      </c>
      <c r="C1253" s="13" t="s">
        <v>3443</v>
      </c>
      <c r="D1253" s="215" t="s">
        <v>205</v>
      </c>
      <c r="E1253" s="215" t="s">
        <v>1017</v>
      </c>
      <c r="F1253" s="196" t="s">
        <v>33</v>
      </c>
      <c r="G1253" s="215" t="s">
        <v>2418</v>
      </c>
      <c r="H1253" s="193" t="s">
        <v>7</v>
      </c>
      <c r="I1253" s="15" t="s">
        <v>2868</v>
      </c>
      <c r="J1253" s="120" t="s">
        <v>2478</v>
      </c>
      <c r="K1253" s="4" t="s">
        <v>28</v>
      </c>
      <c r="L1253" s="4"/>
      <c r="M1253" s="4"/>
      <c r="N1253" s="4" t="s">
        <v>28</v>
      </c>
      <c r="O1253" s="4"/>
      <c r="P1253" s="4" t="s">
        <v>28</v>
      </c>
      <c r="Q1253" s="4"/>
      <c r="R1253" s="4" t="s">
        <v>28</v>
      </c>
      <c r="S1253" s="4"/>
      <c r="T1253" s="4"/>
      <c r="U1253" s="4" t="s">
        <v>28</v>
      </c>
      <c r="V1253" s="4"/>
      <c r="W1253" s="4" t="s">
        <v>28</v>
      </c>
      <c r="X1253" s="4"/>
      <c r="Y1253" s="4" t="s">
        <v>28</v>
      </c>
      <c r="Z1253" s="4"/>
      <c r="AA1253" s="236"/>
      <c r="AB1253" s="4" t="s">
        <v>28</v>
      </c>
      <c r="AC1253" s="236"/>
      <c r="AD1253" s="4" t="s">
        <v>16</v>
      </c>
      <c r="AE1253" s="236"/>
      <c r="AF1253" s="4" t="s">
        <v>16</v>
      </c>
      <c r="AG1253" s="4"/>
      <c r="AH1253" s="4"/>
      <c r="AI1253" s="4" t="s">
        <v>28</v>
      </c>
      <c r="AJ1253" s="4"/>
      <c r="AK1253" s="4" t="s">
        <v>28</v>
      </c>
      <c r="AL1253" s="4"/>
      <c r="AM1253" s="4" t="s">
        <v>28</v>
      </c>
      <c r="AN1253" s="4"/>
      <c r="AO1253" s="4"/>
      <c r="AP1253" s="42">
        <f ca="1">COUNTIFS(INDIRECT(Data!$J$2),"&lt;&gt;")</f>
        <v>13</v>
      </c>
      <c r="AQ1253" s="42">
        <f ca="1">COUNTIFS(INDIRECT(Data!$J$2),"P")</f>
        <v>2</v>
      </c>
      <c r="AR1253" s="42">
        <f ca="1">COUNTIFS(INDIRECT(Data!$J$2),"A")</f>
        <v>11</v>
      </c>
      <c r="AS1253" s="43">
        <f ca="1">COUNTIFS(INDIRECT(Data!$J$2),"L")</f>
        <v>0</v>
      </c>
      <c r="AT1253" s="44">
        <f ca="1">IFERROR(Attd_Sheet[[#This Row],[Classes Attended]]/Attd_Sheet[[#This Row],[Column1]],"")</f>
        <v>0.15384615384615385</v>
      </c>
      <c r="AU1253" s="26"/>
    </row>
    <row r="1254" spans="1:47" hidden="1" x14ac:dyDescent="0.25">
      <c r="A1254" s="42">
        <f>COUNTIFS(Attd_Sheet[Student ID],Attd_Sheet[[#This Row],[Student ID]])</f>
        <v>1</v>
      </c>
      <c r="B1254" s="13" t="s">
        <v>137</v>
      </c>
      <c r="C1254" s="13" t="s">
        <v>3443</v>
      </c>
      <c r="D1254" s="215" t="s">
        <v>206</v>
      </c>
      <c r="E1254" s="215" t="s">
        <v>1018</v>
      </c>
      <c r="F1254" s="196" t="s">
        <v>33</v>
      </c>
      <c r="G1254" s="215" t="s">
        <v>2418</v>
      </c>
      <c r="H1254" s="193" t="s">
        <v>7</v>
      </c>
      <c r="I1254" s="15" t="s">
        <v>2868</v>
      </c>
      <c r="J1254" s="120" t="s">
        <v>2478</v>
      </c>
      <c r="K1254" s="4" t="s">
        <v>28</v>
      </c>
      <c r="L1254" s="4"/>
      <c r="M1254" s="4"/>
      <c r="N1254" s="4" t="s">
        <v>16</v>
      </c>
      <c r="O1254" s="4"/>
      <c r="P1254" s="4" t="s">
        <v>16</v>
      </c>
      <c r="Q1254" s="4"/>
      <c r="R1254" s="4" t="s">
        <v>16</v>
      </c>
      <c r="S1254" s="4"/>
      <c r="T1254" s="4"/>
      <c r="U1254" s="4" t="s">
        <v>16</v>
      </c>
      <c r="V1254" s="4"/>
      <c r="W1254" s="4" t="s">
        <v>16</v>
      </c>
      <c r="X1254" s="4"/>
      <c r="Y1254" s="4" t="s">
        <v>16</v>
      </c>
      <c r="Z1254" s="4"/>
      <c r="AA1254" s="236"/>
      <c r="AB1254" s="4" t="s">
        <v>16</v>
      </c>
      <c r="AC1254" s="236"/>
      <c r="AD1254" s="4" t="s">
        <v>16</v>
      </c>
      <c r="AE1254" s="236"/>
      <c r="AF1254" s="4" t="s">
        <v>16</v>
      </c>
      <c r="AG1254" s="4"/>
      <c r="AH1254" s="4"/>
      <c r="AI1254" s="4" t="s">
        <v>16</v>
      </c>
      <c r="AJ1254" s="4"/>
      <c r="AK1254" s="4" t="s">
        <v>16</v>
      </c>
      <c r="AL1254" s="4"/>
      <c r="AM1254" s="4" t="s">
        <v>16</v>
      </c>
      <c r="AN1254" s="4"/>
      <c r="AO1254" s="4"/>
      <c r="AP1254" s="42">
        <f ca="1">COUNTIFS(INDIRECT(Data!$J$2),"&lt;&gt;")</f>
        <v>13</v>
      </c>
      <c r="AQ1254" s="42">
        <f ca="1">COUNTIFS(INDIRECT(Data!$J$2),"P")</f>
        <v>12</v>
      </c>
      <c r="AR1254" s="42">
        <f ca="1">COUNTIFS(INDIRECT(Data!$J$2),"A")</f>
        <v>1</v>
      </c>
      <c r="AS1254" s="43">
        <f ca="1">COUNTIFS(INDIRECT(Data!$J$2),"L")</f>
        <v>0</v>
      </c>
      <c r="AT1254" s="44">
        <f ca="1">IFERROR(Attd_Sheet[[#This Row],[Classes Attended]]/Attd_Sheet[[#This Row],[Column1]],"")</f>
        <v>0.92307692307692313</v>
      </c>
      <c r="AU1254" s="26"/>
    </row>
    <row r="1255" spans="1:47" hidden="1" x14ac:dyDescent="0.25">
      <c r="A1255" s="42">
        <f>COUNTIFS(Attd_Sheet[Student ID],Attd_Sheet[[#This Row],[Student ID]])</f>
        <v>1</v>
      </c>
      <c r="B1255" s="13" t="s">
        <v>137</v>
      </c>
      <c r="C1255" s="13" t="s">
        <v>3443</v>
      </c>
      <c r="D1255" s="215" t="s">
        <v>207</v>
      </c>
      <c r="E1255" s="215" t="s">
        <v>1019</v>
      </c>
      <c r="F1255" s="196" t="s">
        <v>33</v>
      </c>
      <c r="G1255" s="215" t="s">
        <v>2418</v>
      </c>
      <c r="H1255" s="193" t="s">
        <v>7</v>
      </c>
      <c r="I1255" s="15" t="s">
        <v>2868</v>
      </c>
      <c r="J1255" s="120" t="s">
        <v>2478</v>
      </c>
      <c r="K1255" s="4" t="s">
        <v>28</v>
      </c>
      <c r="L1255" s="4"/>
      <c r="M1255" s="4"/>
      <c r="N1255" s="4" t="s">
        <v>16</v>
      </c>
      <c r="O1255" s="4"/>
      <c r="P1255" s="4" t="s">
        <v>16</v>
      </c>
      <c r="Q1255" s="4"/>
      <c r="R1255" s="4" t="s">
        <v>28</v>
      </c>
      <c r="S1255" s="4"/>
      <c r="T1255" s="4"/>
      <c r="U1255" s="4" t="s">
        <v>16</v>
      </c>
      <c r="V1255" s="4"/>
      <c r="W1255" s="4" t="s">
        <v>16</v>
      </c>
      <c r="X1255" s="4"/>
      <c r="Y1255" s="4" t="s">
        <v>16</v>
      </c>
      <c r="Z1255" s="4"/>
      <c r="AA1255" s="236"/>
      <c r="AB1255" s="4" t="s">
        <v>16</v>
      </c>
      <c r="AC1255" s="236"/>
      <c r="AD1255" s="4" t="s">
        <v>16</v>
      </c>
      <c r="AE1255" s="236"/>
      <c r="AF1255" s="4" t="s">
        <v>28</v>
      </c>
      <c r="AG1255" s="4"/>
      <c r="AH1255" s="4"/>
      <c r="AI1255" s="4" t="s">
        <v>16</v>
      </c>
      <c r="AJ1255" s="4"/>
      <c r="AK1255" s="4" t="s">
        <v>16</v>
      </c>
      <c r="AL1255" s="4"/>
      <c r="AM1255" s="4" t="s">
        <v>16</v>
      </c>
      <c r="AN1255" s="4"/>
      <c r="AO1255" s="4"/>
      <c r="AP1255" s="42">
        <f ca="1">COUNTIFS(INDIRECT(Data!$J$2),"&lt;&gt;")</f>
        <v>13</v>
      </c>
      <c r="AQ1255" s="42">
        <f ca="1">COUNTIFS(INDIRECT(Data!$J$2),"P")</f>
        <v>10</v>
      </c>
      <c r="AR1255" s="42">
        <f ca="1">COUNTIFS(INDIRECT(Data!$J$2),"A")</f>
        <v>3</v>
      </c>
      <c r="AS1255" s="43">
        <f ca="1">COUNTIFS(INDIRECT(Data!$J$2),"L")</f>
        <v>0</v>
      </c>
      <c r="AT1255" s="44">
        <f ca="1">IFERROR(Attd_Sheet[[#This Row],[Classes Attended]]/Attd_Sheet[[#This Row],[Column1]],"")</f>
        <v>0.76923076923076927</v>
      </c>
      <c r="AU1255" s="26"/>
    </row>
    <row r="1256" spans="1:47" hidden="1" x14ac:dyDescent="0.25">
      <c r="A1256" s="42">
        <f>COUNTIFS(Attd_Sheet[Student ID],Attd_Sheet[[#This Row],[Student ID]])</f>
        <v>1</v>
      </c>
      <c r="B1256" s="13" t="s">
        <v>137</v>
      </c>
      <c r="C1256" s="13" t="s">
        <v>3443</v>
      </c>
      <c r="D1256" s="215" t="s">
        <v>208</v>
      </c>
      <c r="E1256" s="215" t="s">
        <v>1020</v>
      </c>
      <c r="F1256" s="196" t="s">
        <v>33</v>
      </c>
      <c r="G1256" s="215" t="s">
        <v>2418</v>
      </c>
      <c r="H1256" s="193" t="s">
        <v>7</v>
      </c>
      <c r="I1256" s="15" t="s">
        <v>2868</v>
      </c>
      <c r="J1256" s="120" t="s">
        <v>2478</v>
      </c>
      <c r="K1256" s="4" t="s">
        <v>28</v>
      </c>
      <c r="L1256" s="4"/>
      <c r="M1256" s="4"/>
      <c r="N1256" s="4" t="s">
        <v>16</v>
      </c>
      <c r="O1256" s="4"/>
      <c r="P1256" s="4" t="s">
        <v>16</v>
      </c>
      <c r="Q1256" s="4"/>
      <c r="R1256" s="4" t="s">
        <v>28</v>
      </c>
      <c r="S1256" s="4"/>
      <c r="T1256" s="4"/>
      <c r="U1256" s="4" t="s">
        <v>28</v>
      </c>
      <c r="V1256" s="4"/>
      <c r="W1256" s="4" t="s">
        <v>16</v>
      </c>
      <c r="X1256" s="4"/>
      <c r="Y1256" s="4" t="s">
        <v>16</v>
      </c>
      <c r="Z1256" s="4"/>
      <c r="AA1256" s="236"/>
      <c r="AB1256" s="4" t="s">
        <v>16</v>
      </c>
      <c r="AC1256" s="236"/>
      <c r="AD1256" s="4" t="s">
        <v>16</v>
      </c>
      <c r="AE1256" s="236"/>
      <c r="AF1256" s="4" t="s">
        <v>16</v>
      </c>
      <c r="AG1256" s="4"/>
      <c r="AH1256" s="4"/>
      <c r="AI1256" s="4" t="s">
        <v>16</v>
      </c>
      <c r="AJ1256" s="4"/>
      <c r="AK1256" s="4" t="s">
        <v>16</v>
      </c>
      <c r="AL1256" s="4"/>
      <c r="AM1256" s="4" t="s">
        <v>28</v>
      </c>
      <c r="AN1256" s="4"/>
      <c r="AO1256" s="4"/>
      <c r="AP1256" s="42">
        <f ca="1">COUNTIFS(INDIRECT(Data!$J$2),"&lt;&gt;")</f>
        <v>13</v>
      </c>
      <c r="AQ1256" s="42">
        <f ca="1">COUNTIFS(INDIRECT(Data!$J$2),"P")</f>
        <v>9</v>
      </c>
      <c r="AR1256" s="42">
        <f ca="1">COUNTIFS(INDIRECT(Data!$J$2),"A")</f>
        <v>4</v>
      </c>
      <c r="AS1256" s="43">
        <f ca="1">COUNTIFS(INDIRECT(Data!$J$2),"L")</f>
        <v>0</v>
      </c>
      <c r="AT1256" s="44">
        <f ca="1">IFERROR(Attd_Sheet[[#This Row],[Classes Attended]]/Attd_Sheet[[#This Row],[Column1]],"")</f>
        <v>0.69230769230769229</v>
      </c>
      <c r="AU1256" s="26"/>
    </row>
    <row r="1257" spans="1:47" hidden="1" x14ac:dyDescent="0.25">
      <c r="A1257" s="42">
        <f>COUNTIFS(Attd_Sheet[Student ID],Attd_Sheet[[#This Row],[Student ID]])</f>
        <v>1</v>
      </c>
      <c r="B1257" s="13" t="s">
        <v>138</v>
      </c>
      <c r="C1257" s="193" t="s">
        <v>2494</v>
      </c>
      <c r="D1257" s="215" t="s">
        <v>547</v>
      </c>
      <c r="E1257" s="215" t="s">
        <v>1362</v>
      </c>
      <c r="F1257" s="196" t="s">
        <v>35</v>
      </c>
      <c r="G1257" s="215" t="s">
        <v>2442</v>
      </c>
      <c r="H1257" s="193" t="s">
        <v>7</v>
      </c>
      <c r="I1257" s="224" t="s">
        <v>2992</v>
      </c>
      <c r="J1257" s="120" t="s">
        <v>2487</v>
      </c>
      <c r="K1257" s="4" t="s">
        <v>16</v>
      </c>
      <c r="L1257" s="4"/>
      <c r="M1257" s="4"/>
      <c r="N1257" s="4" t="s">
        <v>16</v>
      </c>
      <c r="O1257" s="4"/>
      <c r="P1257" s="4" t="s">
        <v>16</v>
      </c>
      <c r="Q1257" s="185"/>
      <c r="R1257" s="4" t="s">
        <v>16</v>
      </c>
      <c r="S1257" s="4"/>
      <c r="T1257" s="4"/>
      <c r="U1257" s="4" t="s">
        <v>16</v>
      </c>
      <c r="V1257" s="4"/>
      <c r="W1257" s="4" t="s">
        <v>16</v>
      </c>
      <c r="X1257" s="4"/>
      <c r="Y1257" s="4"/>
      <c r="Z1257" s="4"/>
      <c r="AA1257" s="4"/>
      <c r="AB1257" s="4" t="s">
        <v>16</v>
      </c>
      <c r="AC1257" s="4"/>
      <c r="AD1257" s="162"/>
      <c r="AE1257" s="236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2">
        <f ca="1">COUNTIFS(INDIRECT(Data!$J$2),"&lt;&gt;")</f>
        <v>7</v>
      </c>
      <c r="AQ1257" s="42">
        <f ca="1">COUNTIFS(INDIRECT(Data!$J$2),"P")</f>
        <v>7</v>
      </c>
      <c r="AR1257" s="42">
        <f ca="1">COUNTIFS(INDIRECT(Data!$J$2),"A")</f>
        <v>0</v>
      </c>
      <c r="AS1257" s="43">
        <f ca="1">COUNTIFS(INDIRECT(Data!$J$2),"L")</f>
        <v>0</v>
      </c>
      <c r="AT1257" s="44">
        <f ca="1">IFERROR(Attd_Sheet[[#This Row],[Classes Attended]]/Attd_Sheet[[#This Row],[Column1]],"")</f>
        <v>1</v>
      </c>
      <c r="AU1257" s="26"/>
    </row>
    <row r="1258" spans="1:47" hidden="1" x14ac:dyDescent="0.25">
      <c r="A1258" s="42">
        <f>COUNTIFS(Attd_Sheet[Student ID],Attd_Sheet[[#This Row],[Student ID]])</f>
        <v>1</v>
      </c>
      <c r="B1258" s="13" t="s">
        <v>138</v>
      </c>
      <c r="C1258" s="193" t="s">
        <v>2494</v>
      </c>
      <c r="D1258" s="215" t="s">
        <v>548</v>
      </c>
      <c r="E1258" s="215" t="s">
        <v>1363</v>
      </c>
      <c r="F1258" s="196" t="s">
        <v>35</v>
      </c>
      <c r="G1258" s="215" t="s">
        <v>2442</v>
      </c>
      <c r="H1258" s="193" t="s">
        <v>7</v>
      </c>
      <c r="I1258" s="224" t="s">
        <v>2992</v>
      </c>
      <c r="J1258" s="120" t="s">
        <v>2487</v>
      </c>
      <c r="K1258" s="4" t="s">
        <v>16</v>
      </c>
      <c r="L1258" s="4"/>
      <c r="M1258" s="4"/>
      <c r="N1258" s="4" t="s">
        <v>16</v>
      </c>
      <c r="O1258" s="4"/>
      <c r="P1258" s="4" t="s">
        <v>16</v>
      </c>
      <c r="Q1258" s="185"/>
      <c r="R1258" s="4" t="s">
        <v>16</v>
      </c>
      <c r="S1258" s="4"/>
      <c r="T1258" s="4"/>
      <c r="U1258" s="4" t="s">
        <v>16</v>
      </c>
      <c r="V1258" s="4"/>
      <c r="W1258" s="4" t="s">
        <v>16</v>
      </c>
      <c r="X1258" s="4"/>
      <c r="Y1258" s="4"/>
      <c r="Z1258" s="4"/>
      <c r="AA1258" s="4"/>
      <c r="AB1258" s="4" t="s">
        <v>16</v>
      </c>
      <c r="AC1258" s="4"/>
      <c r="AD1258" s="162"/>
      <c r="AE1258" s="236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2">
        <f ca="1">COUNTIFS(INDIRECT(Data!$J$2),"&lt;&gt;")</f>
        <v>7</v>
      </c>
      <c r="AQ1258" s="42">
        <f ca="1">COUNTIFS(INDIRECT(Data!$J$2),"P")</f>
        <v>7</v>
      </c>
      <c r="AR1258" s="42">
        <f ca="1">COUNTIFS(INDIRECT(Data!$J$2),"A")</f>
        <v>0</v>
      </c>
      <c r="AS1258" s="43">
        <f ca="1">COUNTIFS(INDIRECT(Data!$J$2),"L")</f>
        <v>0</v>
      </c>
      <c r="AT1258" s="44">
        <f ca="1">IFERROR(Attd_Sheet[[#This Row],[Classes Attended]]/Attd_Sheet[[#This Row],[Column1]],"")</f>
        <v>1</v>
      </c>
      <c r="AU1258" s="26"/>
    </row>
    <row r="1259" spans="1:47" hidden="1" x14ac:dyDescent="0.25">
      <c r="A1259" s="42">
        <f>COUNTIFS(Attd_Sheet[Student ID],Attd_Sheet[[#This Row],[Student ID]])</f>
        <v>1</v>
      </c>
      <c r="B1259" s="13" t="s">
        <v>138</v>
      </c>
      <c r="C1259" s="193" t="s">
        <v>2494</v>
      </c>
      <c r="D1259" s="215" t="s">
        <v>549</v>
      </c>
      <c r="E1259" s="215" t="s">
        <v>1364</v>
      </c>
      <c r="F1259" s="196" t="s">
        <v>35</v>
      </c>
      <c r="G1259" s="215" t="s">
        <v>2442</v>
      </c>
      <c r="H1259" s="193" t="s">
        <v>7</v>
      </c>
      <c r="I1259" s="224" t="s">
        <v>2992</v>
      </c>
      <c r="J1259" s="120" t="s">
        <v>2487</v>
      </c>
      <c r="K1259" s="4" t="s">
        <v>16</v>
      </c>
      <c r="L1259" s="4"/>
      <c r="M1259" s="4"/>
      <c r="N1259" s="4" t="s">
        <v>16</v>
      </c>
      <c r="O1259" s="4"/>
      <c r="P1259" s="4" t="s">
        <v>16</v>
      </c>
      <c r="Q1259" s="185"/>
      <c r="R1259" s="4" t="s">
        <v>16</v>
      </c>
      <c r="S1259" s="4"/>
      <c r="T1259" s="4"/>
      <c r="U1259" s="4" t="s">
        <v>16</v>
      </c>
      <c r="V1259" s="4"/>
      <c r="W1259" s="4" t="s">
        <v>16</v>
      </c>
      <c r="X1259" s="4"/>
      <c r="Y1259" s="4"/>
      <c r="Z1259" s="4"/>
      <c r="AA1259" s="4"/>
      <c r="AB1259" s="4" t="s">
        <v>16</v>
      </c>
      <c r="AC1259" s="4"/>
      <c r="AD1259" s="162"/>
      <c r="AE1259" s="236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2">
        <f ca="1">COUNTIFS(INDIRECT(Data!$J$2),"&lt;&gt;")</f>
        <v>7</v>
      </c>
      <c r="AQ1259" s="42">
        <f ca="1">COUNTIFS(INDIRECT(Data!$J$2),"P")</f>
        <v>7</v>
      </c>
      <c r="AR1259" s="42">
        <f ca="1">COUNTIFS(INDIRECT(Data!$J$2),"A")</f>
        <v>0</v>
      </c>
      <c r="AS1259" s="43">
        <f ca="1">COUNTIFS(INDIRECT(Data!$J$2),"L")</f>
        <v>0</v>
      </c>
      <c r="AT1259" s="44">
        <f ca="1">IFERROR(Attd_Sheet[[#This Row],[Classes Attended]]/Attd_Sheet[[#This Row],[Column1]],"")</f>
        <v>1</v>
      </c>
      <c r="AU1259" s="26"/>
    </row>
    <row r="1260" spans="1:47" hidden="1" x14ac:dyDescent="0.25">
      <c r="A1260" s="42">
        <f>COUNTIFS(Attd_Sheet[Student ID],Attd_Sheet[[#This Row],[Student ID]])</f>
        <v>1</v>
      </c>
      <c r="B1260" s="13" t="s">
        <v>138</v>
      </c>
      <c r="C1260" s="193" t="s">
        <v>2494</v>
      </c>
      <c r="D1260" s="215" t="s">
        <v>550</v>
      </c>
      <c r="E1260" s="215" t="s">
        <v>1365</v>
      </c>
      <c r="F1260" s="196" t="s">
        <v>35</v>
      </c>
      <c r="G1260" s="215" t="s">
        <v>2442</v>
      </c>
      <c r="H1260" s="193" t="s">
        <v>7</v>
      </c>
      <c r="I1260" s="224" t="s">
        <v>2992</v>
      </c>
      <c r="J1260" s="120" t="s">
        <v>2487</v>
      </c>
      <c r="K1260" s="4" t="s">
        <v>16</v>
      </c>
      <c r="L1260" s="4"/>
      <c r="M1260" s="4"/>
      <c r="N1260" s="4" t="s">
        <v>16</v>
      </c>
      <c r="O1260" s="4"/>
      <c r="P1260" s="4" t="s">
        <v>16</v>
      </c>
      <c r="Q1260" s="185"/>
      <c r="R1260" s="4" t="s">
        <v>16</v>
      </c>
      <c r="S1260" s="4"/>
      <c r="T1260" s="4"/>
      <c r="U1260" s="4" t="s">
        <v>16</v>
      </c>
      <c r="V1260" s="4"/>
      <c r="W1260" s="4" t="s">
        <v>16</v>
      </c>
      <c r="X1260" s="4"/>
      <c r="Y1260" s="4"/>
      <c r="Z1260" s="4"/>
      <c r="AA1260" s="4"/>
      <c r="AB1260" s="4" t="s">
        <v>16</v>
      </c>
      <c r="AC1260" s="4"/>
      <c r="AD1260" s="162"/>
      <c r="AE1260" s="236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2">
        <f ca="1">COUNTIFS(INDIRECT(Data!$J$2),"&lt;&gt;")</f>
        <v>7</v>
      </c>
      <c r="AQ1260" s="42">
        <f ca="1">COUNTIFS(INDIRECT(Data!$J$2),"P")</f>
        <v>7</v>
      </c>
      <c r="AR1260" s="42">
        <f ca="1">COUNTIFS(INDIRECT(Data!$J$2),"A")</f>
        <v>0</v>
      </c>
      <c r="AS1260" s="43">
        <f ca="1">COUNTIFS(INDIRECT(Data!$J$2),"L")</f>
        <v>0</v>
      </c>
      <c r="AT1260" s="44">
        <f ca="1">IFERROR(Attd_Sheet[[#This Row],[Classes Attended]]/Attd_Sheet[[#This Row],[Column1]],"")</f>
        <v>1</v>
      </c>
      <c r="AU1260" s="26"/>
    </row>
    <row r="1261" spans="1:47" hidden="1" x14ac:dyDescent="0.25">
      <c r="A1261" s="42">
        <f>COUNTIFS(Attd_Sheet[Student ID],Attd_Sheet[[#This Row],[Student ID]])</f>
        <v>1</v>
      </c>
      <c r="B1261" s="13" t="s">
        <v>138</v>
      </c>
      <c r="C1261" s="193" t="s">
        <v>2494</v>
      </c>
      <c r="D1261" s="215" t="s">
        <v>552</v>
      </c>
      <c r="E1261" s="215" t="s">
        <v>1367</v>
      </c>
      <c r="F1261" s="196" t="s">
        <v>35</v>
      </c>
      <c r="G1261" s="215" t="s">
        <v>2442</v>
      </c>
      <c r="H1261" s="193" t="s">
        <v>7</v>
      </c>
      <c r="I1261" s="224" t="s">
        <v>2992</v>
      </c>
      <c r="J1261" s="120" t="s">
        <v>2487</v>
      </c>
      <c r="K1261" s="4" t="s">
        <v>16</v>
      </c>
      <c r="L1261" s="4"/>
      <c r="M1261" s="4"/>
      <c r="N1261" s="4" t="s">
        <v>16</v>
      </c>
      <c r="O1261" s="4"/>
      <c r="P1261" s="4" t="s">
        <v>16</v>
      </c>
      <c r="Q1261" s="185"/>
      <c r="R1261" s="4" t="s">
        <v>16</v>
      </c>
      <c r="S1261" s="4"/>
      <c r="T1261" s="4"/>
      <c r="U1261" s="4" t="s">
        <v>16</v>
      </c>
      <c r="V1261" s="4"/>
      <c r="W1261" s="4" t="s">
        <v>16</v>
      </c>
      <c r="X1261" s="4"/>
      <c r="Y1261" s="4"/>
      <c r="Z1261" s="4"/>
      <c r="AA1261" s="4"/>
      <c r="AB1261" s="4" t="s">
        <v>16</v>
      </c>
      <c r="AC1261" s="4"/>
      <c r="AD1261" s="162"/>
      <c r="AE1261" s="236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2">
        <f ca="1">COUNTIFS(INDIRECT(Data!$J$2),"&lt;&gt;")</f>
        <v>7</v>
      </c>
      <c r="AQ1261" s="42">
        <f ca="1">COUNTIFS(INDIRECT(Data!$J$2),"P")</f>
        <v>7</v>
      </c>
      <c r="AR1261" s="42">
        <f ca="1">COUNTIFS(INDIRECT(Data!$J$2),"A")</f>
        <v>0</v>
      </c>
      <c r="AS1261" s="43">
        <f ca="1">COUNTIFS(INDIRECT(Data!$J$2),"L")</f>
        <v>0</v>
      </c>
      <c r="AT1261" s="44">
        <f ca="1">IFERROR(Attd_Sheet[[#This Row],[Classes Attended]]/Attd_Sheet[[#This Row],[Column1]],"")</f>
        <v>1</v>
      </c>
      <c r="AU1261" s="26"/>
    </row>
    <row r="1262" spans="1:47" hidden="1" x14ac:dyDescent="0.25">
      <c r="A1262" s="42">
        <f>COUNTIFS(Attd_Sheet[Student ID],Attd_Sheet[[#This Row],[Student ID]])</f>
        <v>1</v>
      </c>
      <c r="B1262" s="13" t="s">
        <v>138</v>
      </c>
      <c r="C1262" s="193" t="s">
        <v>2494</v>
      </c>
      <c r="D1262" s="215" t="s">
        <v>553</v>
      </c>
      <c r="E1262" s="215" t="s">
        <v>1038</v>
      </c>
      <c r="F1262" s="196" t="s">
        <v>35</v>
      </c>
      <c r="G1262" s="215" t="s">
        <v>2442</v>
      </c>
      <c r="H1262" s="193" t="s">
        <v>7</v>
      </c>
      <c r="I1262" s="224" t="s">
        <v>2992</v>
      </c>
      <c r="J1262" s="120" t="s">
        <v>2487</v>
      </c>
      <c r="K1262" s="4" t="s">
        <v>16</v>
      </c>
      <c r="L1262" s="4"/>
      <c r="M1262" s="4"/>
      <c r="N1262" s="4" t="s">
        <v>16</v>
      </c>
      <c r="O1262" s="4"/>
      <c r="P1262" s="4" t="s">
        <v>16</v>
      </c>
      <c r="Q1262" s="185"/>
      <c r="R1262" s="4" t="s">
        <v>16</v>
      </c>
      <c r="S1262" s="4"/>
      <c r="T1262" s="4"/>
      <c r="U1262" s="4" t="s">
        <v>16</v>
      </c>
      <c r="V1262" s="4"/>
      <c r="W1262" s="4" t="s">
        <v>16</v>
      </c>
      <c r="X1262" s="4"/>
      <c r="Y1262" s="4"/>
      <c r="Z1262" s="4"/>
      <c r="AA1262" s="4"/>
      <c r="AB1262" s="4" t="s">
        <v>16</v>
      </c>
      <c r="AC1262" s="4"/>
      <c r="AD1262" s="162"/>
      <c r="AE1262" s="236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2">
        <f ca="1">COUNTIFS(INDIRECT(Data!$J$2),"&lt;&gt;")</f>
        <v>7</v>
      </c>
      <c r="AQ1262" s="42">
        <f ca="1">COUNTIFS(INDIRECT(Data!$J$2),"P")</f>
        <v>7</v>
      </c>
      <c r="AR1262" s="42">
        <f ca="1">COUNTIFS(INDIRECT(Data!$J$2),"A")</f>
        <v>0</v>
      </c>
      <c r="AS1262" s="43">
        <f ca="1">COUNTIFS(INDIRECT(Data!$J$2),"L")</f>
        <v>0</v>
      </c>
      <c r="AT1262" s="44">
        <f ca="1">IFERROR(Attd_Sheet[[#This Row],[Classes Attended]]/Attd_Sheet[[#This Row],[Column1]],"")</f>
        <v>1</v>
      </c>
      <c r="AU1262" s="186"/>
    </row>
    <row r="1263" spans="1:47" hidden="1" x14ac:dyDescent="0.25">
      <c r="A1263" s="42">
        <f>COUNTIFS(Attd_Sheet[Student ID],Attd_Sheet[[#This Row],[Student ID]])</f>
        <v>1</v>
      </c>
      <c r="B1263" s="13" t="s">
        <v>137</v>
      </c>
      <c r="C1263" s="193" t="s">
        <v>2494</v>
      </c>
      <c r="D1263" s="215" t="s">
        <v>554</v>
      </c>
      <c r="E1263" s="215" t="s">
        <v>1368</v>
      </c>
      <c r="F1263" s="196" t="s">
        <v>35</v>
      </c>
      <c r="G1263" s="215" t="s">
        <v>2443</v>
      </c>
      <c r="H1263" s="193" t="s">
        <v>7</v>
      </c>
      <c r="I1263" s="224" t="s">
        <v>2993</v>
      </c>
      <c r="J1263" s="120" t="s">
        <v>2487</v>
      </c>
      <c r="K1263" s="4" t="s">
        <v>16</v>
      </c>
      <c r="L1263" s="4"/>
      <c r="M1263" s="4"/>
      <c r="N1263" s="4" t="s">
        <v>16</v>
      </c>
      <c r="O1263" s="4"/>
      <c r="P1263" s="4" t="s">
        <v>17</v>
      </c>
      <c r="Q1263" s="4"/>
      <c r="R1263" s="4" t="s">
        <v>17</v>
      </c>
      <c r="S1263" s="4"/>
      <c r="T1263" s="4"/>
      <c r="U1263" s="4" t="s">
        <v>17</v>
      </c>
      <c r="V1263" s="4"/>
      <c r="W1263" s="4" t="s">
        <v>16</v>
      </c>
      <c r="X1263" s="4"/>
      <c r="Y1263" s="4"/>
      <c r="Z1263" s="4"/>
      <c r="AA1263" s="4"/>
      <c r="AB1263" s="4" t="s">
        <v>16</v>
      </c>
      <c r="AC1263" s="4"/>
      <c r="AD1263" s="4" t="s">
        <v>16</v>
      </c>
      <c r="AE1263" s="236"/>
      <c r="AF1263" s="4" t="s">
        <v>16</v>
      </c>
      <c r="AG1263" s="4"/>
      <c r="AH1263" s="4"/>
      <c r="AI1263" s="4" t="s">
        <v>16</v>
      </c>
      <c r="AJ1263" s="4"/>
      <c r="AK1263" s="4" t="s">
        <v>16</v>
      </c>
      <c r="AL1263" s="4"/>
      <c r="AM1263" s="4" t="s">
        <v>16</v>
      </c>
      <c r="AN1263" s="4"/>
      <c r="AO1263" s="4"/>
      <c r="AP1263" s="42">
        <f ca="1">COUNTIFS(INDIRECT(Data!$J$2),"&lt;&gt;")</f>
        <v>12</v>
      </c>
      <c r="AQ1263" s="42">
        <f ca="1">COUNTIFS(INDIRECT(Data!$J$2),"P")</f>
        <v>9</v>
      </c>
      <c r="AR1263" s="42">
        <f ca="1">COUNTIFS(INDIRECT(Data!$J$2),"A")</f>
        <v>0</v>
      </c>
      <c r="AS1263" s="43">
        <f ca="1">COUNTIFS(INDIRECT(Data!$J$2),"L")</f>
        <v>3</v>
      </c>
      <c r="AT1263" s="44">
        <f ca="1">IFERROR(Attd_Sheet[[#This Row],[Classes Attended]]/Attd_Sheet[[#This Row],[Column1]],"")</f>
        <v>0.75</v>
      </c>
      <c r="AU1263" s="26"/>
    </row>
    <row r="1264" spans="1:47" hidden="1" x14ac:dyDescent="0.25">
      <c r="A1264" s="42">
        <f>COUNTIFS(Attd_Sheet[Student ID],Attd_Sheet[[#This Row],[Student ID]])</f>
        <v>1</v>
      </c>
      <c r="B1264" s="13" t="s">
        <v>137</v>
      </c>
      <c r="C1264" s="193" t="s">
        <v>2494</v>
      </c>
      <c r="D1264" s="215" t="s">
        <v>555</v>
      </c>
      <c r="E1264" s="215" t="s">
        <v>1369</v>
      </c>
      <c r="F1264" s="196" t="s">
        <v>35</v>
      </c>
      <c r="G1264" s="215" t="s">
        <v>2443</v>
      </c>
      <c r="H1264" s="193" t="s">
        <v>7</v>
      </c>
      <c r="I1264" s="224" t="s">
        <v>2993</v>
      </c>
      <c r="J1264" s="120" t="s">
        <v>2487</v>
      </c>
      <c r="K1264" s="4" t="s">
        <v>28</v>
      </c>
      <c r="L1264" s="4"/>
      <c r="M1264" s="4"/>
      <c r="N1264" s="4" t="s">
        <v>16</v>
      </c>
      <c r="O1264" s="4"/>
      <c r="P1264" s="4" t="s">
        <v>28</v>
      </c>
      <c r="Q1264" s="4"/>
      <c r="R1264" s="4" t="s">
        <v>28</v>
      </c>
      <c r="S1264" s="4"/>
      <c r="T1264" s="4"/>
      <c r="U1264" s="4" t="s">
        <v>16</v>
      </c>
      <c r="V1264" s="4"/>
      <c r="W1264" s="4" t="s">
        <v>28</v>
      </c>
      <c r="X1264" s="4"/>
      <c r="Y1264" s="4"/>
      <c r="Z1264" s="4"/>
      <c r="AA1264" s="4"/>
      <c r="AB1264" s="4" t="s">
        <v>28</v>
      </c>
      <c r="AC1264" s="4"/>
      <c r="AD1264" s="4" t="s">
        <v>28</v>
      </c>
      <c r="AE1264" s="236"/>
      <c r="AF1264" s="4" t="s">
        <v>28</v>
      </c>
      <c r="AG1264" s="4"/>
      <c r="AH1264" s="4"/>
      <c r="AI1264" s="4" t="s">
        <v>28</v>
      </c>
      <c r="AJ1264" s="4"/>
      <c r="AK1264" s="4" t="s">
        <v>28</v>
      </c>
      <c r="AL1264" s="4"/>
      <c r="AM1264" s="4" t="s">
        <v>28</v>
      </c>
      <c r="AN1264" s="4"/>
      <c r="AO1264" s="4"/>
      <c r="AP1264" s="42">
        <f ca="1">COUNTIFS(INDIRECT(Data!$J$2),"&lt;&gt;")</f>
        <v>12</v>
      </c>
      <c r="AQ1264" s="42">
        <f ca="1">COUNTIFS(INDIRECT(Data!$J$2),"P")</f>
        <v>2</v>
      </c>
      <c r="AR1264" s="42">
        <f ca="1">COUNTIFS(INDIRECT(Data!$J$2),"A")</f>
        <v>10</v>
      </c>
      <c r="AS1264" s="43">
        <f ca="1">COUNTIFS(INDIRECT(Data!$J$2),"L")</f>
        <v>0</v>
      </c>
      <c r="AT1264" s="44">
        <f ca="1">IFERROR(Attd_Sheet[[#This Row],[Classes Attended]]/Attd_Sheet[[#This Row],[Column1]],"")</f>
        <v>0.16666666666666666</v>
      </c>
      <c r="AU1264" s="26"/>
    </row>
    <row r="1265" spans="1:47" hidden="1" x14ac:dyDescent="0.25">
      <c r="A1265" s="42">
        <f>COUNTIFS(Attd_Sheet[Student ID],Attd_Sheet[[#This Row],[Student ID]])</f>
        <v>1</v>
      </c>
      <c r="B1265" s="13" t="s">
        <v>137</v>
      </c>
      <c r="C1265" s="193" t="s">
        <v>2494</v>
      </c>
      <c r="D1265" s="215" t="s">
        <v>556</v>
      </c>
      <c r="E1265" s="215" t="s">
        <v>1370</v>
      </c>
      <c r="F1265" s="196" t="s">
        <v>35</v>
      </c>
      <c r="G1265" s="215" t="s">
        <v>2443</v>
      </c>
      <c r="H1265" s="193" t="s">
        <v>7</v>
      </c>
      <c r="I1265" s="224" t="s">
        <v>2993</v>
      </c>
      <c r="J1265" s="120" t="s">
        <v>2487</v>
      </c>
      <c r="K1265" s="4" t="s">
        <v>28</v>
      </c>
      <c r="L1265" s="4"/>
      <c r="M1265" s="4"/>
      <c r="N1265" s="4" t="s">
        <v>17</v>
      </c>
      <c r="O1265" s="4"/>
      <c r="P1265" s="4" t="s">
        <v>17</v>
      </c>
      <c r="Q1265" s="4"/>
      <c r="R1265" s="4" t="s">
        <v>17</v>
      </c>
      <c r="S1265" s="4"/>
      <c r="T1265" s="4"/>
      <c r="U1265" s="4" t="s">
        <v>17</v>
      </c>
      <c r="V1265" s="4"/>
      <c r="W1265" s="4" t="s">
        <v>16</v>
      </c>
      <c r="X1265" s="4"/>
      <c r="Y1265" s="4"/>
      <c r="Z1265" s="4"/>
      <c r="AA1265" s="4"/>
      <c r="AB1265" s="4" t="s">
        <v>28</v>
      </c>
      <c r="AC1265" s="4"/>
      <c r="AD1265" s="4" t="s">
        <v>28</v>
      </c>
      <c r="AE1265" s="236"/>
      <c r="AF1265" s="4" t="s">
        <v>28</v>
      </c>
      <c r="AG1265" s="4"/>
      <c r="AH1265" s="4"/>
      <c r="AI1265" s="4" t="s">
        <v>28</v>
      </c>
      <c r="AJ1265" s="4"/>
      <c r="AK1265" s="4" t="s">
        <v>28</v>
      </c>
      <c r="AL1265" s="4"/>
      <c r="AM1265" s="4" t="s">
        <v>28</v>
      </c>
      <c r="AN1265" s="4"/>
      <c r="AO1265" s="4"/>
      <c r="AP1265" s="42">
        <f ca="1">COUNTIFS(INDIRECT(Data!$J$2),"&lt;&gt;")</f>
        <v>12</v>
      </c>
      <c r="AQ1265" s="42">
        <f ca="1">COUNTIFS(INDIRECT(Data!$J$2),"P")</f>
        <v>1</v>
      </c>
      <c r="AR1265" s="42">
        <f ca="1">COUNTIFS(INDIRECT(Data!$J$2),"A")</f>
        <v>7</v>
      </c>
      <c r="AS1265" s="43">
        <f ca="1">COUNTIFS(INDIRECT(Data!$J$2),"L")</f>
        <v>4</v>
      </c>
      <c r="AT1265" s="44">
        <f ca="1">IFERROR(Attd_Sheet[[#This Row],[Classes Attended]]/Attd_Sheet[[#This Row],[Column1]],"")</f>
        <v>8.3333333333333329E-2</v>
      </c>
      <c r="AU1265" s="26"/>
    </row>
    <row r="1266" spans="1:47" hidden="1" x14ac:dyDescent="0.25">
      <c r="A1266" s="42">
        <f>COUNTIFS(Attd_Sheet[Student ID],Attd_Sheet[[#This Row],[Student ID]])</f>
        <v>1</v>
      </c>
      <c r="B1266" s="13" t="s">
        <v>137</v>
      </c>
      <c r="C1266" s="193" t="s">
        <v>2494</v>
      </c>
      <c r="D1266" s="253" t="s">
        <v>557</v>
      </c>
      <c r="E1266" s="253" t="s">
        <v>1371</v>
      </c>
      <c r="F1266" s="196" t="s">
        <v>35</v>
      </c>
      <c r="G1266" s="253" t="s">
        <v>2443</v>
      </c>
      <c r="H1266" s="199" t="s">
        <v>7</v>
      </c>
      <c r="I1266" s="224" t="s">
        <v>2993</v>
      </c>
      <c r="J1266" s="120" t="s">
        <v>2487</v>
      </c>
      <c r="K1266" s="4" t="s">
        <v>17</v>
      </c>
      <c r="L1266" s="4"/>
      <c r="M1266" s="4"/>
      <c r="N1266" s="4" t="s">
        <v>17</v>
      </c>
      <c r="O1266" s="4"/>
      <c r="P1266" s="4" t="s">
        <v>16</v>
      </c>
      <c r="Q1266" s="4"/>
      <c r="R1266" s="4" t="s">
        <v>16</v>
      </c>
      <c r="S1266" s="4"/>
      <c r="T1266" s="4"/>
      <c r="U1266" s="4" t="s">
        <v>16</v>
      </c>
      <c r="V1266" s="4"/>
      <c r="W1266" s="4" t="s">
        <v>16</v>
      </c>
      <c r="X1266" s="4"/>
      <c r="Y1266" s="4"/>
      <c r="Z1266" s="4"/>
      <c r="AA1266" s="4"/>
      <c r="AB1266" s="4" t="s">
        <v>16</v>
      </c>
      <c r="AC1266" s="4"/>
      <c r="AD1266" s="4" t="s">
        <v>16</v>
      </c>
      <c r="AE1266" s="236"/>
      <c r="AF1266" s="4" t="s">
        <v>16</v>
      </c>
      <c r="AG1266" s="4"/>
      <c r="AH1266" s="4"/>
      <c r="AI1266" s="4" t="s">
        <v>16</v>
      </c>
      <c r="AJ1266" s="4"/>
      <c r="AK1266" s="4" t="s">
        <v>16</v>
      </c>
      <c r="AL1266" s="4"/>
      <c r="AM1266" s="4" t="s">
        <v>16</v>
      </c>
      <c r="AN1266" s="4"/>
      <c r="AO1266" s="4"/>
      <c r="AP1266" s="42">
        <f ca="1">COUNTIFS(INDIRECT(Data!$J$2),"&lt;&gt;")</f>
        <v>12</v>
      </c>
      <c r="AQ1266" s="42">
        <f ca="1">COUNTIFS(INDIRECT(Data!$J$2),"P")</f>
        <v>10</v>
      </c>
      <c r="AR1266" s="42">
        <f ca="1">COUNTIFS(INDIRECT(Data!$J$2),"A")</f>
        <v>0</v>
      </c>
      <c r="AS1266" s="43">
        <f ca="1">COUNTIFS(INDIRECT(Data!$J$2),"L")</f>
        <v>2</v>
      </c>
      <c r="AT1266" s="44">
        <f ca="1">IFERROR(Attd_Sheet[[#This Row],[Classes Attended]]/Attd_Sheet[[#This Row],[Column1]],"")</f>
        <v>0.83333333333333337</v>
      </c>
      <c r="AU1266" s="26"/>
    </row>
    <row r="1267" spans="1:47" hidden="1" x14ac:dyDescent="0.25">
      <c r="A1267" s="42">
        <f>COUNTIFS(Attd_Sheet[Student ID],Attd_Sheet[[#This Row],[Student ID]])</f>
        <v>1</v>
      </c>
      <c r="B1267" s="13" t="s">
        <v>137</v>
      </c>
      <c r="C1267" s="193" t="s">
        <v>2494</v>
      </c>
      <c r="D1267" s="215" t="s">
        <v>551</v>
      </c>
      <c r="E1267" s="215" t="s">
        <v>1366</v>
      </c>
      <c r="F1267" s="196" t="s">
        <v>35</v>
      </c>
      <c r="G1267" s="215" t="s">
        <v>2443</v>
      </c>
      <c r="H1267" s="193" t="s">
        <v>7</v>
      </c>
      <c r="I1267" s="224" t="s">
        <v>2993</v>
      </c>
      <c r="J1267" s="120" t="s">
        <v>2487</v>
      </c>
      <c r="K1267" s="4" t="s">
        <v>16</v>
      </c>
      <c r="L1267" s="4"/>
      <c r="M1267" s="4"/>
      <c r="N1267" s="4" t="s">
        <v>16</v>
      </c>
      <c r="O1267" s="4"/>
      <c r="P1267" s="4" t="s">
        <v>16</v>
      </c>
      <c r="Q1267" s="4"/>
      <c r="R1267" s="4" t="s">
        <v>16</v>
      </c>
      <c r="S1267" s="4"/>
      <c r="T1267" s="4"/>
      <c r="U1267" s="4" t="s">
        <v>16</v>
      </c>
      <c r="V1267" s="4"/>
      <c r="W1267" s="4" t="s">
        <v>16</v>
      </c>
      <c r="X1267" s="4"/>
      <c r="Y1267" s="4"/>
      <c r="Z1267" s="4"/>
      <c r="AA1267" s="4"/>
      <c r="AB1267" s="4" t="s">
        <v>16</v>
      </c>
      <c r="AC1267" s="4"/>
      <c r="AD1267" s="4" t="s">
        <v>16</v>
      </c>
      <c r="AE1267" s="236"/>
      <c r="AF1267" s="4" t="s">
        <v>16</v>
      </c>
      <c r="AG1267" s="4"/>
      <c r="AH1267" s="4"/>
      <c r="AI1267" s="4" t="s">
        <v>16</v>
      </c>
      <c r="AJ1267" s="4"/>
      <c r="AK1267" s="4" t="s">
        <v>16</v>
      </c>
      <c r="AL1267" s="4"/>
      <c r="AM1267" s="4" t="s">
        <v>16</v>
      </c>
      <c r="AN1267" s="4"/>
      <c r="AO1267" s="4"/>
      <c r="AP1267" s="42">
        <f ca="1">COUNTIFS(INDIRECT(Data!$J$2),"&lt;&gt;")</f>
        <v>12</v>
      </c>
      <c r="AQ1267" s="42">
        <f ca="1">COUNTIFS(INDIRECT(Data!$J$2),"P")</f>
        <v>12</v>
      </c>
      <c r="AR1267" s="42">
        <f ca="1">COUNTIFS(INDIRECT(Data!$J$2),"A")</f>
        <v>0</v>
      </c>
      <c r="AS1267" s="43">
        <f ca="1">COUNTIFS(INDIRECT(Data!$J$2),"L")</f>
        <v>0</v>
      </c>
      <c r="AT1267" s="44">
        <f ca="1">IFERROR(Attd_Sheet[[#This Row],[Classes Attended]]/Attd_Sheet[[#This Row],[Column1]],"")</f>
        <v>1</v>
      </c>
      <c r="AU1267" s="26"/>
    </row>
    <row r="1268" spans="1:47" hidden="1" x14ac:dyDescent="0.25">
      <c r="A1268" s="42">
        <f>COUNTIFS(Attd_Sheet[Student ID],Attd_Sheet[[#This Row],[Student ID]])</f>
        <v>1</v>
      </c>
      <c r="B1268" s="13" t="s">
        <v>137</v>
      </c>
      <c r="C1268" s="193" t="s">
        <v>2494</v>
      </c>
      <c r="D1268" s="215" t="s">
        <v>558</v>
      </c>
      <c r="E1268" s="215" t="s">
        <v>1372</v>
      </c>
      <c r="F1268" s="196" t="s">
        <v>35</v>
      </c>
      <c r="G1268" s="215" t="s">
        <v>2443</v>
      </c>
      <c r="H1268" s="193" t="s">
        <v>7</v>
      </c>
      <c r="I1268" s="224" t="s">
        <v>2993</v>
      </c>
      <c r="J1268" s="120" t="s">
        <v>2487</v>
      </c>
      <c r="K1268" s="4" t="s">
        <v>16</v>
      </c>
      <c r="L1268" s="4"/>
      <c r="M1268" s="4"/>
      <c r="N1268" s="4" t="s">
        <v>16</v>
      </c>
      <c r="O1268" s="4"/>
      <c r="P1268" s="4" t="s">
        <v>16</v>
      </c>
      <c r="Q1268" s="4"/>
      <c r="R1268" s="4" t="s">
        <v>16</v>
      </c>
      <c r="S1268" s="4"/>
      <c r="T1268" s="4"/>
      <c r="U1268" s="4" t="s">
        <v>16</v>
      </c>
      <c r="V1268" s="4"/>
      <c r="W1268" s="4" t="s">
        <v>16</v>
      </c>
      <c r="X1268" s="4"/>
      <c r="Y1268" s="4"/>
      <c r="Z1268" s="4"/>
      <c r="AA1268" s="4"/>
      <c r="AB1268" s="4" t="s">
        <v>16</v>
      </c>
      <c r="AC1268" s="4"/>
      <c r="AD1268" s="4" t="s">
        <v>16</v>
      </c>
      <c r="AE1268" s="236"/>
      <c r="AF1268" s="4" t="s">
        <v>16</v>
      </c>
      <c r="AG1268" s="4"/>
      <c r="AH1268" s="4"/>
      <c r="AI1268" s="4" t="s">
        <v>16</v>
      </c>
      <c r="AJ1268" s="4"/>
      <c r="AK1268" s="4" t="s">
        <v>16</v>
      </c>
      <c r="AL1268" s="4"/>
      <c r="AM1268" s="4" t="s">
        <v>16</v>
      </c>
      <c r="AN1268" s="4"/>
      <c r="AO1268" s="4"/>
      <c r="AP1268" s="42">
        <f ca="1">COUNTIFS(INDIRECT(Data!$J$2),"&lt;&gt;")</f>
        <v>12</v>
      </c>
      <c r="AQ1268" s="42">
        <f ca="1">COUNTIFS(INDIRECT(Data!$J$2),"P")</f>
        <v>12</v>
      </c>
      <c r="AR1268" s="42">
        <f ca="1">COUNTIFS(INDIRECT(Data!$J$2),"A")</f>
        <v>0</v>
      </c>
      <c r="AS1268" s="43">
        <f ca="1">COUNTIFS(INDIRECT(Data!$J$2),"L")</f>
        <v>0</v>
      </c>
      <c r="AT1268" s="44">
        <f ca="1">IFERROR(Attd_Sheet[[#This Row],[Classes Attended]]/Attd_Sheet[[#This Row],[Column1]],"")</f>
        <v>1</v>
      </c>
      <c r="AU1268" s="26"/>
    </row>
    <row r="1269" spans="1:47" hidden="1" x14ac:dyDescent="0.25">
      <c r="A1269" s="42">
        <f>COUNTIFS(Attd_Sheet[Student ID],Attd_Sheet[[#This Row],[Student ID]])</f>
        <v>1</v>
      </c>
      <c r="B1269" s="13" t="s">
        <v>137</v>
      </c>
      <c r="C1269" s="193" t="s">
        <v>2494</v>
      </c>
      <c r="D1269" s="215" t="s">
        <v>559</v>
      </c>
      <c r="E1269" s="215" t="s">
        <v>1373</v>
      </c>
      <c r="F1269" s="196" t="s">
        <v>35</v>
      </c>
      <c r="G1269" s="215" t="s">
        <v>2443</v>
      </c>
      <c r="H1269" s="193" t="s">
        <v>7</v>
      </c>
      <c r="I1269" s="224" t="s">
        <v>2993</v>
      </c>
      <c r="J1269" s="120" t="s">
        <v>2487</v>
      </c>
      <c r="K1269" s="4" t="s">
        <v>16</v>
      </c>
      <c r="L1269" s="4"/>
      <c r="M1269" s="4"/>
      <c r="N1269" s="4" t="s">
        <v>16</v>
      </c>
      <c r="O1269" s="4"/>
      <c r="P1269" s="4" t="s">
        <v>16</v>
      </c>
      <c r="Q1269" s="4"/>
      <c r="R1269" s="4" t="s">
        <v>16</v>
      </c>
      <c r="S1269" s="4"/>
      <c r="T1269" s="4"/>
      <c r="U1269" s="4" t="s">
        <v>16</v>
      </c>
      <c r="V1269" s="4"/>
      <c r="W1269" s="4" t="s">
        <v>16</v>
      </c>
      <c r="X1269" s="4"/>
      <c r="Y1269" s="4"/>
      <c r="Z1269" s="4"/>
      <c r="AA1269" s="4"/>
      <c r="AB1269" s="4" t="s">
        <v>16</v>
      </c>
      <c r="AC1269" s="4"/>
      <c r="AD1269" s="4" t="s">
        <v>16</v>
      </c>
      <c r="AE1269" s="236"/>
      <c r="AF1269" s="4" t="s">
        <v>16</v>
      </c>
      <c r="AG1269" s="4"/>
      <c r="AH1269" s="4"/>
      <c r="AI1269" s="4" t="s">
        <v>16</v>
      </c>
      <c r="AJ1269" s="4"/>
      <c r="AK1269" s="4" t="s">
        <v>16</v>
      </c>
      <c r="AL1269" s="4"/>
      <c r="AM1269" s="4" t="s">
        <v>16</v>
      </c>
      <c r="AN1269" s="4"/>
      <c r="AO1269" s="4"/>
      <c r="AP1269" s="42">
        <f ca="1">COUNTIFS(INDIRECT(Data!$J$2),"&lt;&gt;")</f>
        <v>12</v>
      </c>
      <c r="AQ1269" s="42">
        <f ca="1">COUNTIFS(INDIRECT(Data!$J$2),"P")</f>
        <v>12</v>
      </c>
      <c r="AR1269" s="42">
        <f ca="1">COUNTIFS(INDIRECT(Data!$J$2),"A")</f>
        <v>0</v>
      </c>
      <c r="AS1269" s="43">
        <f ca="1">COUNTIFS(INDIRECT(Data!$J$2),"L")</f>
        <v>0</v>
      </c>
      <c r="AT1269" s="44">
        <f ca="1">IFERROR(Attd_Sheet[[#This Row],[Classes Attended]]/Attd_Sheet[[#This Row],[Column1]],"")</f>
        <v>1</v>
      </c>
      <c r="AU1269" s="26"/>
    </row>
    <row r="1270" spans="1:47" hidden="1" x14ac:dyDescent="0.25">
      <c r="A1270" s="42">
        <f>COUNTIFS(Attd_Sheet[Student ID],Attd_Sheet[[#This Row],[Student ID]])</f>
        <v>1</v>
      </c>
      <c r="B1270" s="13" t="s">
        <v>137</v>
      </c>
      <c r="C1270" s="193" t="s">
        <v>2494</v>
      </c>
      <c r="D1270" s="215" t="s">
        <v>560</v>
      </c>
      <c r="E1270" s="215" t="s">
        <v>1374</v>
      </c>
      <c r="F1270" s="196" t="s">
        <v>35</v>
      </c>
      <c r="G1270" s="215" t="s">
        <v>2443</v>
      </c>
      <c r="H1270" s="193" t="s">
        <v>7</v>
      </c>
      <c r="I1270" s="224" t="s">
        <v>2993</v>
      </c>
      <c r="J1270" s="120" t="s">
        <v>2487</v>
      </c>
      <c r="K1270" s="4" t="s">
        <v>16</v>
      </c>
      <c r="L1270" s="4"/>
      <c r="M1270" s="4"/>
      <c r="N1270" s="4" t="s">
        <v>16</v>
      </c>
      <c r="O1270" s="4"/>
      <c r="P1270" s="4" t="s">
        <v>16</v>
      </c>
      <c r="Q1270" s="4"/>
      <c r="R1270" s="4" t="s">
        <v>16</v>
      </c>
      <c r="S1270" s="4"/>
      <c r="T1270" s="4"/>
      <c r="U1270" s="4" t="s">
        <v>16</v>
      </c>
      <c r="V1270" s="4"/>
      <c r="W1270" s="4" t="s">
        <v>16</v>
      </c>
      <c r="X1270" s="4"/>
      <c r="Y1270" s="4"/>
      <c r="Z1270" s="4"/>
      <c r="AA1270" s="4"/>
      <c r="AB1270" s="4" t="s">
        <v>16</v>
      </c>
      <c r="AC1270" s="4"/>
      <c r="AD1270" s="4" t="s">
        <v>16</v>
      </c>
      <c r="AE1270" s="236"/>
      <c r="AF1270" s="4" t="s">
        <v>16</v>
      </c>
      <c r="AG1270" s="4"/>
      <c r="AH1270" s="4"/>
      <c r="AI1270" s="4" t="s">
        <v>16</v>
      </c>
      <c r="AJ1270" s="4"/>
      <c r="AK1270" s="4" t="s">
        <v>16</v>
      </c>
      <c r="AL1270" s="4"/>
      <c r="AM1270" s="4" t="s">
        <v>16</v>
      </c>
      <c r="AN1270" s="4"/>
      <c r="AO1270" s="4"/>
      <c r="AP1270" s="42">
        <f ca="1">COUNTIFS(INDIRECT(Data!$J$2),"&lt;&gt;")</f>
        <v>12</v>
      </c>
      <c r="AQ1270" s="42">
        <f ca="1">COUNTIFS(INDIRECT(Data!$J$2),"P")</f>
        <v>12</v>
      </c>
      <c r="AR1270" s="42">
        <f ca="1">COUNTIFS(INDIRECT(Data!$J$2),"A")</f>
        <v>0</v>
      </c>
      <c r="AS1270" s="43">
        <f ca="1">COUNTIFS(INDIRECT(Data!$J$2),"L")</f>
        <v>0</v>
      </c>
      <c r="AT1270" s="44">
        <f ca="1">IFERROR(Attd_Sheet[[#This Row],[Classes Attended]]/Attd_Sheet[[#This Row],[Column1]],"")</f>
        <v>1</v>
      </c>
      <c r="AU1270" s="26"/>
    </row>
    <row r="1271" spans="1:47" hidden="1" x14ac:dyDescent="0.25">
      <c r="A1271" s="42">
        <f>COUNTIFS(Attd_Sheet[Student ID],Attd_Sheet[[#This Row],[Student ID]])</f>
        <v>1</v>
      </c>
      <c r="B1271" s="13" t="s">
        <v>137</v>
      </c>
      <c r="C1271" s="193" t="s">
        <v>2494</v>
      </c>
      <c r="D1271" s="215" t="s">
        <v>561</v>
      </c>
      <c r="E1271" s="215" t="s">
        <v>1375</v>
      </c>
      <c r="F1271" s="196" t="s">
        <v>35</v>
      </c>
      <c r="G1271" s="215" t="s">
        <v>2443</v>
      </c>
      <c r="H1271" s="193" t="s">
        <v>7</v>
      </c>
      <c r="I1271" s="224" t="s">
        <v>2993</v>
      </c>
      <c r="J1271" s="120" t="s">
        <v>2487</v>
      </c>
      <c r="K1271" s="4" t="s">
        <v>16</v>
      </c>
      <c r="L1271" s="4"/>
      <c r="M1271" s="4"/>
      <c r="N1271" s="4" t="s">
        <v>16</v>
      </c>
      <c r="O1271" s="4"/>
      <c r="P1271" s="4" t="s">
        <v>16</v>
      </c>
      <c r="Q1271" s="4"/>
      <c r="R1271" s="4" t="s">
        <v>16</v>
      </c>
      <c r="S1271" s="4"/>
      <c r="T1271" s="4"/>
      <c r="U1271" s="4" t="s">
        <v>16</v>
      </c>
      <c r="V1271" s="4"/>
      <c r="W1271" s="4" t="s">
        <v>16</v>
      </c>
      <c r="X1271" s="4"/>
      <c r="Y1271" s="4"/>
      <c r="Z1271" s="4"/>
      <c r="AA1271" s="4"/>
      <c r="AB1271" s="4" t="s">
        <v>16</v>
      </c>
      <c r="AC1271" s="4"/>
      <c r="AD1271" s="4" t="s">
        <v>16</v>
      </c>
      <c r="AE1271" s="236"/>
      <c r="AF1271" s="4" t="s">
        <v>16</v>
      </c>
      <c r="AG1271" s="4"/>
      <c r="AH1271" s="4"/>
      <c r="AI1271" s="4" t="s">
        <v>16</v>
      </c>
      <c r="AJ1271" s="4"/>
      <c r="AK1271" s="4" t="s">
        <v>16</v>
      </c>
      <c r="AL1271" s="4"/>
      <c r="AM1271" s="4" t="s">
        <v>16</v>
      </c>
      <c r="AN1271" s="4"/>
      <c r="AO1271" s="4"/>
      <c r="AP1271" s="42">
        <f ca="1">COUNTIFS(INDIRECT(Data!$J$2),"&lt;&gt;")</f>
        <v>12</v>
      </c>
      <c r="AQ1271" s="42">
        <f ca="1">COUNTIFS(INDIRECT(Data!$J$2),"P")</f>
        <v>12</v>
      </c>
      <c r="AR1271" s="42">
        <f ca="1">COUNTIFS(INDIRECT(Data!$J$2),"A")</f>
        <v>0</v>
      </c>
      <c r="AS1271" s="43">
        <f ca="1">COUNTIFS(INDIRECT(Data!$J$2),"L")</f>
        <v>0</v>
      </c>
      <c r="AT1271" s="44">
        <f ca="1">IFERROR(Attd_Sheet[[#This Row],[Classes Attended]]/Attd_Sheet[[#This Row],[Column1]],"")</f>
        <v>1</v>
      </c>
      <c r="AU1271" s="26"/>
    </row>
    <row r="1272" spans="1:47" hidden="1" x14ac:dyDescent="0.25">
      <c r="A1272" s="42">
        <f>COUNTIFS(Attd_Sheet[Student ID],Attd_Sheet[[#This Row],[Student ID]])</f>
        <v>1</v>
      </c>
      <c r="B1272" s="13" t="s">
        <v>137</v>
      </c>
      <c r="C1272" s="193" t="s">
        <v>2494</v>
      </c>
      <c r="D1272" s="215" t="s">
        <v>562</v>
      </c>
      <c r="E1272" s="215" t="s">
        <v>1376</v>
      </c>
      <c r="F1272" s="196" t="s">
        <v>35</v>
      </c>
      <c r="G1272" s="215" t="s">
        <v>2443</v>
      </c>
      <c r="H1272" s="193" t="s">
        <v>7</v>
      </c>
      <c r="I1272" s="224" t="s">
        <v>2993</v>
      </c>
      <c r="J1272" s="120" t="s">
        <v>2487</v>
      </c>
      <c r="K1272" s="4" t="s">
        <v>16</v>
      </c>
      <c r="L1272" s="4"/>
      <c r="M1272" s="4"/>
      <c r="N1272" s="4" t="s">
        <v>16</v>
      </c>
      <c r="O1272" s="4"/>
      <c r="P1272" s="4" t="s">
        <v>16</v>
      </c>
      <c r="Q1272" s="4"/>
      <c r="R1272" s="4" t="s">
        <v>16</v>
      </c>
      <c r="S1272" s="4"/>
      <c r="T1272" s="4"/>
      <c r="U1272" s="4" t="s">
        <v>16</v>
      </c>
      <c r="V1272" s="4"/>
      <c r="W1272" s="4" t="s">
        <v>16</v>
      </c>
      <c r="X1272" s="4"/>
      <c r="Y1272" s="4"/>
      <c r="Z1272" s="4"/>
      <c r="AA1272" s="4"/>
      <c r="AB1272" s="4" t="s">
        <v>16</v>
      </c>
      <c r="AC1272" s="4"/>
      <c r="AD1272" s="4" t="s">
        <v>16</v>
      </c>
      <c r="AE1272" s="236"/>
      <c r="AF1272" s="4" t="s">
        <v>16</v>
      </c>
      <c r="AG1272" s="4"/>
      <c r="AH1272" s="4"/>
      <c r="AI1272" s="4" t="s">
        <v>16</v>
      </c>
      <c r="AJ1272" s="4"/>
      <c r="AK1272" s="4" t="s">
        <v>16</v>
      </c>
      <c r="AL1272" s="4"/>
      <c r="AM1272" s="4" t="s">
        <v>16</v>
      </c>
      <c r="AN1272" s="4"/>
      <c r="AO1272" s="4"/>
      <c r="AP1272" s="42">
        <f ca="1">COUNTIFS(INDIRECT(Data!$J$2),"&lt;&gt;")</f>
        <v>12</v>
      </c>
      <c r="AQ1272" s="42">
        <f ca="1">COUNTIFS(INDIRECT(Data!$J$2),"P")</f>
        <v>12</v>
      </c>
      <c r="AR1272" s="42">
        <f ca="1">COUNTIFS(INDIRECT(Data!$J$2),"A")</f>
        <v>0</v>
      </c>
      <c r="AS1272" s="43">
        <f ca="1">COUNTIFS(INDIRECT(Data!$J$2),"L")</f>
        <v>0</v>
      </c>
      <c r="AT1272" s="44">
        <f ca="1">IFERROR(Attd_Sheet[[#This Row],[Classes Attended]]/Attd_Sheet[[#This Row],[Column1]],"")</f>
        <v>1</v>
      </c>
      <c r="AU1272" s="119"/>
    </row>
    <row r="1273" spans="1:47" hidden="1" x14ac:dyDescent="0.25">
      <c r="A1273" s="42">
        <f>COUNTIFS(Attd_Sheet[Student ID],Attd_Sheet[[#This Row],[Student ID]])</f>
        <v>1</v>
      </c>
      <c r="B1273" s="13" t="s">
        <v>137</v>
      </c>
      <c r="C1273" s="13" t="s">
        <v>3443</v>
      </c>
      <c r="D1273" s="215" t="s">
        <v>209</v>
      </c>
      <c r="E1273" s="215" t="s">
        <v>1021</v>
      </c>
      <c r="F1273" s="196" t="s">
        <v>33</v>
      </c>
      <c r="G1273" s="215" t="s">
        <v>2419</v>
      </c>
      <c r="H1273" s="193" t="s">
        <v>6</v>
      </c>
      <c r="I1273" s="224" t="s">
        <v>2868</v>
      </c>
      <c r="J1273" s="120" t="s">
        <v>118</v>
      </c>
      <c r="K1273" s="4"/>
      <c r="L1273" s="4"/>
      <c r="M1273" s="4" t="s">
        <v>16</v>
      </c>
      <c r="N1273" s="185"/>
      <c r="O1273" s="4" t="s">
        <v>16</v>
      </c>
      <c r="P1273" s="4"/>
      <c r="Q1273" s="4" t="s">
        <v>16</v>
      </c>
      <c r="R1273" s="4"/>
      <c r="S1273" s="4"/>
      <c r="T1273" s="4" t="s">
        <v>16</v>
      </c>
      <c r="U1273" s="4"/>
      <c r="V1273" s="4" t="s">
        <v>16</v>
      </c>
      <c r="W1273" s="185"/>
      <c r="X1273" s="4" t="s">
        <v>16</v>
      </c>
      <c r="Y1273" s="4"/>
      <c r="Z1273" s="4"/>
      <c r="AA1273" s="4" t="s">
        <v>16</v>
      </c>
      <c r="AB1273" s="4"/>
      <c r="AC1273" s="4" t="s">
        <v>16</v>
      </c>
      <c r="AD1273" s="4"/>
      <c r="AE1273" s="4" t="s">
        <v>16</v>
      </c>
      <c r="AF1273" s="4"/>
      <c r="AG1273" s="4"/>
      <c r="AH1273" s="4" t="s">
        <v>16</v>
      </c>
      <c r="AI1273" s="4"/>
      <c r="AJ1273" s="4" t="s">
        <v>16</v>
      </c>
      <c r="AK1273" s="4"/>
      <c r="AL1273" s="4" t="s">
        <v>16</v>
      </c>
      <c r="AM1273" s="4"/>
      <c r="AN1273" s="4"/>
      <c r="AO1273" s="4" t="s">
        <v>16</v>
      </c>
      <c r="AP1273" s="42">
        <f ca="1">COUNTIFS(INDIRECT(Data!$J$2),"&lt;&gt;")</f>
        <v>13</v>
      </c>
      <c r="AQ1273" s="42">
        <f ca="1">COUNTIFS(INDIRECT(Data!$J$2),"P")</f>
        <v>13</v>
      </c>
      <c r="AR1273" s="42">
        <f ca="1">COUNTIFS(INDIRECT(Data!$J$2),"A")</f>
        <v>0</v>
      </c>
      <c r="AS1273" s="43">
        <f ca="1">COUNTIFS(INDIRECT(Data!$J$2),"L")</f>
        <v>0</v>
      </c>
      <c r="AT1273" s="44">
        <f ca="1">IFERROR(Attd_Sheet[[#This Row],[Classes Attended]]/Attd_Sheet[[#This Row],[Column1]],"")</f>
        <v>1</v>
      </c>
      <c r="AU1273" s="26"/>
    </row>
    <row r="1274" spans="1:47" hidden="1" x14ac:dyDescent="0.25">
      <c r="A1274" s="42">
        <f>COUNTIFS(Attd_Sheet[Student ID],Attd_Sheet[[#This Row],[Student ID]])</f>
        <v>1</v>
      </c>
      <c r="B1274" s="13" t="s">
        <v>137</v>
      </c>
      <c r="C1274" s="13" t="s">
        <v>3443</v>
      </c>
      <c r="D1274" s="215" t="s">
        <v>210</v>
      </c>
      <c r="E1274" s="215" t="s">
        <v>1022</v>
      </c>
      <c r="F1274" s="196" t="s">
        <v>33</v>
      </c>
      <c r="G1274" s="215" t="s">
        <v>2419</v>
      </c>
      <c r="H1274" s="193" t="s">
        <v>6</v>
      </c>
      <c r="I1274" s="224" t="s">
        <v>2868</v>
      </c>
      <c r="J1274" s="120" t="s">
        <v>118</v>
      </c>
      <c r="K1274" s="4"/>
      <c r="L1274" s="4"/>
      <c r="M1274" s="4" t="s">
        <v>16</v>
      </c>
      <c r="N1274" s="185"/>
      <c r="O1274" s="4" t="s">
        <v>16</v>
      </c>
      <c r="P1274" s="4"/>
      <c r="Q1274" s="4" t="s">
        <v>16</v>
      </c>
      <c r="R1274" s="4"/>
      <c r="S1274" s="4"/>
      <c r="T1274" s="4" t="s">
        <v>16</v>
      </c>
      <c r="U1274" s="4"/>
      <c r="V1274" s="4" t="s">
        <v>16</v>
      </c>
      <c r="W1274" s="185"/>
      <c r="X1274" s="4" t="s">
        <v>16</v>
      </c>
      <c r="Y1274" s="4"/>
      <c r="Z1274" s="4"/>
      <c r="AA1274" s="4" t="s">
        <v>16</v>
      </c>
      <c r="AB1274" s="4"/>
      <c r="AC1274" s="4" t="s">
        <v>16</v>
      </c>
      <c r="AD1274" s="4"/>
      <c r="AE1274" s="4" t="s">
        <v>16</v>
      </c>
      <c r="AF1274" s="4"/>
      <c r="AG1274" s="4"/>
      <c r="AH1274" s="4" t="s">
        <v>16</v>
      </c>
      <c r="AI1274" s="4"/>
      <c r="AJ1274" s="4" t="s">
        <v>16</v>
      </c>
      <c r="AK1274" s="4"/>
      <c r="AL1274" s="4" t="s">
        <v>16</v>
      </c>
      <c r="AM1274" s="4"/>
      <c r="AN1274" s="4"/>
      <c r="AO1274" s="4" t="s">
        <v>16</v>
      </c>
      <c r="AP1274" s="42">
        <f ca="1">COUNTIFS(INDIRECT(Data!$J$2),"&lt;&gt;")</f>
        <v>13</v>
      </c>
      <c r="AQ1274" s="42">
        <f ca="1">COUNTIFS(INDIRECT(Data!$J$2),"P")</f>
        <v>13</v>
      </c>
      <c r="AR1274" s="42">
        <f ca="1">COUNTIFS(INDIRECT(Data!$J$2),"A")</f>
        <v>0</v>
      </c>
      <c r="AS1274" s="43">
        <f ca="1">COUNTIFS(INDIRECT(Data!$J$2),"L")</f>
        <v>0</v>
      </c>
      <c r="AT1274" s="44">
        <f ca="1">IFERROR(Attd_Sheet[[#This Row],[Classes Attended]]/Attd_Sheet[[#This Row],[Column1]],"")</f>
        <v>1</v>
      </c>
      <c r="AU1274" s="26"/>
    </row>
    <row r="1275" spans="1:47" hidden="1" x14ac:dyDescent="0.25">
      <c r="A1275" s="42">
        <f>COUNTIFS(Attd_Sheet[Student ID],Attd_Sheet[[#This Row],[Student ID]])</f>
        <v>1</v>
      </c>
      <c r="B1275" s="13" t="s">
        <v>137</v>
      </c>
      <c r="C1275" s="13" t="s">
        <v>3443</v>
      </c>
      <c r="D1275" s="215" t="s">
        <v>211</v>
      </c>
      <c r="E1275" s="215" t="s">
        <v>1023</v>
      </c>
      <c r="F1275" s="196" t="s">
        <v>33</v>
      </c>
      <c r="G1275" s="215" t="s">
        <v>2419</v>
      </c>
      <c r="H1275" s="193" t="s">
        <v>6</v>
      </c>
      <c r="I1275" s="224" t="s">
        <v>2868</v>
      </c>
      <c r="J1275" s="120" t="s">
        <v>118</v>
      </c>
      <c r="K1275" s="4"/>
      <c r="L1275" s="4"/>
      <c r="M1275" s="4" t="s">
        <v>16</v>
      </c>
      <c r="N1275" s="185"/>
      <c r="O1275" s="4" t="s">
        <v>16</v>
      </c>
      <c r="P1275" s="4"/>
      <c r="Q1275" s="4" t="s">
        <v>16</v>
      </c>
      <c r="R1275" s="4"/>
      <c r="S1275" s="4"/>
      <c r="T1275" s="4" t="s">
        <v>16</v>
      </c>
      <c r="U1275" s="4"/>
      <c r="V1275" s="4" t="s">
        <v>16</v>
      </c>
      <c r="W1275" s="185"/>
      <c r="X1275" s="4" t="s">
        <v>16</v>
      </c>
      <c r="Y1275" s="4"/>
      <c r="Z1275" s="4"/>
      <c r="AA1275" s="4" t="s">
        <v>16</v>
      </c>
      <c r="AB1275" s="4"/>
      <c r="AC1275" s="4" t="s">
        <v>16</v>
      </c>
      <c r="AD1275" s="4"/>
      <c r="AE1275" s="4" t="s">
        <v>16</v>
      </c>
      <c r="AF1275" s="4"/>
      <c r="AG1275" s="4"/>
      <c r="AH1275" s="4" t="s">
        <v>16</v>
      </c>
      <c r="AI1275" s="4"/>
      <c r="AJ1275" s="4" t="s">
        <v>16</v>
      </c>
      <c r="AK1275" s="4"/>
      <c r="AL1275" s="4" t="s">
        <v>16</v>
      </c>
      <c r="AM1275" s="4"/>
      <c r="AN1275" s="4"/>
      <c r="AO1275" s="4" t="s">
        <v>16</v>
      </c>
      <c r="AP1275" s="42">
        <f ca="1">COUNTIFS(INDIRECT(Data!$J$2),"&lt;&gt;")</f>
        <v>13</v>
      </c>
      <c r="AQ1275" s="42">
        <f ca="1">COUNTIFS(INDIRECT(Data!$J$2),"P")</f>
        <v>13</v>
      </c>
      <c r="AR1275" s="42">
        <f ca="1">COUNTIFS(INDIRECT(Data!$J$2),"A")</f>
        <v>0</v>
      </c>
      <c r="AS1275" s="43">
        <f ca="1">COUNTIFS(INDIRECT(Data!$J$2),"L")</f>
        <v>0</v>
      </c>
      <c r="AT1275" s="44">
        <f ca="1">IFERROR(Attd_Sheet[[#This Row],[Classes Attended]]/Attd_Sheet[[#This Row],[Column1]],"")</f>
        <v>1</v>
      </c>
      <c r="AU1275" s="26"/>
    </row>
    <row r="1276" spans="1:47" hidden="1" x14ac:dyDescent="0.25">
      <c r="A1276" s="42">
        <f>COUNTIFS(Attd_Sheet[Student ID],Attd_Sheet[[#This Row],[Student ID]])</f>
        <v>1</v>
      </c>
      <c r="B1276" s="13" t="s">
        <v>137</v>
      </c>
      <c r="C1276" s="13" t="s">
        <v>3443</v>
      </c>
      <c r="D1276" s="215" t="s">
        <v>212</v>
      </c>
      <c r="E1276" s="215" t="s">
        <v>1024</v>
      </c>
      <c r="F1276" s="196" t="s">
        <v>33</v>
      </c>
      <c r="G1276" s="215" t="s">
        <v>2419</v>
      </c>
      <c r="H1276" s="193" t="s">
        <v>6</v>
      </c>
      <c r="I1276" s="224" t="s">
        <v>2868</v>
      </c>
      <c r="J1276" s="120" t="s">
        <v>118</v>
      </c>
      <c r="K1276" s="4"/>
      <c r="L1276" s="4"/>
      <c r="M1276" s="4" t="s">
        <v>16</v>
      </c>
      <c r="N1276" s="185"/>
      <c r="O1276" s="4" t="s">
        <v>16</v>
      </c>
      <c r="P1276" s="4"/>
      <c r="Q1276" s="4" t="s">
        <v>16</v>
      </c>
      <c r="R1276" s="4"/>
      <c r="S1276" s="4"/>
      <c r="T1276" s="4" t="s">
        <v>16</v>
      </c>
      <c r="U1276" s="4"/>
      <c r="V1276" s="4" t="s">
        <v>16</v>
      </c>
      <c r="W1276" s="185"/>
      <c r="X1276" s="4" t="s">
        <v>16</v>
      </c>
      <c r="Y1276" s="4"/>
      <c r="Z1276" s="4"/>
      <c r="AA1276" s="4" t="s">
        <v>16</v>
      </c>
      <c r="AB1276" s="4"/>
      <c r="AC1276" s="4" t="s">
        <v>16</v>
      </c>
      <c r="AD1276" s="4"/>
      <c r="AE1276" s="4" t="s">
        <v>16</v>
      </c>
      <c r="AF1276" s="4"/>
      <c r="AG1276" s="4"/>
      <c r="AH1276" s="4" t="s">
        <v>16</v>
      </c>
      <c r="AI1276" s="4"/>
      <c r="AJ1276" s="4" t="s">
        <v>16</v>
      </c>
      <c r="AK1276" s="4"/>
      <c r="AL1276" s="4" t="s">
        <v>16</v>
      </c>
      <c r="AM1276" s="4"/>
      <c r="AN1276" s="4"/>
      <c r="AO1276" s="4" t="s">
        <v>16</v>
      </c>
      <c r="AP1276" s="42">
        <f ca="1">COUNTIFS(INDIRECT(Data!$J$2),"&lt;&gt;")</f>
        <v>13</v>
      </c>
      <c r="AQ1276" s="42">
        <f ca="1">COUNTIFS(INDIRECT(Data!$J$2),"P")</f>
        <v>13</v>
      </c>
      <c r="AR1276" s="42">
        <f ca="1">COUNTIFS(INDIRECT(Data!$J$2),"A")</f>
        <v>0</v>
      </c>
      <c r="AS1276" s="43">
        <f ca="1">COUNTIFS(INDIRECT(Data!$J$2),"L")</f>
        <v>0</v>
      </c>
      <c r="AT1276" s="44">
        <f ca="1">IFERROR(Attd_Sheet[[#This Row],[Classes Attended]]/Attd_Sheet[[#This Row],[Column1]],"")</f>
        <v>1</v>
      </c>
      <c r="AU1276" s="26"/>
    </row>
    <row r="1277" spans="1:47" hidden="1" x14ac:dyDescent="0.25">
      <c r="A1277" s="42">
        <f>COUNTIFS(Attd_Sheet[Student ID],Attd_Sheet[[#This Row],[Student ID]])</f>
        <v>1</v>
      </c>
      <c r="B1277" s="13" t="s">
        <v>137</v>
      </c>
      <c r="C1277" s="13" t="s">
        <v>3443</v>
      </c>
      <c r="D1277" s="215" t="s">
        <v>213</v>
      </c>
      <c r="E1277" s="215" t="s">
        <v>1025</v>
      </c>
      <c r="F1277" s="196" t="s">
        <v>33</v>
      </c>
      <c r="G1277" s="215" t="s">
        <v>2419</v>
      </c>
      <c r="H1277" s="193" t="s">
        <v>6</v>
      </c>
      <c r="I1277" s="224" t="s">
        <v>2868</v>
      </c>
      <c r="J1277" s="120" t="s">
        <v>118</v>
      </c>
      <c r="K1277" s="4"/>
      <c r="L1277" s="4"/>
      <c r="M1277" s="4" t="s">
        <v>16</v>
      </c>
      <c r="N1277" s="185"/>
      <c r="O1277" s="4" t="s">
        <v>16</v>
      </c>
      <c r="P1277" s="4"/>
      <c r="Q1277" s="4" t="s">
        <v>16</v>
      </c>
      <c r="R1277" s="4"/>
      <c r="S1277" s="4"/>
      <c r="T1277" s="4" t="s">
        <v>16</v>
      </c>
      <c r="U1277" s="4"/>
      <c r="V1277" s="4" t="s">
        <v>16</v>
      </c>
      <c r="W1277" s="185"/>
      <c r="X1277" s="4" t="s">
        <v>16</v>
      </c>
      <c r="Y1277" s="4"/>
      <c r="Z1277" s="4"/>
      <c r="AA1277" s="4" t="s">
        <v>28</v>
      </c>
      <c r="AB1277" s="4"/>
      <c r="AC1277" s="4" t="s">
        <v>16</v>
      </c>
      <c r="AD1277" s="4"/>
      <c r="AE1277" s="4" t="s">
        <v>16</v>
      </c>
      <c r="AF1277" s="4"/>
      <c r="AG1277" s="4"/>
      <c r="AH1277" s="4" t="s">
        <v>16</v>
      </c>
      <c r="AI1277" s="4"/>
      <c r="AJ1277" s="4" t="s">
        <v>16</v>
      </c>
      <c r="AK1277" s="4"/>
      <c r="AL1277" s="4" t="s">
        <v>28</v>
      </c>
      <c r="AM1277" s="4"/>
      <c r="AN1277" s="4"/>
      <c r="AO1277" s="4" t="s">
        <v>28</v>
      </c>
      <c r="AP1277" s="42">
        <f ca="1">COUNTIFS(INDIRECT(Data!$J$2),"&lt;&gt;")</f>
        <v>13</v>
      </c>
      <c r="AQ1277" s="42">
        <f ca="1">COUNTIFS(INDIRECT(Data!$J$2),"P")</f>
        <v>10</v>
      </c>
      <c r="AR1277" s="42">
        <f ca="1">COUNTIFS(INDIRECT(Data!$J$2),"A")</f>
        <v>3</v>
      </c>
      <c r="AS1277" s="43">
        <f ca="1">COUNTIFS(INDIRECT(Data!$J$2),"L")</f>
        <v>0</v>
      </c>
      <c r="AT1277" s="44">
        <f ca="1">IFERROR(Attd_Sheet[[#This Row],[Classes Attended]]/Attd_Sheet[[#This Row],[Column1]],"")</f>
        <v>0.76923076923076927</v>
      </c>
      <c r="AU1277" s="26"/>
    </row>
    <row r="1278" spans="1:47" hidden="1" x14ac:dyDescent="0.25">
      <c r="A1278" s="42">
        <f>COUNTIFS(Attd_Sheet[Student ID],Attd_Sheet[[#This Row],[Student ID]])</f>
        <v>1</v>
      </c>
      <c r="B1278" s="13" t="s">
        <v>137</v>
      </c>
      <c r="C1278" s="13" t="s">
        <v>3443</v>
      </c>
      <c r="D1278" s="215" t="s">
        <v>214</v>
      </c>
      <c r="E1278" s="215" t="s">
        <v>1026</v>
      </c>
      <c r="F1278" s="196" t="s">
        <v>33</v>
      </c>
      <c r="G1278" s="215" t="s">
        <v>2419</v>
      </c>
      <c r="H1278" s="193" t="s">
        <v>6</v>
      </c>
      <c r="I1278" s="224" t="s">
        <v>2868</v>
      </c>
      <c r="J1278" s="120" t="s">
        <v>118</v>
      </c>
      <c r="K1278" s="4"/>
      <c r="L1278" s="81"/>
      <c r="M1278" s="4" t="s">
        <v>16</v>
      </c>
      <c r="N1278" s="185"/>
      <c r="O1278" s="4" t="s">
        <v>16</v>
      </c>
      <c r="P1278" s="4"/>
      <c r="Q1278" s="4" t="s">
        <v>16</v>
      </c>
      <c r="R1278" s="4"/>
      <c r="S1278" s="139"/>
      <c r="T1278" s="4" t="s">
        <v>16</v>
      </c>
      <c r="U1278" s="4"/>
      <c r="V1278" s="4" t="s">
        <v>16</v>
      </c>
      <c r="W1278" s="4"/>
      <c r="X1278" s="4" t="s">
        <v>16</v>
      </c>
      <c r="Y1278" s="4"/>
      <c r="Z1278" s="4"/>
      <c r="AA1278" s="4" t="s">
        <v>16</v>
      </c>
      <c r="AB1278" s="4"/>
      <c r="AC1278" s="4" t="s">
        <v>16</v>
      </c>
      <c r="AD1278" s="4"/>
      <c r="AE1278" s="4" t="s">
        <v>16</v>
      </c>
      <c r="AF1278" s="4"/>
      <c r="AG1278" s="4"/>
      <c r="AH1278" s="4" t="s">
        <v>16</v>
      </c>
      <c r="AI1278" s="4"/>
      <c r="AJ1278" s="4" t="s">
        <v>16</v>
      </c>
      <c r="AK1278" s="4"/>
      <c r="AL1278" s="4" t="s">
        <v>16</v>
      </c>
      <c r="AM1278" s="4"/>
      <c r="AN1278" s="4"/>
      <c r="AO1278" s="4" t="s">
        <v>16</v>
      </c>
      <c r="AP1278" s="42">
        <f ca="1">COUNTIFS(INDIRECT(Data!$J$2),"&lt;&gt;")</f>
        <v>13</v>
      </c>
      <c r="AQ1278" s="42">
        <f ca="1">COUNTIFS(INDIRECT(Data!$J$2),"P")</f>
        <v>13</v>
      </c>
      <c r="AR1278" s="42">
        <f ca="1">COUNTIFS(INDIRECT(Data!$J$2),"A")</f>
        <v>0</v>
      </c>
      <c r="AS1278" s="43">
        <f ca="1">COUNTIFS(INDIRECT(Data!$J$2),"L")</f>
        <v>0</v>
      </c>
      <c r="AT1278" s="44">
        <f ca="1">IFERROR(Attd_Sheet[[#This Row],[Classes Attended]]/Attd_Sheet[[#This Row],[Column1]],"")</f>
        <v>1</v>
      </c>
      <c r="AU1278" s="26"/>
    </row>
    <row r="1279" spans="1:47" hidden="1" x14ac:dyDescent="0.25">
      <c r="A1279" s="42">
        <f>COUNTIFS(Attd_Sheet[Student ID],Attd_Sheet[[#This Row],[Student ID]])</f>
        <v>1</v>
      </c>
      <c r="B1279" s="13" t="s">
        <v>137</v>
      </c>
      <c r="C1279" s="13" t="s">
        <v>3443</v>
      </c>
      <c r="D1279" s="215" t="s">
        <v>215</v>
      </c>
      <c r="E1279" s="215" t="s">
        <v>1027</v>
      </c>
      <c r="F1279" s="196" t="s">
        <v>33</v>
      </c>
      <c r="G1279" s="215" t="s">
        <v>2419</v>
      </c>
      <c r="H1279" s="193" t="s">
        <v>6</v>
      </c>
      <c r="I1279" s="224" t="s">
        <v>2868</v>
      </c>
      <c r="J1279" s="120" t="s">
        <v>118</v>
      </c>
      <c r="K1279" s="4"/>
      <c r="L1279" s="81"/>
      <c r="M1279" s="4" t="s">
        <v>16</v>
      </c>
      <c r="N1279" s="185"/>
      <c r="O1279" s="4" t="s">
        <v>16</v>
      </c>
      <c r="P1279" s="4"/>
      <c r="Q1279" s="4" t="s">
        <v>16</v>
      </c>
      <c r="R1279" s="4"/>
      <c r="S1279" s="139"/>
      <c r="T1279" s="4" t="s">
        <v>16</v>
      </c>
      <c r="U1279" s="4"/>
      <c r="V1279" s="4" t="s">
        <v>16</v>
      </c>
      <c r="W1279" s="4"/>
      <c r="X1279" s="4" t="s">
        <v>16</v>
      </c>
      <c r="Y1279" s="4"/>
      <c r="Z1279" s="4"/>
      <c r="AA1279" s="4" t="s">
        <v>16</v>
      </c>
      <c r="AB1279" s="4"/>
      <c r="AC1279" s="4" t="s">
        <v>16</v>
      </c>
      <c r="AD1279" s="4"/>
      <c r="AE1279" s="4" t="s">
        <v>16</v>
      </c>
      <c r="AF1279" s="4"/>
      <c r="AG1279" s="4"/>
      <c r="AH1279" s="4" t="s">
        <v>16</v>
      </c>
      <c r="AI1279" s="4"/>
      <c r="AJ1279" s="4" t="s">
        <v>16</v>
      </c>
      <c r="AK1279" s="4"/>
      <c r="AL1279" s="4" t="s">
        <v>16</v>
      </c>
      <c r="AM1279" s="4"/>
      <c r="AN1279" s="4"/>
      <c r="AO1279" s="4" t="s">
        <v>16</v>
      </c>
      <c r="AP1279" s="42">
        <f ca="1">COUNTIFS(INDIRECT(Data!$J$2),"&lt;&gt;")</f>
        <v>13</v>
      </c>
      <c r="AQ1279" s="42">
        <f ca="1">COUNTIFS(INDIRECT(Data!$J$2),"P")</f>
        <v>13</v>
      </c>
      <c r="AR1279" s="42">
        <f ca="1">COUNTIFS(INDIRECT(Data!$J$2),"A")</f>
        <v>0</v>
      </c>
      <c r="AS1279" s="43">
        <f ca="1">COUNTIFS(INDIRECT(Data!$J$2),"L")</f>
        <v>0</v>
      </c>
      <c r="AT1279" s="44">
        <f ca="1">IFERROR(Attd_Sheet[[#This Row],[Classes Attended]]/Attd_Sheet[[#This Row],[Column1]],"")</f>
        <v>1</v>
      </c>
      <c r="AU1279" s="26"/>
    </row>
    <row r="1280" spans="1:47" hidden="1" x14ac:dyDescent="0.25">
      <c r="A1280" s="42">
        <f>COUNTIFS(Attd_Sheet[Student ID],Attd_Sheet[[#This Row],[Student ID]])</f>
        <v>1</v>
      </c>
      <c r="B1280" s="13" t="s">
        <v>137</v>
      </c>
      <c r="C1280" s="13" t="s">
        <v>3443</v>
      </c>
      <c r="D1280" s="215" t="s">
        <v>216</v>
      </c>
      <c r="E1280" s="215" t="s">
        <v>1028</v>
      </c>
      <c r="F1280" s="196" t="s">
        <v>33</v>
      </c>
      <c r="G1280" s="215" t="s">
        <v>2419</v>
      </c>
      <c r="H1280" s="193" t="s">
        <v>6</v>
      </c>
      <c r="I1280" s="224" t="s">
        <v>2868</v>
      </c>
      <c r="J1280" s="120" t="s">
        <v>118</v>
      </c>
      <c r="K1280" s="4"/>
      <c r="L1280" s="81"/>
      <c r="M1280" s="4" t="s">
        <v>16</v>
      </c>
      <c r="N1280" s="185"/>
      <c r="O1280" s="4" t="s">
        <v>16</v>
      </c>
      <c r="P1280" s="4"/>
      <c r="Q1280" s="4" t="s">
        <v>16</v>
      </c>
      <c r="R1280" s="4"/>
      <c r="S1280" s="139"/>
      <c r="T1280" s="4" t="s">
        <v>16</v>
      </c>
      <c r="U1280" s="4"/>
      <c r="V1280" s="4" t="s">
        <v>16</v>
      </c>
      <c r="W1280" s="4"/>
      <c r="X1280" s="4" t="s">
        <v>16</v>
      </c>
      <c r="Y1280" s="4"/>
      <c r="Z1280" s="4"/>
      <c r="AA1280" s="4" t="s">
        <v>16</v>
      </c>
      <c r="AB1280" s="4"/>
      <c r="AC1280" s="4" t="s">
        <v>16</v>
      </c>
      <c r="AD1280" s="4"/>
      <c r="AE1280" s="4" t="s">
        <v>16</v>
      </c>
      <c r="AF1280" s="4"/>
      <c r="AG1280" s="4"/>
      <c r="AH1280" s="4" t="s">
        <v>16</v>
      </c>
      <c r="AI1280" s="4"/>
      <c r="AJ1280" s="4" t="s">
        <v>16</v>
      </c>
      <c r="AK1280" s="4"/>
      <c r="AL1280" s="4" t="s">
        <v>16</v>
      </c>
      <c r="AM1280" s="4"/>
      <c r="AN1280" s="4"/>
      <c r="AO1280" s="4" t="s">
        <v>16</v>
      </c>
      <c r="AP1280" s="42">
        <f ca="1">COUNTIFS(INDIRECT(Data!$J$2),"&lt;&gt;")</f>
        <v>13</v>
      </c>
      <c r="AQ1280" s="42">
        <f ca="1">COUNTIFS(INDIRECT(Data!$J$2),"P")</f>
        <v>13</v>
      </c>
      <c r="AR1280" s="42">
        <f ca="1">COUNTIFS(INDIRECT(Data!$J$2),"A")</f>
        <v>0</v>
      </c>
      <c r="AS1280" s="43">
        <f ca="1">COUNTIFS(INDIRECT(Data!$J$2),"L")</f>
        <v>0</v>
      </c>
      <c r="AT1280" s="44">
        <f ca="1">IFERROR(Attd_Sheet[[#This Row],[Classes Attended]]/Attd_Sheet[[#This Row],[Column1]],"")</f>
        <v>1</v>
      </c>
      <c r="AU1280" s="93" t="s">
        <v>2633</v>
      </c>
    </row>
    <row r="1281" spans="1:47" hidden="1" x14ac:dyDescent="0.25">
      <c r="A1281" s="42">
        <f>COUNTIFS(Attd_Sheet[Student ID],Attd_Sheet[[#This Row],[Student ID]])</f>
        <v>1</v>
      </c>
      <c r="B1281" s="13" t="s">
        <v>137</v>
      </c>
      <c r="C1281" s="13" t="s">
        <v>3443</v>
      </c>
      <c r="D1281" s="215" t="s">
        <v>217</v>
      </c>
      <c r="E1281" s="215" t="s">
        <v>1029</v>
      </c>
      <c r="F1281" s="196" t="s">
        <v>33</v>
      </c>
      <c r="G1281" s="215" t="s">
        <v>2419</v>
      </c>
      <c r="H1281" s="193" t="s">
        <v>6</v>
      </c>
      <c r="I1281" s="224" t="s">
        <v>2868</v>
      </c>
      <c r="J1281" s="120" t="s">
        <v>118</v>
      </c>
      <c r="K1281" s="4"/>
      <c r="L1281" s="4"/>
      <c r="M1281" s="4" t="s">
        <v>16</v>
      </c>
      <c r="N1281" s="185"/>
      <c r="O1281" s="4" t="s">
        <v>16</v>
      </c>
      <c r="P1281" s="4"/>
      <c r="Q1281" s="4" t="s">
        <v>16</v>
      </c>
      <c r="R1281" s="4"/>
      <c r="S1281" s="139"/>
      <c r="T1281" s="4" t="s">
        <v>16</v>
      </c>
      <c r="U1281" s="4"/>
      <c r="V1281" s="4" t="s">
        <v>16</v>
      </c>
      <c r="W1281" s="4"/>
      <c r="X1281" s="4" t="s">
        <v>16</v>
      </c>
      <c r="Y1281" s="4"/>
      <c r="Z1281" s="4"/>
      <c r="AA1281" s="4" t="s">
        <v>16</v>
      </c>
      <c r="AB1281" s="4"/>
      <c r="AC1281" s="4" t="s">
        <v>16</v>
      </c>
      <c r="AD1281" s="4"/>
      <c r="AE1281" s="4" t="s">
        <v>16</v>
      </c>
      <c r="AF1281" s="4"/>
      <c r="AG1281" s="4"/>
      <c r="AH1281" s="4" t="s">
        <v>16</v>
      </c>
      <c r="AI1281" s="4"/>
      <c r="AJ1281" s="4" t="s">
        <v>16</v>
      </c>
      <c r="AK1281" s="4"/>
      <c r="AL1281" s="4" t="s">
        <v>16</v>
      </c>
      <c r="AM1281" s="4"/>
      <c r="AN1281" s="4"/>
      <c r="AO1281" s="4" t="s">
        <v>16</v>
      </c>
      <c r="AP1281" s="42">
        <f ca="1">COUNTIFS(INDIRECT(Data!$J$2),"&lt;&gt;")</f>
        <v>13</v>
      </c>
      <c r="AQ1281" s="42">
        <f ca="1">COUNTIFS(INDIRECT(Data!$J$2),"P")</f>
        <v>13</v>
      </c>
      <c r="AR1281" s="42">
        <f ca="1">COUNTIFS(INDIRECT(Data!$J$2),"A")</f>
        <v>0</v>
      </c>
      <c r="AS1281" s="43">
        <f ca="1">COUNTIFS(INDIRECT(Data!$J$2),"L")</f>
        <v>0</v>
      </c>
      <c r="AT1281" s="44">
        <f ca="1">IFERROR(Attd_Sheet[[#This Row],[Classes Attended]]/Attd_Sheet[[#This Row],[Column1]],"")</f>
        <v>1</v>
      </c>
      <c r="AU1281" s="93"/>
    </row>
    <row r="1282" spans="1:47" hidden="1" x14ac:dyDescent="0.25">
      <c r="A1282" s="42">
        <f>COUNTIFS(Attd_Sheet[Student ID],Attd_Sheet[[#This Row],[Student ID]])</f>
        <v>1</v>
      </c>
      <c r="B1282" s="13" t="s">
        <v>137</v>
      </c>
      <c r="C1282" s="13" t="s">
        <v>3443</v>
      </c>
      <c r="D1282" s="215" t="s">
        <v>218</v>
      </c>
      <c r="E1282" s="215" t="s">
        <v>1030</v>
      </c>
      <c r="F1282" s="196" t="s">
        <v>33</v>
      </c>
      <c r="G1282" s="215" t="s">
        <v>2419</v>
      </c>
      <c r="H1282" s="193" t="s">
        <v>6</v>
      </c>
      <c r="I1282" s="224" t="s">
        <v>2868</v>
      </c>
      <c r="J1282" s="120" t="s">
        <v>118</v>
      </c>
      <c r="K1282" s="4"/>
      <c r="L1282" s="81"/>
      <c r="M1282" s="4" t="s">
        <v>16</v>
      </c>
      <c r="N1282" s="185"/>
      <c r="O1282" s="4" t="s">
        <v>16</v>
      </c>
      <c r="P1282" s="4"/>
      <c r="Q1282" s="4" t="s">
        <v>16</v>
      </c>
      <c r="R1282" s="4"/>
      <c r="S1282" s="139"/>
      <c r="T1282" s="4" t="s">
        <v>16</v>
      </c>
      <c r="U1282" s="4"/>
      <c r="V1282" s="4" t="s">
        <v>16</v>
      </c>
      <c r="W1282" s="4"/>
      <c r="X1282" s="4" t="s">
        <v>16</v>
      </c>
      <c r="Y1282" s="4"/>
      <c r="Z1282" s="4"/>
      <c r="AA1282" s="4" t="s">
        <v>16</v>
      </c>
      <c r="AB1282" s="4"/>
      <c r="AC1282" s="4" t="s">
        <v>16</v>
      </c>
      <c r="AD1282" s="4"/>
      <c r="AE1282" s="4" t="s">
        <v>16</v>
      </c>
      <c r="AF1282" s="4"/>
      <c r="AG1282" s="4"/>
      <c r="AH1282" s="4" t="s">
        <v>16</v>
      </c>
      <c r="AI1282" s="4"/>
      <c r="AJ1282" s="4" t="s">
        <v>16</v>
      </c>
      <c r="AK1282" s="4"/>
      <c r="AL1282" s="4" t="s">
        <v>16</v>
      </c>
      <c r="AM1282" s="4"/>
      <c r="AN1282" s="4"/>
      <c r="AO1282" s="4" t="s">
        <v>16</v>
      </c>
      <c r="AP1282" s="42">
        <f ca="1">COUNTIFS(INDIRECT(Data!$J$2),"&lt;&gt;")</f>
        <v>13</v>
      </c>
      <c r="AQ1282" s="42">
        <f ca="1">COUNTIFS(INDIRECT(Data!$J$2),"P")</f>
        <v>13</v>
      </c>
      <c r="AR1282" s="42">
        <f ca="1">COUNTIFS(INDIRECT(Data!$J$2),"A")</f>
        <v>0</v>
      </c>
      <c r="AS1282" s="43">
        <f ca="1">COUNTIFS(INDIRECT(Data!$J$2),"L")</f>
        <v>0</v>
      </c>
      <c r="AT1282" s="44">
        <f ca="1">IFERROR(Attd_Sheet[[#This Row],[Classes Attended]]/Attd_Sheet[[#This Row],[Column1]],"")</f>
        <v>1</v>
      </c>
      <c r="AU1282" s="26"/>
    </row>
    <row r="1283" spans="1:47" hidden="1" x14ac:dyDescent="0.25">
      <c r="A1283" s="42">
        <f>COUNTIFS(Attd_Sheet[Student ID],Attd_Sheet[[#This Row],[Student ID]])</f>
        <v>1</v>
      </c>
      <c r="B1283" s="13" t="s">
        <v>137</v>
      </c>
      <c r="C1283" s="13" t="s">
        <v>3443</v>
      </c>
      <c r="D1283" s="215" t="s">
        <v>219</v>
      </c>
      <c r="E1283" s="215" t="s">
        <v>1031</v>
      </c>
      <c r="F1283" s="196" t="s">
        <v>33</v>
      </c>
      <c r="G1283" s="215" t="s">
        <v>2419</v>
      </c>
      <c r="H1283" s="193" t="s">
        <v>6</v>
      </c>
      <c r="I1283" s="224" t="s">
        <v>2868</v>
      </c>
      <c r="J1283" s="120" t="s">
        <v>118</v>
      </c>
      <c r="K1283" s="4"/>
      <c r="L1283" s="81"/>
      <c r="M1283" s="4" t="s">
        <v>16</v>
      </c>
      <c r="N1283" s="185"/>
      <c r="O1283" s="4" t="s">
        <v>16</v>
      </c>
      <c r="P1283" s="4"/>
      <c r="Q1283" s="4" t="s">
        <v>16</v>
      </c>
      <c r="R1283" s="4"/>
      <c r="S1283" s="139"/>
      <c r="T1283" s="4" t="s">
        <v>16</v>
      </c>
      <c r="U1283" s="4"/>
      <c r="V1283" s="4" t="s">
        <v>16</v>
      </c>
      <c r="W1283" s="4"/>
      <c r="X1283" s="4" t="s">
        <v>16</v>
      </c>
      <c r="Y1283" s="4"/>
      <c r="Z1283" s="4"/>
      <c r="AA1283" s="4" t="s">
        <v>16</v>
      </c>
      <c r="AB1283" s="4"/>
      <c r="AC1283" s="4" t="s">
        <v>16</v>
      </c>
      <c r="AD1283" s="4"/>
      <c r="AE1283" s="4" t="s">
        <v>28</v>
      </c>
      <c r="AF1283" s="4"/>
      <c r="AG1283" s="4"/>
      <c r="AH1283" s="4" t="s">
        <v>16</v>
      </c>
      <c r="AI1283" s="4"/>
      <c r="AJ1283" s="4" t="s">
        <v>16</v>
      </c>
      <c r="AK1283" s="4"/>
      <c r="AL1283" s="4" t="s">
        <v>16</v>
      </c>
      <c r="AM1283" s="4"/>
      <c r="AN1283" s="4"/>
      <c r="AO1283" s="4" t="s">
        <v>16</v>
      </c>
      <c r="AP1283" s="42">
        <f ca="1">COUNTIFS(INDIRECT(Data!$J$2),"&lt;&gt;")</f>
        <v>13</v>
      </c>
      <c r="AQ1283" s="42">
        <f ca="1">COUNTIFS(INDIRECT(Data!$J$2),"P")</f>
        <v>12</v>
      </c>
      <c r="AR1283" s="42">
        <f ca="1">COUNTIFS(INDIRECT(Data!$J$2),"A")</f>
        <v>1</v>
      </c>
      <c r="AS1283" s="43">
        <f ca="1">COUNTIFS(INDIRECT(Data!$J$2),"L")</f>
        <v>0</v>
      </c>
      <c r="AT1283" s="44">
        <f ca="1">IFERROR(Attd_Sheet[[#This Row],[Classes Attended]]/Attd_Sheet[[#This Row],[Column1]],"")</f>
        <v>0.92307692307692313</v>
      </c>
      <c r="AU1283" s="26"/>
    </row>
    <row r="1284" spans="1:47" hidden="1" x14ac:dyDescent="0.25">
      <c r="A1284" s="42">
        <f>COUNTIFS(Attd_Sheet[Student ID],Attd_Sheet[[#This Row],[Student ID]])</f>
        <v>1</v>
      </c>
      <c r="B1284" s="13" t="s">
        <v>137</v>
      </c>
      <c r="C1284" s="13" t="s">
        <v>3443</v>
      </c>
      <c r="D1284" s="215" t="s">
        <v>220</v>
      </c>
      <c r="E1284" s="215" t="s">
        <v>1032</v>
      </c>
      <c r="F1284" s="196" t="s">
        <v>33</v>
      </c>
      <c r="G1284" s="215" t="s">
        <v>2419</v>
      </c>
      <c r="H1284" s="193" t="s">
        <v>6</v>
      </c>
      <c r="I1284" s="224" t="s">
        <v>2868</v>
      </c>
      <c r="J1284" s="120" t="s">
        <v>118</v>
      </c>
      <c r="K1284" s="4"/>
      <c r="L1284" s="81"/>
      <c r="M1284" s="4" t="s">
        <v>16</v>
      </c>
      <c r="N1284" s="185"/>
      <c r="O1284" s="4" t="s">
        <v>16</v>
      </c>
      <c r="P1284" s="4"/>
      <c r="Q1284" s="4" t="s">
        <v>16</v>
      </c>
      <c r="R1284" s="4"/>
      <c r="S1284" s="139"/>
      <c r="T1284" s="4" t="s">
        <v>16</v>
      </c>
      <c r="U1284" s="4"/>
      <c r="V1284" s="4" t="s">
        <v>16</v>
      </c>
      <c r="W1284" s="4"/>
      <c r="X1284" s="4" t="s">
        <v>16</v>
      </c>
      <c r="Y1284" s="4"/>
      <c r="Z1284" s="4"/>
      <c r="AA1284" s="4" t="s">
        <v>16</v>
      </c>
      <c r="AB1284" s="4"/>
      <c r="AC1284" s="4" t="s">
        <v>16</v>
      </c>
      <c r="AD1284" s="4"/>
      <c r="AE1284" s="4" t="s">
        <v>16</v>
      </c>
      <c r="AF1284" s="4"/>
      <c r="AG1284" s="4"/>
      <c r="AH1284" s="4" t="s">
        <v>16</v>
      </c>
      <c r="AI1284" s="4"/>
      <c r="AJ1284" s="4" t="s">
        <v>16</v>
      </c>
      <c r="AK1284" s="4"/>
      <c r="AL1284" s="4" t="s">
        <v>16</v>
      </c>
      <c r="AM1284" s="4"/>
      <c r="AN1284" s="4"/>
      <c r="AO1284" s="4" t="s">
        <v>16</v>
      </c>
      <c r="AP1284" s="42">
        <f ca="1">COUNTIFS(INDIRECT(Data!$J$2),"&lt;&gt;")</f>
        <v>13</v>
      </c>
      <c r="AQ1284" s="42">
        <f ca="1">COUNTIFS(INDIRECT(Data!$J$2),"P")</f>
        <v>13</v>
      </c>
      <c r="AR1284" s="42">
        <f ca="1">COUNTIFS(INDIRECT(Data!$J$2),"A")</f>
        <v>0</v>
      </c>
      <c r="AS1284" s="43">
        <f ca="1">COUNTIFS(INDIRECT(Data!$J$2),"L")</f>
        <v>0</v>
      </c>
      <c r="AT1284" s="44">
        <f ca="1">IFERROR(Attd_Sheet[[#This Row],[Classes Attended]]/Attd_Sheet[[#This Row],[Column1]],"")</f>
        <v>1</v>
      </c>
      <c r="AU1284" s="26"/>
    </row>
    <row r="1285" spans="1:47" hidden="1" x14ac:dyDescent="0.25">
      <c r="A1285" s="42">
        <f>COUNTIFS(Attd_Sheet[Student ID],Attd_Sheet[[#This Row],[Student ID]])</f>
        <v>1</v>
      </c>
      <c r="B1285" s="13" t="s">
        <v>137</v>
      </c>
      <c r="C1285" s="193" t="s">
        <v>2920</v>
      </c>
      <c r="D1285" s="215" t="s">
        <v>2791</v>
      </c>
      <c r="E1285" s="215" t="s">
        <v>2792</v>
      </c>
      <c r="F1285" s="196" t="s">
        <v>31</v>
      </c>
      <c r="G1285" s="215" t="s">
        <v>3058</v>
      </c>
      <c r="H1285" s="193" t="s">
        <v>6</v>
      </c>
      <c r="I1285" s="224" t="s">
        <v>2993</v>
      </c>
      <c r="J1285" s="211" t="s">
        <v>3229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185"/>
      <c r="X1285" s="4"/>
      <c r="Y1285" s="4"/>
      <c r="Z1285" s="4"/>
      <c r="AA1285" s="4"/>
      <c r="AB1285" s="4"/>
      <c r="AC1285" s="4" t="s">
        <v>16</v>
      </c>
      <c r="AD1285" s="4"/>
      <c r="AE1285" s="4" t="s">
        <v>16</v>
      </c>
      <c r="AF1285" s="4"/>
      <c r="AG1285" s="4"/>
      <c r="AH1285" s="4" t="s">
        <v>16</v>
      </c>
      <c r="AI1285" s="4"/>
      <c r="AJ1285" s="4" t="s">
        <v>16</v>
      </c>
      <c r="AK1285" s="4"/>
      <c r="AL1285" s="4" t="s">
        <v>16</v>
      </c>
      <c r="AM1285" s="4"/>
      <c r="AN1285" s="4"/>
      <c r="AO1285" s="4" t="s">
        <v>16</v>
      </c>
      <c r="AP1285" s="42">
        <f ca="1">COUNTIFS(INDIRECT(Data!$J$2),"&lt;&gt;")</f>
        <v>6</v>
      </c>
      <c r="AQ1285" s="42">
        <f ca="1">COUNTIFS(INDIRECT(Data!$J$2),"P")</f>
        <v>6</v>
      </c>
      <c r="AR1285" s="42">
        <f ca="1">COUNTIFS(INDIRECT(Data!$J$2),"A")</f>
        <v>0</v>
      </c>
      <c r="AS1285" s="43">
        <f ca="1">COUNTIFS(INDIRECT(Data!$J$2),"L")</f>
        <v>0</v>
      </c>
      <c r="AT1285" s="44">
        <f ca="1">IFERROR(Attd_Sheet[[#This Row],[Classes Attended]]/Attd_Sheet[[#This Row],[Column1]],"")</f>
        <v>1</v>
      </c>
      <c r="AU1285" s="26"/>
    </row>
    <row r="1286" spans="1:47" hidden="1" x14ac:dyDescent="0.25">
      <c r="A1286" s="42">
        <f>COUNTIFS(Attd_Sheet[Student ID],Attd_Sheet[[#This Row],[Student ID]])</f>
        <v>1</v>
      </c>
      <c r="B1286" s="13" t="s">
        <v>137</v>
      </c>
      <c r="C1286" s="193" t="s">
        <v>2920</v>
      </c>
      <c r="D1286" s="215" t="s">
        <v>2795</v>
      </c>
      <c r="E1286" s="215" t="s">
        <v>2796</v>
      </c>
      <c r="F1286" s="196" t="s">
        <v>31</v>
      </c>
      <c r="G1286" s="215" t="s">
        <v>3058</v>
      </c>
      <c r="H1286" s="193" t="s">
        <v>6</v>
      </c>
      <c r="I1286" s="224" t="s">
        <v>2993</v>
      </c>
      <c r="J1286" s="211" t="s">
        <v>3229</v>
      </c>
      <c r="K1286" s="4"/>
      <c r="L1286" s="4"/>
      <c r="M1286" s="4"/>
      <c r="N1286" s="185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 t="s">
        <v>16</v>
      </c>
      <c r="AD1286" s="4"/>
      <c r="AE1286" s="4" t="s">
        <v>16</v>
      </c>
      <c r="AF1286" s="4"/>
      <c r="AG1286" s="4"/>
      <c r="AH1286" s="4" t="s">
        <v>16</v>
      </c>
      <c r="AI1286" s="4"/>
      <c r="AJ1286" s="4" t="s">
        <v>16</v>
      </c>
      <c r="AK1286" s="4"/>
      <c r="AL1286" s="4" t="s">
        <v>16</v>
      </c>
      <c r="AM1286" s="4"/>
      <c r="AN1286" s="4"/>
      <c r="AO1286" s="4" t="s">
        <v>16</v>
      </c>
      <c r="AP1286" s="42">
        <f ca="1">COUNTIFS(INDIRECT(Data!$J$2),"&lt;&gt;")</f>
        <v>6</v>
      </c>
      <c r="AQ1286" s="42">
        <f ca="1">COUNTIFS(INDIRECT(Data!$J$2),"P")</f>
        <v>6</v>
      </c>
      <c r="AR1286" s="42">
        <f ca="1">COUNTIFS(INDIRECT(Data!$J$2),"A")</f>
        <v>0</v>
      </c>
      <c r="AS1286" s="43">
        <f ca="1">COUNTIFS(INDIRECT(Data!$J$2),"L")</f>
        <v>0</v>
      </c>
      <c r="AT1286" s="44">
        <f ca="1">IFERROR(Attd_Sheet[[#This Row],[Classes Attended]]/Attd_Sheet[[#This Row],[Column1]],"")</f>
        <v>1</v>
      </c>
      <c r="AU1286" s="26"/>
    </row>
    <row r="1287" spans="1:47" hidden="1" x14ac:dyDescent="0.25">
      <c r="A1287" s="42">
        <f>COUNTIFS(Attd_Sheet[Student ID],Attd_Sheet[[#This Row],[Student ID]])</f>
        <v>1</v>
      </c>
      <c r="B1287" s="13" t="s">
        <v>137</v>
      </c>
      <c r="C1287" s="193" t="s">
        <v>2920</v>
      </c>
      <c r="D1287" s="215" t="s">
        <v>2797</v>
      </c>
      <c r="E1287" s="215" t="s">
        <v>2798</v>
      </c>
      <c r="F1287" s="196" t="s">
        <v>31</v>
      </c>
      <c r="G1287" s="215" t="s">
        <v>3058</v>
      </c>
      <c r="H1287" s="193" t="s">
        <v>6</v>
      </c>
      <c r="I1287" s="224" t="s">
        <v>2993</v>
      </c>
      <c r="J1287" s="211" t="s">
        <v>3229</v>
      </c>
      <c r="K1287" s="4"/>
      <c r="L1287" s="4"/>
      <c r="M1287" s="4"/>
      <c r="N1287" s="185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 t="s">
        <v>16</v>
      </c>
      <c r="AD1287" s="4"/>
      <c r="AE1287" s="4" t="s">
        <v>16</v>
      </c>
      <c r="AF1287" s="4"/>
      <c r="AG1287" s="4"/>
      <c r="AH1287" s="4" t="s">
        <v>16</v>
      </c>
      <c r="AI1287" s="4"/>
      <c r="AJ1287" s="4" t="s">
        <v>16</v>
      </c>
      <c r="AK1287" s="4"/>
      <c r="AL1287" s="4" t="s">
        <v>28</v>
      </c>
      <c r="AM1287" s="4"/>
      <c r="AN1287" s="4"/>
      <c r="AO1287" s="4" t="s">
        <v>28</v>
      </c>
      <c r="AP1287" s="42">
        <f ca="1">COUNTIFS(INDIRECT(Data!$J$2),"&lt;&gt;")</f>
        <v>6</v>
      </c>
      <c r="AQ1287" s="42">
        <f ca="1">COUNTIFS(INDIRECT(Data!$J$2),"P")</f>
        <v>4</v>
      </c>
      <c r="AR1287" s="42">
        <f ca="1">COUNTIFS(INDIRECT(Data!$J$2),"A")</f>
        <v>2</v>
      </c>
      <c r="AS1287" s="43">
        <f ca="1">COUNTIFS(INDIRECT(Data!$J$2),"L")</f>
        <v>0</v>
      </c>
      <c r="AT1287" s="44">
        <f ca="1">IFERROR(Attd_Sheet[[#This Row],[Classes Attended]]/Attd_Sheet[[#This Row],[Column1]],"")</f>
        <v>0.66666666666666663</v>
      </c>
      <c r="AU1287" s="26"/>
    </row>
    <row r="1288" spans="1:47" hidden="1" x14ac:dyDescent="0.25">
      <c r="A1288" s="42">
        <f>COUNTIFS(Attd_Sheet[Student ID],Attd_Sheet[[#This Row],[Student ID]])</f>
        <v>1</v>
      </c>
      <c r="B1288" s="13" t="s">
        <v>137</v>
      </c>
      <c r="C1288" s="193" t="s">
        <v>2920</v>
      </c>
      <c r="D1288" s="215" t="s">
        <v>2799</v>
      </c>
      <c r="E1288" s="215" t="s">
        <v>2800</v>
      </c>
      <c r="F1288" s="196" t="s">
        <v>31</v>
      </c>
      <c r="G1288" s="215" t="s">
        <v>3058</v>
      </c>
      <c r="H1288" s="193" t="s">
        <v>6</v>
      </c>
      <c r="I1288" s="224" t="s">
        <v>2993</v>
      </c>
      <c r="J1288" s="211" t="s">
        <v>3229</v>
      </c>
      <c r="K1288" s="4"/>
      <c r="L1288" s="4"/>
      <c r="M1288" s="4"/>
      <c r="N1288" s="185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 t="s">
        <v>16</v>
      </c>
      <c r="AD1288" s="4"/>
      <c r="AE1288" s="4" t="s">
        <v>16</v>
      </c>
      <c r="AF1288" s="4"/>
      <c r="AG1288" s="4"/>
      <c r="AH1288" s="4" t="s">
        <v>16</v>
      </c>
      <c r="AI1288" s="4"/>
      <c r="AJ1288" s="4" t="s">
        <v>16</v>
      </c>
      <c r="AK1288" s="4"/>
      <c r="AL1288" s="4" t="s">
        <v>16</v>
      </c>
      <c r="AM1288" s="4"/>
      <c r="AN1288" s="4"/>
      <c r="AO1288" s="4" t="s">
        <v>16</v>
      </c>
      <c r="AP1288" s="42">
        <f ca="1">COUNTIFS(INDIRECT(Data!$J$2),"&lt;&gt;")</f>
        <v>6</v>
      </c>
      <c r="AQ1288" s="42">
        <f ca="1">COUNTIFS(INDIRECT(Data!$J$2),"P")</f>
        <v>6</v>
      </c>
      <c r="AR1288" s="42">
        <f ca="1">COUNTIFS(INDIRECT(Data!$J$2),"A")</f>
        <v>0</v>
      </c>
      <c r="AS1288" s="43">
        <f ca="1">COUNTIFS(INDIRECT(Data!$J$2),"L")</f>
        <v>0</v>
      </c>
      <c r="AT1288" s="44">
        <f ca="1">IFERROR(Attd_Sheet[[#This Row],[Classes Attended]]/Attd_Sheet[[#This Row],[Column1]],"")</f>
        <v>1</v>
      </c>
      <c r="AU1288" s="26"/>
    </row>
    <row r="1289" spans="1:47" hidden="1" x14ac:dyDescent="0.25">
      <c r="A1289" s="42">
        <f>COUNTIFS(Attd_Sheet[Student ID],Attd_Sheet[[#This Row],[Student ID]])</f>
        <v>1</v>
      </c>
      <c r="B1289" s="13" t="s">
        <v>137</v>
      </c>
      <c r="C1289" s="193" t="s">
        <v>2920</v>
      </c>
      <c r="D1289" s="215" t="s">
        <v>2805</v>
      </c>
      <c r="E1289" s="215" t="s">
        <v>2806</v>
      </c>
      <c r="F1289" s="196" t="s">
        <v>31</v>
      </c>
      <c r="G1289" s="215" t="s">
        <v>3058</v>
      </c>
      <c r="H1289" s="193" t="s">
        <v>6</v>
      </c>
      <c r="I1289" s="224" t="s">
        <v>2993</v>
      </c>
      <c r="J1289" s="211" t="s">
        <v>3229</v>
      </c>
      <c r="K1289" s="4"/>
      <c r="L1289" s="4"/>
      <c r="M1289" s="4"/>
      <c r="N1289" s="185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 t="s">
        <v>16</v>
      </c>
      <c r="AD1289" s="4"/>
      <c r="AE1289" s="4" t="s">
        <v>16</v>
      </c>
      <c r="AF1289" s="4"/>
      <c r="AG1289" s="4"/>
      <c r="AH1289" s="4" t="s">
        <v>16</v>
      </c>
      <c r="AI1289" s="4"/>
      <c r="AJ1289" s="4" t="s">
        <v>16</v>
      </c>
      <c r="AK1289" s="4"/>
      <c r="AL1289" s="4" t="s">
        <v>16</v>
      </c>
      <c r="AM1289" s="4"/>
      <c r="AN1289" s="4"/>
      <c r="AO1289" s="4" t="s">
        <v>16</v>
      </c>
      <c r="AP1289" s="42">
        <f ca="1">COUNTIFS(INDIRECT(Data!$J$2),"&lt;&gt;")</f>
        <v>6</v>
      </c>
      <c r="AQ1289" s="42">
        <f ca="1">COUNTIFS(INDIRECT(Data!$J$2),"P")</f>
        <v>6</v>
      </c>
      <c r="AR1289" s="42">
        <f ca="1">COUNTIFS(INDIRECT(Data!$J$2),"A")</f>
        <v>0</v>
      </c>
      <c r="AS1289" s="43">
        <f ca="1">COUNTIFS(INDIRECT(Data!$J$2),"L")</f>
        <v>0</v>
      </c>
      <c r="AT1289" s="44">
        <f ca="1">IFERROR(Attd_Sheet[[#This Row],[Classes Attended]]/Attd_Sheet[[#This Row],[Column1]],"")</f>
        <v>1</v>
      </c>
      <c r="AU1289" s="26"/>
    </row>
    <row r="1290" spans="1:47" hidden="1" x14ac:dyDescent="0.25">
      <c r="A1290" s="42">
        <f>COUNTIFS(Attd_Sheet[Student ID],Attd_Sheet[[#This Row],[Student ID]])</f>
        <v>1</v>
      </c>
      <c r="B1290" s="13" t="s">
        <v>137</v>
      </c>
      <c r="C1290" s="193" t="s">
        <v>2920</v>
      </c>
      <c r="D1290" s="215" t="s">
        <v>2807</v>
      </c>
      <c r="E1290" s="215" t="s">
        <v>2808</v>
      </c>
      <c r="F1290" s="196" t="s">
        <v>31</v>
      </c>
      <c r="G1290" s="215" t="s">
        <v>3058</v>
      </c>
      <c r="H1290" s="193" t="s">
        <v>6</v>
      </c>
      <c r="I1290" s="224" t="s">
        <v>2993</v>
      </c>
      <c r="J1290" s="211" t="s">
        <v>3229</v>
      </c>
      <c r="K1290" s="4"/>
      <c r="L1290" s="4"/>
      <c r="M1290" s="4"/>
      <c r="N1290" s="185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 t="s">
        <v>16</v>
      </c>
      <c r="AD1290" s="4"/>
      <c r="AE1290" s="4" t="s">
        <v>16</v>
      </c>
      <c r="AF1290" s="4"/>
      <c r="AG1290" s="4"/>
      <c r="AH1290" s="4" t="s">
        <v>16</v>
      </c>
      <c r="AI1290" s="4"/>
      <c r="AJ1290" s="4" t="s">
        <v>16</v>
      </c>
      <c r="AK1290" s="4"/>
      <c r="AL1290" s="4" t="s">
        <v>16</v>
      </c>
      <c r="AM1290" s="4"/>
      <c r="AN1290" s="4"/>
      <c r="AO1290" s="4" t="s">
        <v>16</v>
      </c>
      <c r="AP1290" s="42">
        <f ca="1">COUNTIFS(INDIRECT(Data!$J$2),"&lt;&gt;")</f>
        <v>6</v>
      </c>
      <c r="AQ1290" s="42">
        <f ca="1">COUNTIFS(INDIRECT(Data!$J$2),"P")</f>
        <v>6</v>
      </c>
      <c r="AR1290" s="42">
        <f ca="1">COUNTIFS(INDIRECT(Data!$J$2),"A")</f>
        <v>0</v>
      </c>
      <c r="AS1290" s="43">
        <f ca="1">COUNTIFS(INDIRECT(Data!$J$2),"L")</f>
        <v>0</v>
      </c>
      <c r="AT1290" s="44">
        <f ca="1">IFERROR(Attd_Sheet[[#This Row],[Classes Attended]]/Attd_Sheet[[#This Row],[Column1]],"")</f>
        <v>1</v>
      </c>
      <c r="AU1290" s="26"/>
    </row>
    <row r="1291" spans="1:47" hidden="1" x14ac:dyDescent="0.25">
      <c r="A1291" s="42">
        <f>COUNTIFS(Attd_Sheet[Student ID],Attd_Sheet[[#This Row],[Student ID]])</f>
        <v>1</v>
      </c>
      <c r="B1291" s="13" t="s">
        <v>137</v>
      </c>
      <c r="C1291" s="193" t="s">
        <v>2981</v>
      </c>
      <c r="D1291" s="215" t="s">
        <v>2809</v>
      </c>
      <c r="E1291" s="215" t="s">
        <v>2810</v>
      </c>
      <c r="F1291" s="196" t="s">
        <v>31</v>
      </c>
      <c r="G1291" s="215" t="s">
        <v>2997</v>
      </c>
      <c r="H1291" s="193" t="s">
        <v>6</v>
      </c>
      <c r="I1291" s="224" t="s">
        <v>2867</v>
      </c>
      <c r="J1291" s="211" t="s">
        <v>3044</v>
      </c>
      <c r="K1291" s="4"/>
      <c r="L1291" s="4"/>
      <c r="M1291" s="4"/>
      <c r="N1291" s="185"/>
      <c r="O1291" s="4"/>
      <c r="P1291" s="4"/>
      <c r="Q1291" s="4"/>
      <c r="R1291" s="4"/>
      <c r="S1291" s="4"/>
      <c r="T1291" s="4" t="s">
        <v>16</v>
      </c>
      <c r="U1291" s="4"/>
      <c r="V1291" s="4" t="s">
        <v>16</v>
      </c>
      <c r="W1291" s="4"/>
      <c r="X1291" s="4" t="s">
        <v>16</v>
      </c>
      <c r="Y1291" s="4"/>
      <c r="Z1291" s="4"/>
      <c r="AA1291" s="4" t="s">
        <v>16</v>
      </c>
      <c r="AB1291" s="4"/>
      <c r="AC1291" s="4" t="s">
        <v>16</v>
      </c>
      <c r="AD1291" s="4"/>
      <c r="AE1291" s="4" t="s">
        <v>16</v>
      </c>
      <c r="AF1291" s="4"/>
      <c r="AG1291" s="4"/>
      <c r="AH1291" s="4" t="s">
        <v>16</v>
      </c>
      <c r="AI1291" s="4"/>
      <c r="AJ1291" s="4" t="s">
        <v>16</v>
      </c>
      <c r="AK1291" s="4"/>
      <c r="AL1291" s="4" t="s">
        <v>16</v>
      </c>
      <c r="AM1291" s="4"/>
      <c r="AN1291" s="4"/>
      <c r="AO1291" s="4" t="s">
        <v>16</v>
      </c>
      <c r="AP1291" s="42">
        <f ca="1">COUNTIFS(INDIRECT(Data!$J$2),"&lt;&gt;")</f>
        <v>10</v>
      </c>
      <c r="AQ1291" s="42">
        <f ca="1">COUNTIFS(INDIRECT(Data!$J$2),"P")</f>
        <v>10</v>
      </c>
      <c r="AR1291" s="42">
        <f ca="1">COUNTIFS(INDIRECT(Data!$J$2),"A")</f>
        <v>0</v>
      </c>
      <c r="AS1291" s="43">
        <f ca="1">COUNTIFS(INDIRECT(Data!$J$2),"L")</f>
        <v>0</v>
      </c>
      <c r="AT1291" s="44">
        <f ca="1">IFERROR(Attd_Sheet[[#This Row],[Classes Attended]]/Attd_Sheet[[#This Row],[Column1]],"")</f>
        <v>1</v>
      </c>
      <c r="AU1291" s="26"/>
    </row>
    <row r="1292" spans="1:47" hidden="1" x14ac:dyDescent="0.25">
      <c r="A1292" s="42">
        <f>COUNTIFS(Attd_Sheet[Student ID],Attd_Sheet[[#This Row],[Student ID]])</f>
        <v>1</v>
      </c>
      <c r="B1292" s="13" t="s">
        <v>137</v>
      </c>
      <c r="C1292" s="193" t="s">
        <v>2981</v>
      </c>
      <c r="D1292" s="215" t="s">
        <v>2811</v>
      </c>
      <c r="E1292" s="215" t="s">
        <v>2812</v>
      </c>
      <c r="F1292" s="209" t="s">
        <v>31</v>
      </c>
      <c r="G1292" s="215" t="s">
        <v>2542</v>
      </c>
      <c r="H1292" s="210" t="s">
        <v>6</v>
      </c>
      <c r="I1292" s="224" t="s">
        <v>2867</v>
      </c>
      <c r="J1292" s="211" t="s">
        <v>2482</v>
      </c>
      <c r="K1292" s="4"/>
      <c r="L1292" s="4"/>
      <c r="M1292" s="4" t="s">
        <v>16</v>
      </c>
      <c r="N1292" s="185"/>
      <c r="O1292" s="4" t="s">
        <v>16</v>
      </c>
      <c r="P1292" s="4"/>
      <c r="Q1292" s="4" t="s">
        <v>16</v>
      </c>
      <c r="R1292" s="4"/>
      <c r="S1292" s="4"/>
      <c r="T1292" s="4" t="s">
        <v>16</v>
      </c>
      <c r="U1292" s="4"/>
      <c r="V1292" s="4" t="s">
        <v>16</v>
      </c>
      <c r="W1292" s="4"/>
      <c r="X1292" s="4" t="s">
        <v>16</v>
      </c>
      <c r="Y1292" s="4"/>
      <c r="Z1292" s="4"/>
      <c r="AA1292" s="4" t="s">
        <v>16</v>
      </c>
      <c r="AB1292" s="4"/>
      <c r="AC1292" s="4" t="s">
        <v>16</v>
      </c>
      <c r="AD1292" s="4"/>
      <c r="AE1292" s="4" t="s">
        <v>16</v>
      </c>
      <c r="AF1292" s="4"/>
      <c r="AG1292" s="4"/>
      <c r="AH1292" s="4" t="s">
        <v>16</v>
      </c>
      <c r="AI1292" s="4"/>
      <c r="AJ1292" s="4" t="s">
        <v>16</v>
      </c>
      <c r="AK1292" s="4"/>
      <c r="AL1292" s="4" t="s">
        <v>16</v>
      </c>
      <c r="AM1292" s="4"/>
      <c r="AN1292" s="4"/>
      <c r="AO1292" s="4" t="s">
        <v>16</v>
      </c>
      <c r="AP1292" s="42">
        <f ca="1">COUNTIFS(INDIRECT(Data!$J$2),"&lt;&gt;")</f>
        <v>13</v>
      </c>
      <c r="AQ1292" s="42">
        <f ca="1">COUNTIFS(INDIRECT(Data!$J$2),"P")</f>
        <v>13</v>
      </c>
      <c r="AR1292" s="42">
        <f ca="1">COUNTIFS(INDIRECT(Data!$J$2),"A")</f>
        <v>0</v>
      </c>
      <c r="AS1292" s="43">
        <f ca="1">COUNTIFS(INDIRECT(Data!$J$2),"L")</f>
        <v>0</v>
      </c>
      <c r="AT1292" s="44">
        <f ca="1">IFERROR(Attd_Sheet[[#This Row],[Classes Attended]]/Attd_Sheet[[#This Row],[Column1]],"")</f>
        <v>1</v>
      </c>
      <c r="AU1292" s="26"/>
    </row>
    <row r="1293" spans="1:47" hidden="1" x14ac:dyDescent="0.25">
      <c r="A1293" s="42">
        <f>COUNTIFS(Attd_Sheet[Student ID],Attd_Sheet[[#This Row],[Student ID]])</f>
        <v>1</v>
      </c>
      <c r="B1293" s="13" t="s">
        <v>137</v>
      </c>
      <c r="C1293" s="193" t="s">
        <v>2981</v>
      </c>
      <c r="D1293" s="215" t="s">
        <v>2813</v>
      </c>
      <c r="E1293" s="215" t="s">
        <v>2257</v>
      </c>
      <c r="F1293" s="196" t="s">
        <v>31</v>
      </c>
      <c r="G1293" s="215" t="s">
        <v>2997</v>
      </c>
      <c r="H1293" s="193" t="s">
        <v>6</v>
      </c>
      <c r="I1293" s="224" t="s">
        <v>2867</v>
      </c>
      <c r="J1293" s="211" t="s">
        <v>3044</v>
      </c>
      <c r="K1293" s="4"/>
      <c r="L1293" s="4"/>
      <c r="M1293" s="4"/>
      <c r="N1293" s="185"/>
      <c r="O1293" s="4"/>
      <c r="P1293" s="4"/>
      <c r="Q1293" s="4"/>
      <c r="R1293" s="4"/>
      <c r="S1293" s="4"/>
      <c r="T1293" s="4" t="s">
        <v>16</v>
      </c>
      <c r="U1293" s="4"/>
      <c r="V1293" s="4" t="s">
        <v>16</v>
      </c>
      <c r="W1293" s="4"/>
      <c r="X1293" s="4" t="s">
        <v>16</v>
      </c>
      <c r="Y1293" s="4"/>
      <c r="Z1293" s="4"/>
      <c r="AA1293" s="4" t="s">
        <v>28</v>
      </c>
      <c r="AB1293" s="4"/>
      <c r="AC1293" s="4" t="s">
        <v>16</v>
      </c>
      <c r="AD1293" s="4"/>
      <c r="AE1293" s="4" t="s">
        <v>16</v>
      </c>
      <c r="AF1293" s="4"/>
      <c r="AG1293" s="4"/>
      <c r="AH1293" s="4" t="s">
        <v>16</v>
      </c>
      <c r="AI1293" s="4"/>
      <c r="AJ1293" s="4" t="s">
        <v>16</v>
      </c>
      <c r="AK1293" s="4"/>
      <c r="AL1293" s="4" t="s">
        <v>28</v>
      </c>
      <c r="AM1293" s="4"/>
      <c r="AN1293" s="4"/>
      <c r="AO1293" s="4" t="s">
        <v>16</v>
      </c>
      <c r="AP1293" s="42">
        <f ca="1">COUNTIFS(INDIRECT(Data!$J$2),"&lt;&gt;")</f>
        <v>10</v>
      </c>
      <c r="AQ1293" s="42">
        <f ca="1">COUNTIFS(INDIRECT(Data!$J$2),"P")</f>
        <v>8</v>
      </c>
      <c r="AR1293" s="42">
        <f ca="1">COUNTIFS(INDIRECT(Data!$J$2),"A")</f>
        <v>2</v>
      </c>
      <c r="AS1293" s="43">
        <f ca="1">COUNTIFS(INDIRECT(Data!$J$2),"L")</f>
        <v>0</v>
      </c>
      <c r="AT1293" s="44">
        <f ca="1">IFERROR(Attd_Sheet[[#This Row],[Classes Attended]]/Attd_Sheet[[#This Row],[Column1]],"")</f>
        <v>0.8</v>
      </c>
      <c r="AU1293" s="26"/>
    </row>
    <row r="1294" spans="1:47" hidden="1" x14ac:dyDescent="0.25">
      <c r="A1294" s="42">
        <f>COUNTIFS(Attd_Sheet[Student ID],Attd_Sheet[[#This Row],[Student ID]])</f>
        <v>1</v>
      </c>
      <c r="B1294" s="13" t="s">
        <v>137</v>
      </c>
      <c r="C1294" s="193" t="s">
        <v>2981</v>
      </c>
      <c r="D1294" s="215" t="s">
        <v>2996</v>
      </c>
      <c r="E1294" s="215" t="s">
        <v>2814</v>
      </c>
      <c r="F1294" s="209" t="s">
        <v>31</v>
      </c>
      <c r="G1294" s="215" t="s">
        <v>2542</v>
      </c>
      <c r="H1294" s="210" t="s">
        <v>6</v>
      </c>
      <c r="I1294" s="224" t="s">
        <v>2867</v>
      </c>
      <c r="J1294" s="211" t="s">
        <v>2482</v>
      </c>
      <c r="K1294" s="4"/>
      <c r="L1294" s="4"/>
      <c r="M1294" s="4" t="s">
        <v>16</v>
      </c>
      <c r="N1294" s="185"/>
      <c r="O1294" s="4" t="s">
        <v>16</v>
      </c>
      <c r="P1294" s="4"/>
      <c r="Q1294" s="4" t="s">
        <v>16</v>
      </c>
      <c r="R1294" s="4"/>
      <c r="S1294" s="4"/>
      <c r="T1294" s="4" t="s">
        <v>16</v>
      </c>
      <c r="U1294" s="4"/>
      <c r="V1294" s="4" t="s">
        <v>16</v>
      </c>
      <c r="W1294" s="4"/>
      <c r="X1294" s="4" t="s">
        <v>16</v>
      </c>
      <c r="Y1294" s="4"/>
      <c r="Z1294" s="4"/>
      <c r="AA1294" s="4" t="s">
        <v>16</v>
      </c>
      <c r="AB1294" s="4"/>
      <c r="AC1294" s="4" t="s">
        <v>16</v>
      </c>
      <c r="AD1294" s="4"/>
      <c r="AE1294" s="4" t="s">
        <v>16</v>
      </c>
      <c r="AF1294" s="4"/>
      <c r="AG1294" s="4"/>
      <c r="AH1294" s="4" t="s">
        <v>16</v>
      </c>
      <c r="AI1294" s="4"/>
      <c r="AJ1294" s="4" t="s">
        <v>16</v>
      </c>
      <c r="AK1294" s="4"/>
      <c r="AL1294" s="4" t="s">
        <v>16</v>
      </c>
      <c r="AM1294" s="4"/>
      <c r="AN1294" s="4"/>
      <c r="AO1294" s="4" t="s">
        <v>16</v>
      </c>
      <c r="AP1294" s="42">
        <f ca="1">COUNTIFS(INDIRECT(Data!$J$2),"&lt;&gt;")</f>
        <v>13</v>
      </c>
      <c r="AQ1294" s="42">
        <f ca="1">COUNTIFS(INDIRECT(Data!$J$2),"P")</f>
        <v>13</v>
      </c>
      <c r="AR1294" s="42">
        <f ca="1">COUNTIFS(INDIRECT(Data!$J$2),"A")</f>
        <v>0</v>
      </c>
      <c r="AS1294" s="43">
        <f ca="1">COUNTIFS(INDIRECT(Data!$J$2),"L")</f>
        <v>0</v>
      </c>
      <c r="AT1294" s="44">
        <f ca="1">IFERROR(Attd_Sheet[[#This Row],[Classes Attended]]/Attd_Sheet[[#This Row],[Column1]],"")</f>
        <v>1</v>
      </c>
      <c r="AU1294" s="26"/>
    </row>
    <row r="1295" spans="1:47" hidden="1" x14ac:dyDescent="0.25">
      <c r="A1295" s="42">
        <f>COUNTIFS(Attd_Sheet[Student ID],Attd_Sheet[[#This Row],[Student ID]])</f>
        <v>1</v>
      </c>
      <c r="B1295" s="13" t="s">
        <v>137</v>
      </c>
      <c r="C1295" s="193" t="s">
        <v>2981</v>
      </c>
      <c r="D1295" s="215" t="s">
        <v>540</v>
      </c>
      <c r="E1295" s="215" t="s">
        <v>1355</v>
      </c>
      <c r="F1295" s="196" t="s">
        <v>31</v>
      </c>
      <c r="G1295" s="215" t="s">
        <v>2997</v>
      </c>
      <c r="H1295" s="193" t="s">
        <v>6</v>
      </c>
      <c r="I1295" s="224" t="s">
        <v>2867</v>
      </c>
      <c r="J1295" s="211" t="s">
        <v>3044</v>
      </c>
      <c r="K1295" s="4"/>
      <c r="L1295" s="4"/>
      <c r="M1295" s="4"/>
      <c r="N1295" s="185"/>
      <c r="O1295" s="4"/>
      <c r="P1295" s="4"/>
      <c r="Q1295" s="4"/>
      <c r="R1295" s="4"/>
      <c r="S1295" s="4"/>
      <c r="T1295" s="4" t="s">
        <v>16</v>
      </c>
      <c r="U1295" s="4"/>
      <c r="V1295" s="4" t="s">
        <v>16</v>
      </c>
      <c r="W1295" s="4"/>
      <c r="X1295" s="4" t="s">
        <v>16</v>
      </c>
      <c r="Y1295" s="4"/>
      <c r="Z1295" s="4"/>
      <c r="AA1295" s="4" t="s">
        <v>16</v>
      </c>
      <c r="AB1295" s="4"/>
      <c r="AC1295" s="4" t="s">
        <v>16</v>
      </c>
      <c r="AD1295" s="4"/>
      <c r="AE1295" s="4" t="s">
        <v>28</v>
      </c>
      <c r="AF1295" s="4"/>
      <c r="AG1295" s="4"/>
      <c r="AH1295" s="4" t="s">
        <v>28</v>
      </c>
      <c r="AI1295" s="4"/>
      <c r="AJ1295" s="4" t="s">
        <v>28</v>
      </c>
      <c r="AK1295" s="4"/>
      <c r="AL1295" s="4" t="s">
        <v>28</v>
      </c>
      <c r="AM1295" s="4"/>
      <c r="AN1295" s="4"/>
      <c r="AO1295" s="4" t="s">
        <v>28</v>
      </c>
      <c r="AP1295" s="42">
        <f ca="1">COUNTIFS(INDIRECT(Data!$J$2),"&lt;&gt;")</f>
        <v>10</v>
      </c>
      <c r="AQ1295" s="42">
        <f ca="1">COUNTIFS(INDIRECT(Data!$J$2),"P")</f>
        <v>5</v>
      </c>
      <c r="AR1295" s="42">
        <f ca="1">COUNTIFS(INDIRECT(Data!$J$2),"A")</f>
        <v>5</v>
      </c>
      <c r="AS1295" s="43">
        <f ca="1">COUNTIFS(INDIRECT(Data!$J$2),"L")</f>
        <v>0</v>
      </c>
      <c r="AT1295" s="44">
        <f ca="1">IFERROR(Attd_Sheet[[#This Row],[Classes Attended]]/Attd_Sheet[[#This Row],[Column1]],"")</f>
        <v>0.5</v>
      </c>
      <c r="AU1295" s="26"/>
    </row>
    <row r="1296" spans="1:47" hidden="1" x14ac:dyDescent="0.25">
      <c r="A1296" s="42">
        <f>COUNTIFS(Attd_Sheet[Student ID],Attd_Sheet[[#This Row],[Student ID]])</f>
        <v>1</v>
      </c>
      <c r="B1296" s="13" t="s">
        <v>137</v>
      </c>
      <c r="C1296" s="193" t="s">
        <v>2981</v>
      </c>
      <c r="D1296" s="215" t="s">
        <v>2815</v>
      </c>
      <c r="E1296" s="215" t="s">
        <v>2816</v>
      </c>
      <c r="F1296" s="196" t="s">
        <v>31</v>
      </c>
      <c r="G1296" s="215" t="s">
        <v>2997</v>
      </c>
      <c r="H1296" s="193" t="s">
        <v>6</v>
      </c>
      <c r="I1296" s="224" t="s">
        <v>2867</v>
      </c>
      <c r="J1296" s="211" t="s">
        <v>3044</v>
      </c>
      <c r="K1296" s="4"/>
      <c r="L1296" s="4"/>
      <c r="M1296" s="4"/>
      <c r="N1296" s="185"/>
      <c r="O1296" s="4"/>
      <c r="P1296" s="4"/>
      <c r="Q1296" s="4"/>
      <c r="R1296" s="4"/>
      <c r="S1296" s="4"/>
      <c r="T1296" s="4" t="s">
        <v>16</v>
      </c>
      <c r="U1296" s="4"/>
      <c r="V1296" s="4" t="s">
        <v>16</v>
      </c>
      <c r="W1296" s="4"/>
      <c r="X1296" s="4" t="s">
        <v>16</v>
      </c>
      <c r="Y1296" s="4"/>
      <c r="Z1296" s="4"/>
      <c r="AA1296" s="4" t="s">
        <v>16</v>
      </c>
      <c r="AB1296" s="4"/>
      <c r="AC1296" s="4" t="s">
        <v>16</v>
      </c>
      <c r="AD1296" s="4"/>
      <c r="AE1296" s="4" t="s">
        <v>16</v>
      </c>
      <c r="AF1296" s="4"/>
      <c r="AG1296" s="4"/>
      <c r="AH1296" s="4" t="s">
        <v>28</v>
      </c>
      <c r="AI1296" s="4"/>
      <c r="AJ1296" s="4" t="s">
        <v>16</v>
      </c>
      <c r="AK1296" s="4"/>
      <c r="AL1296" s="4" t="s">
        <v>16</v>
      </c>
      <c r="AM1296" s="4"/>
      <c r="AN1296" s="4"/>
      <c r="AO1296" s="4" t="s">
        <v>16</v>
      </c>
      <c r="AP1296" s="42">
        <f ca="1">COUNTIFS(INDIRECT(Data!$J$2),"&lt;&gt;")</f>
        <v>10</v>
      </c>
      <c r="AQ1296" s="42">
        <f ca="1">COUNTIFS(INDIRECT(Data!$J$2),"P")</f>
        <v>9</v>
      </c>
      <c r="AR1296" s="42">
        <f ca="1">COUNTIFS(INDIRECT(Data!$J$2),"A")</f>
        <v>1</v>
      </c>
      <c r="AS1296" s="43">
        <f ca="1">COUNTIFS(INDIRECT(Data!$J$2),"L")</f>
        <v>0</v>
      </c>
      <c r="AT1296" s="44">
        <f ca="1">IFERROR(Attd_Sheet[[#This Row],[Classes Attended]]/Attd_Sheet[[#This Row],[Column1]],"")</f>
        <v>0.9</v>
      </c>
      <c r="AU1296" s="26"/>
    </row>
    <row r="1297" spans="1:47" hidden="1" x14ac:dyDescent="0.25">
      <c r="A1297" s="42">
        <f>COUNTIFS(Attd_Sheet[Student ID],Attd_Sheet[[#This Row],[Student ID]])</f>
        <v>1</v>
      </c>
      <c r="B1297" s="13" t="s">
        <v>137</v>
      </c>
      <c r="C1297" s="193" t="s">
        <v>2981</v>
      </c>
      <c r="D1297" s="215" t="s">
        <v>2817</v>
      </c>
      <c r="E1297" s="215" t="s">
        <v>1889</v>
      </c>
      <c r="F1297" s="196" t="s">
        <v>31</v>
      </c>
      <c r="G1297" s="215" t="s">
        <v>2997</v>
      </c>
      <c r="H1297" s="193" t="s">
        <v>6</v>
      </c>
      <c r="I1297" s="224" t="s">
        <v>2867</v>
      </c>
      <c r="J1297" s="211" t="s">
        <v>3044</v>
      </c>
      <c r="K1297" s="4"/>
      <c r="L1297" s="4"/>
      <c r="M1297" s="4"/>
      <c r="N1297" s="185"/>
      <c r="O1297" s="4"/>
      <c r="P1297" s="4"/>
      <c r="Q1297" s="4"/>
      <c r="R1297" s="4"/>
      <c r="S1297" s="4"/>
      <c r="T1297" s="4" t="s">
        <v>16</v>
      </c>
      <c r="U1297" s="4"/>
      <c r="V1297" s="4" t="s">
        <v>16</v>
      </c>
      <c r="W1297" s="4"/>
      <c r="X1297" s="4" t="s">
        <v>16</v>
      </c>
      <c r="Y1297" s="4"/>
      <c r="Z1297" s="4"/>
      <c r="AA1297" s="4" t="s">
        <v>28</v>
      </c>
      <c r="AB1297" s="4"/>
      <c r="AC1297" s="4" t="s">
        <v>16</v>
      </c>
      <c r="AD1297" s="4"/>
      <c r="AE1297" s="4" t="s">
        <v>28</v>
      </c>
      <c r="AF1297" s="4"/>
      <c r="AG1297" s="4"/>
      <c r="AH1297" s="4" t="s">
        <v>28</v>
      </c>
      <c r="AI1297" s="4"/>
      <c r="AJ1297" s="4" t="s">
        <v>16</v>
      </c>
      <c r="AK1297" s="4"/>
      <c r="AL1297" s="4" t="s">
        <v>28</v>
      </c>
      <c r="AM1297" s="4"/>
      <c r="AN1297" s="4"/>
      <c r="AO1297" s="4" t="s">
        <v>28</v>
      </c>
      <c r="AP1297" s="42">
        <f ca="1">COUNTIFS(INDIRECT(Data!$J$2),"&lt;&gt;")</f>
        <v>10</v>
      </c>
      <c r="AQ1297" s="42">
        <f ca="1">COUNTIFS(INDIRECT(Data!$J$2),"P")</f>
        <v>5</v>
      </c>
      <c r="AR1297" s="42">
        <f ca="1">COUNTIFS(INDIRECT(Data!$J$2),"A")</f>
        <v>5</v>
      </c>
      <c r="AS1297" s="43">
        <f ca="1">COUNTIFS(INDIRECT(Data!$J$2),"L")</f>
        <v>0</v>
      </c>
      <c r="AT1297" s="44">
        <f ca="1">IFERROR(Attd_Sheet[[#This Row],[Classes Attended]]/Attd_Sheet[[#This Row],[Column1]],"")</f>
        <v>0.5</v>
      </c>
      <c r="AU1297" s="26"/>
    </row>
    <row r="1298" spans="1:47" hidden="1" x14ac:dyDescent="0.25">
      <c r="A1298" s="42">
        <f>COUNTIFS(Attd_Sheet[Student ID],Attd_Sheet[[#This Row],[Student ID]])</f>
        <v>1</v>
      </c>
      <c r="B1298" s="13" t="s">
        <v>137</v>
      </c>
      <c r="C1298" s="13" t="s">
        <v>3443</v>
      </c>
      <c r="D1298" s="215" t="s">
        <v>2818</v>
      </c>
      <c r="E1298" s="215" t="s">
        <v>2819</v>
      </c>
      <c r="F1298" s="196" t="s">
        <v>31</v>
      </c>
      <c r="G1298" s="215" t="s">
        <v>3047</v>
      </c>
      <c r="H1298" s="193" t="s">
        <v>6</v>
      </c>
      <c r="I1298" s="15" t="s">
        <v>2868</v>
      </c>
      <c r="J1298" s="120" t="s">
        <v>2483</v>
      </c>
      <c r="K1298" s="4"/>
      <c r="L1298" s="4"/>
      <c r="M1298" s="4"/>
      <c r="N1298" s="185"/>
      <c r="O1298" s="4"/>
      <c r="P1298" s="4"/>
      <c r="Q1298" s="4"/>
      <c r="R1298" s="4"/>
      <c r="S1298" s="4"/>
      <c r="T1298" s="4"/>
      <c r="U1298" s="4"/>
      <c r="V1298" s="4" t="s">
        <v>16</v>
      </c>
      <c r="W1298" s="4"/>
      <c r="X1298" s="4" t="s">
        <v>16</v>
      </c>
      <c r="Y1298" s="4"/>
      <c r="Z1298" s="4"/>
      <c r="AA1298" s="4" t="s">
        <v>16</v>
      </c>
      <c r="AB1298" s="4"/>
      <c r="AC1298" s="4" t="s">
        <v>16</v>
      </c>
      <c r="AD1298" s="4"/>
      <c r="AE1298" s="4" t="s">
        <v>16</v>
      </c>
      <c r="AF1298" s="4"/>
      <c r="AG1298" s="4"/>
      <c r="AH1298" s="4" t="s">
        <v>16</v>
      </c>
      <c r="AI1298" s="4"/>
      <c r="AJ1298" s="4" t="s">
        <v>16</v>
      </c>
      <c r="AK1298" s="4"/>
      <c r="AL1298" s="4" t="s">
        <v>16</v>
      </c>
      <c r="AM1298" s="4"/>
      <c r="AN1298" s="4"/>
      <c r="AO1298" s="4" t="s">
        <v>16</v>
      </c>
      <c r="AP1298" s="42">
        <f ca="1">COUNTIFS(INDIRECT(Data!$J$2),"&lt;&gt;")</f>
        <v>9</v>
      </c>
      <c r="AQ1298" s="42">
        <f ca="1">COUNTIFS(INDIRECT(Data!$J$2),"P")</f>
        <v>9</v>
      </c>
      <c r="AR1298" s="42">
        <f ca="1">COUNTIFS(INDIRECT(Data!$J$2),"A")</f>
        <v>0</v>
      </c>
      <c r="AS1298" s="43">
        <f ca="1">COUNTIFS(INDIRECT(Data!$J$2),"L")</f>
        <v>0</v>
      </c>
      <c r="AT1298" s="44">
        <f ca="1">IFERROR(Attd_Sheet[[#This Row],[Classes Attended]]/Attd_Sheet[[#This Row],[Column1]],"")</f>
        <v>1</v>
      </c>
      <c r="AU1298" s="26"/>
    </row>
    <row r="1299" spans="1:47" hidden="1" x14ac:dyDescent="0.25">
      <c r="A1299" s="42">
        <f>COUNTIFS(Attd_Sheet[Student ID],Attd_Sheet[[#This Row],[Student ID]])</f>
        <v>1</v>
      </c>
      <c r="B1299" s="13" t="s">
        <v>137</v>
      </c>
      <c r="C1299" s="193" t="s">
        <v>2981</v>
      </c>
      <c r="D1299" s="215" t="s">
        <v>2820</v>
      </c>
      <c r="E1299" s="215" t="s">
        <v>2821</v>
      </c>
      <c r="F1299" s="209" t="s">
        <v>31</v>
      </c>
      <c r="G1299" s="215" t="s">
        <v>2542</v>
      </c>
      <c r="H1299" s="210" t="s">
        <v>6</v>
      </c>
      <c r="I1299" s="224" t="s">
        <v>2867</v>
      </c>
      <c r="J1299" s="211" t="s">
        <v>2482</v>
      </c>
      <c r="K1299" s="4"/>
      <c r="L1299" s="4"/>
      <c r="M1299" s="4" t="s">
        <v>16</v>
      </c>
      <c r="N1299" s="185"/>
      <c r="O1299" s="4" t="s">
        <v>16</v>
      </c>
      <c r="P1299" s="4"/>
      <c r="Q1299" s="4" t="s">
        <v>16</v>
      </c>
      <c r="R1299" s="4"/>
      <c r="S1299" s="4"/>
      <c r="T1299" s="4" t="s">
        <v>16</v>
      </c>
      <c r="U1299" s="4"/>
      <c r="V1299" s="4" t="s">
        <v>16</v>
      </c>
      <c r="W1299" s="185"/>
      <c r="X1299" s="4" t="s">
        <v>16</v>
      </c>
      <c r="Y1299" s="4"/>
      <c r="Z1299" s="4"/>
      <c r="AA1299" s="4" t="s">
        <v>16</v>
      </c>
      <c r="AB1299" s="4"/>
      <c r="AC1299" s="4" t="s">
        <v>16</v>
      </c>
      <c r="AD1299" s="4"/>
      <c r="AE1299" s="4" t="s">
        <v>16</v>
      </c>
      <c r="AF1299" s="4"/>
      <c r="AG1299" s="4"/>
      <c r="AH1299" s="4" t="s">
        <v>16</v>
      </c>
      <c r="AI1299" s="4"/>
      <c r="AJ1299" s="4" t="s">
        <v>16</v>
      </c>
      <c r="AK1299" s="4"/>
      <c r="AL1299" s="4" t="s">
        <v>16</v>
      </c>
      <c r="AM1299" s="4"/>
      <c r="AN1299" s="4"/>
      <c r="AO1299" s="4" t="s">
        <v>16</v>
      </c>
      <c r="AP1299" s="42">
        <f ca="1">COUNTIFS(INDIRECT(Data!$J$2),"&lt;&gt;")</f>
        <v>13</v>
      </c>
      <c r="AQ1299" s="42">
        <f ca="1">COUNTIFS(INDIRECT(Data!$J$2),"P")</f>
        <v>13</v>
      </c>
      <c r="AR1299" s="42">
        <f ca="1">COUNTIFS(INDIRECT(Data!$J$2),"A")</f>
        <v>0</v>
      </c>
      <c r="AS1299" s="43">
        <f ca="1">COUNTIFS(INDIRECT(Data!$J$2),"L")</f>
        <v>0</v>
      </c>
      <c r="AT1299" s="44">
        <f ca="1">IFERROR(Attd_Sheet[[#This Row],[Classes Attended]]/Attd_Sheet[[#This Row],[Column1]],"")</f>
        <v>1</v>
      </c>
      <c r="AU1299" s="26"/>
    </row>
    <row r="1300" spans="1:47" hidden="1" x14ac:dyDescent="0.25">
      <c r="A1300" s="42">
        <f>COUNTIFS(Attd_Sheet[Student ID],Attd_Sheet[[#This Row],[Student ID]])</f>
        <v>1</v>
      </c>
      <c r="B1300" s="13" t="s">
        <v>137</v>
      </c>
      <c r="C1300" s="193" t="s">
        <v>2981</v>
      </c>
      <c r="D1300" s="215" t="s">
        <v>2822</v>
      </c>
      <c r="E1300" s="215" t="s">
        <v>2823</v>
      </c>
      <c r="F1300" s="196" t="s">
        <v>31</v>
      </c>
      <c r="G1300" s="215" t="s">
        <v>2997</v>
      </c>
      <c r="H1300" s="193" t="s">
        <v>6</v>
      </c>
      <c r="I1300" s="224" t="s">
        <v>2867</v>
      </c>
      <c r="J1300" s="211" t="s">
        <v>3044</v>
      </c>
      <c r="K1300" s="4"/>
      <c r="L1300" s="4"/>
      <c r="M1300" s="4"/>
      <c r="N1300" s="185"/>
      <c r="O1300" s="4"/>
      <c r="P1300" s="4"/>
      <c r="Q1300" s="4"/>
      <c r="R1300" s="4"/>
      <c r="S1300" s="4"/>
      <c r="T1300" s="4" t="s">
        <v>16</v>
      </c>
      <c r="U1300" s="4"/>
      <c r="V1300" s="4" t="s">
        <v>16</v>
      </c>
      <c r="W1300" s="185"/>
      <c r="X1300" s="4" t="s">
        <v>16</v>
      </c>
      <c r="Y1300" s="4"/>
      <c r="Z1300" s="4"/>
      <c r="AA1300" s="4" t="s">
        <v>16</v>
      </c>
      <c r="AB1300" s="4"/>
      <c r="AC1300" s="4" t="s">
        <v>16</v>
      </c>
      <c r="AD1300" s="4"/>
      <c r="AE1300" s="4" t="s">
        <v>16</v>
      </c>
      <c r="AF1300" s="4"/>
      <c r="AG1300" s="4"/>
      <c r="AH1300" s="4" t="s">
        <v>16</v>
      </c>
      <c r="AI1300" s="4"/>
      <c r="AJ1300" s="4" t="s">
        <v>16</v>
      </c>
      <c r="AK1300" s="4"/>
      <c r="AL1300" s="4" t="s">
        <v>16</v>
      </c>
      <c r="AM1300" s="4"/>
      <c r="AN1300" s="4"/>
      <c r="AO1300" s="4" t="s">
        <v>16</v>
      </c>
      <c r="AP1300" s="42">
        <f ca="1">COUNTIFS(INDIRECT(Data!$J$2),"&lt;&gt;")</f>
        <v>10</v>
      </c>
      <c r="AQ1300" s="42">
        <f ca="1">COUNTIFS(INDIRECT(Data!$J$2),"P")</f>
        <v>10</v>
      </c>
      <c r="AR1300" s="42">
        <f ca="1">COUNTIFS(INDIRECT(Data!$J$2),"A")</f>
        <v>0</v>
      </c>
      <c r="AS1300" s="43">
        <f ca="1">COUNTIFS(INDIRECT(Data!$J$2),"L")</f>
        <v>0</v>
      </c>
      <c r="AT1300" s="44">
        <f ca="1">IFERROR(Attd_Sheet[[#This Row],[Classes Attended]]/Attd_Sheet[[#This Row],[Column1]],"")</f>
        <v>1</v>
      </c>
      <c r="AU1300" s="26"/>
    </row>
    <row r="1301" spans="1:47" hidden="1" x14ac:dyDescent="0.25">
      <c r="A1301" s="42">
        <f>COUNTIFS(Attd_Sheet[Student ID],Attd_Sheet[[#This Row],[Student ID]])</f>
        <v>1</v>
      </c>
      <c r="B1301" s="13" t="s">
        <v>137</v>
      </c>
      <c r="C1301" s="193" t="s">
        <v>2981</v>
      </c>
      <c r="D1301" s="215" t="s">
        <v>2825</v>
      </c>
      <c r="E1301" s="215" t="s">
        <v>2826</v>
      </c>
      <c r="F1301" s="196" t="s">
        <v>31</v>
      </c>
      <c r="G1301" s="215" t="s">
        <v>2997</v>
      </c>
      <c r="H1301" s="193" t="s">
        <v>6</v>
      </c>
      <c r="I1301" s="224" t="s">
        <v>2867</v>
      </c>
      <c r="J1301" s="211" t="s">
        <v>3044</v>
      </c>
      <c r="K1301" s="4"/>
      <c r="L1301" s="4"/>
      <c r="M1301" s="4"/>
      <c r="N1301" s="185"/>
      <c r="O1301" s="4"/>
      <c r="P1301" s="4"/>
      <c r="Q1301" s="4"/>
      <c r="R1301" s="4"/>
      <c r="S1301" s="4"/>
      <c r="T1301" s="4" t="s">
        <v>16</v>
      </c>
      <c r="U1301" s="4"/>
      <c r="V1301" s="4" t="s">
        <v>28</v>
      </c>
      <c r="W1301" s="185"/>
      <c r="X1301" s="4" t="s">
        <v>16</v>
      </c>
      <c r="Y1301" s="4"/>
      <c r="Z1301" s="4"/>
      <c r="AA1301" s="4" t="s">
        <v>16</v>
      </c>
      <c r="AB1301" s="4"/>
      <c r="AC1301" s="4" t="s">
        <v>16</v>
      </c>
      <c r="AD1301" s="4"/>
      <c r="AE1301" s="4" t="s">
        <v>16</v>
      </c>
      <c r="AF1301" s="4"/>
      <c r="AG1301" s="4"/>
      <c r="AH1301" s="4" t="s">
        <v>16</v>
      </c>
      <c r="AI1301" s="4"/>
      <c r="AJ1301" s="4" t="s">
        <v>16</v>
      </c>
      <c r="AK1301" s="4"/>
      <c r="AL1301" s="4" t="s">
        <v>16</v>
      </c>
      <c r="AM1301" s="4"/>
      <c r="AN1301" s="4"/>
      <c r="AO1301" s="4" t="s">
        <v>16</v>
      </c>
      <c r="AP1301" s="42">
        <f ca="1">COUNTIFS(INDIRECT(Data!$J$2),"&lt;&gt;")</f>
        <v>10</v>
      </c>
      <c r="AQ1301" s="42">
        <f ca="1">COUNTIFS(INDIRECT(Data!$J$2),"P")</f>
        <v>9</v>
      </c>
      <c r="AR1301" s="42">
        <f ca="1">COUNTIFS(INDIRECT(Data!$J$2),"A")</f>
        <v>1</v>
      </c>
      <c r="AS1301" s="43">
        <f ca="1">COUNTIFS(INDIRECT(Data!$J$2),"L")</f>
        <v>0</v>
      </c>
      <c r="AT1301" s="44">
        <f ca="1">IFERROR(Attd_Sheet[[#This Row],[Classes Attended]]/Attd_Sheet[[#This Row],[Column1]],"")</f>
        <v>0.9</v>
      </c>
      <c r="AU1301" s="26"/>
    </row>
    <row r="1302" spans="1:47" hidden="1" x14ac:dyDescent="0.25">
      <c r="A1302" s="42">
        <f>COUNTIFS(Attd_Sheet[Student ID],Attd_Sheet[[#This Row],[Student ID]])</f>
        <v>1</v>
      </c>
      <c r="B1302" s="13" t="s">
        <v>137</v>
      </c>
      <c r="C1302" s="193" t="s">
        <v>2981</v>
      </c>
      <c r="D1302" s="215" t="s">
        <v>2827</v>
      </c>
      <c r="E1302" s="215" t="s">
        <v>2364</v>
      </c>
      <c r="F1302" s="196" t="s">
        <v>31</v>
      </c>
      <c r="G1302" s="215" t="s">
        <v>2997</v>
      </c>
      <c r="H1302" s="193" t="s">
        <v>6</v>
      </c>
      <c r="I1302" s="224" t="s">
        <v>2867</v>
      </c>
      <c r="J1302" s="211" t="s">
        <v>3044</v>
      </c>
      <c r="K1302" s="4"/>
      <c r="L1302" s="4"/>
      <c r="M1302" s="4"/>
      <c r="N1302" s="185"/>
      <c r="O1302" s="4"/>
      <c r="P1302" s="4"/>
      <c r="Q1302" s="4"/>
      <c r="R1302" s="4"/>
      <c r="S1302" s="4"/>
      <c r="T1302" s="4" t="s">
        <v>16</v>
      </c>
      <c r="U1302" s="4"/>
      <c r="V1302" s="4" t="s">
        <v>16</v>
      </c>
      <c r="W1302" s="185"/>
      <c r="X1302" s="4" t="s">
        <v>16</v>
      </c>
      <c r="Y1302" s="4"/>
      <c r="Z1302" s="4"/>
      <c r="AA1302" s="4" t="s">
        <v>16</v>
      </c>
      <c r="AB1302" s="4"/>
      <c r="AC1302" s="4" t="s">
        <v>16</v>
      </c>
      <c r="AD1302" s="4"/>
      <c r="AE1302" s="4" t="s">
        <v>16</v>
      </c>
      <c r="AF1302" s="4"/>
      <c r="AG1302" s="4"/>
      <c r="AH1302" s="4" t="s">
        <v>16</v>
      </c>
      <c r="AI1302" s="4"/>
      <c r="AJ1302" s="4" t="s">
        <v>16</v>
      </c>
      <c r="AK1302" s="4"/>
      <c r="AL1302" s="4" t="s">
        <v>16</v>
      </c>
      <c r="AM1302" s="4"/>
      <c r="AN1302" s="4"/>
      <c r="AO1302" s="4" t="s">
        <v>16</v>
      </c>
      <c r="AP1302" s="42">
        <f ca="1">COUNTIFS(INDIRECT(Data!$J$2),"&lt;&gt;")</f>
        <v>10</v>
      </c>
      <c r="AQ1302" s="42">
        <f ca="1">COUNTIFS(INDIRECT(Data!$J$2),"P")</f>
        <v>10</v>
      </c>
      <c r="AR1302" s="42">
        <f ca="1">COUNTIFS(INDIRECT(Data!$J$2),"A")</f>
        <v>0</v>
      </c>
      <c r="AS1302" s="43">
        <f ca="1">COUNTIFS(INDIRECT(Data!$J$2),"L")</f>
        <v>0</v>
      </c>
      <c r="AT1302" s="44">
        <f ca="1">IFERROR(Attd_Sheet[[#This Row],[Classes Attended]]/Attd_Sheet[[#This Row],[Column1]],"")</f>
        <v>1</v>
      </c>
      <c r="AU1302" s="26"/>
    </row>
    <row r="1303" spans="1:47" hidden="1" x14ac:dyDescent="0.25">
      <c r="A1303" s="42">
        <f>COUNTIFS(Attd_Sheet[Student ID],Attd_Sheet[[#This Row],[Student ID]])</f>
        <v>1</v>
      </c>
      <c r="B1303" s="13" t="s">
        <v>137</v>
      </c>
      <c r="C1303" s="13" t="s">
        <v>3443</v>
      </c>
      <c r="D1303" s="215" t="s">
        <v>2830</v>
      </c>
      <c r="E1303" s="215" t="s">
        <v>2831</v>
      </c>
      <c r="F1303" s="196" t="s">
        <v>31</v>
      </c>
      <c r="G1303" s="215" t="s">
        <v>3047</v>
      </c>
      <c r="H1303" s="193" t="s">
        <v>6</v>
      </c>
      <c r="I1303" s="15" t="s">
        <v>2868</v>
      </c>
      <c r="J1303" s="120" t="s">
        <v>2483</v>
      </c>
      <c r="K1303" s="4"/>
      <c r="L1303" s="4"/>
      <c r="M1303" s="4"/>
      <c r="N1303" s="185"/>
      <c r="O1303" s="4"/>
      <c r="P1303" s="4"/>
      <c r="Q1303" s="4"/>
      <c r="R1303" s="4"/>
      <c r="S1303" s="4"/>
      <c r="T1303" s="4" t="s">
        <v>16</v>
      </c>
      <c r="U1303" s="4"/>
      <c r="V1303" s="4" t="s">
        <v>16</v>
      </c>
      <c r="W1303" s="185"/>
      <c r="X1303" s="4" t="s">
        <v>16</v>
      </c>
      <c r="Y1303" s="4"/>
      <c r="Z1303" s="4"/>
      <c r="AA1303" s="4" t="s">
        <v>16</v>
      </c>
      <c r="AB1303" s="4"/>
      <c r="AC1303" s="4" t="s">
        <v>16</v>
      </c>
      <c r="AD1303" s="4"/>
      <c r="AE1303" s="4" t="s">
        <v>16</v>
      </c>
      <c r="AF1303" s="4"/>
      <c r="AG1303" s="4"/>
      <c r="AH1303" s="4" t="s">
        <v>16</v>
      </c>
      <c r="AI1303" s="4"/>
      <c r="AJ1303" s="4" t="s">
        <v>16</v>
      </c>
      <c r="AK1303" s="4"/>
      <c r="AL1303" s="4" t="s">
        <v>16</v>
      </c>
      <c r="AM1303" s="4"/>
      <c r="AN1303" s="4"/>
      <c r="AO1303" s="4" t="s">
        <v>16</v>
      </c>
      <c r="AP1303" s="42">
        <f ca="1">COUNTIFS(INDIRECT(Data!$J$2),"&lt;&gt;")</f>
        <v>10</v>
      </c>
      <c r="AQ1303" s="42">
        <f ca="1">COUNTIFS(INDIRECT(Data!$J$2),"P")</f>
        <v>10</v>
      </c>
      <c r="AR1303" s="42">
        <f ca="1">COUNTIFS(INDIRECT(Data!$J$2),"A")</f>
        <v>0</v>
      </c>
      <c r="AS1303" s="43">
        <f ca="1">COUNTIFS(INDIRECT(Data!$J$2),"L")</f>
        <v>0</v>
      </c>
      <c r="AT1303" s="44">
        <f ca="1">IFERROR(Attd_Sheet[[#This Row],[Classes Attended]]/Attd_Sheet[[#This Row],[Column1]],"")</f>
        <v>1</v>
      </c>
      <c r="AU1303" s="26"/>
    </row>
    <row r="1304" spans="1:47" hidden="1" x14ac:dyDescent="0.25">
      <c r="A1304" s="42">
        <f>COUNTIFS(Attd_Sheet[Student ID],Attd_Sheet[[#This Row],[Student ID]])</f>
        <v>1</v>
      </c>
      <c r="B1304" s="13" t="s">
        <v>137</v>
      </c>
      <c r="C1304" s="13" t="s">
        <v>3443</v>
      </c>
      <c r="D1304" s="215" t="s">
        <v>2832</v>
      </c>
      <c r="E1304" s="215" t="s">
        <v>2170</v>
      </c>
      <c r="F1304" s="196" t="s">
        <v>31</v>
      </c>
      <c r="G1304" s="215" t="s">
        <v>3047</v>
      </c>
      <c r="H1304" s="193" t="s">
        <v>6</v>
      </c>
      <c r="I1304" s="15" t="s">
        <v>2868</v>
      </c>
      <c r="J1304" s="120" t="s">
        <v>2483</v>
      </c>
      <c r="K1304" s="4"/>
      <c r="L1304" s="4"/>
      <c r="M1304" s="4"/>
      <c r="N1304" s="185"/>
      <c r="O1304" s="4"/>
      <c r="P1304" s="4"/>
      <c r="Q1304" s="4"/>
      <c r="R1304" s="4"/>
      <c r="S1304" s="4"/>
      <c r="T1304" s="4" t="s">
        <v>16</v>
      </c>
      <c r="U1304" s="4"/>
      <c r="V1304" s="4" t="s">
        <v>16</v>
      </c>
      <c r="W1304" s="185"/>
      <c r="X1304" s="4" t="s">
        <v>16</v>
      </c>
      <c r="Y1304" s="4"/>
      <c r="Z1304" s="4"/>
      <c r="AA1304" s="4" t="s">
        <v>16</v>
      </c>
      <c r="AB1304" s="4"/>
      <c r="AC1304" s="4" t="s">
        <v>16</v>
      </c>
      <c r="AD1304" s="4"/>
      <c r="AE1304" s="4" t="s">
        <v>16</v>
      </c>
      <c r="AF1304" s="4"/>
      <c r="AG1304" s="4"/>
      <c r="AH1304" s="4" t="s">
        <v>16</v>
      </c>
      <c r="AI1304" s="4"/>
      <c r="AJ1304" s="4" t="s">
        <v>16</v>
      </c>
      <c r="AK1304" s="4"/>
      <c r="AL1304" s="4" t="s">
        <v>16</v>
      </c>
      <c r="AM1304" s="4"/>
      <c r="AN1304" s="4"/>
      <c r="AO1304" s="4" t="s">
        <v>16</v>
      </c>
      <c r="AP1304" s="42">
        <f ca="1">COUNTIFS(INDIRECT(Data!$J$2),"&lt;&gt;")</f>
        <v>10</v>
      </c>
      <c r="AQ1304" s="42">
        <f ca="1">COUNTIFS(INDIRECT(Data!$J$2),"P")</f>
        <v>10</v>
      </c>
      <c r="AR1304" s="42">
        <f ca="1">COUNTIFS(INDIRECT(Data!$J$2),"A")</f>
        <v>0</v>
      </c>
      <c r="AS1304" s="43">
        <f ca="1">COUNTIFS(INDIRECT(Data!$J$2),"L")</f>
        <v>0</v>
      </c>
      <c r="AT1304" s="44">
        <f ca="1">IFERROR(Attd_Sheet[[#This Row],[Classes Attended]]/Attd_Sheet[[#This Row],[Column1]],"")</f>
        <v>1</v>
      </c>
      <c r="AU1304" s="26"/>
    </row>
    <row r="1305" spans="1:47" hidden="1" x14ac:dyDescent="0.25">
      <c r="A1305" s="42">
        <f>COUNTIFS(Attd_Sheet[Student ID],Attd_Sheet[[#This Row],[Student ID]])</f>
        <v>1</v>
      </c>
      <c r="B1305" s="13" t="s">
        <v>137</v>
      </c>
      <c r="C1305" s="13" t="s">
        <v>3443</v>
      </c>
      <c r="D1305" s="215" t="s">
        <v>2833</v>
      </c>
      <c r="E1305" s="215" t="s">
        <v>2834</v>
      </c>
      <c r="F1305" s="196" t="s">
        <v>31</v>
      </c>
      <c r="G1305" s="215" t="s">
        <v>3047</v>
      </c>
      <c r="H1305" s="193" t="s">
        <v>6</v>
      </c>
      <c r="I1305" s="15" t="s">
        <v>2868</v>
      </c>
      <c r="J1305" s="120" t="s">
        <v>2483</v>
      </c>
      <c r="K1305" s="4"/>
      <c r="L1305" s="4"/>
      <c r="M1305" s="4"/>
      <c r="N1305" s="185"/>
      <c r="O1305" s="4"/>
      <c r="P1305" s="4"/>
      <c r="Q1305" s="4"/>
      <c r="R1305" s="4"/>
      <c r="S1305" s="4"/>
      <c r="T1305" s="4" t="s">
        <v>16</v>
      </c>
      <c r="U1305" s="4"/>
      <c r="V1305" s="4" t="s">
        <v>16</v>
      </c>
      <c r="W1305" s="4"/>
      <c r="X1305" s="4" t="s">
        <v>16</v>
      </c>
      <c r="Y1305" s="4"/>
      <c r="Z1305" s="4"/>
      <c r="AA1305" s="4" t="s">
        <v>16</v>
      </c>
      <c r="AB1305" s="4"/>
      <c r="AC1305" s="4" t="s">
        <v>16</v>
      </c>
      <c r="AD1305" s="4"/>
      <c r="AE1305" s="4" t="s">
        <v>16</v>
      </c>
      <c r="AF1305" s="4"/>
      <c r="AG1305" s="4"/>
      <c r="AH1305" s="4" t="s">
        <v>16</v>
      </c>
      <c r="AI1305" s="4"/>
      <c r="AJ1305" s="4" t="s">
        <v>16</v>
      </c>
      <c r="AK1305" s="4"/>
      <c r="AL1305" s="4" t="s">
        <v>16</v>
      </c>
      <c r="AM1305" s="4"/>
      <c r="AN1305" s="4"/>
      <c r="AO1305" s="4" t="s">
        <v>16</v>
      </c>
      <c r="AP1305" s="42">
        <f ca="1">COUNTIFS(INDIRECT(Data!$J$2),"&lt;&gt;")</f>
        <v>10</v>
      </c>
      <c r="AQ1305" s="42">
        <f ca="1">COUNTIFS(INDIRECT(Data!$J$2),"P")</f>
        <v>10</v>
      </c>
      <c r="AR1305" s="42">
        <f ca="1">COUNTIFS(INDIRECT(Data!$J$2),"A")</f>
        <v>0</v>
      </c>
      <c r="AS1305" s="43">
        <f ca="1">COUNTIFS(INDIRECT(Data!$J$2),"L")</f>
        <v>0</v>
      </c>
      <c r="AT1305" s="44">
        <f ca="1">IFERROR(Attd_Sheet[[#This Row],[Classes Attended]]/Attd_Sheet[[#This Row],[Column1]],"")</f>
        <v>1</v>
      </c>
      <c r="AU1305" s="26"/>
    </row>
    <row r="1306" spans="1:47" hidden="1" x14ac:dyDescent="0.25">
      <c r="A1306" s="42">
        <f>COUNTIFS(Attd_Sheet[Student ID],Attd_Sheet[[#This Row],[Student ID]])</f>
        <v>1</v>
      </c>
      <c r="B1306" s="13" t="s">
        <v>137</v>
      </c>
      <c r="C1306" s="13" t="s">
        <v>3443</v>
      </c>
      <c r="D1306" s="215" t="s">
        <v>2835</v>
      </c>
      <c r="E1306" s="215" t="s">
        <v>1461</v>
      </c>
      <c r="F1306" s="196" t="s">
        <v>31</v>
      </c>
      <c r="G1306" s="215" t="s">
        <v>3047</v>
      </c>
      <c r="H1306" s="193" t="s">
        <v>6</v>
      </c>
      <c r="I1306" s="15" t="s">
        <v>2868</v>
      </c>
      <c r="J1306" s="120" t="s">
        <v>2483</v>
      </c>
      <c r="K1306" s="4"/>
      <c r="L1306" s="4"/>
      <c r="M1306" s="4"/>
      <c r="N1306" s="185"/>
      <c r="O1306" s="4"/>
      <c r="P1306" s="4"/>
      <c r="Q1306" s="4"/>
      <c r="R1306" s="4"/>
      <c r="S1306" s="4"/>
      <c r="T1306" s="4" t="s">
        <v>16</v>
      </c>
      <c r="U1306" s="4"/>
      <c r="V1306" s="4" t="s">
        <v>16</v>
      </c>
      <c r="W1306" s="4"/>
      <c r="X1306" s="4" t="s">
        <v>16</v>
      </c>
      <c r="Y1306" s="4"/>
      <c r="Z1306" s="4"/>
      <c r="AA1306" s="4" t="s">
        <v>16</v>
      </c>
      <c r="AB1306" s="4"/>
      <c r="AC1306" s="4" t="s">
        <v>16</v>
      </c>
      <c r="AD1306" s="4"/>
      <c r="AE1306" s="4" t="s">
        <v>16</v>
      </c>
      <c r="AF1306" s="4"/>
      <c r="AG1306" s="4"/>
      <c r="AH1306" s="4" t="s">
        <v>16</v>
      </c>
      <c r="AI1306" s="4"/>
      <c r="AJ1306" s="4" t="s">
        <v>16</v>
      </c>
      <c r="AK1306" s="4"/>
      <c r="AL1306" s="4" t="s">
        <v>16</v>
      </c>
      <c r="AM1306" s="4"/>
      <c r="AN1306" s="4"/>
      <c r="AO1306" s="4" t="s">
        <v>16</v>
      </c>
      <c r="AP1306" s="42">
        <f ca="1">COUNTIFS(INDIRECT(Data!$J$2),"&lt;&gt;")</f>
        <v>10</v>
      </c>
      <c r="AQ1306" s="42">
        <f ca="1">COUNTIFS(INDIRECT(Data!$J$2),"P")</f>
        <v>10</v>
      </c>
      <c r="AR1306" s="42">
        <f ca="1">COUNTIFS(INDIRECT(Data!$J$2),"A")</f>
        <v>0</v>
      </c>
      <c r="AS1306" s="43">
        <f ca="1">COUNTIFS(INDIRECT(Data!$J$2),"L")</f>
        <v>0</v>
      </c>
      <c r="AT1306" s="44">
        <f ca="1">IFERROR(Attd_Sheet[[#This Row],[Classes Attended]]/Attd_Sheet[[#This Row],[Column1]],"")</f>
        <v>1</v>
      </c>
      <c r="AU1306" s="26"/>
    </row>
    <row r="1307" spans="1:47" hidden="1" x14ac:dyDescent="0.25">
      <c r="A1307" s="42">
        <f>COUNTIFS(Attd_Sheet[Student ID],Attd_Sheet[[#This Row],[Student ID]])</f>
        <v>8</v>
      </c>
      <c r="B1307" s="13" t="s">
        <v>137</v>
      </c>
      <c r="C1307" s="13" t="s">
        <v>3443</v>
      </c>
      <c r="D1307" s="215" t="s">
        <v>662</v>
      </c>
      <c r="E1307" s="215" t="s">
        <v>2836</v>
      </c>
      <c r="F1307" s="196" t="s">
        <v>31</v>
      </c>
      <c r="G1307" s="215" t="s">
        <v>3047</v>
      </c>
      <c r="H1307" s="193" t="s">
        <v>6</v>
      </c>
      <c r="I1307" s="15" t="s">
        <v>2868</v>
      </c>
      <c r="J1307" s="120" t="s">
        <v>2483</v>
      </c>
      <c r="K1307" s="4"/>
      <c r="L1307" s="4"/>
      <c r="M1307" s="4"/>
      <c r="N1307" s="185"/>
      <c r="O1307" s="4"/>
      <c r="P1307" s="4"/>
      <c r="Q1307" s="4"/>
      <c r="R1307" s="4"/>
      <c r="S1307" s="4"/>
      <c r="T1307" s="4" t="s">
        <v>16</v>
      </c>
      <c r="U1307" s="4"/>
      <c r="V1307" s="4" t="s">
        <v>16</v>
      </c>
      <c r="W1307" s="4"/>
      <c r="X1307" s="4" t="s">
        <v>16</v>
      </c>
      <c r="Y1307" s="4"/>
      <c r="Z1307" s="4"/>
      <c r="AA1307" s="4" t="s">
        <v>16</v>
      </c>
      <c r="AB1307" s="4"/>
      <c r="AC1307" s="4" t="s">
        <v>16</v>
      </c>
      <c r="AD1307" s="4"/>
      <c r="AE1307" s="4" t="s">
        <v>16</v>
      </c>
      <c r="AF1307" s="4"/>
      <c r="AG1307" s="4"/>
      <c r="AH1307" s="4" t="s">
        <v>16</v>
      </c>
      <c r="AI1307" s="4"/>
      <c r="AJ1307" s="4" t="s">
        <v>16</v>
      </c>
      <c r="AK1307" s="4"/>
      <c r="AL1307" s="4" t="s">
        <v>16</v>
      </c>
      <c r="AM1307" s="4"/>
      <c r="AN1307" s="4"/>
      <c r="AO1307" s="4" t="s">
        <v>16</v>
      </c>
      <c r="AP1307" s="42">
        <f ca="1">COUNTIFS(INDIRECT(Data!$J$2),"&lt;&gt;")</f>
        <v>10</v>
      </c>
      <c r="AQ1307" s="42">
        <f ca="1">COUNTIFS(INDIRECT(Data!$J$2),"P")</f>
        <v>10</v>
      </c>
      <c r="AR1307" s="42">
        <f ca="1">COUNTIFS(INDIRECT(Data!$J$2),"A")</f>
        <v>0</v>
      </c>
      <c r="AS1307" s="43">
        <f ca="1">COUNTIFS(INDIRECT(Data!$J$2),"L")</f>
        <v>0</v>
      </c>
      <c r="AT1307" s="44">
        <f ca="1">IFERROR(Attd_Sheet[[#This Row],[Classes Attended]]/Attd_Sheet[[#This Row],[Column1]],"")</f>
        <v>1</v>
      </c>
      <c r="AU1307" s="26"/>
    </row>
    <row r="1308" spans="1:47" hidden="1" x14ac:dyDescent="0.25">
      <c r="A1308" s="42">
        <f>COUNTIFS(Attd_Sheet[Student ID],Attd_Sheet[[#This Row],[Student ID]])</f>
        <v>1</v>
      </c>
      <c r="B1308" s="13" t="s">
        <v>137</v>
      </c>
      <c r="C1308" s="13" t="s">
        <v>3443</v>
      </c>
      <c r="D1308" s="215" t="s">
        <v>2837</v>
      </c>
      <c r="E1308" s="215" t="s">
        <v>2838</v>
      </c>
      <c r="F1308" s="196" t="s">
        <v>31</v>
      </c>
      <c r="G1308" s="215" t="s">
        <v>3047</v>
      </c>
      <c r="H1308" s="193" t="s">
        <v>6</v>
      </c>
      <c r="I1308" s="15" t="s">
        <v>2868</v>
      </c>
      <c r="J1308" s="120" t="s">
        <v>2483</v>
      </c>
      <c r="K1308" s="4"/>
      <c r="L1308" s="4"/>
      <c r="M1308" s="4"/>
      <c r="N1308" s="185"/>
      <c r="O1308" s="4"/>
      <c r="P1308" s="4"/>
      <c r="Q1308" s="4"/>
      <c r="R1308" s="4"/>
      <c r="S1308" s="4"/>
      <c r="T1308" s="4" t="s">
        <v>16</v>
      </c>
      <c r="U1308" s="4"/>
      <c r="V1308" s="4" t="s">
        <v>16</v>
      </c>
      <c r="W1308" s="4"/>
      <c r="X1308" s="4" t="s">
        <v>28</v>
      </c>
      <c r="Y1308" s="4"/>
      <c r="Z1308" s="4"/>
      <c r="AA1308" s="4" t="s">
        <v>16</v>
      </c>
      <c r="AB1308" s="4"/>
      <c r="AC1308" s="4" t="s">
        <v>16</v>
      </c>
      <c r="AD1308" s="4"/>
      <c r="AE1308" s="4" t="s">
        <v>16</v>
      </c>
      <c r="AF1308" s="4"/>
      <c r="AG1308" s="4"/>
      <c r="AH1308" s="4" t="s">
        <v>16</v>
      </c>
      <c r="AI1308" s="4"/>
      <c r="AJ1308" s="4" t="s">
        <v>16</v>
      </c>
      <c r="AK1308" s="4"/>
      <c r="AL1308" s="4" t="s">
        <v>16</v>
      </c>
      <c r="AM1308" s="4"/>
      <c r="AN1308" s="4"/>
      <c r="AO1308" s="4" t="s">
        <v>16</v>
      </c>
      <c r="AP1308" s="42">
        <f ca="1">COUNTIFS(INDIRECT(Data!$J$2),"&lt;&gt;")</f>
        <v>10</v>
      </c>
      <c r="AQ1308" s="42">
        <f ca="1">COUNTIFS(INDIRECT(Data!$J$2),"P")</f>
        <v>9</v>
      </c>
      <c r="AR1308" s="42">
        <f ca="1">COUNTIFS(INDIRECT(Data!$J$2),"A")</f>
        <v>1</v>
      </c>
      <c r="AS1308" s="43">
        <f ca="1">COUNTIFS(INDIRECT(Data!$J$2),"L")</f>
        <v>0</v>
      </c>
      <c r="AT1308" s="44">
        <f ca="1">IFERROR(Attd_Sheet[[#This Row],[Classes Attended]]/Attd_Sheet[[#This Row],[Column1]],"")</f>
        <v>0.9</v>
      </c>
      <c r="AU1308" s="26"/>
    </row>
    <row r="1309" spans="1:47" hidden="1" x14ac:dyDescent="0.25">
      <c r="A1309" s="42">
        <f>COUNTIFS(Attd_Sheet[Student ID],Attd_Sheet[[#This Row],[Student ID]])</f>
        <v>1</v>
      </c>
      <c r="B1309" s="13" t="s">
        <v>137</v>
      </c>
      <c r="C1309" s="13" t="s">
        <v>3443</v>
      </c>
      <c r="D1309" s="215" t="s">
        <v>2839</v>
      </c>
      <c r="E1309" s="215" t="s">
        <v>2840</v>
      </c>
      <c r="F1309" s="196" t="s">
        <v>31</v>
      </c>
      <c r="G1309" s="215" t="s">
        <v>3047</v>
      </c>
      <c r="H1309" s="193" t="s">
        <v>6</v>
      </c>
      <c r="I1309" s="15" t="s">
        <v>2868</v>
      </c>
      <c r="J1309" s="120" t="s">
        <v>2483</v>
      </c>
      <c r="K1309" s="4"/>
      <c r="L1309" s="4"/>
      <c r="M1309" s="4"/>
      <c r="N1309" s="185"/>
      <c r="O1309" s="4"/>
      <c r="P1309" s="4"/>
      <c r="Q1309" s="4"/>
      <c r="R1309" s="4"/>
      <c r="S1309" s="4"/>
      <c r="T1309" s="4"/>
      <c r="U1309" s="4"/>
      <c r="V1309" s="4" t="s">
        <v>16</v>
      </c>
      <c r="W1309" s="4"/>
      <c r="X1309" s="4" t="s">
        <v>16</v>
      </c>
      <c r="Y1309" s="4"/>
      <c r="Z1309" s="4"/>
      <c r="AA1309" s="4" t="s">
        <v>16</v>
      </c>
      <c r="AB1309" s="4"/>
      <c r="AC1309" s="4" t="s">
        <v>16</v>
      </c>
      <c r="AD1309" s="4"/>
      <c r="AE1309" s="4" t="s">
        <v>16</v>
      </c>
      <c r="AF1309" s="4"/>
      <c r="AG1309" s="4"/>
      <c r="AH1309" s="4" t="s">
        <v>16</v>
      </c>
      <c r="AI1309" s="4"/>
      <c r="AJ1309" s="4" t="s">
        <v>16</v>
      </c>
      <c r="AK1309" s="4"/>
      <c r="AL1309" s="4" t="s">
        <v>16</v>
      </c>
      <c r="AM1309" s="4"/>
      <c r="AN1309" s="4"/>
      <c r="AO1309" s="4" t="s">
        <v>16</v>
      </c>
      <c r="AP1309" s="42">
        <f ca="1">COUNTIFS(INDIRECT(Data!$J$2),"&lt;&gt;")</f>
        <v>9</v>
      </c>
      <c r="AQ1309" s="42">
        <f ca="1">COUNTIFS(INDIRECT(Data!$J$2),"P")</f>
        <v>9</v>
      </c>
      <c r="AR1309" s="42">
        <f ca="1">COUNTIFS(INDIRECT(Data!$J$2),"A")</f>
        <v>0</v>
      </c>
      <c r="AS1309" s="43">
        <f ca="1">COUNTIFS(INDIRECT(Data!$J$2),"L")</f>
        <v>0</v>
      </c>
      <c r="AT1309" s="44">
        <f ca="1">IFERROR(Attd_Sheet[[#This Row],[Classes Attended]]/Attd_Sheet[[#This Row],[Column1]],"")</f>
        <v>1</v>
      </c>
      <c r="AU1309" s="26"/>
    </row>
    <row r="1310" spans="1:47" hidden="1" x14ac:dyDescent="0.25">
      <c r="A1310" s="42">
        <f>COUNTIFS(Attd_Sheet[Student ID],Attd_Sheet[[#This Row],[Student ID]])</f>
        <v>1</v>
      </c>
      <c r="B1310" s="13" t="s">
        <v>137</v>
      </c>
      <c r="C1310" s="13" t="s">
        <v>3443</v>
      </c>
      <c r="D1310" s="215" t="s">
        <v>2841</v>
      </c>
      <c r="E1310" s="215" t="s">
        <v>2842</v>
      </c>
      <c r="F1310" s="196" t="s">
        <v>31</v>
      </c>
      <c r="G1310" s="215" t="s">
        <v>3047</v>
      </c>
      <c r="H1310" s="193" t="s">
        <v>6</v>
      </c>
      <c r="I1310" s="15" t="s">
        <v>2868</v>
      </c>
      <c r="J1310" s="120" t="s">
        <v>2483</v>
      </c>
      <c r="K1310" s="4"/>
      <c r="L1310" s="4"/>
      <c r="M1310" s="4"/>
      <c r="N1310" s="185"/>
      <c r="O1310" s="4"/>
      <c r="P1310" s="4"/>
      <c r="Q1310" s="4"/>
      <c r="R1310" s="4"/>
      <c r="S1310" s="4"/>
      <c r="T1310" s="4" t="s">
        <v>16</v>
      </c>
      <c r="U1310" s="4"/>
      <c r="V1310" s="4" t="s">
        <v>16</v>
      </c>
      <c r="W1310" s="185"/>
      <c r="X1310" s="4" t="s">
        <v>16</v>
      </c>
      <c r="Y1310" s="4"/>
      <c r="Z1310" s="4"/>
      <c r="AA1310" s="4" t="s">
        <v>16</v>
      </c>
      <c r="AB1310" s="4"/>
      <c r="AC1310" s="4" t="s">
        <v>16</v>
      </c>
      <c r="AD1310" s="4"/>
      <c r="AE1310" s="4" t="s">
        <v>16</v>
      </c>
      <c r="AF1310" s="4"/>
      <c r="AG1310" s="4"/>
      <c r="AH1310" s="4" t="s">
        <v>16</v>
      </c>
      <c r="AI1310" s="4"/>
      <c r="AJ1310" s="4" t="s">
        <v>16</v>
      </c>
      <c r="AK1310" s="4"/>
      <c r="AL1310" s="4" t="s">
        <v>16</v>
      </c>
      <c r="AM1310" s="4"/>
      <c r="AN1310" s="4"/>
      <c r="AO1310" s="4" t="s">
        <v>16</v>
      </c>
      <c r="AP1310" s="42">
        <f ca="1">COUNTIFS(INDIRECT(Data!$J$2),"&lt;&gt;")</f>
        <v>10</v>
      </c>
      <c r="AQ1310" s="42">
        <f ca="1">COUNTIFS(INDIRECT(Data!$J$2),"P")</f>
        <v>10</v>
      </c>
      <c r="AR1310" s="42">
        <f ca="1">COUNTIFS(INDIRECT(Data!$J$2),"A")</f>
        <v>0</v>
      </c>
      <c r="AS1310" s="43">
        <f ca="1">COUNTIFS(INDIRECT(Data!$J$2),"L")</f>
        <v>0</v>
      </c>
      <c r="AT1310" s="44">
        <f ca="1">IFERROR(Attd_Sheet[[#This Row],[Classes Attended]]/Attd_Sheet[[#This Row],[Column1]],"")</f>
        <v>1</v>
      </c>
      <c r="AU1310" s="26"/>
    </row>
    <row r="1311" spans="1:47" hidden="1" x14ac:dyDescent="0.25">
      <c r="A1311" s="42">
        <f>COUNTIFS(Attd_Sheet[Student ID],Attd_Sheet[[#This Row],[Student ID]])</f>
        <v>1</v>
      </c>
      <c r="B1311" s="13" t="s">
        <v>137</v>
      </c>
      <c r="C1311" s="13" t="s">
        <v>3443</v>
      </c>
      <c r="D1311" s="215" t="s">
        <v>2843</v>
      </c>
      <c r="E1311" s="215" t="s">
        <v>2844</v>
      </c>
      <c r="F1311" s="196" t="s">
        <v>31</v>
      </c>
      <c r="G1311" s="215" t="s">
        <v>3047</v>
      </c>
      <c r="H1311" s="193" t="s">
        <v>6</v>
      </c>
      <c r="I1311" s="15" t="s">
        <v>2868</v>
      </c>
      <c r="J1311" s="120" t="s">
        <v>2483</v>
      </c>
      <c r="K1311" s="4"/>
      <c r="L1311" s="4"/>
      <c r="M1311" s="4"/>
      <c r="N1311" s="185"/>
      <c r="O1311" s="4"/>
      <c r="P1311" s="4"/>
      <c r="Q1311" s="4"/>
      <c r="R1311" s="4"/>
      <c r="S1311" s="4"/>
      <c r="T1311" s="4" t="s">
        <v>16</v>
      </c>
      <c r="U1311" s="4"/>
      <c r="V1311" s="4" t="s">
        <v>16</v>
      </c>
      <c r="W1311" s="185"/>
      <c r="X1311" s="4" t="s">
        <v>16</v>
      </c>
      <c r="Y1311" s="4"/>
      <c r="Z1311" s="4"/>
      <c r="AA1311" s="4" t="s">
        <v>16</v>
      </c>
      <c r="AB1311" s="4"/>
      <c r="AC1311" s="4" t="s">
        <v>16</v>
      </c>
      <c r="AD1311" s="4"/>
      <c r="AE1311" s="4" t="s">
        <v>16</v>
      </c>
      <c r="AF1311" s="4"/>
      <c r="AG1311" s="4"/>
      <c r="AH1311" s="4" t="s">
        <v>16</v>
      </c>
      <c r="AI1311" s="4"/>
      <c r="AJ1311" s="4" t="s">
        <v>16</v>
      </c>
      <c r="AK1311" s="4"/>
      <c r="AL1311" s="4" t="s">
        <v>16</v>
      </c>
      <c r="AM1311" s="4"/>
      <c r="AN1311" s="4"/>
      <c r="AO1311" s="4" t="s">
        <v>16</v>
      </c>
      <c r="AP1311" s="42">
        <f ca="1">COUNTIFS(INDIRECT(Data!$J$2),"&lt;&gt;")</f>
        <v>10</v>
      </c>
      <c r="AQ1311" s="42">
        <f ca="1">COUNTIFS(INDIRECT(Data!$J$2),"P")</f>
        <v>10</v>
      </c>
      <c r="AR1311" s="42">
        <f ca="1">COUNTIFS(INDIRECT(Data!$J$2),"A")</f>
        <v>0</v>
      </c>
      <c r="AS1311" s="43">
        <f ca="1">COUNTIFS(INDIRECT(Data!$J$2),"L")</f>
        <v>0</v>
      </c>
      <c r="AT1311" s="44">
        <f ca="1">IFERROR(Attd_Sheet[[#This Row],[Classes Attended]]/Attd_Sheet[[#This Row],[Column1]],"")</f>
        <v>1</v>
      </c>
      <c r="AU1311" s="26"/>
    </row>
    <row r="1312" spans="1:47" hidden="1" x14ac:dyDescent="0.25">
      <c r="A1312" s="42">
        <f>COUNTIFS(Attd_Sheet[Student ID],Attd_Sheet[[#This Row],[Student ID]])</f>
        <v>1</v>
      </c>
      <c r="B1312" s="13" t="s">
        <v>137</v>
      </c>
      <c r="C1312" s="13" t="s">
        <v>3443</v>
      </c>
      <c r="D1312" s="215" t="s">
        <v>2845</v>
      </c>
      <c r="E1312" s="215" t="s">
        <v>2846</v>
      </c>
      <c r="F1312" s="196" t="s">
        <v>31</v>
      </c>
      <c r="G1312" s="215" t="s">
        <v>3047</v>
      </c>
      <c r="H1312" s="193" t="s">
        <v>6</v>
      </c>
      <c r="I1312" s="15" t="s">
        <v>2868</v>
      </c>
      <c r="J1312" s="120" t="s">
        <v>2483</v>
      </c>
      <c r="K1312" s="4"/>
      <c r="L1312" s="4"/>
      <c r="M1312" s="4"/>
      <c r="N1312" s="185"/>
      <c r="O1312" s="4"/>
      <c r="P1312" s="4"/>
      <c r="Q1312" s="4"/>
      <c r="R1312" s="4"/>
      <c r="S1312" s="4"/>
      <c r="T1312" s="4"/>
      <c r="U1312" s="4"/>
      <c r="V1312" s="4" t="s">
        <v>16</v>
      </c>
      <c r="W1312" s="185"/>
      <c r="X1312" s="4" t="s">
        <v>16</v>
      </c>
      <c r="Y1312" s="4"/>
      <c r="Z1312" s="4"/>
      <c r="AA1312" s="4" t="s">
        <v>16</v>
      </c>
      <c r="AB1312" s="4"/>
      <c r="AC1312" s="4" t="s">
        <v>16</v>
      </c>
      <c r="AD1312" s="4"/>
      <c r="AE1312" s="4" t="s">
        <v>16</v>
      </c>
      <c r="AF1312" s="4"/>
      <c r="AG1312" s="4"/>
      <c r="AH1312" s="4" t="s">
        <v>16</v>
      </c>
      <c r="AI1312" s="4"/>
      <c r="AJ1312" s="4" t="s">
        <v>16</v>
      </c>
      <c r="AK1312" s="4"/>
      <c r="AL1312" s="4" t="s">
        <v>16</v>
      </c>
      <c r="AM1312" s="4"/>
      <c r="AN1312" s="4"/>
      <c r="AO1312" s="4" t="s">
        <v>16</v>
      </c>
      <c r="AP1312" s="42">
        <f ca="1">COUNTIFS(INDIRECT(Data!$J$2),"&lt;&gt;")</f>
        <v>9</v>
      </c>
      <c r="AQ1312" s="42">
        <f ca="1">COUNTIFS(INDIRECT(Data!$J$2),"P")</f>
        <v>9</v>
      </c>
      <c r="AR1312" s="42">
        <f ca="1">COUNTIFS(INDIRECT(Data!$J$2),"A")</f>
        <v>0</v>
      </c>
      <c r="AS1312" s="43">
        <f ca="1">COUNTIFS(INDIRECT(Data!$J$2),"L")</f>
        <v>0</v>
      </c>
      <c r="AT1312" s="44">
        <f ca="1">IFERROR(Attd_Sheet[[#This Row],[Classes Attended]]/Attd_Sheet[[#This Row],[Column1]],"")</f>
        <v>1</v>
      </c>
      <c r="AU1312" s="26"/>
    </row>
    <row r="1313" spans="1:47" hidden="1" x14ac:dyDescent="0.25">
      <c r="A1313" s="42">
        <f>COUNTIFS(Attd_Sheet[Student ID],Attd_Sheet[[#This Row],[Student ID]])</f>
        <v>1</v>
      </c>
      <c r="B1313" s="13" t="s">
        <v>137</v>
      </c>
      <c r="C1313" s="13" t="s">
        <v>3443</v>
      </c>
      <c r="D1313" s="215" t="s">
        <v>2847</v>
      </c>
      <c r="E1313" s="215" t="s">
        <v>2848</v>
      </c>
      <c r="F1313" s="196" t="s">
        <v>31</v>
      </c>
      <c r="G1313" s="215" t="s">
        <v>3047</v>
      </c>
      <c r="H1313" s="193" t="s">
        <v>6</v>
      </c>
      <c r="I1313" s="15" t="s">
        <v>2868</v>
      </c>
      <c r="J1313" s="120" t="s">
        <v>2483</v>
      </c>
      <c r="K1313" s="4"/>
      <c r="L1313" s="4"/>
      <c r="M1313" s="4"/>
      <c r="N1313" s="185"/>
      <c r="O1313" s="4"/>
      <c r="P1313" s="4"/>
      <c r="Q1313" s="4"/>
      <c r="R1313" s="4"/>
      <c r="S1313" s="4"/>
      <c r="T1313" s="4" t="s">
        <v>16</v>
      </c>
      <c r="U1313" s="4"/>
      <c r="V1313" s="4" t="s">
        <v>16</v>
      </c>
      <c r="W1313" s="185"/>
      <c r="X1313" s="4" t="s">
        <v>16</v>
      </c>
      <c r="Y1313" s="4"/>
      <c r="Z1313" s="4"/>
      <c r="AA1313" s="4" t="s">
        <v>16</v>
      </c>
      <c r="AB1313" s="4"/>
      <c r="AC1313" s="4" t="s">
        <v>16</v>
      </c>
      <c r="AD1313" s="4"/>
      <c r="AE1313" s="4" t="s">
        <v>16</v>
      </c>
      <c r="AF1313" s="4"/>
      <c r="AG1313" s="4"/>
      <c r="AH1313" s="4" t="s">
        <v>16</v>
      </c>
      <c r="AI1313" s="4"/>
      <c r="AJ1313" s="4" t="s">
        <v>16</v>
      </c>
      <c r="AK1313" s="4"/>
      <c r="AL1313" s="4" t="s">
        <v>16</v>
      </c>
      <c r="AM1313" s="4"/>
      <c r="AN1313" s="4"/>
      <c r="AO1313" s="4" t="s">
        <v>16</v>
      </c>
      <c r="AP1313" s="42">
        <f ca="1">COUNTIFS(INDIRECT(Data!$J$2),"&lt;&gt;")</f>
        <v>10</v>
      </c>
      <c r="AQ1313" s="42">
        <f ca="1">COUNTIFS(INDIRECT(Data!$J$2),"P")</f>
        <v>10</v>
      </c>
      <c r="AR1313" s="42">
        <f ca="1">COUNTIFS(INDIRECT(Data!$J$2),"A")</f>
        <v>0</v>
      </c>
      <c r="AS1313" s="43">
        <f ca="1">COUNTIFS(INDIRECT(Data!$J$2),"L")</f>
        <v>0</v>
      </c>
      <c r="AT1313" s="44">
        <f ca="1">IFERROR(Attd_Sheet[[#This Row],[Classes Attended]]/Attd_Sheet[[#This Row],[Column1]],"")</f>
        <v>1</v>
      </c>
      <c r="AU1313" s="26"/>
    </row>
    <row r="1314" spans="1:47" hidden="1" x14ac:dyDescent="0.25">
      <c r="A1314" s="42">
        <f>COUNTIFS(Attd_Sheet[Student ID],Attd_Sheet[[#This Row],[Student ID]])</f>
        <v>1</v>
      </c>
      <c r="B1314" s="13" t="s">
        <v>137</v>
      </c>
      <c r="C1314" s="13" t="s">
        <v>3443</v>
      </c>
      <c r="D1314" s="215" t="s">
        <v>2849</v>
      </c>
      <c r="E1314" s="215" t="s">
        <v>2850</v>
      </c>
      <c r="F1314" s="196" t="s">
        <v>31</v>
      </c>
      <c r="G1314" s="215" t="s">
        <v>3047</v>
      </c>
      <c r="H1314" s="193" t="s">
        <v>6</v>
      </c>
      <c r="I1314" s="15" t="s">
        <v>2868</v>
      </c>
      <c r="J1314" s="120" t="s">
        <v>2483</v>
      </c>
      <c r="K1314" s="4"/>
      <c r="L1314" s="4"/>
      <c r="M1314" s="4"/>
      <c r="N1314" s="185"/>
      <c r="O1314" s="4"/>
      <c r="P1314" s="4"/>
      <c r="Q1314" s="4"/>
      <c r="R1314" s="4"/>
      <c r="S1314" s="4"/>
      <c r="T1314" s="4"/>
      <c r="U1314" s="4"/>
      <c r="V1314" s="4" t="s">
        <v>16</v>
      </c>
      <c r="W1314" s="4"/>
      <c r="X1314" s="4" t="s">
        <v>16</v>
      </c>
      <c r="Y1314" s="4"/>
      <c r="Z1314" s="4"/>
      <c r="AA1314" s="4" t="s">
        <v>16</v>
      </c>
      <c r="AB1314" s="4"/>
      <c r="AC1314" s="4" t="s">
        <v>16</v>
      </c>
      <c r="AD1314" s="4"/>
      <c r="AE1314" s="4" t="s">
        <v>16</v>
      </c>
      <c r="AF1314" s="4"/>
      <c r="AG1314" s="4"/>
      <c r="AH1314" s="4" t="s">
        <v>16</v>
      </c>
      <c r="AI1314" s="4"/>
      <c r="AJ1314" s="4" t="s">
        <v>16</v>
      </c>
      <c r="AK1314" s="4"/>
      <c r="AL1314" s="4" t="s">
        <v>16</v>
      </c>
      <c r="AM1314" s="4"/>
      <c r="AN1314" s="4"/>
      <c r="AO1314" s="4" t="s">
        <v>16</v>
      </c>
      <c r="AP1314" s="42">
        <f ca="1">COUNTIFS(INDIRECT(Data!$J$2),"&lt;&gt;")</f>
        <v>9</v>
      </c>
      <c r="AQ1314" s="42">
        <f ca="1">COUNTIFS(INDIRECT(Data!$J$2),"P")</f>
        <v>9</v>
      </c>
      <c r="AR1314" s="42">
        <f ca="1">COUNTIFS(INDIRECT(Data!$J$2),"A")</f>
        <v>0</v>
      </c>
      <c r="AS1314" s="43">
        <f ca="1">COUNTIFS(INDIRECT(Data!$J$2),"L")</f>
        <v>0</v>
      </c>
      <c r="AT1314" s="44">
        <f ca="1">IFERROR(Attd_Sheet[[#This Row],[Classes Attended]]/Attd_Sheet[[#This Row],[Column1]],"")</f>
        <v>1</v>
      </c>
      <c r="AU1314" s="26"/>
    </row>
    <row r="1315" spans="1:47" hidden="1" x14ac:dyDescent="0.25">
      <c r="A1315" s="42">
        <f>COUNTIFS(Attd_Sheet[Student ID],Attd_Sheet[[#This Row],[Student ID]])</f>
        <v>1</v>
      </c>
      <c r="B1315" s="13" t="s">
        <v>137</v>
      </c>
      <c r="C1315" s="13" t="s">
        <v>3443</v>
      </c>
      <c r="D1315" s="215" t="s">
        <v>2851</v>
      </c>
      <c r="E1315" s="215" t="s">
        <v>2852</v>
      </c>
      <c r="F1315" s="196" t="s">
        <v>31</v>
      </c>
      <c r="G1315" s="215" t="s">
        <v>3047</v>
      </c>
      <c r="H1315" s="193" t="s">
        <v>6</v>
      </c>
      <c r="I1315" s="15" t="s">
        <v>2868</v>
      </c>
      <c r="J1315" s="120" t="s">
        <v>2483</v>
      </c>
      <c r="K1315" s="4"/>
      <c r="L1315" s="4"/>
      <c r="M1315" s="4"/>
      <c r="N1315" s="185"/>
      <c r="O1315" s="4"/>
      <c r="P1315" s="4"/>
      <c r="Q1315" s="4"/>
      <c r="R1315" s="4"/>
      <c r="S1315" s="4"/>
      <c r="T1315" s="4" t="s">
        <v>16</v>
      </c>
      <c r="U1315" s="4"/>
      <c r="V1315" s="4" t="s">
        <v>16</v>
      </c>
      <c r="W1315" s="4"/>
      <c r="X1315" s="4" t="s">
        <v>16</v>
      </c>
      <c r="Y1315" s="4"/>
      <c r="Z1315" s="4"/>
      <c r="AA1315" s="4" t="s">
        <v>16</v>
      </c>
      <c r="AB1315" s="4"/>
      <c r="AC1315" s="4" t="s">
        <v>16</v>
      </c>
      <c r="AD1315" s="4"/>
      <c r="AE1315" s="4" t="s">
        <v>16</v>
      </c>
      <c r="AF1315" s="4"/>
      <c r="AG1315" s="4"/>
      <c r="AH1315" s="4" t="s">
        <v>16</v>
      </c>
      <c r="AI1315" s="4"/>
      <c r="AJ1315" s="4" t="s">
        <v>16</v>
      </c>
      <c r="AK1315" s="4"/>
      <c r="AL1315" s="4" t="s">
        <v>16</v>
      </c>
      <c r="AM1315" s="4"/>
      <c r="AN1315" s="4"/>
      <c r="AO1315" s="4" t="s">
        <v>28</v>
      </c>
      <c r="AP1315" s="42">
        <f ca="1">COUNTIFS(INDIRECT(Data!$J$2),"&lt;&gt;")</f>
        <v>10</v>
      </c>
      <c r="AQ1315" s="42">
        <f ca="1">COUNTIFS(INDIRECT(Data!$J$2),"P")</f>
        <v>9</v>
      </c>
      <c r="AR1315" s="42">
        <f ca="1">COUNTIFS(INDIRECT(Data!$J$2),"A")</f>
        <v>1</v>
      </c>
      <c r="AS1315" s="43">
        <f ca="1">COUNTIFS(INDIRECT(Data!$J$2),"L")</f>
        <v>0</v>
      </c>
      <c r="AT1315" s="44">
        <f ca="1">IFERROR(Attd_Sheet[[#This Row],[Classes Attended]]/Attd_Sheet[[#This Row],[Column1]],"")</f>
        <v>0.9</v>
      </c>
      <c r="AU1315" s="26"/>
    </row>
    <row r="1316" spans="1:47" hidden="1" x14ac:dyDescent="0.25">
      <c r="A1316" s="42">
        <f>COUNTIFS(Attd_Sheet[Student ID],Attd_Sheet[[#This Row],[Student ID]])</f>
        <v>1</v>
      </c>
      <c r="B1316" s="13" t="s">
        <v>137</v>
      </c>
      <c r="C1316" s="13" t="s">
        <v>3443</v>
      </c>
      <c r="D1316" s="215" t="s">
        <v>2853</v>
      </c>
      <c r="E1316" s="215" t="s">
        <v>2854</v>
      </c>
      <c r="F1316" s="196" t="s">
        <v>31</v>
      </c>
      <c r="G1316" s="215" t="s">
        <v>3047</v>
      </c>
      <c r="H1316" s="193" t="s">
        <v>6</v>
      </c>
      <c r="I1316" s="15" t="s">
        <v>2868</v>
      </c>
      <c r="J1316" s="120" t="s">
        <v>2483</v>
      </c>
      <c r="K1316" s="4"/>
      <c r="L1316" s="4"/>
      <c r="M1316" s="4"/>
      <c r="N1316" s="185"/>
      <c r="O1316" s="4"/>
      <c r="P1316" s="4"/>
      <c r="Q1316" s="4"/>
      <c r="R1316" s="4"/>
      <c r="S1316" s="4"/>
      <c r="T1316" s="4" t="s">
        <v>16</v>
      </c>
      <c r="U1316" s="4"/>
      <c r="V1316" s="4" t="s">
        <v>16</v>
      </c>
      <c r="W1316" s="185"/>
      <c r="X1316" s="4" t="s">
        <v>16</v>
      </c>
      <c r="Y1316" s="4"/>
      <c r="Z1316" s="4"/>
      <c r="AA1316" s="4" t="s">
        <v>16</v>
      </c>
      <c r="AB1316" s="4"/>
      <c r="AC1316" s="4" t="s">
        <v>16</v>
      </c>
      <c r="AD1316" s="4"/>
      <c r="AE1316" s="4" t="s">
        <v>16</v>
      </c>
      <c r="AF1316" s="4"/>
      <c r="AG1316" s="4"/>
      <c r="AH1316" s="4" t="s">
        <v>16</v>
      </c>
      <c r="AI1316" s="4"/>
      <c r="AJ1316" s="4" t="s">
        <v>16</v>
      </c>
      <c r="AK1316" s="4"/>
      <c r="AL1316" s="4" t="s">
        <v>16</v>
      </c>
      <c r="AM1316" s="4"/>
      <c r="AN1316" s="4"/>
      <c r="AO1316" s="4" t="s">
        <v>28</v>
      </c>
      <c r="AP1316" s="42">
        <f ca="1">COUNTIFS(INDIRECT(Data!$J$2),"&lt;&gt;")</f>
        <v>10</v>
      </c>
      <c r="AQ1316" s="42">
        <f ca="1">COUNTIFS(INDIRECT(Data!$J$2),"P")</f>
        <v>9</v>
      </c>
      <c r="AR1316" s="42">
        <f ca="1">COUNTIFS(INDIRECT(Data!$J$2),"A")</f>
        <v>1</v>
      </c>
      <c r="AS1316" s="43">
        <f ca="1">COUNTIFS(INDIRECT(Data!$J$2),"L")</f>
        <v>0</v>
      </c>
      <c r="AT1316" s="44">
        <f ca="1">IFERROR(Attd_Sheet[[#This Row],[Classes Attended]]/Attd_Sheet[[#This Row],[Column1]],"")</f>
        <v>0.9</v>
      </c>
      <c r="AU1316" s="26"/>
    </row>
    <row r="1317" spans="1:47" hidden="1" x14ac:dyDescent="0.25">
      <c r="A1317" s="42">
        <f>COUNTIFS(Attd_Sheet[Student ID],Attd_Sheet[[#This Row],[Student ID]])</f>
        <v>1</v>
      </c>
      <c r="B1317" s="13" t="s">
        <v>137</v>
      </c>
      <c r="C1317" s="13" t="s">
        <v>3443</v>
      </c>
      <c r="D1317" s="215" t="s">
        <v>2857</v>
      </c>
      <c r="E1317" s="215" t="s">
        <v>2858</v>
      </c>
      <c r="F1317" s="196" t="s">
        <v>31</v>
      </c>
      <c r="G1317" s="215" t="s">
        <v>3047</v>
      </c>
      <c r="H1317" s="193" t="s">
        <v>6</v>
      </c>
      <c r="I1317" s="15" t="s">
        <v>2868</v>
      </c>
      <c r="J1317" s="120" t="s">
        <v>2483</v>
      </c>
      <c r="K1317" s="4"/>
      <c r="L1317" s="4"/>
      <c r="M1317" s="4"/>
      <c r="N1317" s="185"/>
      <c r="O1317" s="4"/>
      <c r="P1317" s="4"/>
      <c r="Q1317" s="4"/>
      <c r="R1317" s="4"/>
      <c r="S1317" s="4"/>
      <c r="T1317" s="4" t="s">
        <v>16</v>
      </c>
      <c r="U1317" s="4"/>
      <c r="V1317" s="4" t="s">
        <v>16</v>
      </c>
      <c r="W1317" s="185"/>
      <c r="X1317" s="4" t="s">
        <v>16</v>
      </c>
      <c r="Y1317" s="4"/>
      <c r="Z1317" s="4"/>
      <c r="AA1317" s="4" t="s">
        <v>16</v>
      </c>
      <c r="AB1317" s="4"/>
      <c r="AC1317" s="4" t="s">
        <v>16</v>
      </c>
      <c r="AD1317" s="4"/>
      <c r="AE1317" s="4" t="s">
        <v>16</v>
      </c>
      <c r="AF1317" s="4"/>
      <c r="AG1317" s="4"/>
      <c r="AH1317" s="4" t="s">
        <v>16</v>
      </c>
      <c r="AI1317" s="4"/>
      <c r="AJ1317" s="4" t="s">
        <v>16</v>
      </c>
      <c r="AK1317" s="4"/>
      <c r="AL1317" s="4" t="s">
        <v>16</v>
      </c>
      <c r="AM1317" s="4"/>
      <c r="AN1317" s="4"/>
      <c r="AO1317" s="4" t="s">
        <v>16</v>
      </c>
      <c r="AP1317" s="42">
        <f ca="1">COUNTIFS(INDIRECT(Data!$J$2),"&lt;&gt;")</f>
        <v>10</v>
      </c>
      <c r="AQ1317" s="42">
        <f ca="1">COUNTIFS(INDIRECT(Data!$J$2),"P")</f>
        <v>10</v>
      </c>
      <c r="AR1317" s="42">
        <f ca="1">COUNTIFS(INDIRECT(Data!$J$2),"A")</f>
        <v>0</v>
      </c>
      <c r="AS1317" s="43">
        <f ca="1">COUNTIFS(INDIRECT(Data!$J$2),"L")</f>
        <v>0</v>
      </c>
      <c r="AT1317" s="44">
        <f ca="1">IFERROR(Attd_Sheet[[#This Row],[Classes Attended]]/Attd_Sheet[[#This Row],[Column1]],"")</f>
        <v>1</v>
      </c>
      <c r="AU1317" s="26"/>
    </row>
    <row r="1318" spans="1:47" hidden="1" x14ac:dyDescent="0.25">
      <c r="A1318" s="42">
        <f>COUNTIFS(Attd_Sheet[Student ID],Attd_Sheet[[#This Row],[Student ID]])</f>
        <v>1</v>
      </c>
      <c r="B1318" s="13" t="s">
        <v>137</v>
      </c>
      <c r="C1318" s="210" t="s">
        <v>2920</v>
      </c>
      <c r="D1318" s="253" t="s">
        <v>2907</v>
      </c>
      <c r="E1318" s="253" t="s">
        <v>1607</v>
      </c>
      <c r="F1318" s="196" t="s">
        <v>132</v>
      </c>
      <c r="G1318" s="215" t="s">
        <v>2472</v>
      </c>
      <c r="H1318" s="193" t="s">
        <v>6</v>
      </c>
      <c r="I1318" s="224" t="s">
        <v>2872</v>
      </c>
      <c r="J1318" s="120" t="s">
        <v>2492</v>
      </c>
      <c r="K1318" s="4"/>
      <c r="L1318" s="4"/>
      <c r="M1318" s="4" t="s">
        <v>16</v>
      </c>
      <c r="N1318" s="185"/>
      <c r="O1318" s="4" t="s">
        <v>16</v>
      </c>
      <c r="P1318" s="4"/>
      <c r="Q1318" s="4" t="s">
        <v>16</v>
      </c>
      <c r="R1318" s="4"/>
      <c r="S1318" s="4"/>
      <c r="T1318" s="4" t="s">
        <v>16</v>
      </c>
      <c r="U1318" s="4"/>
      <c r="V1318" s="4" t="s">
        <v>16</v>
      </c>
      <c r="W1318" s="185"/>
      <c r="X1318" s="4" t="s">
        <v>16</v>
      </c>
      <c r="Y1318" s="4"/>
      <c r="Z1318" s="4"/>
      <c r="AA1318" s="4" t="s">
        <v>16</v>
      </c>
      <c r="AB1318" s="4"/>
      <c r="AC1318" s="4" t="s">
        <v>16</v>
      </c>
      <c r="AD1318" s="4"/>
      <c r="AE1318" s="4" t="s">
        <v>16</v>
      </c>
      <c r="AF1318" s="4"/>
      <c r="AG1318" s="4"/>
      <c r="AH1318" s="4" t="s">
        <v>16</v>
      </c>
      <c r="AI1318" s="4"/>
      <c r="AJ1318" s="4" t="s">
        <v>16</v>
      </c>
      <c r="AK1318" s="4"/>
      <c r="AL1318" s="4" t="s">
        <v>16</v>
      </c>
      <c r="AM1318" s="4"/>
      <c r="AN1318" s="4"/>
      <c r="AO1318" s="4" t="s">
        <v>16</v>
      </c>
      <c r="AP1318" s="45">
        <f ca="1">COUNTIFS(INDIRECT(Data!$J$2),"&lt;&gt;")</f>
        <v>13</v>
      </c>
      <c r="AQ1318" s="45">
        <f ca="1">COUNTIFS(INDIRECT(Data!$J$2),"P")</f>
        <v>13</v>
      </c>
      <c r="AR1318" s="45">
        <f ca="1">COUNTIFS(INDIRECT(Data!$J$2),"A")</f>
        <v>0</v>
      </c>
      <c r="AS1318" s="46">
        <f ca="1">COUNTIFS(INDIRECT(Data!$J$2),"L")</f>
        <v>0</v>
      </c>
      <c r="AT1318" s="47">
        <f ca="1">IFERROR(Attd_Sheet[[#This Row],[Classes Attended]]/Attd_Sheet[[#This Row],[Column1]],"")</f>
        <v>1</v>
      </c>
      <c r="AU1318" s="26"/>
    </row>
    <row r="1319" spans="1:47" hidden="1" x14ac:dyDescent="0.25">
      <c r="A1319" s="42">
        <f>COUNTIFS(Attd_Sheet[Student ID],Attd_Sheet[[#This Row],[Student ID]])</f>
        <v>1</v>
      </c>
      <c r="B1319" s="13" t="s">
        <v>137</v>
      </c>
      <c r="C1319" s="15" t="s">
        <v>2920</v>
      </c>
      <c r="D1319" s="254" t="s">
        <v>2924</v>
      </c>
      <c r="E1319" s="75" t="s">
        <v>2925</v>
      </c>
      <c r="F1319" s="196" t="s">
        <v>30</v>
      </c>
      <c r="G1319" s="268" t="s">
        <v>2923</v>
      </c>
      <c r="H1319" s="193" t="s">
        <v>6</v>
      </c>
      <c r="I1319" s="224" t="s">
        <v>2993</v>
      </c>
      <c r="J1319" s="120" t="s">
        <v>2480</v>
      </c>
      <c r="K1319" s="4"/>
      <c r="L1319" s="4"/>
      <c r="M1319" s="4" t="s">
        <v>16</v>
      </c>
      <c r="N1319" s="185"/>
      <c r="O1319" s="4" t="s">
        <v>16</v>
      </c>
      <c r="P1319" s="4"/>
      <c r="Q1319" s="4" t="s">
        <v>16</v>
      </c>
      <c r="R1319" s="4"/>
      <c r="S1319" s="4"/>
      <c r="T1319" s="4" t="s">
        <v>16</v>
      </c>
      <c r="U1319" s="4"/>
      <c r="V1319" s="4" t="s">
        <v>16</v>
      </c>
      <c r="W1319" s="185"/>
      <c r="X1319" s="4" t="s">
        <v>16</v>
      </c>
      <c r="Y1319" s="4"/>
      <c r="Z1319" s="4"/>
      <c r="AA1319" s="4" t="s">
        <v>16</v>
      </c>
      <c r="AB1319" s="4"/>
      <c r="AC1319" s="4" t="s">
        <v>16</v>
      </c>
      <c r="AD1319" s="4"/>
      <c r="AE1319" s="4" t="s">
        <v>16</v>
      </c>
      <c r="AF1319" s="4"/>
      <c r="AG1319" s="4"/>
      <c r="AH1319" s="4" t="s">
        <v>16</v>
      </c>
      <c r="AI1319" s="4"/>
      <c r="AJ1319" s="4" t="s">
        <v>16</v>
      </c>
      <c r="AK1319" s="4"/>
      <c r="AL1319" s="4" t="s">
        <v>16</v>
      </c>
      <c r="AM1319" s="4"/>
      <c r="AN1319" s="4"/>
      <c r="AO1319" s="4" t="s">
        <v>16</v>
      </c>
      <c r="AP1319" s="45">
        <f ca="1">COUNTIFS(INDIRECT(Data!$J$2),"&lt;&gt;")</f>
        <v>13</v>
      </c>
      <c r="AQ1319" s="45">
        <f ca="1">COUNTIFS(INDIRECT(Data!$J$2),"P")</f>
        <v>13</v>
      </c>
      <c r="AR1319" s="45">
        <f ca="1">COUNTIFS(INDIRECT(Data!$J$2),"A")</f>
        <v>0</v>
      </c>
      <c r="AS1319" s="46">
        <f ca="1">COUNTIFS(INDIRECT(Data!$J$2),"L")</f>
        <v>0</v>
      </c>
      <c r="AT1319" s="47">
        <f ca="1">IFERROR(Attd_Sheet[[#This Row],[Classes Attended]]/Attd_Sheet[[#This Row],[Column1]],"")</f>
        <v>1</v>
      </c>
      <c r="AU1319" s="26"/>
    </row>
    <row r="1320" spans="1:47" hidden="1" x14ac:dyDescent="0.25">
      <c r="A1320" s="42">
        <f>COUNTIFS(Attd_Sheet[Student ID],Attd_Sheet[[#This Row],[Student ID]])</f>
        <v>1</v>
      </c>
      <c r="B1320" s="13" t="s">
        <v>137</v>
      </c>
      <c r="C1320" s="13" t="s">
        <v>2920</v>
      </c>
      <c r="D1320" s="254" t="s">
        <v>2790</v>
      </c>
      <c r="E1320" s="75" t="s">
        <v>1137</v>
      </c>
      <c r="F1320" s="209" t="s">
        <v>31</v>
      </c>
      <c r="G1320" s="252" t="s">
        <v>2673</v>
      </c>
      <c r="H1320" s="210" t="s">
        <v>6</v>
      </c>
      <c r="I1320" s="224" t="s">
        <v>2993</v>
      </c>
      <c r="J1320" s="211" t="s">
        <v>2491</v>
      </c>
      <c r="K1320" s="4"/>
      <c r="L1320" s="4"/>
      <c r="M1320" s="4" t="s">
        <v>16</v>
      </c>
      <c r="N1320" s="185"/>
      <c r="O1320" s="4" t="s">
        <v>16</v>
      </c>
      <c r="P1320" s="4"/>
      <c r="Q1320" s="4" t="s">
        <v>16</v>
      </c>
      <c r="R1320" s="4"/>
      <c r="S1320" s="4"/>
      <c r="T1320" s="4" t="s">
        <v>16</v>
      </c>
      <c r="U1320" s="4"/>
      <c r="V1320" s="4" t="s">
        <v>16</v>
      </c>
      <c r="W1320" s="185"/>
      <c r="X1320" s="4" t="s">
        <v>16</v>
      </c>
      <c r="Y1320" s="4"/>
      <c r="Z1320" s="4"/>
      <c r="AA1320" s="4" t="s">
        <v>16</v>
      </c>
      <c r="AB1320" s="4"/>
      <c r="AC1320" s="4" t="s">
        <v>16</v>
      </c>
      <c r="AD1320" s="4"/>
      <c r="AE1320" s="4" t="s">
        <v>16</v>
      </c>
      <c r="AF1320" s="4"/>
      <c r="AG1320" s="4"/>
      <c r="AH1320" s="4" t="s">
        <v>16</v>
      </c>
      <c r="AI1320" s="4"/>
      <c r="AJ1320" s="4" t="s">
        <v>16</v>
      </c>
      <c r="AK1320" s="4"/>
      <c r="AL1320" s="4" t="s">
        <v>16</v>
      </c>
      <c r="AM1320" s="4"/>
      <c r="AN1320" s="4"/>
      <c r="AO1320" s="4" t="s">
        <v>16</v>
      </c>
      <c r="AP1320" s="45">
        <f ca="1">COUNTIFS(INDIRECT(Data!$J$2),"&lt;&gt;")</f>
        <v>13</v>
      </c>
      <c r="AQ1320" s="45">
        <f ca="1">COUNTIFS(INDIRECT(Data!$J$2),"P")</f>
        <v>13</v>
      </c>
      <c r="AR1320" s="45">
        <f ca="1">COUNTIFS(INDIRECT(Data!$J$2),"A")</f>
        <v>0</v>
      </c>
      <c r="AS1320" s="46">
        <f ca="1">COUNTIFS(INDIRECT(Data!$J$2),"L")</f>
        <v>0</v>
      </c>
      <c r="AT1320" s="47">
        <f ca="1">IFERROR(Attd_Sheet[[#This Row],[Classes Attended]]/Attd_Sheet[[#This Row],[Column1]],"")</f>
        <v>1</v>
      </c>
      <c r="AU1320" s="26"/>
    </row>
    <row r="1321" spans="1:47" hidden="1" x14ac:dyDescent="0.25">
      <c r="A1321" s="42">
        <f>COUNTIFS(Attd_Sheet[Student ID],Attd_Sheet[[#This Row],[Student ID]])</f>
        <v>1</v>
      </c>
      <c r="B1321" s="209" t="s">
        <v>137</v>
      </c>
      <c r="C1321" s="210" t="s">
        <v>2920</v>
      </c>
      <c r="D1321" s="219" t="s">
        <v>3477</v>
      </c>
      <c r="E1321" s="263" t="s">
        <v>2927</v>
      </c>
      <c r="F1321" s="209" t="s">
        <v>31</v>
      </c>
      <c r="G1321" s="252" t="s">
        <v>2705</v>
      </c>
      <c r="H1321" s="210" t="s">
        <v>6</v>
      </c>
      <c r="I1321" s="193" t="s">
        <v>2872</v>
      </c>
      <c r="J1321" s="211" t="s">
        <v>2491</v>
      </c>
      <c r="K1321" s="4"/>
      <c r="L1321" s="4"/>
      <c r="M1321" s="4"/>
      <c r="N1321" s="185"/>
      <c r="O1321" s="4"/>
      <c r="P1321" s="4"/>
      <c r="Q1321" s="4" t="s">
        <v>16</v>
      </c>
      <c r="R1321" s="4"/>
      <c r="S1321" s="4"/>
      <c r="T1321" s="4" t="s">
        <v>16</v>
      </c>
      <c r="U1321" s="4"/>
      <c r="V1321" s="4" t="s">
        <v>16</v>
      </c>
      <c r="W1321" s="185"/>
      <c r="X1321" s="4" t="s">
        <v>16</v>
      </c>
      <c r="Y1321" s="4"/>
      <c r="Z1321" s="4"/>
      <c r="AA1321" s="4" t="s">
        <v>16</v>
      </c>
      <c r="AB1321" s="4"/>
      <c r="AC1321" s="4" t="s">
        <v>16</v>
      </c>
      <c r="AD1321" s="4"/>
      <c r="AE1321" s="4" t="s">
        <v>16</v>
      </c>
      <c r="AF1321" s="4"/>
      <c r="AG1321" s="4"/>
      <c r="AH1321" s="4" t="s">
        <v>16</v>
      </c>
      <c r="AI1321" s="4"/>
      <c r="AJ1321" s="4" t="s">
        <v>16</v>
      </c>
      <c r="AK1321" s="4"/>
      <c r="AL1321" s="4" t="s">
        <v>16</v>
      </c>
      <c r="AM1321" s="4"/>
      <c r="AN1321" s="4"/>
      <c r="AO1321" s="4" t="s">
        <v>16</v>
      </c>
      <c r="AP1321" s="45">
        <f ca="1">COUNTIFS(INDIRECT(Data!$J$2),"&lt;&gt;")</f>
        <v>11</v>
      </c>
      <c r="AQ1321" s="45">
        <f ca="1">COUNTIFS(INDIRECT(Data!$J$2),"P")</f>
        <v>11</v>
      </c>
      <c r="AR1321" s="45">
        <f ca="1">COUNTIFS(INDIRECT(Data!$J$2),"A")</f>
        <v>0</v>
      </c>
      <c r="AS1321" s="46">
        <f ca="1">COUNTIFS(INDIRECT(Data!$J$2),"L")</f>
        <v>0</v>
      </c>
      <c r="AT1321" s="47">
        <f ca="1">IFERROR(Attd_Sheet[[#This Row],[Classes Attended]]/Attd_Sheet[[#This Row],[Column1]],"")</f>
        <v>1</v>
      </c>
      <c r="AU1321" s="26"/>
    </row>
    <row r="1322" spans="1:47" hidden="1" x14ac:dyDescent="0.25">
      <c r="A1322" s="42">
        <f>COUNTIFS(Attd_Sheet[Student ID],Attd_Sheet[[#This Row],[Student ID]])</f>
        <v>1</v>
      </c>
      <c r="B1322" s="13" t="s">
        <v>137</v>
      </c>
      <c r="C1322" s="13" t="s">
        <v>3443</v>
      </c>
      <c r="D1322" s="254" t="s">
        <v>2982</v>
      </c>
      <c r="E1322" s="75" t="s">
        <v>2983</v>
      </c>
      <c r="F1322" s="196" t="s">
        <v>31</v>
      </c>
      <c r="G1322" s="75" t="s">
        <v>2428</v>
      </c>
      <c r="H1322" s="15" t="s">
        <v>7</v>
      </c>
      <c r="I1322" s="15" t="s">
        <v>2868</v>
      </c>
      <c r="J1322" s="120" t="s">
        <v>2486</v>
      </c>
      <c r="K1322" s="4" t="s">
        <v>16</v>
      </c>
      <c r="L1322" s="4"/>
      <c r="M1322" s="4"/>
      <c r="N1322" s="4" t="s">
        <v>28</v>
      </c>
      <c r="O1322" s="4"/>
      <c r="P1322" s="4" t="s">
        <v>28</v>
      </c>
      <c r="Q1322" s="4"/>
      <c r="R1322" s="4" t="s">
        <v>28</v>
      </c>
      <c r="S1322" s="4"/>
      <c r="T1322" s="4"/>
      <c r="U1322" s="4" t="s">
        <v>28</v>
      </c>
      <c r="V1322" s="4"/>
      <c r="W1322" s="4" t="s">
        <v>28</v>
      </c>
      <c r="X1322" s="4"/>
      <c r="Y1322" s="4" t="s">
        <v>28</v>
      </c>
      <c r="Z1322" s="4"/>
      <c r="AA1322" s="4"/>
      <c r="AB1322" s="4" t="s">
        <v>28</v>
      </c>
      <c r="AC1322" s="4"/>
      <c r="AD1322" s="4" t="s">
        <v>28</v>
      </c>
      <c r="AE1322" s="236"/>
      <c r="AF1322" s="4" t="s">
        <v>28</v>
      </c>
      <c r="AG1322" s="4"/>
      <c r="AH1322" s="4"/>
      <c r="AI1322" s="4" t="s">
        <v>28</v>
      </c>
      <c r="AJ1322" s="4"/>
      <c r="AK1322" s="4" t="s">
        <v>28</v>
      </c>
      <c r="AL1322" s="4"/>
      <c r="AM1322" s="4" t="s">
        <v>28</v>
      </c>
      <c r="AN1322" s="4"/>
      <c r="AO1322" s="4"/>
      <c r="AP1322" s="45">
        <f ca="1">COUNTIFS(INDIRECT(Data!$J$2),"&lt;&gt;")</f>
        <v>13</v>
      </c>
      <c r="AQ1322" s="45">
        <f ca="1">COUNTIFS(INDIRECT(Data!$J$2),"P")</f>
        <v>1</v>
      </c>
      <c r="AR1322" s="45">
        <f ca="1">COUNTIFS(INDIRECT(Data!$J$2),"A")</f>
        <v>12</v>
      </c>
      <c r="AS1322" s="46">
        <f ca="1">COUNTIFS(INDIRECT(Data!$J$2),"L")</f>
        <v>0</v>
      </c>
      <c r="AT1322" s="47">
        <f ca="1">IFERROR(Attd_Sheet[[#This Row],[Classes Attended]]/Attd_Sheet[[#This Row],[Column1]],"")</f>
        <v>7.6923076923076927E-2</v>
      </c>
      <c r="AU1322" s="26"/>
    </row>
    <row r="1323" spans="1:47" hidden="1" x14ac:dyDescent="0.25">
      <c r="A1323" s="42">
        <f>COUNTIFS(Attd_Sheet[Student ID],Attd_Sheet[[#This Row],[Student ID]])</f>
        <v>1</v>
      </c>
      <c r="B1323" s="13" t="s">
        <v>137</v>
      </c>
      <c r="C1323" s="13" t="s">
        <v>3443</v>
      </c>
      <c r="D1323" s="254" t="s">
        <v>2984</v>
      </c>
      <c r="E1323" s="75" t="s">
        <v>2985</v>
      </c>
      <c r="F1323" s="15" t="s">
        <v>136</v>
      </c>
      <c r="G1323" s="215" t="s">
        <v>2470</v>
      </c>
      <c r="H1323" s="15" t="s">
        <v>7</v>
      </c>
      <c r="I1323" s="15" t="s">
        <v>2868</v>
      </c>
      <c r="J1323" s="120" t="s">
        <v>131</v>
      </c>
      <c r="K1323" s="4" t="s">
        <v>28</v>
      </c>
      <c r="L1323" s="4"/>
      <c r="M1323" s="4"/>
      <c r="N1323" s="4" t="s">
        <v>28</v>
      </c>
      <c r="O1323" s="4"/>
      <c r="P1323" s="4" t="s">
        <v>28</v>
      </c>
      <c r="Q1323" s="4"/>
      <c r="R1323" s="4" t="s">
        <v>28</v>
      </c>
      <c r="S1323" s="4"/>
      <c r="T1323" s="4"/>
      <c r="U1323" s="4" t="s">
        <v>28</v>
      </c>
      <c r="V1323" s="4"/>
      <c r="W1323" s="4" t="s">
        <v>28</v>
      </c>
      <c r="X1323" s="4"/>
      <c r="Y1323" s="4" t="s">
        <v>28</v>
      </c>
      <c r="Z1323" s="4"/>
      <c r="AA1323" s="4"/>
      <c r="AB1323" s="4" t="s">
        <v>28</v>
      </c>
      <c r="AC1323" s="4"/>
      <c r="AD1323" s="4" t="s">
        <v>16</v>
      </c>
      <c r="AE1323" s="236"/>
      <c r="AF1323" s="4"/>
      <c r="AG1323" s="4"/>
      <c r="AH1323" s="4"/>
      <c r="AI1323" s="4"/>
      <c r="AJ1323" s="4"/>
      <c r="AK1323" s="4"/>
      <c r="AL1323" s="4"/>
      <c r="AM1323" s="4" t="s">
        <v>28</v>
      </c>
      <c r="AN1323" s="4"/>
      <c r="AO1323" s="4"/>
      <c r="AP1323" s="45">
        <f ca="1">COUNTIFS(INDIRECT(Data!$J$2),"&lt;&gt;")</f>
        <v>10</v>
      </c>
      <c r="AQ1323" s="45">
        <f ca="1">COUNTIFS(INDIRECT(Data!$J$2),"P")</f>
        <v>1</v>
      </c>
      <c r="AR1323" s="45">
        <f ca="1">COUNTIFS(INDIRECT(Data!$J$2),"A")</f>
        <v>9</v>
      </c>
      <c r="AS1323" s="46">
        <f ca="1">COUNTIFS(INDIRECT(Data!$J$2),"L")</f>
        <v>0</v>
      </c>
      <c r="AT1323" s="47">
        <f ca="1">IFERROR(Attd_Sheet[[#This Row],[Classes Attended]]/Attd_Sheet[[#This Row],[Column1]],"")</f>
        <v>0.1</v>
      </c>
      <c r="AU1323" s="26"/>
    </row>
    <row r="1324" spans="1:47" hidden="1" x14ac:dyDescent="0.25">
      <c r="A1324" s="42">
        <f>COUNTIFS(Attd_Sheet[Student ID],Attd_Sheet[[#This Row],[Student ID]])</f>
        <v>1</v>
      </c>
      <c r="B1324" s="13" t="s">
        <v>137</v>
      </c>
      <c r="C1324" s="13" t="s">
        <v>3443</v>
      </c>
      <c r="D1324" s="254" t="s">
        <v>2986</v>
      </c>
      <c r="E1324" s="75" t="s">
        <v>2987</v>
      </c>
      <c r="F1324" s="209" t="s">
        <v>31</v>
      </c>
      <c r="G1324" s="75" t="s">
        <v>2432</v>
      </c>
      <c r="H1324" s="15" t="s">
        <v>7</v>
      </c>
      <c r="I1324" s="15" t="s">
        <v>2868</v>
      </c>
      <c r="J1324" s="211" t="s">
        <v>113</v>
      </c>
      <c r="K1324" s="4" t="s">
        <v>16</v>
      </c>
      <c r="L1324" s="4"/>
      <c r="M1324" s="4"/>
      <c r="N1324" s="4" t="s">
        <v>28</v>
      </c>
      <c r="O1324" s="4"/>
      <c r="P1324" s="4" t="s">
        <v>16</v>
      </c>
      <c r="Q1324" s="4"/>
      <c r="R1324" s="4" t="s">
        <v>16</v>
      </c>
      <c r="S1324" s="4"/>
      <c r="T1324" s="4"/>
      <c r="U1324" s="4" t="s">
        <v>16</v>
      </c>
      <c r="V1324" s="4"/>
      <c r="W1324" s="4" t="s">
        <v>16</v>
      </c>
      <c r="X1324" s="4"/>
      <c r="Y1324" s="4" t="s">
        <v>16</v>
      </c>
      <c r="Z1324" s="4"/>
      <c r="AA1324" s="4"/>
      <c r="AB1324" s="4" t="s">
        <v>28</v>
      </c>
      <c r="AC1324" s="4"/>
      <c r="AD1324" s="4" t="s">
        <v>16</v>
      </c>
      <c r="AE1324" s="236"/>
      <c r="AF1324" s="4" t="s">
        <v>16</v>
      </c>
      <c r="AG1324" s="4"/>
      <c r="AH1324" s="4"/>
      <c r="AI1324" s="4" t="s">
        <v>16</v>
      </c>
      <c r="AJ1324" s="4"/>
      <c r="AK1324" s="4" t="s">
        <v>28</v>
      </c>
      <c r="AL1324" s="4"/>
      <c r="AM1324" s="4" t="s">
        <v>16</v>
      </c>
      <c r="AN1324" s="4"/>
      <c r="AO1324" s="4"/>
      <c r="AP1324" s="45">
        <f ca="1">COUNTIFS(INDIRECT(Data!$J$2),"&lt;&gt;")</f>
        <v>13</v>
      </c>
      <c r="AQ1324" s="45">
        <f ca="1">COUNTIFS(INDIRECT(Data!$J$2),"P")</f>
        <v>10</v>
      </c>
      <c r="AR1324" s="45">
        <f ca="1">COUNTIFS(INDIRECT(Data!$J$2),"A")</f>
        <v>3</v>
      </c>
      <c r="AS1324" s="46">
        <f ca="1">COUNTIFS(INDIRECT(Data!$J$2),"L")</f>
        <v>0</v>
      </c>
      <c r="AT1324" s="47">
        <f ca="1">IFERROR(Attd_Sheet[[#This Row],[Classes Attended]]/Attd_Sheet[[#This Row],[Column1]],"")</f>
        <v>0.76923076923076927</v>
      </c>
      <c r="AU1324" s="26"/>
    </row>
    <row r="1325" spans="1:47" hidden="1" x14ac:dyDescent="0.25">
      <c r="A1325" s="42">
        <f>COUNTIFS(Attd_Sheet[Student ID],Attd_Sheet[[#This Row],[Student ID]])</f>
        <v>1</v>
      </c>
      <c r="B1325" s="13" t="s">
        <v>137</v>
      </c>
      <c r="C1325" s="13" t="s">
        <v>3443</v>
      </c>
      <c r="D1325" s="254" t="s">
        <v>2988</v>
      </c>
      <c r="E1325" s="75" t="s">
        <v>2989</v>
      </c>
      <c r="F1325" s="196" t="s">
        <v>32</v>
      </c>
      <c r="G1325" s="215" t="s">
        <v>2421</v>
      </c>
      <c r="H1325" s="15" t="s">
        <v>7</v>
      </c>
      <c r="I1325" s="15" t="s">
        <v>2868</v>
      </c>
      <c r="J1325" s="77" t="s">
        <v>112</v>
      </c>
      <c r="K1325" s="4" t="s">
        <v>28</v>
      </c>
      <c r="L1325" s="4"/>
      <c r="M1325" s="4"/>
      <c r="N1325" s="4" t="s">
        <v>16</v>
      </c>
      <c r="O1325" s="4"/>
      <c r="P1325" s="4" t="s">
        <v>16</v>
      </c>
      <c r="Q1325" s="4"/>
      <c r="R1325" s="4" t="s">
        <v>16</v>
      </c>
      <c r="S1325" s="4"/>
      <c r="T1325" s="4"/>
      <c r="U1325" s="4" t="s">
        <v>16</v>
      </c>
      <c r="V1325" s="4"/>
      <c r="W1325" s="4" t="s">
        <v>28</v>
      </c>
      <c r="X1325" s="4"/>
      <c r="Y1325" s="4" t="s">
        <v>16</v>
      </c>
      <c r="Z1325" s="4"/>
      <c r="AA1325" s="4"/>
      <c r="AB1325" s="4" t="s">
        <v>16</v>
      </c>
      <c r="AC1325" s="4"/>
      <c r="AD1325" s="4" t="s">
        <v>16</v>
      </c>
      <c r="AE1325" s="236"/>
      <c r="AF1325" s="4" t="s">
        <v>28</v>
      </c>
      <c r="AG1325" s="4"/>
      <c r="AH1325" s="4"/>
      <c r="AI1325" s="4" t="s">
        <v>28</v>
      </c>
      <c r="AJ1325" s="4"/>
      <c r="AK1325" s="4" t="s">
        <v>28</v>
      </c>
      <c r="AL1325" s="4"/>
      <c r="AM1325" s="4" t="s">
        <v>28</v>
      </c>
      <c r="AN1325" s="4"/>
      <c r="AO1325" s="4"/>
      <c r="AP1325" s="45">
        <f ca="1">COUNTIFS(INDIRECT(Data!$J$2),"&lt;&gt;")</f>
        <v>13</v>
      </c>
      <c r="AQ1325" s="45">
        <f ca="1">COUNTIFS(INDIRECT(Data!$J$2),"P")</f>
        <v>7</v>
      </c>
      <c r="AR1325" s="45">
        <f ca="1">COUNTIFS(INDIRECT(Data!$J$2),"A")</f>
        <v>6</v>
      </c>
      <c r="AS1325" s="46">
        <f ca="1">COUNTIFS(INDIRECT(Data!$J$2),"L")</f>
        <v>0</v>
      </c>
      <c r="AT1325" s="47">
        <f ca="1">IFERROR(Attd_Sheet[[#This Row],[Classes Attended]]/Attd_Sheet[[#This Row],[Column1]],"")</f>
        <v>0.53846153846153844</v>
      </c>
      <c r="AU1325" s="26"/>
    </row>
    <row r="1326" spans="1:47" hidden="1" x14ac:dyDescent="0.25">
      <c r="A1326" s="42">
        <f>COUNTIFS(Attd_Sheet[Student ID],Attd_Sheet[[#This Row],[Student ID]])</f>
        <v>1</v>
      </c>
      <c r="B1326" s="13" t="s">
        <v>137</v>
      </c>
      <c r="C1326" s="13" t="s">
        <v>2981</v>
      </c>
      <c r="D1326" s="254" t="s">
        <v>2990</v>
      </c>
      <c r="E1326" s="75" t="s">
        <v>2991</v>
      </c>
      <c r="F1326" s="202" t="s">
        <v>30</v>
      </c>
      <c r="G1326" s="215" t="s">
        <v>2404</v>
      </c>
      <c r="H1326" s="193" t="s">
        <v>6</v>
      </c>
      <c r="I1326" s="224" t="s">
        <v>2867</v>
      </c>
      <c r="J1326" s="120" t="s">
        <v>112</v>
      </c>
      <c r="K1326" s="4"/>
      <c r="L1326" s="4"/>
      <c r="M1326" s="4" t="s">
        <v>16</v>
      </c>
      <c r="N1326" s="185"/>
      <c r="O1326" s="4" t="s">
        <v>16</v>
      </c>
      <c r="P1326" s="4"/>
      <c r="Q1326" s="4" t="s">
        <v>16</v>
      </c>
      <c r="R1326" s="4"/>
      <c r="S1326" s="4"/>
      <c r="T1326" s="4" t="s">
        <v>16</v>
      </c>
      <c r="U1326" s="4"/>
      <c r="V1326" s="4" t="s">
        <v>16</v>
      </c>
      <c r="W1326" s="185"/>
      <c r="X1326" s="4" t="s">
        <v>16</v>
      </c>
      <c r="Y1326" s="4"/>
      <c r="Z1326" s="4"/>
      <c r="AA1326" s="4" t="s">
        <v>16</v>
      </c>
      <c r="AB1326" s="4"/>
      <c r="AC1326" s="4" t="s">
        <v>16</v>
      </c>
      <c r="AD1326" s="4"/>
      <c r="AE1326" s="4" t="s">
        <v>16</v>
      </c>
      <c r="AF1326" s="4"/>
      <c r="AG1326" s="4"/>
      <c r="AH1326" s="4" t="s">
        <v>16</v>
      </c>
      <c r="AI1326" s="4"/>
      <c r="AJ1326" s="4" t="s">
        <v>16</v>
      </c>
      <c r="AK1326" s="4"/>
      <c r="AL1326" s="4" t="s">
        <v>16</v>
      </c>
      <c r="AM1326" s="4"/>
      <c r="AN1326" s="4"/>
      <c r="AO1326" s="4" t="s">
        <v>16</v>
      </c>
      <c r="AP1326" s="45">
        <f ca="1">COUNTIFS(INDIRECT(Data!$J$2),"&lt;&gt;")</f>
        <v>13</v>
      </c>
      <c r="AQ1326" s="45">
        <f ca="1">COUNTIFS(INDIRECT(Data!$J$2),"P")</f>
        <v>13</v>
      </c>
      <c r="AR1326" s="45">
        <f ca="1">COUNTIFS(INDIRECT(Data!$J$2),"A")</f>
        <v>0</v>
      </c>
      <c r="AS1326" s="46">
        <f ca="1">COUNTIFS(INDIRECT(Data!$J$2),"L")</f>
        <v>0</v>
      </c>
      <c r="AT1326" s="47">
        <f ca="1">IFERROR(Attd_Sheet[[#This Row],[Classes Attended]]/Attd_Sheet[[#This Row],[Column1]],"")</f>
        <v>1</v>
      </c>
      <c r="AU1326" s="26"/>
    </row>
    <row r="1327" spans="1:47" hidden="1" x14ac:dyDescent="0.25">
      <c r="A1327" s="42">
        <f>COUNTIFS(Attd_Sheet[Student ID],Attd_Sheet[[#This Row],[Student ID]])</f>
        <v>1</v>
      </c>
      <c r="B1327" s="13" t="s">
        <v>137</v>
      </c>
      <c r="C1327" s="13" t="s">
        <v>2981</v>
      </c>
      <c r="D1327" s="219" t="s">
        <v>3446</v>
      </c>
      <c r="E1327" s="75" t="s">
        <v>3042</v>
      </c>
      <c r="F1327" s="15" t="s">
        <v>31</v>
      </c>
      <c r="G1327" s="75" t="s">
        <v>2542</v>
      </c>
      <c r="H1327" s="15" t="s">
        <v>6</v>
      </c>
      <c r="I1327" s="224" t="s">
        <v>2867</v>
      </c>
      <c r="J1327" s="120" t="s">
        <v>2482</v>
      </c>
      <c r="K1327" s="4"/>
      <c r="L1327" s="4"/>
      <c r="M1327" s="4"/>
      <c r="N1327" s="185"/>
      <c r="O1327" s="4"/>
      <c r="P1327" s="4"/>
      <c r="Q1327" s="4"/>
      <c r="R1327" s="4"/>
      <c r="S1327" s="4"/>
      <c r="T1327" s="4"/>
      <c r="U1327" s="4"/>
      <c r="V1327" s="4" t="s">
        <v>16</v>
      </c>
      <c r="W1327" s="185"/>
      <c r="X1327" s="4" t="s">
        <v>16</v>
      </c>
      <c r="Y1327" s="4"/>
      <c r="Z1327" s="4"/>
      <c r="AA1327" s="4" t="s">
        <v>16</v>
      </c>
      <c r="AB1327" s="4"/>
      <c r="AC1327" s="4" t="s">
        <v>16</v>
      </c>
      <c r="AD1327" s="4"/>
      <c r="AE1327" s="4" t="s">
        <v>16</v>
      </c>
      <c r="AF1327" s="4"/>
      <c r="AG1327" s="4"/>
      <c r="AH1327" s="4" t="s">
        <v>16</v>
      </c>
      <c r="AI1327" s="4"/>
      <c r="AJ1327" s="4" t="s">
        <v>16</v>
      </c>
      <c r="AK1327" s="4"/>
      <c r="AL1327" s="4" t="s">
        <v>16</v>
      </c>
      <c r="AM1327" s="4"/>
      <c r="AN1327" s="4"/>
      <c r="AO1327" s="4" t="s">
        <v>16</v>
      </c>
      <c r="AP1327" s="45">
        <f ca="1">COUNTIFS(INDIRECT(Data!$J$2),"&lt;&gt;")</f>
        <v>9</v>
      </c>
      <c r="AQ1327" s="45">
        <f ca="1">COUNTIFS(INDIRECT(Data!$J$2),"P")</f>
        <v>9</v>
      </c>
      <c r="AR1327" s="45">
        <f ca="1">COUNTIFS(INDIRECT(Data!$J$2),"A")</f>
        <v>0</v>
      </c>
      <c r="AS1327" s="46">
        <f ca="1">COUNTIFS(INDIRECT(Data!$J$2),"L")</f>
        <v>0</v>
      </c>
      <c r="AT1327" s="47">
        <f ca="1">IFERROR(Attd_Sheet[[#This Row],[Classes Attended]]/Attd_Sheet[[#This Row],[Column1]],"")</f>
        <v>1</v>
      </c>
      <c r="AU1327" s="26"/>
    </row>
    <row r="1328" spans="1:47" hidden="1" x14ac:dyDescent="0.25">
      <c r="A1328" s="42">
        <f>COUNTIFS(Attd_Sheet[Student ID],Attd_Sheet[[#This Row],[Student ID]])</f>
        <v>1</v>
      </c>
      <c r="B1328" s="13" t="s">
        <v>137</v>
      </c>
      <c r="C1328" s="13" t="s">
        <v>2981</v>
      </c>
      <c r="D1328" s="215" t="s">
        <v>2824</v>
      </c>
      <c r="E1328" s="75" t="s">
        <v>3043</v>
      </c>
      <c r="F1328" s="196" t="s">
        <v>31</v>
      </c>
      <c r="G1328" s="75" t="s">
        <v>2997</v>
      </c>
      <c r="H1328" s="15" t="s">
        <v>6</v>
      </c>
      <c r="I1328" s="224" t="s">
        <v>2867</v>
      </c>
      <c r="J1328" s="211" t="s">
        <v>3044</v>
      </c>
      <c r="K1328" s="4"/>
      <c r="L1328" s="4"/>
      <c r="M1328" s="4"/>
      <c r="N1328" s="185"/>
      <c r="O1328" s="4"/>
      <c r="P1328" s="4"/>
      <c r="Q1328" s="4"/>
      <c r="R1328" s="4"/>
      <c r="S1328" s="4"/>
      <c r="T1328" s="4"/>
      <c r="U1328" s="4"/>
      <c r="V1328" s="4" t="s">
        <v>16</v>
      </c>
      <c r="W1328" s="185"/>
      <c r="X1328" s="4" t="s">
        <v>16</v>
      </c>
      <c r="Y1328" s="4"/>
      <c r="Z1328" s="4"/>
      <c r="AA1328" s="4" t="s">
        <v>16</v>
      </c>
      <c r="AB1328" s="4"/>
      <c r="AC1328" s="4" t="s">
        <v>16</v>
      </c>
      <c r="AD1328" s="4"/>
      <c r="AE1328" s="4" t="s">
        <v>16</v>
      </c>
      <c r="AF1328" s="4"/>
      <c r="AG1328" s="4"/>
      <c r="AH1328" s="4" t="s">
        <v>16</v>
      </c>
      <c r="AI1328" s="4"/>
      <c r="AJ1328" s="4" t="s">
        <v>16</v>
      </c>
      <c r="AK1328" s="4"/>
      <c r="AL1328" s="4" t="s">
        <v>16</v>
      </c>
      <c r="AM1328" s="4"/>
      <c r="AN1328" s="4"/>
      <c r="AO1328" s="4" t="s">
        <v>16</v>
      </c>
      <c r="AP1328" s="45">
        <f ca="1">COUNTIFS(INDIRECT(Data!$J$2),"&lt;&gt;")</f>
        <v>9</v>
      </c>
      <c r="AQ1328" s="45">
        <f ca="1">COUNTIFS(INDIRECT(Data!$J$2),"P")</f>
        <v>9</v>
      </c>
      <c r="AR1328" s="45">
        <f ca="1">COUNTIFS(INDIRECT(Data!$J$2),"A")</f>
        <v>0</v>
      </c>
      <c r="AS1328" s="46">
        <f ca="1">COUNTIFS(INDIRECT(Data!$J$2),"L")</f>
        <v>0</v>
      </c>
      <c r="AT1328" s="47">
        <f ca="1">IFERROR(Attd_Sheet[[#This Row],[Classes Attended]]/Attd_Sheet[[#This Row],[Column1]],"")</f>
        <v>1</v>
      </c>
      <c r="AU1328" s="26"/>
    </row>
    <row r="1329" spans="1:47" hidden="1" x14ac:dyDescent="0.25">
      <c r="A1329" s="42">
        <f>COUNTIFS(Attd_Sheet[Student ID],Attd_Sheet[[#This Row],[Student ID]])</f>
        <v>1</v>
      </c>
      <c r="B1329" s="13" t="s">
        <v>137</v>
      </c>
      <c r="C1329" s="13" t="s">
        <v>2981</v>
      </c>
      <c r="D1329" s="254" t="s">
        <v>3045</v>
      </c>
      <c r="E1329" s="75" t="s">
        <v>3046</v>
      </c>
      <c r="F1329" s="196" t="s">
        <v>31</v>
      </c>
      <c r="G1329" s="75" t="s">
        <v>2997</v>
      </c>
      <c r="H1329" s="15" t="s">
        <v>6</v>
      </c>
      <c r="I1329" s="224" t="s">
        <v>2867</v>
      </c>
      <c r="J1329" s="211" t="s">
        <v>3044</v>
      </c>
      <c r="K1329" s="4"/>
      <c r="L1329" s="4"/>
      <c r="M1329" s="4"/>
      <c r="N1329" s="185"/>
      <c r="O1329" s="4"/>
      <c r="P1329" s="4"/>
      <c r="Q1329" s="4"/>
      <c r="R1329" s="4"/>
      <c r="S1329" s="4"/>
      <c r="T1329" s="4" t="s">
        <v>16</v>
      </c>
      <c r="U1329" s="4"/>
      <c r="V1329" s="4" t="s">
        <v>16</v>
      </c>
      <c r="W1329" s="185"/>
      <c r="X1329" s="4" t="s">
        <v>16</v>
      </c>
      <c r="Y1329" s="4"/>
      <c r="Z1329" s="4"/>
      <c r="AA1329" s="4" t="s">
        <v>16</v>
      </c>
      <c r="AB1329" s="4"/>
      <c r="AC1329" s="4" t="s">
        <v>16</v>
      </c>
      <c r="AD1329" s="4"/>
      <c r="AE1329" s="4" t="s">
        <v>16</v>
      </c>
      <c r="AF1329" s="4"/>
      <c r="AG1329" s="4"/>
      <c r="AH1329" s="4" t="s">
        <v>28</v>
      </c>
      <c r="AI1329" s="4"/>
      <c r="AJ1329" s="4" t="s">
        <v>16</v>
      </c>
      <c r="AK1329" s="4"/>
      <c r="AL1329" s="4" t="s">
        <v>16</v>
      </c>
      <c r="AM1329" s="4"/>
      <c r="AN1329" s="4"/>
      <c r="AO1329" s="4" t="s">
        <v>16</v>
      </c>
      <c r="AP1329" s="45">
        <f ca="1">COUNTIFS(INDIRECT(Data!$J$2),"&lt;&gt;")</f>
        <v>10</v>
      </c>
      <c r="AQ1329" s="45">
        <f ca="1">COUNTIFS(INDIRECT(Data!$J$2),"P")</f>
        <v>9</v>
      </c>
      <c r="AR1329" s="45">
        <f ca="1">COUNTIFS(INDIRECT(Data!$J$2),"A")</f>
        <v>1</v>
      </c>
      <c r="AS1329" s="46">
        <f ca="1">COUNTIFS(INDIRECT(Data!$J$2),"L")</f>
        <v>0</v>
      </c>
      <c r="AT1329" s="47">
        <f ca="1">IFERROR(Attd_Sheet[[#This Row],[Classes Attended]]/Attd_Sheet[[#This Row],[Column1]],"")</f>
        <v>0.9</v>
      </c>
      <c r="AU1329" s="26"/>
    </row>
    <row r="1330" spans="1:47" hidden="1" x14ac:dyDescent="0.25">
      <c r="A1330" s="42">
        <f>COUNTIFS(Attd_Sheet[Student ID],Attd_Sheet[[#This Row],[Student ID]])</f>
        <v>1</v>
      </c>
      <c r="B1330" s="13" t="s">
        <v>137</v>
      </c>
      <c r="C1330" s="13" t="s">
        <v>3443</v>
      </c>
      <c r="D1330" s="254" t="s">
        <v>3048</v>
      </c>
      <c r="E1330" s="75" t="s">
        <v>3049</v>
      </c>
      <c r="F1330" s="196" t="s">
        <v>31</v>
      </c>
      <c r="G1330" s="75" t="s">
        <v>3047</v>
      </c>
      <c r="H1330" s="15" t="s">
        <v>6</v>
      </c>
      <c r="I1330" s="15" t="s">
        <v>2868</v>
      </c>
      <c r="J1330" s="120" t="s">
        <v>2483</v>
      </c>
      <c r="K1330" s="4"/>
      <c r="L1330" s="4"/>
      <c r="M1330" s="4"/>
      <c r="N1330" s="185"/>
      <c r="O1330" s="4"/>
      <c r="P1330" s="4"/>
      <c r="Q1330" s="4"/>
      <c r="R1330" s="4"/>
      <c r="S1330" s="4"/>
      <c r="T1330" s="4" t="s">
        <v>16</v>
      </c>
      <c r="U1330" s="4"/>
      <c r="V1330" s="4" t="s">
        <v>16</v>
      </c>
      <c r="W1330" s="185"/>
      <c r="X1330" s="4" t="s">
        <v>16</v>
      </c>
      <c r="Y1330" s="4"/>
      <c r="Z1330" s="4"/>
      <c r="AA1330" s="4" t="s">
        <v>16</v>
      </c>
      <c r="AB1330" s="4"/>
      <c r="AC1330" s="4" t="s">
        <v>16</v>
      </c>
      <c r="AD1330" s="4"/>
      <c r="AE1330" s="4" t="s">
        <v>16</v>
      </c>
      <c r="AF1330" s="4"/>
      <c r="AG1330" s="4"/>
      <c r="AH1330" s="4" t="s">
        <v>16</v>
      </c>
      <c r="AI1330" s="4"/>
      <c r="AJ1330" s="4" t="s">
        <v>16</v>
      </c>
      <c r="AK1330" s="4"/>
      <c r="AL1330" s="4" t="s">
        <v>28</v>
      </c>
      <c r="AM1330" s="4"/>
      <c r="AN1330" s="4"/>
      <c r="AO1330" s="4" t="s">
        <v>28</v>
      </c>
      <c r="AP1330" s="45">
        <f ca="1">COUNTIFS(INDIRECT(Data!$J$2),"&lt;&gt;")</f>
        <v>10</v>
      </c>
      <c r="AQ1330" s="45">
        <f ca="1">COUNTIFS(INDIRECT(Data!$J$2),"P")</f>
        <v>8</v>
      </c>
      <c r="AR1330" s="45">
        <f ca="1">COUNTIFS(INDIRECT(Data!$J$2),"A")</f>
        <v>2</v>
      </c>
      <c r="AS1330" s="46">
        <f ca="1">COUNTIFS(INDIRECT(Data!$J$2),"L")</f>
        <v>0</v>
      </c>
      <c r="AT1330" s="47">
        <f ca="1">IFERROR(Attd_Sheet[[#This Row],[Classes Attended]]/Attd_Sheet[[#This Row],[Column1]],"")</f>
        <v>0.8</v>
      </c>
      <c r="AU1330" s="26"/>
    </row>
    <row r="1331" spans="1:47" hidden="1" x14ac:dyDescent="0.25">
      <c r="A1331" s="42">
        <f>COUNTIFS(Attd_Sheet[Student ID],Attd_Sheet[[#This Row],[Student ID]])</f>
        <v>1</v>
      </c>
      <c r="B1331" s="13" t="s">
        <v>137</v>
      </c>
      <c r="C1331" s="13" t="s">
        <v>3443</v>
      </c>
      <c r="D1331" s="219" t="s">
        <v>3448</v>
      </c>
      <c r="E1331" s="75" t="s">
        <v>3050</v>
      </c>
      <c r="F1331" s="196" t="s">
        <v>31</v>
      </c>
      <c r="G1331" s="75" t="s">
        <v>3047</v>
      </c>
      <c r="H1331" s="15" t="s">
        <v>6</v>
      </c>
      <c r="I1331" s="15" t="s">
        <v>2868</v>
      </c>
      <c r="J1331" s="120" t="s">
        <v>2483</v>
      </c>
      <c r="K1331" s="4"/>
      <c r="L1331" s="4"/>
      <c r="M1331" s="4"/>
      <c r="N1331" s="185"/>
      <c r="O1331" s="4"/>
      <c r="P1331" s="4"/>
      <c r="Q1331" s="4"/>
      <c r="R1331" s="4"/>
      <c r="S1331" s="4"/>
      <c r="T1331" s="4" t="s">
        <v>16</v>
      </c>
      <c r="U1331" s="4"/>
      <c r="V1331" s="4" t="s">
        <v>16</v>
      </c>
      <c r="W1331" s="185"/>
      <c r="X1331" s="4" t="s">
        <v>16</v>
      </c>
      <c r="Y1331" s="4"/>
      <c r="Z1331" s="4"/>
      <c r="AA1331" s="4" t="s">
        <v>16</v>
      </c>
      <c r="AB1331" s="4"/>
      <c r="AC1331" s="4" t="s">
        <v>16</v>
      </c>
      <c r="AD1331" s="4"/>
      <c r="AE1331" s="4" t="s">
        <v>16</v>
      </c>
      <c r="AF1331" s="4"/>
      <c r="AG1331" s="4"/>
      <c r="AH1331" s="4" t="s">
        <v>16</v>
      </c>
      <c r="AI1331" s="4"/>
      <c r="AJ1331" s="4" t="s">
        <v>16</v>
      </c>
      <c r="AK1331" s="4"/>
      <c r="AL1331" s="4" t="s">
        <v>16</v>
      </c>
      <c r="AM1331" s="4"/>
      <c r="AN1331" s="4"/>
      <c r="AO1331" s="4" t="s">
        <v>16</v>
      </c>
      <c r="AP1331" s="45">
        <f ca="1">COUNTIFS(INDIRECT(Data!$J$2),"&lt;&gt;")</f>
        <v>10</v>
      </c>
      <c r="AQ1331" s="45">
        <f ca="1">COUNTIFS(INDIRECT(Data!$J$2),"P")</f>
        <v>10</v>
      </c>
      <c r="AR1331" s="45">
        <f ca="1">COUNTIFS(INDIRECT(Data!$J$2),"A")</f>
        <v>0</v>
      </c>
      <c r="AS1331" s="46">
        <f ca="1">COUNTIFS(INDIRECT(Data!$J$2),"L")</f>
        <v>0</v>
      </c>
      <c r="AT1331" s="47">
        <f ca="1">IFERROR(Attd_Sheet[[#This Row],[Classes Attended]]/Attd_Sheet[[#This Row],[Column1]],"")</f>
        <v>1</v>
      </c>
      <c r="AU1331" s="26"/>
    </row>
    <row r="1332" spans="1:47" hidden="1" x14ac:dyDescent="0.25">
      <c r="A1332" s="42">
        <f>COUNTIFS(Attd_Sheet[Student ID],Attd_Sheet[[#This Row],[Student ID]])</f>
        <v>0</v>
      </c>
      <c r="B1332" s="13" t="s">
        <v>137</v>
      </c>
      <c r="C1332" s="13" t="s">
        <v>3443</v>
      </c>
      <c r="D1332" s="215"/>
      <c r="E1332" s="75" t="s">
        <v>3051</v>
      </c>
      <c r="F1332" s="196" t="s">
        <v>31</v>
      </c>
      <c r="G1332" s="75" t="s">
        <v>3047</v>
      </c>
      <c r="H1332" s="15" t="s">
        <v>6</v>
      </c>
      <c r="I1332" s="15" t="s">
        <v>2868</v>
      </c>
      <c r="J1332" s="120" t="s">
        <v>2483</v>
      </c>
      <c r="K1332" s="4"/>
      <c r="L1332" s="4"/>
      <c r="M1332" s="4"/>
      <c r="N1332" s="185"/>
      <c r="O1332" s="4"/>
      <c r="P1332" s="4"/>
      <c r="Q1332" s="4"/>
      <c r="R1332" s="4"/>
      <c r="S1332" s="4"/>
      <c r="T1332" s="4" t="s">
        <v>16</v>
      </c>
      <c r="U1332" s="4"/>
      <c r="V1332" s="4" t="s">
        <v>16</v>
      </c>
      <c r="W1332" s="185"/>
      <c r="X1332" s="4" t="s">
        <v>16</v>
      </c>
      <c r="Y1332" s="4"/>
      <c r="Z1332" s="4"/>
      <c r="AA1332" s="4" t="s">
        <v>16</v>
      </c>
      <c r="AB1332" s="4"/>
      <c r="AC1332" s="4" t="s">
        <v>16</v>
      </c>
      <c r="AD1332" s="4"/>
      <c r="AE1332" s="4" t="s">
        <v>16</v>
      </c>
      <c r="AF1332" s="4"/>
      <c r="AG1332" s="4"/>
      <c r="AH1332" s="4" t="s">
        <v>16</v>
      </c>
      <c r="AI1332" s="4"/>
      <c r="AJ1332" s="4" t="s">
        <v>16</v>
      </c>
      <c r="AK1332" s="4"/>
      <c r="AL1332" s="4" t="s">
        <v>16</v>
      </c>
      <c r="AM1332" s="4"/>
      <c r="AN1332" s="4"/>
      <c r="AO1332" s="4" t="s">
        <v>16</v>
      </c>
      <c r="AP1332" s="45">
        <f ca="1">COUNTIFS(INDIRECT(Data!$J$2),"&lt;&gt;")</f>
        <v>10</v>
      </c>
      <c r="AQ1332" s="45">
        <f ca="1">COUNTIFS(INDIRECT(Data!$J$2),"P")</f>
        <v>10</v>
      </c>
      <c r="AR1332" s="45">
        <f ca="1">COUNTIFS(INDIRECT(Data!$J$2),"A")</f>
        <v>0</v>
      </c>
      <c r="AS1332" s="46">
        <f ca="1">COUNTIFS(INDIRECT(Data!$J$2),"L")</f>
        <v>0</v>
      </c>
      <c r="AT1332" s="47">
        <f ca="1">IFERROR(Attd_Sheet[[#This Row],[Classes Attended]]/Attd_Sheet[[#This Row],[Column1]],"")</f>
        <v>1</v>
      </c>
      <c r="AU1332" s="26"/>
    </row>
    <row r="1333" spans="1:47" hidden="1" x14ac:dyDescent="0.25">
      <c r="A1333" s="42">
        <f>COUNTIFS(Attd_Sheet[Student ID],Attd_Sheet[[#This Row],[Student ID]])</f>
        <v>1</v>
      </c>
      <c r="B1333" s="13" t="s">
        <v>137</v>
      </c>
      <c r="C1333" s="13" t="s">
        <v>3443</v>
      </c>
      <c r="D1333" s="254" t="s">
        <v>3059</v>
      </c>
      <c r="E1333" s="75" t="s">
        <v>3060</v>
      </c>
      <c r="F1333" s="15" t="s">
        <v>31</v>
      </c>
      <c r="G1333" s="75" t="s">
        <v>3061</v>
      </c>
      <c r="H1333" s="15" t="s">
        <v>7</v>
      </c>
      <c r="I1333" s="15" t="s">
        <v>2868</v>
      </c>
      <c r="J1333" s="77" t="s">
        <v>3044</v>
      </c>
      <c r="K1333" s="4"/>
      <c r="L1333" s="4"/>
      <c r="M1333" s="4"/>
      <c r="N1333" s="185"/>
      <c r="O1333" s="4"/>
      <c r="P1333" s="4"/>
      <c r="Q1333" s="4"/>
      <c r="R1333" s="4"/>
      <c r="S1333" s="4"/>
      <c r="T1333" s="4"/>
      <c r="U1333" s="4"/>
      <c r="V1333" s="4"/>
      <c r="W1333" s="185"/>
      <c r="X1333" s="4"/>
      <c r="Y1333" s="4"/>
      <c r="Z1333" s="4"/>
      <c r="AA1333" s="4"/>
      <c r="AB1333" s="4"/>
      <c r="AC1333" s="4"/>
      <c r="AD1333" s="4" t="s">
        <v>16</v>
      </c>
      <c r="AE1333" s="236"/>
      <c r="AF1333" s="4" t="s">
        <v>16</v>
      </c>
      <c r="AG1333" s="4"/>
      <c r="AH1333" s="4"/>
      <c r="AI1333" s="4" t="s">
        <v>16</v>
      </c>
      <c r="AJ1333" s="4"/>
      <c r="AK1333" s="4" t="s">
        <v>16</v>
      </c>
      <c r="AL1333" s="4"/>
      <c r="AM1333" s="4" t="s">
        <v>16</v>
      </c>
      <c r="AN1333" s="4"/>
      <c r="AO1333" s="4"/>
      <c r="AP1333" s="45">
        <f ca="1">COUNTIFS(INDIRECT(Data!$J$2),"&lt;&gt;")</f>
        <v>5</v>
      </c>
      <c r="AQ1333" s="45">
        <f ca="1">COUNTIFS(INDIRECT(Data!$J$2),"P")</f>
        <v>5</v>
      </c>
      <c r="AR1333" s="45">
        <f ca="1">COUNTIFS(INDIRECT(Data!$J$2),"A")</f>
        <v>0</v>
      </c>
      <c r="AS1333" s="46">
        <f ca="1">COUNTIFS(INDIRECT(Data!$J$2),"L")</f>
        <v>0</v>
      </c>
      <c r="AT1333" s="47">
        <f ca="1">IFERROR(Attd_Sheet[[#This Row],[Classes Attended]]/Attd_Sheet[[#This Row],[Column1]],"")</f>
        <v>1</v>
      </c>
      <c r="AU1333" s="26"/>
    </row>
    <row r="1334" spans="1:47" hidden="1" x14ac:dyDescent="0.25">
      <c r="A1334" s="42">
        <f>COUNTIFS(Attd_Sheet[Student ID],Attd_Sheet[[#This Row],[Student ID]])</f>
        <v>1</v>
      </c>
      <c r="B1334" s="13" t="s">
        <v>137</v>
      </c>
      <c r="C1334" s="13" t="s">
        <v>3443</v>
      </c>
      <c r="D1334" s="254" t="s">
        <v>3062</v>
      </c>
      <c r="E1334" s="75" t="s">
        <v>3063</v>
      </c>
      <c r="F1334" s="15" t="s">
        <v>31</v>
      </c>
      <c r="G1334" s="75" t="s">
        <v>3061</v>
      </c>
      <c r="H1334" s="15" t="s">
        <v>7</v>
      </c>
      <c r="I1334" s="15" t="s">
        <v>2868</v>
      </c>
      <c r="J1334" s="77" t="s">
        <v>3044</v>
      </c>
      <c r="K1334" s="4"/>
      <c r="L1334" s="4"/>
      <c r="M1334" s="4"/>
      <c r="N1334" s="185"/>
      <c r="O1334" s="4"/>
      <c r="P1334" s="4"/>
      <c r="Q1334" s="4"/>
      <c r="R1334" s="4"/>
      <c r="S1334" s="4"/>
      <c r="T1334" s="4"/>
      <c r="U1334" s="4"/>
      <c r="V1334" s="4"/>
      <c r="W1334" s="185"/>
      <c r="X1334" s="4"/>
      <c r="Y1334" s="4"/>
      <c r="Z1334" s="4"/>
      <c r="AA1334" s="4"/>
      <c r="AB1334" s="4"/>
      <c r="AC1334" s="4"/>
      <c r="AD1334" s="4" t="s">
        <v>16</v>
      </c>
      <c r="AE1334" s="236"/>
      <c r="AF1334" s="4" t="s">
        <v>28</v>
      </c>
      <c r="AG1334" s="4"/>
      <c r="AH1334" s="4"/>
      <c r="AI1334" s="4" t="s">
        <v>16</v>
      </c>
      <c r="AJ1334" s="4"/>
      <c r="AK1334" s="4" t="s">
        <v>16</v>
      </c>
      <c r="AL1334" s="4"/>
      <c r="AM1334" s="4" t="s">
        <v>16</v>
      </c>
      <c r="AN1334" s="4"/>
      <c r="AO1334" s="4"/>
      <c r="AP1334" s="45">
        <f ca="1">COUNTIFS(INDIRECT(Data!$J$2),"&lt;&gt;")</f>
        <v>5</v>
      </c>
      <c r="AQ1334" s="45">
        <f ca="1">COUNTIFS(INDIRECT(Data!$J$2),"P")</f>
        <v>4</v>
      </c>
      <c r="AR1334" s="45">
        <f ca="1">COUNTIFS(INDIRECT(Data!$J$2),"A")</f>
        <v>1</v>
      </c>
      <c r="AS1334" s="46">
        <f ca="1">COUNTIFS(INDIRECT(Data!$J$2),"L")</f>
        <v>0</v>
      </c>
      <c r="AT1334" s="47">
        <f ca="1">IFERROR(Attd_Sheet[[#This Row],[Classes Attended]]/Attd_Sheet[[#This Row],[Column1]],"")</f>
        <v>0.8</v>
      </c>
      <c r="AU1334" s="26"/>
    </row>
    <row r="1335" spans="1:47" hidden="1" x14ac:dyDescent="0.25">
      <c r="A1335" s="42">
        <f>COUNTIFS(Attd_Sheet[Student ID],Attd_Sheet[[#This Row],[Student ID]])</f>
        <v>1</v>
      </c>
      <c r="B1335" s="13" t="s">
        <v>137</v>
      </c>
      <c r="C1335" s="13" t="s">
        <v>3443</v>
      </c>
      <c r="D1335" s="254" t="s">
        <v>2828</v>
      </c>
      <c r="E1335" s="75" t="s">
        <v>2829</v>
      </c>
      <c r="F1335" s="15" t="s">
        <v>31</v>
      </c>
      <c r="G1335" s="75" t="s">
        <v>3061</v>
      </c>
      <c r="H1335" s="15" t="s">
        <v>7</v>
      </c>
      <c r="I1335" s="15" t="s">
        <v>2868</v>
      </c>
      <c r="J1335" s="77" t="s">
        <v>3044</v>
      </c>
      <c r="K1335" s="4"/>
      <c r="L1335" s="4"/>
      <c r="M1335" s="4"/>
      <c r="N1335" s="185"/>
      <c r="O1335" s="4"/>
      <c r="P1335" s="4"/>
      <c r="Q1335" s="4"/>
      <c r="R1335" s="4"/>
      <c r="S1335" s="4"/>
      <c r="T1335" s="4"/>
      <c r="U1335" s="4"/>
      <c r="V1335" s="4"/>
      <c r="W1335" s="185"/>
      <c r="X1335" s="4"/>
      <c r="Y1335" s="4"/>
      <c r="Z1335" s="4"/>
      <c r="AA1335" s="4"/>
      <c r="AB1335" s="4"/>
      <c r="AC1335" s="4"/>
      <c r="AD1335" s="4" t="s">
        <v>16</v>
      </c>
      <c r="AE1335" s="236"/>
      <c r="AF1335" s="4" t="s">
        <v>16</v>
      </c>
      <c r="AG1335" s="4"/>
      <c r="AH1335" s="4"/>
      <c r="AI1335" s="4" t="s">
        <v>16</v>
      </c>
      <c r="AJ1335" s="4"/>
      <c r="AK1335" s="4" t="s">
        <v>16</v>
      </c>
      <c r="AL1335" s="4"/>
      <c r="AM1335" s="4" t="s">
        <v>16</v>
      </c>
      <c r="AN1335" s="4"/>
      <c r="AO1335" s="4"/>
      <c r="AP1335" s="45">
        <f ca="1">COUNTIFS(INDIRECT(Data!$J$2),"&lt;&gt;")</f>
        <v>5</v>
      </c>
      <c r="AQ1335" s="45">
        <f ca="1">COUNTIFS(INDIRECT(Data!$J$2),"P")</f>
        <v>5</v>
      </c>
      <c r="AR1335" s="45">
        <f ca="1">COUNTIFS(INDIRECT(Data!$J$2),"A")</f>
        <v>0</v>
      </c>
      <c r="AS1335" s="46">
        <f ca="1">COUNTIFS(INDIRECT(Data!$J$2),"L")</f>
        <v>0</v>
      </c>
      <c r="AT1335" s="47">
        <f ca="1">IFERROR(Attd_Sheet[[#This Row],[Classes Attended]]/Attd_Sheet[[#This Row],[Column1]],"")</f>
        <v>1</v>
      </c>
      <c r="AU1335" s="26"/>
    </row>
    <row r="1336" spans="1:47" hidden="1" x14ac:dyDescent="0.25">
      <c r="A1336" s="42">
        <f>COUNTIFS(Attd_Sheet[Student ID],Attd_Sheet[[#This Row],[Student ID]])</f>
        <v>1</v>
      </c>
      <c r="B1336" s="13" t="s">
        <v>137</v>
      </c>
      <c r="C1336" s="13" t="s">
        <v>3443</v>
      </c>
      <c r="D1336" s="219" t="s">
        <v>3482</v>
      </c>
      <c r="E1336" s="75" t="s">
        <v>3064</v>
      </c>
      <c r="F1336" s="15" t="s">
        <v>31</v>
      </c>
      <c r="G1336" s="75" t="s">
        <v>3061</v>
      </c>
      <c r="H1336" s="15" t="s">
        <v>7</v>
      </c>
      <c r="I1336" s="15" t="s">
        <v>2868</v>
      </c>
      <c r="J1336" s="77" t="s">
        <v>3044</v>
      </c>
      <c r="K1336" s="4"/>
      <c r="L1336" s="4"/>
      <c r="M1336" s="4"/>
      <c r="N1336" s="185"/>
      <c r="O1336" s="4"/>
      <c r="P1336" s="4"/>
      <c r="Q1336" s="4"/>
      <c r="R1336" s="4"/>
      <c r="S1336" s="4"/>
      <c r="T1336" s="4"/>
      <c r="U1336" s="4"/>
      <c r="V1336" s="4"/>
      <c r="W1336" s="185"/>
      <c r="X1336" s="4"/>
      <c r="Y1336" s="4"/>
      <c r="Z1336" s="4"/>
      <c r="AA1336" s="4"/>
      <c r="AB1336" s="4"/>
      <c r="AC1336" s="4"/>
      <c r="AD1336" s="4" t="s">
        <v>16</v>
      </c>
      <c r="AE1336" s="236"/>
      <c r="AF1336" s="4" t="s">
        <v>16</v>
      </c>
      <c r="AG1336" s="4"/>
      <c r="AH1336" s="4"/>
      <c r="AI1336" s="4" t="s">
        <v>16</v>
      </c>
      <c r="AJ1336" s="4"/>
      <c r="AK1336" s="4" t="s">
        <v>28</v>
      </c>
      <c r="AL1336" s="4"/>
      <c r="AM1336" s="4" t="s">
        <v>16</v>
      </c>
      <c r="AN1336" s="4"/>
      <c r="AO1336" s="4"/>
      <c r="AP1336" s="45">
        <f ca="1">COUNTIFS(INDIRECT(Data!$J$2),"&lt;&gt;")</f>
        <v>5</v>
      </c>
      <c r="AQ1336" s="45">
        <f ca="1">COUNTIFS(INDIRECT(Data!$J$2),"P")</f>
        <v>4</v>
      </c>
      <c r="AR1336" s="45">
        <f ca="1">COUNTIFS(INDIRECT(Data!$J$2),"A")</f>
        <v>1</v>
      </c>
      <c r="AS1336" s="46">
        <f ca="1">COUNTIFS(INDIRECT(Data!$J$2),"L")</f>
        <v>0</v>
      </c>
      <c r="AT1336" s="47">
        <f ca="1">IFERROR(Attd_Sheet[[#This Row],[Classes Attended]]/Attd_Sheet[[#This Row],[Column1]],"")</f>
        <v>0.8</v>
      </c>
      <c r="AU1336" s="26"/>
    </row>
    <row r="1337" spans="1:47" hidden="1" x14ac:dyDescent="0.25">
      <c r="A1337" s="42">
        <f>COUNTIFS(Attd_Sheet[Student ID],Attd_Sheet[[#This Row],[Student ID]])</f>
        <v>1</v>
      </c>
      <c r="B1337" s="13" t="s">
        <v>137</v>
      </c>
      <c r="C1337" s="13" t="s">
        <v>3443</v>
      </c>
      <c r="D1337" s="219" t="s">
        <v>3483</v>
      </c>
      <c r="E1337" s="75" t="s">
        <v>3065</v>
      </c>
      <c r="F1337" s="15" t="s">
        <v>31</v>
      </c>
      <c r="G1337" s="75" t="s">
        <v>3061</v>
      </c>
      <c r="H1337" s="15" t="s">
        <v>7</v>
      </c>
      <c r="I1337" s="15" t="s">
        <v>2868</v>
      </c>
      <c r="J1337" s="77" t="s">
        <v>3044</v>
      </c>
      <c r="K1337" s="4"/>
      <c r="L1337" s="4"/>
      <c r="M1337" s="4"/>
      <c r="N1337" s="185"/>
      <c r="O1337" s="4"/>
      <c r="P1337" s="4"/>
      <c r="Q1337" s="4"/>
      <c r="R1337" s="4"/>
      <c r="S1337" s="4"/>
      <c r="T1337" s="4"/>
      <c r="U1337" s="4"/>
      <c r="V1337" s="4"/>
      <c r="W1337" s="185"/>
      <c r="X1337" s="4"/>
      <c r="Y1337" s="4"/>
      <c r="Z1337" s="4"/>
      <c r="AA1337" s="4"/>
      <c r="AB1337" s="4"/>
      <c r="AC1337" s="4"/>
      <c r="AD1337" s="4" t="s">
        <v>16</v>
      </c>
      <c r="AE1337" s="236"/>
      <c r="AF1337" s="4" t="s">
        <v>16</v>
      </c>
      <c r="AG1337" s="4"/>
      <c r="AH1337" s="4"/>
      <c r="AI1337" s="4" t="s">
        <v>16</v>
      </c>
      <c r="AJ1337" s="4"/>
      <c r="AK1337" s="4" t="s">
        <v>16</v>
      </c>
      <c r="AL1337" s="4"/>
      <c r="AM1337" s="4" t="s">
        <v>28</v>
      </c>
      <c r="AN1337" s="4"/>
      <c r="AO1337" s="4"/>
      <c r="AP1337" s="45">
        <f ca="1">COUNTIFS(INDIRECT(Data!$J$2),"&lt;&gt;")</f>
        <v>5</v>
      </c>
      <c r="AQ1337" s="45">
        <f ca="1">COUNTIFS(INDIRECT(Data!$J$2),"P")</f>
        <v>4</v>
      </c>
      <c r="AR1337" s="45">
        <f ca="1">COUNTIFS(INDIRECT(Data!$J$2),"A")</f>
        <v>1</v>
      </c>
      <c r="AS1337" s="46">
        <f ca="1">COUNTIFS(INDIRECT(Data!$J$2),"L")</f>
        <v>0</v>
      </c>
      <c r="AT1337" s="47">
        <f ca="1">IFERROR(Attd_Sheet[[#This Row],[Classes Attended]]/Attd_Sheet[[#This Row],[Column1]],"")</f>
        <v>0.8</v>
      </c>
      <c r="AU1337" s="26"/>
    </row>
    <row r="1338" spans="1:47" hidden="1" x14ac:dyDescent="0.25">
      <c r="A1338" s="42">
        <f>COUNTIFS(Attd_Sheet[Student ID],Attd_Sheet[[#This Row],[Student ID]])</f>
        <v>1</v>
      </c>
      <c r="B1338" s="13" t="s">
        <v>137</v>
      </c>
      <c r="C1338" s="13" t="s">
        <v>3443</v>
      </c>
      <c r="D1338" s="219" t="s">
        <v>3484</v>
      </c>
      <c r="E1338" s="75" t="s">
        <v>3066</v>
      </c>
      <c r="F1338" s="15" t="s">
        <v>31</v>
      </c>
      <c r="G1338" s="75" t="s">
        <v>3061</v>
      </c>
      <c r="H1338" s="15" t="s">
        <v>7</v>
      </c>
      <c r="I1338" s="15" t="s">
        <v>2868</v>
      </c>
      <c r="J1338" s="77" t="s">
        <v>3044</v>
      </c>
      <c r="K1338" s="4"/>
      <c r="L1338" s="4"/>
      <c r="M1338" s="4"/>
      <c r="N1338" s="185"/>
      <c r="O1338" s="4"/>
      <c r="P1338" s="4"/>
      <c r="Q1338" s="4"/>
      <c r="R1338" s="4"/>
      <c r="S1338" s="4"/>
      <c r="T1338" s="4"/>
      <c r="U1338" s="4"/>
      <c r="V1338" s="4"/>
      <c r="W1338" s="185"/>
      <c r="X1338" s="4"/>
      <c r="Y1338" s="4"/>
      <c r="Z1338" s="4"/>
      <c r="AA1338" s="4"/>
      <c r="AB1338" s="4"/>
      <c r="AC1338" s="4"/>
      <c r="AD1338" s="4" t="s">
        <v>16</v>
      </c>
      <c r="AE1338" s="236"/>
      <c r="AF1338" s="4" t="s">
        <v>28</v>
      </c>
      <c r="AG1338" s="4"/>
      <c r="AH1338" s="4"/>
      <c r="AI1338" s="4" t="s">
        <v>16</v>
      </c>
      <c r="AJ1338" s="4"/>
      <c r="AK1338" s="4" t="s">
        <v>16</v>
      </c>
      <c r="AL1338" s="4"/>
      <c r="AM1338" s="4" t="s">
        <v>16</v>
      </c>
      <c r="AN1338" s="4"/>
      <c r="AO1338" s="4"/>
      <c r="AP1338" s="45">
        <f ca="1">COUNTIFS(INDIRECT(Data!$J$2),"&lt;&gt;")</f>
        <v>5</v>
      </c>
      <c r="AQ1338" s="45">
        <f ca="1">COUNTIFS(INDIRECT(Data!$J$2),"P")</f>
        <v>4</v>
      </c>
      <c r="AR1338" s="45">
        <f ca="1">COUNTIFS(INDIRECT(Data!$J$2),"A")</f>
        <v>1</v>
      </c>
      <c r="AS1338" s="46">
        <f ca="1">COUNTIFS(INDIRECT(Data!$J$2),"L")</f>
        <v>0</v>
      </c>
      <c r="AT1338" s="47">
        <f ca="1">IFERROR(Attd_Sheet[[#This Row],[Classes Attended]]/Attd_Sheet[[#This Row],[Column1]],"")</f>
        <v>0.8</v>
      </c>
      <c r="AU1338" s="26"/>
    </row>
    <row r="1339" spans="1:47" ht="15.75" hidden="1" customHeight="1" x14ac:dyDescent="0.25">
      <c r="A1339" s="42">
        <f>COUNTIFS(Attd_Sheet[Student ID],Attd_Sheet[[#This Row],[Student ID]])</f>
        <v>1</v>
      </c>
      <c r="B1339" s="13" t="s">
        <v>137</v>
      </c>
      <c r="C1339" s="13" t="s">
        <v>3443</v>
      </c>
      <c r="D1339" s="219" t="s">
        <v>3485</v>
      </c>
      <c r="E1339" s="75" t="s">
        <v>3067</v>
      </c>
      <c r="F1339" s="15" t="s">
        <v>31</v>
      </c>
      <c r="G1339" s="75" t="s">
        <v>3061</v>
      </c>
      <c r="H1339" s="15" t="s">
        <v>7</v>
      </c>
      <c r="I1339" s="15" t="s">
        <v>2868</v>
      </c>
      <c r="J1339" s="77" t="s">
        <v>3044</v>
      </c>
      <c r="K1339" s="4"/>
      <c r="L1339" s="4"/>
      <c r="M1339" s="4"/>
      <c r="N1339" s="185"/>
      <c r="O1339" s="4"/>
      <c r="P1339" s="4"/>
      <c r="Q1339" s="4"/>
      <c r="R1339" s="4"/>
      <c r="S1339" s="4"/>
      <c r="T1339" s="4"/>
      <c r="U1339" s="4"/>
      <c r="V1339" s="4"/>
      <c r="W1339" s="185"/>
      <c r="X1339" s="4"/>
      <c r="Y1339" s="4"/>
      <c r="Z1339" s="4"/>
      <c r="AA1339" s="4"/>
      <c r="AB1339" s="4"/>
      <c r="AC1339" s="4"/>
      <c r="AD1339" s="4" t="s">
        <v>16</v>
      </c>
      <c r="AE1339" s="236"/>
      <c r="AF1339" s="4" t="s">
        <v>16</v>
      </c>
      <c r="AG1339" s="4"/>
      <c r="AH1339" s="4"/>
      <c r="AI1339" s="4" t="s">
        <v>16</v>
      </c>
      <c r="AJ1339" s="4"/>
      <c r="AK1339" s="4" t="s">
        <v>16</v>
      </c>
      <c r="AL1339" s="4"/>
      <c r="AM1339" s="4" t="s">
        <v>28</v>
      </c>
      <c r="AN1339" s="4"/>
      <c r="AO1339" s="4"/>
      <c r="AP1339" s="45">
        <f ca="1">COUNTIFS(INDIRECT(Data!$J$2),"&lt;&gt;")</f>
        <v>5</v>
      </c>
      <c r="AQ1339" s="45">
        <f ca="1">COUNTIFS(INDIRECT(Data!$J$2),"P")</f>
        <v>4</v>
      </c>
      <c r="AR1339" s="45">
        <f ca="1">COUNTIFS(INDIRECT(Data!$J$2),"A")</f>
        <v>1</v>
      </c>
      <c r="AS1339" s="46">
        <f ca="1">COUNTIFS(INDIRECT(Data!$J$2),"L")</f>
        <v>0</v>
      </c>
      <c r="AT1339" s="47">
        <f ca="1">IFERROR(Attd_Sheet[[#This Row],[Classes Attended]]/Attd_Sheet[[#This Row],[Column1]],"")</f>
        <v>0.8</v>
      </c>
      <c r="AU1339" s="26"/>
    </row>
    <row r="1340" spans="1:47" hidden="1" x14ac:dyDescent="0.25">
      <c r="A1340" s="42">
        <f>COUNTIFS(Attd_Sheet[Student ID],Attd_Sheet[[#This Row],[Student ID]])</f>
        <v>1</v>
      </c>
      <c r="B1340" s="13" t="s">
        <v>137</v>
      </c>
      <c r="C1340" s="13" t="s">
        <v>3443</v>
      </c>
      <c r="D1340" s="219" t="s">
        <v>3486</v>
      </c>
      <c r="E1340" s="75" t="s">
        <v>3068</v>
      </c>
      <c r="F1340" s="15" t="s">
        <v>31</v>
      </c>
      <c r="G1340" s="75" t="s">
        <v>3061</v>
      </c>
      <c r="H1340" s="15" t="s">
        <v>7</v>
      </c>
      <c r="I1340" s="15" t="s">
        <v>2868</v>
      </c>
      <c r="J1340" s="77" t="s">
        <v>3044</v>
      </c>
      <c r="K1340" s="4"/>
      <c r="L1340" s="4"/>
      <c r="M1340" s="4"/>
      <c r="N1340" s="185"/>
      <c r="O1340" s="4"/>
      <c r="P1340" s="4"/>
      <c r="Q1340" s="4"/>
      <c r="R1340" s="4"/>
      <c r="S1340" s="4"/>
      <c r="T1340" s="4"/>
      <c r="U1340" s="4"/>
      <c r="V1340" s="4"/>
      <c r="W1340" s="185"/>
      <c r="X1340" s="4"/>
      <c r="Y1340" s="4"/>
      <c r="Z1340" s="4"/>
      <c r="AA1340" s="4"/>
      <c r="AB1340" s="4"/>
      <c r="AC1340" s="4"/>
      <c r="AD1340" s="4" t="s">
        <v>16</v>
      </c>
      <c r="AE1340" s="236"/>
      <c r="AF1340" s="4" t="s">
        <v>28</v>
      </c>
      <c r="AG1340" s="4"/>
      <c r="AH1340" s="4"/>
      <c r="AI1340" s="4" t="s">
        <v>16</v>
      </c>
      <c r="AJ1340" s="4"/>
      <c r="AK1340" s="4" t="s">
        <v>16</v>
      </c>
      <c r="AL1340" s="4"/>
      <c r="AM1340" s="4" t="s">
        <v>28</v>
      </c>
      <c r="AN1340" s="4"/>
      <c r="AO1340" s="4"/>
      <c r="AP1340" s="45">
        <f ca="1">COUNTIFS(INDIRECT(Data!$J$2),"&lt;&gt;")</f>
        <v>5</v>
      </c>
      <c r="AQ1340" s="45">
        <f ca="1">COUNTIFS(INDIRECT(Data!$J$2),"P")</f>
        <v>3</v>
      </c>
      <c r="AR1340" s="45">
        <f ca="1">COUNTIFS(INDIRECT(Data!$J$2),"A")</f>
        <v>2</v>
      </c>
      <c r="AS1340" s="46">
        <f ca="1">COUNTIFS(INDIRECT(Data!$J$2),"L")</f>
        <v>0</v>
      </c>
      <c r="AT1340" s="47">
        <f ca="1">IFERROR(Attd_Sheet[[#This Row],[Classes Attended]]/Attd_Sheet[[#This Row],[Column1]],"")</f>
        <v>0.6</v>
      </c>
      <c r="AU1340" s="26"/>
    </row>
    <row r="1341" spans="1:47" hidden="1" x14ac:dyDescent="0.25">
      <c r="A1341" s="42">
        <f>COUNTIFS(Attd_Sheet[Student ID],Attd_Sheet[[#This Row],[Student ID]])</f>
        <v>1</v>
      </c>
      <c r="B1341" s="13" t="s">
        <v>137</v>
      </c>
      <c r="C1341" s="13" t="s">
        <v>3443</v>
      </c>
      <c r="D1341" s="219" t="s">
        <v>3487</v>
      </c>
      <c r="E1341" s="75" t="s">
        <v>3069</v>
      </c>
      <c r="F1341" s="15" t="s">
        <v>31</v>
      </c>
      <c r="G1341" s="75" t="s">
        <v>3061</v>
      </c>
      <c r="H1341" s="15" t="s">
        <v>7</v>
      </c>
      <c r="I1341" s="15" t="s">
        <v>2868</v>
      </c>
      <c r="J1341" s="77" t="s">
        <v>3044</v>
      </c>
      <c r="K1341" s="4"/>
      <c r="L1341" s="4"/>
      <c r="M1341" s="4"/>
      <c r="N1341" s="185"/>
      <c r="O1341" s="4"/>
      <c r="P1341" s="4"/>
      <c r="Q1341" s="4"/>
      <c r="R1341" s="4"/>
      <c r="S1341" s="4"/>
      <c r="T1341" s="4"/>
      <c r="U1341" s="4"/>
      <c r="V1341" s="4"/>
      <c r="W1341" s="185"/>
      <c r="X1341" s="4"/>
      <c r="Y1341" s="4"/>
      <c r="Z1341" s="4"/>
      <c r="AA1341" s="4"/>
      <c r="AB1341" s="4"/>
      <c r="AC1341" s="4"/>
      <c r="AD1341" s="4" t="s">
        <v>16</v>
      </c>
      <c r="AE1341" s="236"/>
      <c r="AF1341" s="4" t="s">
        <v>16</v>
      </c>
      <c r="AG1341" s="4"/>
      <c r="AH1341" s="4"/>
      <c r="AI1341" s="4" t="s">
        <v>16</v>
      </c>
      <c r="AJ1341" s="4"/>
      <c r="AK1341" s="4" t="s">
        <v>16</v>
      </c>
      <c r="AL1341" s="4"/>
      <c r="AM1341" s="4" t="s">
        <v>16</v>
      </c>
      <c r="AN1341" s="4"/>
      <c r="AO1341" s="4"/>
      <c r="AP1341" s="45">
        <f ca="1">COUNTIFS(INDIRECT(Data!$J$2),"&lt;&gt;")</f>
        <v>5</v>
      </c>
      <c r="AQ1341" s="45">
        <f ca="1">COUNTIFS(INDIRECT(Data!$J$2),"P")</f>
        <v>5</v>
      </c>
      <c r="AR1341" s="45">
        <f ca="1">COUNTIFS(INDIRECT(Data!$J$2),"A")</f>
        <v>0</v>
      </c>
      <c r="AS1341" s="46">
        <f ca="1">COUNTIFS(INDIRECT(Data!$J$2),"L")</f>
        <v>0</v>
      </c>
      <c r="AT1341" s="47">
        <f ca="1">IFERROR(Attd_Sheet[[#This Row],[Classes Attended]]/Attd_Sheet[[#This Row],[Column1]],"")</f>
        <v>1</v>
      </c>
      <c r="AU1341" s="26"/>
    </row>
    <row r="1342" spans="1:47" hidden="1" x14ac:dyDescent="0.25">
      <c r="A1342" s="42">
        <f>COUNTIFS(Attd_Sheet[Student ID],Attd_Sheet[[#This Row],[Student ID]])</f>
        <v>1</v>
      </c>
      <c r="B1342" s="13" t="s">
        <v>137</v>
      </c>
      <c r="C1342" s="13" t="s">
        <v>3443</v>
      </c>
      <c r="D1342" s="219" t="s">
        <v>3488</v>
      </c>
      <c r="E1342" s="75" t="s">
        <v>1299</v>
      </c>
      <c r="F1342" s="15" t="s">
        <v>31</v>
      </c>
      <c r="G1342" s="75" t="s">
        <v>3061</v>
      </c>
      <c r="H1342" s="15" t="s">
        <v>7</v>
      </c>
      <c r="I1342" s="15" t="s">
        <v>2868</v>
      </c>
      <c r="J1342" s="77" t="s">
        <v>3044</v>
      </c>
      <c r="K1342" s="4"/>
      <c r="L1342" s="4"/>
      <c r="M1342" s="4"/>
      <c r="N1342" s="185"/>
      <c r="O1342" s="4"/>
      <c r="P1342" s="4"/>
      <c r="Q1342" s="4"/>
      <c r="R1342" s="4"/>
      <c r="S1342" s="4"/>
      <c r="T1342" s="4"/>
      <c r="U1342" s="4"/>
      <c r="V1342" s="4"/>
      <c r="W1342" s="185"/>
      <c r="X1342" s="4"/>
      <c r="Y1342" s="4"/>
      <c r="Z1342" s="4"/>
      <c r="AA1342" s="4"/>
      <c r="AB1342" s="4"/>
      <c r="AC1342" s="4"/>
      <c r="AD1342" s="4" t="s">
        <v>16</v>
      </c>
      <c r="AE1342" s="236"/>
      <c r="AF1342" s="4" t="s">
        <v>16</v>
      </c>
      <c r="AG1342" s="4"/>
      <c r="AH1342" s="4"/>
      <c r="AI1342" s="4" t="s">
        <v>16</v>
      </c>
      <c r="AJ1342" s="4"/>
      <c r="AK1342" s="4" t="s">
        <v>16</v>
      </c>
      <c r="AL1342" s="4"/>
      <c r="AM1342" s="4" t="s">
        <v>16</v>
      </c>
      <c r="AN1342" s="4"/>
      <c r="AO1342" s="4"/>
      <c r="AP1342" s="45">
        <f ca="1">COUNTIFS(INDIRECT(Data!$J$2),"&lt;&gt;")</f>
        <v>5</v>
      </c>
      <c r="AQ1342" s="45">
        <f ca="1">COUNTIFS(INDIRECT(Data!$J$2),"P")</f>
        <v>5</v>
      </c>
      <c r="AR1342" s="45">
        <f ca="1">COUNTIFS(INDIRECT(Data!$J$2),"A")</f>
        <v>0</v>
      </c>
      <c r="AS1342" s="46">
        <f ca="1">COUNTIFS(INDIRECT(Data!$J$2),"L")</f>
        <v>0</v>
      </c>
      <c r="AT1342" s="47">
        <f ca="1">IFERROR(Attd_Sheet[[#This Row],[Classes Attended]]/Attd_Sheet[[#This Row],[Column1]],"")</f>
        <v>1</v>
      </c>
      <c r="AU1342" s="26"/>
    </row>
    <row r="1343" spans="1:47" hidden="1" x14ac:dyDescent="0.25">
      <c r="A1343" s="42">
        <f>COUNTIFS(Attd_Sheet[Student ID],Attd_Sheet[[#This Row],[Student ID]])</f>
        <v>1</v>
      </c>
      <c r="B1343" s="13" t="s">
        <v>137</v>
      </c>
      <c r="C1343" s="13" t="s">
        <v>3443</v>
      </c>
      <c r="D1343" s="219" t="s">
        <v>3489</v>
      </c>
      <c r="E1343" s="75" t="s">
        <v>3070</v>
      </c>
      <c r="F1343" s="15" t="s">
        <v>31</v>
      </c>
      <c r="G1343" s="75" t="s">
        <v>3061</v>
      </c>
      <c r="H1343" s="15" t="s">
        <v>7</v>
      </c>
      <c r="I1343" s="15" t="s">
        <v>2868</v>
      </c>
      <c r="J1343" s="77" t="s">
        <v>3044</v>
      </c>
      <c r="K1343" s="4"/>
      <c r="L1343" s="4"/>
      <c r="M1343" s="4"/>
      <c r="N1343" s="185"/>
      <c r="O1343" s="4"/>
      <c r="P1343" s="4"/>
      <c r="Q1343" s="4"/>
      <c r="R1343" s="4"/>
      <c r="S1343" s="4"/>
      <c r="T1343" s="4"/>
      <c r="U1343" s="4"/>
      <c r="V1343" s="4"/>
      <c r="W1343" s="185"/>
      <c r="X1343" s="4"/>
      <c r="Y1343" s="4"/>
      <c r="Z1343" s="4"/>
      <c r="AA1343" s="4"/>
      <c r="AB1343" s="4"/>
      <c r="AC1343" s="4"/>
      <c r="AD1343" s="4" t="s">
        <v>16</v>
      </c>
      <c r="AE1343" s="236"/>
      <c r="AF1343" s="4" t="s">
        <v>16</v>
      </c>
      <c r="AG1343" s="4"/>
      <c r="AH1343" s="4"/>
      <c r="AI1343" s="4" t="s">
        <v>16</v>
      </c>
      <c r="AJ1343" s="4"/>
      <c r="AK1343" s="4" t="s">
        <v>16</v>
      </c>
      <c r="AL1343" s="4"/>
      <c r="AM1343" s="4" t="s">
        <v>16</v>
      </c>
      <c r="AN1343" s="4"/>
      <c r="AO1343" s="4"/>
      <c r="AP1343" s="45">
        <f ca="1">COUNTIFS(INDIRECT(Data!$J$2),"&lt;&gt;")</f>
        <v>5</v>
      </c>
      <c r="AQ1343" s="45">
        <f ca="1">COUNTIFS(INDIRECT(Data!$J$2),"P")</f>
        <v>5</v>
      </c>
      <c r="AR1343" s="45">
        <f ca="1">COUNTIFS(INDIRECT(Data!$J$2),"A")</f>
        <v>0</v>
      </c>
      <c r="AS1343" s="46">
        <f ca="1">COUNTIFS(INDIRECT(Data!$J$2),"L")</f>
        <v>0</v>
      </c>
      <c r="AT1343" s="47">
        <f ca="1">IFERROR(Attd_Sheet[[#This Row],[Classes Attended]]/Attd_Sheet[[#This Row],[Column1]],"")</f>
        <v>1</v>
      </c>
      <c r="AU1343" s="26"/>
    </row>
    <row r="1344" spans="1:47" hidden="1" x14ac:dyDescent="0.25">
      <c r="A1344" s="42">
        <f>COUNTIFS(Attd_Sheet[Student ID],Attd_Sheet[[#This Row],[Student ID]])</f>
        <v>1</v>
      </c>
      <c r="B1344" s="13" t="s">
        <v>137</v>
      </c>
      <c r="C1344" s="13" t="s">
        <v>3443</v>
      </c>
      <c r="D1344" s="219" t="s">
        <v>3490</v>
      </c>
      <c r="E1344" s="75" t="s">
        <v>3071</v>
      </c>
      <c r="F1344" s="15" t="s">
        <v>31</v>
      </c>
      <c r="G1344" s="75" t="s">
        <v>3061</v>
      </c>
      <c r="H1344" s="15" t="s">
        <v>7</v>
      </c>
      <c r="I1344" s="15" t="s">
        <v>2868</v>
      </c>
      <c r="J1344" s="77" t="s">
        <v>3044</v>
      </c>
      <c r="K1344" s="4"/>
      <c r="L1344" s="4"/>
      <c r="M1344" s="4"/>
      <c r="N1344" s="185"/>
      <c r="O1344" s="4"/>
      <c r="P1344" s="4"/>
      <c r="Q1344" s="4"/>
      <c r="R1344" s="4"/>
      <c r="S1344" s="4"/>
      <c r="T1344" s="4"/>
      <c r="U1344" s="4"/>
      <c r="V1344" s="4"/>
      <c r="W1344" s="185"/>
      <c r="X1344" s="4"/>
      <c r="Y1344" s="4"/>
      <c r="Z1344" s="4"/>
      <c r="AA1344" s="4"/>
      <c r="AB1344" s="4"/>
      <c r="AC1344" s="4"/>
      <c r="AD1344" s="4" t="s">
        <v>16</v>
      </c>
      <c r="AE1344" s="236"/>
      <c r="AF1344" s="4" t="s">
        <v>16</v>
      </c>
      <c r="AG1344" s="4"/>
      <c r="AH1344" s="4"/>
      <c r="AI1344" s="4" t="s">
        <v>16</v>
      </c>
      <c r="AJ1344" s="4"/>
      <c r="AK1344" s="4" t="s">
        <v>16</v>
      </c>
      <c r="AL1344" s="4"/>
      <c r="AM1344" s="4" t="s">
        <v>16</v>
      </c>
      <c r="AN1344" s="4"/>
      <c r="AO1344" s="4"/>
      <c r="AP1344" s="45">
        <f ca="1">COUNTIFS(INDIRECT(Data!$J$2),"&lt;&gt;")</f>
        <v>5</v>
      </c>
      <c r="AQ1344" s="45">
        <f ca="1">COUNTIFS(INDIRECT(Data!$J$2),"P")</f>
        <v>5</v>
      </c>
      <c r="AR1344" s="45">
        <f ca="1">COUNTIFS(INDIRECT(Data!$J$2),"A")</f>
        <v>0</v>
      </c>
      <c r="AS1344" s="46">
        <f ca="1">COUNTIFS(INDIRECT(Data!$J$2),"L")</f>
        <v>0</v>
      </c>
      <c r="AT1344" s="47">
        <f ca="1">IFERROR(Attd_Sheet[[#This Row],[Classes Attended]]/Attd_Sheet[[#This Row],[Column1]],"")</f>
        <v>1</v>
      </c>
      <c r="AU1344" s="26"/>
    </row>
    <row r="1345" spans="1:47" hidden="1" x14ac:dyDescent="0.25">
      <c r="A1345" s="42">
        <f>COUNTIFS(Attd_Sheet[Student ID],Attd_Sheet[[#This Row],[Student ID]])</f>
        <v>1</v>
      </c>
      <c r="B1345" s="13" t="s">
        <v>137</v>
      </c>
      <c r="C1345" s="13" t="s">
        <v>3443</v>
      </c>
      <c r="D1345" s="219" t="s">
        <v>3491</v>
      </c>
      <c r="E1345" s="75" t="s">
        <v>3072</v>
      </c>
      <c r="F1345" s="15" t="s">
        <v>31</v>
      </c>
      <c r="G1345" s="75" t="s">
        <v>3061</v>
      </c>
      <c r="H1345" s="15" t="s">
        <v>7</v>
      </c>
      <c r="I1345" s="15" t="s">
        <v>2868</v>
      </c>
      <c r="J1345" s="77" t="s">
        <v>3044</v>
      </c>
      <c r="K1345" s="4"/>
      <c r="L1345" s="4"/>
      <c r="M1345" s="4"/>
      <c r="N1345" s="185"/>
      <c r="O1345" s="4"/>
      <c r="P1345" s="4"/>
      <c r="Q1345" s="4"/>
      <c r="R1345" s="4"/>
      <c r="S1345" s="4"/>
      <c r="T1345" s="4"/>
      <c r="U1345" s="4"/>
      <c r="V1345" s="4"/>
      <c r="W1345" s="185"/>
      <c r="X1345" s="4"/>
      <c r="Y1345" s="4"/>
      <c r="Z1345" s="4"/>
      <c r="AA1345" s="4"/>
      <c r="AB1345" s="4"/>
      <c r="AC1345" s="4"/>
      <c r="AD1345" s="4" t="s">
        <v>16</v>
      </c>
      <c r="AE1345" s="236"/>
      <c r="AF1345" s="4" t="s">
        <v>16</v>
      </c>
      <c r="AG1345" s="4"/>
      <c r="AH1345" s="4"/>
      <c r="AI1345" s="4" t="s">
        <v>16</v>
      </c>
      <c r="AJ1345" s="4"/>
      <c r="AK1345" s="4" t="s">
        <v>16</v>
      </c>
      <c r="AL1345" s="4"/>
      <c r="AM1345" s="4" t="s">
        <v>16</v>
      </c>
      <c r="AN1345" s="4"/>
      <c r="AO1345" s="4"/>
      <c r="AP1345" s="45">
        <f ca="1">COUNTIFS(INDIRECT(Data!$J$2),"&lt;&gt;")</f>
        <v>5</v>
      </c>
      <c r="AQ1345" s="45">
        <f ca="1">COUNTIFS(INDIRECT(Data!$J$2),"P")</f>
        <v>5</v>
      </c>
      <c r="AR1345" s="45">
        <f ca="1">COUNTIFS(INDIRECT(Data!$J$2),"A")</f>
        <v>0</v>
      </c>
      <c r="AS1345" s="46">
        <f ca="1">COUNTIFS(INDIRECT(Data!$J$2),"L")</f>
        <v>0</v>
      </c>
      <c r="AT1345" s="47">
        <f ca="1">IFERROR(Attd_Sheet[[#This Row],[Classes Attended]]/Attd_Sheet[[#This Row],[Column1]],"")</f>
        <v>1</v>
      </c>
      <c r="AU1345" s="26"/>
    </row>
    <row r="1346" spans="1:47" hidden="1" x14ac:dyDescent="0.25">
      <c r="A1346" s="42">
        <f>COUNTIFS(Attd_Sheet[Student ID],Attd_Sheet[[#This Row],[Student ID]])</f>
        <v>1</v>
      </c>
      <c r="B1346" s="13" t="s">
        <v>137</v>
      </c>
      <c r="C1346" s="13" t="s">
        <v>3443</v>
      </c>
      <c r="D1346" s="219" t="s">
        <v>3492</v>
      </c>
      <c r="E1346" s="75" t="s">
        <v>3073</v>
      </c>
      <c r="F1346" s="15" t="s">
        <v>31</v>
      </c>
      <c r="G1346" s="75" t="s">
        <v>3061</v>
      </c>
      <c r="H1346" s="15" t="s">
        <v>7</v>
      </c>
      <c r="I1346" s="15" t="s">
        <v>2868</v>
      </c>
      <c r="J1346" s="77" t="s">
        <v>3044</v>
      </c>
      <c r="K1346" s="4"/>
      <c r="L1346" s="4"/>
      <c r="M1346" s="4"/>
      <c r="N1346" s="185"/>
      <c r="O1346" s="4"/>
      <c r="P1346" s="4"/>
      <c r="Q1346" s="4"/>
      <c r="R1346" s="4"/>
      <c r="S1346" s="4"/>
      <c r="T1346" s="4"/>
      <c r="U1346" s="4"/>
      <c r="V1346" s="4"/>
      <c r="W1346" s="185"/>
      <c r="X1346" s="4"/>
      <c r="Y1346" s="4"/>
      <c r="Z1346" s="4"/>
      <c r="AA1346" s="4"/>
      <c r="AB1346" s="4"/>
      <c r="AC1346" s="4"/>
      <c r="AD1346" s="4" t="s">
        <v>16</v>
      </c>
      <c r="AE1346" s="236"/>
      <c r="AF1346" s="4" t="s">
        <v>16</v>
      </c>
      <c r="AG1346" s="4"/>
      <c r="AH1346" s="4"/>
      <c r="AI1346" s="4" t="s">
        <v>16</v>
      </c>
      <c r="AJ1346" s="4"/>
      <c r="AK1346" s="4" t="s">
        <v>16</v>
      </c>
      <c r="AL1346" s="4"/>
      <c r="AM1346" s="4" t="s">
        <v>16</v>
      </c>
      <c r="AN1346" s="4"/>
      <c r="AO1346" s="4"/>
      <c r="AP1346" s="45">
        <f ca="1">COUNTIFS(INDIRECT(Data!$J$2),"&lt;&gt;")</f>
        <v>5</v>
      </c>
      <c r="AQ1346" s="45">
        <f ca="1">COUNTIFS(INDIRECT(Data!$J$2),"P")</f>
        <v>5</v>
      </c>
      <c r="AR1346" s="45">
        <f ca="1">COUNTIFS(INDIRECT(Data!$J$2),"A")</f>
        <v>0</v>
      </c>
      <c r="AS1346" s="46">
        <f ca="1">COUNTIFS(INDIRECT(Data!$J$2),"L")</f>
        <v>0</v>
      </c>
      <c r="AT1346" s="47">
        <f ca="1">IFERROR(Attd_Sheet[[#This Row],[Classes Attended]]/Attd_Sheet[[#This Row],[Column1]],"")</f>
        <v>1</v>
      </c>
      <c r="AU1346" s="26"/>
    </row>
    <row r="1347" spans="1:47" hidden="1" x14ac:dyDescent="0.25">
      <c r="A1347" s="42">
        <f>COUNTIFS(Attd_Sheet[Student ID],Attd_Sheet[[#This Row],[Student ID]])</f>
        <v>1</v>
      </c>
      <c r="B1347" s="13" t="s">
        <v>137</v>
      </c>
      <c r="C1347" s="13" t="s">
        <v>3443</v>
      </c>
      <c r="D1347" s="1" t="s">
        <v>3493</v>
      </c>
      <c r="E1347" s="75" t="s">
        <v>3074</v>
      </c>
      <c r="F1347" s="15" t="s">
        <v>31</v>
      </c>
      <c r="G1347" s="75" t="s">
        <v>3061</v>
      </c>
      <c r="H1347" s="15" t="s">
        <v>7</v>
      </c>
      <c r="I1347" s="15" t="s">
        <v>2868</v>
      </c>
      <c r="J1347" s="77" t="s">
        <v>3044</v>
      </c>
      <c r="K1347" s="4"/>
      <c r="L1347" s="4"/>
      <c r="M1347" s="4"/>
      <c r="N1347" s="185"/>
      <c r="O1347" s="4"/>
      <c r="P1347" s="4"/>
      <c r="Q1347" s="4"/>
      <c r="R1347" s="4"/>
      <c r="S1347" s="4"/>
      <c r="T1347" s="4"/>
      <c r="U1347" s="4"/>
      <c r="V1347" s="4"/>
      <c r="W1347" s="185"/>
      <c r="X1347" s="4"/>
      <c r="Y1347" s="4"/>
      <c r="Z1347" s="4"/>
      <c r="AA1347" s="4"/>
      <c r="AB1347" s="4"/>
      <c r="AC1347" s="4"/>
      <c r="AD1347" s="4" t="s">
        <v>16</v>
      </c>
      <c r="AE1347" s="236"/>
      <c r="AF1347" s="4" t="s">
        <v>16</v>
      </c>
      <c r="AG1347" s="4"/>
      <c r="AH1347" s="4"/>
      <c r="AI1347" s="4" t="s">
        <v>16</v>
      </c>
      <c r="AJ1347" s="4"/>
      <c r="AK1347" s="4" t="s">
        <v>16</v>
      </c>
      <c r="AL1347" s="4"/>
      <c r="AM1347" s="4" t="s">
        <v>16</v>
      </c>
      <c r="AN1347" s="4"/>
      <c r="AO1347" s="4"/>
      <c r="AP1347" s="45">
        <f ca="1">COUNTIFS(INDIRECT(Data!$J$2),"&lt;&gt;")</f>
        <v>5</v>
      </c>
      <c r="AQ1347" s="45">
        <f ca="1">COUNTIFS(INDIRECT(Data!$J$2),"P")</f>
        <v>5</v>
      </c>
      <c r="AR1347" s="45">
        <f ca="1">COUNTIFS(INDIRECT(Data!$J$2),"A")</f>
        <v>0</v>
      </c>
      <c r="AS1347" s="46">
        <f ca="1">COUNTIFS(INDIRECT(Data!$J$2),"L")</f>
        <v>0</v>
      </c>
      <c r="AT1347" s="47">
        <f ca="1">IFERROR(Attd_Sheet[[#This Row],[Classes Attended]]/Attd_Sheet[[#This Row],[Column1]],"")</f>
        <v>1</v>
      </c>
      <c r="AU1347" s="26"/>
    </row>
    <row r="1348" spans="1:47" hidden="1" x14ac:dyDescent="0.25">
      <c r="A1348" s="42">
        <f>COUNTIFS(Attd_Sheet[Student ID],Attd_Sheet[[#This Row],[Student ID]])</f>
        <v>1</v>
      </c>
      <c r="B1348" s="13" t="s">
        <v>137</v>
      </c>
      <c r="C1348" s="13" t="s">
        <v>3443</v>
      </c>
      <c r="D1348" s="219" t="s">
        <v>3494</v>
      </c>
      <c r="E1348" s="75" t="s">
        <v>3075</v>
      </c>
      <c r="F1348" s="15" t="s">
        <v>31</v>
      </c>
      <c r="G1348" s="75" t="s">
        <v>3061</v>
      </c>
      <c r="H1348" s="15" t="s">
        <v>7</v>
      </c>
      <c r="I1348" s="15" t="s">
        <v>2868</v>
      </c>
      <c r="J1348" s="77" t="s">
        <v>3044</v>
      </c>
      <c r="K1348" s="4"/>
      <c r="L1348" s="4"/>
      <c r="M1348" s="4"/>
      <c r="N1348" s="185"/>
      <c r="O1348" s="4"/>
      <c r="P1348" s="4"/>
      <c r="Q1348" s="4"/>
      <c r="R1348" s="4"/>
      <c r="S1348" s="4"/>
      <c r="T1348" s="4"/>
      <c r="U1348" s="4"/>
      <c r="V1348" s="4"/>
      <c r="W1348" s="185"/>
      <c r="X1348" s="4"/>
      <c r="Y1348" s="4"/>
      <c r="Z1348" s="4"/>
      <c r="AA1348" s="4"/>
      <c r="AB1348" s="4"/>
      <c r="AC1348" s="4"/>
      <c r="AD1348" s="4" t="s">
        <v>16</v>
      </c>
      <c r="AE1348" s="236"/>
      <c r="AF1348" s="4" t="s">
        <v>16</v>
      </c>
      <c r="AG1348" s="4"/>
      <c r="AH1348" s="4"/>
      <c r="AI1348" s="4" t="s">
        <v>16</v>
      </c>
      <c r="AJ1348" s="4"/>
      <c r="AK1348" s="4" t="s">
        <v>28</v>
      </c>
      <c r="AL1348" s="4"/>
      <c r="AM1348" s="4" t="s">
        <v>16</v>
      </c>
      <c r="AN1348" s="4"/>
      <c r="AO1348" s="4"/>
      <c r="AP1348" s="45">
        <f ca="1">COUNTIFS(INDIRECT(Data!$J$2),"&lt;&gt;")</f>
        <v>5</v>
      </c>
      <c r="AQ1348" s="45">
        <f ca="1">COUNTIFS(INDIRECT(Data!$J$2),"P")</f>
        <v>4</v>
      </c>
      <c r="AR1348" s="45">
        <f ca="1">COUNTIFS(INDIRECT(Data!$J$2),"A")</f>
        <v>1</v>
      </c>
      <c r="AS1348" s="46">
        <f ca="1">COUNTIFS(INDIRECT(Data!$J$2),"L")</f>
        <v>0</v>
      </c>
      <c r="AT1348" s="47">
        <f ca="1">IFERROR(Attd_Sheet[[#This Row],[Classes Attended]]/Attd_Sheet[[#This Row],[Column1]],"")</f>
        <v>0.8</v>
      </c>
      <c r="AU1348" s="26"/>
    </row>
    <row r="1349" spans="1:47" hidden="1" x14ac:dyDescent="0.25">
      <c r="A1349" s="42">
        <f>COUNTIFS(Attd_Sheet[Student ID],Attd_Sheet[[#This Row],[Student ID]])</f>
        <v>1</v>
      </c>
      <c r="B1349" s="13" t="s">
        <v>137</v>
      </c>
      <c r="C1349" s="13" t="s">
        <v>3443</v>
      </c>
      <c r="D1349" s="219" t="s">
        <v>3495</v>
      </c>
      <c r="E1349" s="75" t="s">
        <v>3076</v>
      </c>
      <c r="F1349" s="15" t="s">
        <v>31</v>
      </c>
      <c r="G1349" s="75" t="s">
        <v>3061</v>
      </c>
      <c r="H1349" s="15" t="s">
        <v>7</v>
      </c>
      <c r="I1349" s="15" t="s">
        <v>2868</v>
      </c>
      <c r="J1349" s="77" t="s">
        <v>3044</v>
      </c>
      <c r="K1349" s="4"/>
      <c r="L1349" s="4"/>
      <c r="M1349" s="4"/>
      <c r="N1349" s="185"/>
      <c r="O1349" s="4"/>
      <c r="P1349" s="4"/>
      <c r="Q1349" s="4"/>
      <c r="R1349" s="4"/>
      <c r="S1349" s="4"/>
      <c r="T1349" s="4"/>
      <c r="U1349" s="4"/>
      <c r="V1349" s="4"/>
      <c r="W1349" s="185"/>
      <c r="X1349" s="4"/>
      <c r="Y1349" s="4"/>
      <c r="Z1349" s="4"/>
      <c r="AA1349" s="4"/>
      <c r="AB1349" s="4"/>
      <c r="AC1349" s="4"/>
      <c r="AD1349" s="4" t="s">
        <v>16</v>
      </c>
      <c r="AE1349" s="236"/>
      <c r="AF1349" s="4" t="s">
        <v>16</v>
      </c>
      <c r="AG1349" s="4"/>
      <c r="AH1349" s="4"/>
      <c r="AI1349" s="4" t="s">
        <v>16</v>
      </c>
      <c r="AJ1349" s="4"/>
      <c r="AK1349" s="4" t="s">
        <v>16</v>
      </c>
      <c r="AL1349" s="4"/>
      <c r="AM1349" s="4" t="s">
        <v>16</v>
      </c>
      <c r="AN1349" s="4"/>
      <c r="AO1349" s="4"/>
      <c r="AP1349" s="45">
        <f ca="1">COUNTIFS(INDIRECT(Data!$J$2),"&lt;&gt;")</f>
        <v>5</v>
      </c>
      <c r="AQ1349" s="45">
        <f ca="1">COUNTIFS(INDIRECT(Data!$J$2),"P")</f>
        <v>5</v>
      </c>
      <c r="AR1349" s="45">
        <f ca="1">COUNTIFS(INDIRECT(Data!$J$2),"A")</f>
        <v>0</v>
      </c>
      <c r="AS1349" s="46">
        <f ca="1">COUNTIFS(INDIRECT(Data!$J$2),"L")</f>
        <v>0</v>
      </c>
      <c r="AT1349" s="47">
        <f ca="1">IFERROR(Attd_Sheet[[#This Row],[Classes Attended]]/Attd_Sheet[[#This Row],[Column1]],"")</f>
        <v>1</v>
      </c>
      <c r="AU1349" s="26"/>
    </row>
    <row r="1350" spans="1:47" hidden="1" x14ac:dyDescent="0.25">
      <c r="A1350" s="42">
        <f>COUNTIFS(Attd_Sheet[Student ID],Attd_Sheet[[#This Row],[Student ID]])</f>
        <v>1</v>
      </c>
      <c r="B1350" s="13" t="s">
        <v>137</v>
      </c>
      <c r="C1350" s="13" t="s">
        <v>3443</v>
      </c>
      <c r="D1350" s="219" t="s">
        <v>3496</v>
      </c>
      <c r="E1350" s="75" t="s">
        <v>1652</v>
      </c>
      <c r="F1350" s="15" t="s">
        <v>31</v>
      </c>
      <c r="G1350" s="75" t="s">
        <v>3061</v>
      </c>
      <c r="H1350" s="15" t="s">
        <v>7</v>
      </c>
      <c r="I1350" s="15" t="s">
        <v>2868</v>
      </c>
      <c r="J1350" s="77" t="s">
        <v>3044</v>
      </c>
      <c r="K1350" s="4"/>
      <c r="L1350" s="4"/>
      <c r="M1350" s="4"/>
      <c r="N1350" s="185"/>
      <c r="O1350" s="4"/>
      <c r="P1350" s="4"/>
      <c r="Q1350" s="4"/>
      <c r="R1350" s="4"/>
      <c r="S1350" s="4"/>
      <c r="T1350" s="4"/>
      <c r="U1350" s="4"/>
      <c r="V1350" s="4"/>
      <c r="W1350" s="185"/>
      <c r="X1350" s="4"/>
      <c r="Y1350" s="4"/>
      <c r="Z1350" s="4"/>
      <c r="AA1350" s="4"/>
      <c r="AB1350" s="4"/>
      <c r="AC1350" s="4"/>
      <c r="AD1350" s="4" t="s">
        <v>16</v>
      </c>
      <c r="AE1350" s="236"/>
      <c r="AF1350" s="4" t="s">
        <v>16</v>
      </c>
      <c r="AG1350" s="4"/>
      <c r="AH1350" s="4"/>
      <c r="AI1350" s="4" t="s">
        <v>16</v>
      </c>
      <c r="AJ1350" s="4"/>
      <c r="AK1350" s="4" t="s">
        <v>16</v>
      </c>
      <c r="AL1350" s="4"/>
      <c r="AM1350" s="4" t="s">
        <v>16</v>
      </c>
      <c r="AN1350" s="4"/>
      <c r="AO1350" s="4"/>
      <c r="AP1350" s="45">
        <f ca="1">COUNTIFS(INDIRECT(Data!$J$2),"&lt;&gt;")</f>
        <v>5</v>
      </c>
      <c r="AQ1350" s="45">
        <f ca="1">COUNTIFS(INDIRECT(Data!$J$2),"P")</f>
        <v>5</v>
      </c>
      <c r="AR1350" s="45">
        <f ca="1">COUNTIFS(INDIRECT(Data!$J$2),"A")</f>
        <v>0</v>
      </c>
      <c r="AS1350" s="46">
        <f ca="1">COUNTIFS(INDIRECT(Data!$J$2),"L")</f>
        <v>0</v>
      </c>
      <c r="AT1350" s="47">
        <f ca="1">IFERROR(Attd_Sheet[[#This Row],[Classes Attended]]/Attd_Sheet[[#This Row],[Column1]],"")</f>
        <v>1</v>
      </c>
      <c r="AU1350" s="26"/>
    </row>
    <row r="1351" spans="1:47" hidden="1" x14ac:dyDescent="0.25">
      <c r="A1351" s="42">
        <f>COUNTIFS(Attd_Sheet[Student ID],Attd_Sheet[[#This Row],[Student ID]])</f>
        <v>1</v>
      </c>
      <c r="B1351" s="13" t="s">
        <v>137</v>
      </c>
      <c r="C1351" s="13" t="s">
        <v>3443</v>
      </c>
      <c r="D1351" s="219" t="s">
        <v>3497</v>
      </c>
      <c r="E1351" s="75" t="s">
        <v>3077</v>
      </c>
      <c r="F1351" s="15" t="s">
        <v>31</v>
      </c>
      <c r="G1351" s="75" t="s">
        <v>3061</v>
      </c>
      <c r="H1351" s="15" t="s">
        <v>7</v>
      </c>
      <c r="I1351" s="15" t="s">
        <v>2868</v>
      </c>
      <c r="J1351" s="77" t="s">
        <v>3044</v>
      </c>
      <c r="K1351" s="4"/>
      <c r="L1351" s="4"/>
      <c r="M1351" s="4"/>
      <c r="N1351" s="185"/>
      <c r="O1351" s="4"/>
      <c r="P1351" s="4"/>
      <c r="Q1351" s="4"/>
      <c r="R1351" s="4"/>
      <c r="S1351" s="4"/>
      <c r="T1351" s="4"/>
      <c r="U1351" s="4"/>
      <c r="V1351" s="4"/>
      <c r="W1351" s="185"/>
      <c r="X1351" s="4"/>
      <c r="Y1351" s="4"/>
      <c r="Z1351" s="4"/>
      <c r="AA1351" s="4"/>
      <c r="AB1351" s="4"/>
      <c r="AC1351" s="4"/>
      <c r="AD1351" s="4" t="s">
        <v>16</v>
      </c>
      <c r="AE1351" s="236"/>
      <c r="AF1351" s="4" t="s">
        <v>16</v>
      </c>
      <c r="AG1351" s="4"/>
      <c r="AH1351" s="4"/>
      <c r="AI1351" s="4" t="s">
        <v>16</v>
      </c>
      <c r="AJ1351" s="4"/>
      <c r="AK1351" s="4" t="s">
        <v>16</v>
      </c>
      <c r="AL1351" s="4"/>
      <c r="AM1351" s="4" t="s">
        <v>16</v>
      </c>
      <c r="AN1351" s="4"/>
      <c r="AO1351" s="4"/>
      <c r="AP1351" s="45">
        <f ca="1">COUNTIFS(INDIRECT(Data!$J$2),"&lt;&gt;")</f>
        <v>5</v>
      </c>
      <c r="AQ1351" s="45">
        <f ca="1">COUNTIFS(INDIRECT(Data!$J$2),"P")</f>
        <v>5</v>
      </c>
      <c r="AR1351" s="45">
        <f ca="1">COUNTIFS(INDIRECT(Data!$J$2),"A")</f>
        <v>0</v>
      </c>
      <c r="AS1351" s="46">
        <f ca="1">COUNTIFS(INDIRECT(Data!$J$2),"L")</f>
        <v>0</v>
      </c>
      <c r="AT1351" s="47">
        <f ca="1">IFERROR(Attd_Sheet[[#This Row],[Classes Attended]]/Attd_Sheet[[#This Row],[Column1]],"")</f>
        <v>1</v>
      </c>
      <c r="AU1351" s="26"/>
    </row>
    <row r="1352" spans="1:47" hidden="1" x14ac:dyDescent="0.25">
      <c r="A1352" s="42">
        <f>COUNTIFS(Attd_Sheet[Student ID],Attd_Sheet[[#This Row],[Student ID]])</f>
        <v>1</v>
      </c>
      <c r="B1352" s="13" t="s">
        <v>137</v>
      </c>
      <c r="C1352" s="13" t="s">
        <v>3443</v>
      </c>
      <c r="D1352" s="219" t="s">
        <v>3498</v>
      </c>
      <c r="E1352" s="75" t="s">
        <v>3078</v>
      </c>
      <c r="F1352" s="15" t="s">
        <v>31</v>
      </c>
      <c r="G1352" s="75" t="s">
        <v>3061</v>
      </c>
      <c r="H1352" s="15" t="s">
        <v>7</v>
      </c>
      <c r="I1352" s="15" t="s">
        <v>2868</v>
      </c>
      <c r="J1352" s="77" t="s">
        <v>3044</v>
      </c>
      <c r="K1352" s="4"/>
      <c r="L1352" s="4"/>
      <c r="M1352" s="4"/>
      <c r="N1352" s="185"/>
      <c r="O1352" s="4"/>
      <c r="P1352" s="4"/>
      <c r="Q1352" s="4"/>
      <c r="R1352" s="4"/>
      <c r="S1352" s="4"/>
      <c r="T1352" s="4"/>
      <c r="U1352" s="4"/>
      <c r="V1352" s="4"/>
      <c r="W1352" s="185"/>
      <c r="X1352" s="4"/>
      <c r="Y1352" s="4"/>
      <c r="Z1352" s="4"/>
      <c r="AA1352" s="4"/>
      <c r="AB1352" s="4"/>
      <c r="AC1352" s="4"/>
      <c r="AD1352" s="4" t="s">
        <v>16</v>
      </c>
      <c r="AE1352" s="236"/>
      <c r="AF1352" s="4" t="s">
        <v>16</v>
      </c>
      <c r="AG1352" s="4"/>
      <c r="AH1352" s="4"/>
      <c r="AI1352" s="4" t="s">
        <v>16</v>
      </c>
      <c r="AJ1352" s="4"/>
      <c r="AK1352" s="4" t="s">
        <v>16</v>
      </c>
      <c r="AL1352" s="4"/>
      <c r="AM1352" s="4" t="s">
        <v>28</v>
      </c>
      <c r="AN1352" s="4"/>
      <c r="AO1352" s="4"/>
      <c r="AP1352" s="45">
        <f ca="1">COUNTIFS(INDIRECT(Data!$J$2),"&lt;&gt;")</f>
        <v>5</v>
      </c>
      <c r="AQ1352" s="45">
        <f ca="1">COUNTIFS(INDIRECT(Data!$J$2),"P")</f>
        <v>4</v>
      </c>
      <c r="AR1352" s="45">
        <f ca="1">COUNTIFS(INDIRECT(Data!$J$2),"A")</f>
        <v>1</v>
      </c>
      <c r="AS1352" s="46">
        <f ca="1">COUNTIFS(INDIRECT(Data!$J$2),"L")</f>
        <v>0</v>
      </c>
      <c r="AT1352" s="47">
        <f ca="1">IFERROR(Attd_Sheet[[#This Row],[Classes Attended]]/Attd_Sheet[[#This Row],[Column1]],"")</f>
        <v>0.8</v>
      </c>
      <c r="AU1352" s="26"/>
    </row>
    <row r="1353" spans="1:47" hidden="1" x14ac:dyDescent="0.25">
      <c r="A1353" s="42">
        <f>COUNTIFS(Attd_Sheet[Student ID],Attd_Sheet[[#This Row],[Student ID]])</f>
        <v>1</v>
      </c>
      <c r="B1353" s="13" t="s">
        <v>137</v>
      </c>
      <c r="C1353" s="13" t="s">
        <v>3443</v>
      </c>
      <c r="D1353" s="219" t="s">
        <v>3499</v>
      </c>
      <c r="E1353" s="75" t="s">
        <v>3079</v>
      </c>
      <c r="F1353" s="15" t="s">
        <v>31</v>
      </c>
      <c r="G1353" s="75" t="s">
        <v>3061</v>
      </c>
      <c r="H1353" s="15" t="s">
        <v>7</v>
      </c>
      <c r="I1353" s="15" t="s">
        <v>2868</v>
      </c>
      <c r="J1353" s="77" t="s">
        <v>3044</v>
      </c>
      <c r="K1353" s="4"/>
      <c r="L1353" s="4"/>
      <c r="M1353" s="4"/>
      <c r="N1353" s="185"/>
      <c r="O1353" s="4"/>
      <c r="P1353" s="4"/>
      <c r="Q1353" s="4"/>
      <c r="R1353" s="4"/>
      <c r="S1353" s="4"/>
      <c r="T1353" s="4"/>
      <c r="U1353" s="4"/>
      <c r="V1353" s="4"/>
      <c r="W1353" s="185"/>
      <c r="X1353" s="4"/>
      <c r="Y1353" s="4"/>
      <c r="Z1353" s="4"/>
      <c r="AA1353" s="4"/>
      <c r="AB1353" s="4"/>
      <c r="AC1353" s="4"/>
      <c r="AD1353" s="4" t="s">
        <v>16</v>
      </c>
      <c r="AE1353" s="236"/>
      <c r="AF1353" s="4" t="s">
        <v>16</v>
      </c>
      <c r="AG1353" s="4"/>
      <c r="AH1353" s="4"/>
      <c r="AI1353" s="4" t="s">
        <v>16</v>
      </c>
      <c r="AJ1353" s="4"/>
      <c r="AK1353" s="4" t="s">
        <v>16</v>
      </c>
      <c r="AL1353" s="4"/>
      <c r="AM1353" s="4" t="s">
        <v>16</v>
      </c>
      <c r="AN1353" s="4"/>
      <c r="AO1353" s="4"/>
      <c r="AP1353" s="45">
        <f ca="1">COUNTIFS(INDIRECT(Data!$J$2),"&lt;&gt;")</f>
        <v>5</v>
      </c>
      <c r="AQ1353" s="45">
        <f ca="1">COUNTIFS(INDIRECT(Data!$J$2),"P")</f>
        <v>5</v>
      </c>
      <c r="AR1353" s="45">
        <f ca="1">COUNTIFS(INDIRECT(Data!$J$2),"A")</f>
        <v>0</v>
      </c>
      <c r="AS1353" s="46">
        <f ca="1">COUNTIFS(INDIRECT(Data!$J$2),"L")</f>
        <v>0</v>
      </c>
      <c r="AT1353" s="47">
        <f ca="1">IFERROR(Attd_Sheet[[#This Row],[Classes Attended]]/Attd_Sheet[[#This Row],[Column1]],"")</f>
        <v>1</v>
      </c>
      <c r="AU1353" s="26"/>
    </row>
    <row r="1354" spans="1:47" hidden="1" x14ac:dyDescent="0.25">
      <c r="A1354" s="42">
        <f>COUNTIFS(Attd_Sheet[Student ID],Attd_Sheet[[#This Row],[Student ID]])</f>
        <v>1</v>
      </c>
      <c r="B1354" s="13" t="s">
        <v>137</v>
      </c>
      <c r="C1354" s="13" t="s">
        <v>3443</v>
      </c>
      <c r="D1354" s="219" t="s">
        <v>3500</v>
      </c>
      <c r="E1354" s="75" t="s">
        <v>3080</v>
      </c>
      <c r="F1354" s="15" t="s">
        <v>31</v>
      </c>
      <c r="G1354" s="75" t="s">
        <v>3061</v>
      </c>
      <c r="H1354" s="15" t="s">
        <v>7</v>
      </c>
      <c r="I1354" s="15" t="s">
        <v>2868</v>
      </c>
      <c r="J1354" s="77" t="s">
        <v>3044</v>
      </c>
      <c r="K1354" s="4"/>
      <c r="L1354" s="4"/>
      <c r="M1354" s="4"/>
      <c r="N1354" s="185"/>
      <c r="O1354" s="4"/>
      <c r="P1354" s="4"/>
      <c r="Q1354" s="4"/>
      <c r="R1354" s="4"/>
      <c r="S1354" s="4"/>
      <c r="T1354" s="4"/>
      <c r="U1354" s="4"/>
      <c r="V1354" s="4"/>
      <c r="W1354" s="185"/>
      <c r="X1354" s="4"/>
      <c r="Y1354" s="4"/>
      <c r="Z1354" s="4"/>
      <c r="AA1354" s="4"/>
      <c r="AB1354" s="4"/>
      <c r="AC1354" s="4"/>
      <c r="AD1354" s="4" t="s">
        <v>16</v>
      </c>
      <c r="AE1354" s="236"/>
      <c r="AF1354" s="4" t="s">
        <v>16</v>
      </c>
      <c r="AG1354" s="4"/>
      <c r="AH1354" s="4"/>
      <c r="AI1354" s="4" t="s">
        <v>16</v>
      </c>
      <c r="AJ1354" s="4"/>
      <c r="AK1354" s="4" t="s">
        <v>16</v>
      </c>
      <c r="AL1354" s="4"/>
      <c r="AM1354" s="4" t="s">
        <v>16</v>
      </c>
      <c r="AN1354" s="4"/>
      <c r="AO1354" s="4"/>
      <c r="AP1354" s="45">
        <f ca="1">COUNTIFS(INDIRECT(Data!$J$2),"&lt;&gt;")</f>
        <v>5</v>
      </c>
      <c r="AQ1354" s="45">
        <f ca="1">COUNTIFS(INDIRECT(Data!$J$2),"P")</f>
        <v>5</v>
      </c>
      <c r="AR1354" s="45">
        <f ca="1">COUNTIFS(INDIRECT(Data!$J$2),"A")</f>
        <v>0</v>
      </c>
      <c r="AS1354" s="46">
        <f ca="1">COUNTIFS(INDIRECT(Data!$J$2),"L")</f>
        <v>0</v>
      </c>
      <c r="AT1354" s="47">
        <f ca="1">IFERROR(Attd_Sheet[[#This Row],[Classes Attended]]/Attd_Sheet[[#This Row],[Column1]],"")</f>
        <v>1</v>
      </c>
      <c r="AU1354" s="26"/>
    </row>
    <row r="1355" spans="1:47" hidden="1" x14ac:dyDescent="0.25">
      <c r="A1355" s="42">
        <f>COUNTIFS(Attd_Sheet[Student ID],Attd_Sheet[[#This Row],[Student ID]])</f>
        <v>1</v>
      </c>
      <c r="B1355" s="13" t="s">
        <v>137</v>
      </c>
      <c r="C1355" s="13" t="s">
        <v>2981</v>
      </c>
      <c r="D1355" s="1" t="s">
        <v>3504</v>
      </c>
      <c r="E1355" s="75" t="s">
        <v>3083</v>
      </c>
      <c r="F1355" s="15" t="s">
        <v>24</v>
      </c>
      <c r="G1355" s="75" t="s">
        <v>3088</v>
      </c>
      <c r="H1355" s="15" t="s">
        <v>7</v>
      </c>
      <c r="I1355" s="210" t="s">
        <v>2869</v>
      </c>
      <c r="J1355" s="20" t="s">
        <v>3437</v>
      </c>
      <c r="K1355" s="4"/>
      <c r="L1355" s="4"/>
      <c r="M1355" s="4"/>
      <c r="N1355" s="185"/>
      <c r="O1355" s="4"/>
      <c r="P1355" s="4"/>
      <c r="Q1355" s="4"/>
      <c r="R1355" s="4"/>
      <c r="S1355" s="4"/>
      <c r="T1355" s="4"/>
      <c r="U1355" s="4"/>
      <c r="V1355" s="4"/>
      <c r="W1355" s="185"/>
      <c r="X1355" s="4"/>
      <c r="Y1355" s="4"/>
      <c r="Z1355" s="4"/>
      <c r="AA1355" s="4"/>
      <c r="AB1355" s="4"/>
      <c r="AC1355" s="4"/>
      <c r="AD1355" s="4" t="s">
        <v>16</v>
      </c>
      <c r="AE1355" s="236"/>
      <c r="AF1355" s="4" t="s">
        <v>16</v>
      </c>
      <c r="AG1355" s="4"/>
      <c r="AH1355" s="4"/>
      <c r="AI1355" s="4" t="s">
        <v>16</v>
      </c>
      <c r="AJ1355" s="4"/>
      <c r="AK1355" s="4" t="s">
        <v>16</v>
      </c>
      <c r="AL1355" s="4"/>
      <c r="AM1355" s="4" t="s">
        <v>16</v>
      </c>
      <c r="AN1355" s="4"/>
      <c r="AO1355" s="4"/>
      <c r="AP1355" s="45">
        <f ca="1">COUNTIFS(INDIRECT(Data!$J$2),"&lt;&gt;")</f>
        <v>5</v>
      </c>
      <c r="AQ1355" s="45">
        <f ca="1">COUNTIFS(INDIRECT(Data!$J$2),"P")</f>
        <v>5</v>
      </c>
      <c r="AR1355" s="45">
        <f ca="1">COUNTIFS(INDIRECT(Data!$J$2),"A")</f>
        <v>0</v>
      </c>
      <c r="AS1355" s="46">
        <f ca="1">COUNTIFS(INDIRECT(Data!$J$2),"L")</f>
        <v>0</v>
      </c>
      <c r="AT1355" s="47">
        <f ca="1">IFERROR(Attd_Sheet[[#This Row],[Classes Attended]]/Attd_Sheet[[#This Row],[Column1]],"")</f>
        <v>1</v>
      </c>
      <c r="AU1355" s="26"/>
    </row>
    <row r="1356" spans="1:47" hidden="1" x14ac:dyDescent="0.25">
      <c r="A1356" s="42">
        <f>COUNTIFS(Attd_Sheet[Student ID],Attd_Sheet[[#This Row],[Student ID]])</f>
        <v>1</v>
      </c>
      <c r="B1356" s="13" t="s">
        <v>137</v>
      </c>
      <c r="C1356" s="13" t="s">
        <v>2981</v>
      </c>
      <c r="D1356" s="254" t="s">
        <v>3087</v>
      </c>
      <c r="E1356" s="75" t="s">
        <v>3084</v>
      </c>
      <c r="F1356" s="15" t="s">
        <v>24</v>
      </c>
      <c r="G1356" s="75" t="s">
        <v>3088</v>
      </c>
      <c r="H1356" s="15" t="s">
        <v>7</v>
      </c>
      <c r="I1356" s="210" t="s">
        <v>2869</v>
      </c>
      <c r="J1356" s="20" t="s">
        <v>3437</v>
      </c>
      <c r="K1356" s="4"/>
      <c r="L1356" s="4"/>
      <c r="M1356" s="4"/>
      <c r="N1356" s="185"/>
      <c r="O1356" s="4"/>
      <c r="P1356" s="4"/>
      <c r="Q1356" s="4"/>
      <c r="R1356" s="4"/>
      <c r="S1356" s="4"/>
      <c r="T1356" s="4"/>
      <c r="U1356" s="4"/>
      <c r="V1356" s="4"/>
      <c r="W1356" s="185"/>
      <c r="X1356" s="4"/>
      <c r="Y1356" s="4"/>
      <c r="Z1356" s="4"/>
      <c r="AA1356" s="4"/>
      <c r="AB1356" s="4"/>
      <c r="AC1356" s="4"/>
      <c r="AD1356" s="4" t="s">
        <v>16</v>
      </c>
      <c r="AE1356" s="236"/>
      <c r="AF1356" s="4" t="s">
        <v>16</v>
      </c>
      <c r="AG1356" s="4"/>
      <c r="AH1356" s="4"/>
      <c r="AI1356" s="4" t="s">
        <v>16</v>
      </c>
      <c r="AJ1356" s="4"/>
      <c r="AK1356" s="4" t="s">
        <v>16</v>
      </c>
      <c r="AL1356" s="4"/>
      <c r="AM1356" s="4" t="s">
        <v>16</v>
      </c>
      <c r="AN1356" s="4"/>
      <c r="AO1356" s="4"/>
      <c r="AP1356" s="45">
        <f ca="1">COUNTIFS(INDIRECT(Data!$J$2),"&lt;&gt;")</f>
        <v>5</v>
      </c>
      <c r="AQ1356" s="45">
        <f ca="1">COUNTIFS(INDIRECT(Data!$J$2),"P")</f>
        <v>5</v>
      </c>
      <c r="AR1356" s="45">
        <f ca="1">COUNTIFS(INDIRECT(Data!$J$2),"A")</f>
        <v>0</v>
      </c>
      <c r="AS1356" s="46">
        <f ca="1">COUNTIFS(INDIRECT(Data!$J$2),"L")</f>
        <v>0</v>
      </c>
      <c r="AT1356" s="47">
        <f ca="1">IFERROR(Attd_Sheet[[#This Row],[Classes Attended]]/Attd_Sheet[[#This Row],[Column1]],"")</f>
        <v>1</v>
      </c>
      <c r="AU1356" s="26"/>
    </row>
    <row r="1357" spans="1:47" hidden="1" x14ac:dyDescent="0.25">
      <c r="A1357" s="42">
        <f>COUNTIFS(Attd_Sheet[Student ID],Attd_Sheet[[#This Row],[Student ID]])</f>
        <v>1</v>
      </c>
      <c r="B1357" s="13" t="s">
        <v>137</v>
      </c>
      <c r="C1357" s="13" t="s">
        <v>2981</v>
      </c>
      <c r="D1357" s="1" t="s">
        <v>3505</v>
      </c>
      <c r="E1357" s="75" t="s">
        <v>3085</v>
      </c>
      <c r="F1357" s="15" t="s">
        <v>24</v>
      </c>
      <c r="G1357" s="75" t="s">
        <v>3088</v>
      </c>
      <c r="H1357" s="15" t="s">
        <v>7</v>
      </c>
      <c r="I1357" s="210" t="s">
        <v>2869</v>
      </c>
      <c r="J1357" s="20" t="s">
        <v>3437</v>
      </c>
      <c r="K1357" s="4"/>
      <c r="L1357" s="4"/>
      <c r="M1357" s="4"/>
      <c r="N1357" s="185"/>
      <c r="O1357" s="4"/>
      <c r="P1357" s="4"/>
      <c r="Q1357" s="4"/>
      <c r="R1357" s="4"/>
      <c r="S1357" s="4"/>
      <c r="T1357" s="4"/>
      <c r="U1357" s="4"/>
      <c r="V1357" s="4"/>
      <c r="W1357" s="185"/>
      <c r="X1357" s="4"/>
      <c r="Y1357" s="4"/>
      <c r="Z1357" s="4"/>
      <c r="AA1357" s="4"/>
      <c r="AB1357" s="4"/>
      <c r="AC1357" s="4"/>
      <c r="AD1357" s="4" t="s">
        <v>16</v>
      </c>
      <c r="AE1357" s="236"/>
      <c r="AF1357" s="4" t="s">
        <v>16</v>
      </c>
      <c r="AG1357" s="4"/>
      <c r="AH1357" s="4"/>
      <c r="AI1357" s="4" t="s">
        <v>16</v>
      </c>
      <c r="AJ1357" s="4"/>
      <c r="AK1357" s="4" t="s">
        <v>16</v>
      </c>
      <c r="AL1357" s="4"/>
      <c r="AM1357" s="4" t="s">
        <v>16</v>
      </c>
      <c r="AN1357" s="4"/>
      <c r="AO1357" s="4"/>
      <c r="AP1357" s="45">
        <f ca="1">COUNTIFS(INDIRECT(Data!$J$2),"&lt;&gt;")</f>
        <v>5</v>
      </c>
      <c r="AQ1357" s="45">
        <f ca="1">COUNTIFS(INDIRECT(Data!$J$2),"P")</f>
        <v>5</v>
      </c>
      <c r="AR1357" s="45">
        <f ca="1">COUNTIFS(INDIRECT(Data!$J$2),"A")</f>
        <v>0</v>
      </c>
      <c r="AS1357" s="46">
        <f ca="1">COUNTIFS(INDIRECT(Data!$J$2),"L")</f>
        <v>0</v>
      </c>
      <c r="AT1357" s="47">
        <f ca="1">IFERROR(Attd_Sheet[[#This Row],[Classes Attended]]/Attd_Sheet[[#This Row],[Column1]],"")</f>
        <v>1</v>
      </c>
      <c r="AU1357" s="26"/>
    </row>
    <row r="1358" spans="1:47" hidden="1" x14ac:dyDescent="0.25">
      <c r="A1358" s="42">
        <f>COUNTIFS(Attd_Sheet[Student ID],Attd_Sheet[[#This Row],[Student ID]])</f>
        <v>1</v>
      </c>
      <c r="B1358" s="13" t="s">
        <v>137</v>
      </c>
      <c r="C1358" s="13" t="s">
        <v>2981</v>
      </c>
      <c r="D1358" s="1" t="s">
        <v>3506</v>
      </c>
      <c r="E1358" s="75" t="s">
        <v>3086</v>
      </c>
      <c r="F1358" s="15" t="s">
        <v>24</v>
      </c>
      <c r="G1358" s="75" t="s">
        <v>3088</v>
      </c>
      <c r="H1358" s="15" t="s">
        <v>7</v>
      </c>
      <c r="I1358" s="210" t="s">
        <v>2869</v>
      </c>
      <c r="J1358" s="20" t="s">
        <v>3437</v>
      </c>
      <c r="K1358" s="4"/>
      <c r="L1358" s="4"/>
      <c r="M1358" s="4"/>
      <c r="N1358" s="185"/>
      <c r="O1358" s="4"/>
      <c r="P1358" s="4"/>
      <c r="Q1358" s="4"/>
      <c r="R1358" s="4"/>
      <c r="S1358" s="4"/>
      <c r="T1358" s="4"/>
      <c r="U1358" s="4"/>
      <c r="V1358" s="4"/>
      <c r="W1358" s="185"/>
      <c r="X1358" s="4"/>
      <c r="Y1358" s="4"/>
      <c r="Z1358" s="4"/>
      <c r="AA1358" s="4"/>
      <c r="AB1358" s="4"/>
      <c r="AC1358" s="4"/>
      <c r="AD1358" s="4" t="s">
        <v>16</v>
      </c>
      <c r="AE1358" s="236"/>
      <c r="AF1358" s="4" t="s">
        <v>16</v>
      </c>
      <c r="AG1358" s="4"/>
      <c r="AH1358" s="4"/>
      <c r="AI1358" s="4" t="s">
        <v>28</v>
      </c>
      <c r="AJ1358" s="4"/>
      <c r="AK1358" s="4" t="s">
        <v>28</v>
      </c>
      <c r="AL1358" s="4"/>
      <c r="AM1358" s="4" t="s">
        <v>28</v>
      </c>
      <c r="AN1358" s="4"/>
      <c r="AO1358" s="4"/>
      <c r="AP1358" s="45">
        <f ca="1">COUNTIFS(INDIRECT(Data!$J$2),"&lt;&gt;")</f>
        <v>5</v>
      </c>
      <c r="AQ1358" s="45">
        <f ca="1">COUNTIFS(INDIRECT(Data!$J$2),"P")</f>
        <v>2</v>
      </c>
      <c r="AR1358" s="45">
        <f ca="1">COUNTIFS(INDIRECT(Data!$J$2),"A")</f>
        <v>3</v>
      </c>
      <c r="AS1358" s="46">
        <f ca="1">COUNTIFS(INDIRECT(Data!$J$2),"L")</f>
        <v>0</v>
      </c>
      <c r="AT1358" s="47">
        <f ca="1">IFERROR(Attd_Sheet[[#This Row],[Classes Attended]]/Attd_Sheet[[#This Row],[Column1]],"")</f>
        <v>0.4</v>
      </c>
      <c r="AU1358" s="26"/>
    </row>
    <row r="1359" spans="1:47" hidden="1" x14ac:dyDescent="0.25">
      <c r="A1359" s="42">
        <f>COUNTIFS(Attd_Sheet[Student ID],Attd_Sheet[[#This Row],[Student ID]])</f>
        <v>1</v>
      </c>
      <c r="B1359" s="13" t="s">
        <v>137</v>
      </c>
      <c r="C1359" s="13" t="s">
        <v>2920</v>
      </c>
      <c r="D1359" s="255" t="s">
        <v>3222</v>
      </c>
      <c r="E1359" s="255" t="s">
        <v>3223</v>
      </c>
      <c r="F1359" s="15" t="s">
        <v>31</v>
      </c>
      <c r="G1359" s="269" t="s">
        <v>3058</v>
      </c>
      <c r="H1359" s="15" t="s">
        <v>6</v>
      </c>
      <c r="I1359" s="210" t="s">
        <v>2870</v>
      </c>
      <c r="J1359" s="211" t="s">
        <v>3229</v>
      </c>
      <c r="K1359" s="4"/>
      <c r="L1359" s="4"/>
      <c r="M1359" s="4"/>
      <c r="N1359" s="185"/>
      <c r="O1359" s="4"/>
      <c r="P1359" s="4"/>
      <c r="Q1359" s="4"/>
      <c r="R1359" s="4"/>
      <c r="S1359" s="4"/>
      <c r="T1359" s="4"/>
      <c r="U1359" s="4"/>
      <c r="V1359" s="4"/>
      <c r="W1359" s="185"/>
      <c r="X1359" s="4"/>
      <c r="Y1359" s="4"/>
      <c r="Z1359" s="4"/>
      <c r="AA1359" s="4"/>
      <c r="AB1359" s="4"/>
      <c r="AC1359" s="4" t="s">
        <v>28</v>
      </c>
      <c r="AD1359" s="4"/>
      <c r="AE1359" s="4" t="s">
        <v>28</v>
      </c>
      <c r="AF1359" s="4"/>
      <c r="AG1359" s="4"/>
      <c r="AH1359" s="4" t="s">
        <v>28</v>
      </c>
      <c r="AI1359" s="4"/>
      <c r="AJ1359" s="4" t="s">
        <v>28</v>
      </c>
      <c r="AK1359" s="4"/>
      <c r="AL1359" s="4" t="s">
        <v>28</v>
      </c>
      <c r="AM1359" s="4"/>
      <c r="AN1359" s="4"/>
      <c r="AO1359" s="4" t="s">
        <v>16</v>
      </c>
      <c r="AP1359" s="45">
        <f ca="1">COUNTIFS(INDIRECT(Data!$J$2),"&lt;&gt;")</f>
        <v>6</v>
      </c>
      <c r="AQ1359" s="45">
        <f ca="1">COUNTIFS(INDIRECT(Data!$J$2),"P")</f>
        <v>1</v>
      </c>
      <c r="AR1359" s="45">
        <f ca="1">COUNTIFS(INDIRECT(Data!$J$2),"A")</f>
        <v>5</v>
      </c>
      <c r="AS1359" s="46">
        <f ca="1">COUNTIFS(INDIRECT(Data!$J$2),"L")</f>
        <v>0</v>
      </c>
      <c r="AT1359" s="47">
        <f ca="1">IFERROR(Attd_Sheet[[#This Row],[Classes Attended]]/Attd_Sheet[[#This Row],[Column1]],"")</f>
        <v>0.16666666666666666</v>
      </c>
      <c r="AU1359" s="26"/>
    </row>
    <row r="1360" spans="1:47" hidden="1" x14ac:dyDescent="0.25">
      <c r="A1360" s="42">
        <f>COUNTIFS(Attd_Sheet[Student ID],Attd_Sheet[[#This Row],[Student ID]])</f>
        <v>1</v>
      </c>
      <c r="B1360" s="13" t="s">
        <v>137</v>
      </c>
      <c r="C1360" s="13" t="s">
        <v>2920</v>
      </c>
      <c r="D1360" s="219" t="s">
        <v>3440</v>
      </c>
      <c r="E1360" s="264" t="s">
        <v>3224</v>
      </c>
      <c r="F1360" s="15" t="s">
        <v>31</v>
      </c>
      <c r="G1360" s="269" t="s">
        <v>3058</v>
      </c>
      <c r="H1360" s="15" t="s">
        <v>6</v>
      </c>
      <c r="I1360" s="210" t="s">
        <v>2870</v>
      </c>
      <c r="J1360" s="211" t="s">
        <v>3229</v>
      </c>
      <c r="K1360" s="4"/>
      <c r="L1360" s="4"/>
      <c r="M1360" s="4"/>
      <c r="N1360" s="185"/>
      <c r="O1360" s="4"/>
      <c r="P1360" s="4"/>
      <c r="Q1360" s="4"/>
      <c r="R1360" s="4"/>
      <c r="S1360" s="4"/>
      <c r="T1360" s="4"/>
      <c r="U1360" s="4"/>
      <c r="V1360" s="4"/>
      <c r="W1360" s="185"/>
      <c r="X1360" s="4"/>
      <c r="Y1360" s="4"/>
      <c r="Z1360" s="4"/>
      <c r="AA1360" s="4"/>
      <c r="AB1360" s="4"/>
      <c r="AC1360" s="4" t="s">
        <v>16</v>
      </c>
      <c r="AD1360" s="4"/>
      <c r="AE1360" s="4" t="s">
        <v>28</v>
      </c>
      <c r="AF1360" s="4"/>
      <c r="AG1360" s="4"/>
      <c r="AH1360" s="4" t="s">
        <v>16</v>
      </c>
      <c r="AI1360" s="4"/>
      <c r="AJ1360" s="4" t="s">
        <v>16</v>
      </c>
      <c r="AK1360" s="4"/>
      <c r="AL1360" s="4" t="s">
        <v>16</v>
      </c>
      <c r="AM1360" s="4"/>
      <c r="AN1360" s="4"/>
      <c r="AO1360" s="4" t="s">
        <v>16</v>
      </c>
      <c r="AP1360" s="45">
        <f ca="1">COUNTIFS(INDIRECT(Data!$J$2),"&lt;&gt;")</f>
        <v>6</v>
      </c>
      <c r="AQ1360" s="45">
        <f ca="1">COUNTIFS(INDIRECT(Data!$J$2),"P")</f>
        <v>5</v>
      </c>
      <c r="AR1360" s="45">
        <f ca="1">COUNTIFS(INDIRECT(Data!$J$2),"A")</f>
        <v>1</v>
      </c>
      <c r="AS1360" s="46">
        <f ca="1">COUNTIFS(INDIRECT(Data!$J$2),"L")</f>
        <v>0</v>
      </c>
      <c r="AT1360" s="47">
        <f ca="1">IFERROR(Attd_Sheet[[#This Row],[Classes Attended]]/Attd_Sheet[[#This Row],[Column1]],"")</f>
        <v>0.83333333333333337</v>
      </c>
      <c r="AU1360" s="26"/>
    </row>
    <row r="1361" spans="1:47" hidden="1" x14ac:dyDescent="0.25">
      <c r="A1361" s="42">
        <f>COUNTIFS(Attd_Sheet[Student ID],Attd_Sheet[[#This Row],[Student ID]])</f>
        <v>8</v>
      </c>
      <c r="B1361" s="13" t="s">
        <v>137</v>
      </c>
      <c r="C1361" s="13" t="s">
        <v>2920</v>
      </c>
      <c r="D1361" s="215" t="s">
        <v>662</v>
      </c>
      <c r="E1361" s="264" t="s">
        <v>3225</v>
      </c>
      <c r="F1361" s="15" t="s">
        <v>31</v>
      </c>
      <c r="G1361" s="269" t="s">
        <v>3058</v>
      </c>
      <c r="H1361" s="15" t="s">
        <v>6</v>
      </c>
      <c r="I1361" s="210" t="s">
        <v>2870</v>
      </c>
      <c r="J1361" s="211" t="s">
        <v>3229</v>
      </c>
      <c r="K1361" s="4"/>
      <c r="L1361" s="4"/>
      <c r="M1361" s="4"/>
      <c r="N1361" s="185"/>
      <c r="O1361" s="4"/>
      <c r="P1361" s="4"/>
      <c r="Q1361" s="4"/>
      <c r="R1361" s="4"/>
      <c r="S1361" s="4"/>
      <c r="T1361" s="4"/>
      <c r="U1361" s="4"/>
      <c r="V1361" s="4"/>
      <c r="W1361" s="185"/>
      <c r="X1361" s="4"/>
      <c r="Y1361" s="4"/>
      <c r="Z1361" s="4"/>
      <c r="AA1361" s="4"/>
      <c r="AB1361" s="4"/>
      <c r="AC1361" s="4" t="s">
        <v>16</v>
      </c>
      <c r="AD1361" s="4"/>
      <c r="AE1361" s="4" t="s">
        <v>16</v>
      </c>
      <c r="AF1361" s="4"/>
      <c r="AG1361" s="4"/>
      <c r="AH1361" s="4" t="s">
        <v>28</v>
      </c>
      <c r="AI1361" s="4"/>
      <c r="AJ1361" s="4" t="s">
        <v>28</v>
      </c>
      <c r="AK1361" s="4"/>
      <c r="AL1361" s="4" t="s">
        <v>28</v>
      </c>
      <c r="AM1361" s="4"/>
      <c r="AN1361" s="4"/>
      <c r="AO1361" s="4" t="s">
        <v>28</v>
      </c>
      <c r="AP1361" s="45">
        <f ca="1">COUNTIFS(INDIRECT(Data!$J$2),"&lt;&gt;")</f>
        <v>6</v>
      </c>
      <c r="AQ1361" s="45">
        <f ca="1">COUNTIFS(INDIRECT(Data!$J$2),"P")</f>
        <v>2</v>
      </c>
      <c r="AR1361" s="45">
        <f ca="1">COUNTIFS(INDIRECT(Data!$J$2),"A")</f>
        <v>4</v>
      </c>
      <c r="AS1361" s="46">
        <f ca="1">COUNTIFS(INDIRECT(Data!$J$2),"L")</f>
        <v>0</v>
      </c>
      <c r="AT1361" s="47">
        <f ca="1">IFERROR(Attd_Sheet[[#This Row],[Classes Attended]]/Attd_Sheet[[#This Row],[Column1]],"")</f>
        <v>0.33333333333333331</v>
      </c>
      <c r="AU1361" s="26"/>
    </row>
    <row r="1362" spans="1:47" hidden="1" x14ac:dyDescent="0.25">
      <c r="A1362" s="42">
        <f>COUNTIFS(Attd_Sheet[Student ID],Attd_Sheet[[#This Row],[Student ID]])</f>
        <v>8</v>
      </c>
      <c r="B1362" s="13" t="s">
        <v>137</v>
      </c>
      <c r="C1362" s="13" t="s">
        <v>2920</v>
      </c>
      <c r="D1362" s="215" t="s">
        <v>662</v>
      </c>
      <c r="E1362" s="264" t="s">
        <v>3226</v>
      </c>
      <c r="F1362" s="15" t="s">
        <v>31</v>
      </c>
      <c r="G1362" s="269" t="s">
        <v>3058</v>
      </c>
      <c r="H1362" s="15" t="s">
        <v>6</v>
      </c>
      <c r="I1362" s="210" t="s">
        <v>2870</v>
      </c>
      <c r="J1362" s="211" t="s">
        <v>3229</v>
      </c>
      <c r="K1362" s="4"/>
      <c r="L1362" s="4"/>
      <c r="M1362" s="4"/>
      <c r="N1362" s="185"/>
      <c r="O1362" s="4"/>
      <c r="P1362" s="4"/>
      <c r="Q1362" s="4"/>
      <c r="R1362" s="4"/>
      <c r="S1362" s="4"/>
      <c r="T1362" s="4"/>
      <c r="U1362" s="4"/>
      <c r="V1362" s="4"/>
      <c r="W1362" s="185"/>
      <c r="X1362" s="4"/>
      <c r="Y1362" s="4"/>
      <c r="Z1362" s="4"/>
      <c r="AA1362" s="4"/>
      <c r="AB1362" s="4"/>
      <c r="AC1362" s="4" t="s">
        <v>16</v>
      </c>
      <c r="AD1362" s="4"/>
      <c r="AE1362" s="4" t="s">
        <v>16</v>
      </c>
      <c r="AF1362" s="4"/>
      <c r="AG1362" s="4"/>
      <c r="AH1362" s="4" t="s">
        <v>16</v>
      </c>
      <c r="AI1362" s="4"/>
      <c r="AJ1362" s="4" t="s">
        <v>16</v>
      </c>
      <c r="AK1362" s="4"/>
      <c r="AL1362" s="4" t="s">
        <v>16</v>
      </c>
      <c r="AM1362" s="4"/>
      <c r="AN1362" s="4"/>
      <c r="AO1362" s="4" t="s">
        <v>16</v>
      </c>
      <c r="AP1362" s="45">
        <f ca="1">COUNTIFS(INDIRECT(Data!$J$2),"&lt;&gt;")</f>
        <v>6</v>
      </c>
      <c r="AQ1362" s="45">
        <f ca="1">COUNTIFS(INDIRECT(Data!$J$2),"P")</f>
        <v>6</v>
      </c>
      <c r="AR1362" s="45">
        <f ca="1">COUNTIFS(INDIRECT(Data!$J$2),"A")</f>
        <v>0</v>
      </c>
      <c r="AS1362" s="46">
        <f ca="1">COUNTIFS(INDIRECT(Data!$J$2),"L")</f>
        <v>0</v>
      </c>
      <c r="AT1362" s="47">
        <f ca="1">IFERROR(Attd_Sheet[[#This Row],[Classes Attended]]/Attd_Sheet[[#This Row],[Column1]],"")</f>
        <v>1</v>
      </c>
      <c r="AU1362" s="26"/>
    </row>
    <row r="1363" spans="1:47" hidden="1" x14ac:dyDescent="0.25">
      <c r="A1363" s="42">
        <f>COUNTIFS(Attd_Sheet[Student ID],Attd_Sheet[[#This Row],[Student ID]])</f>
        <v>1</v>
      </c>
      <c r="B1363" s="13" t="s">
        <v>137</v>
      </c>
      <c r="C1363" s="13" t="s">
        <v>2920</v>
      </c>
      <c r="D1363" s="219" t="s">
        <v>3441</v>
      </c>
      <c r="E1363" s="264" t="s">
        <v>3227</v>
      </c>
      <c r="F1363" s="15" t="s">
        <v>31</v>
      </c>
      <c r="G1363" s="269" t="s">
        <v>3058</v>
      </c>
      <c r="H1363" s="15" t="s">
        <v>6</v>
      </c>
      <c r="I1363" s="210" t="s">
        <v>2870</v>
      </c>
      <c r="J1363" s="211" t="s">
        <v>3229</v>
      </c>
      <c r="K1363" s="4"/>
      <c r="L1363" s="4"/>
      <c r="M1363" s="4"/>
      <c r="N1363" s="185"/>
      <c r="O1363" s="4"/>
      <c r="P1363" s="4"/>
      <c r="Q1363" s="4"/>
      <c r="R1363" s="4"/>
      <c r="S1363" s="4"/>
      <c r="T1363" s="4"/>
      <c r="U1363" s="4"/>
      <c r="V1363" s="4"/>
      <c r="W1363" s="185"/>
      <c r="X1363" s="4"/>
      <c r="Y1363" s="4"/>
      <c r="Z1363" s="4"/>
      <c r="AA1363" s="4"/>
      <c r="AB1363" s="4"/>
      <c r="AC1363" s="4" t="s">
        <v>16</v>
      </c>
      <c r="AD1363" s="4"/>
      <c r="AE1363" s="4" t="s">
        <v>16</v>
      </c>
      <c r="AF1363" s="4"/>
      <c r="AG1363" s="4"/>
      <c r="AH1363" s="4" t="s">
        <v>16</v>
      </c>
      <c r="AI1363" s="4"/>
      <c r="AJ1363" s="4" t="s">
        <v>16</v>
      </c>
      <c r="AK1363" s="4"/>
      <c r="AL1363" s="4" t="s">
        <v>16</v>
      </c>
      <c r="AM1363" s="4"/>
      <c r="AN1363" s="4"/>
      <c r="AO1363" s="4" t="s">
        <v>16</v>
      </c>
      <c r="AP1363" s="45">
        <f ca="1">COUNTIFS(INDIRECT(Data!$J$2),"&lt;&gt;")</f>
        <v>6</v>
      </c>
      <c r="AQ1363" s="45">
        <f ca="1">COUNTIFS(INDIRECT(Data!$J$2),"P")</f>
        <v>6</v>
      </c>
      <c r="AR1363" s="45">
        <f ca="1">COUNTIFS(INDIRECT(Data!$J$2),"A")</f>
        <v>0</v>
      </c>
      <c r="AS1363" s="46">
        <f ca="1">COUNTIFS(INDIRECT(Data!$J$2),"L")</f>
        <v>0</v>
      </c>
      <c r="AT1363" s="47">
        <f ca="1">IFERROR(Attd_Sheet[[#This Row],[Classes Attended]]/Attd_Sheet[[#This Row],[Column1]],"")</f>
        <v>1</v>
      </c>
      <c r="AU1363" s="26"/>
    </row>
    <row r="1364" spans="1:47" hidden="1" x14ac:dyDescent="0.25">
      <c r="A1364" s="42">
        <f>COUNTIFS(Attd_Sheet[Student ID],Attd_Sheet[[#This Row],[Student ID]])</f>
        <v>1</v>
      </c>
      <c r="B1364" s="13" t="s">
        <v>137</v>
      </c>
      <c r="C1364" s="13" t="s">
        <v>2920</v>
      </c>
      <c r="D1364" s="219" t="s">
        <v>3442</v>
      </c>
      <c r="E1364" s="264" t="s">
        <v>3228</v>
      </c>
      <c r="F1364" s="15" t="s">
        <v>31</v>
      </c>
      <c r="G1364" s="269" t="s">
        <v>3058</v>
      </c>
      <c r="H1364" s="15" t="s">
        <v>6</v>
      </c>
      <c r="I1364" s="210" t="s">
        <v>2870</v>
      </c>
      <c r="J1364" s="211" t="s">
        <v>3229</v>
      </c>
      <c r="K1364" s="4"/>
      <c r="L1364" s="4"/>
      <c r="M1364" s="4"/>
      <c r="N1364" s="185"/>
      <c r="O1364" s="4"/>
      <c r="P1364" s="4"/>
      <c r="Q1364" s="4"/>
      <c r="R1364" s="4"/>
      <c r="S1364" s="4"/>
      <c r="T1364" s="4"/>
      <c r="U1364" s="4"/>
      <c r="V1364" s="4"/>
      <c r="W1364" s="185"/>
      <c r="X1364" s="4"/>
      <c r="Y1364" s="4"/>
      <c r="Z1364" s="4"/>
      <c r="AA1364" s="4"/>
      <c r="AB1364" s="4"/>
      <c r="AC1364" s="4" t="s">
        <v>16</v>
      </c>
      <c r="AD1364" s="4"/>
      <c r="AE1364" s="4" t="s">
        <v>16</v>
      </c>
      <c r="AF1364" s="4"/>
      <c r="AG1364" s="4"/>
      <c r="AH1364" s="4" t="s">
        <v>16</v>
      </c>
      <c r="AI1364" s="4"/>
      <c r="AJ1364" s="4" t="s">
        <v>16</v>
      </c>
      <c r="AK1364" s="4"/>
      <c r="AL1364" s="4" t="s">
        <v>16</v>
      </c>
      <c r="AM1364" s="4"/>
      <c r="AN1364" s="4"/>
      <c r="AO1364" s="4" t="s">
        <v>16</v>
      </c>
      <c r="AP1364" s="45">
        <f ca="1">COUNTIFS(INDIRECT(Data!$J$2),"&lt;&gt;")</f>
        <v>6</v>
      </c>
      <c r="AQ1364" s="45">
        <f ca="1">COUNTIFS(INDIRECT(Data!$J$2),"P")</f>
        <v>6</v>
      </c>
      <c r="AR1364" s="45">
        <f ca="1">COUNTIFS(INDIRECT(Data!$J$2),"A")</f>
        <v>0</v>
      </c>
      <c r="AS1364" s="46">
        <f ca="1">COUNTIFS(INDIRECT(Data!$J$2),"L")</f>
        <v>0</v>
      </c>
      <c r="AT1364" s="47">
        <f ca="1">IFERROR(Attd_Sheet[[#This Row],[Classes Attended]]/Attd_Sheet[[#This Row],[Column1]],"")</f>
        <v>1</v>
      </c>
      <c r="AU1364" s="26"/>
    </row>
    <row r="1365" spans="1:47" hidden="1" x14ac:dyDescent="0.25">
      <c r="A1365" s="42">
        <f>COUNTIFS(Attd_Sheet[Student ID],Attd_Sheet[[#This Row],[Student ID]])</f>
        <v>1</v>
      </c>
      <c r="B1365" s="209" t="s">
        <v>137</v>
      </c>
      <c r="C1365" s="210" t="s">
        <v>2920</v>
      </c>
      <c r="D1365" s="219" t="s">
        <v>3478</v>
      </c>
      <c r="E1365" s="255" t="s">
        <v>3230</v>
      </c>
      <c r="F1365" s="15" t="s">
        <v>31</v>
      </c>
      <c r="G1365" s="269" t="s">
        <v>2705</v>
      </c>
      <c r="H1365" s="15" t="s">
        <v>6</v>
      </c>
      <c r="I1365" s="210" t="s">
        <v>2872</v>
      </c>
      <c r="J1365" s="211" t="s">
        <v>2491</v>
      </c>
      <c r="K1365" s="4"/>
      <c r="L1365" s="4"/>
      <c r="M1365" s="4" t="s">
        <v>16</v>
      </c>
      <c r="N1365" s="185"/>
      <c r="O1365" s="4" t="s">
        <v>16</v>
      </c>
      <c r="P1365" s="4"/>
      <c r="Q1365" s="4" t="s">
        <v>16</v>
      </c>
      <c r="R1365" s="4"/>
      <c r="S1365" s="4"/>
      <c r="T1365" s="4" t="s">
        <v>16</v>
      </c>
      <c r="U1365" s="4"/>
      <c r="V1365" s="4" t="s">
        <v>16</v>
      </c>
      <c r="W1365" s="185"/>
      <c r="X1365" s="4" t="s">
        <v>16</v>
      </c>
      <c r="Y1365" s="4"/>
      <c r="Z1365" s="4"/>
      <c r="AA1365" s="4" t="s">
        <v>16</v>
      </c>
      <c r="AB1365" s="4"/>
      <c r="AC1365" s="4" t="s">
        <v>16</v>
      </c>
      <c r="AD1365" s="4"/>
      <c r="AE1365" s="4" t="s">
        <v>16</v>
      </c>
      <c r="AF1365" s="4"/>
      <c r="AG1365" s="4"/>
      <c r="AH1365" s="4" t="s">
        <v>16</v>
      </c>
      <c r="AI1365" s="4"/>
      <c r="AJ1365" s="4" t="s">
        <v>16</v>
      </c>
      <c r="AK1365" s="4"/>
      <c r="AL1365" s="4" t="s">
        <v>16</v>
      </c>
      <c r="AM1365" s="4"/>
      <c r="AN1365" s="4"/>
      <c r="AO1365" s="4" t="s">
        <v>16</v>
      </c>
      <c r="AP1365" s="45">
        <f ca="1">COUNTIFS(INDIRECT(Data!$J$2),"&lt;&gt;")</f>
        <v>13</v>
      </c>
      <c r="AQ1365" s="45">
        <f ca="1">COUNTIFS(INDIRECT(Data!$J$2),"P")</f>
        <v>13</v>
      </c>
      <c r="AR1365" s="45">
        <f ca="1">COUNTIFS(INDIRECT(Data!$J$2),"A")</f>
        <v>0</v>
      </c>
      <c r="AS1365" s="46">
        <f ca="1">COUNTIFS(INDIRECT(Data!$J$2),"L")</f>
        <v>0</v>
      </c>
      <c r="AT1365" s="47">
        <f ca="1">IFERROR(Attd_Sheet[[#This Row],[Classes Attended]]/Attd_Sheet[[#This Row],[Column1]],"")</f>
        <v>1</v>
      </c>
      <c r="AU1365" s="26"/>
    </row>
    <row r="1366" spans="1:47" hidden="1" x14ac:dyDescent="0.25">
      <c r="A1366" s="42">
        <f>COUNTIFS(Attd_Sheet[Student ID],Attd_Sheet[[#This Row],[Student ID]])</f>
        <v>1</v>
      </c>
      <c r="B1366" s="13" t="s">
        <v>137</v>
      </c>
      <c r="C1366" s="193" t="s">
        <v>2494</v>
      </c>
      <c r="D1366" s="255" t="s">
        <v>2859</v>
      </c>
      <c r="E1366" s="265" t="s">
        <v>2860</v>
      </c>
      <c r="F1366" s="15" t="s">
        <v>31</v>
      </c>
      <c r="G1366" s="269" t="s">
        <v>3307</v>
      </c>
      <c r="H1366" s="15" t="s">
        <v>7</v>
      </c>
      <c r="I1366" s="210" t="s">
        <v>2871</v>
      </c>
      <c r="J1366" s="211" t="s">
        <v>3229</v>
      </c>
      <c r="K1366" s="4"/>
      <c r="L1366" s="4"/>
      <c r="M1366" s="4"/>
      <c r="N1366" s="185"/>
      <c r="O1366" s="4"/>
      <c r="P1366" s="4"/>
      <c r="Q1366" s="4"/>
      <c r="R1366" s="4"/>
      <c r="S1366" s="4"/>
      <c r="T1366" s="4"/>
      <c r="U1366" s="4"/>
      <c r="V1366" s="4"/>
      <c r="W1366" s="185"/>
      <c r="X1366" s="4"/>
      <c r="Y1366" s="4"/>
      <c r="Z1366" s="4"/>
      <c r="AA1366" s="4"/>
      <c r="AB1366" s="4"/>
      <c r="AC1366" s="4"/>
      <c r="AD1366" s="4"/>
      <c r="AE1366" s="236"/>
      <c r="AF1366" s="4"/>
      <c r="AG1366" s="4"/>
      <c r="AH1366" s="4"/>
      <c r="AI1366" s="4" t="s">
        <v>16</v>
      </c>
      <c r="AJ1366" s="4"/>
      <c r="AK1366" s="4" t="s">
        <v>16</v>
      </c>
      <c r="AL1366" s="4"/>
      <c r="AM1366" s="4" t="s">
        <v>16</v>
      </c>
      <c r="AN1366" s="4"/>
      <c r="AO1366" s="4"/>
      <c r="AP1366" s="45">
        <f ca="1">COUNTIFS(INDIRECT(Data!$J$2),"&lt;&gt;")</f>
        <v>3</v>
      </c>
      <c r="AQ1366" s="45">
        <f ca="1">COUNTIFS(INDIRECT(Data!$J$2),"P")</f>
        <v>3</v>
      </c>
      <c r="AR1366" s="45">
        <f ca="1">COUNTIFS(INDIRECT(Data!$J$2),"A")</f>
        <v>0</v>
      </c>
      <c r="AS1366" s="46">
        <f ca="1">COUNTIFS(INDIRECT(Data!$J$2),"L")</f>
        <v>0</v>
      </c>
      <c r="AT1366" s="47">
        <f ca="1">IFERROR(Attd_Sheet[[#This Row],[Classes Attended]]/Attd_Sheet[[#This Row],[Column1]],"")</f>
        <v>1</v>
      </c>
      <c r="AU1366" s="26"/>
    </row>
    <row r="1367" spans="1:47" hidden="1" x14ac:dyDescent="0.25">
      <c r="A1367" s="42">
        <f>COUNTIFS(Attd_Sheet[Student ID],Attd_Sheet[[#This Row],[Student ID]])</f>
        <v>1</v>
      </c>
      <c r="B1367" s="13" t="s">
        <v>137</v>
      </c>
      <c r="C1367" s="193" t="s">
        <v>2494</v>
      </c>
      <c r="D1367" s="255" t="s">
        <v>2801</v>
      </c>
      <c r="E1367" s="255" t="s">
        <v>2802</v>
      </c>
      <c r="F1367" s="15" t="s">
        <v>31</v>
      </c>
      <c r="G1367" s="269" t="s">
        <v>3307</v>
      </c>
      <c r="H1367" s="15" t="s">
        <v>7</v>
      </c>
      <c r="I1367" s="210" t="s">
        <v>2871</v>
      </c>
      <c r="J1367" s="211" t="s">
        <v>3229</v>
      </c>
      <c r="K1367" s="4"/>
      <c r="L1367" s="4"/>
      <c r="M1367" s="4"/>
      <c r="N1367" s="185"/>
      <c r="O1367" s="4"/>
      <c r="P1367" s="4"/>
      <c r="Q1367" s="4"/>
      <c r="R1367" s="4"/>
      <c r="S1367" s="4"/>
      <c r="T1367" s="4"/>
      <c r="U1367" s="4"/>
      <c r="V1367" s="4"/>
      <c r="W1367" s="185"/>
      <c r="X1367" s="4"/>
      <c r="Y1367" s="4"/>
      <c r="Z1367" s="4"/>
      <c r="AA1367" s="4"/>
      <c r="AB1367" s="4"/>
      <c r="AC1367" s="4"/>
      <c r="AD1367" s="4"/>
      <c r="AE1367" s="236"/>
      <c r="AF1367" s="4"/>
      <c r="AG1367" s="4"/>
      <c r="AH1367" s="4"/>
      <c r="AI1367" s="4" t="s">
        <v>16</v>
      </c>
      <c r="AJ1367" s="4"/>
      <c r="AK1367" s="4" t="s">
        <v>28</v>
      </c>
      <c r="AL1367" s="4"/>
      <c r="AM1367" s="4" t="s">
        <v>16</v>
      </c>
      <c r="AN1367" s="4"/>
      <c r="AO1367" s="4"/>
      <c r="AP1367" s="45">
        <f ca="1">COUNTIFS(INDIRECT(Data!$J$2),"&lt;&gt;")</f>
        <v>3</v>
      </c>
      <c r="AQ1367" s="45">
        <f ca="1">COUNTIFS(INDIRECT(Data!$J$2),"P")</f>
        <v>2</v>
      </c>
      <c r="AR1367" s="45">
        <f ca="1">COUNTIFS(INDIRECT(Data!$J$2),"A")</f>
        <v>1</v>
      </c>
      <c r="AS1367" s="46">
        <f ca="1">COUNTIFS(INDIRECT(Data!$J$2),"L")</f>
        <v>0</v>
      </c>
      <c r="AT1367" s="47">
        <f ca="1">IFERROR(Attd_Sheet[[#This Row],[Classes Attended]]/Attd_Sheet[[#This Row],[Column1]],"")</f>
        <v>0.66666666666666663</v>
      </c>
      <c r="AU1367" s="26"/>
    </row>
    <row r="1368" spans="1:47" hidden="1" x14ac:dyDescent="0.25">
      <c r="A1368" s="42">
        <f>COUNTIFS(Attd_Sheet[Student ID],Attd_Sheet[[#This Row],[Student ID]])</f>
        <v>1</v>
      </c>
      <c r="B1368" s="13" t="s">
        <v>137</v>
      </c>
      <c r="C1368" s="193" t="s">
        <v>2494</v>
      </c>
      <c r="D1368" s="255" t="s">
        <v>2803</v>
      </c>
      <c r="E1368" s="255" t="s">
        <v>2804</v>
      </c>
      <c r="F1368" s="15" t="s">
        <v>31</v>
      </c>
      <c r="G1368" s="269" t="s">
        <v>3307</v>
      </c>
      <c r="H1368" s="15" t="s">
        <v>7</v>
      </c>
      <c r="I1368" s="210" t="s">
        <v>2871</v>
      </c>
      <c r="J1368" s="211" t="s">
        <v>3229</v>
      </c>
      <c r="K1368" s="4"/>
      <c r="L1368" s="4"/>
      <c r="M1368" s="4"/>
      <c r="N1368" s="185"/>
      <c r="O1368" s="4"/>
      <c r="P1368" s="4"/>
      <c r="Q1368" s="4"/>
      <c r="R1368" s="4"/>
      <c r="S1368" s="4"/>
      <c r="T1368" s="4"/>
      <c r="U1368" s="4"/>
      <c r="V1368" s="4"/>
      <c r="W1368" s="185"/>
      <c r="X1368" s="4"/>
      <c r="Y1368" s="4"/>
      <c r="Z1368" s="4"/>
      <c r="AA1368" s="4"/>
      <c r="AB1368" s="4"/>
      <c r="AC1368" s="4"/>
      <c r="AD1368" s="4"/>
      <c r="AE1368" s="236"/>
      <c r="AF1368" s="4"/>
      <c r="AG1368" s="4"/>
      <c r="AH1368" s="4"/>
      <c r="AI1368" s="4" t="s">
        <v>16</v>
      </c>
      <c r="AJ1368" s="4"/>
      <c r="AK1368" s="4" t="s">
        <v>28</v>
      </c>
      <c r="AL1368" s="4"/>
      <c r="AM1368" s="4" t="s">
        <v>16</v>
      </c>
      <c r="AN1368" s="4"/>
      <c r="AO1368" s="4"/>
      <c r="AP1368" s="45">
        <f ca="1">COUNTIFS(INDIRECT(Data!$J$2),"&lt;&gt;")</f>
        <v>3</v>
      </c>
      <c r="AQ1368" s="45">
        <f ca="1">COUNTIFS(INDIRECT(Data!$J$2),"P")</f>
        <v>2</v>
      </c>
      <c r="AR1368" s="45">
        <f ca="1">COUNTIFS(INDIRECT(Data!$J$2),"A")</f>
        <v>1</v>
      </c>
      <c r="AS1368" s="46">
        <f ca="1">COUNTIFS(INDIRECT(Data!$J$2),"L")</f>
        <v>0</v>
      </c>
      <c r="AT1368" s="47">
        <f ca="1">IFERROR(Attd_Sheet[[#This Row],[Classes Attended]]/Attd_Sheet[[#This Row],[Column1]],"")</f>
        <v>0.66666666666666663</v>
      </c>
      <c r="AU1368" s="26"/>
    </row>
    <row r="1369" spans="1:47" hidden="1" x14ac:dyDescent="0.25">
      <c r="A1369" s="42">
        <f>COUNTIFS(Attd_Sheet[Student ID],Attd_Sheet[[#This Row],[Student ID]])</f>
        <v>1</v>
      </c>
      <c r="B1369" s="13" t="s">
        <v>137</v>
      </c>
      <c r="C1369" s="193" t="s">
        <v>2494</v>
      </c>
      <c r="D1369" s="255" t="s">
        <v>3302</v>
      </c>
      <c r="E1369" s="255" t="s">
        <v>3303</v>
      </c>
      <c r="F1369" s="15" t="s">
        <v>31</v>
      </c>
      <c r="G1369" s="269" t="s">
        <v>3307</v>
      </c>
      <c r="H1369" s="15" t="s">
        <v>7</v>
      </c>
      <c r="I1369" s="210" t="s">
        <v>2871</v>
      </c>
      <c r="J1369" s="211" t="s">
        <v>3229</v>
      </c>
      <c r="K1369" s="4"/>
      <c r="L1369" s="4"/>
      <c r="M1369" s="4"/>
      <c r="N1369" s="185"/>
      <c r="O1369" s="4"/>
      <c r="P1369" s="4"/>
      <c r="Q1369" s="4"/>
      <c r="R1369" s="4"/>
      <c r="S1369" s="4"/>
      <c r="T1369" s="4"/>
      <c r="U1369" s="4"/>
      <c r="V1369" s="4"/>
      <c r="W1369" s="185"/>
      <c r="X1369" s="4"/>
      <c r="Y1369" s="4"/>
      <c r="Z1369" s="4"/>
      <c r="AA1369" s="4"/>
      <c r="AB1369" s="4"/>
      <c r="AC1369" s="4"/>
      <c r="AD1369" s="4"/>
      <c r="AE1369" s="236"/>
      <c r="AF1369" s="4"/>
      <c r="AG1369" s="4"/>
      <c r="AH1369" s="4"/>
      <c r="AI1369" s="4" t="s">
        <v>16</v>
      </c>
      <c r="AJ1369" s="4"/>
      <c r="AK1369" s="4" t="s">
        <v>16</v>
      </c>
      <c r="AL1369" s="4"/>
      <c r="AM1369" s="4" t="s">
        <v>16</v>
      </c>
      <c r="AN1369" s="4"/>
      <c r="AO1369" s="4"/>
      <c r="AP1369" s="45">
        <f ca="1">COUNTIFS(INDIRECT(Data!$J$2),"&lt;&gt;")</f>
        <v>3</v>
      </c>
      <c r="AQ1369" s="45">
        <f ca="1">COUNTIFS(INDIRECT(Data!$J$2),"P")</f>
        <v>3</v>
      </c>
      <c r="AR1369" s="45">
        <f ca="1">COUNTIFS(INDIRECT(Data!$J$2),"A")</f>
        <v>0</v>
      </c>
      <c r="AS1369" s="46">
        <f ca="1">COUNTIFS(INDIRECT(Data!$J$2),"L")</f>
        <v>0</v>
      </c>
      <c r="AT1369" s="47">
        <f ca="1">IFERROR(Attd_Sheet[[#This Row],[Classes Attended]]/Attd_Sheet[[#This Row],[Column1]],"")</f>
        <v>1</v>
      </c>
      <c r="AU1369" s="26"/>
    </row>
    <row r="1370" spans="1:47" hidden="1" x14ac:dyDescent="0.25">
      <c r="A1370" s="42">
        <f>COUNTIFS(Attd_Sheet[Student ID],Attd_Sheet[[#This Row],[Student ID]])</f>
        <v>1</v>
      </c>
      <c r="B1370" s="13" t="s">
        <v>137</v>
      </c>
      <c r="C1370" s="193" t="s">
        <v>2494</v>
      </c>
      <c r="D1370" s="219" t="s">
        <v>3438</v>
      </c>
      <c r="E1370" s="255" t="s">
        <v>3304</v>
      </c>
      <c r="F1370" s="15" t="s">
        <v>31</v>
      </c>
      <c r="G1370" s="269" t="s">
        <v>3307</v>
      </c>
      <c r="H1370" s="15" t="s">
        <v>7</v>
      </c>
      <c r="I1370" s="210" t="s">
        <v>2871</v>
      </c>
      <c r="J1370" s="211" t="s">
        <v>3229</v>
      </c>
      <c r="K1370" s="4"/>
      <c r="L1370" s="4"/>
      <c r="M1370" s="4"/>
      <c r="N1370" s="185"/>
      <c r="O1370" s="4"/>
      <c r="P1370" s="4"/>
      <c r="Q1370" s="4"/>
      <c r="R1370" s="4"/>
      <c r="S1370" s="4"/>
      <c r="T1370" s="4"/>
      <c r="U1370" s="4"/>
      <c r="V1370" s="4"/>
      <c r="W1370" s="185"/>
      <c r="X1370" s="4"/>
      <c r="Y1370" s="4"/>
      <c r="Z1370" s="4"/>
      <c r="AA1370" s="4"/>
      <c r="AB1370" s="4"/>
      <c r="AC1370" s="4"/>
      <c r="AD1370" s="4"/>
      <c r="AE1370" s="236"/>
      <c r="AF1370" s="4"/>
      <c r="AG1370" s="4"/>
      <c r="AH1370" s="4"/>
      <c r="AI1370" s="4"/>
      <c r="AJ1370" s="4"/>
      <c r="AK1370" s="4" t="s">
        <v>16</v>
      </c>
      <c r="AL1370" s="4"/>
      <c r="AM1370" s="4" t="s">
        <v>16</v>
      </c>
      <c r="AN1370" s="4"/>
      <c r="AO1370" s="4"/>
      <c r="AP1370" s="45">
        <f ca="1">COUNTIFS(INDIRECT(Data!$J$2),"&lt;&gt;")</f>
        <v>2</v>
      </c>
      <c r="AQ1370" s="45">
        <f ca="1">COUNTIFS(INDIRECT(Data!$J$2),"P")</f>
        <v>2</v>
      </c>
      <c r="AR1370" s="45">
        <f ca="1">COUNTIFS(INDIRECT(Data!$J$2),"A")</f>
        <v>0</v>
      </c>
      <c r="AS1370" s="46">
        <f ca="1">COUNTIFS(INDIRECT(Data!$J$2),"L")</f>
        <v>0</v>
      </c>
      <c r="AT1370" s="47">
        <f ca="1">IFERROR(Attd_Sheet[[#This Row],[Classes Attended]]/Attd_Sheet[[#This Row],[Column1]],"")</f>
        <v>1</v>
      </c>
      <c r="AU1370" s="26"/>
    </row>
    <row r="1371" spans="1:47" hidden="1" x14ac:dyDescent="0.25">
      <c r="A1371" s="42">
        <f>COUNTIFS(Attd_Sheet[Student ID],Attd_Sheet[[#This Row],[Student ID]])</f>
        <v>1</v>
      </c>
      <c r="B1371" s="13" t="s">
        <v>137</v>
      </c>
      <c r="C1371" s="193" t="s">
        <v>2494</v>
      </c>
      <c r="D1371" s="255" t="s">
        <v>3305</v>
      </c>
      <c r="E1371" s="255" t="s">
        <v>1177</v>
      </c>
      <c r="F1371" s="15" t="s">
        <v>31</v>
      </c>
      <c r="G1371" s="269" t="s">
        <v>3307</v>
      </c>
      <c r="H1371" s="15" t="s">
        <v>7</v>
      </c>
      <c r="I1371" s="210" t="s">
        <v>2871</v>
      </c>
      <c r="J1371" s="211" t="s">
        <v>3229</v>
      </c>
      <c r="K1371" s="4"/>
      <c r="L1371" s="4"/>
      <c r="M1371" s="4"/>
      <c r="N1371" s="185"/>
      <c r="O1371" s="4"/>
      <c r="P1371" s="4"/>
      <c r="Q1371" s="4"/>
      <c r="R1371" s="4"/>
      <c r="S1371" s="4"/>
      <c r="T1371" s="4"/>
      <c r="U1371" s="4"/>
      <c r="V1371" s="4"/>
      <c r="W1371" s="185"/>
      <c r="X1371" s="4"/>
      <c r="Y1371" s="4"/>
      <c r="Z1371" s="4"/>
      <c r="AA1371" s="4"/>
      <c r="AB1371" s="4"/>
      <c r="AC1371" s="4"/>
      <c r="AD1371" s="4"/>
      <c r="AE1371" s="236"/>
      <c r="AF1371" s="4"/>
      <c r="AG1371" s="4"/>
      <c r="AH1371" s="4"/>
      <c r="AI1371" s="4" t="s">
        <v>16</v>
      </c>
      <c r="AJ1371" s="4"/>
      <c r="AK1371" s="4" t="s">
        <v>16</v>
      </c>
      <c r="AL1371" s="4"/>
      <c r="AM1371" s="4" t="s">
        <v>16</v>
      </c>
      <c r="AN1371" s="4"/>
      <c r="AO1371" s="4"/>
      <c r="AP1371" s="45">
        <f ca="1">COUNTIFS(INDIRECT(Data!$J$2),"&lt;&gt;")</f>
        <v>3</v>
      </c>
      <c r="AQ1371" s="45">
        <f ca="1">COUNTIFS(INDIRECT(Data!$J$2),"P")</f>
        <v>3</v>
      </c>
      <c r="AR1371" s="45">
        <f ca="1">COUNTIFS(INDIRECT(Data!$J$2),"A")</f>
        <v>0</v>
      </c>
      <c r="AS1371" s="46">
        <f ca="1">COUNTIFS(INDIRECT(Data!$J$2),"L")</f>
        <v>0</v>
      </c>
      <c r="AT1371" s="47">
        <f ca="1">IFERROR(Attd_Sheet[[#This Row],[Classes Attended]]/Attd_Sheet[[#This Row],[Column1]],"")</f>
        <v>1</v>
      </c>
      <c r="AU1371" s="26"/>
    </row>
    <row r="1372" spans="1:47" hidden="1" x14ac:dyDescent="0.25">
      <c r="A1372" s="42">
        <f>COUNTIFS(Attd_Sheet[Student ID],Attd_Sheet[[#This Row],[Student ID]])</f>
        <v>1</v>
      </c>
      <c r="B1372" s="13" t="s">
        <v>137</v>
      </c>
      <c r="C1372" s="193" t="s">
        <v>2494</v>
      </c>
      <c r="D1372" s="255" t="s">
        <v>3306</v>
      </c>
      <c r="E1372" s="255" t="s">
        <v>1344</v>
      </c>
      <c r="F1372" s="15" t="s">
        <v>31</v>
      </c>
      <c r="G1372" s="269" t="s">
        <v>3307</v>
      </c>
      <c r="H1372" s="15" t="s">
        <v>7</v>
      </c>
      <c r="I1372" s="210" t="s">
        <v>2871</v>
      </c>
      <c r="J1372" s="211" t="s">
        <v>3229</v>
      </c>
      <c r="K1372" s="4"/>
      <c r="L1372" s="4"/>
      <c r="M1372" s="4"/>
      <c r="N1372" s="185"/>
      <c r="O1372" s="4"/>
      <c r="P1372" s="4"/>
      <c r="Q1372" s="4"/>
      <c r="R1372" s="4"/>
      <c r="S1372" s="4"/>
      <c r="T1372" s="4"/>
      <c r="U1372" s="4"/>
      <c r="V1372" s="4"/>
      <c r="W1372" s="185"/>
      <c r="X1372" s="4"/>
      <c r="Y1372" s="4"/>
      <c r="Z1372" s="4"/>
      <c r="AA1372" s="4"/>
      <c r="AB1372" s="4"/>
      <c r="AC1372" s="4"/>
      <c r="AD1372" s="4"/>
      <c r="AE1372" s="236"/>
      <c r="AF1372" s="4"/>
      <c r="AG1372" s="4"/>
      <c r="AH1372" s="4"/>
      <c r="AI1372" s="4" t="s">
        <v>16</v>
      </c>
      <c r="AJ1372" s="4"/>
      <c r="AK1372" s="4" t="s">
        <v>16</v>
      </c>
      <c r="AL1372" s="4"/>
      <c r="AM1372" s="4" t="s">
        <v>16</v>
      </c>
      <c r="AN1372" s="4"/>
      <c r="AO1372" s="4"/>
      <c r="AP1372" s="45">
        <f ca="1">COUNTIFS(INDIRECT(Data!$J$2),"&lt;&gt;")</f>
        <v>3</v>
      </c>
      <c r="AQ1372" s="45">
        <f ca="1">COUNTIFS(INDIRECT(Data!$J$2),"P")</f>
        <v>3</v>
      </c>
      <c r="AR1372" s="45">
        <f ca="1">COUNTIFS(INDIRECT(Data!$J$2),"A")</f>
        <v>0</v>
      </c>
      <c r="AS1372" s="46">
        <f ca="1">COUNTIFS(INDIRECT(Data!$J$2),"L")</f>
        <v>0</v>
      </c>
      <c r="AT1372" s="47">
        <f ca="1">IFERROR(Attd_Sheet[[#This Row],[Classes Attended]]/Attd_Sheet[[#This Row],[Column1]],"")</f>
        <v>1</v>
      </c>
      <c r="AU1372" s="26"/>
    </row>
    <row r="1373" spans="1:47" hidden="1" x14ac:dyDescent="0.25">
      <c r="A1373" s="42">
        <f>COUNTIFS(Attd_Sheet[Student ID],Attd_Sheet[[#This Row],[Student ID]])</f>
        <v>1</v>
      </c>
      <c r="B1373" s="13" t="s">
        <v>137</v>
      </c>
      <c r="C1373" s="193" t="s">
        <v>2494</v>
      </c>
      <c r="D1373" s="255" t="s">
        <v>2793</v>
      </c>
      <c r="E1373" s="255" t="s">
        <v>2794</v>
      </c>
      <c r="F1373" s="15" t="s">
        <v>31</v>
      </c>
      <c r="G1373" s="269" t="s">
        <v>3307</v>
      </c>
      <c r="H1373" s="15" t="s">
        <v>7</v>
      </c>
      <c r="I1373" s="210" t="s">
        <v>2871</v>
      </c>
      <c r="J1373" s="211" t="s">
        <v>3229</v>
      </c>
      <c r="K1373" s="4"/>
      <c r="L1373" s="4"/>
      <c r="M1373" s="4"/>
      <c r="N1373" s="185"/>
      <c r="O1373" s="4"/>
      <c r="P1373" s="4"/>
      <c r="Q1373" s="4"/>
      <c r="R1373" s="4"/>
      <c r="S1373" s="4"/>
      <c r="T1373" s="4"/>
      <c r="U1373" s="4"/>
      <c r="V1373" s="4"/>
      <c r="W1373" s="185"/>
      <c r="X1373" s="4"/>
      <c r="Y1373" s="4"/>
      <c r="Z1373" s="4"/>
      <c r="AA1373" s="4"/>
      <c r="AB1373" s="4"/>
      <c r="AC1373" s="4"/>
      <c r="AD1373" s="4"/>
      <c r="AE1373" s="236"/>
      <c r="AF1373" s="4"/>
      <c r="AG1373" s="4"/>
      <c r="AH1373" s="4"/>
      <c r="AI1373" s="4" t="s">
        <v>16</v>
      </c>
      <c r="AJ1373" s="4"/>
      <c r="AK1373" s="4" t="s">
        <v>16</v>
      </c>
      <c r="AL1373" s="4"/>
      <c r="AM1373" s="4" t="s">
        <v>16</v>
      </c>
      <c r="AN1373" s="4"/>
      <c r="AO1373" s="4"/>
      <c r="AP1373" s="45">
        <f ca="1">COUNTIFS(INDIRECT(Data!$J$2),"&lt;&gt;")</f>
        <v>3</v>
      </c>
      <c r="AQ1373" s="45">
        <f ca="1">COUNTIFS(INDIRECT(Data!$J$2),"P")</f>
        <v>3</v>
      </c>
      <c r="AR1373" s="45">
        <f ca="1">COUNTIFS(INDIRECT(Data!$J$2),"A")</f>
        <v>0</v>
      </c>
      <c r="AS1373" s="46">
        <f ca="1">COUNTIFS(INDIRECT(Data!$J$2),"L")</f>
        <v>0</v>
      </c>
      <c r="AT1373" s="47">
        <f ca="1">IFERROR(Attd_Sheet[[#This Row],[Classes Attended]]/Attd_Sheet[[#This Row],[Column1]],"")</f>
        <v>1</v>
      </c>
      <c r="AU1373" s="26"/>
    </row>
    <row r="1374" spans="1:47" hidden="1" x14ac:dyDescent="0.25">
      <c r="A1374" s="42">
        <f>COUNTIFS(Attd_Sheet[Student ID],Attd_Sheet[[#This Row],[Student ID]])</f>
        <v>1</v>
      </c>
      <c r="B1374" s="13" t="s">
        <v>137</v>
      </c>
      <c r="C1374" s="193" t="s">
        <v>2494</v>
      </c>
      <c r="D1374" s="255" t="s">
        <v>2861</v>
      </c>
      <c r="E1374" s="255" t="s">
        <v>2862</v>
      </c>
      <c r="F1374" s="15" t="s">
        <v>31</v>
      </c>
      <c r="G1374" s="269" t="s">
        <v>3307</v>
      </c>
      <c r="H1374" s="15" t="s">
        <v>7</v>
      </c>
      <c r="I1374" s="210" t="s">
        <v>2871</v>
      </c>
      <c r="J1374" s="211" t="s">
        <v>3229</v>
      </c>
      <c r="K1374" s="4"/>
      <c r="L1374" s="4"/>
      <c r="M1374" s="4"/>
      <c r="N1374" s="185"/>
      <c r="O1374" s="4"/>
      <c r="P1374" s="4"/>
      <c r="Q1374" s="4"/>
      <c r="R1374" s="4"/>
      <c r="S1374" s="4"/>
      <c r="T1374" s="4"/>
      <c r="U1374" s="4"/>
      <c r="V1374" s="4"/>
      <c r="W1374" s="185"/>
      <c r="X1374" s="4"/>
      <c r="Y1374" s="4"/>
      <c r="Z1374" s="4"/>
      <c r="AA1374" s="4"/>
      <c r="AB1374" s="4"/>
      <c r="AC1374" s="4"/>
      <c r="AD1374" s="4"/>
      <c r="AE1374" s="236"/>
      <c r="AF1374" s="4"/>
      <c r="AG1374" s="4"/>
      <c r="AH1374" s="4"/>
      <c r="AI1374" s="4" t="s">
        <v>16</v>
      </c>
      <c r="AJ1374" s="4"/>
      <c r="AK1374" s="4" t="s">
        <v>16</v>
      </c>
      <c r="AL1374" s="4"/>
      <c r="AM1374" s="4" t="s">
        <v>16</v>
      </c>
      <c r="AN1374" s="4"/>
      <c r="AO1374" s="4"/>
      <c r="AP1374" s="45">
        <f ca="1">COUNTIFS(INDIRECT(Data!$J$2),"&lt;&gt;")</f>
        <v>3</v>
      </c>
      <c r="AQ1374" s="45">
        <f ca="1">COUNTIFS(INDIRECT(Data!$J$2),"P")</f>
        <v>3</v>
      </c>
      <c r="AR1374" s="45">
        <f ca="1">COUNTIFS(INDIRECT(Data!$J$2),"A")</f>
        <v>0</v>
      </c>
      <c r="AS1374" s="46">
        <f ca="1">COUNTIFS(INDIRECT(Data!$J$2),"L")</f>
        <v>0</v>
      </c>
      <c r="AT1374" s="47">
        <f ca="1">IFERROR(Attd_Sheet[[#This Row],[Classes Attended]]/Attd_Sheet[[#This Row],[Column1]],"")</f>
        <v>1</v>
      </c>
      <c r="AU1374" s="26"/>
    </row>
    <row r="1375" spans="1:47" hidden="1" x14ac:dyDescent="0.25">
      <c r="A1375" s="42">
        <f>COUNTIFS(Attd_Sheet[Student ID],Attd_Sheet[[#This Row],[Student ID]])</f>
        <v>1</v>
      </c>
      <c r="B1375" s="13" t="s">
        <v>137</v>
      </c>
      <c r="C1375" s="193" t="s">
        <v>2494</v>
      </c>
      <c r="D1375" s="119" t="s">
        <v>3308</v>
      </c>
      <c r="E1375" s="119" t="s">
        <v>3309</v>
      </c>
      <c r="F1375" s="15" t="s">
        <v>133</v>
      </c>
      <c r="G1375" s="75" t="s">
        <v>3314</v>
      </c>
      <c r="H1375" s="15" t="s">
        <v>7</v>
      </c>
      <c r="I1375" s="210" t="s">
        <v>2870</v>
      </c>
      <c r="J1375" s="270" t="s">
        <v>2484</v>
      </c>
      <c r="K1375" s="4"/>
      <c r="L1375" s="4"/>
      <c r="M1375" s="4"/>
      <c r="N1375" s="185"/>
      <c r="O1375" s="4"/>
      <c r="P1375" s="4"/>
      <c r="Q1375" s="4"/>
      <c r="R1375" s="4"/>
      <c r="S1375" s="4"/>
      <c r="T1375" s="4"/>
      <c r="U1375" s="4"/>
      <c r="V1375" s="4"/>
      <c r="W1375" s="185"/>
      <c r="X1375" s="4"/>
      <c r="Y1375" s="4"/>
      <c r="Z1375" s="4"/>
      <c r="AA1375" s="4"/>
      <c r="AB1375" s="4"/>
      <c r="AC1375" s="4"/>
      <c r="AD1375" s="4" t="s">
        <v>16</v>
      </c>
      <c r="AE1375" s="236"/>
      <c r="AF1375" s="4"/>
      <c r="AG1375" s="4"/>
      <c r="AH1375" s="4"/>
      <c r="AI1375" s="4" t="s">
        <v>16</v>
      </c>
      <c r="AJ1375" s="4"/>
      <c r="AK1375" s="4" t="s">
        <v>16</v>
      </c>
      <c r="AL1375" s="4"/>
      <c r="AM1375" s="4"/>
      <c r="AN1375" s="4"/>
      <c r="AO1375" s="4"/>
      <c r="AP1375" s="45">
        <f ca="1">COUNTIFS(INDIRECT(Data!$J$2),"&lt;&gt;")</f>
        <v>3</v>
      </c>
      <c r="AQ1375" s="45">
        <f ca="1">COUNTIFS(INDIRECT(Data!$J$2),"P")</f>
        <v>3</v>
      </c>
      <c r="AR1375" s="45">
        <f ca="1">COUNTIFS(INDIRECT(Data!$J$2),"A")</f>
        <v>0</v>
      </c>
      <c r="AS1375" s="46">
        <f ca="1">COUNTIFS(INDIRECT(Data!$J$2),"L")</f>
        <v>0</v>
      </c>
      <c r="AT1375" s="47">
        <f ca="1">IFERROR(Attd_Sheet[[#This Row],[Classes Attended]]/Attd_Sheet[[#This Row],[Column1]],"")</f>
        <v>1</v>
      </c>
      <c r="AU1375" s="93" t="s">
        <v>3511</v>
      </c>
    </row>
    <row r="1376" spans="1:47" hidden="1" x14ac:dyDescent="0.25">
      <c r="A1376" s="42">
        <f>COUNTIFS(Attd_Sheet[Student ID],Attd_Sheet[[#This Row],[Student ID]])</f>
        <v>1</v>
      </c>
      <c r="B1376" s="13" t="s">
        <v>137</v>
      </c>
      <c r="C1376" s="193" t="s">
        <v>2494</v>
      </c>
      <c r="D1376" s="119" t="s">
        <v>3310</v>
      </c>
      <c r="E1376" s="119" t="s">
        <v>3311</v>
      </c>
      <c r="F1376" s="15" t="s">
        <v>133</v>
      </c>
      <c r="G1376" s="75" t="s">
        <v>3314</v>
      </c>
      <c r="H1376" s="15" t="s">
        <v>7</v>
      </c>
      <c r="I1376" s="210" t="s">
        <v>2870</v>
      </c>
      <c r="J1376" s="270" t="s">
        <v>2484</v>
      </c>
      <c r="K1376" s="4"/>
      <c r="L1376" s="4"/>
      <c r="M1376" s="4"/>
      <c r="N1376" s="185"/>
      <c r="O1376" s="4"/>
      <c r="P1376" s="4"/>
      <c r="Q1376" s="4"/>
      <c r="R1376" s="4"/>
      <c r="S1376" s="4"/>
      <c r="T1376" s="4"/>
      <c r="U1376" s="4"/>
      <c r="V1376" s="4"/>
      <c r="W1376" s="185"/>
      <c r="X1376" s="4"/>
      <c r="Y1376" s="4"/>
      <c r="Z1376" s="4"/>
      <c r="AA1376" s="4"/>
      <c r="AB1376" s="4"/>
      <c r="AC1376" s="4"/>
      <c r="AD1376" s="4" t="s">
        <v>16</v>
      </c>
      <c r="AE1376" s="236"/>
      <c r="AF1376" s="4"/>
      <c r="AG1376" s="4"/>
      <c r="AH1376" s="4"/>
      <c r="AI1376" s="4" t="s">
        <v>16</v>
      </c>
      <c r="AJ1376" s="4"/>
      <c r="AK1376" s="4" t="s">
        <v>16</v>
      </c>
      <c r="AL1376" s="4"/>
      <c r="AM1376" s="4"/>
      <c r="AN1376" s="4"/>
      <c r="AO1376" s="4"/>
      <c r="AP1376" s="45">
        <f ca="1">COUNTIFS(INDIRECT(Data!$J$2),"&lt;&gt;")</f>
        <v>3</v>
      </c>
      <c r="AQ1376" s="45">
        <f ca="1">COUNTIFS(INDIRECT(Data!$J$2),"P")</f>
        <v>3</v>
      </c>
      <c r="AR1376" s="45">
        <f ca="1">COUNTIFS(INDIRECT(Data!$J$2),"A")</f>
        <v>0</v>
      </c>
      <c r="AS1376" s="46">
        <f ca="1">COUNTIFS(INDIRECT(Data!$J$2),"L")</f>
        <v>0</v>
      </c>
      <c r="AT1376" s="47">
        <f ca="1">IFERROR(Attd_Sheet[[#This Row],[Classes Attended]]/Attd_Sheet[[#This Row],[Column1]],"")</f>
        <v>1</v>
      </c>
      <c r="AU1376" s="93" t="s">
        <v>3512</v>
      </c>
    </row>
    <row r="1377" spans="1:47" hidden="1" x14ac:dyDescent="0.25">
      <c r="A1377" s="42">
        <f>COUNTIFS(Attd_Sheet[Student ID],Attd_Sheet[[#This Row],[Student ID]])</f>
        <v>1</v>
      </c>
      <c r="B1377" s="13" t="s">
        <v>137</v>
      </c>
      <c r="C1377" s="193" t="s">
        <v>2494</v>
      </c>
      <c r="D1377" s="119" t="s">
        <v>3312</v>
      </c>
      <c r="E1377" s="119" t="s">
        <v>3313</v>
      </c>
      <c r="F1377" s="15" t="s">
        <v>133</v>
      </c>
      <c r="G1377" s="75" t="s">
        <v>3314</v>
      </c>
      <c r="H1377" s="15" t="s">
        <v>7</v>
      </c>
      <c r="I1377" s="210" t="s">
        <v>2870</v>
      </c>
      <c r="J1377" s="270" t="s">
        <v>2484</v>
      </c>
      <c r="K1377" s="4"/>
      <c r="L1377" s="4"/>
      <c r="M1377" s="4"/>
      <c r="N1377" s="185"/>
      <c r="O1377" s="4"/>
      <c r="P1377" s="4"/>
      <c r="Q1377" s="4"/>
      <c r="R1377" s="4"/>
      <c r="S1377" s="4"/>
      <c r="T1377" s="4"/>
      <c r="U1377" s="4"/>
      <c r="V1377" s="4"/>
      <c r="W1377" s="185"/>
      <c r="X1377" s="4"/>
      <c r="Y1377" s="4"/>
      <c r="Z1377" s="4"/>
      <c r="AA1377" s="4"/>
      <c r="AB1377" s="4"/>
      <c r="AC1377" s="4"/>
      <c r="AD1377" s="4" t="s">
        <v>16</v>
      </c>
      <c r="AE1377" s="236"/>
      <c r="AF1377" s="4"/>
      <c r="AG1377" s="4"/>
      <c r="AH1377" s="4"/>
      <c r="AI1377" s="4" t="s">
        <v>16</v>
      </c>
      <c r="AJ1377" s="4"/>
      <c r="AK1377" s="4" t="s">
        <v>16</v>
      </c>
      <c r="AL1377" s="4"/>
      <c r="AM1377" s="4"/>
      <c r="AN1377" s="4"/>
      <c r="AO1377" s="4"/>
      <c r="AP1377" s="45">
        <f ca="1">COUNTIFS(INDIRECT(Data!$J$2),"&lt;&gt;")</f>
        <v>3</v>
      </c>
      <c r="AQ1377" s="45">
        <f ca="1">COUNTIFS(INDIRECT(Data!$J$2),"P")</f>
        <v>3</v>
      </c>
      <c r="AR1377" s="45">
        <f ca="1">COUNTIFS(INDIRECT(Data!$J$2),"A")</f>
        <v>0</v>
      </c>
      <c r="AS1377" s="46">
        <f ca="1">COUNTIFS(INDIRECT(Data!$J$2),"L")</f>
        <v>0</v>
      </c>
      <c r="AT1377" s="47">
        <f ca="1">IFERROR(Attd_Sheet[[#This Row],[Classes Attended]]/Attd_Sheet[[#This Row],[Column1]],"")</f>
        <v>1</v>
      </c>
      <c r="AU1377" s="93" t="s">
        <v>3509</v>
      </c>
    </row>
    <row r="1378" spans="1:47" hidden="1" x14ac:dyDescent="0.25">
      <c r="A1378" s="42">
        <f>COUNTIFS(Attd_Sheet[Student ID],Attd_Sheet[[#This Row],[Student ID]])</f>
        <v>1</v>
      </c>
      <c r="B1378" s="13" t="s">
        <v>137</v>
      </c>
      <c r="C1378" s="193" t="s">
        <v>2494</v>
      </c>
      <c r="D1378" s="1" t="s">
        <v>3439</v>
      </c>
      <c r="E1378" s="119" t="s">
        <v>2030</v>
      </c>
      <c r="F1378" s="15" t="s">
        <v>134</v>
      </c>
      <c r="G1378" s="75" t="s">
        <v>2736</v>
      </c>
      <c r="H1378" s="193" t="s">
        <v>6</v>
      </c>
      <c r="I1378" s="224" t="s">
        <v>2992</v>
      </c>
      <c r="J1378" s="120" t="s">
        <v>2493</v>
      </c>
      <c r="K1378" s="4"/>
      <c r="L1378" s="4"/>
      <c r="M1378" s="4"/>
      <c r="N1378" s="185"/>
      <c r="O1378" s="4"/>
      <c r="P1378" s="4"/>
      <c r="Q1378" s="4"/>
      <c r="R1378" s="4"/>
      <c r="S1378" s="4"/>
      <c r="T1378" s="4"/>
      <c r="U1378" s="4"/>
      <c r="V1378" s="4" t="s">
        <v>16</v>
      </c>
      <c r="W1378" s="185"/>
      <c r="X1378" s="4"/>
      <c r="Y1378" s="4"/>
      <c r="Z1378" s="4"/>
      <c r="AA1378" s="4" t="s">
        <v>16</v>
      </c>
      <c r="AB1378" s="4"/>
      <c r="AC1378" s="4" t="s">
        <v>16</v>
      </c>
      <c r="AD1378" s="4"/>
      <c r="AE1378" s="4" t="s">
        <v>16</v>
      </c>
      <c r="AF1378" s="4"/>
      <c r="AG1378" s="4"/>
      <c r="AH1378" s="4" t="s">
        <v>16</v>
      </c>
      <c r="AI1378" s="4"/>
      <c r="AJ1378" s="4" t="s">
        <v>16</v>
      </c>
      <c r="AK1378" s="4"/>
      <c r="AL1378" s="4" t="s">
        <v>16</v>
      </c>
      <c r="AM1378" s="4"/>
      <c r="AN1378" s="4"/>
      <c r="AO1378" s="4" t="s">
        <v>16</v>
      </c>
      <c r="AP1378" s="45">
        <f ca="1">COUNTIFS(INDIRECT(Data!$J$2),"&lt;&gt;")</f>
        <v>8</v>
      </c>
      <c r="AQ1378" s="45">
        <f ca="1">COUNTIFS(INDIRECT(Data!$J$2),"P")</f>
        <v>8</v>
      </c>
      <c r="AR1378" s="45">
        <f ca="1">COUNTIFS(INDIRECT(Data!$J$2),"A")</f>
        <v>0</v>
      </c>
      <c r="AS1378" s="46">
        <f ca="1">COUNTIFS(INDIRECT(Data!$J$2),"L")</f>
        <v>0</v>
      </c>
      <c r="AT1378" s="47">
        <f ca="1">IFERROR(Attd_Sheet[[#This Row],[Classes Attended]]/Attd_Sheet[[#This Row],[Column1]],"")</f>
        <v>1</v>
      </c>
      <c r="AU1378" s="26"/>
    </row>
    <row r="1379" spans="1:47" hidden="1" x14ac:dyDescent="0.25">
      <c r="A1379" s="42">
        <f>COUNTIFS(Attd_Sheet[Student ID],Attd_Sheet[[#This Row],[Student ID]])</f>
        <v>0</v>
      </c>
      <c r="B1379" s="13" t="s">
        <v>137</v>
      </c>
      <c r="C1379" s="13" t="s">
        <v>2981</v>
      </c>
      <c r="D1379" s="215"/>
      <c r="E1379" s="75" t="s">
        <v>3324</v>
      </c>
      <c r="F1379" s="15" t="s">
        <v>134</v>
      </c>
      <c r="G1379" s="75" t="s">
        <v>3330</v>
      </c>
      <c r="H1379" s="15" t="s">
        <v>6</v>
      </c>
      <c r="I1379" s="210" t="s">
        <v>2867</v>
      </c>
      <c r="J1379" s="77"/>
      <c r="K1379" s="4"/>
      <c r="L1379" s="4"/>
      <c r="M1379" s="4"/>
      <c r="N1379" s="185"/>
      <c r="O1379" s="4"/>
      <c r="P1379" s="4"/>
      <c r="Q1379" s="4"/>
      <c r="R1379" s="4"/>
      <c r="S1379" s="4"/>
      <c r="T1379" s="4"/>
      <c r="U1379" s="4"/>
      <c r="V1379" s="4"/>
      <c r="W1379" s="185"/>
      <c r="X1379" s="4"/>
      <c r="Y1379" s="4"/>
      <c r="Z1379" s="4"/>
      <c r="AA1379" s="4"/>
      <c r="AB1379" s="4"/>
      <c r="AC1379" s="4"/>
      <c r="AD1379" s="4"/>
      <c r="AE1379" s="236"/>
      <c r="AF1379" s="4"/>
      <c r="AG1379" s="4"/>
      <c r="AH1379" s="4"/>
      <c r="AI1379" s="4"/>
      <c r="AJ1379" s="4"/>
      <c r="AK1379" s="4"/>
      <c r="AL1379" s="4" t="s">
        <v>16</v>
      </c>
      <c r="AM1379" s="4"/>
      <c r="AN1379" s="4"/>
      <c r="AO1379" s="4" t="s">
        <v>16</v>
      </c>
      <c r="AP1379" s="45">
        <f ca="1">COUNTIFS(INDIRECT(Data!$J$2),"&lt;&gt;")</f>
        <v>2</v>
      </c>
      <c r="AQ1379" s="45">
        <f ca="1">COUNTIFS(INDIRECT(Data!$J$2),"P")</f>
        <v>2</v>
      </c>
      <c r="AR1379" s="45">
        <f ca="1">COUNTIFS(INDIRECT(Data!$J$2),"A")</f>
        <v>0</v>
      </c>
      <c r="AS1379" s="46">
        <f ca="1">COUNTIFS(INDIRECT(Data!$J$2),"L")</f>
        <v>0</v>
      </c>
      <c r="AT1379" s="47">
        <f ca="1">IFERROR(Attd_Sheet[[#This Row],[Classes Attended]]/Attd_Sheet[[#This Row],[Column1]],"")</f>
        <v>1</v>
      </c>
      <c r="AU1379" s="26"/>
    </row>
    <row r="1380" spans="1:47" hidden="1" x14ac:dyDescent="0.25">
      <c r="A1380" s="42">
        <f>COUNTIFS(Attd_Sheet[Student ID],Attd_Sheet[[#This Row],[Student ID]])</f>
        <v>1</v>
      </c>
      <c r="B1380" s="13" t="s">
        <v>137</v>
      </c>
      <c r="C1380" s="13" t="s">
        <v>2981</v>
      </c>
      <c r="D1380" s="254" t="s">
        <v>3325</v>
      </c>
      <c r="E1380" s="75" t="s">
        <v>3326</v>
      </c>
      <c r="F1380" s="15" t="s">
        <v>134</v>
      </c>
      <c r="G1380" s="75" t="s">
        <v>3330</v>
      </c>
      <c r="H1380" s="15" t="s">
        <v>6</v>
      </c>
      <c r="I1380" s="210" t="s">
        <v>2867</v>
      </c>
      <c r="J1380" s="77"/>
      <c r="K1380" s="4"/>
      <c r="L1380" s="4"/>
      <c r="M1380" s="4"/>
      <c r="N1380" s="185"/>
      <c r="O1380" s="4"/>
      <c r="P1380" s="4"/>
      <c r="Q1380" s="4"/>
      <c r="R1380" s="4"/>
      <c r="S1380" s="4"/>
      <c r="T1380" s="4"/>
      <c r="U1380" s="4"/>
      <c r="V1380" s="4"/>
      <c r="W1380" s="185"/>
      <c r="X1380" s="4"/>
      <c r="Y1380" s="4"/>
      <c r="Z1380" s="4"/>
      <c r="AA1380" s="4"/>
      <c r="AB1380" s="4"/>
      <c r="AC1380" s="4"/>
      <c r="AD1380" s="4"/>
      <c r="AE1380" s="236"/>
      <c r="AF1380" s="4"/>
      <c r="AG1380" s="4"/>
      <c r="AH1380" s="4"/>
      <c r="AI1380" s="4"/>
      <c r="AJ1380" s="4"/>
      <c r="AK1380" s="4"/>
      <c r="AL1380" s="4" t="s">
        <v>28</v>
      </c>
      <c r="AM1380" s="4"/>
      <c r="AN1380" s="4"/>
      <c r="AO1380" s="4" t="s">
        <v>16</v>
      </c>
      <c r="AP1380" s="45">
        <f ca="1">COUNTIFS(INDIRECT(Data!$J$2),"&lt;&gt;")</f>
        <v>2</v>
      </c>
      <c r="AQ1380" s="45">
        <f ca="1">COUNTIFS(INDIRECT(Data!$J$2),"P")</f>
        <v>1</v>
      </c>
      <c r="AR1380" s="45">
        <f ca="1">COUNTIFS(INDIRECT(Data!$J$2),"A")</f>
        <v>1</v>
      </c>
      <c r="AS1380" s="46">
        <f ca="1">COUNTIFS(INDIRECT(Data!$J$2),"L")</f>
        <v>0</v>
      </c>
      <c r="AT1380" s="47">
        <f ca="1">IFERROR(Attd_Sheet[[#This Row],[Classes Attended]]/Attd_Sheet[[#This Row],[Column1]],"")</f>
        <v>0.5</v>
      </c>
      <c r="AU1380" s="26"/>
    </row>
    <row r="1381" spans="1:47" hidden="1" x14ac:dyDescent="0.25">
      <c r="A1381" s="42">
        <f>COUNTIFS(Attd_Sheet[Student ID],Attd_Sheet[[#This Row],[Student ID]])</f>
        <v>1</v>
      </c>
      <c r="B1381" s="13" t="s">
        <v>137</v>
      </c>
      <c r="C1381" s="13" t="s">
        <v>2981</v>
      </c>
      <c r="D1381" s="215" t="s">
        <v>3444</v>
      </c>
      <c r="E1381" s="75" t="s">
        <v>3327</v>
      </c>
      <c r="F1381" s="15" t="s">
        <v>134</v>
      </c>
      <c r="G1381" s="75" t="s">
        <v>3330</v>
      </c>
      <c r="H1381" s="15" t="s">
        <v>6</v>
      </c>
      <c r="I1381" s="210" t="s">
        <v>2867</v>
      </c>
      <c r="J1381" s="77"/>
      <c r="K1381" s="4"/>
      <c r="L1381" s="4"/>
      <c r="M1381" s="4"/>
      <c r="N1381" s="185"/>
      <c r="O1381" s="4"/>
      <c r="P1381" s="4"/>
      <c r="Q1381" s="4"/>
      <c r="R1381" s="4"/>
      <c r="S1381" s="4"/>
      <c r="T1381" s="4"/>
      <c r="U1381" s="4"/>
      <c r="V1381" s="4"/>
      <c r="W1381" s="185"/>
      <c r="X1381" s="4"/>
      <c r="Y1381" s="4"/>
      <c r="Z1381" s="4"/>
      <c r="AA1381" s="4"/>
      <c r="AB1381" s="4"/>
      <c r="AC1381" s="4"/>
      <c r="AD1381" s="4"/>
      <c r="AE1381" s="236"/>
      <c r="AF1381" s="4"/>
      <c r="AG1381" s="4"/>
      <c r="AH1381" s="4"/>
      <c r="AI1381" s="4"/>
      <c r="AJ1381" s="4"/>
      <c r="AK1381" s="4"/>
      <c r="AL1381" s="4" t="s">
        <v>28</v>
      </c>
      <c r="AM1381" s="4"/>
      <c r="AN1381" s="4"/>
      <c r="AO1381" s="4" t="s">
        <v>16</v>
      </c>
      <c r="AP1381" s="45">
        <f ca="1">COUNTIFS(INDIRECT(Data!$J$2),"&lt;&gt;")</f>
        <v>2</v>
      </c>
      <c r="AQ1381" s="45">
        <f ca="1">COUNTIFS(INDIRECT(Data!$J$2),"P")</f>
        <v>1</v>
      </c>
      <c r="AR1381" s="45">
        <f ca="1">COUNTIFS(INDIRECT(Data!$J$2),"A")</f>
        <v>1</v>
      </c>
      <c r="AS1381" s="46">
        <f ca="1">COUNTIFS(INDIRECT(Data!$J$2),"L")</f>
        <v>0</v>
      </c>
      <c r="AT1381" s="47">
        <f ca="1">IFERROR(Attd_Sheet[[#This Row],[Classes Attended]]/Attd_Sheet[[#This Row],[Column1]],"")</f>
        <v>0.5</v>
      </c>
      <c r="AU1381" s="26"/>
    </row>
    <row r="1382" spans="1:47" hidden="1" x14ac:dyDescent="0.25">
      <c r="A1382" s="42">
        <f>COUNTIFS(Attd_Sheet[Student ID],Attd_Sheet[[#This Row],[Student ID]])</f>
        <v>1</v>
      </c>
      <c r="B1382" s="13" t="s">
        <v>137</v>
      </c>
      <c r="C1382" s="13" t="s">
        <v>2981</v>
      </c>
      <c r="D1382" s="215" t="s">
        <v>3445</v>
      </c>
      <c r="E1382" s="75" t="s">
        <v>3328</v>
      </c>
      <c r="F1382" s="15" t="s">
        <v>134</v>
      </c>
      <c r="G1382" s="75" t="s">
        <v>3330</v>
      </c>
      <c r="H1382" s="15" t="s">
        <v>6</v>
      </c>
      <c r="I1382" s="210" t="s">
        <v>2867</v>
      </c>
      <c r="J1382" s="77"/>
      <c r="K1382" s="4"/>
      <c r="L1382" s="4"/>
      <c r="M1382" s="4"/>
      <c r="N1382" s="185"/>
      <c r="O1382" s="4"/>
      <c r="P1382" s="4"/>
      <c r="Q1382" s="4"/>
      <c r="R1382" s="4"/>
      <c r="S1382" s="4"/>
      <c r="T1382" s="4"/>
      <c r="U1382" s="4"/>
      <c r="V1382" s="4"/>
      <c r="W1382" s="185"/>
      <c r="X1382" s="4"/>
      <c r="Y1382" s="4"/>
      <c r="Z1382" s="4"/>
      <c r="AA1382" s="4"/>
      <c r="AB1382" s="4"/>
      <c r="AC1382" s="4"/>
      <c r="AD1382" s="4"/>
      <c r="AE1382" s="236"/>
      <c r="AF1382" s="4"/>
      <c r="AG1382" s="4"/>
      <c r="AH1382" s="4"/>
      <c r="AI1382" s="4"/>
      <c r="AJ1382" s="4"/>
      <c r="AK1382" s="4"/>
      <c r="AL1382" s="4" t="s">
        <v>16</v>
      </c>
      <c r="AM1382" s="4"/>
      <c r="AN1382" s="4"/>
      <c r="AO1382" s="4" t="s">
        <v>16</v>
      </c>
      <c r="AP1382" s="45">
        <f ca="1">COUNTIFS(INDIRECT(Data!$J$2),"&lt;&gt;")</f>
        <v>2</v>
      </c>
      <c r="AQ1382" s="45">
        <f ca="1">COUNTIFS(INDIRECT(Data!$J$2),"P")</f>
        <v>2</v>
      </c>
      <c r="AR1382" s="45">
        <f ca="1">COUNTIFS(INDIRECT(Data!$J$2),"A")</f>
        <v>0</v>
      </c>
      <c r="AS1382" s="46">
        <f ca="1">COUNTIFS(INDIRECT(Data!$J$2),"L")</f>
        <v>0</v>
      </c>
      <c r="AT1382" s="47">
        <f ca="1">IFERROR(Attd_Sheet[[#This Row],[Classes Attended]]/Attd_Sheet[[#This Row],[Column1]],"")</f>
        <v>1</v>
      </c>
      <c r="AU1382" s="26"/>
    </row>
    <row r="1383" spans="1:47" hidden="1" x14ac:dyDescent="0.25">
      <c r="A1383" s="42">
        <f>COUNTIFS(Attd_Sheet[Student ID],Attd_Sheet[[#This Row],[Student ID]])</f>
        <v>1</v>
      </c>
      <c r="B1383" s="13" t="s">
        <v>137</v>
      </c>
      <c r="C1383" s="13" t="s">
        <v>2981</v>
      </c>
      <c r="D1383" s="1" t="s">
        <v>3447</v>
      </c>
      <c r="E1383" s="75" t="s">
        <v>3329</v>
      </c>
      <c r="F1383" s="15" t="s">
        <v>134</v>
      </c>
      <c r="G1383" s="75" t="s">
        <v>3330</v>
      </c>
      <c r="H1383" s="15" t="s">
        <v>6</v>
      </c>
      <c r="I1383" s="210" t="s">
        <v>2867</v>
      </c>
      <c r="J1383" s="77"/>
      <c r="K1383" s="4"/>
      <c r="L1383" s="4"/>
      <c r="M1383" s="4"/>
      <c r="N1383" s="185"/>
      <c r="O1383" s="4"/>
      <c r="P1383" s="4"/>
      <c r="Q1383" s="4"/>
      <c r="R1383" s="4"/>
      <c r="S1383" s="4"/>
      <c r="T1383" s="4"/>
      <c r="U1383" s="4"/>
      <c r="V1383" s="4"/>
      <c r="W1383" s="185"/>
      <c r="X1383" s="4"/>
      <c r="Y1383" s="4"/>
      <c r="Z1383" s="4"/>
      <c r="AA1383" s="4"/>
      <c r="AB1383" s="4"/>
      <c r="AC1383" s="4"/>
      <c r="AD1383" s="4"/>
      <c r="AE1383" s="236"/>
      <c r="AF1383" s="4"/>
      <c r="AG1383" s="4"/>
      <c r="AH1383" s="4"/>
      <c r="AI1383" s="4"/>
      <c r="AJ1383" s="4"/>
      <c r="AK1383" s="4"/>
      <c r="AL1383" s="4" t="s">
        <v>16</v>
      </c>
      <c r="AM1383" s="4"/>
      <c r="AN1383" s="4"/>
      <c r="AO1383" s="4" t="s">
        <v>16</v>
      </c>
      <c r="AP1383" s="45">
        <f ca="1">COUNTIFS(INDIRECT(Data!$J$2),"&lt;&gt;")</f>
        <v>2</v>
      </c>
      <c r="AQ1383" s="45">
        <f ca="1">COUNTIFS(INDIRECT(Data!$J$2),"P")</f>
        <v>2</v>
      </c>
      <c r="AR1383" s="45">
        <f ca="1">COUNTIFS(INDIRECT(Data!$J$2),"A")</f>
        <v>0</v>
      </c>
      <c r="AS1383" s="46">
        <f ca="1">COUNTIFS(INDIRECT(Data!$J$2),"L")</f>
        <v>0</v>
      </c>
      <c r="AT1383" s="47">
        <f ca="1">IFERROR(Attd_Sheet[[#This Row],[Classes Attended]]/Attd_Sheet[[#This Row],[Column1]],"")</f>
        <v>1</v>
      </c>
      <c r="AU1383" s="26"/>
    </row>
    <row r="1384" spans="1:47" hidden="1" x14ac:dyDescent="0.25">
      <c r="A1384" s="42">
        <f>COUNTIFS(Attd_Sheet[Student ID],Attd_Sheet[[#This Row],[Student ID]])</f>
        <v>1</v>
      </c>
      <c r="B1384" s="13" t="s">
        <v>137</v>
      </c>
      <c r="C1384" s="13" t="s">
        <v>2920</v>
      </c>
      <c r="D1384" s="255" t="s">
        <v>3376</v>
      </c>
      <c r="E1384" s="255" t="s">
        <v>3377</v>
      </c>
      <c r="F1384" s="15" t="s">
        <v>31</v>
      </c>
      <c r="G1384" s="269" t="s">
        <v>3396</v>
      </c>
      <c r="H1384" s="15" t="s">
        <v>6</v>
      </c>
      <c r="I1384" s="210" t="s">
        <v>2872</v>
      </c>
      <c r="J1384" s="211" t="s">
        <v>3229</v>
      </c>
      <c r="K1384" s="4"/>
      <c r="L1384" s="4"/>
      <c r="M1384" s="4"/>
      <c r="N1384" s="185"/>
      <c r="O1384" s="4"/>
      <c r="P1384" s="4"/>
      <c r="Q1384" s="4"/>
      <c r="R1384" s="4"/>
      <c r="S1384" s="4"/>
      <c r="T1384" s="4"/>
      <c r="U1384" s="4"/>
      <c r="V1384" s="4"/>
      <c r="W1384" s="185"/>
      <c r="X1384" s="4"/>
      <c r="Y1384" s="4"/>
      <c r="Z1384" s="4"/>
      <c r="AA1384" s="4"/>
      <c r="AB1384" s="4"/>
      <c r="AC1384" s="4"/>
      <c r="AD1384" s="4"/>
      <c r="AE1384" s="236"/>
      <c r="AF1384" s="4"/>
      <c r="AG1384" s="4"/>
      <c r="AH1384" s="4"/>
      <c r="AI1384" s="4"/>
      <c r="AJ1384" s="4"/>
      <c r="AK1384" s="4"/>
      <c r="AL1384" s="4" t="s">
        <v>16</v>
      </c>
      <c r="AM1384" s="4"/>
      <c r="AN1384" s="4"/>
      <c r="AO1384" s="4" t="s">
        <v>16</v>
      </c>
      <c r="AP1384" s="45">
        <f ca="1">COUNTIFS(INDIRECT(Data!$J$2),"&lt;&gt;")</f>
        <v>2</v>
      </c>
      <c r="AQ1384" s="45">
        <f ca="1">COUNTIFS(INDIRECT(Data!$J$2),"P")</f>
        <v>2</v>
      </c>
      <c r="AR1384" s="45">
        <f ca="1">COUNTIFS(INDIRECT(Data!$J$2),"A")</f>
        <v>0</v>
      </c>
      <c r="AS1384" s="46">
        <f ca="1">COUNTIFS(INDIRECT(Data!$J$2),"L")</f>
        <v>0</v>
      </c>
      <c r="AT1384" s="47">
        <f ca="1">IFERROR(Attd_Sheet[[#This Row],[Classes Attended]]/Attd_Sheet[[#This Row],[Column1]],"")</f>
        <v>1</v>
      </c>
      <c r="AU1384" s="26"/>
    </row>
    <row r="1385" spans="1:47" hidden="1" x14ac:dyDescent="0.25">
      <c r="A1385" s="42">
        <f>COUNTIFS(Attd_Sheet[Student ID],Attd_Sheet[[#This Row],[Student ID]])</f>
        <v>1</v>
      </c>
      <c r="B1385" s="13" t="s">
        <v>137</v>
      </c>
      <c r="C1385" s="13" t="s">
        <v>2920</v>
      </c>
      <c r="D1385" s="219" t="s">
        <v>3479</v>
      </c>
      <c r="E1385" s="255" t="s">
        <v>3378</v>
      </c>
      <c r="F1385" s="15" t="s">
        <v>31</v>
      </c>
      <c r="G1385" s="269" t="s">
        <v>3396</v>
      </c>
      <c r="H1385" s="15" t="s">
        <v>6</v>
      </c>
      <c r="I1385" s="210" t="s">
        <v>2872</v>
      </c>
      <c r="J1385" s="211" t="s">
        <v>3229</v>
      </c>
      <c r="K1385" s="4"/>
      <c r="L1385" s="4"/>
      <c r="M1385" s="4"/>
      <c r="N1385" s="185"/>
      <c r="O1385" s="4"/>
      <c r="P1385" s="4"/>
      <c r="Q1385" s="4"/>
      <c r="R1385" s="4"/>
      <c r="S1385" s="4"/>
      <c r="T1385" s="4"/>
      <c r="U1385" s="4"/>
      <c r="V1385" s="4"/>
      <c r="W1385" s="185"/>
      <c r="X1385" s="4"/>
      <c r="Y1385" s="4"/>
      <c r="Z1385" s="4"/>
      <c r="AA1385" s="4"/>
      <c r="AB1385" s="4"/>
      <c r="AC1385" s="4"/>
      <c r="AD1385" s="4"/>
      <c r="AE1385" s="236"/>
      <c r="AF1385" s="4"/>
      <c r="AG1385" s="4"/>
      <c r="AH1385" s="4"/>
      <c r="AI1385" s="4"/>
      <c r="AJ1385" s="4" t="s">
        <v>16</v>
      </c>
      <c r="AK1385" s="4"/>
      <c r="AL1385" s="4" t="s">
        <v>16</v>
      </c>
      <c r="AM1385" s="4"/>
      <c r="AN1385" s="4"/>
      <c r="AO1385" s="4" t="s">
        <v>16</v>
      </c>
      <c r="AP1385" s="45">
        <f ca="1">COUNTIFS(INDIRECT(Data!$J$2),"&lt;&gt;")</f>
        <v>3</v>
      </c>
      <c r="AQ1385" s="45">
        <f ca="1">COUNTIFS(INDIRECT(Data!$J$2),"P")</f>
        <v>3</v>
      </c>
      <c r="AR1385" s="45">
        <f ca="1">COUNTIFS(INDIRECT(Data!$J$2),"A")</f>
        <v>0</v>
      </c>
      <c r="AS1385" s="46">
        <f ca="1">COUNTIFS(INDIRECT(Data!$J$2),"L")</f>
        <v>0</v>
      </c>
      <c r="AT1385" s="47">
        <f ca="1">IFERROR(Attd_Sheet[[#This Row],[Classes Attended]]/Attd_Sheet[[#This Row],[Column1]],"")</f>
        <v>1</v>
      </c>
      <c r="AU1385" s="26"/>
    </row>
    <row r="1386" spans="1:47" hidden="1" x14ac:dyDescent="0.25">
      <c r="A1386" s="42">
        <f>COUNTIFS(Attd_Sheet[Student ID],Attd_Sheet[[#This Row],[Student ID]])</f>
        <v>1</v>
      </c>
      <c r="B1386" s="13" t="s">
        <v>137</v>
      </c>
      <c r="C1386" s="13" t="s">
        <v>2920</v>
      </c>
      <c r="D1386" s="255" t="s">
        <v>3379</v>
      </c>
      <c r="E1386" s="255" t="s">
        <v>3380</v>
      </c>
      <c r="F1386" s="15" t="s">
        <v>31</v>
      </c>
      <c r="G1386" s="269" t="s">
        <v>3396</v>
      </c>
      <c r="H1386" s="15" t="s">
        <v>6</v>
      </c>
      <c r="I1386" s="210" t="s">
        <v>2872</v>
      </c>
      <c r="J1386" s="211" t="s">
        <v>3229</v>
      </c>
      <c r="K1386" s="4"/>
      <c r="L1386" s="4"/>
      <c r="M1386" s="4"/>
      <c r="N1386" s="185"/>
      <c r="O1386" s="4"/>
      <c r="P1386" s="4"/>
      <c r="Q1386" s="4"/>
      <c r="R1386" s="4"/>
      <c r="S1386" s="4"/>
      <c r="T1386" s="4"/>
      <c r="U1386" s="4"/>
      <c r="V1386" s="4"/>
      <c r="W1386" s="185"/>
      <c r="X1386" s="4"/>
      <c r="Y1386" s="4"/>
      <c r="Z1386" s="4"/>
      <c r="AA1386" s="4"/>
      <c r="AB1386" s="4"/>
      <c r="AC1386" s="4"/>
      <c r="AD1386" s="4"/>
      <c r="AE1386" s="236"/>
      <c r="AF1386" s="4"/>
      <c r="AG1386" s="4"/>
      <c r="AH1386" s="4"/>
      <c r="AI1386" s="4"/>
      <c r="AJ1386" s="4" t="s">
        <v>16</v>
      </c>
      <c r="AK1386" s="4"/>
      <c r="AL1386" s="4" t="s">
        <v>16</v>
      </c>
      <c r="AM1386" s="4"/>
      <c r="AN1386" s="4"/>
      <c r="AO1386" s="4" t="s">
        <v>28</v>
      </c>
      <c r="AP1386" s="45">
        <f ca="1">COUNTIFS(INDIRECT(Data!$J$2),"&lt;&gt;")</f>
        <v>3</v>
      </c>
      <c r="AQ1386" s="45">
        <f ca="1">COUNTIFS(INDIRECT(Data!$J$2),"P")</f>
        <v>2</v>
      </c>
      <c r="AR1386" s="45">
        <f ca="1">COUNTIFS(INDIRECT(Data!$J$2),"A")</f>
        <v>1</v>
      </c>
      <c r="AS1386" s="46">
        <f ca="1">COUNTIFS(INDIRECT(Data!$J$2),"L")</f>
        <v>0</v>
      </c>
      <c r="AT1386" s="47">
        <f ca="1">IFERROR(Attd_Sheet[[#This Row],[Classes Attended]]/Attd_Sheet[[#This Row],[Column1]],"")</f>
        <v>0.66666666666666663</v>
      </c>
      <c r="AU1386" s="26"/>
    </row>
    <row r="1387" spans="1:47" hidden="1" x14ac:dyDescent="0.25">
      <c r="A1387" s="42">
        <f>COUNTIFS(Attd_Sheet[Student ID],Attd_Sheet[[#This Row],[Student ID]])</f>
        <v>8</v>
      </c>
      <c r="B1387" s="13" t="s">
        <v>137</v>
      </c>
      <c r="C1387" s="13" t="s">
        <v>2920</v>
      </c>
      <c r="D1387" s="215" t="s">
        <v>662</v>
      </c>
      <c r="E1387" s="255" t="s">
        <v>3381</v>
      </c>
      <c r="F1387" s="15" t="s">
        <v>31</v>
      </c>
      <c r="G1387" s="269" t="s">
        <v>3396</v>
      </c>
      <c r="H1387" s="15" t="s">
        <v>6</v>
      </c>
      <c r="I1387" s="210" t="s">
        <v>2872</v>
      </c>
      <c r="J1387" s="211" t="s">
        <v>3229</v>
      </c>
      <c r="K1387" s="4"/>
      <c r="L1387" s="4"/>
      <c r="M1387" s="4"/>
      <c r="N1387" s="185"/>
      <c r="O1387" s="4"/>
      <c r="P1387" s="4"/>
      <c r="Q1387" s="4"/>
      <c r="R1387" s="4"/>
      <c r="S1387" s="4"/>
      <c r="T1387" s="4"/>
      <c r="U1387" s="4"/>
      <c r="V1387" s="4"/>
      <c r="W1387" s="185"/>
      <c r="X1387" s="4"/>
      <c r="Y1387" s="4"/>
      <c r="Z1387" s="4"/>
      <c r="AA1387" s="4"/>
      <c r="AB1387" s="4"/>
      <c r="AC1387" s="4"/>
      <c r="AD1387" s="4"/>
      <c r="AE1387" s="236"/>
      <c r="AF1387" s="4"/>
      <c r="AG1387" s="4"/>
      <c r="AH1387" s="4"/>
      <c r="AI1387" s="4"/>
      <c r="AJ1387" s="4"/>
      <c r="AK1387" s="4"/>
      <c r="AL1387" s="4" t="s">
        <v>16</v>
      </c>
      <c r="AM1387" s="4"/>
      <c r="AN1387" s="4"/>
      <c r="AO1387" s="4" t="s">
        <v>16</v>
      </c>
      <c r="AP1387" s="45">
        <f ca="1">COUNTIFS(INDIRECT(Data!$J$2),"&lt;&gt;")</f>
        <v>2</v>
      </c>
      <c r="AQ1387" s="45">
        <f ca="1">COUNTIFS(INDIRECT(Data!$J$2),"P")</f>
        <v>2</v>
      </c>
      <c r="AR1387" s="45">
        <f ca="1">COUNTIFS(INDIRECT(Data!$J$2),"A")</f>
        <v>0</v>
      </c>
      <c r="AS1387" s="46">
        <f ca="1">COUNTIFS(INDIRECT(Data!$J$2),"L")</f>
        <v>0</v>
      </c>
      <c r="AT1387" s="47">
        <f ca="1">IFERROR(Attd_Sheet[[#This Row],[Classes Attended]]/Attd_Sheet[[#This Row],[Column1]],"")</f>
        <v>1</v>
      </c>
      <c r="AU1387" s="26"/>
    </row>
    <row r="1388" spans="1:47" hidden="1" x14ac:dyDescent="0.25">
      <c r="A1388" s="42">
        <f>COUNTIFS(Attd_Sheet[Student ID],Attd_Sheet[[#This Row],[Student ID]])</f>
        <v>1</v>
      </c>
      <c r="B1388" s="13" t="s">
        <v>137</v>
      </c>
      <c r="C1388" s="13" t="s">
        <v>2920</v>
      </c>
      <c r="D1388" s="219" t="s">
        <v>3480</v>
      </c>
      <c r="E1388" s="255" t="s">
        <v>3382</v>
      </c>
      <c r="F1388" s="15" t="s">
        <v>31</v>
      </c>
      <c r="G1388" s="269" t="s">
        <v>3396</v>
      </c>
      <c r="H1388" s="15" t="s">
        <v>6</v>
      </c>
      <c r="I1388" s="210" t="s">
        <v>2872</v>
      </c>
      <c r="J1388" s="211" t="s">
        <v>3229</v>
      </c>
      <c r="K1388" s="4"/>
      <c r="L1388" s="4"/>
      <c r="M1388" s="4"/>
      <c r="N1388" s="185"/>
      <c r="O1388" s="4"/>
      <c r="P1388" s="4"/>
      <c r="Q1388" s="4"/>
      <c r="R1388" s="4"/>
      <c r="S1388" s="4"/>
      <c r="T1388" s="4"/>
      <c r="U1388" s="4"/>
      <c r="V1388" s="4"/>
      <c r="W1388" s="185"/>
      <c r="X1388" s="4"/>
      <c r="Y1388" s="4"/>
      <c r="Z1388" s="4"/>
      <c r="AA1388" s="4"/>
      <c r="AB1388" s="4"/>
      <c r="AC1388" s="4"/>
      <c r="AD1388" s="4"/>
      <c r="AE1388" s="236"/>
      <c r="AF1388" s="4"/>
      <c r="AG1388" s="4"/>
      <c r="AH1388" s="4"/>
      <c r="AI1388" s="4"/>
      <c r="AJ1388" s="4"/>
      <c r="AK1388" s="4"/>
      <c r="AL1388" s="4" t="s">
        <v>16</v>
      </c>
      <c r="AM1388" s="4"/>
      <c r="AN1388" s="4"/>
      <c r="AO1388" s="4" t="s">
        <v>16</v>
      </c>
      <c r="AP1388" s="45">
        <f ca="1">COUNTIFS(INDIRECT(Data!$J$2),"&lt;&gt;")</f>
        <v>2</v>
      </c>
      <c r="AQ1388" s="45">
        <f ca="1">COUNTIFS(INDIRECT(Data!$J$2),"P")</f>
        <v>2</v>
      </c>
      <c r="AR1388" s="45">
        <f ca="1">COUNTIFS(INDIRECT(Data!$J$2),"A")</f>
        <v>0</v>
      </c>
      <c r="AS1388" s="46">
        <f ca="1">COUNTIFS(INDIRECT(Data!$J$2),"L")</f>
        <v>0</v>
      </c>
      <c r="AT1388" s="47">
        <f ca="1">IFERROR(Attd_Sheet[[#This Row],[Classes Attended]]/Attd_Sheet[[#This Row],[Column1]],"")</f>
        <v>1</v>
      </c>
      <c r="AU1388" s="26"/>
    </row>
    <row r="1389" spans="1:47" hidden="1" x14ac:dyDescent="0.25">
      <c r="A1389" s="42">
        <f>COUNTIFS(Attd_Sheet[Student ID],Attd_Sheet[[#This Row],[Student ID]])</f>
        <v>1</v>
      </c>
      <c r="B1389" s="13" t="s">
        <v>137</v>
      </c>
      <c r="C1389" s="13" t="s">
        <v>2920</v>
      </c>
      <c r="D1389" s="255" t="s">
        <v>3383</v>
      </c>
      <c r="E1389" s="255" t="s">
        <v>3384</v>
      </c>
      <c r="F1389" s="15" t="s">
        <v>31</v>
      </c>
      <c r="G1389" s="269" t="s">
        <v>3396</v>
      </c>
      <c r="H1389" s="15" t="s">
        <v>6</v>
      </c>
      <c r="I1389" s="210" t="s">
        <v>2872</v>
      </c>
      <c r="J1389" s="211" t="s">
        <v>3229</v>
      </c>
      <c r="K1389" s="4"/>
      <c r="L1389" s="4"/>
      <c r="M1389" s="4"/>
      <c r="N1389" s="185"/>
      <c r="O1389" s="4"/>
      <c r="P1389" s="4"/>
      <c r="Q1389" s="4"/>
      <c r="R1389" s="4"/>
      <c r="S1389" s="4"/>
      <c r="T1389" s="4"/>
      <c r="U1389" s="4"/>
      <c r="V1389" s="4"/>
      <c r="W1389" s="185"/>
      <c r="X1389" s="4"/>
      <c r="Y1389" s="4"/>
      <c r="Z1389" s="4"/>
      <c r="AA1389" s="4"/>
      <c r="AB1389" s="4"/>
      <c r="AC1389" s="4"/>
      <c r="AD1389" s="4"/>
      <c r="AE1389" s="236"/>
      <c r="AF1389" s="4"/>
      <c r="AG1389" s="4"/>
      <c r="AH1389" s="4"/>
      <c r="AI1389" s="4"/>
      <c r="AJ1389" s="4"/>
      <c r="AK1389" s="4"/>
      <c r="AL1389" s="4" t="s">
        <v>16</v>
      </c>
      <c r="AM1389" s="4"/>
      <c r="AN1389" s="4"/>
      <c r="AO1389" s="4" t="s">
        <v>16</v>
      </c>
      <c r="AP1389" s="45">
        <f ca="1">COUNTIFS(INDIRECT(Data!$J$2),"&lt;&gt;")</f>
        <v>2</v>
      </c>
      <c r="AQ1389" s="45">
        <f ca="1">COUNTIFS(INDIRECT(Data!$J$2),"P")</f>
        <v>2</v>
      </c>
      <c r="AR1389" s="45">
        <f ca="1">COUNTIFS(INDIRECT(Data!$J$2),"A")</f>
        <v>0</v>
      </c>
      <c r="AS1389" s="46">
        <f ca="1">COUNTIFS(INDIRECT(Data!$J$2),"L")</f>
        <v>0</v>
      </c>
      <c r="AT1389" s="47">
        <f ca="1">IFERROR(Attd_Sheet[[#This Row],[Classes Attended]]/Attd_Sheet[[#This Row],[Column1]],"")</f>
        <v>1</v>
      </c>
      <c r="AU1389" s="26"/>
    </row>
    <row r="1390" spans="1:47" hidden="1" x14ac:dyDescent="0.25">
      <c r="A1390" s="42">
        <f>COUNTIFS(Attd_Sheet[Student ID],Attd_Sheet[[#This Row],[Student ID]])</f>
        <v>8</v>
      </c>
      <c r="B1390" s="13" t="s">
        <v>137</v>
      </c>
      <c r="C1390" s="13" t="s">
        <v>2920</v>
      </c>
      <c r="D1390" s="215" t="s">
        <v>662</v>
      </c>
      <c r="E1390" s="255" t="s">
        <v>3385</v>
      </c>
      <c r="F1390" s="15" t="s">
        <v>31</v>
      </c>
      <c r="G1390" s="269" t="s">
        <v>3396</v>
      </c>
      <c r="H1390" s="15" t="s">
        <v>6</v>
      </c>
      <c r="I1390" s="210" t="s">
        <v>2872</v>
      </c>
      <c r="J1390" s="211" t="s">
        <v>3229</v>
      </c>
      <c r="K1390" s="4"/>
      <c r="L1390" s="4"/>
      <c r="M1390" s="4"/>
      <c r="N1390" s="185"/>
      <c r="O1390" s="4"/>
      <c r="P1390" s="4"/>
      <c r="Q1390" s="4"/>
      <c r="R1390" s="4"/>
      <c r="S1390" s="4"/>
      <c r="T1390" s="4"/>
      <c r="U1390" s="4"/>
      <c r="V1390" s="4"/>
      <c r="W1390" s="185"/>
      <c r="X1390" s="4"/>
      <c r="Y1390" s="4"/>
      <c r="Z1390" s="4"/>
      <c r="AA1390" s="4"/>
      <c r="AB1390" s="4"/>
      <c r="AC1390" s="4"/>
      <c r="AD1390" s="4"/>
      <c r="AE1390" s="236"/>
      <c r="AF1390" s="4"/>
      <c r="AG1390" s="4"/>
      <c r="AH1390" s="4"/>
      <c r="AI1390" s="4"/>
      <c r="AJ1390" s="4" t="s">
        <v>16</v>
      </c>
      <c r="AK1390" s="4"/>
      <c r="AL1390" s="4" t="s">
        <v>16</v>
      </c>
      <c r="AM1390" s="4"/>
      <c r="AN1390" s="4"/>
      <c r="AO1390" s="4" t="s">
        <v>16</v>
      </c>
      <c r="AP1390" s="45">
        <f ca="1">COUNTIFS(INDIRECT(Data!$J$2),"&lt;&gt;")</f>
        <v>3</v>
      </c>
      <c r="AQ1390" s="45">
        <f ca="1">COUNTIFS(INDIRECT(Data!$J$2),"P")</f>
        <v>3</v>
      </c>
      <c r="AR1390" s="45">
        <f ca="1">COUNTIFS(INDIRECT(Data!$J$2),"A")</f>
        <v>0</v>
      </c>
      <c r="AS1390" s="46">
        <f ca="1">COUNTIFS(INDIRECT(Data!$J$2),"L")</f>
        <v>0</v>
      </c>
      <c r="AT1390" s="47">
        <f ca="1">IFERROR(Attd_Sheet[[#This Row],[Classes Attended]]/Attd_Sheet[[#This Row],[Column1]],"")</f>
        <v>1</v>
      </c>
      <c r="AU1390" s="26"/>
    </row>
    <row r="1391" spans="1:47" hidden="1" x14ac:dyDescent="0.25">
      <c r="A1391" s="42">
        <f>COUNTIFS(Attd_Sheet[Student ID],Attd_Sheet[[#This Row],[Student ID]])</f>
        <v>1</v>
      </c>
      <c r="B1391" s="13" t="s">
        <v>137</v>
      </c>
      <c r="C1391" s="13" t="s">
        <v>2920</v>
      </c>
      <c r="D1391" s="255" t="s">
        <v>3386</v>
      </c>
      <c r="E1391" s="255" t="s">
        <v>3387</v>
      </c>
      <c r="F1391" s="15" t="s">
        <v>31</v>
      </c>
      <c r="G1391" s="269" t="s">
        <v>3396</v>
      </c>
      <c r="H1391" s="15" t="s">
        <v>6</v>
      </c>
      <c r="I1391" s="210" t="s">
        <v>2872</v>
      </c>
      <c r="J1391" s="211" t="s">
        <v>3229</v>
      </c>
      <c r="K1391" s="4"/>
      <c r="L1391" s="4"/>
      <c r="M1391" s="4"/>
      <c r="N1391" s="185"/>
      <c r="O1391" s="4"/>
      <c r="P1391" s="4"/>
      <c r="Q1391" s="4"/>
      <c r="R1391" s="4"/>
      <c r="S1391" s="4"/>
      <c r="T1391" s="4"/>
      <c r="U1391" s="4"/>
      <c r="V1391" s="4"/>
      <c r="W1391" s="185"/>
      <c r="X1391" s="4"/>
      <c r="Y1391" s="4"/>
      <c r="Z1391" s="4"/>
      <c r="AA1391" s="4"/>
      <c r="AB1391" s="4"/>
      <c r="AC1391" s="4"/>
      <c r="AD1391" s="4"/>
      <c r="AE1391" s="236"/>
      <c r="AF1391" s="4"/>
      <c r="AG1391" s="4"/>
      <c r="AH1391" s="4"/>
      <c r="AI1391" s="4"/>
      <c r="AJ1391" s="4" t="s">
        <v>16</v>
      </c>
      <c r="AK1391" s="4"/>
      <c r="AL1391" s="4" t="s">
        <v>16</v>
      </c>
      <c r="AM1391" s="4"/>
      <c r="AN1391" s="4"/>
      <c r="AO1391" s="4" t="s">
        <v>16</v>
      </c>
      <c r="AP1391" s="45">
        <f ca="1">COUNTIFS(INDIRECT(Data!$J$2),"&lt;&gt;")</f>
        <v>3</v>
      </c>
      <c r="AQ1391" s="45">
        <f ca="1">COUNTIFS(INDIRECT(Data!$J$2),"P")</f>
        <v>3</v>
      </c>
      <c r="AR1391" s="45">
        <f ca="1">COUNTIFS(INDIRECT(Data!$J$2),"A")</f>
        <v>0</v>
      </c>
      <c r="AS1391" s="46">
        <f ca="1">COUNTIFS(INDIRECT(Data!$J$2),"L")</f>
        <v>0</v>
      </c>
      <c r="AT1391" s="47">
        <f ca="1">IFERROR(Attd_Sheet[[#This Row],[Classes Attended]]/Attd_Sheet[[#This Row],[Column1]],"")</f>
        <v>1</v>
      </c>
      <c r="AU1391" s="26"/>
    </row>
    <row r="1392" spans="1:47" hidden="1" x14ac:dyDescent="0.25">
      <c r="A1392" s="42">
        <f>COUNTIFS(Attd_Sheet[Student ID],Attd_Sheet[[#This Row],[Student ID]])</f>
        <v>8</v>
      </c>
      <c r="B1392" s="13" t="s">
        <v>137</v>
      </c>
      <c r="C1392" s="13" t="s">
        <v>2920</v>
      </c>
      <c r="D1392" s="215" t="s">
        <v>662</v>
      </c>
      <c r="E1392" s="255" t="s">
        <v>3388</v>
      </c>
      <c r="F1392" s="15" t="s">
        <v>31</v>
      </c>
      <c r="G1392" s="269" t="s">
        <v>3396</v>
      </c>
      <c r="H1392" s="15" t="s">
        <v>6</v>
      </c>
      <c r="I1392" s="210" t="s">
        <v>2872</v>
      </c>
      <c r="J1392" s="211" t="s">
        <v>3229</v>
      </c>
      <c r="K1392" s="4"/>
      <c r="L1392" s="4"/>
      <c r="M1392" s="4"/>
      <c r="N1392" s="185"/>
      <c r="O1392" s="4"/>
      <c r="P1392" s="4"/>
      <c r="Q1392" s="4"/>
      <c r="R1392" s="4"/>
      <c r="S1392" s="4"/>
      <c r="T1392" s="4"/>
      <c r="U1392" s="4"/>
      <c r="V1392" s="4"/>
      <c r="W1392" s="185"/>
      <c r="X1392" s="4"/>
      <c r="Y1392" s="4"/>
      <c r="Z1392" s="4"/>
      <c r="AA1392" s="4"/>
      <c r="AB1392" s="4"/>
      <c r="AC1392" s="4"/>
      <c r="AD1392" s="4"/>
      <c r="AE1392" s="236"/>
      <c r="AF1392" s="4"/>
      <c r="AG1392" s="4"/>
      <c r="AH1392" s="4"/>
      <c r="AI1392" s="4"/>
      <c r="AJ1392" s="4" t="s">
        <v>16</v>
      </c>
      <c r="AK1392" s="4"/>
      <c r="AL1392" s="4" t="s">
        <v>28</v>
      </c>
      <c r="AM1392" s="4"/>
      <c r="AN1392" s="4"/>
      <c r="AO1392" s="4" t="s">
        <v>28</v>
      </c>
      <c r="AP1392" s="45">
        <f ca="1">COUNTIFS(INDIRECT(Data!$J$2),"&lt;&gt;")</f>
        <v>3</v>
      </c>
      <c r="AQ1392" s="45">
        <f ca="1">COUNTIFS(INDIRECT(Data!$J$2),"P")</f>
        <v>1</v>
      </c>
      <c r="AR1392" s="45">
        <f ca="1">COUNTIFS(INDIRECT(Data!$J$2),"A")</f>
        <v>2</v>
      </c>
      <c r="AS1392" s="46">
        <f ca="1">COUNTIFS(INDIRECT(Data!$J$2),"L")</f>
        <v>0</v>
      </c>
      <c r="AT1392" s="47">
        <f ca="1">IFERROR(Attd_Sheet[[#This Row],[Classes Attended]]/Attd_Sheet[[#This Row],[Column1]],"")</f>
        <v>0.33333333333333331</v>
      </c>
      <c r="AU1392" s="26"/>
    </row>
    <row r="1393" spans="1:47" hidden="1" x14ac:dyDescent="0.25">
      <c r="A1393" s="42">
        <f>COUNTIFS(Attd_Sheet[Student ID],Attd_Sheet[[#This Row],[Student ID]])</f>
        <v>1</v>
      </c>
      <c r="B1393" s="13" t="s">
        <v>137</v>
      </c>
      <c r="C1393" s="13" t="s">
        <v>2920</v>
      </c>
      <c r="D1393" s="255" t="s">
        <v>3389</v>
      </c>
      <c r="E1393" s="255" t="s">
        <v>1418</v>
      </c>
      <c r="F1393" s="15" t="s">
        <v>31</v>
      </c>
      <c r="G1393" s="269" t="s">
        <v>3396</v>
      </c>
      <c r="H1393" s="15" t="s">
        <v>6</v>
      </c>
      <c r="I1393" s="210" t="s">
        <v>2872</v>
      </c>
      <c r="J1393" s="211" t="s">
        <v>3229</v>
      </c>
      <c r="K1393" s="4"/>
      <c r="L1393" s="4"/>
      <c r="M1393" s="4"/>
      <c r="N1393" s="185"/>
      <c r="O1393" s="4"/>
      <c r="P1393" s="4"/>
      <c r="Q1393" s="4"/>
      <c r="R1393" s="4"/>
      <c r="S1393" s="4"/>
      <c r="T1393" s="4"/>
      <c r="U1393" s="4"/>
      <c r="V1393" s="4"/>
      <c r="W1393" s="185"/>
      <c r="X1393" s="4"/>
      <c r="Y1393" s="4"/>
      <c r="Z1393" s="4"/>
      <c r="AA1393" s="4"/>
      <c r="AB1393" s="4"/>
      <c r="AC1393" s="4"/>
      <c r="AD1393" s="4"/>
      <c r="AE1393" s="236"/>
      <c r="AF1393" s="4"/>
      <c r="AG1393" s="4"/>
      <c r="AH1393" s="4"/>
      <c r="AI1393" s="4"/>
      <c r="AJ1393" s="4" t="s">
        <v>16</v>
      </c>
      <c r="AK1393" s="4"/>
      <c r="AL1393" s="4" t="s">
        <v>16</v>
      </c>
      <c r="AM1393" s="4"/>
      <c r="AN1393" s="4"/>
      <c r="AO1393" s="4" t="s">
        <v>16</v>
      </c>
      <c r="AP1393" s="45">
        <f ca="1">COUNTIFS(INDIRECT(Data!$J$2),"&lt;&gt;")</f>
        <v>3</v>
      </c>
      <c r="AQ1393" s="45">
        <f ca="1">COUNTIFS(INDIRECT(Data!$J$2),"P")</f>
        <v>3</v>
      </c>
      <c r="AR1393" s="45">
        <f ca="1">COUNTIFS(INDIRECT(Data!$J$2),"A")</f>
        <v>0</v>
      </c>
      <c r="AS1393" s="46">
        <f ca="1">COUNTIFS(INDIRECT(Data!$J$2),"L")</f>
        <v>0</v>
      </c>
      <c r="AT1393" s="47">
        <f ca="1">IFERROR(Attd_Sheet[[#This Row],[Classes Attended]]/Attd_Sheet[[#This Row],[Column1]],"")</f>
        <v>1</v>
      </c>
      <c r="AU1393" s="26"/>
    </row>
    <row r="1394" spans="1:47" hidden="1" x14ac:dyDescent="0.25">
      <c r="A1394" s="42">
        <f>COUNTIFS(Attd_Sheet[Student ID],Attd_Sheet[[#This Row],[Student ID]])</f>
        <v>1</v>
      </c>
      <c r="B1394" s="13" t="s">
        <v>137</v>
      </c>
      <c r="C1394" s="13" t="s">
        <v>2920</v>
      </c>
      <c r="D1394" s="255" t="s">
        <v>3390</v>
      </c>
      <c r="E1394" s="255" t="s">
        <v>3391</v>
      </c>
      <c r="F1394" s="15" t="s">
        <v>31</v>
      </c>
      <c r="G1394" s="269" t="s">
        <v>3396</v>
      </c>
      <c r="H1394" s="15" t="s">
        <v>6</v>
      </c>
      <c r="I1394" s="210" t="s">
        <v>2872</v>
      </c>
      <c r="J1394" s="211" t="s">
        <v>3229</v>
      </c>
      <c r="K1394" s="4"/>
      <c r="L1394" s="4"/>
      <c r="M1394" s="4"/>
      <c r="N1394" s="185"/>
      <c r="O1394" s="4"/>
      <c r="P1394" s="4"/>
      <c r="Q1394" s="4"/>
      <c r="R1394" s="4"/>
      <c r="S1394" s="4"/>
      <c r="T1394" s="4"/>
      <c r="U1394" s="4"/>
      <c r="V1394" s="4"/>
      <c r="W1394" s="185"/>
      <c r="X1394" s="4"/>
      <c r="Y1394" s="4"/>
      <c r="Z1394" s="4"/>
      <c r="AA1394" s="4"/>
      <c r="AB1394" s="4"/>
      <c r="AC1394" s="4"/>
      <c r="AD1394" s="4"/>
      <c r="AE1394" s="236"/>
      <c r="AF1394" s="4"/>
      <c r="AG1394" s="4"/>
      <c r="AH1394" s="4"/>
      <c r="AI1394" s="4"/>
      <c r="AJ1394" s="4" t="s">
        <v>16</v>
      </c>
      <c r="AK1394" s="4"/>
      <c r="AL1394" s="4" t="s">
        <v>16</v>
      </c>
      <c r="AM1394" s="4"/>
      <c r="AN1394" s="4"/>
      <c r="AO1394" s="4" t="s">
        <v>16</v>
      </c>
      <c r="AP1394" s="45">
        <f ca="1">COUNTIFS(INDIRECT(Data!$J$2),"&lt;&gt;")</f>
        <v>3</v>
      </c>
      <c r="AQ1394" s="45">
        <f ca="1">COUNTIFS(INDIRECT(Data!$J$2),"P")</f>
        <v>3</v>
      </c>
      <c r="AR1394" s="45">
        <f ca="1">COUNTIFS(INDIRECT(Data!$J$2),"A")</f>
        <v>0</v>
      </c>
      <c r="AS1394" s="46">
        <f ca="1">COUNTIFS(INDIRECT(Data!$J$2),"L")</f>
        <v>0</v>
      </c>
      <c r="AT1394" s="47">
        <f ca="1">IFERROR(Attd_Sheet[[#This Row],[Classes Attended]]/Attd_Sheet[[#This Row],[Column1]],"")</f>
        <v>1</v>
      </c>
      <c r="AU1394" s="26"/>
    </row>
    <row r="1395" spans="1:47" hidden="1" x14ac:dyDescent="0.25">
      <c r="A1395" s="42">
        <f>COUNTIFS(Attd_Sheet[Student ID],Attd_Sheet[[#This Row],[Student ID]])</f>
        <v>1</v>
      </c>
      <c r="B1395" s="13" t="s">
        <v>137</v>
      </c>
      <c r="C1395" s="13" t="s">
        <v>2920</v>
      </c>
      <c r="D1395" s="255" t="s">
        <v>3392</v>
      </c>
      <c r="E1395" s="255" t="s">
        <v>3393</v>
      </c>
      <c r="F1395" s="15" t="s">
        <v>31</v>
      </c>
      <c r="G1395" s="269" t="s">
        <v>3396</v>
      </c>
      <c r="H1395" s="15" t="s">
        <v>6</v>
      </c>
      <c r="I1395" s="210" t="s">
        <v>2872</v>
      </c>
      <c r="J1395" s="211" t="s">
        <v>3229</v>
      </c>
      <c r="K1395" s="4"/>
      <c r="L1395" s="4"/>
      <c r="M1395" s="4"/>
      <c r="N1395" s="185"/>
      <c r="O1395" s="4"/>
      <c r="P1395" s="4"/>
      <c r="Q1395" s="4"/>
      <c r="R1395" s="4"/>
      <c r="S1395" s="4"/>
      <c r="T1395" s="4"/>
      <c r="U1395" s="4"/>
      <c r="V1395" s="4"/>
      <c r="W1395" s="185"/>
      <c r="X1395" s="4"/>
      <c r="Y1395" s="4"/>
      <c r="Z1395" s="4"/>
      <c r="AA1395" s="4"/>
      <c r="AB1395" s="4"/>
      <c r="AC1395" s="4"/>
      <c r="AD1395" s="4"/>
      <c r="AE1395" s="236"/>
      <c r="AF1395" s="4"/>
      <c r="AG1395" s="4"/>
      <c r="AH1395" s="4"/>
      <c r="AI1395" s="4"/>
      <c r="AJ1395" s="4" t="s">
        <v>16</v>
      </c>
      <c r="AK1395" s="4"/>
      <c r="AL1395" s="4" t="s">
        <v>16</v>
      </c>
      <c r="AM1395" s="4"/>
      <c r="AN1395" s="4"/>
      <c r="AO1395" s="4" t="s">
        <v>16</v>
      </c>
      <c r="AP1395" s="45">
        <f ca="1">COUNTIFS(INDIRECT(Data!$J$2),"&lt;&gt;")</f>
        <v>3</v>
      </c>
      <c r="AQ1395" s="45">
        <f ca="1">COUNTIFS(INDIRECT(Data!$J$2),"P")</f>
        <v>3</v>
      </c>
      <c r="AR1395" s="45">
        <f ca="1">COUNTIFS(INDIRECT(Data!$J$2),"A")</f>
        <v>0</v>
      </c>
      <c r="AS1395" s="46">
        <f ca="1">COUNTIFS(INDIRECT(Data!$J$2),"L")</f>
        <v>0</v>
      </c>
      <c r="AT1395" s="47">
        <f ca="1">IFERROR(Attd_Sheet[[#This Row],[Classes Attended]]/Attd_Sheet[[#This Row],[Column1]],"")</f>
        <v>1</v>
      </c>
      <c r="AU1395" s="26"/>
    </row>
    <row r="1396" spans="1:47" hidden="1" x14ac:dyDescent="0.25">
      <c r="A1396" s="42">
        <f>COUNTIFS(Attd_Sheet[Student ID],Attd_Sheet[[#This Row],[Student ID]])</f>
        <v>1</v>
      </c>
      <c r="B1396" s="13" t="s">
        <v>137</v>
      </c>
      <c r="C1396" s="13" t="s">
        <v>2920</v>
      </c>
      <c r="D1396" s="255" t="s">
        <v>3394</v>
      </c>
      <c r="E1396" s="255" t="s">
        <v>3395</v>
      </c>
      <c r="F1396" s="15" t="s">
        <v>31</v>
      </c>
      <c r="G1396" s="269" t="s">
        <v>3396</v>
      </c>
      <c r="H1396" s="15" t="s">
        <v>6</v>
      </c>
      <c r="I1396" s="210" t="s">
        <v>2872</v>
      </c>
      <c r="J1396" s="211" t="s">
        <v>3229</v>
      </c>
      <c r="K1396" s="4"/>
      <c r="L1396" s="4"/>
      <c r="M1396" s="4"/>
      <c r="N1396" s="185"/>
      <c r="O1396" s="4"/>
      <c r="P1396" s="4"/>
      <c r="Q1396" s="4"/>
      <c r="R1396" s="4"/>
      <c r="S1396" s="4"/>
      <c r="T1396" s="4"/>
      <c r="U1396" s="4"/>
      <c r="V1396" s="4"/>
      <c r="W1396" s="185"/>
      <c r="X1396" s="4"/>
      <c r="Y1396" s="4"/>
      <c r="Z1396" s="4"/>
      <c r="AA1396" s="4"/>
      <c r="AB1396" s="4"/>
      <c r="AC1396" s="4"/>
      <c r="AD1396" s="4"/>
      <c r="AE1396" s="236"/>
      <c r="AF1396" s="4"/>
      <c r="AG1396" s="4"/>
      <c r="AH1396" s="4"/>
      <c r="AI1396" s="4"/>
      <c r="AJ1396" s="4" t="s">
        <v>16</v>
      </c>
      <c r="AK1396" s="4"/>
      <c r="AL1396" s="4" t="s">
        <v>16</v>
      </c>
      <c r="AM1396" s="4"/>
      <c r="AN1396" s="4"/>
      <c r="AO1396" s="4" t="s">
        <v>16</v>
      </c>
      <c r="AP1396" s="45">
        <f ca="1">COUNTIFS(INDIRECT(Data!$J$2),"&lt;&gt;")</f>
        <v>3</v>
      </c>
      <c r="AQ1396" s="45">
        <f ca="1">COUNTIFS(INDIRECT(Data!$J$2),"P")</f>
        <v>3</v>
      </c>
      <c r="AR1396" s="45">
        <f ca="1">COUNTIFS(INDIRECT(Data!$J$2),"A")</f>
        <v>0</v>
      </c>
      <c r="AS1396" s="46">
        <f ca="1">COUNTIFS(INDIRECT(Data!$J$2),"L")</f>
        <v>0</v>
      </c>
      <c r="AT1396" s="47">
        <f ca="1">IFERROR(Attd_Sheet[[#This Row],[Classes Attended]]/Attd_Sheet[[#This Row],[Column1]],"")</f>
        <v>1</v>
      </c>
      <c r="AU1396" s="26"/>
    </row>
    <row r="1397" spans="1:47" hidden="1" x14ac:dyDescent="0.25">
      <c r="A1397" s="42">
        <f>COUNTIFS(Attd_Sheet[Student ID],Attd_Sheet[[#This Row],[Student ID]])</f>
        <v>1</v>
      </c>
      <c r="B1397" s="13" t="s">
        <v>137</v>
      </c>
      <c r="C1397" s="13" t="s">
        <v>3443</v>
      </c>
      <c r="D1397" s="219" t="s">
        <v>3449</v>
      </c>
      <c r="E1397" s="219" t="s">
        <v>3450</v>
      </c>
      <c r="F1397" s="15" t="s">
        <v>31</v>
      </c>
      <c r="G1397" s="78" t="s">
        <v>3476</v>
      </c>
      <c r="H1397" s="15" t="s">
        <v>6</v>
      </c>
      <c r="I1397" s="210" t="s">
        <v>2868</v>
      </c>
      <c r="J1397" s="77" t="s">
        <v>119</v>
      </c>
      <c r="K1397" s="4"/>
      <c r="L1397" s="4"/>
      <c r="M1397" s="4"/>
      <c r="N1397" s="185"/>
      <c r="O1397" s="4"/>
      <c r="P1397" s="4"/>
      <c r="Q1397" s="4"/>
      <c r="R1397" s="4"/>
      <c r="S1397" s="4"/>
      <c r="T1397" s="4"/>
      <c r="U1397" s="4"/>
      <c r="V1397" s="4"/>
      <c r="W1397" s="185"/>
      <c r="X1397" s="4"/>
      <c r="Y1397" s="4"/>
      <c r="Z1397" s="4"/>
      <c r="AA1397" s="4"/>
      <c r="AB1397" s="4"/>
      <c r="AC1397" s="4"/>
      <c r="AD1397" s="4"/>
      <c r="AE1397" s="236"/>
      <c r="AF1397" s="4"/>
      <c r="AG1397" s="4"/>
      <c r="AH1397" s="4"/>
      <c r="AI1397" s="4"/>
      <c r="AJ1397" s="4"/>
      <c r="AK1397" s="4"/>
      <c r="AL1397" s="4" t="s">
        <v>16</v>
      </c>
      <c r="AM1397" s="4"/>
      <c r="AN1397" s="4"/>
      <c r="AO1397" s="4" t="s">
        <v>28</v>
      </c>
      <c r="AP1397" s="45">
        <f ca="1">COUNTIFS(INDIRECT(Data!$J$2),"&lt;&gt;")</f>
        <v>2</v>
      </c>
      <c r="AQ1397" s="45">
        <f ca="1">COUNTIFS(INDIRECT(Data!$J$2),"P")</f>
        <v>1</v>
      </c>
      <c r="AR1397" s="45">
        <f ca="1">COUNTIFS(INDIRECT(Data!$J$2),"A")</f>
        <v>1</v>
      </c>
      <c r="AS1397" s="46">
        <f ca="1">COUNTIFS(INDIRECT(Data!$J$2),"L")</f>
        <v>0</v>
      </c>
      <c r="AT1397" s="47">
        <f ca="1">IFERROR(Attd_Sheet[[#This Row],[Classes Attended]]/Attd_Sheet[[#This Row],[Column1]],"")</f>
        <v>0.5</v>
      </c>
      <c r="AU1397" s="26"/>
    </row>
    <row r="1398" spans="1:47" hidden="1" x14ac:dyDescent="0.25">
      <c r="A1398" s="42">
        <f>COUNTIFS(Attd_Sheet[Student ID],Attd_Sheet[[#This Row],[Student ID]])</f>
        <v>1</v>
      </c>
      <c r="B1398" s="13" t="s">
        <v>137</v>
      </c>
      <c r="C1398" s="13" t="s">
        <v>3443</v>
      </c>
      <c r="D1398" s="219" t="s">
        <v>3451</v>
      </c>
      <c r="E1398" s="219" t="s">
        <v>3452</v>
      </c>
      <c r="F1398" s="15" t="s">
        <v>31</v>
      </c>
      <c r="G1398" s="78" t="s">
        <v>3476</v>
      </c>
      <c r="H1398" s="15" t="s">
        <v>6</v>
      </c>
      <c r="I1398" s="210" t="s">
        <v>2868</v>
      </c>
      <c r="J1398" s="77" t="s">
        <v>119</v>
      </c>
      <c r="K1398" s="4"/>
      <c r="L1398" s="4"/>
      <c r="M1398" s="4"/>
      <c r="N1398" s="185"/>
      <c r="O1398" s="4"/>
      <c r="P1398" s="4"/>
      <c r="Q1398" s="4"/>
      <c r="R1398" s="4"/>
      <c r="S1398" s="4"/>
      <c r="T1398" s="4"/>
      <c r="U1398" s="4"/>
      <c r="V1398" s="4"/>
      <c r="W1398" s="185"/>
      <c r="X1398" s="4"/>
      <c r="Y1398" s="4"/>
      <c r="Z1398" s="4"/>
      <c r="AA1398" s="4"/>
      <c r="AB1398" s="4"/>
      <c r="AC1398" s="4"/>
      <c r="AD1398" s="4"/>
      <c r="AE1398" s="236"/>
      <c r="AF1398" s="4"/>
      <c r="AG1398" s="4"/>
      <c r="AH1398" s="4"/>
      <c r="AI1398" s="4"/>
      <c r="AJ1398" s="4"/>
      <c r="AK1398" s="4"/>
      <c r="AL1398" s="4" t="s">
        <v>16</v>
      </c>
      <c r="AM1398" s="4"/>
      <c r="AN1398" s="4"/>
      <c r="AO1398" s="4" t="s">
        <v>16</v>
      </c>
      <c r="AP1398" s="45">
        <f ca="1">COUNTIFS(INDIRECT(Data!$J$2),"&lt;&gt;")</f>
        <v>2</v>
      </c>
      <c r="AQ1398" s="45">
        <f ca="1">COUNTIFS(INDIRECT(Data!$J$2),"P")</f>
        <v>2</v>
      </c>
      <c r="AR1398" s="45">
        <f ca="1">COUNTIFS(INDIRECT(Data!$J$2),"A")</f>
        <v>0</v>
      </c>
      <c r="AS1398" s="46">
        <f ca="1">COUNTIFS(INDIRECT(Data!$J$2),"L")</f>
        <v>0</v>
      </c>
      <c r="AT1398" s="47">
        <f ca="1">IFERROR(Attd_Sheet[[#This Row],[Classes Attended]]/Attd_Sheet[[#This Row],[Column1]],"")</f>
        <v>1</v>
      </c>
      <c r="AU1398" s="26"/>
    </row>
    <row r="1399" spans="1:47" hidden="1" x14ac:dyDescent="0.25">
      <c r="A1399" s="42">
        <f>COUNTIFS(Attd_Sheet[Student ID],Attd_Sheet[[#This Row],[Student ID]])</f>
        <v>1</v>
      </c>
      <c r="B1399" s="13" t="s">
        <v>137</v>
      </c>
      <c r="C1399" s="13" t="s">
        <v>3443</v>
      </c>
      <c r="D1399" s="219" t="s">
        <v>3453</v>
      </c>
      <c r="E1399" s="219" t="s">
        <v>1028</v>
      </c>
      <c r="F1399" s="15" t="s">
        <v>31</v>
      </c>
      <c r="G1399" s="78" t="s">
        <v>3476</v>
      </c>
      <c r="H1399" s="15" t="s">
        <v>6</v>
      </c>
      <c r="I1399" s="210" t="s">
        <v>2868</v>
      </c>
      <c r="J1399" s="77" t="s">
        <v>119</v>
      </c>
      <c r="K1399" s="4"/>
      <c r="L1399" s="4"/>
      <c r="M1399" s="4"/>
      <c r="N1399" s="185"/>
      <c r="O1399" s="4"/>
      <c r="P1399" s="4"/>
      <c r="Q1399" s="4"/>
      <c r="R1399" s="4"/>
      <c r="S1399" s="4"/>
      <c r="T1399" s="4"/>
      <c r="U1399" s="4"/>
      <c r="V1399" s="4"/>
      <c r="W1399" s="185"/>
      <c r="X1399" s="4"/>
      <c r="Y1399" s="4"/>
      <c r="Z1399" s="4"/>
      <c r="AA1399" s="4"/>
      <c r="AB1399" s="4"/>
      <c r="AC1399" s="4"/>
      <c r="AD1399" s="4"/>
      <c r="AE1399" s="236"/>
      <c r="AF1399" s="4"/>
      <c r="AG1399" s="4"/>
      <c r="AH1399" s="4"/>
      <c r="AI1399" s="4"/>
      <c r="AJ1399" s="4"/>
      <c r="AK1399" s="4"/>
      <c r="AL1399" s="4" t="s">
        <v>16</v>
      </c>
      <c r="AM1399" s="4"/>
      <c r="AN1399" s="4"/>
      <c r="AO1399" s="4" t="s">
        <v>16</v>
      </c>
      <c r="AP1399" s="45">
        <f ca="1">COUNTIFS(INDIRECT(Data!$J$2),"&lt;&gt;")</f>
        <v>2</v>
      </c>
      <c r="AQ1399" s="45">
        <f ca="1">COUNTIFS(INDIRECT(Data!$J$2),"P")</f>
        <v>2</v>
      </c>
      <c r="AR1399" s="45">
        <f ca="1">COUNTIFS(INDIRECT(Data!$J$2),"A")</f>
        <v>0</v>
      </c>
      <c r="AS1399" s="46">
        <f ca="1">COUNTIFS(INDIRECT(Data!$J$2),"L")</f>
        <v>0</v>
      </c>
      <c r="AT1399" s="47">
        <f ca="1">IFERROR(Attd_Sheet[[#This Row],[Classes Attended]]/Attd_Sheet[[#This Row],[Column1]],"")</f>
        <v>1</v>
      </c>
      <c r="AU1399" s="26"/>
    </row>
    <row r="1400" spans="1:47" hidden="1" x14ac:dyDescent="0.25">
      <c r="A1400" s="42">
        <f>COUNTIFS(Attd_Sheet[Student ID],Attd_Sheet[[#This Row],[Student ID]])</f>
        <v>1</v>
      </c>
      <c r="B1400" s="13" t="s">
        <v>137</v>
      </c>
      <c r="C1400" s="13" t="s">
        <v>3443</v>
      </c>
      <c r="D1400" s="272" t="s">
        <v>3454</v>
      </c>
      <c r="E1400" s="272" t="s">
        <v>1051</v>
      </c>
      <c r="F1400" s="15" t="s">
        <v>31</v>
      </c>
      <c r="G1400" s="78" t="s">
        <v>3476</v>
      </c>
      <c r="H1400" s="15" t="s">
        <v>6</v>
      </c>
      <c r="I1400" s="210" t="s">
        <v>2868</v>
      </c>
      <c r="J1400" s="77" t="s">
        <v>119</v>
      </c>
      <c r="K1400" s="4"/>
      <c r="L1400" s="4"/>
      <c r="M1400" s="4"/>
      <c r="N1400" s="185"/>
      <c r="O1400" s="4"/>
      <c r="P1400" s="4"/>
      <c r="Q1400" s="4"/>
      <c r="R1400" s="4"/>
      <c r="S1400" s="4"/>
      <c r="T1400" s="4"/>
      <c r="U1400" s="4"/>
      <c r="V1400" s="4"/>
      <c r="W1400" s="185"/>
      <c r="X1400" s="4"/>
      <c r="Y1400" s="4"/>
      <c r="Z1400" s="4"/>
      <c r="AA1400" s="4"/>
      <c r="AB1400" s="4"/>
      <c r="AC1400" s="4"/>
      <c r="AD1400" s="4"/>
      <c r="AE1400" s="236"/>
      <c r="AF1400" s="4"/>
      <c r="AG1400" s="4"/>
      <c r="AH1400" s="4"/>
      <c r="AI1400" s="4"/>
      <c r="AJ1400" s="4"/>
      <c r="AK1400" s="4"/>
      <c r="AL1400" s="4" t="s">
        <v>16</v>
      </c>
      <c r="AM1400" s="4"/>
      <c r="AN1400" s="4"/>
      <c r="AO1400" s="4" t="s">
        <v>16</v>
      </c>
      <c r="AP1400" s="45">
        <f ca="1">COUNTIFS(INDIRECT(Data!$J$2),"&lt;&gt;")</f>
        <v>2</v>
      </c>
      <c r="AQ1400" s="45">
        <f ca="1">COUNTIFS(INDIRECT(Data!$J$2),"P")</f>
        <v>2</v>
      </c>
      <c r="AR1400" s="45">
        <f ca="1">COUNTIFS(INDIRECT(Data!$J$2),"A")</f>
        <v>0</v>
      </c>
      <c r="AS1400" s="46">
        <f ca="1">COUNTIFS(INDIRECT(Data!$J$2),"L")</f>
        <v>0</v>
      </c>
      <c r="AT1400" s="47">
        <f ca="1">IFERROR(Attd_Sheet[[#This Row],[Classes Attended]]/Attd_Sheet[[#This Row],[Column1]],"")</f>
        <v>1</v>
      </c>
      <c r="AU1400" s="26"/>
    </row>
    <row r="1401" spans="1:47" hidden="1" x14ac:dyDescent="0.25">
      <c r="A1401" s="42">
        <f>COUNTIFS(Attd_Sheet[Student ID],Attd_Sheet[[#This Row],[Student ID]])</f>
        <v>0</v>
      </c>
      <c r="B1401" s="13" t="s">
        <v>137</v>
      </c>
      <c r="C1401" s="13" t="s">
        <v>3443</v>
      </c>
      <c r="D1401" s="272"/>
      <c r="E1401" s="272" t="s">
        <v>3455</v>
      </c>
      <c r="F1401" s="15" t="s">
        <v>31</v>
      </c>
      <c r="G1401" s="78" t="s">
        <v>3476</v>
      </c>
      <c r="H1401" s="15" t="s">
        <v>6</v>
      </c>
      <c r="I1401" s="210" t="s">
        <v>2868</v>
      </c>
      <c r="J1401" s="77" t="s">
        <v>119</v>
      </c>
      <c r="K1401" s="4"/>
      <c r="L1401" s="4"/>
      <c r="M1401" s="4"/>
      <c r="N1401" s="185"/>
      <c r="O1401" s="4"/>
      <c r="P1401" s="4"/>
      <c r="Q1401" s="4"/>
      <c r="R1401" s="4"/>
      <c r="S1401" s="4"/>
      <c r="T1401" s="4"/>
      <c r="U1401" s="4"/>
      <c r="V1401" s="4"/>
      <c r="W1401" s="185"/>
      <c r="X1401" s="4"/>
      <c r="Y1401" s="4"/>
      <c r="Z1401" s="4"/>
      <c r="AA1401" s="4"/>
      <c r="AB1401" s="4"/>
      <c r="AC1401" s="4"/>
      <c r="AD1401" s="4"/>
      <c r="AE1401" s="236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 t="s">
        <v>16</v>
      </c>
      <c r="AP1401" s="45">
        <f ca="1">COUNTIFS(INDIRECT(Data!$J$2),"&lt;&gt;")</f>
        <v>1</v>
      </c>
      <c r="AQ1401" s="45">
        <f ca="1">COUNTIFS(INDIRECT(Data!$J$2),"P")</f>
        <v>1</v>
      </c>
      <c r="AR1401" s="45">
        <f ca="1">COUNTIFS(INDIRECT(Data!$J$2),"A")</f>
        <v>0</v>
      </c>
      <c r="AS1401" s="46">
        <f ca="1">COUNTIFS(INDIRECT(Data!$J$2),"L")</f>
        <v>0</v>
      </c>
      <c r="AT1401" s="47">
        <f ca="1">IFERROR(Attd_Sheet[[#This Row],[Classes Attended]]/Attd_Sheet[[#This Row],[Column1]],"")</f>
        <v>1</v>
      </c>
      <c r="AU1401" s="26"/>
    </row>
    <row r="1402" spans="1:47" hidden="1" x14ac:dyDescent="0.25">
      <c r="A1402" s="42">
        <f>COUNTIFS(Attd_Sheet[Student ID],Attd_Sheet[[#This Row],[Student ID]])</f>
        <v>0</v>
      </c>
      <c r="B1402" s="13" t="s">
        <v>137</v>
      </c>
      <c r="C1402" s="13" t="s">
        <v>3443</v>
      </c>
      <c r="D1402" s="272"/>
      <c r="E1402" s="272" t="s">
        <v>3456</v>
      </c>
      <c r="F1402" s="15" t="s">
        <v>31</v>
      </c>
      <c r="G1402" s="78" t="s">
        <v>3476</v>
      </c>
      <c r="H1402" s="15" t="s">
        <v>6</v>
      </c>
      <c r="I1402" s="210" t="s">
        <v>2868</v>
      </c>
      <c r="J1402" s="77" t="s">
        <v>119</v>
      </c>
      <c r="K1402" s="4"/>
      <c r="L1402" s="4"/>
      <c r="M1402" s="4"/>
      <c r="N1402" s="185"/>
      <c r="O1402" s="4"/>
      <c r="P1402" s="4"/>
      <c r="Q1402" s="4"/>
      <c r="R1402" s="4"/>
      <c r="S1402" s="4"/>
      <c r="T1402" s="4"/>
      <c r="U1402" s="4"/>
      <c r="V1402" s="4"/>
      <c r="W1402" s="185"/>
      <c r="X1402" s="4"/>
      <c r="Y1402" s="4"/>
      <c r="Z1402" s="4"/>
      <c r="AA1402" s="4"/>
      <c r="AB1402" s="4"/>
      <c r="AC1402" s="4"/>
      <c r="AD1402" s="4"/>
      <c r="AE1402" s="236"/>
      <c r="AF1402" s="4"/>
      <c r="AG1402" s="4"/>
      <c r="AH1402" s="4"/>
      <c r="AI1402" s="4"/>
      <c r="AJ1402" s="4"/>
      <c r="AK1402" s="4"/>
      <c r="AL1402" s="4" t="s">
        <v>16</v>
      </c>
      <c r="AM1402" s="4"/>
      <c r="AN1402" s="4"/>
      <c r="AO1402" s="4" t="s">
        <v>16</v>
      </c>
      <c r="AP1402" s="45">
        <f ca="1">COUNTIFS(INDIRECT(Data!$J$2),"&lt;&gt;")</f>
        <v>2</v>
      </c>
      <c r="AQ1402" s="45">
        <f ca="1">COUNTIFS(INDIRECT(Data!$J$2),"P")</f>
        <v>2</v>
      </c>
      <c r="AR1402" s="45">
        <f ca="1">COUNTIFS(INDIRECT(Data!$J$2),"A")</f>
        <v>0</v>
      </c>
      <c r="AS1402" s="46">
        <f ca="1">COUNTIFS(INDIRECT(Data!$J$2),"L")</f>
        <v>0</v>
      </c>
      <c r="AT1402" s="47">
        <f ca="1">IFERROR(Attd_Sheet[[#This Row],[Classes Attended]]/Attd_Sheet[[#This Row],[Column1]],"")</f>
        <v>1</v>
      </c>
      <c r="AU1402" s="26"/>
    </row>
    <row r="1403" spans="1:47" hidden="1" x14ac:dyDescent="0.25">
      <c r="A1403" s="42">
        <f>COUNTIFS(Attd_Sheet[Student ID],Attd_Sheet[[#This Row],[Student ID]])</f>
        <v>0</v>
      </c>
      <c r="B1403" s="13" t="s">
        <v>137</v>
      </c>
      <c r="C1403" s="13" t="s">
        <v>3443</v>
      </c>
      <c r="D1403" s="272"/>
      <c r="E1403" s="272" t="s">
        <v>3457</v>
      </c>
      <c r="F1403" s="15" t="s">
        <v>31</v>
      </c>
      <c r="G1403" s="78" t="s">
        <v>3476</v>
      </c>
      <c r="H1403" s="15" t="s">
        <v>6</v>
      </c>
      <c r="I1403" s="210" t="s">
        <v>2868</v>
      </c>
      <c r="J1403" s="77" t="s">
        <v>119</v>
      </c>
      <c r="K1403" s="4"/>
      <c r="L1403" s="4"/>
      <c r="M1403" s="4"/>
      <c r="N1403" s="185"/>
      <c r="O1403" s="4"/>
      <c r="P1403" s="4"/>
      <c r="Q1403" s="4"/>
      <c r="R1403" s="4"/>
      <c r="S1403" s="4"/>
      <c r="T1403" s="4"/>
      <c r="U1403" s="4"/>
      <c r="V1403" s="4"/>
      <c r="W1403" s="185"/>
      <c r="X1403" s="4"/>
      <c r="Y1403" s="4"/>
      <c r="Z1403" s="4"/>
      <c r="AA1403" s="4"/>
      <c r="AB1403" s="4"/>
      <c r="AC1403" s="4"/>
      <c r="AD1403" s="4"/>
      <c r="AE1403" s="236"/>
      <c r="AF1403" s="4"/>
      <c r="AG1403" s="4"/>
      <c r="AH1403" s="4"/>
      <c r="AI1403" s="4"/>
      <c r="AJ1403" s="4"/>
      <c r="AK1403" s="4"/>
      <c r="AL1403" s="4" t="s">
        <v>16</v>
      </c>
      <c r="AM1403" s="4"/>
      <c r="AN1403" s="4"/>
      <c r="AO1403" s="4" t="s">
        <v>16</v>
      </c>
      <c r="AP1403" s="45">
        <f ca="1">COUNTIFS(INDIRECT(Data!$J$2),"&lt;&gt;")</f>
        <v>2</v>
      </c>
      <c r="AQ1403" s="45">
        <f ca="1">COUNTIFS(INDIRECT(Data!$J$2),"P")</f>
        <v>2</v>
      </c>
      <c r="AR1403" s="45">
        <f ca="1">COUNTIFS(INDIRECT(Data!$J$2),"A")</f>
        <v>0</v>
      </c>
      <c r="AS1403" s="46">
        <f ca="1">COUNTIFS(INDIRECT(Data!$J$2),"L")</f>
        <v>0</v>
      </c>
      <c r="AT1403" s="47">
        <f ca="1">IFERROR(Attd_Sheet[[#This Row],[Classes Attended]]/Attd_Sheet[[#This Row],[Column1]],"")</f>
        <v>1</v>
      </c>
      <c r="AU1403" s="26"/>
    </row>
    <row r="1404" spans="1:47" hidden="1" x14ac:dyDescent="0.25">
      <c r="A1404" s="42">
        <f>COUNTIFS(Attd_Sheet[Student ID],Attd_Sheet[[#This Row],[Student ID]])</f>
        <v>0</v>
      </c>
      <c r="B1404" s="13" t="s">
        <v>137</v>
      </c>
      <c r="C1404" s="13" t="s">
        <v>3443</v>
      </c>
      <c r="D1404" s="272"/>
      <c r="E1404" s="272" t="s">
        <v>3458</v>
      </c>
      <c r="F1404" s="15" t="s">
        <v>31</v>
      </c>
      <c r="G1404" s="78" t="s">
        <v>3476</v>
      </c>
      <c r="H1404" s="15" t="s">
        <v>6</v>
      </c>
      <c r="I1404" s="210" t="s">
        <v>2868</v>
      </c>
      <c r="J1404" s="77" t="s">
        <v>119</v>
      </c>
      <c r="K1404" s="4"/>
      <c r="L1404" s="4"/>
      <c r="M1404" s="4"/>
      <c r="N1404" s="185"/>
      <c r="O1404" s="4"/>
      <c r="P1404" s="4"/>
      <c r="Q1404" s="4"/>
      <c r="R1404" s="4"/>
      <c r="S1404" s="4"/>
      <c r="T1404" s="4"/>
      <c r="U1404" s="4"/>
      <c r="V1404" s="4"/>
      <c r="W1404" s="185"/>
      <c r="X1404" s="4"/>
      <c r="Y1404" s="4"/>
      <c r="Z1404" s="4"/>
      <c r="AA1404" s="4"/>
      <c r="AB1404" s="4"/>
      <c r="AC1404" s="4"/>
      <c r="AD1404" s="4"/>
      <c r="AE1404" s="236"/>
      <c r="AF1404" s="4"/>
      <c r="AG1404" s="4"/>
      <c r="AH1404" s="4"/>
      <c r="AI1404" s="4"/>
      <c r="AJ1404" s="4"/>
      <c r="AK1404" s="4"/>
      <c r="AL1404" s="4" t="s">
        <v>16</v>
      </c>
      <c r="AM1404" s="4"/>
      <c r="AN1404" s="4"/>
      <c r="AO1404" s="4" t="s">
        <v>16</v>
      </c>
      <c r="AP1404" s="45">
        <f ca="1">COUNTIFS(INDIRECT(Data!$J$2),"&lt;&gt;")</f>
        <v>2</v>
      </c>
      <c r="AQ1404" s="45">
        <f ca="1">COUNTIFS(INDIRECT(Data!$J$2),"P")</f>
        <v>2</v>
      </c>
      <c r="AR1404" s="45">
        <f ca="1">COUNTIFS(INDIRECT(Data!$J$2),"A")</f>
        <v>0</v>
      </c>
      <c r="AS1404" s="46">
        <f ca="1">COUNTIFS(INDIRECT(Data!$J$2),"L")</f>
        <v>0</v>
      </c>
      <c r="AT1404" s="47">
        <f ca="1">IFERROR(Attd_Sheet[[#This Row],[Classes Attended]]/Attd_Sheet[[#This Row],[Column1]],"")</f>
        <v>1</v>
      </c>
      <c r="AU1404" s="26"/>
    </row>
    <row r="1405" spans="1:47" hidden="1" x14ac:dyDescent="0.25">
      <c r="A1405" s="42">
        <f>COUNTIFS(Attd_Sheet[Student ID],Attd_Sheet[[#This Row],[Student ID]])</f>
        <v>1</v>
      </c>
      <c r="B1405" s="13" t="s">
        <v>137</v>
      </c>
      <c r="C1405" s="13" t="s">
        <v>3443</v>
      </c>
      <c r="D1405" s="219" t="s">
        <v>3459</v>
      </c>
      <c r="E1405" s="219" t="s">
        <v>3460</v>
      </c>
      <c r="F1405" s="15" t="s">
        <v>31</v>
      </c>
      <c r="G1405" s="78" t="s">
        <v>3476</v>
      </c>
      <c r="H1405" s="15" t="s">
        <v>6</v>
      </c>
      <c r="I1405" s="210" t="s">
        <v>2868</v>
      </c>
      <c r="J1405" s="77" t="s">
        <v>119</v>
      </c>
      <c r="K1405" s="4"/>
      <c r="L1405" s="4"/>
      <c r="M1405" s="4"/>
      <c r="N1405" s="185"/>
      <c r="O1405" s="4"/>
      <c r="P1405" s="4"/>
      <c r="Q1405" s="4"/>
      <c r="R1405" s="4"/>
      <c r="S1405" s="4"/>
      <c r="T1405" s="4"/>
      <c r="U1405" s="4"/>
      <c r="V1405" s="4"/>
      <c r="W1405" s="185"/>
      <c r="X1405" s="4"/>
      <c r="Y1405" s="4"/>
      <c r="Z1405" s="4"/>
      <c r="AA1405" s="4"/>
      <c r="AB1405" s="4"/>
      <c r="AC1405" s="4"/>
      <c r="AD1405" s="4"/>
      <c r="AE1405" s="236"/>
      <c r="AF1405" s="4"/>
      <c r="AG1405" s="4"/>
      <c r="AH1405" s="4"/>
      <c r="AI1405" s="4"/>
      <c r="AJ1405" s="4"/>
      <c r="AK1405" s="4"/>
      <c r="AL1405" s="4" t="s">
        <v>16</v>
      </c>
      <c r="AM1405" s="4"/>
      <c r="AN1405" s="4"/>
      <c r="AO1405" s="4" t="s">
        <v>16</v>
      </c>
      <c r="AP1405" s="45">
        <f ca="1">COUNTIFS(INDIRECT(Data!$J$2),"&lt;&gt;")</f>
        <v>2</v>
      </c>
      <c r="AQ1405" s="45">
        <f ca="1">COUNTIFS(INDIRECT(Data!$J$2),"P")</f>
        <v>2</v>
      </c>
      <c r="AR1405" s="45">
        <f ca="1">COUNTIFS(INDIRECT(Data!$J$2),"A")</f>
        <v>0</v>
      </c>
      <c r="AS1405" s="46">
        <f ca="1">COUNTIFS(INDIRECT(Data!$J$2),"L")</f>
        <v>0</v>
      </c>
      <c r="AT1405" s="47">
        <f ca="1">IFERROR(Attd_Sheet[[#This Row],[Classes Attended]]/Attd_Sheet[[#This Row],[Column1]],"")</f>
        <v>1</v>
      </c>
      <c r="AU1405" s="26"/>
    </row>
    <row r="1406" spans="1:47" hidden="1" x14ac:dyDescent="0.25">
      <c r="A1406" s="42">
        <f>COUNTIFS(Attd_Sheet[Student ID],Attd_Sheet[[#This Row],[Student ID]])</f>
        <v>1</v>
      </c>
      <c r="B1406" s="13" t="s">
        <v>137</v>
      </c>
      <c r="C1406" s="13" t="s">
        <v>3443</v>
      </c>
      <c r="D1406" s="272" t="s">
        <v>3461</v>
      </c>
      <c r="E1406" s="272" t="s">
        <v>3462</v>
      </c>
      <c r="F1406" s="15" t="s">
        <v>31</v>
      </c>
      <c r="G1406" s="78" t="s">
        <v>3476</v>
      </c>
      <c r="H1406" s="15" t="s">
        <v>6</v>
      </c>
      <c r="I1406" s="210" t="s">
        <v>2868</v>
      </c>
      <c r="J1406" s="77" t="s">
        <v>119</v>
      </c>
      <c r="K1406" s="4"/>
      <c r="L1406" s="4"/>
      <c r="M1406" s="4"/>
      <c r="N1406" s="185"/>
      <c r="O1406" s="4"/>
      <c r="P1406" s="4"/>
      <c r="Q1406" s="4"/>
      <c r="R1406" s="4"/>
      <c r="S1406" s="4"/>
      <c r="T1406" s="4"/>
      <c r="U1406" s="4"/>
      <c r="V1406" s="4"/>
      <c r="W1406" s="185"/>
      <c r="X1406" s="4"/>
      <c r="Y1406" s="4"/>
      <c r="Z1406" s="4"/>
      <c r="AA1406" s="4"/>
      <c r="AB1406" s="4"/>
      <c r="AC1406" s="4"/>
      <c r="AD1406" s="4"/>
      <c r="AE1406" s="236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5">
        <f ca="1">COUNTIFS(INDIRECT(Data!$J$2),"&lt;&gt;")</f>
        <v>0</v>
      </c>
      <c r="AQ1406" s="45">
        <f ca="1">COUNTIFS(INDIRECT(Data!$J$2),"P")</f>
        <v>0</v>
      </c>
      <c r="AR1406" s="45">
        <f ca="1">COUNTIFS(INDIRECT(Data!$J$2),"A")</f>
        <v>0</v>
      </c>
      <c r="AS1406" s="46">
        <f ca="1">COUNTIFS(INDIRECT(Data!$J$2),"L")</f>
        <v>0</v>
      </c>
      <c r="AT1406" s="47" t="str">
        <f ca="1">IFERROR(Attd_Sheet[[#This Row],[Classes Attended]]/Attd_Sheet[[#This Row],[Column1]],"")</f>
        <v/>
      </c>
      <c r="AU1406" s="26"/>
    </row>
    <row r="1407" spans="1:47" hidden="1" x14ac:dyDescent="0.25">
      <c r="A1407" s="42">
        <f>COUNTIFS(Attd_Sheet[Student ID],Attd_Sheet[[#This Row],[Student ID]])</f>
        <v>1</v>
      </c>
      <c r="B1407" s="13" t="s">
        <v>137</v>
      </c>
      <c r="C1407" s="13" t="s">
        <v>3443</v>
      </c>
      <c r="D1407" s="219" t="s">
        <v>2671</v>
      </c>
      <c r="E1407" s="272" t="s">
        <v>2672</v>
      </c>
      <c r="F1407" s="15" t="s">
        <v>31</v>
      </c>
      <c r="G1407" s="78" t="s">
        <v>3476</v>
      </c>
      <c r="H1407" s="15" t="s">
        <v>6</v>
      </c>
      <c r="I1407" s="210" t="s">
        <v>2868</v>
      </c>
      <c r="J1407" s="77" t="s">
        <v>119</v>
      </c>
      <c r="K1407" s="4"/>
      <c r="L1407" s="4"/>
      <c r="M1407" s="4"/>
      <c r="N1407" s="185"/>
      <c r="O1407" s="4"/>
      <c r="P1407" s="4"/>
      <c r="Q1407" s="4"/>
      <c r="R1407" s="4"/>
      <c r="S1407" s="4"/>
      <c r="T1407" s="4"/>
      <c r="U1407" s="4"/>
      <c r="V1407" s="4"/>
      <c r="W1407" s="185"/>
      <c r="X1407" s="4"/>
      <c r="Y1407" s="4"/>
      <c r="Z1407" s="4"/>
      <c r="AA1407" s="4"/>
      <c r="AB1407" s="4"/>
      <c r="AC1407" s="4"/>
      <c r="AD1407" s="4"/>
      <c r="AE1407" s="236"/>
      <c r="AF1407" s="4"/>
      <c r="AG1407" s="4"/>
      <c r="AH1407" s="4"/>
      <c r="AI1407" s="4"/>
      <c r="AJ1407" s="4"/>
      <c r="AK1407" s="4"/>
      <c r="AL1407" s="4" t="s">
        <v>16</v>
      </c>
      <c r="AM1407" s="4"/>
      <c r="AN1407" s="4"/>
      <c r="AO1407" s="4" t="s">
        <v>28</v>
      </c>
      <c r="AP1407" s="45">
        <f ca="1">COUNTIFS(INDIRECT(Data!$J$2),"&lt;&gt;")</f>
        <v>2</v>
      </c>
      <c r="AQ1407" s="45">
        <f ca="1">COUNTIFS(INDIRECT(Data!$J$2),"P")</f>
        <v>1</v>
      </c>
      <c r="AR1407" s="45">
        <f ca="1">COUNTIFS(INDIRECT(Data!$J$2),"A")</f>
        <v>1</v>
      </c>
      <c r="AS1407" s="46">
        <f ca="1">COUNTIFS(INDIRECT(Data!$J$2),"L")</f>
        <v>0</v>
      </c>
      <c r="AT1407" s="47">
        <f ca="1">IFERROR(Attd_Sheet[[#This Row],[Classes Attended]]/Attd_Sheet[[#This Row],[Column1]],"")</f>
        <v>0.5</v>
      </c>
      <c r="AU1407" s="26"/>
    </row>
    <row r="1408" spans="1:47" hidden="1" x14ac:dyDescent="0.25">
      <c r="A1408" s="42">
        <f>COUNTIFS(Attd_Sheet[Student ID],Attd_Sheet[[#This Row],[Student ID]])</f>
        <v>1</v>
      </c>
      <c r="B1408" s="13" t="s">
        <v>137</v>
      </c>
      <c r="C1408" s="13" t="s">
        <v>3443</v>
      </c>
      <c r="D1408" s="1" t="s">
        <v>3463</v>
      </c>
      <c r="E1408" s="273" t="s">
        <v>3464</v>
      </c>
      <c r="F1408" s="15" t="s">
        <v>31</v>
      </c>
      <c r="G1408" s="78" t="s">
        <v>3476</v>
      </c>
      <c r="H1408" s="15" t="s">
        <v>6</v>
      </c>
      <c r="I1408" s="210" t="s">
        <v>2868</v>
      </c>
      <c r="J1408" s="77" t="s">
        <v>119</v>
      </c>
      <c r="K1408" s="4"/>
      <c r="L1408" s="4"/>
      <c r="M1408" s="4"/>
      <c r="N1408" s="185"/>
      <c r="O1408" s="4"/>
      <c r="P1408" s="4"/>
      <c r="Q1408" s="4"/>
      <c r="R1408" s="4"/>
      <c r="S1408" s="4"/>
      <c r="T1408" s="4"/>
      <c r="U1408" s="4"/>
      <c r="V1408" s="4"/>
      <c r="W1408" s="185"/>
      <c r="X1408" s="4"/>
      <c r="Y1408" s="4"/>
      <c r="Z1408" s="4"/>
      <c r="AA1408" s="4"/>
      <c r="AB1408" s="4"/>
      <c r="AC1408" s="4"/>
      <c r="AD1408" s="4"/>
      <c r="AE1408" s="236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5">
        <f ca="1">COUNTIFS(INDIRECT(Data!$J$2),"&lt;&gt;")</f>
        <v>0</v>
      </c>
      <c r="AQ1408" s="45">
        <f ca="1">COUNTIFS(INDIRECT(Data!$J$2),"P")</f>
        <v>0</v>
      </c>
      <c r="AR1408" s="45">
        <f ca="1">COUNTIFS(INDIRECT(Data!$J$2),"A")</f>
        <v>0</v>
      </c>
      <c r="AS1408" s="46">
        <f ca="1">COUNTIFS(INDIRECT(Data!$J$2),"L")</f>
        <v>0</v>
      </c>
      <c r="AT1408" s="47" t="str">
        <f ca="1">IFERROR(Attd_Sheet[[#This Row],[Classes Attended]]/Attd_Sheet[[#This Row],[Column1]],"")</f>
        <v/>
      </c>
      <c r="AU1408" s="26"/>
    </row>
    <row r="1409" spans="1:47" hidden="1" x14ac:dyDescent="0.25">
      <c r="A1409" s="42">
        <f>COUNTIFS(Attd_Sheet[Student ID],Attd_Sheet[[#This Row],[Student ID]])</f>
        <v>1</v>
      </c>
      <c r="B1409" s="13" t="s">
        <v>137</v>
      </c>
      <c r="C1409" s="13" t="s">
        <v>3443</v>
      </c>
      <c r="D1409" s="1" t="s">
        <v>3465</v>
      </c>
      <c r="E1409" s="273" t="s">
        <v>2127</v>
      </c>
      <c r="F1409" s="15" t="s">
        <v>31</v>
      </c>
      <c r="G1409" s="78" t="s">
        <v>3476</v>
      </c>
      <c r="H1409" s="15" t="s">
        <v>6</v>
      </c>
      <c r="I1409" s="210" t="s">
        <v>2868</v>
      </c>
      <c r="J1409" s="77" t="s">
        <v>119</v>
      </c>
      <c r="K1409" s="4"/>
      <c r="L1409" s="4"/>
      <c r="M1409" s="4"/>
      <c r="N1409" s="185"/>
      <c r="O1409" s="4"/>
      <c r="P1409" s="4"/>
      <c r="Q1409" s="4"/>
      <c r="R1409" s="4"/>
      <c r="S1409" s="4"/>
      <c r="T1409" s="4"/>
      <c r="U1409" s="4"/>
      <c r="V1409" s="4"/>
      <c r="W1409" s="185"/>
      <c r="X1409" s="4"/>
      <c r="Y1409" s="4"/>
      <c r="Z1409" s="4"/>
      <c r="AA1409" s="4"/>
      <c r="AB1409" s="4"/>
      <c r="AC1409" s="4"/>
      <c r="AD1409" s="4"/>
      <c r="AE1409" s="236"/>
      <c r="AF1409" s="4"/>
      <c r="AG1409" s="4"/>
      <c r="AH1409" s="4"/>
      <c r="AI1409" s="4"/>
      <c r="AJ1409" s="4"/>
      <c r="AK1409" s="4"/>
      <c r="AL1409" s="4" t="s">
        <v>16</v>
      </c>
      <c r="AM1409" s="4"/>
      <c r="AN1409" s="4"/>
      <c r="AO1409" s="4" t="s">
        <v>16</v>
      </c>
      <c r="AP1409" s="45">
        <f ca="1">COUNTIFS(INDIRECT(Data!$J$2),"&lt;&gt;")</f>
        <v>2</v>
      </c>
      <c r="AQ1409" s="45">
        <f ca="1">COUNTIFS(INDIRECT(Data!$J$2),"P")</f>
        <v>2</v>
      </c>
      <c r="AR1409" s="45">
        <f ca="1">COUNTIFS(INDIRECT(Data!$J$2),"A")</f>
        <v>0</v>
      </c>
      <c r="AS1409" s="46">
        <f ca="1">COUNTIFS(INDIRECT(Data!$J$2),"L")</f>
        <v>0</v>
      </c>
      <c r="AT1409" s="47">
        <f ca="1">IFERROR(Attd_Sheet[[#This Row],[Classes Attended]]/Attd_Sheet[[#This Row],[Column1]],"")</f>
        <v>1</v>
      </c>
      <c r="AU1409" s="26"/>
    </row>
    <row r="1410" spans="1:47" hidden="1" x14ac:dyDescent="0.25">
      <c r="A1410" s="42">
        <f>COUNTIFS(Attd_Sheet[Student ID],Attd_Sheet[[#This Row],[Student ID]])</f>
        <v>1</v>
      </c>
      <c r="B1410" s="13" t="s">
        <v>137</v>
      </c>
      <c r="C1410" s="13" t="s">
        <v>3443</v>
      </c>
      <c r="D1410" s="219" t="s">
        <v>3466</v>
      </c>
      <c r="E1410" s="219" t="s">
        <v>3467</v>
      </c>
      <c r="F1410" s="15" t="s">
        <v>31</v>
      </c>
      <c r="G1410" s="78" t="s">
        <v>3476</v>
      </c>
      <c r="H1410" s="15" t="s">
        <v>6</v>
      </c>
      <c r="I1410" s="210" t="s">
        <v>2868</v>
      </c>
      <c r="J1410" s="77" t="s">
        <v>119</v>
      </c>
      <c r="K1410" s="4"/>
      <c r="L1410" s="4"/>
      <c r="M1410" s="4"/>
      <c r="N1410" s="185"/>
      <c r="O1410" s="4"/>
      <c r="P1410" s="4"/>
      <c r="Q1410" s="4"/>
      <c r="R1410" s="4"/>
      <c r="S1410" s="4"/>
      <c r="T1410" s="4"/>
      <c r="U1410" s="4"/>
      <c r="V1410" s="4"/>
      <c r="W1410" s="185"/>
      <c r="X1410" s="4"/>
      <c r="Y1410" s="4"/>
      <c r="Z1410" s="4"/>
      <c r="AA1410" s="4"/>
      <c r="AB1410" s="4"/>
      <c r="AC1410" s="4"/>
      <c r="AD1410" s="4"/>
      <c r="AE1410" s="236"/>
      <c r="AF1410" s="4"/>
      <c r="AG1410" s="4"/>
      <c r="AH1410" s="4"/>
      <c r="AI1410" s="4"/>
      <c r="AJ1410" s="4"/>
      <c r="AK1410" s="4"/>
      <c r="AL1410" s="4" t="s">
        <v>16</v>
      </c>
      <c r="AM1410" s="4"/>
      <c r="AN1410" s="4"/>
      <c r="AO1410" s="4" t="s">
        <v>16</v>
      </c>
      <c r="AP1410" s="45">
        <f ca="1">COUNTIFS(INDIRECT(Data!$J$2),"&lt;&gt;")</f>
        <v>2</v>
      </c>
      <c r="AQ1410" s="45">
        <f ca="1">COUNTIFS(INDIRECT(Data!$J$2),"P")</f>
        <v>2</v>
      </c>
      <c r="AR1410" s="45">
        <f ca="1">COUNTIFS(INDIRECT(Data!$J$2),"A")</f>
        <v>0</v>
      </c>
      <c r="AS1410" s="46">
        <f ca="1">COUNTIFS(INDIRECT(Data!$J$2),"L")</f>
        <v>0</v>
      </c>
      <c r="AT1410" s="47">
        <f ca="1">IFERROR(Attd_Sheet[[#This Row],[Classes Attended]]/Attd_Sheet[[#This Row],[Column1]],"")</f>
        <v>1</v>
      </c>
      <c r="AU1410" s="26"/>
    </row>
    <row r="1411" spans="1:47" hidden="1" x14ac:dyDescent="0.25">
      <c r="A1411" s="42">
        <f>COUNTIFS(Attd_Sheet[Student ID],Attd_Sheet[[#This Row],[Student ID]])</f>
        <v>1</v>
      </c>
      <c r="B1411" s="13" t="s">
        <v>137</v>
      </c>
      <c r="C1411" s="13" t="s">
        <v>3443</v>
      </c>
      <c r="D1411" s="219" t="s">
        <v>3468</v>
      </c>
      <c r="E1411" s="219" t="s">
        <v>3469</v>
      </c>
      <c r="F1411" s="15" t="s">
        <v>31</v>
      </c>
      <c r="G1411" s="78" t="s">
        <v>3476</v>
      </c>
      <c r="H1411" s="15" t="s">
        <v>6</v>
      </c>
      <c r="I1411" s="210" t="s">
        <v>2868</v>
      </c>
      <c r="J1411" s="77" t="s">
        <v>119</v>
      </c>
      <c r="K1411" s="4"/>
      <c r="L1411" s="4"/>
      <c r="M1411" s="4"/>
      <c r="N1411" s="185"/>
      <c r="O1411" s="4"/>
      <c r="P1411" s="4"/>
      <c r="Q1411" s="4"/>
      <c r="R1411" s="4"/>
      <c r="S1411" s="4"/>
      <c r="T1411" s="4"/>
      <c r="U1411" s="4"/>
      <c r="V1411" s="4"/>
      <c r="W1411" s="185"/>
      <c r="X1411" s="4"/>
      <c r="Y1411" s="4"/>
      <c r="Z1411" s="4"/>
      <c r="AA1411" s="4"/>
      <c r="AB1411" s="4"/>
      <c r="AC1411" s="4"/>
      <c r="AD1411" s="4"/>
      <c r="AE1411" s="236"/>
      <c r="AF1411" s="4"/>
      <c r="AG1411" s="4"/>
      <c r="AH1411" s="4"/>
      <c r="AI1411" s="4"/>
      <c r="AJ1411" s="4"/>
      <c r="AK1411" s="4"/>
      <c r="AL1411" s="4" t="s">
        <v>16</v>
      </c>
      <c r="AM1411" s="4"/>
      <c r="AN1411" s="4"/>
      <c r="AO1411" s="4" t="s">
        <v>16</v>
      </c>
      <c r="AP1411" s="45">
        <f ca="1">COUNTIFS(INDIRECT(Data!$J$2),"&lt;&gt;")</f>
        <v>2</v>
      </c>
      <c r="AQ1411" s="45">
        <f ca="1">COUNTIFS(INDIRECT(Data!$J$2),"P")</f>
        <v>2</v>
      </c>
      <c r="AR1411" s="45">
        <f ca="1">COUNTIFS(INDIRECT(Data!$J$2),"A")</f>
        <v>0</v>
      </c>
      <c r="AS1411" s="46">
        <f ca="1">COUNTIFS(INDIRECT(Data!$J$2),"L")</f>
        <v>0</v>
      </c>
      <c r="AT1411" s="47">
        <f ca="1">IFERROR(Attd_Sheet[[#This Row],[Classes Attended]]/Attd_Sheet[[#This Row],[Column1]],"")</f>
        <v>1</v>
      </c>
      <c r="AU1411" s="26"/>
    </row>
    <row r="1412" spans="1:47" hidden="1" x14ac:dyDescent="0.25">
      <c r="A1412" s="42">
        <f>COUNTIFS(Attd_Sheet[Student ID],Attd_Sheet[[#This Row],[Student ID]])</f>
        <v>1</v>
      </c>
      <c r="B1412" s="13" t="s">
        <v>137</v>
      </c>
      <c r="C1412" s="13" t="s">
        <v>3443</v>
      </c>
      <c r="D1412" s="219" t="s">
        <v>3470</v>
      </c>
      <c r="E1412" s="219" t="s">
        <v>3471</v>
      </c>
      <c r="F1412" s="15" t="s">
        <v>31</v>
      </c>
      <c r="G1412" s="78" t="s">
        <v>3476</v>
      </c>
      <c r="H1412" s="15" t="s">
        <v>6</v>
      </c>
      <c r="I1412" s="210" t="s">
        <v>2868</v>
      </c>
      <c r="J1412" s="77" t="s">
        <v>119</v>
      </c>
      <c r="K1412" s="4"/>
      <c r="L1412" s="4"/>
      <c r="M1412" s="4"/>
      <c r="N1412" s="185"/>
      <c r="O1412" s="4"/>
      <c r="P1412" s="4"/>
      <c r="Q1412" s="4"/>
      <c r="R1412" s="4"/>
      <c r="S1412" s="4"/>
      <c r="T1412" s="4"/>
      <c r="U1412" s="4"/>
      <c r="V1412" s="4"/>
      <c r="W1412" s="185"/>
      <c r="X1412" s="4"/>
      <c r="Y1412" s="4"/>
      <c r="Z1412" s="4"/>
      <c r="AA1412" s="4"/>
      <c r="AB1412" s="4"/>
      <c r="AC1412" s="4"/>
      <c r="AD1412" s="4"/>
      <c r="AE1412" s="236"/>
      <c r="AF1412" s="4"/>
      <c r="AG1412" s="4"/>
      <c r="AH1412" s="4"/>
      <c r="AI1412" s="4"/>
      <c r="AJ1412" s="4"/>
      <c r="AK1412" s="4"/>
      <c r="AL1412" s="4" t="s">
        <v>16</v>
      </c>
      <c r="AM1412" s="4"/>
      <c r="AN1412" s="4"/>
      <c r="AO1412" s="4" t="s">
        <v>16</v>
      </c>
      <c r="AP1412" s="45">
        <f ca="1">COUNTIFS(INDIRECT(Data!$J$2),"&lt;&gt;")</f>
        <v>2</v>
      </c>
      <c r="AQ1412" s="45">
        <f ca="1">COUNTIFS(INDIRECT(Data!$J$2),"P")</f>
        <v>2</v>
      </c>
      <c r="AR1412" s="45">
        <f ca="1">COUNTIFS(INDIRECT(Data!$J$2),"A")</f>
        <v>0</v>
      </c>
      <c r="AS1412" s="46">
        <f ca="1">COUNTIFS(INDIRECT(Data!$J$2),"L")</f>
        <v>0</v>
      </c>
      <c r="AT1412" s="47">
        <f ca="1">IFERROR(Attd_Sheet[[#This Row],[Classes Attended]]/Attd_Sheet[[#This Row],[Column1]],"")</f>
        <v>1</v>
      </c>
      <c r="AU1412" s="26"/>
    </row>
    <row r="1413" spans="1:47" hidden="1" x14ac:dyDescent="0.25">
      <c r="A1413" s="42">
        <f>COUNTIFS(Attd_Sheet[Student ID],Attd_Sheet[[#This Row],[Student ID]])</f>
        <v>1</v>
      </c>
      <c r="B1413" s="13" t="s">
        <v>137</v>
      </c>
      <c r="C1413" s="13" t="s">
        <v>3443</v>
      </c>
      <c r="D1413" s="219" t="s">
        <v>3472</v>
      </c>
      <c r="E1413" s="219" t="s">
        <v>3473</v>
      </c>
      <c r="F1413" s="15" t="s">
        <v>31</v>
      </c>
      <c r="G1413" s="78" t="s">
        <v>3476</v>
      </c>
      <c r="H1413" s="15" t="s">
        <v>6</v>
      </c>
      <c r="I1413" s="210" t="s">
        <v>2868</v>
      </c>
      <c r="J1413" s="77" t="s">
        <v>119</v>
      </c>
      <c r="K1413" s="4"/>
      <c r="L1413" s="4"/>
      <c r="M1413" s="4"/>
      <c r="N1413" s="185"/>
      <c r="O1413" s="4"/>
      <c r="P1413" s="4"/>
      <c r="Q1413" s="4"/>
      <c r="R1413" s="4"/>
      <c r="S1413" s="4"/>
      <c r="T1413" s="4"/>
      <c r="U1413" s="4"/>
      <c r="V1413" s="4"/>
      <c r="W1413" s="185"/>
      <c r="X1413" s="4"/>
      <c r="Y1413" s="4"/>
      <c r="Z1413" s="4"/>
      <c r="AA1413" s="4"/>
      <c r="AB1413" s="4"/>
      <c r="AC1413" s="4"/>
      <c r="AD1413" s="4"/>
      <c r="AE1413" s="236"/>
      <c r="AF1413" s="4"/>
      <c r="AG1413" s="4"/>
      <c r="AH1413" s="4"/>
      <c r="AI1413" s="4"/>
      <c r="AJ1413" s="4"/>
      <c r="AK1413" s="4"/>
      <c r="AL1413" s="4" t="s">
        <v>16</v>
      </c>
      <c r="AM1413" s="4"/>
      <c r="AN1413" s="4"/>
      <c r="AO1413" s="4" t="s">
        <v>16</v>
      </c>
      <c r="AP1413" s="45">
        <f ca="1">COUNTIFS(INDIRECT(Data!$J$2),"&lt;&gt;")</f>
        <v>2</v>
      </c>
      <c r="AQ1413" s="45">
        <f ca="1">COUNTIFS(INDIRECT(Data!$J$2),"P")</f>
        <v>2</v>
      </c>
      <c r="AR1413" s="45">
        <f ca="1">COUNTIFS(INDIRECT(Data!$J$2),"A")</f>
        <v>0</v>
      </c>
      <c r="AS1413" s="46">
        <f ca="1">COUNTIFS(INDIRECT(Data!$J$2),"L")</f>
        <v>0</v>
      </c>
      <c r="AT1413" s="47">
        <f ca="1">IFERROR(Attd_Sheet[[#This Row],[Classes Attended]]/Attd_Sheet[[#This Row],[Column1]],"")</f>
        <v>1</v>
      </c>
      <c r="AU1413" s="26"/>
    </row>
    <row r="1414" spans="1:47" hidden="1" x14ac:dyDescent="0.25">
      <c r="A1414" s="42">
        <f>COUNTIFS(Attd_Sheet[Student ID],Attd_Sheet[[#This Row],[Student ID]])</f>
        <v>1</v>
      </c>
      <c r="B1414" s="13" t="s">
        <v>137</v>
      </c>
      <c r="C1414" s="13" t="s">
        <v>3443</v>
      </c>
      <c r="D1414" s="219" t="s">
        <v>3474</v>
      </c>
      <c r="E1414" s="219" t="s">
        <v>3475</v>
      </c>
      <c r="F1414" s="15" t="s">
        <v>31</v>
      </c>
      <c r="G1414" s="78" t="s">
        <v>3476</v>
      </c>
      <c r="H1414" s="15" t="s">
        <v>6</v>
      </c>
      <c r="I1414" s="210" t="s">
        <v>2868</v>
      </c>
      <c r="J1414" s="77" t="s">
        <v>119</v>
      </c>
      <c r="K1414" s="4"/>
      <c r="L1414" s="4"/>
      <c r="M1414" s="4"/>
      <c r="N1414" s="185"/>
      <c r="O1414" s="4"/>
      <c r="P1414" s="4"/>
      <c r="Q1414" s="4"/>
      <c r="R1414" s="4"/>
      <c r="S1414" s="4"/>
      <c r="T1414" s="4"/>
      <c r="U1414" s="4"/>
      <c r="V1414" s="4"/>
      <c r="W1414" s="185"/>
      <c r="X1414" s="4"/>
      <c r="Y1414" s="4"/>
      <c r="Z1414" s="4"/>
      <c r="AA1414" s="4"/>
      <c r="AB1414" s="4"/>
      <c r="AC1414" s="4"/>
      <c r="AD1414" s="4"/>
      <c r="AE1414" s="236"/>
      <c r="AF1414" s="4"/>
      <c r="AG1414" s="4"/>
      <c r="AH1414" s="4"/>
      <c r="AI1414" s="4"/>
      <c r="AJ1414" s="4"/>
      <c r="AK1414" s="4"/>
      <c r="AL1414" s="4" t="s">
        <v>16</v>
      </c>
      <c r="AM1414" s="4"/>
      <c r="AN1414" s="4"/>
      <c r="AO1414" s="4" t="s">
        <v>16</v>
      </c>
      <c r="AP1414" s="45">
        <f ca="1">COUNTIFS(INDIRECT(Data!$J$2),"&lt;&gt;")</f>
        <v>2</v>
      </c>
      <c r="AQ1414" s="45">
        <f ca="1">COUNTIFS(INDIRECT(Data!$J$2),"P")</f>
        <v>2</v>
      </c>
      <c r="AR1414" s="45">
        <f ca="1">COUNTIFS(INDIRECT(Data!$J$2),"A")</f>
        <v>0</v>
      </c>
      <c r="AS1414" s="46">
        <f ca="1">COUNTIFS(INDIRECT(Data!$J$2),"L")</f>
        <v>0</v>
      </c>
      <c r="AT1414" s="47">
        <f ca="1">IFERROR(Attd_Sheet[[#This Row],[Classes Attended]]/Attd_Sheet[[#This Row],[Column1]],"")</f>
        <v>1</v>
      </c>
      <c r="AU1414" s="26"/>
    </row>
    <row r="1415" spans="1:47" hidden="1" x14ac:dyDescent="0.25">
      <c r="A1415" s="42">
        <f>COUNTIFS(Attd_Sheet[Student ID],Attd_Sheet[[#This Row],[Student ID]])</f>
        <v>1</v>
      </c>
      <c r="B1415" s="13" t="s">
        <v>137</v>
      </c>
      <c r="C1415" s="13" t="s">
        <v>2494</v>
      </c>
      <c r="D1415" s="2" t="s">
        <v>3519</v>
      </c>
      <c r="E1415" s="2" t="s">
        <v>3520</v>
      </c>
      <c r="F1415" s="15" t="s">
        <v>132</v>
      </c>
      <c r="G1415" s="78" t="s">
        <v>3521</v>
      </c>
      <c r="H1415" s="15" t="s">
        <v>6</v>
      </c>
      <c r="I1415" s="210" t="s">
        <v>2871</v>
      </c>
      <c r="J1415" s="120" t="s">
        <v>2492</v>
      </c>
      <c r="K1415" s="4"/>
      <c r="L1415" s="4"/>
      <c r="M1415" s="4"/>
      <c r="N1415" s="185"/>
      <c r="O1415" s="4"/>
      <c r="P1415" s="4"/>
      <c r="Q1415" s="4"/>
      <c r="R1415" s="4"/>
      <c r="S1415" s="4"/>
      <c r="T1415" s="4"/>
      <c r="U1415" s="4"/>
      <c r="V1415" s="4"/>
      <c r="W1415" s="185"/>
      <c r="X1415" s="4"/>
      <c r="Y1415" s="4"/>
      <c r="Z1415" s="4"/>
      <c r="AA1415" s="4"/>
      <c r="AB1415" s="4"/>
      <c r="AC1415" s="4" t="s">
        <v>16</v>
      </c>
      <c r="AD1415" s="4"/>
      <c r="AE1415" s="4" t="s">
        <v>16</v>
      </c>
      <c r="AF1415" s="4"/>
      <c r="AG1415" s="4"/>
      <c r="AH1415" s="4" t="s">
        <v>16</v>
      </c>
      <c r="AI1415" s="4"/>
      <c r="AJ1415" s="4" t="s">
        <v>16</v>
      </c>
      <c r="AK1415" s="4"/>
      <c r="AL1415" s="4" t="s">
        <v>16</v>
      </c>
      <c r="AM1415" s="4"/>
      <c r="AN1415" s="4"/>
      <c r="AO1415" s="4" t="s">
        <v>16</v>
      </c>
      <c r="AP1415" s="45">
        <f ca="1">COUNTIFS(INDIRECT(Data!$J$2),"&lt;&gt;")</f>
        <v>6</v>
      </c>
      <c r="AQ1415" s="45">
        <f ca="1">COUNTIFS(INDIRECT(Data!$J$2),"P")</f>
        <v>6</v>
      </c>
      <c r="AR1415" s="45">
        <f ca="1">COUNTIFS(INDIRECT(Data!$J$2),"A")</f>
        <v>0</v>
      </c>
      <c r="AS1415" s="46">
        <f ca="1">COUNTIFS(INDIRECT(Data!$J$2),"L")</f>
        <v>0</v>
      </c>
      <c r="AT1415" s="47">
        <f ca="1">IFERROR(Attd_Sheet[[#This Row],[Classes Attended]]/Attd_Sheet[[#This Row],[Column1]],"")</f>
        <v>1</v>
      </c>
      <c r="AU1415" s="26"/>
    </row>
    <row r="1416" spans="1:47" hidden="1" x14ac:dyDescent="0.25">
      <c r="A1416" s="42">
        <f>COUNTIFS(Attd_Sheet[Student ID],Attd_Sheet[[#This Row],[Student ID]])</f>
        <v>1</v>
      </c>
      <c r="B1416" s="13" t="s">
        <v>137</v>
      </c>
      <c r="C1416" s="13" t="s">
        <v>2494</v>
      </c>
      <c r="D1416" s="1" t="s">
        <v>3522</v>
      </c>
      <c r="E1416" s="110" t="s">
        <v>1262</v>
      </c>
      <c r="F1416" s="15" t="s">
        <v>132</v>
      </c>
      <c r="G1416" s="78" t="s">
        <v>3521</v>
      </c>
      <c r="H1416" s="15" t="s">
        <v>7</v>
      </c>
      <c r="I1416" s="210" t="s">
        <v>2871</v>
      </c>
      <c r="J1416" s="120" t="s">
        <v>2492</v>
      </c>
      <c r="K1416" s="4"/>
      <c r="L1416" s="4"/>
      <c r="M1416" s="4"/>
      <c r="N1416" s="185"/>
      <c r="O1416" s="4"/>
      <c r="P1416" s="4"/>
      <c r="Q1416" s="4"/>
      <c r="R1416" s="4"/>
      <c r="S1416" s="4"/>
      <c r="T1416" s="4"/>
      <c r="U1416" s="4" t="s">
        <v>16</v>
      </c>
      <c r="V1416" s="4"/>
      <c r="W1416" s="4" t="s">
        <v>16</v>
      </c>
      <c r="X1416" s="4"/>
      <c r="Y1416" s="4"/>
      <c r="Z1416" s="4"/>
      <c r="AA1416" s="4"/>
      <c r="AB1416" s="4" t="s">
        <v>16</v>
      </c>
      <c r="AC1416" s="4"/>
      <c r="AD1416" s="4" t="s">
        <v>16</v>
      </c>
      <c r="AE1416" s="236"/>
      <c r="AF1416" s="4" t="s">
        <v>16</v>
      </c>
      <c r="AG1416" s="4"/>
      <c r="AH1416" s="4"/>
      <c r="AI1416" s="4" t="s">
        <v>16</v>
      </c>
      <c r="AJ1416" s="4"/>
      <c r="AK1416" s="4" t="s">
        <v>16</v>
      </c>
      <c r="AL1416" s="4"/>
      <c r="AM1416" s="4" t="s">
        <v>16</v>
      </c>
      <c r="AN1416" s="4"/>
      <c r="AO1416" s="4"/>
      <c r="AP1416" s="45">
        <f ca="1">COUNTIFS(INDIRECT(Data!$J$2),"&lt;&gt;")</f>
        <v>8</v>
      </c>
      <c r="AQ1416" s="45">
        <f ca="1">COUNTIFS(INDIRECT(Data!$J$2),"P")</f>
        <v>8</v>
      </c>
      <c r="AR1416" s="45">
        <f ca="1">COUNTIFS(INDIRECT(Data!$J$2),"A")</f>
        <v>0</v>
      </c>
      <c r="AS1416" s="46">
        <f ca="1">COUNTIFS(INDIRECT(Data!$J$2),"L")</f>
        <v>0</v>
      </c>
      <c r="AT1416" s="47">
        <f ca="1">IFERROR(Attd_Sheet[[#This Row],[Classes Attended]]/Attd_Sheet[[#This Row],[Column1]],"")</f>
        <v>1</v>
      </c>
      <c r="AU1416" s="26"/>
    </row>
    <row r="1417" spans="1:47" hidden="1" x14ac:dyDescent="0.25">
      <c r="A1417" s="42">
        <f>COUNTIFS(Attd_Sheet[Student ID],Attd_Sheet[[#This Row],[Student ID]])</f>
        <v>1</v>
      </c>
      <c r="B1417" s="13" t="s">
        <v>137</v>
      </c>
      <c r="C1417" s="13" t="s">
        <v>2920</v>
      </c>
      <c r="D1417" s="219" t="s">
        <v>3523</v>
      </c>
      <c r="E1417" s="219" t="s">
        <v>3524</v>
      </c>
      <c r="F1417" s="15" t="s">
        <v>31</v>
      </c>
      <c r="G1417" s="205" t="s">
        <v>3396</v>
      </c>
      <c r="H1417" s="15" t="s">
        <v>6</v>
      </c>
      <c r="I1417" s="210" t="s">
        <v>2872</v>
      </c>
      <c r="J1417" s="211" t="s">
        <v>3229</v>
      </c>
      <c r="K1417" s="4"/>
      <c r="L1417" s="4"/>
      <c r="M1417" s="4"/>
      <c r="N1417" s="185"/>
      <c r="O1417" s="4"/>
      <c r="P1417" s="4"/>
      <c r="Q1417" s="4"/>
      <c r="R1417" s="4"/>
      <c r="S1417" s="4"/>
      <c r="T1417" s="4"/>
      <c r="U1417" s="4"/>
      <c r="V1417" s="4"/>
      <c r="W1417" s="185"/>
      <c r="X1417" s="4"/>
      <c r="Y1417" s="4"/>
      <c r="Z1417" s="4"/>
      <c r="AA1417" s="4"/>
      <c r="AB1417" s="4"/>
      <c r="AC1417" s="4"/>
      <c r="AD1417" s="4"/>
      <c r="AE1417" s="236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5">
        <f ca="1">COUNTIFS(INDIRECT(Data!$J$2),"&lt;&gt;")</f>
        <v>0</v>
      </c>
      <c r="AQ1417" s="45">
        <f ca="1">COUNTIFS(INDIRECT(Data!$J$2),"P")</f>
        <v>0</v>
      </c>
      <c r="AR1417" s="45">
        <f ca="1">COUNTIFS(INDIRECT(Data!$J$2),"A")</f>
        <v>0</v>
      </c>
      <c r="AS1417" s="46">
        <f ca="1">COUNTIFS(INDIRECT(Data!$J$2),"L")</f>
        <v>0</v>
      </c>
      <c r="AT1417" s="47" t="str">
        <f ca="1">IFERROR(Attd_Sheet[[#This Row],[Classes Attended]]/Attd_Sheet[[#This Row],[Column1]],"")</f>
        <v/>
      </c>
      <c r="AU1417" s="26"/>
    </row>
    <row r="1418" spans="1:47" hidden="1" x14ac:dyDescent="0.25">
      <c r="A1418" s="42">
        <f>COUNTIFS(Attd_Sheet[Student ID],Attd_Sheet[[#This Row],[Student ID]])</f>
        <v>8</v>
      </c>
      <c r="B1418" s="13" t="s">
        <v>137</v>
      </c>
      <c r="C1418" s="13" t="s">
        <v>2920</v>
      </c>
      <c r="D1418" s="219" t="s">
        <v>662</v>
      </c>
      <c r="E1418" s="219" t="s">
        <v>3525</v>
      </c>
      <c r="F1418" s="15" t="s">
        <v>31</v>
      </c>
      <c r="G1418" s="205" t="s">
        <v>3396</v>
      </c>
      <c r="H1418" s="15" t="s">
        <v>6</v>
      </c>
      <c r="I1418" s="210" t="s">
        <v>2872</v>
      </c>
      <c r="J1418" s="211" t="s">
        <v>3229</v>
      </c>
      <c r="K1418" s="4"/>
      <c r="L1418" s="4"/>
      <c r="M1418" s="4"/>
      <c r="N1418" s="185"/>
      <c r="O1418" s="4"/>
      <c r="P1418" s="4"/>
      <c r="Q1418" s="4"/>
      <c r="R1418" s="4"/>
      <c r="S1418" s="4"/>
      <c r="T1418" s="4"/>
      <c r="U1418" s="4"/>
      <c r="V1418" s="4"/>
      <c r="W1418" s="185"/>
      <c r="X1418" s="4"/>
      <c r="Y1418" s="4"/>
      <c r="Z1418" s="4"/>
      <c r="AA1418" s="4"/>
      <c r="AB1418" s="4"/>
      <c r="AC1418" s="4"/>
      <c r="AD1418" s="4"/>
      <c r="AE1418" s="236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5">
        <f ca="1">COUNTIFS(INDIRECT(Data!$J$2),"&lt;&gt;")</f>
        <v>0</v>
      </c>
      <c r="AQ1418" s="45">
        <f ca="1">COUNTIFS(INDIRECT(Data!$J$2),"P")</f>
        <v>0</v>
      </c>
      <c r="AR1418" s="45">
        <f ca="1">COUNTIFS(INDIRECT(Data!$J$2),"A")</f>
        <v>0</v>
      </c>
      <c r="AS1418" s="46">
        <f ca="1">COUNTIFS(INDIRECT(Data!$J$2),"L")</f>
        <v>0</v>
      </c>
      <c r="AT1418" s="47" t="str">
        <f ca="1">IFERROR(Attd_Sheet[[#This Row],[Classes Attended]]/Attd_Sheet[[#This Row],[Column1]],"")</f>
        <v/>
      </c>
      <c r="AU1418" s="26"/>
    </row>
    <row r="1419" spans="1:47" hidden="1" x14ac:dyDescent="0.25">
      <c r="A1419" s="42">
        <f>COUNTIFS(Attd_Sheet[Student ID],Attd_Sheet[[#This Row],[Student ID]])</f>
        <v>1</v>
      </c>
      <c r="B1419" s="13" t="s">
        <v>137</v>
      </c>
      <c r="C1419" s="13" t="s">
        <v>2920</v>
      </c>
      <c r="D1419" s="219" t="s">
        <v>3526</v>
      </c>
      <c r="E1419" s="219" t="s">
        <v>3527</v>
      </c>
      <c r="F1419" s="15" t="s">
        <v>31</v>
      </c>
      <c r="G1419" s="205" t="s">
        <v>3396</v>
      </c>
      <c r="H1419" s="15" t="s">
        <v>6</v>
      </c>
      <c r="I1419" s="210" t="s">
        <v>2872</v>
      </c>
      <c r="J1419" s="211" t="s">
        <v>3229</v>
      </c>
      <c r="K1419" s="4"/>
      <c r="L1419" s="4"/>
      <c r="M1419" s="4"/>
      <c r="N1419" s="185"/>
      <c r="O1419" s="4"/>
      <c r="P1419" s="4"/>
      <c r="Q1419" s="4"/>
      <c r="R1419" s="4"/>
      <c r="S1419" s="4"/>
      <c r="T1419" s="4"/>
      <c r="U1419" s="4"/>
      <c r="V1419" s="4"/>
      <c r="W1419" s="185"/>
      <c r="X1419" s="4"/>
      <c r="Y1419" s="4"/>
      <c r="Z1419" s="4"/>
      <c r="AA1419" s="4"/>
      <c r="AB1419" s="4"/>
      <c r="AC1419" s="4"/>
      <c r="AD1419" s="4"/>
      <c r="AE1419" s="236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 t="s">
        <v>16</v>
      </c>
      <c r="AP1419" s="45">
        <f ca="1">COUNTIFS(INDIRECT(Data!$J$2),"&lt;&gt;")</f>
        <v>1</v>
      </c>
      <c r="AQ1419" s="45">
        <f ca="1">COUNTIFS(INDIRECT(Data!$J$2),"P")</f>
        <v>1</v>
      </c>
      <c r="AR1419" s="45">
        <f ca="1">COUNTIFS(INDIRECT(Data!$J$2),"A")</f>
        <v>0</v>
      </c>
      <c r="AS1419" s="46">
        <f ca="1">COUNTIFS(INDIRECT(Data!$J$2),"L")</f>
        <v>0</v>
      </c>
      <c r="AT1419" s="47">
        <f ca="1">IFERROR(Attd_Sheet[[#This Row],[Classes Attended]]/Attd_Sheet[[#This Row],[Column1]],"")</f>
        <v>1</v>
      </c>
      <c r="AU1419" s="26"/>
    </row>
    <row r="1420" spans="1:47" hidden="1" x14ac:dyDescent="0.25">
      <c r="A1420" s="42">
        <f>COUNTIFS(Attd_Sheet[Student ID],Attd_Sheet[[#This Row],[Student ID]])</f>
        <v>1</v>
      </c>
      <c r="B1420" s="13" t="s">
        <v>137</v>
      </c>
      <c r="C1420" s="13" t="s">
        <v>2920</v>
      </c>
      <c r="D1420" s="219" t="s">
        <v>3528</v>
      </c>
      <c r="E1420" s="219" t="s">
        <v>3529</v>
      </c>
      <c r="F1420" s="15" t="s">
        <v>31</v>
      </c>
      <c r="G1420" s="205" t="s">
        <v>3396</v>
      </c>
      <c r="H1420" s="15" t="s">
        <v>6</v>
      </c>
      <c r="I1420" s="210" t="s">
        <v>2872</v>
      </c>
      <c r="J1420" s="211" t="s">
        <v>3229</v>
      </c>
      <c r="K1420" s="4"/>
      <c r="L1420" s="4"/>
      <c r="M1420" s="4"/>
      <c r="N1420" s="185"/>
      <c r="O1420" s="4"/>
      <c r="P1420" s="4"/>
      <c r="Q1420" s="4"/>
      <c r="R1420" s="4"/>
      <c r="S1420" s="4"/>
      <c r="T1420" s="4"/>
      <c r="U1420" s="4"/>
      <c r="V1420" s="4"/>
      <c r="W1420" s="185"/>
      <c r="X1420" s="4"/>
      <c r="Y1420" s="4"/>
      <c r="Z1420" s="4"/>
      <c r="AA1420" s="4"/>
      <c r="AB1420" s="4"/>
      <c r="AC1420" s="4"/>
      <c r="AD1420" s="4"/>
      <c r="AE1420" s="236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 t="s">
        <v>16</v>
      </c>
      <c r="AP1420" s="45">
        <f ca="1">COUNTIFS(INDIRECT(Data!$J$2),"&lt;&gt;")</f>
        <v>1</v>
      </c>
      <c r="AQ1420" s="45">
        <f ca="1">COUNTIFS(INDIRECT(Data!$J$2),"P")</f>
        <v>1</v>
      </c>
      <c r="AR1420" s="45">
        <f ca="1">COUNTIFS(INDIRECT(Data!$J$2),"A")</f>
        <v>0</v>
      </c>
      <c r="AS1420" s="46">
        <f ca="1">COUNTIFS(INDIRECT(Data!$J$2),"L")</f>
        <v>0</v>
      </c>
      <c r="AT1420" s="47">
        <f ca="1">IFERROR(Attd_Sheet[[#This Row],[Classes Attended]]/Attd_Sheet[[#This Row],[Column1]],"")</f>
        <v>1</v>
      </c>
      <c r="AU1420" s="26"/>
    </row>
    <row r="1421" spans="1:47" hidden="1" x14ac:dyDescent="0.25">
      <c r="A1421" s="42">
        <f>COUNTIFS(Attd_Sheet[Student ID],Attd_Sheet[[#This Row],[Student ID]])</f>
        <v>1</v>
      </c>
      <c r="B1421" s="13" t="s">
        <v>137</v>
      </c>
      <c r="C1421" s="13" t="s">
        <v>2920</v>
      </c>
      <c r="D1421" s="219" t="s">
        <v>3530</v>
      </c>
      <c r="E1421" s="219" t="s">
        <v>3531</v>
      </c>
      <c r="F1421" s="15" t="s">
        <v>31</v>
      </c>
      <c r="G1421" s="205" t="s">
        <v>3396</v>
      </c>
      <c r="H1421" s="15" t="s">
        <v>6</v>
      </c>
      <c r="I1421" s="210" t="s">
        <v>2872</v>
      </c>
      <c r="J1421" s="211" t="s">
        <v>3229</v>
      </c>
      <c r="K1421" s="4"/>
      <c r="L1421" s="4"/>
      <c r="M1421" s="4"/>
      <c r="N1421" s="185"/>
      <c r="O1421" s="4"/>
      <c r="P1421" s="4"/>
      <c r="Q1421" s="4"/>
      <c r="R1421" s="4"/>
      <c r="S1421" s="4"/>
      <c r="T1421" s="4"/>
      <c r="U1421" s="4"/>
      <c r="V1421" s="4"/>
      <c r="W1421" s="185"/>
      <c r="X1421" s="4"/>
      <c r="Y1421" s="4"/>
      <c r="Z1421" s="4"/>
      <c r="AA1421" s="4"/>
      <c r="AB1421" s="4"/>
      <c r="AC1421" s="4"/>
      <c r="AD1421" s="4"/>
      <c r="AE1421" s="236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 t="s">
        <v>16</v>
      </c>
      <c r="AP1421" s="45">
        <f ca="1">COUNTIFS(INDIRECT(Data!$J$2),"&lt;&gt;")</f>
        <v>1</v>
      </c>
      <c r="AQ1421" s="45">
        <f ca="1">COUNTIFS(INDIRECT(Data!$J$2),"P")</f>
        <v>1</v>
      </c>
      <c r="AR1421" s="45">
        <f ca="1">COUNTIFS(INDIRECT(Data!$J$2),"A")</f>
        <v>0</v>
      </c>
      <c r="AS1421" s="46">
        <f ca="1">COUNTIFS(INDIRECT(Data!$J$2),"L")</f>
        <v>0</v>
      </c>
      <c r="AT1421" s="47">
        <f ca="1">IFERROR(Attd_Sheet[[#This Row],[Classes Attended]]/Attd_Sheet[[#This Row],[Column1]],"")</f>
        <v>1</v>
      </c>
      <c r="AU1421" s="26"/>
    </row>
    <row r="1422" spans="1:47" hidden="1" x14ac:dyDescent="0.25">
      <c r="A1422" s="42">
        <f>COUNTIFS(Attd_Sheet[Student ID],Attd_Sheet[[#This Row],[Student ID]])</f>
        <v>1</v>
      </c>
      <c r="B1422" s="13" t="s">
        <v>137</v>
      </c>
      <c r="C1422" s="13" t="s">
        <v>2920</v>
      </c>
      <c r="D1422" s="219" t="s">
        <v>3532</v>
      </c>
      <c r="E1422" s="219" t="s">
        <v>3533</v>
      </c>
      <c r="F1422" s="15" t="s">
        <v>31</v>
      </c>
      <c r="G1422" s="205" t="s">
        <v>3396</v>
      </c>
      <c r="H1422" s="15" t="s">
        <v>6</v>
      </c>
      <c r="I1422" s="210" t="s">
        <v>2872</v>
      </c>
      <c r="J1422" s="211" t="s">
        <v>3229</v>
      </c>
      <c r="K1422" s="4"/>
      <c r="L1422" s="4"/>
      <c r="M1422" s="4"/>
      <c r="N1422" s="185"/>
      <c r="O1422" s="4"/>
      <c r="P1422" s="4"/>
      <c r="Q1422" s="4"/>
      <c r="R1422" s="4"/>
      <c r="S1422" s="4"/>
      <c r="T1422" s="4"/>
      <c r="U1422" s="4"/>
      <c r="V1422" s="4"/>
      <c r="W1422" s="185"/>
      <c r="X1422" s="4"/>
      <c r="Y1422" s="4"/>
      <c r="Z1422" s="4"/>
      <c r="AA1422" s="4"/>
      <c r="AB1422" s="4"/>
      <c r="AC1422" s="4"/>
      <c r="AD1422" s="4"/>
      <c r="AE1422" s="236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 t="s">
        <v>16</v>
      </c>
      <c r="AP1422" s="45">
        <f ca="1">COUNTIFS(INDIRECT(Data!$J$2),"&lt;&gt;")</f>
        <v>1</v>
      </c>
      <c r="AQ1422" s="45">
        <f ca="1">COUNTIFS(INDIRECT(Data!$J$2),"P")</f>
        <v>1</v>
      </c>
      <c r="AR1422" s="45">
        <f ca="1">COUNTIFS(INDIRECT(Data!$J$2),"A")</f>
        <v>0</v>
      </c>
      <c r="AS1422" s="46">
        <f ca="1">COUNTIFS(INDIRECT(Data!$J$2),"L")</f>
        <v>0</v>
      </c>
      <c r="AT1422" s="47">
        <f ca="1">IFERROR(Attd_Sheet[[#This Row],[Classes Attended]]/Attd_Sheet[[#This Row],[Column1]],"")</f>
        <v>1</v>
      </c>
      <c r="AU1422" s="26"/>
    </row>
    <row r="1423" spans="1:47" hidden="1" x14ac:dyDescent="0.25">
      <c r="A1423" s="42">
        <f>COUNTIFS(Attd_Sheet[Student ID],Attd_Sheet[[#This Row],[Student ID]])</f>
        <v>8</v>
      </c>
      <c r="B1423" s="13" t="s">
        <v>137</v>
      </c>
      <c r="C1423" s="13" t="s">
        <v>2920</v>
      </c>
      <c r="D1423" s="219" t="s">
        <v>662</v>
      </c>
      <c r="E1423" s="219" t="s">
        <v>3534</v>
      </c>
      <c r="F1423" s="15" t="s">
        <v>31</v>
      </c>
      <c r="G1423" s="205" t="s">
        <v>3396</v>
      </c>
      <c r="H1423" s="15" t="s">
        <v>6</v>
      </c>
      <c r="I1423" s="210" t="s">
        <v>2872</v>
      </c>
      <c r="J1423" s="211" t="s">
        <v>3229</v>
      </c>
      <c r="K1423" s="4"/>
      <c r="L1423" s="4"/>
      <c r="M1423" s="4"/>
      <c r="N1423" s="185"/>
      <c r="O1423" s="4"/>
      <c r="P1423" s="4"/>
      <c r="Q1423" s="4"/>
      <c r="R1423" s="4"/>
      <c r="S1423" s="4"/>
      <c r="T1423" s="4"/>
      <c r="U1423" s="4"/>
      <c r="V1423" s="4"/>
      <c r="W1423" s="185"/>
      <c r="X1423" s="4"/>
      <c r="Y1423" s="4"/>
      <c r="Z1423" s="4"/>
      <c r="AA1423" s="4"/>
      <c r="AB1423" s="4"/>
      <c r="AC1423" s="4"/>
      <c r="AD1423" s="4"/>
      <c r="AE1423" s="236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 t="s">
        <v>16</v>
      </c>
      <c r="AP1423" s="45">
        <f ca="1">COUNTIFS(INDIRECT(Data!$J$2),"&lt;&gt;")</f>
        <v>1</v>
      </c>
      <c r="AQ1423" s="45">
        <f ca="1">COUNTIFS(INDIRECT(Data!$J$2),"P")</f>
        <v>1</v>
      </c>
      <c r="AR1423" s="45">
        <f ca="1">COUNTIFS(INDIRECT(Data!$J$2),"A")</f>
        <v>0</v>
      </c>
      <c r="AS1423" s="46">
        <f ca="1">COUNTIFS(INDIRECT(Data!$J$2),"L")</f>
        <v>0</v>
      </c>
      <c r="AT1423" s="47">
        <f ca="1">IFERROR(Attd_Sheet[[#This Row],[Classes Attended]]/Attd_Sheet[[#This Row],[Column1]],"")</f>
        <v>1</v>
      </c>
      <c r="AU1423" s="26"/>
    </row>
    <row r="1424" spans="1:47" hidden="1" x14ac:dyDescent="0.25">
      <c r="A1424" s="42">
        <f>COUNTIFS(Attd_Sheet[Student ID],Attd_Sheet[[#This Row],[Student ID]])</f>
        <v>0</v>
      </c>
      <c r="B1424" s="13"/>
      <c r="C1424" s="13"/>
      <c r="D1424" s="76"/>
      <c r="E1424" s="75"/>
      <c r="F1424" s="15"/>
      <c r="G1424" s="78"/>
      <c r="H1424" s="15"/>
      <c r="I1424" s="210"/>
      <c r="J1424" s="77"/>
      <c r="K1424" s="4"/>
      <c r="L1424" s="4"/>
      <c r="M1424" s="4"/>
      <c r="N1424" s="185"/>
      <c r="O1424" s="4"/>
      <c r="P1424" s="4"/>
      <c r="Q1424" s="4"/>
      <c r="R1424" s="4"/>
      <c r="S1424" s="4"/>
      <c r="T1424" s="4"/>
      <c r="U1424" s="4"/>
      <c r="V1424" s="4"/>
      <c r="W1424" s="185"/>
      <c r="X1424" s="4"/>
      <c r="Y1424" s="4"/>
      <c r="Z1424" s="4"/>
      <c r="AA1424" s="4"/>
      <c r="AB1424" s="4"/>
      <c r="AC1424" s="4"/>
      <c r="AD1424" s="4"/>
      <c r="AE1424" s="236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5">
        <f ca="1">COUNTIFS(INDIRECT(Data!$J$2),"&lt;&gt;")</f>
        <v>0</v>
      </c>
      <c r="AQ1424" s="45">
        <f ca="1">COUNTIFS(INDIRECT(Data!$J$2),"P")</f>
        <v>0</v>
      </c>
      <c r="AR1424" s="45">
        <f ca="1">COUNTIFS(INDIRECT(Data!$J$2),"A")</f>
        <v>0</v>
      </c>
      <c r="AS1424" s="46">
        <f ca="1">COUNTIFS(INDIRECT(Data!$J$2),"L")</f>
        <v>0</v>
      </c>
      <c r="AT1424" s="47" t="str">
        <f ca="1">IFERROR(Attd_Sheet[[#This Row],[Classes Attended]]/Attd_Sheet[[#This Row],[Column1]],"")</f>
        <v/>
      </c>
      <c r="AU1424" s="26"/>
    </row>
    <row r="1425" spans="1:47" hidden="1" x14ac:dyDescent="0.25">
      <c r="A1425" s="42">
        <f>COUNTIFS(Attd_Sheet[Student ID],Attd_Sheet[[#This Row],[Student ID]])</f>
        <v>0</v>
      </c>
      <c r="B1425" s="13"/>
      <c r="C1425" s="13"/>
      <c r="D1425" s="76"/>
      <c r="E1425" s="75"/>
      <c r="F1425" s="15"/>
      <c r="G1425" s="78"/>
      <c r="H1425" s="15"/>
      <c r="I1425" s="210"/>
      <c r="J1425" s="77"/>
      <c r="K1425" s="4"/>
      <c r="L1425" s="4"/>
      <c r="M1425" s="4"/>
      <c r="N1425" s="185"/>
      <c r="O1425" s="4"/>
      <c r="P1425" s="4"/>
      <c r="Q1425" s="4"/>
      <c r="R1425" s="4"/>
      <c r="S1425" s="4"/>
      <c r="T1425" s="4"/>
      <c r="U1425" s="4"/>
      <c r="V1425" s="4"/>
      <c r="W1425" s="185"/>
      <c r="X1425" s="4"/>
      <c r="Y1425" s="4"/>
      <c r="Z1425" s="4"/>
      <c r="AA1425" s="4"/>
      <c r="AB1425" s="4"/>
      <c r="AC1425" s="4"/>
      <c r="AD1425" s="4"/>
      <c r="AE1425" s="236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5">
        <f ca="1">COUNTIFS(INDIRECT(Data!$J$2),"&lt;&gt;")</f>
        <v>0</v>
      </c>
      <c r="AQ1425" s="45">
        <f ca="1">COUNTIFS(INDIRECT(Data!$J$2),"P")</f>
        <v>0</v>
      </c>
      <c r="AR1425" s="45">
        <f ca="1">COUNTIFS(INDIRECT(Data!$J$2),"A")</f>
        <v>0</v>
      </c>
      <c r="AS1425" s="46">
        <f ca="1">COUNTIFS(INDIRECT(Data!$J$2),"L")</f>
        <v>0</v>
      </c>
      <c r="AT1425" s="47" t="str">
        <f ca="1">IFERROR(Attd_Sheet[[#This Row],[Classes Attended]]/Attd_Sheet[[#This Row],[Column1]],"")</f>
        <v/>
      </c>
      <c r="AU1425" s="26"/>
    </row>
    <row r="1426" spans="1:47" hidden="1" x14ac:dyDescent="0.25">
      <c r="A1426" s="42">
        <f>COUNTIFS(Attd_Sheet[Student ID],Attd_Sheet[[#This Row],[Student ID]])</f>
        <v>0</v>
      </c>
      <c r="B1426" s="13"/>
      <c r="C1426" s="13"/>
      <c r="D1426" s="76"/>
      <c r="E1426" s="75"/>
      <c r="F1426" s="15"/>
      <c r="G1426" s="78"/>
      <c r="H1426" s="15"/>
      <c r="I1426" s="210"/>
      <c r="J1426" s="77"/>
      <c r="K1426" s="4"/>
      <c r="L1426" s="4"/>
      <c r="M1426" s="4"/>
      <c r="N1426" s="185"/>
      <c r="O1426" s="4"/>
      <c r="P1426" s="4"/>
      <c r="Q1426" s="4"/>
      <c r="R1426" s="4"/>
      <c r="S1426" s="4"/>
      <c r="T1426" s="4"/>
      <c r="U1426" s="4"/>
      <c r="V1426" s="4"/>
      <c r="W1426" s="185"/>
      <c r="X1426" s="4"/>
      <c r="Y1426" s="4"/>
      <c r="Z1426" s="4"/>
      <c r="AA1426" s="4"/>
      <c r="AB1426" s="4"/>
      <c r="AC1426" s="4"/>
      <c r="AD1426" s="4"/>
      <c r="AE1426" s="236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5">
        <f ca="1">COUNTIFS(INDIRECT(Data!$J$2),"&lt;&gt;")</f>
        <v>0</v>
      </c>
      <c r="AQ1426" s="45">
        <f ca="1">COUNTIFS(INDIRECT(Data!$J$2),"P")</f>
        <v>0</v>
      </c>
      <c r="AR1426" s="45">
        <f ca="1">COUNTIFS(INDIRECT(Data!$J$2),"A")</f>
        <v>0</v>
      </c>
      <c r="AS1426" s="46">
        <f ca="1">COUNTIFS(INDIRECT(Data!$J$2),"L")</f>
        <v>0</v>
      </c>
      <c r="AT1426" s="47" t="str">
        <f ca="1">IFERROR(Attd_Sheet[[#This Row],[Classes Attended]]/Attd_Sheet[[#This Row],[Column1]],"")</f>
        <v/>
      </c>
      <c r="AU1426" s="26"/>
    </row>
    <row r="1427" spans="1:47" hidden="1" x14ac:dyDescent="0.25">
      <c r="A1427" s="42">
        <f>COUNTIFS(Attd_Sheet[Student ID],Attd_Sheet[[#This Row],[Student ID]])</f>
        <v>0</v>
      </c>
      <c r="B1427" s="13"/>
      <c r="C1427" s="13"/>
      <c r="D1427" s="76"/>
      <c r="E1427" s="75"/>
      <c r="F1427" s="15"/>
      <c r="G1427" s="78"/>
      <c r="H1427" s="15"/>
      <c r="I1427" s="210"/>
      <c r="J1427" s="77"/>
      <c r="K1427" s="4"/>
      <c r="L1427" s="4"/>
      <c r="M1427" s="4"/>
      <c r="N1427" s="185"/>
      <c r="O1427" s="4"/>
      <c r="P1427" s="4"/>
      <c r="Q1427" s="4"/>
      <c r="R1427" s="4"/>
      <c r="S1427" s="4"/>
      <c r="T1427" s="4"/>
      <c r="U1427" s="4"/>
      <c r="V1427" s="4"/>
      <c r="W1427" s="185"/>
      <c r="X1427" s="4"/>
      <c r="Y1427" s="4"/>
      <c r="Z1427" s="4"/>
      <c r="AA1427" s="4"/>
      <c r="AB1427" s="4"/>
      <c r="AC1427" s="4"/>
      <c r="AD1427" s="4"/>
      <c r="AE1427" s="236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5">
        <f ca="1">COUNTIFS(INDIRECT(Data!$J$2),"&lt;&gt;")</f>
        <v>0</v>
      </c>
      <c r="AQ1427" s="45">
        <f ca="1">COUNTIFS(INDIRECT(Data!$J$2),"P")</f>
        <v>0</v>
      </c>
      <c r="AR1427" s="45">
        <f ca="1">COUNTIFS(INDIRECT(Data!$J$2),"A")</f>
        <v>0</v>
      </c>
      <c r="AS1427" s="46">
        <f ca="1">COUNTIFS(INDIRECT(Data!$J$2),"L")</f>
        <v>0</v>
      </c>
      <c r="AT1427" s="47" t="str">
        <f ca="1">IFERROR(Attd_Sheet[[#This Row],[Classes Attended]]/Attd_Sheet[[#This Row],[Column1]],"")</f>
        <v/>
      </c>
      <c r="AU1427" s="26"/>
    </row>
    <row r="1428" spans="1:47" hidden="1" x14ac:dyDescent="0.25">
      <c r="A1428" s="42">
        <f>COUNTIFS(Attd_Sheet[Student ID],Attd_Sheet[[#This Row],[Student ID]])</f>
        <v>0</v>
      </c>
      <c r="B1428" s="13"/>
      <c r="C1428" s="13"/>
      <c r="D1428" s="76"/>
      <c r="E1428" s="75"/>
      <c r="F1428" s="15"/>
      <c r="G1428" s="78"/>
      <c r="H1428" s="15"/>
      <c r="I1428" s="210"/>
      <c r="J1428" s="77"/>
      <c r="K1428" s="4"/>
      <c r="L1428" s="4"/>
      <c r="M1428" s="4"/>
      <c r="N1428" s="185"/>
      <c r="O1428" s="4"/>
      <c r="P1428" s="4"/>
      <c r="Q1428" s="4"/>
      <c r="R1428" s="4"/>
      <c r="S1428" s="4"/>
      <c r="T1428" s="4"/>
      <c r="U1428" s="4"/>
      <c r="V1428" s="4"/>
      <c r="W1428" s="185"/>
      <c r="X1428" s="4"/>
      <c r="Y1428" s="4"/>
      <c r="Z1428" s="4"/>
      <c r="AA1428" s="4"/>
      <c r="AB1428" s="4"/>
      <c r="AC1428" s="4"/>
      <c r="AD1428" s="4"/>
      <c r="AE1428" s="236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5">
        <f ca="1">COUNTIFS(INDIRECT(Data!$J$2),"&lt;&gt;")</f>
        <v>0</v>
      </c>
      <c r="AQ1428" s="45">
        <f ca="1">COUNTIFS(INDIRECT(Data!$J$2),"P")</f>
        <v>0</v>
      </c>
      <c r="AR1428" s="45">
        <f ca="1">COUNTIFS(INDIRECT(Data!$J$2),"A")</f>
        <v>0</v>
      </c>
      <c r="AS1428" s="46">
        <f ca="1">COUNTIFS(INDIRECT(Data!$J$2),"L")</f>
        <v>0</v>
      </c>
      <c r="AT1428" s="47" t="str">
        <f ca="1">IFERROR(Attd_Sheet[[#This Row],[Classes Attended]]/Attd_Sheet[[#This Row],[Column1]],"")</f>
        <v/>
      </c>
      <c r="AU1428" s="26"/>
    </row>
    <row r="1429" spans="1:47" hidden="1" x14ac:dyDescent="0.25">
      <c r="A1429" s="42">
        <f>COUNTIFS(Attd_Sheet[Student ID],Attd_Sheet[[#This Row],[Student ID]])</f>
        <v>0</v>
      </c>
      <c r="B1429" s="13"/>
      <c r="C1429" s="13"/>
      <c r="D1429" s="76"/>
      <c r="E1429" s="75"/>
      <c r="F1429" s="15"/>
      <c r="G1429" s="78"/>
      <c r="H1429" s="15"/>
      <c r="I1429" s="210"/>
      <c r="J1429" s="77"/>
      <c r="K1429" s="4"/>
      <c r="L1429" s="4"/>
      <c r="M1429" s="4"/>
      <c r="N1429" s="185"/>
      <c r="O1429" s="4"/>
      <c r="P1429" s="4"/>
      <c r="Q1429" s="4"/>
      <c r="R1429" s="4"/>
      <c r="S1429" s="4"/>
      <c r="T1429" s="4"/>
      <c r="U1429" s="4"/>
      <c r="V1429" s="4"/>
      <c r="W1429" s="185"/>
      <c r="X1429" s="4"/>
      <c r="Y1429" s="4"/>
      <c r="Z1429" s="4"/>
      <c r="AA1429" s="4"/>
      <c r="AB1429" s="4"/>
      <c r="AC1429" s="4"/>
      <c r="AD1429" s="4"/>
      <c r="AE1429" s="236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5">
        <f ca="1">COUNTIFS(INDIRECT(Data!$J$2),"&lt;&gt;")</f>
        <v>0</v>
      </c>
      <c r="AQ1429" s="45">
        <f ca="1">COUNTIFS(INDIRECT(Data!$J$2),"P")</f>
        <v>0</v>
      </c>
      <c r="AR1429" s="45">
        <f ca="1">COUNTIFS(INDIRECT(Data!$J$2),"A")</f>
        <v>0</v>
      </c>
      <c r="AS1429" s="46">
        <f ca="1">COUNTIFS(INDIRECT(Data!$J$2),"L")</f>
        <v>0</v>
      </c>
      <c r="AT1429" s="47" t="str">
        <f ca="1">IFERROR(Attd_Sheet[[#This Row],[Classes Attended]]/Attd_Sheet[[#This Row],[Column1]],"")</f>
        <v/>
      </c>
      <c r="AU1429" s="26"/>
    </row>
    <row r="1430" spans="1:47" hidden="1" x14ac:dyDescent="0.25">
      <c r="A1430" s="42">
        <f>COUNTIFS(Attd_Sheet[Student ID],Attd_Sheet[[#This Row],[Student ID]])</f>
        <v>0</v>
      </c>
      <c r="B1430" s="13"/>
      <c r="C1430" s="13"/>
      <c r="D1430" s="76"/>
      <c r="E1430" s="75"/>
      <c r="F1430" s="15"/>
      <c r="G1430" s="78"/>
      <c r="H1430" s="15"/>
      <c r="I1430" s="210"/>
      <c r="J1430" s="77"/>
      <c r="K1430" s="4"/>
      <c r="L1430" s="4"/>
      <c r="M1430" s="4"/>
      <c r="N1430" s="185"/>
      <c r="O1430" s="4"/>
      <c r="P1430" s="4"/>
      <c r="Q1430" s="4"/>
      <c r="R1430" s="4"/>
      <c r="S1430" s="4"/>
      <c r="T1430" s="4"/>
      <c r="U1430" s="4"/>
      <c r="V1430" s="4"/>
      <c r="W1430" s="185"/>
      <c r="X1430" s="4"/>
      <c r="Y1430" s="4"/>
      <c r="Z1430" s="4"/>
      <c r="AA1430" s="4"/>
      <c r="AB1430" s="4"/>
      <c r="AC1430" s="4"/>
      <c r="AD1430" s="4"/>
      <c r="AE1430" s="236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5">
        <f ca="1">COUNTIFS(INDIRECT(Data!$J$2),"&lt;&gt;")</f>
        <v>0</v>
      </c>
      <c r="AQ1430" s="45">
        <f ca="1">COUNTIFS(INDIRECT(Data!$J$2),"P")</f>
        <v>0</v>
      </c>
      <c r="AR1430" s="45">
        <f ca="1">COUNTIFS(INDIRECT(Data!$J$2),"A")</f>
        <v>0</v>
      </c>
      <c r="AS1430" s="46">
        <f ca="1">COUNTIFS(INDIRECT(Data!$J$2),"L")</f>
        <v>0</v>
      </c>
      <c r="AT1430" s="47" t="str">
        <f ca="1">IFERROR(Attd_Sheet[[#This Row],[Classes Attended]]/Attd_Sheet[[#This Row],[Column1]],"")</f>
        <v/>
      </c>
      <c r="AU1430" s="26"/>
    </row>
    <row r="1431" spans="1:47" hidden="1" x14ac:dyDescent="0.25">
      <c r="A1431" s="42">
        <f>COUNTIFS(Attd_Sheet[Student ID],Attd_Sheet[[#This Row],[Student ID]])</f>
        <v>0</v>
      </c>
      <c r="B1431" s="13"/>
      <c r="C1431" s="13"/>
      <c r="D1431" s="76"/>
      <c r="E1431" s="75"/>
      <c r="F1431" s="15"/>
      <c r="G1431" s="78"/>
      <c r="H1431" s="15"/>
      <c r="I1431" s="210"/>
      <c r="J1431" s="77"/>
      <c r="K1431" s="4"/>
      <c r="L1431" s="4"/>
      <c r="M1431" s="4"/>
      <c r="N1431" s="185"/>
      <c r="O1431" s="4"/>
      <c r="P1431" s="4"/>
      <c r="Q1431" s="4"/>
      <c r="R1431" s="4"/>
      <c r="S1431" s="4"/>
      <c r="T1431" s="4"/>
      <c r="U1431" s="4"/>
      <c r="V1431" s="4"/>
      <c r="W1431" s="185"/>
      <c r="X1431" s="4"/>
      <c r="Y1431" s="4"/>
      <c r="Z1431" s="4"/>
      <c r="AA1431" s="4"/>
      <c r="AB1431" s="4"/>
      <c r="AC1431" s="4"/>
      <c r="AD1431" s="4"/>
      <c r="AE1431" s="236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5">
        <f ca="1">COUNTIFS(INDIRECT(Data!$J$2),"&lt;&gt;")</f>
        <v>0</v>
      </c>
      <c r="AQ1431" s="45">
        <f ca="1">COUNTIFS(INDIRECT(Data!$J$2),"P")</f>
        <v>0</v>
      </c>
      <c r="AR1431" s="45">
        <f ca="1">COUNTIFS(INDIRECT(Data!$J$2),"A")</f>
        <v>0</v>
      </c>
      <c r="AS1431" s="46">
        <f ca="1">COUNTIFS(INDIRECT(Data!$J$2),"L")</f>
        <v>0</v>
      </c>
      <c r="AT1431" s="47" t="str">
        <f ca="1">IFERROR(Attd_Sheet[[#This Row],[Classes Attended]]/Attd_Sheet[[#This Row],[Column1]],"")</f>
        <v/>
      </c>
      <c r="AU1431" s="26"/>
    </row>
    <row r="1432" spans="1:47" hidden="1" x14ac:dyDescent="0.25">
      <c r="A1432" s="42">
        <f>COUNTIFS(Attd_Sheet[Student ID],Attd_Sheet[[#This Row],[Student ID]])</f>
        <v>0</v>
      </c>
      <c r="B1432" s="13"/>
      <c r="C1432" s="13"/>
      <c r="D1432" s="76"/>
      <c r="E1432" s="75"/>
      <c r="F1432" s="15"/>
      <c r="G1432" s="78"/>
      <c r="H1432" s="15"/>
      <c r="I1432" s="210"/>
      <c r="J1432" s="77"/>
      <c r="K1432" s="4"/>
      <c r="L1432" s="4"/>
      <c r="M1432" s="4"/>
      <c r="N1432" s="185"/>
      <c r="O1432" s="4"/>
      <c r="P1432" s="4"/>
      <c r="Q1432" s="4"/>
      <c r="R1432" s="4"/>
      <c r="S1432" s="4"/>
      <c r="T1432" s="4"/>
      <c r="U1432" s="4"/>
      <c r="V1432" s="4"/>
      <c r="W1432" s="185"/>
      <c r="X1432" s="4"/>
      <c r="Y1432" s="4"/>
      <c r="Z1432" s="4"/>
      <c r="AA1432" s="4"/>
      <c r="AB1432" s="4"/>
      <c r="AC1432" s="4"/>
      <c r="AD1432" s="4"/>
      <c r="AE1432" s="236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5">
        <f ca="1">COUNTIFS(INDIRECT(Data!$J$2),"&lt;&gt;")</f>
        <v>0</v>
      </c>
      <c r="AQ1432" s="45">
        <f ca="1">COUNTIFS(INDIRECT(Data!$J$2),"P")</f>
        <v>0</v>
      </c>
      <c r="AR1432" s="45">
        <f ca="1">COUNTIFS(INDIRECT(Data!$J$2),"A")</f>
        <v>0</v>
      </c>
      <c r="AS1432" s="46">
        <f ca="1">COUNTIFS(INDIRECT(Data!$J$2),"L")</f>
        <v>0</v>
      </c>
      <c r="AT1432" s="47" t="str">
        <f ca="1">IFERROR(Attd_Sheet[[#This Row],[Classes Attended]]/Attd_Sheet[[#This Row],[Column1]],"")</f>
        <v/>
      </c>
      <c r="AU1432" s="26"/>
    </row>
    <row r="1433" spans="1:47" hidden="1" x14ac:dyDescent="0.25">
      <c r="A1433" s="42">
        <f>COUNTIFS(Attd_Sheet[Student ID],Attd_Sheet[[#This Row],[Student ID]])</f>
        <v>0</v>
      </c>
      <c r="B1433" s="13"/>
      <c r="C1433" s="13"/>
      <c r="D1433" s="76"/>
      <c r="E1433" s="75"/>
      <c r="F1433" s="15"/>
      <c r="G1433" s="78"/>
      <c r="H1433" s="15"/>
      <c r="I1433" s="210"/>
      <c r="J1433" s="77"/>
      <c r="K1433" s="4"/>
      <c r="L1433" s="4"/>
      <c r="M1433" s="4"/>
      <c r="N1433" s="185"/>
      <c r="O1433" s="4"/>
      <c r="P1433" s="4"/>
      <c r="Q1433" s="4"/>
      <c r="R1433" s="4"/>
      <c r="S1433" s="4"/>
      <c r="T1433" s="4"/>
      <c r="U1433" s="4"/>
      <c r="V1433" s="4"/>
      <c r="W1433" s="185"/>
      <c r="X1433" s="4"/>
      <c r="Y1433" s="4"/>
      <c r="Z1433" s="4"/>
      <c r="AA1433" s="4"/>
      <c r="AB1433" s="4"/>
      <c r="AC1433" s="4"/>
      <c r="AD1433" s="4"/>
      <c r="AE1433" s="236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5">
        <f ca="1">COUNTIFS(INDIRECT(Data!$J$2),"&lt;&gt;")</f>
        <v>0</v>
      </c>
      <c r="AQ1433" s="45">
        <f ca="1">COUNTIFS(INDIRECT(Data!$J$2),"P")</f>
        <v>0</v>
      </c>
      <c r="AR1433" s="45">
        <f ca="1">COUNTIFS(INDIRECT(Data!$J$2),"A")</f>
        <v>0</v>
      </c>
      <c r="AS1433" s="46">
        <f ca="1">COUNTIFS(INDIRECT(Data!$J$2),"L")</f>
        <v>0</v>
      </c>
      <c r="AT1433" s="47" t="str">
        <f ca="1">IFERROR(Attd_Sheet[[#This Row],[Classes Attended]]/Attd_Sheet[[#This Row],[Column1]],"")</f>
        <v/>
      </c>
      <c r="AU1433" s="26"/>
    </row>
    <row r="1434" spans="1:47" hidden="1" x14ac:dyDescent="0.25">
      <c r="A1434" s="42">
        <f>COUNTIFS(Attd_Sheet[Student ID],Attd_Sheet[[#This Row],[Student ID]])</f>
        <v>0</v>
      </c>
      <c r="B1434" s="13"/>
      <c r="C1434" s="13"/>
      <c r="D1434" s="76"/>
      <c r="E1434" s="75"/>
      <c r="F1434" s="15"/>
      <c r="G1434" s="78"/>
      <c r="H1434" s="15"/>
      <c r="I1434" s="210"/>
      <c r="J1434" s="77"/>
      <c r="K1434" s="4"/>
      <c r="L1434" s="4"/>
      <c r="M1434" s="4"/>
      <c r="N1434" s="185"/>
      <c r="O1434" s="4"/>
      <c r="P1434" s="4"/>
      <c r="Q1434" s="4"/>
      <c r="R1434" s="4"/>
      <c r="S1434" s="4"/>
      <c r="T1434" s="4"/>
      <c r="U1434" s="4"/>
      <c r="V1434" s="4"/>
      <c r="W1434" s="185"/>
      <c r="X1434" s="4"/>
      <c r="Y1434" s="4"/>
      <c r="Z1434" s="4"/>
      <c r="AA1434" s="4"/>
      <c r="AB1434" s="4"/>
      <c r="AC1434" s="4"/>
      <c r="AD1434" s="4"/>
      <c r="AE1434" s="236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5">
        <f ca="1">COUNTIFS(INDIRECT(Data!$J$2),"&lt;&gt;")</f>
        <v>0</v>
      </c>
      <c r="AQ1434" s="45">
        <f ca="1">COUNTIFS(INDIRECT(Data!$J$2),"P")</f>
        <v>0</v>
      </c>
      <c r="AR1434" s="45">
        <f ca="1">COUNTIFS(INDIRECT(Data!$J$2),"A")</f>
        <v>0</v>
      </c>
      <c r="AS1434" s="46">
        <f ca="1">COUNTIFS(INDIRECT(Data!$J$2),"L")</f>
        <v>0</v>
      </c>
      <c r="AT1434" s="47" t="str">
        <f ca="1">IFERROR(Attd_Sheet[[#This Row],[Classes Attended]]/Attd_Sheet[[#This Row],[Column1]],"")</f>
        <v/>
      </c>
      <c r="AU1434" s="26"/>
    </row>
    <row r="1435" spans="1:47" hidden="1" x14ac:dyDescent="0.25">
      <c r="A1435" s="42">
        <f>COUNTIFS(Attd_Sheet[Student ID],Attd_Sheet[[#This Row],[Student ID]])</f>
        <v>0</v>
      </c>
      <c r="B1435" s="13"/>
      <c r="C1435" s="13"/>
      <c r="D1435" s="76"/>
      <c r="E1435" s="75"/>
      <c r="F1435" s="15"/>
      <c r="G1435" s="78"/>
      <c r="H1435" s="15"/>
      <c r="I1435" s="210"/>
      <c r="J1435" s="77"/>
      <c r="K1435" s="4"/>
      <c r="L1435" s="4"/>
      <c r="M1435" s="4"/>
      <c r="N1435" s="185"/>
      <c r="O1435" s="4"/>
      <c r="P1435" s="4"/>
      <c r="Q1435" s="4"/>
      <c r="R1435" s="4"/>
      <c r="S1435" s="4"/>
      <c r="T1435" s="4"/>
      <c r="U1435" s="4"/>
      <c r="V1435" s="4"/>
      <c r="W1435" s="185"/>
      <c r="X1435" s="4"/>
      <c r="Y1435" s="4"/>
      <c r="Z1435" s="4"/>
      <c r="AA1435" s="4"/>
      <c r="AB1435" s="4"/>
      <c r="AC1435" s="4"/>
      <c r="AD1435" s="4"/>
      <c r="AE1435" s="236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5">
        <f ca="1">COUNTIFS(INDIRECT(Data!$J$2),"&lt;&gt;")</f>
        <v>0</v>
      </c>
      <c r="AQ1435" s="45">
        <f ca="1">COUNTIFS(INDIRECT(Data!$J$2),"P")</f>
        <v>0</v>
      </c>
      <c r="AR1435" s="45">
        <f ca="1">COUNTIFS(INDIRECT(Data!$J$2),"A")</f>
        <v>0</v>
      </c>
      <c r="AS1435" s="46">
        <f ca="1">COUNTIFS(INDIRECT(Data!$J$2),"L")</f>
        <v>0</v>
      </c>
      <c r="AT1435" s="47" t="str">
        <f ca="1">IFERROR(Attd_Sheet[[#This Row],[Classes Attended]]/Attd_Sheet[[#This Row],[Column1]],"")</f>
        <v/>
      </c>
      <c r="AU1435" s="26"/>
    </row>
    <row r="1436" spans="1:47" hidden="1" x14ac:dyDescent="0.25">
      <c r="A1436" s="42">
        <f>COUNTIFS(Attd_Sheet[Student ID],Attd_Sheet[[#This Row],[Student ID]])</f>
        <v>0</v>
      </c>
      <c r="B1436" s="13"/>
      <c r="C1436" s="13"/>
      <c r="D1436" s="76"/>
      <c r="E1436" s="75"/>
      <c r="F1436" s="15"/>
      <c r="G1436" s="78"/>
      <c r="H1436" s="15"/>
      <c r="I1436" s="210"/>
      <c r="J1436" s="77"/>
      <c r="K1436" s="4"/>
      <c r="L1436" s="4"/>
      <c r="M1436" s="4"/>
      <c r="N1436" s="185"/>
      <c r="O1436" s="4"/>
      <c r="P1436" s="4"/>
      <c r="Q1436" s="4"/>
      <c r="R1436" s="4"/>
      <c r="S1436" s="4"/>
      <c r="T1436" s="4"/>
      <c r="U1436" s="4"/>
      <c r="V1436" s="4"/>
      <c r="W1436" s="185"/>
      <c r="X1436" s="4"/>
      <c r="Y1436" s="4"/>
      <c r="Z1436" s="4"/>
      <c r="AA1436" s="4"/>
      <c r="AB1436" s="4"/>
      <c r="AC1436" s="4"/>
      <c r="AD1436" s="4"/>
      <c r="AE1436" s="236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5">
        <f ca="1">COUNTIFS(INDIRECT(Data!$J$2),"&lt;&gt;")</f>
        <v>0</v>
      </c>
      <c r="AQ1436" s="45">
        <f ca="1">COUNTIFS(INDIRECT(Data!$J$2),"P")</f>
        <v>0</v>
      </c>
      <c r="AR1436" s="45">
        <f ca="1">COUNTIFS(INDIRECT(Data!$J$2),"A")</f>
        <v>0</v>
      </c>
      <c r="AS1436" s="46">
        <f ca="1">COUNTIFS(INDIRECT(Data!$J$2),"L")</f>
        <v>0</v>
      </c>
      <c r="AT1436" s="47" t="str">
        <f ca="1">IFERROR(Attd_Sheet[[#This Row],[Classes Attended]]/Attd_Sheet[[#This Row],[Column1]],"")</f>
        <v/>
      </c>
      <c r="AU1436" s="26"/>
    </row>
    <row r="1437" spans="1:47" hidden="1" x14ac:dyDescent="0.25">
      <c r="A1437" s="42">
        <f>COUNTIFS(Attd_Sheet[Student ID],Attd_Sheet[[#This Row],[Student ID]])</f>
        <v>0</v>
      </c>
      <c r="B1437" s="13"/>
      <c r="C1437" s="13"/>
      <c r="D1437" s="76"/>
      <c r="E1437" s="75"/>
      <c r="F1437" s="15"/>
      <c r="G1437" s="78"/>
      <c r="H1437" s="15"/>
      <c r="I1437" s="210"/>
      <c r="J1437" s="77"/>
      <c r="K1437" s="4"/>
      <c r="L1437" s="4"/>
      <c r="M1437" s="4"/>
      <c r="N1437" s="185"/>
      <c r="O1437" s="4"/>
      <c r="P1437" s="4"/>
      <c r="Q1437" s="4"/>
      <c r="R1437" s="4"/>
      <c r="S1437" s="4"/>
      <c r="T1437" s="4"/>
      <c r="U1437" s="4"/>
      <c r="V1437" s="4"/>
      <c r="W1437" s="185"/>
      <c r="X1437" s="4"/>
      <c r="Y1437" s="4"/>
      <c r="Z1437" s="4"/>
      <c r="AA1437" s="4"/>
      <c r="AB1437" s="4"/>
      <c r="AC1437" s="4"/>
      <c r="AD1437" s="4"/>
      <c r="AE1437" s="236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5">
        <f ca="1">COUNTIFS(INDIRECT(Data!$J$2),"&lt;&gt;")</f>
        <v>0</v>
      </c>
      <c r="AQ1437" s="45">
        <f ca="1">COUNTIFS(INDIRECT(Data!$J$2),"P")</f>
        <v>0</v>
      </c>
      <c r="AR1437" s="45">
        <f ca="1">COUNTIFS(INDIRECT(Data!$J$2),"A")</f>
        <v>0</v>
      </c>
      <c r="AS1437" s="46">
        <f ca="1">COUNTIFS(INDIRECT(Data!$J$2),"L")</f>
        <v>0</v>
      </c>
      <c r="AT1437" s="47" t="str">
        <f ca="1">IFERROR(Attd_Sheet[[#This Row],[Classes Attended]]/Attd_Sheet[[#This Row],[Column1]],"")</f>
        <v/>
      </c>
      <c r="AU1437" s="26"/>
    </row>
    <row r="1438" spans="1:47" hidden="1" x14ac:dyDescent="0.25">
      <c r="A1438" s="42">
        <f>COUNTIFS(Attd_Sheet[Student ID],Attd_Sheet[[#This Row],[Student ID]])</f>
        <v>0</v>
      </c>
      <c r="B1438" s="13"/>
      <c r="C1438" s="13"/>
      <c r="D1438" s="76"/>
      <c r="E1438" s="75"/>
      <c r="F1438" s="15"/>
      <c r="G1438" s="78"/>
      <c r="H1438" s="15"/>
      <c r="I1438" s="210"/>
      <c r="J1438" s="77"/>
      <c r="K1438" s="4"/>
      <c r="L1438" s="4"/>
      <c r="M1438" s="4"/>
      <c r="N1438" s="185"/>
      <c r="O1438" s="4"/>
      <c r="P1438" s="4"/>
      <c r="Q1438" s="4"/>
      <c r="R1438" s="4"/>
      <c r="S1438" s="4"/>
      <c r="T1438" s="4"/>
      <c r="U1438" s="4"/>
      <c r="V1438" s="4"/>
      <c r="W1438" s="185"/>
      <c r="X1438" s="4"/>
      <c r="Y1438" s="4"/>
      <c r="Z1438" s="4"/>
      <c r="AA1438" s="4"/>
      <c r="AB1438" s="4"/>
      <c r="AC1438" s="4"/>
      <c r="AD1438" s="4"/>
      <c r="AE1438" s="236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5">
        <f ca="1">COUNTIFS(INDIRECT(Data!$J$2),"&lt;&gt;")</f>
        <v>0</v>
      </c>
      <c r="AQ1438" s="45">
        <f ca="1">COUNTIFS(INDIRECT(Data!$J$2),"P")</f>
        <v>0</v>
      </c>
      <c r="AR1438" s="45">
        <f ca="1">COUNTIFS(INDIRECT(Data!$J$2),"A")</f>
        <v>0</v>
      </c>
      <c r="AS1438" s="46">
        <f ca="1">COUNTIFS(INDIRECT(Data!$J$2),"L")</f>
        <v>0</v>
      </c>
      <c r="AT1438" s="47" t="str">
        <f ca="1">IFERROR(Attd_Sheet[[#This Row],[Classes Attended]]/Attd_Sheet[[#This Row],[Column1]],"")</f>
        <v/>
      </c>
      <c r="AU1438" s="26"/>
    </row>
    <row r="1439" spans="1:47" hidden="1" x14ac:dyDescent="0.25">
      <c r="A1439" s="42">
        <f>COUNTIFS(Attd_Sheet[Student ID],Attd_Sheet[[#This Row],[Student ID]])</f>
        <v>0</v>
      </c>
      <c r="B1439" s="13"/>
      <c r="C1439" s="13"/>
      <c r="D1439" s="76"/>
      <c r="E1439" s="75"/>
      <c r="F1439" s="15"/>
      <c r="G1439" s="78"/>
      <c r="H1439" s="15"/>
      <c r="I1439" s="210"/>
      <c r="J1439" s="77"/>
      <c r="K1439" s="4"/>
      <c r="L1439" s="4"/>
      <c r="M1439" s="4"/>
      <c r="N1439" s="185"/>
      <c r="O1439" s="4"/>
      <c r="P1439" s="4"/>
      <c r="Q1439" s="4"/>
      <c r="R1439" s="4"/>
      <c r="S1439" s="4"/>
      <c r="T1439" s="4"/>
      <c r="U1439" s="4"/>
      <c r="V1439" s="4"/>
      <c r="W1439" s="185"/>
      <c r="X1439" s="4"/>
      <c r="Y1439" s="4"/>
      <c r="Z1439" s="4"/>
      <c r="AA1439" s="4"/>
      <c r="AB1439" s="4"/>
      <c r="AC1439" s="4"/>
      <c r="AD1439" s="4"/>
      <c r="AE1439" s="236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5">
        <f ca="1">COUNTIFS(INDIRECT(Data!$J$2),"&lt;&gt;")</f>
        <v>0</v>
      </c>
      <c r="AQ1439" s="45">
        <f ca="1">COUNTIFS(INDIRECT(Data!$J$2),"P")</f>
        <v>0</v>
      </c>
      <c r="AR1439" s="45">
        <f ca="1">COUNTIFS(INDIRECT(Data!$J$2),"A")</f>
        <v>0</v>
      </c>
      <c r="AS1439" s="46">
        <f ca="1">COUNTIFS(INDIRECT(Data!$J$2),"L")</f>
        <v>0</v>
      </c>
      <c r="AT1439" s="47" t="str">
        <f ca="1">IFERROR(Attd_Sheet[[#This Row],[Classes Attended]]/Attd_Sheet[[#This Row],[Column1]],"")</f>
        <v/>
      </c>
      <c r="AU1439" s="26"/>
    </row>
    <row r="1440" spans="1:47" hidden="1" x14ac:dyDescent="0.25">
      <c r="A1440" s="42">
        <f>COUNTIFS(Attd_Sheet[Student ID],Attd_Sheet[[#This Row],[Student ID]])</f>
        <v>0</v>
      </c>
      <c r="B1440" s="13"/>
      <c r="C1440" s="13"/>
      <c r="D1440" s="76"/>
      <c r="E1440" s="75"/>
      <c r="F1440" s="15"/>
      <c r="G1440" s="78"/>
      <c r="H1440" s="15"/>
      <c r="I1440" s="210"/>
      <c r="J1440" s="77"/>
      <c r="K1440" s="4"/>
      <c r="L1440" s="4"/>
      <c r="M1440" s="4"/>
      <c r="N1440" s="185"/>
      <c r="O1440" s="4"/>
      <c r="P1440" s="4"/>
      <c r="Q1440" s="4"/>
      <c r="R1440" s="4"/>
      <c r="S1440" s="4"/>
      <c r="T1440" s="4"/>
      <c r="U1440" s="4"/>
      <c r="V1440" s="4"/>
      <c r="W1440" s="185"/>
      <c r="X1440" s="4"/>
      <c r="Y1440" s="4"/>
      <c r="Z1440" s="4"/>
      <c r="AA1440" s="4"/>
      <c r="AB1440" s="4"/>
      <c r="AC1440" s="4"/>
      <c r="AD1440" s="4"/>
      <c r="AE1440" s="236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5">
        <f ca="1">COUNTIFS(INDIRECT(Data!$J$2),"&lt;&gt;")</f>
        <v>0</v>
      </c>
      <c r="AQ1440" s="45">
        <f ca="1">COUNTIFS(INDIRECT(Data!$J$2),"P")</f>
        <v>0</v>
      </c>
      <c r="AR1440" s="45">
        <f ca="1">COUNTIFS(INDIRECT(Data!$J$2),"A")</f>
        <v>0</v>
      </c>
      <c r="AS1440" s="46">
        <f ca="1">COUNTIFS(INDIRECT(Data!$J$2),"L")</f>
        <v>0</v>
      </c>
      <c r="AT1440" s="47" t="str">
        <f ca="1">IFERROR(Attd_Sheet[[#This Row],[Classes Attended]]/Attd_Sheet[[#This Row],[Column1]],"")</f>
        <v/>
      </c>
      <c r="AU1440" s="26"/>
    </row>
    <row r="1441" spans="1:47" hidden="1" x14ac:dyDescent="0.25">
      <c r="A1441" s="42">
        <f>COUNTIFS(Attd_Sheet[Student ID],Attd_Sheet[[#This Row],[Student ID]])</f>
        <v>0</v>
      </c>
      <c r="B1441" s="13"/>
      <c r="C1441" s="13"/>
      <c r="D1441" s="76"/>
      <c r="E1441" s="75"/>
      <c r="F1441" s="15"/>
      <c r="G1441" s="78"/>
      <c r="H1441" s="15"/>
      <c r="I1441" s="210"/>
      <c r="J1441" s="77"/>
      <c r="K1441" s="4"/>
      <c r="L1441" s="4"/>
      <c r="M1441" s="4"/>
      <c r="N1441" s="185"/>
      <c r="O1441" s="4"/>
      <c r="P1441" s="4"/>
      <c r="Q1441" s="4"/>
      <c r="R1441" s="4"/>
      <c r="S1441" s="4"/>
      <c r="T1441" s="4"/>
      <c r="U1441" s="4"/>
      <c r="V1441" s="4"/>
      <c r="W1441" s="185"/>
      <c r="X1441" s="4"/>
      <c r="Y1441" s="4"/>
      <c r="Z1441" s="4"/>
      <c r="AA1441" s="4"/>
      <c r="AB1441" s="4"/>
      <c r="AC1441" s="4"/>
      <c r="AD1441" s="4"/>
      <c r="AE1441" s="236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5">
        <f ca="1">COUNTIFS(INDIRECT(Data!$J$2),"&lt;&gt;")</f>
        <v>0</v>
      </c>
      <c r="AQ1441" s="45">
        <f ca="1">COUNTIFS(INDIRECT(Data!$J$2),"P")</f>
        <v>0</v>
      </c>
      <c r="AR1441" s="45">
        <f ca="1">COUNTIFS(INDIRECT(Data!$J$2),"A")</f>
        <v>0</v>
      </c>
      <c r="AS1441" s="46">
        <f ca="1">COUNTIFS(INDIRECT(Data!$J$2),"L")</f>
        <v>0</v>
      </c>
      <c r="AT1441" s="47" t="str">
        <f ca="1">IFERROR(Attd_Sheet[[#This Row],[Classes Attended]]/Attd_Sheet[[#This Row],[Column1]],"")</f>
        <v/>
      </c>
      <c r="AU1441" s="26"/>
    </row>
    <row r="1442" spans="1:47" hidden="1" x14ac:dyDescent="0.25">
      <c r="A1442" s="42">
        <f>COUNTIFS(Attd_Sheet[Student ID],Attd_Sheet[[#This Row],[Student ID]])</f>
        <v>0</v>
      </c>
      <c r="B1442" s="13"/>
      <c r="C1442" s="13"/>
      <c r="D1442" s="76"/>
      <c r="E1442" s="75"/>
      <c r="F1442" s="15"/>
      <c r="G1442" s="78"/>
      <c r="H1442" s="15"/>
      <c r="I1442" s="210"/>
      <c r="J1442" s="77"/>
      <c r="K1442" s="4"/>
      <c r="L1442" s="4"/>
      <c r="M1442" s="4"/>
      <c r="N1442" s="185"/>
      <c r="O1442" s="4"/>
      <c r="P1442" s="4"/>
      <c r="Q1442" s="4"/>
      <c r="R1442" s="4"/>
      <c r="S1442" s="4"/>
      <c r="T1442" s="4"/>
      <c r="U1442" s="4"/>
      <c r="V1442" s="4"/>
      <c r="W1442" s="185"/>
      <c r="X1442" s="4"/>
      <c r="Y1442" s="4"/>
      <c r="Z1442" s="4"/>
      <c r="AA1442" s="4"/>
      <c r="AB1442" s="4"/>
      <c r="AC1442" s="4"/>
      <c r="AD1442" s="4"/>
      <c r="AE1442" s="236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5">
        <f ca="1">COUNTIFS(INDIRECT(Data!$J$2),"&lt;&gt;")</f>
        <v>0</v>
      </c>
      <c r="AQ1442" s="45">
        <f ca="1">COUNTIFS(INDIRECT(Data!$J$2),"P")</f>
        <v>0</v>
      </c>
      <c r="AR1442" s="45">
        <f ca="1">COUNTIFS(INDIRECT(Data!$J$2),"A")</f>
        <v>0</v>
      </c>
      <c r="AS1442" s="46">
        <f ca="1">COUNTIFS(INDIRECT(Data!$J$2),"L")</f>
        <v>0</v>
      </c>
      <c r="AT1442" s="47" t="str">
        <f ca="1">IFERROR(Attd_Sheet[[#This Row],[Classes Attended]]/Attd_Sheet[[#This Row],[Column1]],"")</f>
        <v/>
      </c>
      <c r="AU1442" s="26"/>
    </row>
    <row r="1443" spans="1:47" hidden="1" x14ac:dyDescent="0.25">
      <c r="A1443" s="42">
        <f>COUNTIFS(Attd_Sheet[Student ID],Attd_Sheet[[#This Row],[Student ID]])</f>
        <v>0</v>
      </c>
      <c r="B1443" s="13"/>
      <c r="C1443" s="13"/>
      <c r="D1443" s="76"/>
      <c r="E1443" s="75"/>
      <c r="F1443" s="15"/>
      <c r="G1443" s="78"/>
      <c r="H1443" s="15"/>
      <c r="I1443" s="210"/>
      <c r="J1443" s="77"/>
      <c r="K1443" s="4"/>
      <c r="L1443" s="4"/>
      <c r="M1443" s="4"/>
      <c r="N1443" s="185"/>
      <c r="O1443" s="4"/>
      <c r="P1443" s="4"/>
      <c r="Q1443" s="4"/>
      <c r="R1443" s="4"/>
      <c r="S1443" s="4"/>
      <c r="T1443" s="4"/>
      <c r="U1443" s="4"/>
      <c r="V1443" s="4"/>
      <c r="W1443" s="185"/>
      <c r="X1443" s="4"/>
      <c r="Y1443" s="4"/>
      <c r="Z1443" s="4"/>
      <c r="AA1443" s="4"/>
      <c r="AB1443" s="4"/>
      <c r="AC1443" s="4"/>
      <c r="AD1443" s="4"/>
      <c r="AE1443" s="236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5">
        <f ca="1">COUNTIFS(INDIRECT(Data!$J$2),"&lt;&gt;")</f>
        <v>0</v>
      </c>
      <c r="AQ1443" s="45">
        <f ca="1">COUNTIFS(INDIRECT(Data!$J$2),"P")</f>
        <v>0</v>
      </c>
      <c r="AR1443" s="45">
        <f ca="1">COUNTIFS(INDIRECT(Data!$J$2),"A")</f>
        <v>0</v>
      </c>
      <c r="AS1443" s="46">
        <f ca="1">COUNTIFS(INDIRECT(Data!$J$2),"L")</f>
        <v>0</v>
      </c>
      <c r="AT1443" s="47" t="str">
        <f ca="1">IFERROR(Attd_Sheet[[#This Row],[Classes Attended]]/Attd_Sheet[[#This Row],[Column1]],"")</f>
        <v/>
      </c>
      <c r="AU1443" s="26"/>
    </row>
    <row r="1444" spans="1:47" hidden="1" x14ac:dyDescent="0.25">
      <c r="A1444" s="42">
        <f>COUNTIFS(Attd_Sheet[Student ID],Attd_Sheet[[#This Row],[Student ID]])</f>
        <v>0</v>
      </c>
      <c r="B1444" s="13"/>
      <c r="C1444" s="13"/>
      <c r="D1444" s="76"/>
      <c r="E1444" s="75"/>
      <c r="F1444" s="15"/>
      <c r="G1444" s="78"/>
      <c r="H1444" s="15"/>
      <c r="I1444" s="210"/>
      <c r="J1444" s="77"/>
      <c r="K1444" s="4"/>
      <c r="L1444" s="4"/>
      <c r="M1444" s="4"/>
      <c r="N1444" s="185"/>
      <c r="O1444" s="4"/>
      <c r="P1444" s="4"/>
      <c r="Q1444" s="4"/>
      <c r="R1444" s="4"/>
      <c r="S1444" s="4"/>
      <c r="T1444" s="4"/>
      <c r="U1444" s="4"/>
      <c r="V1444" s="4"/>
      <c r="W1444" s="185"/>
      <c r="X1444" s="4"/>
      <c r="Y1444" s="4"/>
      <c r="Z1444" s="4"/>
      <c r="AA1444" s="4"/>
      <c r="AB1444" s="4"/>
      <c r="AC1444" s="4"/>
      <c r="AD1444" s="4"/>
      <c r="AE1444" s="236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5">
        <f ca="1">COUNTIFS(INDIRECT(Data!$J$2),"&lt;&gt;")</f>
        <v>0</v>
      </c>
      <c r="AQ1444" s="45">
        <f ca="1">COUNTIFS(INDIRECT(Data!$J$2),"P")</f>
        <v>0</v>
      </c>
      <c r="AR1444" s="45">
        <f ca="1">COUNTIFS(INDIRECT(Data!$J$2),"A")</f>
        <v>0</v>
      </c>
      <c r="AS1444" s="46">
        <f ca="1">COUNTIFS(INDIRECT(Data!$J$2),"L")</f>
        <v>0</v>
      </c>
      <c r="AT1444" s="47" t="str">
        <f ca="1">IFERROR(Attd_Sheet[[#This Row],[Classes Attended]]/Attd_Sheet[[#This Row],[Column1]],"")</f>
        <v/>
      </c>
      <c r="AU1444" s="26"/>
    </row>
    <row r="1445" spans="1:47" hidden="1" x14ac:dyDescent="0.25">
      <c r="A1445" s="42">
        <f>COUNTIFS(Attd_Sheet[Student ID],Attd_Sheet[[#This Row],[Student ID]])</f>
        <v>0</v>
      </c>
      <c r="B1445" s="13"/>
      <c r="C1445" s="13"/>
      <c r="D1445" s="76"/>
      <c r="E1445" s="75"/>
      <c r="F1445" s="15"/>
      <c r="G1445" s="78"/>
      <c r="H1445" s="15"/>
      <c r="I1445" s="210"/>
      <c r="J1445" s="77"/>
      <c r="K1445" s="4"/>
      <c r="L1445" s="4"/>
      <c r="M1445" s="4"/>
      <c r="N1445" s="185"/>
      <c r="O1445" s="4"/>
      <c r="P1445" s="4"/>
      <c r="Q1445" s="4"/>
      <c r="R1445" s="4"/>
      <c r="S1445" s="4"/>
      <c r="T1445" s="4"/>
      <c r="U1445" s="4"/>
      <c r="V1445" s="4"/>
      <c r="W1445" s="185"/>
      <c r="X1445" s="4"/>
      <c r="Y1445" s="4"/>
      <c r="Z1445" s="4"/>
      <c r="AA1445" s="4"/>
      <c r="AB1445" s="4"/>
      <c r="AC1445" s="4"/>
      <c r="AD1445" s="4"/>
      <c r="AE1445" s="236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5">
        <f ca="1">COUNTIFS(INDIRECT(Data!$J$2),"&lt;&gt;")</f>
        <v>0</v>
      </c>
      <c r="AQ1445" s="45">
        <f ca="1">COUNTIFS(INDIRECT(Data!$J$2),"P")</f>
        <v>0</v>
      </c>
      <c r="AR1445" s="45">
        <f ca="1">COUNTIFS(INDIRECT(Data!$J$2),"A")</f>
        <v>0</v>
      </c>
      <c r="AS1445" s="46">
        <f ca="1">COUNTIFS(INDIRECT(Data!$J$2),"L")</f>
        <v>0</v>
      </c>
      <c r="AT1445" s="47" t="str">
        <f ca="1">IFERROR(Attd_Sheet[[#This Row],[Classes Attended]]/Attd_Sheet[[#This Row],[Column1]],"")</f>
        <v/>
      </c>
      <c r="AU1445" s="26"/>
    </row>
    <row r="1446" spans="1:47" hidden="1" x14ac:dyDescent="0.25">
      <c r="A1446" s="42">
        <f>COUNTIFS(Attd_Sheet[Student ID],Attd_Sheet[[#This Row],[Student ID]])</f>
        <v>0</v>
      </c>
      <c r="B1446" s="13"/>
      <c r="C1446" s="13"/>
      <c r="D1446" s="76"/>
      <c r="E1446" s="75"/>
      <c r="F1446" s="15"/>
      <c r="G1446" s="78"/>
      <c r="H1446" s="15"/>
      <c r="I1446" s="210"/>
      <c r="J1446" s="77"/>
      <c r="K1446" s="4"/>
      <c r="L1446" s="4"/>
      <c r="M1446" s="4"/>
      <c r="N1446" s="185"/>
      <c r="O1446" s="4"/>
      <c r="P1446" s="4"/>
      <c r="Q1446" s="4"/>
      <c r="R1446" s="4"/>
      <c r="S1446" s="4"/>
      <c r="T1446" s="4"/>
      <c r="U1446" s="4"/>
      <c r="V1446" s="4"/>
      <c r="W1446" s="185"/>
      <c r="X1446" s="4"/>
      <c r="Y1446" s="4"/>
      <c r="Z1446" s="4"/>
      <c r="AA1446" s="4"/>
      <c r="AB1446" s="4"/>
      <c r="AC1446" s="4"/>
      <c r="AD1446" s="4"/>
      <c r="AE1446" s="236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5">
        <f ca="1">COUNTIFS(INDIRECT(Data!$J$2),"&lt;&gt;")</f>
        <v>0</v>
      </c>
      <c r="AQ1446" s="45">
        <f ca="1">COUNTIFS(INDIRECT(Data!$J$2),"P")</f>
        <v>0</v>
      </c>
      <c r="AR1446" s="45">
        <f ca="1">COUNTIFS(INDIRECT(Data!$J$2),"A")</f>
        <v>0</v>
      </c>
      <c r="AS1446" s="46">
        <f ca="1">COUNTIFS(INDIRECT(Data!$J$2),"L")</f>
        <v>0</v>
      </c>
      <c r="AT1446" s="47" t="str">
        <f ca="1">IFERROR(Attd_Sheet[[#This Row],[Classes Attended]]/Attd_Sheet[[#This Row],[Column1]],"")</f>
        <v/>
      </c>
      <c r="AU1446" s="26"/>
    </row>
    <row r="1447" spans="1:47" hidden="1" x14ac:dyDescent="0.25">
      <c r="A1447" s="42">
        <f>COUNTIFS(Attd_Sheet[Student ID],Attd_Sheet[[#This Row],[Student ID]])</f>
        <v>0</v>
      </c>
      <c r="B1447" s="276"/>
      <c r="C1447" s="276"/>
      <c r="D1447" s="76"/>
      <c r="E1447" s="75"/>
      <c r="F1447" s="15"/>
      <c r="G1447" s="78"/>
      <c r="H1447" s="15"/>
      <c r="I1447" s="210"/>
      <c r="J1447" s="77"/>
      <c r="K1447" s="4"/>
      <c r="L1447" s="4"/>
      <c r="M1447" s="4"/>
      <c r="N1447" s="185"/>
      <c r="O1447" s="4"/>
      <c r="P1447" s="4"/>
      <c r="Q1447" s="4"/>
      <c r="R1447" s="4"/>
      <c r="S1447" s="4"/>
      <c r="T1447" s="4"/>
      <c r="U1447" s="4"/>
      <c r="V1447" s="4"/>
      <c r="W1447" s="185"/>
      <c r="X1447" s="4"/>
      <c r="Y1447" s="4"/>
      <c r="Z1447" s="4"/>
      <c r="AA1447" s="4"/>
      <c r="AB1447" s="4"/>
      <c r="AC1447" s="4"/>
      <c r="AD1447" s="4"/>
      <c r="AE1447" s="236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5">
        <f ca="1">COUNTIFS(INDIRECT(Data!$J$2),"&lt;&gt;")</f>
        <v>0</v>
      </c>
      <c r="AQ1447" s="45">
        <f ca="1">COUNTIFS(INDIRECT(Data!$J$2),"P")</f>
        <v>0</v>
      </c>
      <c r="AR1447" s="45">
        <f ca="1">COUNTIFS(INDIRECT(Data!$J$2),"A")</f>
        <v>0</v>
      </c>
      <c r="AS1447" s="46">
        <f ca="1">COUNTIFS(INDIRECT(Data!$J$2),"L")</f>
        <v>0</v>
      </c>
      <c r="AT1447" s="47" t="str">
        <f ca="1">IFERROR(Attd_Sheet[[#This Row],[Classes Attended]]/Attd_Sheet[[#This Row],[Column1]],"")</f>
        <v/>
      </c>
      <c r="AU1447" s="26"/>
    </row>
    <row r="1448" spans="1:47" hidden="1" x14ac:dyDescent="0.25">
      <c r="A1448" s="42">
        <f>COUNTIFS(Attd_Sheet[Student ID],Attd_Sheet[[#This Row],[Student ID]])</f>
        <v>0</v>
      </c>
      <c r="B1448" s="13"/>
      <c r="C1448" s="13"/>
      <c r="D1448" s="76"/>
      <c r="E1448" s="75"/>
      <c r="F1448" s="15"/>
      <c r="G1448" s="78"/>
      <c r="H1448" s="15"/>
      <c r="I1448" s="210"/>
      <c r="J1448" s="77"/>
      <c r="K1448" s="4"/>
      <c r="L1448" s="4"/>
      <c r="M1448" s="4"/>
      <c r="N1448" s="185"/>
      <c r="O1448" s="4"/>
      <c r="P1448" s="4"/>
      <c r="Q1448" s="4"/>
      <c r="R1448" s="4"/>
      <c r="S1448" s="4"/>
      <c r="T1448" s="4"/>
      <c r="U1448" s="4"/>
      <c r="V1448" s="4"/>
      <c r="W1448" s="185"/>
      <c r="X1448" s="4"/>
      <c r="Y1448" s="4"/>
      <c r="Z1448" s="4"/>
      <c r="AA1448" s="4"/>
      <c r="AB1448" s="4"/>
      <c r="AC1448" s="4"/>
      <c r="AD1448" s="4"/>
      <c r="AE1448" s="236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5">
        <f ca="1">COUNTIFS(INDIRECT(Data!$J$2),"&lt;&gt;")</f>
        <v>0</v>
      </c>
      <c r="AQ1448" s="45">
        <f ca="1">COUNTIFS(INDIRECT(Data!$J$2),"P")</f>
        <v>0</v>
      </c>
      <c r="AR1448" s="45">
        <f ca="1">COUNTIFS(INDIRECT(Data!$J$2),"A")</f>
        <v>0</v>
      </c>
      <c r="AS1448" s="46">
        <f ca="1">COUNTIFS(INDIRECT(Data!$J$2),"L")</f>
        <v>0</v>
      </c>
      <c r="AT1448" s="47" t="str">
        <f ca="1">IFERROR(Attd_Sheet[[#This Row],[Classes Attended]]/Attd_Sheet[[#This Row],[Column1]],"")</f>
        <v/>
      </c>
      <c r="AU1448" s="26"/>
    </row>
    <row r="1449" spans="1:47" hidden="1" x14ac:dyDescent="0.25">
      <c r="A1449" s="42">
        <f>COUNTIFS(Attd_Sheet[Student ID],Attd_Sheet[[#This Row],[Student ID]])</f>
        <v>0</v>
      </c>
      <c r="B1449" s="13"/>
      <c r="C1449" s="13"/>
      <c r="D1449" s="76"/>
      <c r="E1449" s="75"/>
      <c r="F1449" s="15"/>
      <c r="G1449" s="78"/>
      <c r="H1449" s="15"/>
      <c r="I1449" s="210"/>
      <c r="J1449" s="77"/>
      <c r="K1449" s="4"/>
      <c r="L1449" s="4"/>
      <c r="M1449" s="4"/>
      <c r="N1449" s="185"/>
      <c r="O1449" s="4"/>
      <c r="P1449" s="4"/>
      <c r="Q1449" s="4"/>
      <c r="R1449" s="4"/>
      <c r="S1449" s="4"/>
      <c r="T1449" s="4"/>
      <c r="U1449" s="4"/>
      <c r="V1449" s="4"/>
      <c r="W1449" s="185"/>
      <c r="X1449" s="4"/>
      <c r="Y1449" s="4"/>
      <c r="Z1449" s="4"/>
      <c r="AA1449" s="4"/>
      <c r="AB1449" s="4"/>
      <c r="AC1449" s="4"/>
      <c r="AD1449" s="4"/>
      <c r="AE1449" s="236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5">
        <f ca="1">COUNTIFS(INDIRECT(Data!$J$2),"&lt;&gt;")</f>
        <v>0</v>
      </c>
      <c r="AQ1449" s="45">
        <f ca="1">COUNTIFS(INDIRECT(Data!$J$2),"P")</f>
        <v>0</v>
      </c>
      <c r="AR1449" s="45">
        <f ca="1">COUNTIFS(INDIRECT(Data!$J$2),"A")</f>
        <v>0</v>
      </c>
      <c r="AS1449" s="46">
        <f ca="1">COUNTIFS(INDIRECT(Data!$J$2),"L")</f>
        <v>0</v>
      </c>
      <c r="AT1449" s="47" t="str">
        <f ca="1">IFERROR(Attd_Sheet[[#This Row],[Classes Attended]]/Attd_Sheet[[#This Row],[Column1]],"")</f>
        <v/>
      </c>
      <c r="AU1449" s="26"/>
    </row>
    <row r="1450" spans="1:47" hidden="1" x14ac:dyDescent="0.25">
      <c r="A1450" s="42">
        <f>COUNTIFS(Attd_Sheet[Student ID],Attd_Sheet[[#This Row],[Student ID]])</f>
        <v>0</v>
      </c>
      <c r="B1450" s="13"/>
      <c r="C1450" s="13"/>
      <c r="D1450" s="76"/>
      <c r="E1450" s="75"/>
      <c r="F1450" s="15"/>
      <c r="G1450" s="78"/>
      <c r="H1450" s="15"/>
      <c r="I1450" s="210"/>
      <c r="J1450" s="77"/>
      <c r="K1450" s="4"/>
      <c r="L1450" s="4"/>
      <c r="M1450" s="4"/>
      <c r="N1450" s="185"/>
      <c r="O1450" s="4"/>
      <c r="P1450" s="4"/>
      <c r="Q1450" s="4"/>
      <c r="R1450" s="4"/>
      <c r="S1450" s="4"/>
      <c r="T1450" s="4"/>
      <c r="U1450" s="4"/>
      <c r="V1450" s="4"/>
      <c r="W1450" s="185"/>
      <c r="X1450" s="4"/>
      <c r="Y1450" s="4"/>
      <c r="Z1450" s="4"/>
      <c r="AA1450" s="4"/>
      <c r="AB1450" s="4"/>
      <c r="AC1450" s="4"/>
      <c r="AD1450" s="4"/>
      <c r="AE1450" s="236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5">
        <f ca="1">COUNTIFS(INDIRECT(Data!$J$2),"&lt;&gt;")</f>
        <v>0</v>
      </c>
      <c r="AQ1450" s="45">
        <f ca="1">COUNTIFS(INDIRECT(Data!$J$2),"P")</f>
        <v>0</v>
      </c>
      <c r="AR1450" s="45">
        <f ca="1">COUNTIFS(INDIRECT(Data!$J$2),"A")</f>
        <v>0</v>
      </c>
      <c r="AS1450" s="46">
        <f ca="1">COUNTIFS(INDIRECT(Data!$J$2),"L")</f>
        <v>0</v>
      </c>
      <c r="AT1450" s="47" t="str">
        <f ca="1">IFERROR(Attd_Sheet[[#This Row],[Classes Attended]]/Attd_Sheet[[#This Row],[Column1]],"")</f>
        <v/>
      </c>
      <c r="AU1450" s="26"/>
    </row>
    <row r="1451" spans="1:47" hidden="1" x14ac:dyDescent="0.25">
      <c r="A1451" s="42">
        <f>COUNTIFS(Attd_Sheet[Student ID],Attd_Sheet[[#This Row],[Student ID]])</f>
        <v>0</v>
      </c>
      <c r="B1451" s="13"/>
      <c r="C1451" s="13"/>
      <c r="D1451" s="76"/>
      <c r="E1451" s="75"/>
      <c r="F1451" s="15"/>
      <c r="G1451" s="78"/>
      <c r="H1451" s="15"/>
      <c r="I1451" s="210"/>
      <c r="J1451" s="77"/>
      <c r="K1451" s="4"/>
      <c r="L1451" s="4"/>
      <c r="M1451" s="4"/>
      <c r="N1451" s="185"/>
      <c r="O1451" s="4"/>
      <c r="P1451" s="4"/>
      <c r="Q1451" s="4"/>
      <c r="R1451" s="4"/>
      <c r="S1451" s="4"/>
      <c r="T1451" s="4"/>
      <c r="U1451" s="4"/>
      <c r="V1451" s="4"/>
      <c r="W1451" s="185"/>
      <c r="X1451" s="4"/>
      <c r="Y1451" s="4"/>
      <c r="Z1451" s="4"/>
      <c r="AA1451" s="4"/>
      <c r="AB1451" s="4"/>
      <c r="AC1451" s="4"/>
      <c r="AD1451" s="4"/>
      <c r="AE1451" s="236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5">
        <f ca="1">COUNTIFS(INDIRECT(Data!$J$2),"&lt;&gt;")</f>
        <v>0</v>
      </c>
      <c r="AQ1451" s="45">
        <f ca="1">COUNTIFS(INDIRECT(Data!$J$2),"P")</f>
        <v>0</v>
      </c>
      <c r="AR1451" s="45">
        <f ca="1">COUNTIFS(INDIRECT(Data!$J$2),"A")</f>
        <v>0</v>
      </c>
      <c r="AS1451" s="46">
        <f ca="1">COUNTIFS(INDIRECT(Data!$J$2),"L")</f>
        <v>0</v>
      </c>
      <c r="AT1451" s="47" t="str">
        <f ca="1">IFERROR(Attd_Sheet[[#This Row],[Classes Attended]]/Attd_Sheet[[#This Row],[Column1]],"")</f>
        <v/>
      </c>
      <c r="AU1451" s="26"/>
    </row>
    <row r="1452" spans="1:47" hidden="1" x14ac:dyDescent="0.25">
      <c r="A1452" s="42">
        <f>COUNTIFS(Attd_Sheet[Student ID],Attd_Sheet[[#This Row],[Student ID]])</f>
        <v>0</v>
      </c>
      <c r="B1452" s="13"/>
      <c r="C1452" s="13"/>
      <c r="D1452" s="76"/>
      <c r="E1452" s="75"/>
      <c r="F1452" s="15"/>
      <c r="G1452" s="78"/>
      <c r="H1452" s="15"/>
      <c r="I1452" s="210"/>
      <c r="J1452" s="77"/>
      <c r="K1452" s="4"/>
      <c r="L1452" s="4"/>
      <c r="M1452" s="4"/>
      <c r="N1452" s="185"/>
      <c r="O1452" s="4"/>
      <c r="P1452" s="4"/>
      <c r="Q1452" s="4"/>
      <c r="R1452" s="4"/>
      <c r="S1452" s="4"/>
      <c r="T1452" s="4"/>
      <c r="U1452" s="4"/>
      <c r="V1452" s="4"/>
      <c r="W1452" s="185"/>
      <c r="X1452" s="4"/>
      <c r="Y1452" s="4"/>
      <c r="Z1452" s="4"/>
      <c r="AA1452" s="4"/>
      <c r="AB1452" s="4"/>
      <c r="AC1452" s="4"/>
      <c r="AD1452" s="4"/>
      <c r="AE1452" s="236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5">
        <f ca="1">COUNTIFS(INDIRECT(Data!$J$2),"&lt;&gt;")</f>
        <v>0</v>
      </c>
      <c r="AQ1452" s="45">
        <f ca="1">COUNTIFS(INDIRECT(Data!$J$2),"P")</f>
        <v>0</v>
      </c>
      <c r="AR1452" s="45">
        <f ca="1">COUNTIFS(INDIRECT(Data!$J$2),"A")</f>
        <v>0</v>
      </c>
      <c r="AS1452" s="46">
        <f ca="1">COUNTIFS(INDIRECT(Data!$J$2),"L")</f>
        <v>0</v>
      </c>
      <c r="AT1452" s="47" t="str">
        <f ca="1">IFERROR(Attd_Sheet[[#This Row],[Classes Attended]]/Attd_Sheet[[#This Row],[Column1]],"")</f>
        <v/>
      </c>
      <c r="AU1452" s="26"/>
    </row>
    <row r="1453" spans="1:47" hidden="1" x14ac:dyDescent="0.25">
      <c r="A1453" s="42">
        <f>COUNTIFS(Attd_Sheet[Student ID],Attd_Sheet[[#This Row],[Student ID]])</f>
        <v>0</v>
      </c>
      <c r="B1453" s="13"/>
      <c r="C1453" s="13"/>
      <c r="D1453" s="76"/>
      <c r="E1453" s="75"/>
      <c r="F1453" s="15"/>
      <c r="G1453" s="78"/>
      <c r="H1453" s="15"/>
      <c r="I1453" s="210"/>
      <c r="J1453" s="77"/>
      <c r="K1453" s="4"/>
      <c r="L1453" s="4"/>
      <c r="M1453" s="4"/>
      <c r="N1453" s="185"/>
      <c r="O1453" s="4"/>
      <c r="P1453" s="4"/>
      <c r="Q1453" s="4"/>
      <c r="R1453" s="4"/>
      <c r="S1453" s="4"/>
      <c r="T1453" s="4"/>
      <c r="U1453" s="4"/>
      <c r="V1453" s="4"/>
      <c r="W1453" s="185"/>
      <c r="X1453" s="4"/>
      <c r="Y1453" s="4"/>
      <c r="Z1453" s="4"/>
      <c r="AA1453" s="4"/>
      <c r="AB1453" s="4"/>
      <c r="AC1453" s="4"/>
      <c r="AD1453" s="4"/>
      <c r="AE1453" s="236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5">
        <f ca="1">COUNTIFS(INDIRECT(Data!$J$2),"&lt;&gt;")</f>
        <v>0</v>
      </c>
      <c r="AQ1453" s="45">
        <f ca="1">COUNTIFS(INDIRECT(Data!$J$2),"P")</f>
        <v>0</v>
      </c>
      <c r="AR1453" s="45">
        <f ca="1">COUNTIFS(INDIRECT(Data!$J$2),"A")</f>
        <v>0</v>
      </c>
      <c r="AS1453" s="46">
        <f ca="1">COUNTIFS(INDIRECT(Data!$J$2),"L")</f>
        <v>0</v>
      </c>
      <c r="AT1453" s="47" t="str">
        <f ca="1">IFERROR(Attd_Sheet[[#This Row],[Classes Attended]]/Attd_Sheet[[#This Row],[Column1]],"")</f>
        <v/>
      </c>
      <c r="AU1453" s="26"/>
    </row>
    <row r="1454" spans="1:47" hidden="1" x14ac:dyDescent="0.25">
      <c r="A1454" s="42">
        <f>COUNTIFS(Attd_Sheet[Student ID],Attd_Sheet[[#This Row],[Student ID]])</f>
        <v>0</v>
      </c>
      <c r="B1454" s="13"/>
      <c r="C1454" s="13"/>
      <c r="D1454" s="76"/>
      <c r="E1454" s="75"/>
      <c r="F1454" s="15"/>
      <c r="G1454" s="78"/>
      <c r="H1454" s="15"/>
      <c r="I1454" s="210"/>
      <c r="J1454" s="77"/>
      <c r="K1454" s="4"/>
      <c r="L1454" s="4"/>
      <c r="M1454" s="4"/>
      <c r="N1454" s="185"/>
      <c r="O1454" s="4"/>
      <c r="P1454" s="4"/>
      <c r="Q1454" s="4"/>
      <c r="R1454" s="4"/>
      <c r="S1454" s="4"/>
      <c r="T1454" s="4"/>
      <c r="U1454" s="4"/>
      <c r="V1454" s="4"/>
      <c r="W1454" s="185"/>
      <c r="X1454" s="4"/>
      <c r="Y1454" s="4"/>
      <c r="Z1454" s="4"/>
      <c r="AA1454" s="4"/>
      <c r="AB1454" s="4"/>
      <c r="AC1454" s="4"/>
      <c r="AD1454" s="4"/>
      <c r="AE1454" s="236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5">
        <f ca="1">COUNTIFS(INDIRECT(Data!$J$2),"&lt;&gt;")</f>
        <v>0</v>
      </c>
      <c r="AQ1454" s="45">
        <f ca="1">COUNTIFS(INDIRECT(Data!$J$2),"P")</f>
        <v>0</v>
      </c>
      <c r="AR1454" s="45">
        <f ca="1">COUNTIFS(INDIRECT(Data!$J$2),"A")</f>
        <v>0</v>
      </c>
      <c r="AS1454" s="46">
        <f ca="1">COUNTIFS(INDIRECT(Data!$J$2),"L")</f>
        <v>0</v>
      </c>
      <c r="AT1454" s="47" t="str">
        <f ca="1">IFERROR(Attd_Sheet[[#This Row],[Classes Attended]]/Attd_Sheet[[#This Row],[Column1]],"")</f>
        <v/>
      </c>
      <c r="AU1454" s="26"/>
    </row>
    <row r="1455" spans="1:47" hidden="1" x14ac:dyDescent="0.25">
      <c r="A1455" s="42">
        <f>COUNTIFS(Attd_Sheet[Student ID],Attd_Sheet[[#This Row],[Student ID]])</f>
        <v>0</v>
      </c>
      <c r="B1455" s="13"/>
      <c r="C1455" s="13"/>
      <c r="D1455" s="76"/>
      <c r="E1455" s="75"/>
      <c r="F1455" s="15"/>
      <c r="G1455" s="78"/>
      <c r="H1455" s="15"/>
      <c r="I1455" s="210"/>
      <c r="J1455" s="77"/>
      <c r="K1455" s="4"/>
      <c r="L1455" s="4"/>
      <c r="M1455" s="4"/>
      <c r="N1455" s="185"/>
      <c r="O1455" s="4"/>
      <c r="P1455" s="4"/>
      <c r="Q1455" s="4"/>
      <c r="R1455" s="4"/>
      <c r="S1455" s="4"/>
      <c r="T1455" s="4"/>
      <c r="U1455" s="4"/>
      <c r="V1455" s="4"/>
      <c r="W1455" s="185"/>
      <c r="X1455" s="4"/>
      <c r="Y1455" s="4"/>
      <c r="Z1455" s="4"/>
      <c r="AA1455" s="4"/>
      <c r="AB1455" s="4"/>
      <c r="AC1455" s="4"/>
      <c r="AD1455" s="4"/>
      <c r="AE1455" s="236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5">
        <f ca="1">COUNTIFS(INDIRECT(Data!$J$2),"&lt;&gt;")</f>
        <v>0</v>
      </c>
      <c r="AQ1455" s="45">
        <f ca="1">COUNTIFS(INDIRECT(Data!$J$2),"P")</f>
        <v>0</v>
      </c>
      <c r="AR1455" s="45">
        <f ca="1">COUNTIFS(INDIRECT(Data!$J$2),"A")</f>
        <v>0</v>
      </c>
      <c r="AS1455" s="46">
        <f ca="1">COUNTIFS(INDIRECT(Data!$J$2),"L")</f>
        <v>0</v>
      </c>
      <c r="AT1455" s="47" t="str">
        <f ca="1">IFERROR(Attd_Sheet[[#This Row],[Classes Attended]]/Attd_Sheet[[#This Row],[Column1]],"")</f>
        <v/>
      </c>
      <c r="AU1455" s="26"/>
    </row>
    <row r="1456" spans="1:47" hidden="1" x14ac:dyDescent="0.25">
      <c r="A1456" s="42">
        <f>COUNTIFS(Attd_Sheet[Student ID],Attd_Sheet[[#This Row],[Student ID]])</f>
        <v>0</v>
      </c>
      <c r="B1456" s="13"/>
      <c r="C1456" s="13"/>
      <c r="D1456" s="76"/>
      <c r="E1456" s="75"/>
      <c r="F1456" s="15"/>
      <c r="G1456" s="78"/>
      <c r="H1456" s="15"/>
      <c r="I1456" s="210"/>
      <c r="J1456" s="77"/>
      <c r="K1456" s="4"/>
      <c r="L1456" s="4"/>
      <c r="M1456" s="4"/>
      <c r="N1456" s="185"/>
      <c r="O1456" s="4"/>
      <c r="P1456" s="4"/>
      <c r="Q1456" s="4"/>
      <c r="R1456" s="4"/>
      <c r="S1456" s="4"/>
      <c r="T1456" s="4"/>
      <c r="U1456" s="4"/>
      <c r="V1456" s="4"/>
      <c r="W1456" s="185"/>
      <c r="X1456" s="4"/>
      <c r="Y1456" s="4"/>
      <c r="Z1456" s="4"/>
      <c r="AA1456" s="4"/>
      <c r="AB1456" s="4"/>
      <c r="AC1456" s="4"/>
      <c r="AD1456" s="4"/>
      <c r="AE1456" s="236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5">
        <f ca="1">COUNTIFS(INDIRECT(Data!$J$2),"&lt;&gt;")</f>
        <v>0</v>
      </c>
      <c r="AQ1456" s="45">
        <f ca="1">COUNTIFS(INDIRECT(Data!$J$2),"P")</f>
        <v>0</v>
      </c>
      <c r="AR1456" s="45">
        <f ca="1">COUNTIFS(INDIRECT(Data!$J$2),"A")</f>
        <v>0</v>
      </c>
      <c r="AS1456" s="46">
        <f ca="1">COUNTIFS(INDIRECT(Data!$J$2),"L")</f>
        <v>0</v>
      </c>
      <c r="AT1456" s="47" t="str">
        <f ca="1">IFERROR(Attd_Sheet[[#This Row],[Classes Attended]]/Attd_Sheet[[#This Row],[Column1]],"")</f>
        <v/>
      </c>
      <c r="AU1456" s="26"/>
    </row>
    <row r="1457" spans="1:47" hidden="1" x14ac:dyDescent="0.25">
      <c r="A1457" s="42">
        <f>COUNTIFS(Attd_Sheet[Student ID],Attd_Sheet[[#This Row],[Student ID]])</f>
        <v>0</v>
      </c>
      <c r="B1457" s="13"/>
      <c r="C1457" s="13"/>
      <c r="D1457" s="76"/>
      <c r="E1457" s="75"/>
      <c r="F1457" s="15"/>
      <c r="G1457" s="78"/>
      <c r="H1457" s="15"/>
      <c r="I1457" s="210"/>
      <c r="J1457" s="77"/>
      <c r="K1457" s="4"/>
      <c r="L1457" s="4"/>
      <c r="M1457" s="4"/>
      <c r="N1457" s="185"/>
      <c r="O1457" s="4"/>
      <c r="P1457" s="4"/>
      <c r="Q1457" s="4"/>
      <c r="R1457" s="4"/>
      <c r="S1457" s="4"/>
      <c r="T1457" s="4"/>
      <c r="U1457" s="4"/>
      <c r="V1457" s="4"/>
      <c r="W1457" s="185"/>
      <c r="X1457" s="4"/>
      <c r="Y1457" s="4"/>
      <c r="Z1457" s="4"/>
      <c r="AA1457" s="4"/>
      <c r="AB1457" s="4"/>
      <c r="AC1457" s="4"/>
      <c r="AD1457" s="4"/>
      <c r="AE1457" s="236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5">
        <f ca="1">COUNTIFS(INDIRECT(Data!$J$2),"&lt;&gt;")</f>
        <v>0</v>
      </c>
      <c r="AQ1457" s="45">
        <f ca="1">COUNTIFS(INDIRECT(Data!$J$2),"P")</f>
        <v>0</v>
      </c>
      <c r="AR1457" s="45">
        <f ca="1">COUNTIFS(INDIRECT(Data!$J$2),"A")</f>
        <v>0</v>
      </c>
      <c r="AS1457" s="46">
        <f ca="1">COUNTIFS(INDIRECT(Data!$J$2),"L")</f>
        <v>0</v>
      </c>
      <c r="AT1457" s="47" t="str">
        <f ca="1">IFERROR(Attd_Sheet[[#This Row],[Classes Attended]]/Attd_Sheet[[#This Row],[Column1]],"")</f>
        <v/>
      </c>
      <c r="AU1457" s="26"/>
    </row>
    <row r="1458" spans="1:47" hidden="1" x14ac:dyDescent="0.25">
      <c r="A1458" s="42">
        <f>COUNTIFS(Attd_Sheet[Student ID],Attd_Sheet[[#This Row],[Student ID]])</f>
        <v>0</v>
      </c>
      <c r="B1458" s="13"/>
      <c r="C1458" s="13"/>
      <c r="D1458" s="76"/>
      <c r="E1458" s="75"/>
      <c r="F1458" s="15"/>
      <c r="G1458" s="78"/>
      <c r="H1458" s="15"/>
      <c r="I1458" s="210"/>
      <c r="J1458" s="77"/>
      <c r="K1458" s="4"/>
      <c r="L1458" s="4"/>
      <c r="M1458" s="4"/>
      <c r="N1458" s="185"/>
      <c r="O1458" s="4"/>
      <c r="P1458" s="4"/>
      <c r="Q1458" s="4"/>
      <c r="R1458" s="4"/>
      <c r="S1458" s="4"/>
      <c r="T1458" s="4"/>
      <c r="U1458" s="4"/>
      <c r="V1458" s="4"/>
      <c r="W1458" s="185"/>
      <c r="X1458" s="4"/>
      <c r="Y1458" s="4"/>
      <c r="Z1458" s="4"/>
      <c r="AA1458" s="4"/>
      <c r="AB1458" s="4"/>
      <c r="AC1458" s="4"/>
      <c r="AD1458" s="4"/>
      <c r="AE1458" s="236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5">
        <f ca="1">COUNTIFS(INDIRECT(Data!$J$2),"&lt;&gt;")</f>
        <v>0</v>
      </c>
      <c r="AQ1458" s="45">
        <f ca="1">COUNTIFS(INDIRECT(Data!$J$2),"P")</f>
        <v>0</v>
      </c>
      <c r="AR1458" s="45">
        <f ca="1">COUNTIFS(INDIRECT(Data!$J$2),"A")</f>
        <v>0</v>
      </c>
      <c r="AS1458" s="46">
        <f ca="1">COUNTIFS(INDIRECT(Data!$J$2),"L")</f>
        <v>0</v>
      </c>
      <c r="AT1458" s="47" t="str">
        <f ca="1">IFERROR(Attd_Sheet[[#This Row],[Classes Attended]]/Attd_Sheet[[#This Row],[Column1]],"")</f>
        <v/>
      </c>
      <c r="AU1458" s="26"/>
    </row>
    <row r="1459" spans="1:47" hidden="1" x14ac:dyDescent="0.25">
      <c r="A1459" s="42">
        <f>COUNTIFS(Attd_Sheet[Student ID],Attd_Sheet[[#This Row],[Student ID]])</f>
        <v>0</v>
      </c>
      <c r="B1459" s="13"/>
      <c r="C1459" s="13"/>
      <c r="D1459" s="76"/>
      <c r="E1459" s="75"/>
      <c r="F1459" s="15"/>
      <c r="G1459" s="78"/>
      <c r="H1459" s="15"/>
      <c r="I1459" s="210"/>
      <c r="J1459" s="77"/>
      <c r="K1459" s="4"/>
      <c r="L1459" s="4"/>
      <c r="M1459" s="4"/>
      <c r="N1459" s="185"/>
      <c r="O1459" s="4"/>
      <c r="P1459" s="4"/>
      <c r="Q1459" s="4"/>
      <c r="R1459" s="4"/>
      <c r="S1459" s="4"/>
      <c r="T1459" s="4"/>
      <c r="U1459" s="4"/>
      <c r="V1459" s="4"/>
      <c r="W1459" s="185"/>
      <c r="X1459" s="4"/>
      <c r="Y1459" s="4"/>
      <c r="Z1459" s="4"/>
      <c r="AA1459" s="4"/>
      <c r="AB1459" s="4"/>
      <c r="AC1459" s="4"/>
      <c r="AD1459" s="4"/>
      <c r="AE1459" s="236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5">
        <f ca="1">COUNTIFS(INDIRECT(Data!$J$2),"&lt;&gt;")</f>
        <v>0</v>
      </c>
      <c r="AQ1459" s="45">
        <f ca="1">COUNTIFS(INDIRECT(Data!$J$2),"P")</f>
        <v>0</v>
      </c>
      <c r="AR1459" s="45">
        <f ca="1">COUNTIFS(INDIRECT(Data!$J$2),"A")</f>
        <v>0</v>
      </c>
      <c r="AS1459" s="46">
        <f ca="1">COUNTIFS(INDIRECT(Data!$J$2),"L")</f>
        <v>0</v>
      </c>
      <c r="AT1459" s="47" t="str">
        <f ca="1">IFERROR(Attd_Sheet[[#This Row],[Classes Attended]]/Attd_Sheet[[#This Row],[Column1]],"")</f>
        <v/>
      </c>
      <c r="AU1459" s="26"/>
    </row>
    <row r="1460" spans="1:47" hidden="1" x14ac:dyDescent="0.25">
      <c r="A1460" s="42">
        <f>COUNTIFS(Attd_Sheet[Student ID],Attd_Sheet[[#This Row],[Student ID]])</f>
        <v>0</v>
      </c>
      <c r="B1460" s="13"/>
      <c r="C1460" s="13"/>
      <c r="D1460" s="76"/>
      <c r="E1460" s="75"/>
      <c r="F1460" s="15"/>
      <c r="G1460" s="78"/>
      <c r="H1460" s="15"/>
      <c r="I1460" s="210"/>
      <c r="J1460" s="77"/>
      <c r="K1460" s="4"/>
      <c r="L1460" s="4"/>
      <c r="M1460" s="4"/>
      <c r="N1460" s="185"/>
      <c r="O1460" s="4"/>
      <c r="P1460" s="4"/>
      <c r="Q1460" s="4"/>
      <c r="R1460" s="4"/>
      <c r="S1460" s="4"/>
      <c r="T1460" s="4"/>
      <c r="U1460" s="4"/>
      <c r="V1460" s="4"/>
      <c r="W1460" s="185"/>
      <c r="X1460" s="4"/>
      <c r="Y1460" s="4"/>
      <c r="Z1460" s="4"/>
      <c r="AA1460" s="4"/>
      <c r="AB1460" s="4"/>
      <c r="AC1460" s="4"/>
      <c r="AD1460" s="4"/>
      <c r="AE1460" s="236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5">
        <f ca="1">COUNTIFS(INDIRECT(Data!$J$2),"&lt;&gt;")</f>
        <v>0</v>
      </c>
      <c r="AQ1460" s="45">
        <f ca="1">COUNTIFS(INDIRECT(Data!$J$2),"P")</f>
        <v>0</v>
      </c>
      <c r="AR1460" s="45">
        <f ca="1">COUNTIFS(INDIRECT(Data!$J$2),"A")</f>
        <v>0</v>
      </c>
      <c r="AS1460" s="46">
        <f ca="1">COUNTIFS(INDIRECT(Data!$J$2),"L")</f>
        <v>0</v>
      </c>
      <c r="AT1460" s="47" t="str">
        <f ca="1">IFERROR(Attd_Sheet[[#This Row],[Classes Attended]]/Attd_Sheet[[#This Row],[Column1]],"")</f>
        <v/>
      </c>
      <c r="AU1460" s="26"/>
    </row>
    <row r="1461" spans="1:47" hidden="1" x14ac:dyDescent="0.25">
      <c r="A1461" s="42">
        <f>COUNTIFS(Attd_Sheet[Student ID],Attd_Sheet[[#This Row],[Student ID]])</f>
        <v>0</v>
      </c>
      <c r="B1461" s="13"/>
      <c r="C1461" s="13"/>
      <c r="D1461" s="76"/>
      <c r="E1461" s="75"/>
      <c r="F1461" s="15"/>
      <c r="G1461" s="78"/>
      <c r="H1461" s="15"/>
      <c r="I1461" s="210"/>
      <c r="J1461" s="77"/>
      <c r="K1461" s="4"/>
      <c r="L1461" s="4"/>
      <c r="M1461" s="4"/>
      <c r="N1461" s="185"/>
      <c r="O1461" s="4"/>
      <c r="P1461" s="4"/>
      <c r="Q1461" s="4"/>
      <c r="R1461" s="4"/>
      <c r="S1461" s="4"/>
      <c r="T1461" s="4"/>
      <c r="U1461" s="4"/>
      <c r="V1461" s="4"/>
      <c r="W1461" s="185"/>
      <c r="X1461" s="4"/>
      <c r="Y1461" s="4"/>
      <c r="Z1461" s="4"/>
      <c r="AA1461" s="4"/>
      <c r="AB1461" s="4"/>
      <c r="AC1461" s="4"/>
      <c r="AD1461" s="4"/>
      <c r="AE1461" s="236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5">
        <f ca="1">COUNTIFS(INDIRECT(Data!$J$2),"&lt;&gt;")</f>
        <v>0</v>
      </c>
      <c r="AQ1461" s="45">
        <f ca="1">COUNTIFS(INDIRECT(Data!$J$2),"P")</f>
        <v>0</v>
      </c>
      <c r="AR1461" s="45">
        <f ca="1">COUNTIFS(INDIRECT(Data!$J$2),"A")</f>
        <v>0</v>
      </c>
      <c r="AS1461" s="46">
        <f ca="1">COUNTIFS(INDIRECT(Data!$J$2),"L")</f>
        <v>0</v>
      </c>
      <c r="AT1461" s="47" t="str">
        <f ca="1">IFERROR(Attd_Sheet[[#This Row],[Classes Attended]]/Attd_Sheet[[#This Row],[Column1]],"")</f>
        <v/>
      </c>
      <c r="AU1461" s="26"/>
    </row>
    <row r="1462" spans="1:47" hidden="1" x14ac:dyDescent="0.25">
      <c r="A1462" s="42">
        <f>COUNTIFS(Attd_Sheet[Student ID],Attd_Sheet[[#This Row],[Student ID]])</f>
        <v>0</v>
      </c>
      <c r="B1462" s="13"/>
      <c r="C1462" s="13"/>
      <c r="D1462" s="76"/>
      <c r="E1462" s="75"/>
      <c r="F1462" s="15"/>
      <c r="G1462" s="78"/>
      <c r="H1462" s="15"/>
      <c r="I1462" s="210"/>
      <c r="J1462" s="77"/>
      <c r="K1462" s="4"/>
      <c r="L1462" s="4"/>
      <c r="M1462" s="4"/>
      <c r="N1462" s="185"/>
      <c r="O1462" s="4"/>
      <c r="P1462" s="4"/>
      <c r="Q1462" s="4"/>
      <c r="R1462" s="4"/>
      <c r="S1462" s="4"/>
      <c r="T1462" s="4"/>
      <c r="U1462" s="4"/>
      <c r="V1462" s="4"/>
      <c r="W1462" s="185"/>
      <c r="X1462" s="4"/>
      <c r="Y1462" s="4"/>
      <c r="Z1462" s="4"/>
      <c r="AA1462" s="4"/>
      <c r="AB1462" s="4"/>
      <c r="AC1462" s="4"/>
      <c r="AD1462" s="4"/>
      <c r="AE1462" s="236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5">
        <f ca="1">COUNTIFS(INDIRECT(Data!$J$2),"&lt;&gt;")</f>
        <v>0</v>
      </c>
      <c r="AQ1462" s="45">
        <f ca="1">COUNTIFS(INDIRECT(Data!$J$2),"P")</f>
        <v>0</v>
      </c>
      <c r="AR1462" s="45">
        <f ca="1">COUNTIFS(INDIRECT(Data!$J$2),"A")</f>
        <v>0</v>
      </c>
      <c r="AS1462" s="46">
        <f ca="1">COUNTIFS(INDIRECT(Data!$J$2),"L")</f>
        <v>0</v>
      </c>
      <c r="AT1462" s="47" t="str">
        <f ca="1">IFERROR(Attd_Sheet[[#This Row],[Classes Attended]]/Attd_Sheet[[#This Row],[Column1]],"")</f>
        <v/>
      </c>
      <c r="AU1462" s="26"/>
    </row>
    <row r="1463" spans="1:47" hidden="1" x14ac:dyDescent="0.25">
      <c r="A1463" s="42">
        <f>COUNTIFS(Attd_Sheet[Student ID],Attd_Sheet[[#This Row],[Student ID]])</f>
        <v>0</v>
      </c>
      <c r="B1463" s="13"/>
      <c r="C1463" s="13"/>
      <c r="D1463" s="76"/>
      <c r="E1463" s="75"/>
      <c r="F1463" s="15"/>
      <c r="G1463" s="78"/>
      <c r="H1463" s="15"/>
      <c r="I1463" s="210"/>
      <c r="J1463" s="77"/>
      <c r="K1463" s="4"/>
      <c r="L1463" s="4"/>
      <c r="M1463" s="4"/>
      <c r="N1463" s="185"/>
      <c r="O1463" s="4"/>
      <c r="P1463" s="4"/>
      <c r="Q1463" s="4"/>
      <c r="R1463" s="4"/>
      <c r="S1463" s="4"/>
      <c r="T1463" s="4"/>
      <c r="U1463" s="4"/>
      <c r="V1463" s="4"/>
      <c r="W1463" s="185"/>
      <c r="X1463" s="4"/>
      <c r="Y1463" s="4"/>
      <c r="Z1463" s="4"/>
      <c r="AA1463" s="4"/>
      <c r="AB1463" s="4"/>
      <c r="AC1463" s="4"/>
      <c r="AD1463" s="4"/>
      <c r="AE1463" s="236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5">
        <f ca="1">COUNTIFS(INDIRECT(Data!$J$2),"&lt;&gt;")</f>
        <v>0</v>
      </c>
      <c r="AQ1463" s="45">
        <f ca="1">COUNTIFS(INDIRECT(Data!$J$2),"P")</f>
        <v>0</v>
      </c>
      <c r="AR1463" s="45">
        <f ca="1">COUNTIFS(INDIRECT(Data!$J$2),"A")</f>
        <v>0</v>
      </c>
      <c r="AS1463" s="46">
        <f ca="1">COUNTIFS(INDIRECT(Data!$J$2),"L")</f>
        <v>0</v>
      </c>
      <c r="AT1463" s="47" t="str">
        <f ca="1">IFERROR(Attd_Sheet[[#This Row],[Classes Attended]]/Attd_Sheet[[#This Row],[Column1]],"")</f>
        <v/>
      </c>
      <c r="AU1463" s="26"/>
    </row>
    <row r="1464" spans="1:47" hidden="1" x14ac:dyDescent="0.25">
      <c r="A1464" s="42">
        <f>COUNTIFS(Attd_Sheet[Student ID],Attd_Sheet[[#This Row],[Student ID]])</f>
        <v>0</v>
      </c>
      <c r="B1464" s="13"/>
      <c r="C1464" s="13"/>
      <c r="D1464" s="76"/>
      <c r="E1464" s="75"/>
      <c r="F1464" s="15"/>
      <c r="G1464" s="78"/>
      <c r="H1464" s="15"/>
      <c r="I1464" s="210"/>
      <c r="J1464" s="77"/>
      <c r="K1464" s="4"/>
      <c r="L1464" s="4"/>
      <c r="M1464" s="4"/>
      <c r="N1464" s="185"/>
      <c r="O1464" s="4"/>
      <c r="P1464" s="4"/>
      <c r="Q1464" s="4"/>
      <c r="R1464" s="4"/>
      <c r="S1464" s="4"/>
      <c r="T1464" s="4"/>
      <c r="U1464" s="4"/>
      <c r="V1464" s="4"/>
      <c r="W1464" s="185"/>
      <c r="X1464" s="4"/>
      <c r="Y1464" s="4"/>
      <c r="Z1464" s="4"/>
      <c r="AA1464" s="4"/>
      <c r="AB1464" s="4"/>
      <c r="AC1464" s="4"/>
      <c r="AD1464" s="4"/>
      <c r="AE1464" s="236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5">
        <f ca="1">COUNTIFS(INDIRECT(Data!$J$2),"&lt;&gt;")</f>
        <v>0</v>
      </c>
      <c r="AQ1464" s="45">
        <f ca="1">COUNTIFS(INDIRECT(Data!$J$2),"P")</f>
        <v>0</v>
      </c>
      <c r="AR1464" s="45">
        <f ca="1">COUNTIFS(INDIRECT(Data!$J$2),"A")</f>
        <v>0</v>
      </c>
      <c r="AS1464" s="46">
        <f ca="1">COUNTIFS(INDIRECT(Data!$J$2),"L")</f>
        <v>0</v>
      </c>
      <c r="AT1464" s="47" t="str">
        <f ca="1">IFERROR(Attd_Sheet[[#This Row],[Classes Attended]]/Attd_Sheet[[#This Row],[Column1]],"")</f>
        <v/>
      </c>
      <c r="AU1464" s="26"/>
    </row>
    <row r="1465" spans="1:47" hidden="1" x14ac:dyDescent="0.25">
      <c r="A1465" s="42">
        <f>COUNTIFS(Attd_Sheet[Student ID],Attd_Sheet[[#This Row],[Student ID]])</f>
        <v>0</v>
      </c>
      <c r="B1465" s="13"/>
      <c r="C1465" s="13"/>
      <c r="D1465" s="76"/>
      <c r="E1465" s="75"/>
      <c r="F1465" s="15"/>
      <c r="G1465" s="78"/>
      <c r="H1465" s="15"/>
      <c r="I1465" s="210"/>
      <c r="J1465" s="77"/>
      <c r="K1465" s="4"/>
      <c r="L1465" s="4"/>
      <c r="M1465" s="4"/>
      <c r="N1465" s="185"/>
      <c r="O1465" s="4"/>
      <c r="P1465" s="4"/>
      <c r="Q1465" s="4"/>
      <c r="R1465" s="4"/>
      <c r="S1465" s="4"/>
      <c r="T1465" s="4"/>
      <c r="U1465" s="4"/>
      <c r="V1465" s="4"/>
      <c r="W1465" s="185"/>
      <c r="X1465" s="4"/>
      <c r="Y1465" s="4"/>
      <c r="Z1465" s="4"/>
      <c r="AA1465" s="4"/>
      <c r="AB1465" s="4"/>
      <c r="AC1465" s="4"/>
      <c r="AD1465" s="4"/>
      <c r="AE1465" s="236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5">
        <f ca="1">COUNTIFS(INDIRECT(Data!$J$2),"&lt;&gt;")</f>
        <v>0</v>
      </c>
      <c r="AQ1465" s="45">
        <f ca="1">COUNTIFS(INDIRECT(Data!$J$2),"P")</f>
        <v>0</v>
      </c>
      <c r="AR1465" s="45">
        <f ca="1">COUNTIFS(INDIRECT(Data!$J$2),"A")</f>
        <v>0</v>
      </c>
      <c r="AS1465" s="46">
        <f ca="1">COUNTIFS(INDIRECT(Data!$J$2),"L")</f>
        <v>0</v>
      </c>
      <c r="AT1465" s="47" t="str">
        <f ca="1">IFERROR(Attd_Sheet[[#This Row],[Classes Attended]]/Attd_Sheet[[#This Row],[Column1]],"")</f>
        <v/>
      </c>
      <c r="AU1465" s="26"/>
    </row>
    <row r="1466" spans="1:47" hidden="1" x14ac:dyDescent="0.25">
      <c r="A1466" s="42">
        <f>COUNTIFS(Attd_Sheet[Student ID],Attd_Sheet[[#This Row],[Student ID]])</f>
        <v>0</v>
      </c>
      <c r="B1466" s="13"/>
      <c r="C1466" s="13"/>
      <c r="D1466" s="76"/>
      <c r="E1466" s="75"/>
      <c r="F1466" s="15"/>
      <c r="G1466" s="78"/>
      <c r="H1466" s="15"/>
      <c r="I1466" s="210"/>
      <c r="J1466" s="77"/>
      <c r="K1466" s="4"/>
      <c r="L1466" s="4"/>
      <c r="M1466" s="4"/>
      <c r="N1466" s="185"/>
      <c r="O1466" s="4"/>
      <c r="P1466" s="4"/>
      <c r="Q1466" s="4"/>
      <c r="R1466" s="4"/>
      <c r="S1466" s="4"/>
      <c r="T1466" s="4"/>
      <c r="U1466" s="4"/>
      <c r="V1466" s="4"/>
      <c r="W1466" s="185"/>
      <c r="X1466" s="4"/>
      <c r="Y1466" s="4"/>
      <c r="Z1466" s="4"/>
      <c r="AA1466" s="4"/>
      <c r="AB1466" s="4"/>
      <c r="AC1466" s="4"/>
      <c r="AD1466" s="4"/>
      <c r="AE1466" s="236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5">
        <f ca="1">COUNTIFS(INDIRECT(Data!$J$2),"&lt;&gt;")</f>
        <v>0</v>
      </c>
      <c r="AQ1466" s="45">
        <f ca="1">COUNTIFS(INDIRECT(Data!$J$2),"P")</f>
        <v>0</v>
      </c>
      <c r="AR1466" s="45">
        <f ca="1">COUNTIFS(INDIRECT(Data!$J$2),"A")</f>
        <v>0</v>
      </c>
      <c r="AS1466" s="46">
        <f ca="1">COUNTIFS(INDIRECT(Data!$J$2),"L")</f>
        <v>0</v>
      </c>
      <c r="AT1466" s="47" t="str">
        <f ca="1">IFERROR(Attd_Sheet[[#This Row],[Classes Attended]]/Attd_Sheet[[#This Row],[Column1]],"")</f>
        <v/>
      </c>
      <c r="AU1466" s="26"/>
    </row>
    <row r="1467" spans="1:47" hidden="1" x14ac:dyDescent="0.25">
      <c r="A1467" s="42">
        <f>COUNTIFS(Attd_Sheet[Student ID],Attd_Sheet[[#This Row],[Student ID]])</f>
        <v>0</v>
      </c>
      <c r="B1467" s="13"/>
      <c r="C1467" s="13"/>
      <c r="D1467" s="76"/>
      <c r="E1467" s="75"/>
      <c r="F1467" s="15"/>
      <c r="G1467" s="78"/>
      <c r="H1467" s="15"/>
      <c r="I1467" s="210"/>
      <c r="J1467" s="77"/>
      <c r="K1467" s="4"/>
      <c r="L1467" s="4"/>
      <c r="M1467" s="4"/>
      <c r="N1467" s="185"/>
      <c r="O1467" s="4"/>
      <c r="P1467" s="4"/>
      <c r="Q1467" s="4"/>
      <c r="R1467" s="4"/>
      <c r="S1467" s="4"/>
      <c r="T1467" s="4"/>
      <c r="U1467" s="4"/>
      <c r="V1467" s="4"/>
      <c r="W1467" s="185"/>
      <c r="X1467" s="4"/>
      <c r="Y1467" s="4"/>
      <c r="Z1467" s="4"/>
      <c r="AA1467" s="4"/>
      <c r="AB1467" s="4"/>
      <c r="AC1467" s="4"/>
      <c r="AD1467" s="4"/>
      <c r="AE1467" s="236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5">
        <f ca="1">COUNTIFS(INDIRECT(Data!$J$2),"&lt;&gt;")</f>
        <v>0</v>
      </c>
      <c r="AQ1467" s="45">
        <f ca="1">COUNTIFS(INDIRECT(Data!$J$2),"P")</f>
        <v>0</v>
      </c>
      <c r="AR1467" s="45">
        <f ca="1">COUNTIFS(INDIRECT(Data!$J$2),"A")</f>
        <v>0</v>
      </c>
      <c r="AS1467" s="46">
        <f ca="1">COUNTIFS(INDIRECT(Data!$J$2),"L")</f>
        <v>0</v>
      </c>
      <c r="AT1467" s="47" t="str">
        <f ca="1">IFERROR(Attd_Sheet[[#This Row],[Classes Attended]]/Attd_Sheet[[#This Row],[Column1]],"")</f>
        <v/>
      </c>
      <c r="AU1467" s="26"/>
    </row>
    <row r="1468" spans="1:47" hidden="1" x14ac:dyDescent="0.25">
      <c r="A1468" s="42">
        <f>COUNTIFS(Attd_Sheet[Student ID],Attd_Sheet[[#This Row],[Student ID]])</f>
        <v>0</v>
      </c>
      <c r="B1468" s="13"/>
      <c r="C1468" s="13"/>
      <c r="D1468" s="76"/>
      <c r="E1468" s="75"/>
      <c r="F1468" s="15"/>
      <c r="G1468" s="78"/>
      <c r="H1468" s="15"/>
      <c r="I1468" s="210"/>
      <c r="J1468" s="77"/>
      <c r="K1468" s="4"/>
      <c r="L1468" s="4"/>
      <c r="M1468" s="4"/>
      <c r="N1468" s="185"/>
      <c r="O1468" s="4"/>
      <c r="P1468" s="4"/>
      <c r="Q1468" s="4"/>
      <c r="R1468" s="4"/>
      <c r="S1468" s="4"/>
      <c r="T1468" s="4"/>
      <c r="U1468" s="4"/>
      <c r="V1468" s="4"/>
      <c r="W1468" s="185"/>
      <c r="X1468" s="4"/>
      <c r="Y1468" s="4"/>
      <c r="Z1468" s="4"/>
      <c r="AA1468" s="4"/>
      <c r="AB1468" s="4"/>
      <c r="AC1468" s="4"/>
      <c r="AD1468" s="4"/>
      <c r="AE1468" s="236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5">
        <f ca="1">COUNTIFS(INDIRECT(Data!$J$2),"&lt;&gt;")</f>
        <v>0</v>
      </c>
      <c r="AQ1468" s="45">
        <f ca="1">COUNTIFS(INDIRECT(Data!$J$2),"P")</f>
        <v>0</v>
      </c>
      <c r="AR1468" s="45">
        <f ca="1">COUNTIFS(INDIRECT(Data!$J$2),"A")</f>
        <v>0</v>
      </c>
      <c r="AS1468" s="46">
        <f ca="1">COUNTIFS(INDIRECT(Data!$J$2),"L")</f>
        <v>0</v>
      </c>
      <c r="AT1468" s="47" t="str">
        <f ca="1">IFERROR(Attd_Sheet[[#This Row],[Classes Attended]]/Attd_Sheet[[#This Row],[Column1]],"")</f>
        <v/>
      </c>
      <c r="AU1468" s="26"/>
    </row>
    <row r="1469" spans="1:47" hidden="1" x14ac:dyDescent="0.25">
      <c r="A1469" s="42">
        <f>COUNTIFS(Attd_Sheet[Student ID],Attd_Sheet[[#This Row],[Student ID]])</f>
        <v>0</v>
      </c>
      <c r="B1469" s="13"/>
      <c r="C1469" s="13"/>
      <c r="D1469" s="76"/>
      <c r="E1469" s="75"/>
      <c r="F1469" s="15"/>
      <c r="G1469" s="78"/>
      <c r="H1469" s="15"/>
      <c r="I1469" s="210"/>
      <c r="J1469" s="77"/>
      <c r="K1469" s="4"/>
      <c r="L1469" s="4"/>
      <c r="M1469" s="4"/>
      <c r="N1469" s="185"/>
      <c r="O1469" s="4"/>
      <c r="P1469" s="4"/>
      <c r="Q1469" s="4"/>
      <c r="R1469" s="4"/>
      <c r="S1469" s="4"/>
      <c r="T1469" s="4"/>
      <c r="U1469" s="4"/>
      <c r="V1469" s="4"/>
      <c r="W1469" s="185"/>
      <c r="X1469" s="4"/>
      <c r="Y1469" s="4"/>
      <c r="Z1469" s="4"/>
      <c r="AA1469" s="4"/>
      <c r="AB1469" s="4"/>
      <c r="AC1469" s="4"/>
      <c r="AD1469" s="4"/>
      <c r="AE1469" s="236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5">
        <f ca="1">COUNTIFS(INDIRECT(Data!$J$2),"&lt;&gt;")</f>
        <v>0</v>
      </c>
      <c r="AQ1469" s="45">
        <f ca="1">COUNTIFS(INDIRECT(Data!$J$2),"P")</f>
        <v>0</v>
      </c>
      <c r="AR1469" s="45">
        <f ca="1">COUNTIFS(INDIRECT(Data!$J$2),"A")</f>
        <v>0</v>
      </c>
      <c r="AS1469" s="46">
        <f ca="1">COUNTIFS(INDIRECT(Data!$J$2),"L")</f>
        <v>0</v>
      </c>
      <c r="AT1469" s="47" t="str">
        <f ca="1">IFERROR(Attd_Sheet[[#This Row],[Classes Attended]]/Attd_Sheet[[#This Row],[Column1]],"")</f>
        <v/>
      </c>
      <c r="AU1469" s="26"/>
    </row>
    <row r="1470" spans="1:47" hidden="1" x14ac:dyDescent="0.25">
      <c r="A1470" s="42">
        <f>COUNTIFS(Attd_Sheet[Student ID],Attd_Sheet[[#This Row],[Student ID]])</f>
        <v>0</v>
      </c>
      <c r="B1470" s="13"/>
      <c r="C1470" s="13"/>
      <c r="D1470" s="76"/>
      <c r="E1470" s="75"/>
      <c r="F1470" s="15"/>
      <c r="G1470" s="78"/>
      <c r="H1470" s="15"/>
      <c r="I1470" s="210"/>
      <c r="J1470" s="77"/>
      <c r="K1470" s="4"/>
      <c r="L1470" s="4"/>
      <c r="M1470" s="4"/>
      <c r="N1470" s="185"/>
      <c r="O1470" s="4"/>
      <c r="P1470" s="4"/>
      <c r="Q1470" s="4"/>
      <c r="R1470" s="4"/>
      <c r="S1470" s="4"/>
      <c r="T1470" s="4"/>
      <c r="U1470" s="4"/>
      <c r="V1470" s="4"/>
      <c r="W1470" s="185"/>
      <c r="X1470" s="4"/>
      <c r="Y1470" s="4"/>
      <c r="Z1470" s="4"/>
      <c r="AA1470" s="4"/>
      <c r="AB1470" s="4"/>
      <c r="AC1470" s="4"/>
      <c r="AD1470" s="4"/>
      <c r="AE1470" s="236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5">
        <f ca="1">COUNTIFS(INDIRECT(Data!$J$2),"&lt;&gt;")</f>
        <v>0</v>
      </c>
      <c r="AQ1470" s="45">
        <f ca="1">COUNTIFS(INDIRECT(Data!$J$2),"P")</f>
        <v>0</v>
      </c>
      <c r="AR1470" s="45">
        <f ca="1">COUNTIFS(INDIRECT(Data!$J$2),"A")</f>
        <v>0</v>
      </c>
      <c r="AS1470" s="46">
        <f ca="1">COUNTIFS(INDIRECT(Data!$J$2),"L")</f>
        <v>0</v>
      </c>
      <c r="AT1470" s="47" t="str">
        <f ca="1">IFERROR(Attd_Sheet[[#This Row],[Classes Attended]]/Attd_Sheet[[#This Row],[Column1]],"")</f>
        <v/>
      </c>
      <c r="AU1470" s="26"/>
    </row>
    <row r="1471" spans="1:47" hidden="1" x14ac:dyDescent="0.25">
      <c r="A1471" s="42">
        <f>COUNTIFS(Attd_Sheet[Student ID],Attd_Sheet[[#This Row],[Student ID]])</f>
        <v>0</v>
      </c>
      <c r="B1471" s="13"/>
      <c r="C1471" s="13"/>
      <c r="D1471" s="76"/>
      <c r="E1471" s="75"/>
      <c r="F1471" s="15"/>
      <c r="G1471" s="78"/>
      <c r="H1471" s="15"/>
      <c r="I1471" s="210"/>
      <c r="J1471" s="77"/>
      <c r="K1471" s="4"/>
      <c r="L1471" s="4"/>
      <c r="M1471" s="4"/>
      <c r="N1471" s="185"/>
      <c r="O1471" s="4"/>
      <c r="P1471" s="4"/>
      <c r="Q1471" s="4"/>
      <c r="R1471" s="4"/>
      <c r="S1471" s="4"/>
      <c r="T1471" s="4"/>
      <c r="U1471" s="4"/>
      <c r="V1471" s="4"/>
      <c r="W1471" s="185"/>
      <c r="X1471" s="4"/>
      <c r="Y1471" s="4"/>
      <c r="Z1471" s="4"/>
      <c r="AA1471" s="4"/>
      <c r="AB1471" s="4"/>
      <c r="AC1471" s="4"/>
      <c r="AD1471" s="4"/>
      <c r="AE1471" s="236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5">
        <f ca="1">COUNTIFS(INDIRECT(Data!$J$2),"&lt;&gt;")</f>
        <v>0</v>
      </c>
      <c r="AQ1471" s="45">
        <f ca="1">COUNTIFS(INDIRECT(Data!$J$2),"P")</f>
        <v>0</v>
      </c>
      <c r="AR1471" s="45">
        <f ca="1">COUNTIFS(INDIRECT(Data!$J$2),"A")</f>
        <v>0</v>
      </c>
      <c r="AS1471" s="46">
        <f ca="1">COUNTIFS(INDIRECT(Data!$J$2),"L")</f>
        <v>0</v>
      </c>
      <c r="AT1471" s="47" t="str">
        <f ca="1">IFERROR(Attd_Sheet[[#This Row],[Classes Attended]]/Attd_Sheet[[#This Row],[Column1]],"")</f>
        <v/>
      </c>
      <c r="AU1471" s="26"/>
    </row>
    <row r="1472" spans="1:47" hidden="1" x14ac:dyDescent="0.25">
      <c r="A1472" s="42">
        <f>COUNTIFS(Attd_Sheet[Student ID],Attd_Sheet[[#This Row],[Student ID]])</f>
        <v>0</v>
      </c>
      <c r="B1472" s="13"/>
      <c r="C1472" s="13"/>
      <c r="D1472" s="76"/>
      <c r="E1472" s="75"/>
      <c r="F1472" s="15"/>
      <c r="G1472" s="78"/>
      <c r="H1472" s="15"/>
      <c r="I1472" s="210"/>
      <c r="J1472" s="77"/>
      <c r="K1472" s="4"/>
      <c r="L1472" s="4"/>
      <c r="M1472" s="4"/>
      <c r="N1472" s="185"/>
      <c r="O1472" s="4"/>
      <c r="P1472" s="4"/>
      <c r="Q1472" s="4"/>
      <c r="R1472" s="4"/>
      <c r="S1472" s="4"/>
      <c r="T1472" s="4"/>
      <c r="U1472" s="4"/>
      <c r="V1472" s="4"/>
      <c r="W1472" s="185"/>
      <c r="X1472" s="4"/>
      <c r="Y1472" s="4"/>
      <c r="Z1472" s="4"/>
      <c r="AA1472" s="4"/>
      <c r="AB1472" s="4"/>
      <c r="AC1472" s="4"/>
      <c r="AD1472" s="4"/>
      <c r="AE1472" s="236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5">
        <f ca="1">COUNTIFS(INDIRECT(Data!$J$2),"&lt;&gt;")</f>
        <v>0</v>
      </c>
      <c r="AQ1472" s="45">
        <f ca="1">COUNTIFS(INDIRECT(Data!$J$2),"P")</f>
        <v>0</v>
      </c>
      <c r="AR1472" s="45">
        <f ca="1">COUNTIFS(INDIRECT(Data!$J$2),"A")</f>
        <v>0</v>
      </c>
      <c r="AS1472" s="46">
        <f ca="1">COUNTIFS(INDIRECT(Data!$J$2),"L")</f>
        <v>0</v>
      </c>
      <c r="AT1472" s="47" t="str">
        <f ca="1">IFERROR(Attd_Sheet[[#This Row],[Classes Attended]]/Attd_Sheet[[#This Row],[Column1]],"")</f>
        <v/>
      </c>
      <c r="AU1472" s="26"/>
    </row>
    <row r="1473" spans="1:47" hidden="1" x14ac:dyDescent="0.25">
      <c r="A1473" s="42">
        <f>COUNTIFS(Attd_Sheet[Student ID],Attd_Sheet[[#This Row],[Student ID]])</f>
        <v>0</v>
      </c>
      <c r="B1473" s="13"/>
      <c r="C1473" s="13"/>
      <c r="D1473" s="76"/>
      <c r="E1473" s="75"/>
      <c r="F1473" s="15"/>
      <c r="G1473" s="78"/>
      <c r="H1473" s="15"/>
      <c r="I1473" s="210"/>
      <c r="J1473" s="77"/>
      <c r="K1473" s="4"/>
      <c r="L1473" s="4"/>
      <c r="M1473" s="4"/>
      <c r="N1473" s="185"/>
      <c r="O1473" s="4"/>
      <c r="P1473" s="4"/>
      <c r="Q1473" s="4"/>
      <c r="R1473" s="4"/>
      <c r="S1473" s="4"/>
      <c r="T1473" s="4"/>
      <c r="U1473" s="4"/>
      <c r="V1473" s="4"/>
      <c r="W1473" s="185"/>
      <c r="X1473" s="4"/>
      <c r="Y1473" s="4"/>
      <c r="Z1473" s="4"/>
      <c r="AA1473" s="4"/>
      <c r="AB1473" s="4"/>
      <c r="AC1473" s="4"/>
      <c r="AD1473" s="4"/>
      <c r="AE1473" s="236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5">
        <f ca="1">COUNTIFS(INDIRECT(Data!$J$2),"&lt;&gt;")</f>
        <v>0</v>
      </c>
      <c r="AQ1473" s="45">
        <f ca="1">COUNTIFS(INDIRECT(Data!$J$2),"P")</f>
        <v>0</v>
      </c>
      <c r="AR1473" s="45">
        <f ca="1">COUNTIFS(INDIRECT(Data!$J$2),"A")</f>
        <v>0</v>
      </c>
      <c r="AS1473" s="46">
        <f ca="1">COUNTIFS(INDIRECT(Data!$J$2),"L")</f>
        <v>0</v>
      </c>
      <c r="AT1473" s="47" t="str">
        <f ca="1">IFERROR(Attd_Sheet[[#This Row],[Classes Attended]]/Attd_Sheet[[#This Row],[Column1]],"")</f>
        <v/>
      </c>
      <c r="AU1473" s="26"/>
    </row>
    <row r="1474" spans="1:47" hidden="1" x14ac:dyDescent="0.25">
      <c r="A1474" s="42">
        <f>COUNTIFS(Attd_Sheet[Student ID],Attd_Sheet[[#This Row],[Student ID]])</f>
        <v>0</v>
      </c>
      <c r="B1474" s="13"/>
      <c r="C1474" s="13"/>
      <c r="D1474" s="76"/>
      <c r="E1474" s="75"/>
      <c r="F1474" s="15"/>
      <c r="G1474" s="78"/>
      <c r="H1474" s="15"/>
      <c r="I1474" s="210"/>
      <c r="J1474" s="77"/>
      <c r="K1474" s="4"/>
      <c r="L1474" s="4"/>
      <c r="M1474" s="4"/>
      <c r="N1474" s="185"/>
      <c r="O1474" s="4"/>
      <c r="P1474" s="4"/>
      <c r="Q1474" s="4"/>
      <c r="R1474" s="4"/>
      <c r="S1474" s="4"/>
      <c r="T1474" s="4"/>
      <c r="U1474" s="4"/>
      <c r="V1474" s="4"/>
      <c r="W1474" s="185"/>
      <c r="X1474" s="4"/>
      <c r="Y1474" s="4"/>
      <c r="Z1474" s="4"/>
      <c r="AA1474" s="4"/>
      <c r="AB1474" s="4"/>
      <c r="AC1474" s="4"/>
      <c r="AD1474" s="4"/>
      <c r="AE1474" s="236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5">
        <f ca="1">COUNTIFS(INDIRECT(Data!$J$2),"&lt;&gt;")</f>
        <v>0</v>
      </c>
      <c r="AQ1474" s="45">
        <f ca="1">COUNTIFS(INDIRECT(Data!$J$2),"P")</f>
        <v>0</v>
      </c>
      <c r="AR1474" s="45">
        <f ca="1">COUNTIFS(INDIRECT(Data!$J$2),"A")</f>
        <v>0</v>
      </c>
      <c r="AS1474" s="46">
        <f ca="1">COUNTIFS(INDIRECT(Data!$J$2),"L")</f>
        <v>0</v>
      </c>
      <c r="AT1474" s="47" t="str">
        <f ca="1">IFERROR(Attd_Sheet[[#This Row],[Classes Attended]]/Attd_Sheet[[#This Row],[Column1]],"")</f>
        <v/>
      </c>
      <c r="AU1474" s="26"/>
    </row>
    <row r="1475" spans="1:47" hidden="1" x14ac:dyDescent="0.25">
      <c r="A1475" s="42">
        <f>COUNTIFS(Attd_Sheet[Student ID],Attd_Sheet[[#This Row],[Student ID]])</f>
        <v>0</v>
      </c>
      <c r="B1475" s="13"/>
      <c r="C1475" s="13"/>
      <c r="D1475" s="76"/>
      <c r="E1475" s="75"/>
      <c r="F1475" s="15"/>
      <c r="G1475" s="78"/>
      <c r="H1475" s="15"/>
      <c r="I1475" s="210"/>
      <c r="J1475" s="77"/>
      <c r="K1475" s="4"/>
      <c r="L1475" s="4"/>
      <c r="M1475" s="4"/>
      <c r="N1475" s="185"/>
      <c r="O1475" s="4"/>
      <c r="P1475" s="4"/>
      <c r="Q1475" s="4"/>
      <c r="R1475" s="4"/>
      <c r="S1475" s="4"/>
      <c r="T1475" s="4"/>
      <c r="U1475" s="4"/>
      <c r="V1475" s="4"/>
      <c r="W1475" s="185"/>
      <c r="X1475" s="4"/>
      <c r="Y1475" s="4"/>
      <c r="Z1475" s="4"/>
      <c r="AA1475" s="4"/>
      <c r="AB1475" s="4"/>
      <c r="AC1475" s="4"/>
      <c r="AD1475" s="4"/>
      <c r="AE1475" s="236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5">
        <f ca="1">COUNTIFS(INDIRECT(Data!$J$2),"&lt;&gt;")</f>
        <v>0</v>
      </c>
      <c r="AQ1475" s="45">
        <f ca="1">COUNTIFS(INDIRECT(Data!$J$2),"P")</f>
        <v>0</v>
      </c>
      <c r="AR1475" s="45">
        <f ca="1">COUNTIFS(INDIRECT(Data!$J$2),"A")</f>
        <v>0</v>
      </c>
      <c r="AS1475" s="46">
        <f ca="1">COUNTIFS(INDIRECT(Data!$J$2),"L")</f>
        <v>0</v>
      </c>
      <c r="AT1475" s="47" t="str">
        <f ca="1">IFERROR(Attd_Sheet[[#This Row],[Classes Attended]]/Attd_Sheet[[#This Row],[Column1]],"")</f>
        <v/>
      </c>
      <c r="AU1475" s="26"/>
    </row>
    <row r="1476" spans="1:47" hidden="1" x14ac:dyDescent="0.25">
      <c r="A1476" s="42">
        <f>COUNTIFS(Attd_Sheet[Student ID],Attd_Sheet[[#This Row],[Student ID]])</f>
        <v>0</v>
      </c>
      <c r="B1476" s="13"/>
      <c r="C1476" s="13"/>
      <c r="D1476" s="76"/>
      <c r="E1476" s="75"/>
      <c r="F1476" s="15"/>
      <c r="G1476" s="78"/>
      <c r="H1476" s="15"/>
      <c r="I1476" s="210"/>
      <c r="J1476" s="77"/>
      <c r="K1476" s="4"/>
      <c r="L1476" s="4"/>
      <c r="M1476" s="4"/>
      <c r="N1476" s="185"/>
      <c r="O1476" s="4"/>
      <c r="P1476" s="4"/>
      <c r="Q1476" s="4"/>
      <c r="R1476" s="4"/>
      <c r="S1476" s="4"/>
      <c r="T1476" s="4"/>
      <c r="U1476" s="4"/>
      <c r="V1476" s="4"/>
      <c r="W1476" s="185"/>
      <c r="X1476" s="4"/>
      <c r="Y1476" s="4"/>
      <c r="Z1476" s="4"/>
      <c r="AA1476" s="4"/>
      <c r="AB1476" s="4"/>
      <c r="AC1476" s="4"/>
      <c r="AD1476" s="4"/>
      <c r="AE1476" s="236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5">
        <f ca="1">COUNTIFS(INDIRECT(Data!$J$2),"&lt;&gt;")</f>
        <v>0</v>
      </c>
      <c r="AQ1476" s="45">
        <f ca="1">COUNTIFS(INDIRECT(Data!$J$2),"P")</f>
        <v>0</v>
      </c>
      <c r="AR1476" s="45">
        <f ca="1">COUNTIFS(INDIRECT(Data!$J$2),"A")</f>
        <v>0</v>
      </c>
      <c r="AS1476" s="46">
        <f ca="1">COUNTIFS(INDIRECT(Data!$J$2),"L")</f>
        <v>0</v>
      </c>
      <c r="AT1476" s="47" t="str">
        <f ca="1">IFERROR(Attd_Sheet[[#This Row],[Classes Attended]]/Attd_Sheet[[#This Row],[Column1]],"")</f>
        <v/>
      </c>
      <c r="AU1476" s="26"/>
    </row>
    <row r="1477" spans="1:47" hidden="1" x14ac:dyDescent="0.25">
      <c r="A1477" s="42">
        <f>COUNTIFS(Attd_Sheet[Student ID],Attd_Sheet[[#This Row],[Student ID]])</f>
        <v>0</v>
      </c>
      <c r="B1477" s="13"/>
      <c r="C1477" s="13"/>
      <c r="D1477" s="76"/>
      <c r="E1477" s="75"/>
      <c r="F1477" s="15"/>
      <c r="G1477" s="78"/>
      <c r="H1477" s="15"/>
      <c r="I1477" s="210"/>
      <c r="J1477" s="77"/>
      <c r="K1477" s="4"/>
      <c r="L1477" s="4"/>
      <c r="M1477" s="4"/>
      <c r="N1477" s="185"/>
      <c r="O1477" s="4"/>
      <c r="P1477" s="4"/>
      <c r="Q1477" s="4"/>
      <c r="R1477" s="4"/>
      <c r="S1477" s="4"/>
      <c r="T1477" s="4"/>
      <c r="U1477" s="4"/>
      <c r="V1477" s="4"/>
      <c r="W1477" s="185"/>
      <c r="X1477" s="4"/>
      <c r="Y1477" s="4"/>
      <c r="Z1477" s="4"/>
      <c r="AA1477" s="4"/>
      <c r="AB1477" s="4"/>
      <c r="AC1477" s="4"/>
      <c r="AD1477" s="4"/>
      <c r="AE1477" s="236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5">
        <f ca="1">COUNTIFS(INDIRECT(Data!$J$2),"&lt;&gt;")</f>
        <v>0</v>
      </c>
      <c r="AQ1477" s="45">
        <f ca="1">COUNTIFS(INDIRECT(Data!$J$2),"P")</f>
        <v>0</v>
      </c>
      <c r="AR1477" s="45">
        <f ca="1">COUNTIFS(INDIRECT(Data!$J$2),"A")</f>
        <v>0</v>
      </c>
      <c r="AS1477" s="46">
        <f ca="1">COUNTIFS(INDIRECT(Data!$J$2),"L")</f>
        <v>0</v>
      </c>
      <c r="AT1477" s="47" t="str">
        <f ca="1">IFERROR(Attd_Sheet[[#This Row],[Classes Attended]]/Attd_Sheet[[#This Row],[Column1]],"")</f>
        <v/>
      </c>
      <c r="AU1477" s="26"/>
    </row>
    <row r="1478" spans="1:47" hidden="1" x14ac:dyDescent="0.25">
      <c r="A1478" s="42">
        <f>COUNTIFS(Attd_Sheet[Student ID],Attd_Sheet[[#This Row],[Student ID]])</f>
        <v>0</v>
      </c>
      <c r="B1478" s="13"/>
      <c r="C1478" s="13"/>
      <c r="D1478" s="76"/>
      <c r="E1478" s="75"/>
      <c r="F1478" s="15"/>
      <c r="G1478" s="78"/>
      <c r="H1478" s="15"/>
      <c r="I1478" s="210"/>
      <c r="J1478" s="77"/>
      <c r="K1478" s="4"/>
      <c r="L1478" s="4"/>
      <c r="M1478" s="4"/>
      <c r="N1478" s="185"/>
      <c r="O1478" s="4"/>
      <c r="P1478" s="4"/>
      <c r="Q1478" s="4"/>
      <c r="R1478" s="4"/>
      <c r="S1478" s="4"/>
      <c r="T1478" s="4"/>
      <c r="U1478" s="4"/>
      <c r="V1478" s="4"/>
      <c r="W1478" s="185"/>
      <c r="X1478" s="4"/>
      <c r="Y1478" s="4"/>
      <c r="Z1478" s="4"/>
      <c r="AA1478" s="4"/>
      <c r="AB1478" s="4"/>
      <c r="AC1478" s="4"/>
      <c r="AD1478" s="4"/>
      <c r="AE1478" s="236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5">
        <f ca="1">COUNTIFS(INDIRECT(Data!$J$2),"&lt;&gt;")</f>
        <v>0</v>
      </c>
      <c r="AQ1478" s="45">
        <f ca="1">COUNTIFS(INDIRECT(Data!$J$2),"P")</f>
        <v>0</v>
      </c>
      <c r="AR1478" s="45">
        <f ca="1">COUNTIFS(INDIRECT(Data!$J$2),"A")</f>
        <v>0</v>
      </c>
      <c r="AS1478" s="46">
        <f ca="1">COUNTIFS(INDIRECT(Data!$J$2),"L")</f>
        <v>0</v>
      </c>
      <c r="AT1478" s="47" t="str">
        <f ca="1">IFERROR(Attd_Sheet[[#This Row],[Classes Attended]]/Attd_Sheet[[#This Row],[Column1]],"")</f>
        <v/>
      </c>
      <c r="AU1478" s="26"/>
    </row>
    <row r="1479" spans="1:47" hidden="1" x14ac:dyDescent="0.25">
      <c r="A1479" s="42">
        <f>COUNTIFS(Attd_Sheet[Student ID],Attd_Sheet[[#This Row],[Student ID]])</f>
        <v>0</v>
      </c>
      <c r="B1479" s="13"/>
      <c r="C1479" s="13"/>
      <c r="D1479" s="76"/>
      <c r="E1479" s="75"/>
      <c r="F1479" s="15"/>
      <c r="G1479" s="78"/>
      <c r="H1479" s="15"/>
      <c r="I1479" s="210"/>
      <c r="J1479" s="77"/>
      <c r="K1479" s="4"/>
      <c r="L1479" s="4"/>
      <c r="M1479" s="4"/>
      <c r="N1479" s="185"/>
      <c r="O1479" s="4"/>
      <c r="P1479" s="4"/>
      <c r="Q1479" s="4"/>
      <c r="R1479" s="4"/>
      <c r="S1479" s="4"/>
      <c r="T1479" s="4"/>
      <c r="U1479" s="4"/>
      <c r="V1479" s="4"/>
      <c r="W1479" s="185"/>
      <c r="X1479" s="4"/>
      <c r="Y1479" s="4"/>
      <c r="Z1479" s="4"/>
      <c r="AA1479" s="4"/>
      <c r="AB1479" s="4"/>
      <c r="AC1479" s="4"/>
      <c r="AD1479" s="4"/>
      <c r="AE1479" s="236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5">
        <f ca="1">COUNTIFS(INDIRECT(Data!$J$2),"&lt;&gt;")</f>
        <v>0</v>
      </c>
      <c r="AQ1479" s="45">
        <f ca="1">COUNTIFS(INDIRECT(Data!$J$2),"P")</f>
        <v>0</v>
      </c>
      <c r="AR1479" s="45">
        <f ca="1">COUNTIFS(INDIRECT(Data!$J$2),"A")</f>
        <v>0</v>
      </c>
      <c r="AS1479" s="46">
        <f ca="1">COUNTIFS(INDIRECT(Data!$J$2),"L")</f>
        <v>0</v>
      </c>
      <c r="AT1479" s="47" t="str">
        <f ca="1">IFERROR(Attd_Sheet[[#This Row],[Classes Attended]]/Attd_Sheet[[#This Row],[Column1]],"")</f>
        <v/>
      </c>
      <c r="AU1479" s="26"/>
    </row>
    <row r="1480" spans="1:47" hidden="1" x14ac:dyDescent="0.25">
      <c r="A1480" s="42">
        <f>COUNTIFS(Attd_Sheet[Student ID],Attd_Sheet[[#This Row],[Student ID]])</f>
        <v>0</v>
      </c>
      <c r="B1480" s="13"/>
      <c r="C1480" s="13"/>
      <c r="D1480" s="76"/>
      <c r="E1480" s="75"/>
      <c r="F1480" s="15"/>
      <c r="G1480" s="78"/>
      <c r="H1480" s="15"/>
      <c r="I1480" s="210"/>
      <c r="J1480" s="77"/>
      <c r="K1480" s="4"/>
      <c r="L1480" s="4"/>
      <c r="M1480" s="4"/>
      <c r="N1480" s="185"/>
      <c r="O1480" s="4"/>
      <c r="P1480" s="4"/>
      <c r="Q1480" s="4"/>
      <c r="R1480" s="4"/>
      <c r="S1480" s="4"/>
      <c r="T1480" s="4"/>
      <c r="U1480" s="4"/>
      <c r="V1480" s="4"/>
      <c r="W1480" s="185"/>
      <c r="X1480" s="4"/>
      <c r="Y1480" s="4"/>
      <c r="Z1480" s="4"/>
      <c r="AA1480" s="4"/>
      <c r="AB1480" s="4"/>
      <c r="AC1480" s="4"/>
      <c r="AD1480" s="4"/>
      <c r="AE1480" s="236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5">
        <f ca="1">COUNTIFS(INDIRECT(Data!$J$2),"&lt;&gt;")</f>
        <v>0</v>
      </c>
      <c r="AQ1480" s="45">
        <f ca="1">COUNTIFS(INDIRECT(Data!$J$2),"P")</f>
        <v>0</v>
      </c>
      <c r="AR1480" s="45">
        <f ca="1">COUNTIFS(INDIRECT(Data!$J$2),"A")</f>
        <v>0</v>
      </c>
      <c r="AS1480" s="46">
        <f ca="1">COUNTIFS(INDIRECT(Data!$J$2),"L")</f>
        <v>0</v>
      </c>
      <c r="AT1480" s="47" t="str">
        <f ca="1">IFERROR(Attd_Sheet[[#This Row],[Classes Attended]]/Attd_Sheet[[#This Row],[Column1]],"")</f>
        <v/>
      </c>
      <c r="AU1480" s="26"/>
    </row>
    <row r="1481" spans="1:47" hidden="1" x14ac:dyDescent="0.25">
      <c r="A1481" s="42">
        <f>COUNTIFS(Attd_Sheet[Student ID],Attd_Sheet[[#This Row],[Student ID]])</f>
        <v>0</v>
      </c>
      <c r="B1481" s="13"/>
      <c r="C1481" s="13"/>
      <c r="D1481" s="76"/>
      <c r="E1481" s="75"/>
      <c r="F1481" s="15"/>
      <c r="G1481" s="78"/>
      <c r="H1481" s="15"/>
      <c r="I1481" s="210"/>
      <c r="J1481" s="77"/>
      <c r="K1481" s="4"/>
      <c r="L1481" s="4"/>
      <c r="M1481" s="4"/>
      <c r="N1481" s="185"/>
      <c r="O1481" s="4"/>
      <c r="P1481" s="4"/>
      <c r="Q1481" s="4"/>
      <c r="R1481" s="4"/>
      <c r="S1481" s="4"/>
      <c r="T1481" s="4"/>
      <c r="U1481" s="4"/>
      <c r="V1481" s="4"/>
      <c r="W1481" s="185"/>
      <c r="X1481" s="4"/>
      <c r="Y1481" s="4"/>
      <c r="Z1481" s="4"/>
      <c r="AA1481" s="4"/>
      <c r="AB1481" s="4"/>
      <c r="AC1481" s="4"/>
      <c r="AD1481" s="4"/>
      <c r="AE1481" s="236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5">
        <f ca="1">COUNTIFS(INDIRECT(Data!$J$2),"&lt;&gt;")</f>
        <v>0</v>
      </c>
      <c r="AQ1481" s="45">
        <f ca="1">COUNTIFS(INDIRECT(Data!$J$2),"P")</f>
        <v>0</v>
      </c>
      <c r="AR1481" s="45">
        <f ca="1">COUNTIFS(INDIRECT(Data!$J$2),"A")</f>
        <v>0</v>
      </c>
      <c r="AS1481" s="46">
        <f ca="1">COUNTIFS(INDIRECT(Data!$J$2),"L")</f>
        <v>0</v>
      </c>
      <c r="AT1481" s="47" t="str">
        <f ca="1">IFERROR(Attd_Sheet[[#This Row],[Classes Attended]]/Attd_Sheet[[#This Row],[Column1]],"")</f>
        <v/>
      </c>
      <c r="AU1481" s="26"/>
    </row>
    <row r="1482" spans="1:47" hidden="1" x14ac:dyDescent="0.25">
      <c r="A1482" s="42">
        <f>COUNTIFS(Attd_Sheet[Student ID],Attd_Sheet[[#This Row],[Student ID]])</f>
        <v>0</v>
      </c>
      <c r="B1482" s="13"/>
      <c r="C1482" s="13"/>
      <c r="D1482" s="76"/>
      <c r="E1482" s="75"/>
      <c r="F1482" s="15"/>
      <c r="G1482" s="78"/>
      <c r="H1482" s="15"/>
      <c r="I1482" s="210"/>
      <c r="J1482" s="77"/>
      <c r="K1482" s="4"/>
      <c r="L1482" s="4"/>
      <c r="M1482" s="4"/>
      <c r="N1482" s="185"/>
      <c r="O1482" s="4"/>
      <c r="P1482" s="4"/>
      <c r="Q1482" s="4"/>
      <c r="R1482" s="4"/>
      <c r="S1482" s="4"/>
      <c r="T1482" s="4"/>
      <c r="U1482" s="4"/>
      <c r="V1482" s="4"/>
      <c r="W1482" s="185"/>
      <c r="X1482" s="4"/>
      <c r="Y1482" s="4"/>
      <c r="Z1482" s="4"/>
      <c r="AA1482" s="4"/>
      <c r="AB1482" s="4"/>
      <c r="AC1482" s="4"/>
      <c r="AD1482" s="4"/>
      <c r="AE1482" s="236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5">
        <f ca="1">COUNTIFS(INDIRECT(Data!$J$2),"&lt;&gt;")</f>
        <v>0</v>
      </c>
      <c r="AQ1482" s="45">
        <f ca="1">COUNTIFS(INDIRECT(Data!$J$2),"P")</f>
        <v>0</v>
      </c>
      <c r="AR1482" s="45">
        <f ca="1">COUNTIFS(INDIRECT(Data!$J$2),"A")</f>
        <v>0</v>
      </c>
      <c r="AS1482" s="46">
        <f ca="1">COUNTIFS(INDIRECT(Data!$J$2),"L")</f>
        <v>0</v>
      </c>
      <c r="AT1482" s="47" t="str">
        <f ca="1">IFERROR(Attd_Sheet[[#This Row],[Classes Attended]]/Attd_Sheet[[#This Row],[Column1]],"")</f>
        <v/>
      </c>
      <c r="AU1482" s="26"/>
    </row>
    <row r="1483" spans="1:47" hidden="1" x14ac:dyDescent="0.25">
      <c r="A1483" s="42">
        <f>COUNTIFS(Attd_Sheet[Student ID],Attd_Sheet[[#This Row],[Student ID]])</f>
        <v>0</v>
      </c>
      <c r="B1483" s="13"/>
      <c r="C1483" s="13"/>
      <c r="D1483" s="76"/>
      <c r="E1483" s="75"/>
      <c r="F1483" s="15"/>
      <c r="G1483" s="78"/>
      <c r="H1483" s="15"/>
      <c r="I1483" s="210"/>
      <c r="J1483" s="77"/>
      <c r="K1483" s="4"/>
      <c r="L1483" s="4"/>
      <c r="M1483" s="4"/>
      <c r="N1483" s="185"/>
      <c r="O1483" s="4"/>
      <c r="P1483" s="4"/>
      <c r="Q1483" s="4"/>
      <c r="R1483" s="4"/>
      <c r="S1483" s="4"/>
      <c r="T1483" s="4"/>
      <c r="U1483" s="4"/>
      <c r="V1483" s="4"/>
      <c r="W1483" s="185"/>
      <c r="X1483" s="4"/>
      <c r="Y1483" s="4"/>
      <c r="Z1483" s="4"/>
      <c r="AA1483" s="4"/>
      <c r="AB1483" s="4"/>
      <c r="AC1483" s="4"/>
      <c r="AD1483" s="4"/>
      <c r="AE1483" s="236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5">
        <f ca="1">COUNTIFS(INDIRECT(Data!$J$2),"&lt;&gt;")</f>
        <v>0</v>
      </c>
      <c r="AQ1483" s="45">
        <f ca="1">COUNTIFS(INDIRECT(Data!$J$2),"P")</f>
        <v>0</v>
      </c>
      <c r="AR1483" s="45">
        <f ca="1">COUNTIFS(INDIRECT(Data!$J$2),"A")</f>
        <v>0</v>
      </c>
      <c r="AS1483" s="46">
        <f ca="1">COUNTIFS(INDIRECT(Data!$J$2),"L")</f>
        <v>0</v>
      </c>
      <c r="AT1483" s="47" t="str">
        <f ca="1">IFERROR(Attd_Sheet[[#This Row],[Classes Attended]]/Attd_Sheet[[#This Row],[Column1]],"")</f>
        <v/>
      </c>
      <c r="AU1483" s="26"/>
    </row>
    <row r="1484" spans="1:47" hidden="1" x14ac:dyDescent="0.25">
      <c r="A1484" s="42">
        <f>COUNTIFS(Attd_Sheet[Student ID],Attd_Sheet[[#This Row],[Student ID]])</f>
        <v>0</v>
      </c>
      <c r="B1484" s="13"/>
      <c r="C1484" s="13"/>
      <c r="D1484" s="76"/>
      <c r="E1484" s="75"/>
      <c r="F1484" s="15"/>
      <c r="G1484" s="78"/>
      <c r="H1484" s="15"/>
      <c r="I1484" s="210"/>
      <c r="J1484" s="77"/>
      <c r="K1484" s="4"/>
      <c r="L1484" s="4"/>
      <c r="M1484" s="4"/>
      <c r="N1484" s="185"/>
      <c r="O1484" s="4"/>
      <c r="P1484" s="4"/>
      <c r="Q1484" s="4"/>
      <c r="R1484" s="4"/>
      <c r="S1484" s="4"/>
      <c r="T1484" s="4"/>
      <c r="U1484" s="4"/>
      <c r="V1484" s="4"/>
      <c r="W1484" s="185"/>
      <c r="X1484" s="4"/>
      <c r="Y1484" s="4"/>
      <c r="Z1484" s="4"/>
      <c r="AA1484" s="4"/>
      <c r="AB1484" s="4"/>
      <c r="AC1484" s="4"/>
      <c r="AD1484" s="4"/>
      <c r="AE1484" s="236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5">
        <f ca="1">COUNTIFS(INDIRECT(Data!$J$2),"&lt;&gt;")</f>
        <v>0</v>
      </c>
      <c r="AQ1484" s="45">
        <f ca="1">COUNTIFS(INDIRECT(Data!$J$2),"P")</f>
        <v>0</v>
      </c>
      <c r="AR1484" s="45">
        <f ca="1">COUNTIFS(INDIRECT(Data!$J$2),"A")</f>
        <v>0</v>
      </c>
      <c r="AS1484" s="46">
        <f ca="1">COUNTIFS(INDIRECT(Data!$J$2),"L")</f>
        <v>0</v>
      </c>
      <c r="AT1484" s="47" t="str">
        <f ca="1">IFERROR(Attd_Sheet[[#This Row],[Classes Attended]]/Attd_Sheet[[#This Row],[Column1]],"")</f>
        <v/>
      </c>
      <c r="AU1484" s="26"/>
    </row>
    <row r="1485" spans="1:47" hidden="1" x14ac:dyDescent="0.25">
      <c r="A1485" s="42">
        <f>COUNTIFS(Attd_Sheet[Student ID],Attd_Sheet[[#This Row],[Student ID]])</f>
        <v>0</v>
      </c>
      <c r="B1485" s="13"/>
      <c r="C1485" s="13"/>
      <c r="D1485" s="76"/>
      <c r="E1485" s="75"/>
      <c r="F1485" s="15"/>
      <c r="G1485" s="78"/>
      <c r="H1485" s="15"/>
      <c r="I1485" s="210"/>
      <c r="J1485" s="77"/>
      <c r="K1485" s="4"/>
      <c r="L1485" s="4"/>
      <c r="M1485" s="4"/>
      <c r="N1485" s="185"/>
      <c r="O1485" s="4"/>
      <c r="P1485" s="4"/>
      <c r="Q1485" s="4"/>
      <c r="R1485" s="4"/>
      <c r="S1485" s="4"/>
      <c r="T1485" s="4"/>
      <c r="U1485" s="4"/>
      <c r="V1485" s="4"/>
      <c r="W1485" s="185"/>
      <c r="X1485" s="4"/>
      <c r="Y1485" s="4"/>
      <c r="Z1485" s="4"/>
      <c r="AA1485" s="4"/>
      <c r="AB1485" s="4"/>
      <c r="AC1485" s="4"/>
      <c r="AD1485" s="4"/>
      <c r="AE1485" s="236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5">
        <f ca="1">COUNTIFS(INDIRECT(Data!$J$2),"&lt;&gt;")</f>
        <v>0</v>
      </c>
      <c r="AQ1485" s="45">
        <f ca="1">COUNTIFS(INDIRECT(Data!$J$2),"P")</f>
        <v>0</v>
      </c>
      <c r="AR1485" s="45">
        <f ca="1">COUNTIFS(INDIRECT(Data!$J$2),"A")</f>
        <v>0</v>
      </c>
      <c r="AS1485" s="46">
        <f ca="1">COUNTIFS(INDIRECT(Data!$J$2),"L")</f>
        <v>0</v>
      </c>
      <c r="AT1485" s="47" t="str">
        <f ca="1">IFERROR(Attd_Sheet[[#This Row],[Classes Attended]]/Attd_Sheet[[#This Row],[Column1]],"")</f>
        <v/>
      </c>
      <c r="AU1485" s="26"/>
    </row>
    <row r="1486" spans="1:47" hidden="1" x14ac:dyDescent="0.25">
      <c r="A1486" s="42">
        <f>COUNTIFS(Attd_Sheet[Student ID],Attd_Sheet[[#This Row],[Student ID]])</f>
        <v>0</v>
      </c>
      <c r="B1486" s="13"/>
      <c r="C1486" s="13"/>
      <c r="D1486" s="76"/>
      <c r="E1486" s="75"/>
      <c r="F1486" s="15"/>
      <c r="G1486" s="78"/>
      <c r="H1486" s="15"/>
      <c r="I1486" s="210"/>
      <c r="J1486" s="77"/>
      <c r="K1486" s="4"/>
      <c r="L1486" s="4"/>
      <c r="M1486" s="4"/>
      <c r="N1486" s="185"/>
      <c r="O1486" s="4"/>
      <c r="P1486" s="4"/>
      <c r="Q1486" s="4"/>
      <c r="R1486" s="4"/>
      <c r="S1486" s="4"/>
      <c r="T1486" s="4"/>
      <c r="U1486" s="4"/>
      <c r="V1486" s="4"/>
      <c r="W1486" s="185"/>
      <c r="X1486" s="4"/>
      <c r="Y1486" s="4"/>
      <c r="Z1486" s="4"/>
      <c r="AA1486" s="4"/>
      <c r="AB1486" s="4"/>
      <c r="AC1486" s="4"/>
      <c r="AD1486" s="4"/>
      <c r="AE1486" s="236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5">
        <f ca="1">COUNTIFS(INDIRECT(Data!$J$2),"&lt;&gt;")</f>
        <v>0</v>
      </c>
      <c r="AQ1486" s="45">
        <f ca="1">COUNTIFS(INDIRECT(Data!$J$2),"P")</f>
        <v>0</v>
      </c>
      <c r="AR1486" s="45">
        <f ca="1">COUNTIFS(INDIRECT(Data!$J$2),"A")</f>
        <v>0</v>
      </c>
      <c r="AS1486" s="46">
        <f ca="1">COUNTIFS(INDIRECT(Data!$J$2),"L")</f>
        <v>0</v>
      </c>
      <c r="AT1486" s="47" t="str">
        <f ca="1">IFERROR(Attd_Sheet[[#This Row],[Classes Attended]]/Attd_Sheet[[#This Row],[Column1]],"")</f>
        <v/>
      </c>
      <c r="AU1486" s="26"/>
    </row>
    <row r="1487" spans="1:47" hidden="1" x14ac:dyDescent="0.25">
      <c r="A1487" s="42">
        <f>COUNTIFS(Attd_Sheet[Student ID],Attd_Sheet[[#This Row],[Student ID]])</f>
        <v>0</v>
      </c>
      <c r="B1487" s="13"/>
      <c r="C1487" s="13"/>
      <c r="D1487" s="76"/>
      <c r="E1487" s="75"/>
      <c r="F1487" s="15"/>
      <c r="G1487" s="78"/>
      <c r="H1487" s="15"/>
      <c r="I1487" s="210"/>
      <c r="J1487" s="77"/>
      <c r="K1487" s="4"/>
      <c r="L1487" s="4"/>
      <c r="M1487" s="4"/>
      <c r="N1487" s="185"/>
      <c r="O1487" s="4"/>
      <c r="P1487" s="4"/>
      <c r="Q1487" s="4"/>
      <c r="R1487" s="4"/>
      <c r="S1487" s="4"/>
      <c r="T1487" s="4"/>
      <c r="U1487" s="4"/>
      <c r="V1487" s="4"/>
      <c r="W1487" s="185"/>
      <c r="X1487" s="4"/>
      <c r="Y1487" s="4"/>
      <c r="Z1487" s="4"/>
      <c r="AA1487" s="4"/>
      <c r="AB1487" s="4"/>
      <c r="AC1487" s="4"/>
      <c r="AD1487" s="4"/>
      <c r="AE1487" s="236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5">
        <f ca="1">COUNTIFS(INDIRECT(Data!$J$2),"&lt;&gt;")</f>
        <v>0</v>
      </c>
      <c r="AQ1487" s="45">
        <f ca="1">COUNTIFS(INDIRECT(Data!$J$2),"P")</f>
        <v>0</v>
      </c>
      <c r="AR1487" s="45">
        <f ca="1">COUNTIFS(INDIRECT(Data!$J$2),"A")</f>
        <v>0</v>
      </c>
      <c r="AS1487" s="46">
        <f ca="1">COUNTIFS(INDIRECT(Data!$J$2),"L")</f>
        <v>0</v>
      </c>
      <c r="AT1487" s="47" t="str">
        <f ca="1">IFERROR(Attd_Sheet[[#This Row],[Classes Attended]]/Attd_Sheet[[#This Row],[Column1]],"")</f>
        <v/>
      </c>
      <c r="AU1487" s="26"/>
    </row>
    <row r="1488" spans="1:47" hidden="1" x14ac:dyDescent="0.25">
      <c r="A1488" s="42">
        <f>COUNTIFS(Attd_Sheet[Student ID],Attd_Sheet[[#This Row],[Student ID]])</f>
        <v>0</v>
      </c>
      <c r="B1488" s="13"/>
      <c r="C1488" s="13"/>
      <c r="D1488" s="76"/>
      <c r="E1488" s="75"/>
      <c r="F1488" s="15"/>
      <c r="G1488" s="78"/>
      <c r="H1488" s="15"/>
      <c r="I1488" s="210"/>
      <c r="J1488" s="77"/>
      <c r="K1488" s="4"/>
      <c r="L1488" s="4"/>
      <c r="M1488" s="4"/>
      <c r="N1488" s="185"/>
      <c r="O1488" s="4"/>
      <c r="P1488" s="4"/>
      <c r="Q1488" s="4"/>
      <c r="R1488" s="4"/>
      <c r="S1488" s="4"/>
      <c r="T1488" s="4"/>
      <c r="U1488" s="4"/>
      <c r="V1488" s="4"/>
      <c r="W1488" s="185"/>
      <c r="X1488" s="4"/>
      <c r="Y1488" s="4"/>
      <c r="Z1488" s="4"/>
      <c r="AA1488" s="4"/>
      <c r="AB1488" s="4"/>
      <c r="AC1488" s="4"/>
      <c r="AD1488" s="4"/>
      <c r="AE1488" s="236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5">
        <f ca="1">COUNTIFS(INDIRECT(Data!$J$2),"&lt;&gt;")</f>
        <v>0</v>
      </c>
      <c r="AQ1488" s="45">
        <f ca="1">COUNTIFS(INDIRECT(Data!$J$2),"P")</f>
        <v>0</v>
      </c>
      <c r="AR1488" s="45">
        <f ca="1">COUNTIFS(INDIRECT(Data!$J$2),"A")</f>
        <v>0</v>
      </c>
      <c r="AS1488" s="46">
        <f ca="1">COUNTIFS(INDIRECT(Data!$J$2),"L")</f>
        <v>0</v>
      </c>
      <c r="AT1488" s="47" t="str">
        <f ca="1">IFERROR(Attd_Sheet[[#This Row],[Classes Attended]]/Attd_Sheet[[#This Row],[Column1]],"")</f>
        <v/>
      </c>
      <c r="AU1488" s="26"/>
    </row>
    <row r="1489" spans="1:47" hidden="1" x14ac:dyDescent="0.25">
      <c r="A1489" s="42">
        <f>COUNTIFS(Attd_Sheet[Student ID],Attd_Sheet[[#This Row],[Student ID]])</f>
        <v>0</v>
      </c>
      <c r="B1489" s="13"/>
      <c r="C1489" s="13"/>
      <c r="D1489" s="76"/>
      <c r="E1489" s="75"/>
      <c r="F1489" s="15"/>
      <c r="G1489" s="78"/>
      <c r="H1489" s="15"/>
      <c r="I1489" s="210"/>
      <c r="J1489" s="77"/>
      <c r="K1489" s="4"/>
      <c r="L1489" s="4"/>
      <c r="M1489" s="4"/>
      <c r="N1489" s="185"/>
      <c r="O1489" s="4"/>
      <c r="P1489" s="4"/>
      <c r="Q1489" s="4"/>
      <c r="R1489" s="4"/>
      <c r="S1489" s="4"/>
      <c r="T1489" s="4"/>
      <c r="U1489" s="4"/>
      <c r="V1489" s="4"/>
      <c r="W1489" s="185"/>
      <c r="X1489" s="4"/>
      <c r="Y1489" s="4"/>
      <c r="Z1489" s="4"/>
      <c r="AA1489" s="4"/>
      <c r="AB1489" s="4"/>
      <c r="AC1489" s="4"/>
      <c r="AD1489" s="4"/>
      <c r="AE1489" s="236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5">
        <f ca="1">COUNTIFS(INDIRECT(Data!$J$2),"&lt;&gt;")</f>
        <v>0</v>
      </c>
      <c r="AQ1489" s="45">
        <f ca="1">COUNTIFS(INDIRECT(Data!$J$2),"P")</f>
        <v>0</v>
      </c>
      <c r="AR1489" s="45">
        <f ca="1">COUNTIFS(INDIRECT(Data!$J$2),"A")</f>
        <v>0</v>
      </c>
      <c r="AS1489" s="46">
        <f ca="1">COUNTIFS(INDIRECT(Data!$J$2),"L")</f>
        <v>0</v>
      </c>
      <c r="AT1489" s="47" t="str">
        <f ca="1">IFERROR(Attd_Sheet[[#This Row],[Classes Attended]]/Attd_Sheet[[#This Row],[Column1]],"")</f>
        <v/>
      </c>
      <c r="AU1489" s="26"/>
    </row>
    <row r="1490" spans="1:47" hidden="1" x14ac:dyDescent="0.25">
      <c r="A1490" s="42">
        <f>COUNTIFS(Attd_Sheet[Student ID],Attd_Sheet[[#This Row],[Student ID]])</f>
        <v>0</v>
      </c>
      <c r="B1490" s="13"/>
      <c r="C1490" s="13"/>
      <c r="D1490" s="76"/>
      <c r="E1490" s="75"/>
      <c r="F1490" s="15"/>
      <c r="G1490" s="78"/>
      <c r="H1490" s="15"/>
      <c r="I1490" s="210"/>
      <c r="J1490" s="77"/>
      <c r="K1490" s="4"/>
      <c r="L1490" s="4"/>
      <c r="M1490" s="4"/>
      <c r="N1490" s="185"/>
      <c r="O1490" s="4"/>
      <c r="P1490" s="4"/>
      <c r="Q1490" s="4"/>
      <c r="R1490" s="4"/>
      <c r="S1490" s="4"/>
      <c r="T1490" s="4"/>
      <c r="U1490" s="4"/>
      <c r="V1490" s="4"/>
      <c r="W1490" s="185"/>
      <c r="X1490" s="4"/>
      <c r="Y1490" s="4"/>
      <c r="Z1490" s="4"/>
      <c r="AA1490" s="4"/>
      <c r="AB1490" s="4"/>
      <c r="AC1490" s="4"/>
      <c r="AD1490" s="4"/>
      <c r="AE1490" s="236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5">
        <f ca="1">COUNTIFS(INDIRECT(Data!$J$2),"&lt;&gt;")</f>
        <v>0</v>
      </c>
      <c r="AQ1490" s="45">
        <f ca="1">COUNTIFS(INDIRECT(Data!$J$2),"P")</f>
        <v>0</v>
      </c>
      <c r="AR1490" s="45">
        <f ca="1">COUNTIFS(INDIRECT(Data!$J$2),"A")</f>
        <v>0</v>
      </c>
      <c r="AS1490" s="46">
        <f ca="1">COUNTIFS(INDIRECT(Data!$J$2),"L")</f>
        <v>0</v>
      </c>
      <c r="AT1490" s="47" t="str">
        <f ca="1">IFERROR(Attd_Sheet[[#This Row],[Classes Attended]]/Attd_Sheet[[#This Row],[Column1]],"")</f>
        <v/>
      </c>
      <c r="AU1490" s="26"/>
    </row>
    <row r="1491" spans="1:47" hidden="1" x14ac:dyDescent="0.25">
      <c r="A1491" s="42">
        <f>COUNTIFS(Attd_Sheet[Student ID],Attd_Sheet[[#This Row],[Student ID]])</f>
        <v>0</v>
      </c>
      <c r="B1491" s="13"/>
      <c r="C1491" s="13"/>
      <c r="D1491" s="76"/>
      <c r="E1491" s="75"/>
      <c r="F1491" s="15"/>
      <c r="G1491" s="78"/>
      <c r="H1491" s="15"/>
      <c r="I1491" s="210"/>
      <c r="J1491" s="77"/>
      <c r="K1491" s="4"/>
      <c r="L1491" s="4"/>
      <c r="M1491" s="4"/>
      <c r="N1491" s="185"/>
      <c r="O1491" s="4"/>
      <c r="P1491" s="4"/>
      <c r="Q1491" s="4"/>
      <c r="R1491" s="4"/>
      <c r="S1491" s="4"/>
      <c r="T1491" s="4"/>
      <c r="U1491" s="4"/>
      <c r="V1491" s="4"/>
      <c r="W1491" s="185"/>
      <c r="X1491" s="4"/>
      <c r="Y1491" s="4"/>
      <c r="Z1491" s="4"/>
      <c r="AA1491" s="4"/>
      <c r="AB1491" s="4"/>
      <c r="AC1491" s="4"/>
      <c r="AD1491" s="4"/>
      <c r="AE1491" s="236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5">
        <f ca="1">COUNTIFS(INDIRECT(Data!$J$2),"&lt;&gt;")</f>
        <v>0</v>
      </c>
      <c r="AQ1491" s="45">
        <f ca="1">COUNTIFS(INDIRECT(Data!$J$2),"P")</f>
        <v>0</v>
      </c>
      <c r="AR1491" s="45">
        <f ca="1">COUNTIFS(INDIRECT(Data!$J$2),"A")</f>
        <v>0</v>
      </c>
      <c r="AS1491" s="46">
        <f ca="1">COUNTIFS(INDIRECT(Data!$J$2),"L")</f>
        <v>0</v>
      </c>
      <c r="AT1491" s="47" t="str">
        <f ca="1">IFERROR(Attd_Sheet[[#This Row],[Classes Attended]]/Attd_Sheet[[#This Row],[Column1]],"")</f>
        <v/>
      </c>
      <c r="AU1491" s="26"/>
    </row>
    <row r="1492" spans="1:47" hidden="1" x14ac:dyDescent="0.25">
      <c r="A1492" s="42">
        <f>COUNTIFS(Attd_Sheet[Student ID],Attd_Sheet[[#This Row],[Student ID]])</f>
        <v>0</v>
      </c>
      <c r="B1492" s="13"/>
      <c r="C1492" s="13"/>
      <c r="D1492" s="76"/>
      <c r="E1492" s="75"/>
      <c r="F1492" s="15"/>
      <c r="G1492" s="78"/>
      <c r="H1492" s="15"/>
      <c r="I1492" s="210"/>
      <c r="J1492" s="77"/>
      <c r="K1492" s="4"/>
      <c r="L1492" s="4"/>
      <c r="M1492" s="4"/>
      <c r="N1492" s="185"/>
      <c r="O1492" s="4"/>
      <c r="P1492" s="4"/>
      <c r="Q1492" s="4"/>
      <c r="R1492" s="4"/>
      <c r="S1492" s="4"/>
      <c r="T1492" s="4"/>
      <c r="U1492" s="4"/>
      <c r="V1492" s="4"/>
      <c r="W1492" s="185"/>
      <c r="X1492" s="4"/>
      <c r="Y1492" s="4"/>
      <c r="Z1492" s="4"/>
      <c r="AA1492" s="4"/>
      <c r="AB1492" s="4"/>
      <c r="AC1492" s="4"/>
      <c r="AD1492" s="4"/>
      <c r="AE1492" s="236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5">
        <f ca="1">COUNTIFS(INDIRECT(Data!$J$2),"&lt;&gt;")</f>
        <v>0</v>
      </c>
      <c r="AQ1492" s="45">
        <f ca="1">COUNTIFS(INDIRECT(Data!$J$2),"P")</f>
        <v>0</v>
      </c>
      <c r="AR1492" s="45">
        <f ca="1">COUNTIFS(INDIRECT(Data!$J$2),"A")</f>
        <v>0</v>
      </c>
      <c r="AS1492" s="46">
        <f ca="1">COUNTIFS(INDIRECT(Data!$J$2),"L")</f>
        <v>0</v>
      </c>
      <c r="AT1492" s="47" t="str">
        <f ca="1">IFERROR(Attd_Sheet[[#This Row],[Classes Attended]]/Attd_Sheet[[#This Row],[Column1]],"")</f>
        <v/>
      </c>
      <c r="AU1492" s="26"/>
    </row>
    <row r="1493" spans="1:47" hidden="1" x14ac:dyDescent="0.25">
      <c r="A1493" s="42">
        <f>COUNTIFS(Attd_Sheet[Student ID],Attd_Sheet[[#This Row],[Student ID]])</f>
        <v>0</v>
      </c>
      <c r="B1493" s="13"/>
      <c r="C1493" s="13"/>
      <c r="D1493" s="76"/>
      <c r="E1493" s="75"/>
      <c r="F1493" s="15"/>
      <c r="G1493" s="78"/>
      <c r="H1493" s="15"/>
      <c r="I1493" s="210"/>
      <c r="J1493" s="77"/>
      <c r="K1493" s="4"/>
      <c r="L1493" s="4"/>
      <c r="M1493" s="4"/>
      <c r="N1493" s="185"/>
      <c r="O1493" s="4"/>
      <c r="P1493" s="4"/>
      <c r="Q1493" s="4"/>
      <c r="R1493" s="4"/>
      <c r="S1493" s="4"/>
      <c r="T1493" s="4"/>
      <c r="U1493" s="4"/>
      <c r="V1493" s="4"/>
      <c r="W1493" s="185"/>
      <c r="X1493" s="4"/>
      <c r="Y1493" s="4"/>
      <c r="Z1493" s="4"/>
      <c r="AA1493" s="4"/>
      <c r="AB1493" s="4"/>
      <c r="AC1493" s="4"/>
      <c r="AD1493" s="4"/>
      <c r="AE1493" s="236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5">
        <f ca="1">COUNTIFS(INDIRECT(Data!$J$2),"&lt;&gt;")</f>
        <v>0</v>
      </c>
      <c r="AQ1493" s="45">
        <f ca="1">COUNTIFS(INDIRECT(Data!$J$2),"P")</f>
        <v>0</v>
      </c>
      <c r="AR1493" s="45">
        <f ca="1">COUNTIFS(INDIRECT(Data!$J$2),"A")</f>
        <v>0</v>
      </c>
      <c r="AS1493" s="46">
        <f ca="1">COUNTIFS(INDIRECT(Data!$J$2),"L")</f>
        <v>0</v>
      </c>
      <c r="AT1493" s="47" t="str">
        <f ca="1">IFERROR(Attd_Sheet[[#This Row],[Classes Attended]]/Attd_Sheet[[#This Row],[Column1]],"")</f>
        <v/>
      </c>
      <c r="AU1493" s="26"/>
    </row>
    <row r="1494" spans="1:47" hidden="1" x14ac:dyDescent="0.25">
      <c r="A1494" s="42">
        <f>COUNTIFS(Attd_Sheet[Student ID],Attd_Sheet[[#This Row],[Student ID]])</f>
        <v>0</v>
      </c>
      <c r="B1494" s="13"/>
      <c r="C1494" s="13"/>
      <c r="D1494" s="76"/>
      <c r="E1494" s="75"/>
      <c r="F1494" s="15"/>
      <c r="G1494" s="78"/>
      <c r="H1494" s="15"/>
      <c r="I1494" s="210"/>
      <c r="J1494" s="77"/>
      <c r="K1494" s="4"/>
      <c r="L1494" s="4"/>
      <c r="M1494" s="4"/>
      <c r="N1494" s="185"/>
      <c r="O1494" s="4"/>
      <c r="P1494" s="4"/>
      <c r="Q1494" s="4"/>
      <c r="R1494" s="4"/>
      <c r="S1494" s="4"/>
      <c r="T1494" s="4"/>
      <c r="U1494" s="4"/>
      <c r="V1494" s="4"/>
      <c r="W1494" s="185"/>
      <c r="X1494" s="4"/>
      <c r="Y1494" s="4"/>
      <c r="Z1494" s="4"/>
      <c r="AA1494" s="4"/>
      <c r="AB1494" s="4"/>
      <c r="AC1494" s="4"/>
      <c r="AD1494" s="4"/>
      <c r="AE1494" s="236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5">
        <f ca="1">COUNTIFS(INDIRECT(Data!$J$2),"&lt;&gt;")</f>
        <v>0</v>
      </c>
      <c r="AQ1494" s="45">
        <f ca="1">COUNTIFS(INDIRECT(Data!$J$2),"P")</f>
        <v>0</v>
      </c>
      <c r="AR1494" s="45">
        <f ca="1">COUNTIFS(INDIRECT(Data!$J$2),"A")</f>
        <v>0</v>
      </c>
      <c r="AS1494" s="46">
        <f ca="1">COUNTIFS(INDIRECT(Data!$J$2),"L")</f>
        <v>0</v>
      </c>
      <c r="AT1494" s="47" t="str">
        <f ca="1">IFERROR(Attd_Sheet[[#This Row],[Classes Attended]]/Attd_Sheet[[#This Row],[Column1]],"")</f>
        <v/>
      </c>
      <c r="AU1494" s="26"/>
    </row>
    <row r="1495" spans="1:47" hidden="1" x14ac:dyDescent="0.25">
      <c r="A1495" s="42">
        <f>COUNTIFS(Attd_Sheet[Student ID],Attd_Sheet[[#This Row],[Student ID]])</f>
        <v>0</v>
      </c>
      <c r="B1495" s="13"/>
      <c r="C1495" s="13"/>
      <c r="D1495" s="76"/>
      <c r="E1495" s="75"/>
      <c r="F1495" s="15"/>
      <c r="G1495" s="78"/>
      <c r="H1495" s="15"/>
      <c r="I1495" s="210"/>
      <c r="J1495" s="77"/>
      <c r="K1495" s="4"/>
      <c r="L1495" s="4"/>
      <c r="M1495" s="4"/>
      <c r="N1495" s="185"/>
      <c r="O1495" s="4"/>
      <c r="P1495" s="4"/>
      <c r="Q1495" s="4"/>
      <c r="R1495" s="4"/>
      <c r="S1495" s="4"/>
      <c r="T1495" s="4"/>
      <c r="U1495" s="4"/>
      <c r="V1495" s="4"/>
      <c r="W1495" s="185"/>
      <c r="X1495" s="4"/>
      <c r="Y1495" s="4"/>
      <c r="Z1495" s="4"/>
      <c r="AA1495" s="4"/>
      <c r="AB1495" s="4"/>
      <c r="AC1495" s="4"/>
      <c r="AD1495" s="4"/>
      <c r="AE1495" s="236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5">
        <f ca="1">COUNTIFS(INDIRECT(Data!$J$2),"&lt;&gt;")</f>
        <v>0</v>
      </c>
      <c r="AQ1495" s="45">
        <f ca="1">COUNTIFS(INDIRECT(Data!$J$2),"P")</f>
        <v>0</v>
      </c>
      <c r="AR1495" s="45">
        <f ca="1">COUNTIFS(INDIRECT(Data!$J$2),"A")</f>
        <v>0</v>
      </c>
      <c r="AS1495" s="46">
        <f ca="1">COUNTIFS(INDIRECT(Data!$J$2),"L")</f>
        <v>0</v>
      </c>
      <c r="AT1495" s="47" t="str">
        <f ca="1">IFERROR(Attd_Sheet[[#This Row],[Classes Attended]]/Attd_Sheet[[#This Row],[Column1]],"")</f>
        <v/>
      </c>
      <c r="AU1495" s="26"/>
    </row>
    <row r="1496" spans="1:47" hidden="1" x14ac:dyDescent="0.25">
      <c r="A1496" s="42">
        <f>COUNTIFS(Attd_Sheet[Student ID],Attd_Sheet[[#This Row],[Student ID]])</f>
        <v>0</v>
      </c>
      <c r="B1496" s="13"/>
      <c r="C1496" s="13"/>
      <c r="D1496" s="76"/>
      <c r="E1496" s="75"/>
      <c r="F1496" s="15"/>
      <c r="G1496" s="78"/>
      <c r="H1496" s="15"/>
      <c r="I1496" s="210"/>
      <c r="J1496" s="77"/>
      <c r="K1496" s="4"/>
      <c r="L1496" s="4"/>
      <c r="M1496" s="4"/>
      <c r="N1496" s="185"/>
      <c r="O1496" s="4"/>
      <c r="P1496" s="4"/>
      <c r="Q1496" s="4"/>
      <c r="R1496" s="4"/>
      <c r="S1496" s="4"/>
      <c r="T1496" s="4"/>
      <c r="U1496" s="4"/>
      <c r="V1496" s="4"/>
      <c r="W1496" s="185"/>
      <c r="X1496" s="4"/>
      <c r="Y1496" s="4"/>
      <c r="Z1496" s="4"/>
      <c r="AA1496" s="4"/>
      <c r="AB1496" s="4"/>
      <c r="AC1496" s="4"/>
      <c r="AD1496" s="4"/>
      <c r="AE1496" s="236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5">
        <f ca="1">COUNTIFS(INDIRECT(Data!$J$2),"&lt;&gt;")</f>
        <v>0</v>
      </c>
      <c r="AQ1496" s="45">
        <f ca="1">COUNTIFS(INDIRECT(Data!$J$2),"P")</f>
        <v>0</v>
      </c>
      <c r="AR1496" s="45">
        <f ca="1">COUNTIFS(INDIRECT(Data!$J$2),"A")</f>
        <v>0</v>
      </c>
      <c r="AS1496" s="46">
        <f ca="1">COUNTIFS(INDIRECT(Data!$J$2),"L")</f>
        <v>0</v>
      </c>
      <c r="AT1496" s="47" t="str">
        <f ca="1">IFERROR(Attd_Sheet[[#This Row],[Classes Attended]]/Attd_Sheet[[#This Row],[Column1]],"")</f>
        <v/>
      </c>
      <c r="AU1496" s="26"/>
    </row>
    <row r="1497" spans="1:47" hidden="1" x14ac:dyDescent="0.25">
      <c r="A1497" s="42">
        <f>COUNTIFS(Attd_Sheet[Student ID],Attd_Sheet[[#This Row],[Student ID]])</f>
        <v>0</v>
      </c>
      <c r="B1497" s="13"/>
      <c r="C1497" s="13"/>
      <c r="D1497" s="76"/>
      <c r="E1497" s="75"/>
      <c r="F1497" s="15"/>
      <c r="G1497" s="78"/>
      <c r="H1497" s="15"/>
      <c r="I1497" s="210"/>
      <c r="J1497" s="77"/>
      <c r="K1497" s="4"/>
      <c r="L1497" s="4"/>
      <c r="M1497" s="4"/>
      <c r="N1497" s="185"/>
      <c r="O1497" s="4"/>
      <c r="P1497" s="4"/>
      <c r="Q1497" s="4"/>
      <c r="R1497" s="4"/>
      <c r="S1497" s="4"/>
      <c r="T1497" s="4"/>
      <c r="U1497" s="4"/>
      <c r="V1497" s="4"/>
      <c r="W1497" s="185"/>
      <c r="X1497" s="4"/>
      <c r="Y1497" s="4"/>
      <c r="Z1497" s="4"/>
      <c r="AA1497" s="4"/>
      <c r="AB1497" s="4"/>
      <c r="AC1497" s="4"/>
      <c r="AD1497" s="4"/>
      <c r="AE1497" s="236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5">
        <f ca="1">COUNTIFS(INDIRECT(Data!$J$2),"&lt;&gt;")</f>
        <v>0</v>
      </c>
      <c r="AQ1497" s="45">
        <f ca="1">COUNTIFS(INDIRECT(Data!$J$2),"P")</f>
        <v>0</v>
      </c>
      <c r="AR1497" s="45">
        <f ca="1">COUNTIFS(INDIRECT(Data!$J$2),"A")</f>
        <v>0</v>
      </c>
      <c r="AS1497" s="46">
        <f ca="1">COUNTIFS(INDIRECT(Data!$J$2),"L")</f>
        <v>0</v>
      </c>
      <c r="AT1497" s="47" t="str">
        <f ca="1">IFERROR(Attd_Sheet[[#This Row],[Classes Attended]]/Attd_Sheet[[#This Row],[Column1]],"")</f>
        <v/>
      </c>
      <c r="AU1497" s="26"/>
    </row>
    <row r="1498" spans="1:47" hidden="1" x14ac:dyDescent="0.25">
      <c r="A1498" s="42">
        <f>COUNTIFS(Attd_Sheet[Student ID],Attd_Sheet[[#This Row],[Student ID]])</f>
        <v>0</v>
      </c>
      <c r="B1498" s="13"/>
      <c r="C1498" s="13"/>
      <c r="D1498" s="76"/>
      <c r="E1498" s="75"/>
      <c r="F1498" s="15"/>
      <c r="G1498" s="78"/>
      <c r="H1498" s="15"/>
      <c r="I1498" s="210"/>
      <c r="J1498" s="77"/>
      <c r="K1498" s="4"/>
      <c r="L1498" s="4"/>
      <c r="M1498" s="4"/>
      <c r="N1498" s="185"/>
      <c r="O1498" s="4"/>
      <c r="P1498" s="4"/>
      <c r="Q1498" s="4"/>
      <c r="R1498" s="4"/>
      <c r="S1498" s="4"/>
      <c r="T1498" s="4"/>
      <c r="U1498" s="4"/>
      <c r="V1498" s="4"/>
      <c r="W1498" s="185"/>
      <c r="X1498" s="4"/>
      <c r="Y1498" s="4"/>
      <c r="Z1498" s="4"/>
      <c r="AA1498" s="4"/>
      <c r="AB1498" s="4"/>
      <c r="AC1498" s="4"/>
      <c r="AD1498" s="4"/>
      <c r="AE1498" s="236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5">
        <f ca="1">COUNTIFS(INDIRECT(Data!$J$2),"&lt;&gt;")</f>
        <v>0</v>
      </c>
      <c r="AQ1498" s="45">
        <f ca="1">COUNTIFS(INDIRECT(Data!$J$2),"P")</f>
        <v>0</v>
      </c>
      <c r="AR1498" s="45">
        <f ca="1">COUNTIFS(INDIRECT(Data!$J$2),"A")</f>
        <v>0</v>
      </c>
      <c r="AS1498" s="46">
        <f ca="1">COUNTIFS(INDIRECT(Data!$J$2),"L")</f>
        <v>0</v>
      </c>
      <c r="AT1498" s="47" t="str">
        <f ca="1">IFERROR(Attd_Sheet[[#This Row],[Classes Attended]]/Attd_Sheet[[#This Row],[Column1]],"")</f>
        <v/>
      </c>
      <c r="AU1498" s="26"/>
    </row>
    <row r="1499" spans="1:47" hidden="1" x14ac:dyDescent="0.25">
      <c r="A1499" s="42">
        <f>COUNTIFS(Attd_Sheet[Student ID],Attd_Sheet[[#This Row],[Student ID]])</f>
        <v>0</v>
      </c>
      <c r="B1499" s="13"/>
      <c r="C1499" s="13"/>
      <c r="D1499" s="76"/>
      <c r="E1499" s="75"/>
      <c r="F1499" s="15"/>
      <c r="G1499" s="78"/>
      <c r="H1499" s="15"/>
      <c r="I1499" s="210"/>
      <c r="J1499" s="77"/>
      <c r="K1499" s="4"/>
      <c r="L1499" s="4"/>
      <c r="M1499" s="4"/>
      <c r="N1499" s="185"/>
      <c r="O1499" s="4"/>
      <c r="P1499" s="4"/>
      <c r="Q1499" s="4"/>
      <c r="R1499" s="4"/>
      <c r="S1499" s="4"/>
      <c r="T1499" s="4"/>
      <c r="U1499" s="4"/>
      <c r="V1499" s="4"/>
      <c r="W1499" s="185"/>
      <c r="X1499" s="4"/>
      <c r="Y1499" s="4"/>
      <c r="Z1499" s="4"/>
      <c r="AA1499" s="4"/>
      <c r="AB1499" s="4"/>
      <c r="AC1499" s="4"/>
      <c r="AD1499" s="4"/>
      <c r="AE1499" s="236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5">
        <f ca="1">COUNTIFS(INDIRECT(Data!$J$2),"&lt;&gt;")</f>
        <v>0</v>
      </c>
      <c r="AQ1499" s="45">
        <f ca="1">COUNTIFS(INDIRECT(Data!$J$2),"P")</f>
        <v>0</v>
      </c>
      <c r="AR1499" s="45">
        <f ca="1">COUNTIFS(INDIRECT(Data!$J$2),"A")</f>
        <v>0</v>
      </c>
      <c r="AS1499" s="46">
        <f ca="1">COUNTIFS(INDIRECT(Data!$J$2),"L")</f>
        <v>0</v>
      </c>
      <c r="AT1499" s="47" t="str">
        <f ca="1">IFERROR(Attd_Sheet[[#This Row],[Classes Attended]]/Attd_Sheet[[#This Row],[Column1]],"")</f>
        <v/>
      </c>
      <c r="AU1499" s="26"/>
    </row>
    <row r="1500" spans="1:47" hidden="1" x14ac:dyDescent="0.25">
      <c r="A1500" s="42">
        <f>COUNTIFS(Attd_Sheet[Student ID],Attd_Sheet[[#This Row],[Student ID]])</f>
        <v>0</v>
      </c>
      <c r="B1500" s="13"/>
      <c r="C1500" s="13"/>
      <c r="D1500" s="76"/>
      <c r="E1500" s="75"/>
      <c r="F1500" s="15"/>
      <c r="G1500" s="78"/>
      <c r="H1500" s="15"/>
      <c r="I1500" s="210"/>
      <c r="J1500" s="77"/>
      <c r="K1500" s="4"/>
      <c r="L1500" s="4"/>
      <c r="M1500" s="4"/>
      <c r="N1500" s="185"/>
      <c r="O1500" s="4"/>
      <c r="P1500" s="4"/>
      <c r="Q1500" s="4"/>
      <c r="R1500" s="4"/>
      <c r="S1500" s="4"/>
      <c r="T1500" s="4"/>
      <c r="U1500" s="4"/>
      <c r="V1500" s="4"/>
      <c r="W1500" s="185"/>
      <c r="X1500" s="4"/>
      <c r="Y1500" s="4"/>
      <c r="Z1500" s="4"/>
      <c r="AA1500" s="4"/>
      <c r="AB1500" s="4"/>
      <c r="AC1500" s="4"/>
      <c r="AD1500" s="4"/>
      <c r="AE1500" s="236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5">
        <f ca="1">COUNTIFS(INDIRECT(Data!$J$2),"&lt;&gt;")</f>
        <v>0</v>
      </c>
      <c r="AQ1500" s="45">
        <f ca="1">COUNTIFS(INDIRECT(Data!$J$2),"P")</f>
        <v>0</v>
      </c>
      <c r="AR1500" s="45">
        <f ca="1">COUNTIFS(INDIRECT(Data!$J$2),"A")</f>
        <v>0</v>
      </c>
      <c r="AS1500" s="46">
        <f ca="1">COUNTIFS(INDIRECT(Data!$J$2),"L")</f>
        <v>0</v>
      </c>
      <c r="AT1500" s="47" t="str">
        <f ca="1">IFERROR(Attd_Sheet[[#This Row],[Classes Attended]]/Attd_Sheet[[#This Row],[Column1]],"")</f>
        <v/>
      </c>
      <c r="AU1500" s="26"/>
    </row>
    <row r="1501" spans="1:47" hidden="1" x14ac:dyDescent="0.25">
      <c r="A1501" s="42">
        <f>COUNTIFS(Attd_Sheet[Student ID],Attd_Sheet[[#This Row],[Student ID]])</f>
        <v>0</v>
      </c>
      <c r="B1501" s="13"/>
      <c r="C1501" s="13"/>
      <c r="D1501" s="76"/>
      <c r="E1501" s="75"/>
      <c r="F1501" s="15"/>
      <c r="G1501" s="78"/>
      <c r="H1501" s="15"/>
      <c r="I1501" s="210"/>
      <c r="J1501" s="77"/>
      <c r="K1501" s="4"/>
      <c r="L1501" s="4"/>
      <c r="M1501" s="4"/>
      <c r="N1501" s="185"/>
      <c r="O1501" s="4"/>
      <c r="P1501" s="4"/>
      <c r="Q1501" s="4"/>
      <c r="R1501" s="4"/>
      <c r="S1501" s="4"/>
      <c r="T1501" s="4"/>
      <c r="U1501" s="4"/>
      <c r="V1501" s="4"/>
      <c r="W1501" s="185"/>
      <c r="X1501" s="4"/>
      <c r="Y1501" s="4"/>
      <c r="Z1501" s="4"/>
      <c r="AA1501" s="4"/>
      <c r="AB1501" s="4"/>
      <c r="AC1501" s="4"/>
      <c r="AD1501" s="4"/>
      <c r="AE1501" s="236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5">
        <f ca="1">COUNTIFS(INDIRECT(Data!$J$2),"&lt;&gt;")</f>
        <v>0</v>
      </c>
      <c r="AQ1501" s="45">
        <f ca="1">COUNTIFS(INDIRECT(Data!$J$2),"P")</f>
        <v>0</v>
      </c>
      <c r="AR1501" s="45">
        <f ca="1">COUNTIFS(INDIRECT(Data!$J$2),"A")</f>
        <v>0</v>
      </c>
      <c r="AS1501" s="46">
        <f ca="1">COUNTIFS(INDIRECT(Data!$J$2),"L")</f>
        <v>0</v>
      </c>
      <c r="AT1501" s="47" t="str">
        <f ca="1">IFERROR(Attd_Sheet[[#This Row],[Classes Attended]]/Attd_Sheet[[#This Row],[Column1]],"")</f>
        <v/>
      </c>
      <c r="AU1501" s="26"/>
    </row>
    <row r="1502" spans="1:47" hidden="1" x14ac:dyDescent="0.25">
      <c r="A1502" s="42">
        <f>COUNTIFS(Attd_Sheet[Student ID],Attd_Sheet[[#This Row],[Student ID]])</f>
        <v>0</v>
      </c>
      <c r="B1502" s="13"/>
      <c r="C1502" s="13"/>
      <c r="D1502" s="76"/>
      <c r="E1502" s="75"/>
      <c r="F1502" s="15"/>
      <c r="G1502" s="78"/>
      <c r="H1502" s="15"/>
      <c r="I1502" s="210"/>
      <c r="J1502" s="77"/>
      <c r="K1502" s="4"/>
      <c r="L1502" s="4"/>
      <c r="M1502" s="4"/>
      <c r="N1502" s="185"/>
      <c r="O1502" s="4"/>
      <c r="P1502" s="4"/>
      <c r="Q1502" s="4"/>
      <c r="R1502" s="4"/>
      <c r="S1502" s="4"/>
      <c r="T1502" s="4"/>
      <c r="U1502" s="4"/>
      <c r="V1502" s="4"/>
      <c r="W1502" s="185"/>
      <c r="X1502" s="4"/>
      <c r="Y1502" s="4"/>
      <c r="Z1502" s="4"/>
      <c r="AA1502" s="4"/>
      <c r="AB1502" s="4"/>
      <c r="AC1502" s="4"/>
      <c r="AD1502" s="4"/>
      <c r="AE1502" s="236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5">
        <f ca="1">COUNTIFS(INDIRECT(Data!$J$2),"&lt;&gt;")</f>
        <v>0</v>
      </c>
      <c r="AQ1502" s="45">
        <f ca="1">COUNTIFS(INDIRECT(Data!$J$2),"P")</f>
        <v>0</v>
      </c>
      <c r="AR1502" s="45">
        <f ca="1">COUNTIFS(INDIRECT(Data!$J$2),"A")</f>
        <v>0</v>
      </c>
      <c r="AS1502" s="46">
        <f ca="1">COUNTIFS(INDIRECT(Data!$J$2),"L")</f>
        <v>0</v>
      </c>
      <c r="AT1502" s="47" t="str">
        <f ca="1">IFERROR(Attd_Sheet[[#This Row],[Classes Attended]]/Attd_Sheet[[#This Row],[Column1]],"")</f>
        <v/>
      </c>
      <c r="AU1502" s="26"/>
    </row>
    <row r="1503" spans="1:47" hidden="1" x14ac:dyDescent="0.25">
      <c r="A1503" s="42">
        <f>COUNTIFS(Attd_Sheet[Student ID],Attd_Sheet[[#This Row],[Student ID]])</f>
        <v>0</v>
      </c>
      <c r="B1503" s="13"/>
      <c r="C1503" s="13"/>
      <c r="D1503" s="76"/>
      <c r="E1503" s="75"/>
      <c r="F1503" s="15"/>
      <c r="G1503" s="78"/>
      <c r="H1503" s="15"/>
      <c r="I1503" s="210"/>
      <c r="J1503" s="77"/>
      <c r="K1503" s="4"/>
      <c r="L1503" s="4"/>
      <c r="M1503" s="4"/>
      <c r="N1503" s="185"/>
      <c r="O1503" s="4"/>
      <c r="P1503" s="4"/>
      <c r="Q1503" s="4"/>
      <c r="R1503" s="4"/>
      <c r="S1503" s="4"/>
      <c r="T1503" s="4"/>
      <c r="U1503" s="4"/>
      <c r="V1503" s="4"/>
      <c r="W1503" s="185"/>
      <c r="X1503" s="4"/>
      <c r="Y1503" s="4"/>
      <c r="Z1503" s="4"/>
      <c r="AA1503" s="4"/>
      <c r="AB1503" s="4"/>
      <c r="AC1503" s="4"/>
      <c r="AD1503" s="4"/>
      <c r="AE1503" s="236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5">
        <f ca="1">COUNTIFS(INDIRECT(Data!$J$2),"&lt;&gt;")</f>
        <v>0</v>
      </c>
      <c r="AQ1503" s="45">
        <f ca="1">COUNTIFS(INDIRECT(Data!$J$2),"P")</f>
        <v>0</v>
      </c>
      <c r="AR1503" s="45">
        <f ca="1">COUNTIFS(INDIRECT(Data!$J$2),"A")</f>
        <v>0</v>
      </c>
      <c r="AS1503" s="46">
        <f ca="1">COUNTIFS(INDIRECT(Data!$J$2),"L")</f>
        <v>0</v>
      </c>
      <c r="AT1503" s="47" t="str">
        <f ca="1">IFERROR(Attd_Sheet[[#This Row],[Classes Attended]]/Attd_Sheet[[#This Row],[Column1]],"")</f>
        <v/>
      </c>
      <c r="AU1503" s="26"/>
    </row>
    <row r="1504" spans="1:47" hidden="1" x14ac:dyDescent="0.25">
      <c r="A1504" s="42">
        <f>COUNTIFS(Attd_Sheet[Student ID],Attd_Sheet[[#This Row],[Student ID]])</f>
        <v>0</v>
      </c>
      <c r="B1504" s="13"/>
      <c r="C1504" s="13"/>
      <c r="D1504" s="76"/>
      <c r="E1504" s="75"/>
      <c r="F1504" s="15"/>
      <c r="G1504" s="78"/>
      <c r="H1504" s="15"/>
      <c r="I1504" s="210"/>
      <c r="J1504" s="77"/>
      <c r="K1504" s="4"/>
      <c r="L1504" s="4"/>
      <c r="M1504" s="4"/>
      <c r="N1504" s="185"/>
      <c r="O1504" s="4"/>
      <c r="P1504" s="4"/>
      <c r="Q1504" s="4"/>
      <c r="R1504" s="4"/>
      <c r="S1504" s="4"/>
      <c r="T1504" s="4"/>
      <c r="U1504" s="4"/>
      <c r="V1504" s="4"/>
      <c r="W1504" s="185"/>
      <c r="X1504" s="4"/>
      <c r="Y1504" s="4"/>
      <c r="Z1504" s="4"/>
      <c r="AA1504" s="4"/>
      <c r="AB1504" s="4"/>
      <c r="AC1504" s="4"/>
      <c r="AD1504" s="4"/>
      <c r="AE1504" s="236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5">
        <f ca="1">COUNTIFS(INDIRECT(Data!$J$2),"&lt;&gt;")</f>
        <v>0</v>
      </c>
      <c r="AQ1504" s="45">
        <f ca="1">COUNTIFS(INDIRECT(Data!$J$2),"P")</f>
        <v>0</v>
      </c>
      <c r="AR1504" s="45">
        <f ca="1">COUNTIFS(INDIRECT(Data!$J$2),"A")</f>
        <v>0</v>
      </c>
      <c r="AS1504" s="46">
        <f ca="1">COUNTIFS(INDIRECT(Data!$J$2),"L")</f>
        <v>0</v>
      </c>
      <c r="AT1504" s="47" t="str">
        <f ca="1">IFERROR(Attd_Sheet[[#This Row],[Classes Attended]]/Attd_Sheet[[#This Row],[Column1]],"")</f>
        <v/>
      </c>
      <c r="AU1504" s="26"/>
    </row>
    <row r="1505" spans="1:47" hidden="1" x14ac:dyDescent="0.25">
      <c r="A1505" s="42">
        <f>COUNTIFS(Attd_Sheet[Student ID],Attd_Sheet[[#This Row],[Student ID]])</f>
        <v>0</v>
      </c>
      <c r="B1505" s="13"/>
      <c r="C1505" s="13"/>
      <c r="D1505" s="76"/>
      <c r="E1505" s="75"/>
      <c r="F1505" s="15"/>
      <c r="G1505" s="78"/>
      <c r="H1505" s="15"/>
      <c r="I1505" s="210"/>
      <c r="J1505" s="77"/>
      <c r="K1505" s="4"/>
      <c r="L1505" s="4"/>
      <c r="M1505" s="4"/>
      <c r="N1505" s="185"/>
      <c r="O1505" s="4"/>
      <c r="P1505" s="4"/>
      <c r="Q1505" s="4"/>
      <c r="R1505" s="4"/>
      <c r="S1505" s="4"/>
      <c r="T1505" s="4"/>
      <c r="U1505" s="4"/>
      <c r="V1505" s="4"/>
      <c r="W1505" s="185"/>
      <c r="X1505" s="4"/>
      <c r="Y1505" s="4"/>
      <c r="Z1505" s="4"/>
      <c r="AA1505" s="4"/>
      <c r="AB1505" s="4"/>
      <c r="AC1505" s="4"/>
      <c r="AD1505" s="4"/>
      <c r="AE1505" s="236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5">
        <f ca="1">COUNTIFS(INDIRECT(Data!$J$2),"&lt;&gt;")</f>
        <v>0</v>
      </c>
      <c r="AQ1505" s="45">
        <f ca="1">COUNTIFS(INDIRECT(Data!$J$2),"P")</f>
        <v>0</v>
      </c>
      <c r="AR1505" s="45">
        <f ca="1">COUNTIFS(INDIRECT(Data!$J$2),"A")</f>
        <v>0</v>
      </c>
      <c r="AS1505" s="46">
        <f ca="1">COUNTIFS(INDIRECT(Data!$J$2),"L")</f>
        <v>0</v>
      </c>
      <c r="AT1505" s="47" t="str">
        <f ca="1">IFERROR(Attd_Sheet[[#This Row],[Classes Attended]]/Attd_Sheet[[#This Row],[Column1]],"")</f>
        <v/>
      </c>
      <c r="AU1505" s="26"/>
    </row>
    <row r="1506" spans="1:47" hidden="1" x14ac:dyDescent="0.25">
      <c r="A1506" s="42">
        <f>COUNTIFS(Attd_Sheet[Student ID],Attd_Sheet[[#This Row],[Student ID]])</f>
        <v>0</v>
      </c>
      <c r="B1506" s="13"/>
      <c r="C1506" s="13"/>
      <c r="D1506" s="76"/>
      <c r="E1506" s="75"/>
      <c r="F1506" s="15"/>
      <c r="G1506" s="78"/>
      <c r="H1506" s="15"/>
      <c r="I1506" s="210"/>
      <c r="J1506" s="77"/>
      <c r="K1506" s="4"/>
      <c r="L1506" s="4"/>
      <c r="M1506" s="4"/>
      <c r="N1506" s="185"/>
      <c r="O1506" s="4"/>
      <c r="P1506" s="4"/>
      <c r="Q1506" s="4"/>
      <c r="R1506" s="4"/>
      <c r="S1506" s="4"/>
      <c r="T1506" s="4"/>
      <c r="U1506" s="4"/>
      <c r="V1506" s="4"/>
      <c r="W1506" s="185"/>
      <c r="X1506" s="4"/>
      <c r="Y1506" s="4"/>
      <c r="Z1506" s="4"/>
      <c r="AA1506" s="4"/>
      <c r="AB1506" s="4"/>
      <c r="AC1506" s="4"/>
      <c r="AD1506" s="4"/>
      <c r="AE1506" s="236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5">
        <f ca="1">COUNTIFS(INDIRECT(Data!$J$2),"&lt;&gt;")</f>
        <v>0</v>
      </c>
      <c r="AQ1506" s="45">
        <f ca="1">COUNTIFS(INDIRECT(Data!$J$2),"P")</f>
        <v>0</v>
      </c>
      <c r="AR1506" s="45">
        <f ca="1">COUNTIFS(INDIRECT(Data!$J$2),"A")</f>
        <v>0</v>
      </c>
      <c r="AS1506" s="46">
        <f ca="1">COUNTIFS(INDIRECT(Data!$J$2),"L")</f>
        <v>0</v>
      </c>
      <c r="AT1506" s="47" t="str">
        <f ca="1">IFERROR(Attd_Sheet[[#This Row],[Classes Attended]]/Attd_Sheet[[#This Row],[Column1]],"")</f>
        <v/>
      </c>
      <c r="AU1506" s="26"/>
    </row>
    <row r="1507" spans="1:47" hidden="1" x14ac:dyDescent="0.25">
      <c r="A1507" s="42">
        <f>COUNTIFS(Attd_Sheet[Student ID],Attd_Sheet[[#This Row],[Student ID]])</f>
        <v>0</v>
      </c>
      <c r="B1507" s="13"/>
      <c r="C1507" s="13"/>
      <c r="D1507" s="76"/>
      <c r="E1507" s="75"/>
      <c r="F1507" s="15"/>
      <c r="G1507" s="78"/>
      <c r="H1507" s="15"/>
      <c r="I1507" s="210"/>
      <c r="J1507" s="77"/>
      <c r="K1507" s="4"/>
      <c r="L1507" s="4"/>
      <c r="M1507" s="4"/>
      <c r="N1507" s="185"/>
      <c r="O1507" s="4"/>
      <c r="P1507" s="4"/>
      <c r="Q1507" s="4"/>
      <c r="R1507" s="4"/>
      <c r="S1507" s="4"/>
      <c r="T1507" s="4"/>
      <c r="U1507" s="4"/>
      <c r="V1507" s="4"/>
      <c r="W1507" s="185"/>
      <c r="X1507" s="4"/>
      <c r="Y1507" s="4"/>
      <c r="Z1507" s="4"/>
      <c r="AA1507" s="4"/>
      <c r="AB1507" s="4"/>
      <c r="AC1507" s="4"/>
      <c r="AD1507" s="4"/>
      <c r="AE1507" s="236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5">
        <f ca="1">COUNTIFS(INDIRECT(Data!$J$2),"&lt;&gt;")</f>
        <v>0</v>
      </c>
      <c r="AQ1507" s="45">
        <f ca="1">COUNTIFS(INDIRECT(Data!$J$2),"P")</f>
        <v>0</v>
      </c>
      <c r="AR1507" s="45">
        <f ca="1">COUNTIFS(INDIRECT(Data!$J$2),"A")</f>
        <v>0</v>
      </c>
      <c r="AS1507" s="46">
        <f ca="1">COUNTIFS(INDIRECT(Data!$J$2),"L")</f>
        <v>0</v>
      </c>
      <c r="AT1507" s="47" t="str">
        <f ca="1">IFERROR(Attd_Sheet[[#This Row],[Classes Attended]]/Attd_Sheet[[#This Row],[Column1]],"")</f>
        <v/>
      </c>
      <c r="AU1507" s="26"/>
    </row>
    <row r="1508" spans="1:47" hidden="1" x14ac:dyDescent="0.25">
      <c r="A1508" s="42">
        <f>COUNTIFS(Attd_Sheet[Student ID],Attd_Sheet[[#This Row],[Student ID]])</f>
        <v>0</v>
      </c>
      <c r="B1508" s="13"/>
      <c r="C1508" s="13"/>
      <c r="D1508" s="76"/>
      <c r="E1508" s="75"/>
      <c r="F1508" s="15"/>
      <c r="G1508" s="78"/>
      <c r="H1508" s="15"/>
      <c r="I1508" s="210"/>
      <c r="J1508" s="77"/>
      <c r="K1508" s="4"/>
      <c r="L1508" s="4"/>
      <c r="M1508" s="4"/>
      <c r="N1508" s="185"/>
      <c r="O1508" s="4"/>
      <c r="P1508" s="4"/>
      <c r="Q1508" s="4"/>
      <c r="R1508" s="4"/>
      <c r="S1508" s="4"/>
      <c r="T1508" s="4"/>
      <c r="U1508" s="4"/>
      <c r="V1508" s="4"/>
      <c r="W1508" s="185"/>
      <c r="X1508" s="4"/>
      <c r="Y1508" s="4"/>
      <c r="Z1508" s="4"/>
      <c r="AA1508" s="4"/>
      <c r="AB1508" s="4"/>
      <c r="AC1508" s="4"/>
      <c r="AD1508" s="4"/>
      <c r="AE1508" s="236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5">
        <f ca="1">COUNTIFS(INDIRECT(Data!$J$2),"&lt;&gt;")</f>
        <v>0</v>
      </c>
      <c r="AQ1508" s="45">
        <f ca="1">COUNTIFS(INDIRECT(Data!$J$2),"P")</f>
        <v>0</v>
      </c>
      <c r="AR1508" s="45">
        <f ca="1">COUNTIFS(INDIRECT(Data!$J$2),"A")</f>
        <v>0</v>
      </c>
      <c r="AS1508" s="46">
        <f ca="1">COUNTIFS(INDIRECT(Data!$J$2),"L")</f>
        <v>0</v>
      </c>
      <c r="AT1508" s="47" t="str">
        <f ca="1">IFERROR(Attd_Sheet[[#This Row],[Classes Attended]]/Attd_Sheet[[#This Row],[Column1]],"")</f>
        <v/>
      </c>
      <c r="AU1508" s="26"/>
    </row>
    <row r="1509" spans="1:47" hidden="1" x14ac:dyDescent="0.25">
      <c r="A1509" s="42">
        <f>COUNTIFS(Attd_Sheet[Student ID],Attd_Sheet[[#This Row],[Student ID]])</f>
        <v>0</v>
      </c>
      <c r="B1509" s="13"/>
      <c r="C1509" s="13"/>
      <c r="D1509" s="76"/>
      <c r="E1509" s="75"/>
      <c r="F1509" s="15"/>
      <c r="G1509" s="78"/>
      <c r="H1509" s="15"/>
      <c r="I1509" s="210"/>
      <c r="J1509" s="77"/>
      <c r="K1509" s="4"/>
      <c r="L1509" s="4"/>
      <c r="M1509" s="4"/>
      <c r="N1509" s="185"/>
      <c r="O1509" s="4"/>
      <c r="P1509" s="4"/>
      <c r="Q1509" s="4"/>
      <c r="R1509" s="4"/>
      <c r="S1509" s="4"/>
      <c r="T1509" s="4"/>
      <c r="U1509" s="4"/>
      <c r="V1509" s="4"/>
      <c r="W1509" s="185"/>
      <c r="X1509" s="4"/>
      <c r="Y1509" s="4"/>
      <c r="Z1509" s="4"/>
      <c r="AA1509" s="4"/>
      <c r="AB1509" s="4"/>
      <c r="AC1509" s="4"/>
      <c r="AD1509" s="4"/>
      <c r="AE1509" s="236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5">
        <f ca="1">COUNTIFS(INDIRECT(Data!$J$2),"&lt;&gt;")</f>
        <v>0</v>
      </c>
      <c r="AQ1509" s="45">
        <f ca="1">COUNTIFS(INDIRECT(Data!$J$2),"P")</f>
        <v>0</v>
      </c>
      <c r="AR1509" s="45">
        <f ca="1">COUNTIFS(INDIRECT(Data!$J$2),"A")</f>
        <v>0</v>
      </c>
      <c r="AS1509" s="46">
        <f ca="1">COUNTIFS(INDIRECT(Data!$J$2),"L")</f>
        <v>0</v>
      </c>
      <c r="AT1509" s="47" t="str">
        <f ca="1">IFERROR(Attd_Sheet[[#This Row],[Classes Attended]]/Attd_Sheet[[#This Row],[Column1]],"")</f>
        <v/>
      </c>
      <c r="AU1509" s="26"/>
    </row>
    <row r="1510" spans="1:47" hidden="1" x14ac:dyDescent="0.25">
      <c r="A1510" s="42">
        <f>COUNTIFS(Attd_Sheet[Student ID],Attd_Sheet[[#This Row],[Student ID]])</f>
        <v>0</v>
      </c>
      <c r="B1510" s="13"/>
      <c r="C1510" s="13"/>
      <c r="D1510" s="76"/>
      <c r="E1510" s="75"/>
      <c r="F1510" s="15"/>
      <c r="G1510" s="78"/>
      <c r="H1510" s="15"/>
      <c r="I1510" s="210"/>
      <c r="J1510" s="77"/>
      <c r="K1510" s="4"/>
      <c r="L1510" s="4"/>
      <c r="M1510" s="4"/>
      <c r="N1510" s="185"/>
      <c r="O1510" s="4"/>
      <c r="P1510" s="4"/>
      <c r="Q1510" s="4"/>
      <c r="R1510" s="4"/>
      <c r="S1510" s="4"/>
      <c r="T1510" s="4"/>
      <c r="U1510" s="4"/>
      <c r="V1510" s="4"/>
      <c r="W1510" s="185"/>
      <c r="X1510" s="4"/>
      <c r="Y1510" s="4"/>
      <c r="Z1510" s="4"/>
      <c r="AA1510" s="4"/>
      <c r="AB1510" s="4"/>
      <c r="AC1510" s="4"/>
      <c r="AD1510" s="4"/>
      <c r="AE1510" s="236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5">
        <f ca="1">COUNTIFS(INDIRECT(Data!$J$2),"&lt;&gt;")</f>
        <v>0</v>
      </c>
      <c r="AQ1510" s="45">
        <f ca="1">COUNTIFS(INDIRECT(Data!$J$2),"P")</f>
        <v>0</v>
      </c>
      <c r="AR1510" s="45">
        <f ca="1">COUNTIFS(INDIRECT(Data!$J$2),"A")</f>
        <v>0</v>
      </c>
      <c r="AS1510" s="46">
        <f ca="1">COUNTIFS(INDIRECT(Data!$J$2),"L")</f>
        <v>0</v>
      </c>
      <c r="AT1510" s="47" t="str">
        <f ca="1">IFERROR(Attd_Sheet[[#This Row],[Classes Attended]]/Attd_Sheet[[#This Row],[Column1]],"")</f>
        <v/>
      </c>
      <c r="AU1510" s="26"/>
    </row>
    <row r="1511" spans="1:47" hidden="1" x14ac:dyDescent="0.25">
      <c r="A1511" s="42">
        <f>COUNTIFS(Attd_Sheet[Student ID],Attd_Sheet[[#This Row],[Student ID]])</f>
        <v>0</v>
      </c>
      <c r="B1511" s="13"/>
      <c r="C1511" s="13"/>
      <c r="D1511" s="76"/>
      <c r="E1511" s="75"/>
      <c r="F1511" s="15"/>
      <c r="G1511" s="78"/>
      <c r="H1511" s="15"/>
      <c r="I1511" s="210"/>
      <c r="J1511" s="77"/>
      <c r="K1511" s="4"/>
      <c r="L1511" s="4"/>
      <c r="M1511" s="4"/>
      <c r="N1511" s="185"/>
      <c r="O1511" s="4"/>
      <c r="P1511" s="4"/>
      <c r="Q1511" s="4"/>
      <c r="R1511" s="4"/>
      <c r="S1511" s="4"/>
      <c r="T1511" s="4"/>
      <c r="U1511" s="4"/>
      <c r="V1511" s="4"/>
      <c r="W1511" s="185"/>
      <c r="X1511" s="4"/>
      <c r="Y1511" s="4"/>
      <c r="Z1511" s="4"/>
      <c r="AA1511" s="4"/>
      <c r="AB1511" s="4"/>
      <c r="AC1511" s="4"/>
      <c r="AD1511" s="4"/>
      <c r="AE1511" s="236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5">
        <f ca="1">COUNTIFS(INDIRECT(Data!$J$2),"&lt;&gt;")</f>
        <v>0</v>
      </c>
      <c r="AQ1511" s="45">
        <f ca="1">COUNTIFS(INDIRECT(Data!$J$2),"P")</f>
        <v>0</v>
      </c>
      <c r="AR1511" s="45">
        <f ca="1">COUNTIFS(INDIRECT(Data!$J$2),"A")</f>
        <v>0</v>
      </c>
      <c r="AS1511" s="46">
        <f ca="1">COUNTIFS(INDIRECT(Data!$J$2),"L")</f>
        <v>0</v>
      </c>
      <c r="AT1511" s="47" t="str">
        <f ca="1">IFERROR(Attd_Sheet[[#This Row],[Classes Attended]]/Attd_Sheet[[#This Row],[Column1]],"")</f>
        <v/>
      </c>
      <c r="AU1511" s="26"/>
    </row>
    <row r="1512" spans="1:47" hidden="1" x14ac:dyDescent="0.25">
      <c r="A1512" s="42">
        <f>COUNTIFS(Attd_Sheet[Student ID],Attd_Sheet[[#This Row],[Student ID]])</f>
        <v>0</v>
      </c>
      <c r="B1512" s="13"/>
      <c r="C1512" s="13"/>
      <c r="D1512" s="76"/>
      <c r="E1512" s="75"/>
      <c r="F1512" s="15"/>
      <c r="G1512" s="78"/>
      <c r="H1512" s="15"/>
      <c r="I1512" s="210"/>
      <c r="J1512" s="77"/>
      <c r="K1512" s="4"/>
      <c r="L1512" s="4"/>
      <c r="M1512" s="4"/>
      <c r="N1512" s="185"/>
      <c r="O1512" s="4"/>
      <c r="P1512" s="4"/>
      <c r="Q1512" s="4"/>
      <c r="R1512" s="4"/>
      <c r="S1512" s="4"/>
      <c r="T1512" s="4"/>
      <c r="U1512" s="4"/>
      <c r="V1512" s="4"/>
      <c r="W1512" s="185"/>
      <c r="X1512" s="4"/>
      <c r="Y1512" s="4"/>
      <c r="Z1512" s="4"/>
      <c r="AA1512" s="4"/>
      <c r="AB1512" s="4"/>
      <c r="AC1512" s="4"/>
      <c r="AD1512" s="4"/>
      <c r="AE1512" s="236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5">
        <f ca="1">COUNTIFS(INDIRECT(Data!$J$2),"&lt;&gt;")</f>
        <v>0</v>
      </c>
      <c r="AQ1512" s="45">
        <f ca="1">COUNTIFS(INDIRECT(Data!$J$2),"P")</f>
        <v>0</v>
      </c>
      <c r="AR1512" s="45">
        <f ca="1">COUNTIFS(INDIRECT(Data!$J$2),"A")</f>
        <v>0</v>
      </c>
      <c r="AS1512" s="46">
        <f ca="1">COUNTIFS(INDIRECT(Data!$J$2),"L")</f>
        <v>0</v>
      </c>
      <c r="AT1512" s="47" t="str">
        <f ca="1">IFERROR(Attd_Sheet[[#This Row],[Classes Attended]]/Attd_Sheet[[#This Row],[Column1]],"")</f>
        <v/>
      </c>
      <c r="AU1512" s="26"/>
    </row>
    <row r="1513" spans="1:47" hidden="1" x14ac:dyDescent="0.25">
      <c r="A1513" s="42">
        <f>COUNTIFS(Attd_Sheet[Student ID],Attd_Sheet[[#This Row],[Student ID]])</f>
        <v>0</v>
      </c>
      <c r="B1513" s="13"/>
      <c r="C1513" s="13"/>
      <c r="D1513" s="76"/>
      <c r="E1513" s="75"/>
      <c r="F1513" s="15"/>
      <c r="G1513" s="78"/>
      <c r="H1513" s="15"/>
      <c r="I1513" s="210"/>
      <c r="J1513" s="77"/>
      <c r="K1513" s="4"/>
      <c r="L1513" s="4"/>
      <c r="M1513" s="4"/>
      <c r="N1513" s="185"/>
      <c r="O1513" s="4"/>
      <c r="P1513" s="4"/>
      <c r="Q1513" s="4"/>
      <c r="R1513" s="4"/>
      <c r="S1513" s="4"/>
      <c r="T1513" s="4"/>
      <c r="U1513" s="4"/>
      <c r="V1513" s="4"/>
      <c r="W1513" s="185"/>
      <c r="X1513" s="4"/>
      <c r="Y1513" s="4"/>
      <c r="Z1513" s="4"/>
      <c r="AA1513" s="4"/>
      <c r="AB1513" s="4"/>
      <c r="AC1513" s="4"/>
      <c r="AD1513" s="4"/>
      <c r="AE1513" s="236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5">
        <f ca="1">COUNTIFS(INDIRECT(Data!$J$2),"&lt;&gt;")</f>
        <v>0</v>
      </c>
      <c r="AQ1513" s="45">
        <f ca="1">COUNTIFS(INDIRECT(Data!$J$2),"P")</f>
        <v>0</v>
      </c>
      <c r="AR1513" s="45">
        <f ca="1">COUNTIFS(INDIRECT(Data!$J$2),"A")</f>
        <v>0</v>
      </c>
      <c r="AS1513" s="46">
        <f ca="1">COUNTIFS(INDIRECT(Data!$J$2),"L")</f>
        <v>0</v>
      </c>
      <c r="AT1513" s="47" t="str">
        <f ca="1">IFERROR(Attd_Sheet[[#This Row],[Classes Attended]]/Attd_Sheet[[#This Row],[Column1]],"")</f>
        <v/>
      </c>
      <c r="AU1513" s="26"/>
    </row>
    <row r="1514" spans="1:47" hidden="1" x14ac:dyDescent="0.25">
      <c r="A1514" s="42">
        <f>COUNTIFS(Attd_Sheet[Student ID],Attd_Sheet[[#This Row],[Student ID]])</f>
        <v>0</v>
      </c>
      <c r="B1514" s="13"/>
      <c r="C1514" s="13"/>
      <c r="D1514" s="76"/>
      <c r="E1514" s="75"/>
      <c r="F1514" s="15"/>
      <c r="G1514" s="78"/>
      <c r="H1514" s="15"/>
      <c r="I1514" s="210"/>
      <c r="J1514" s="77"/>
      <c r="K1514" s="4"/>
      <c r="L1514" s="4"/>
      <c r="M1514" s="4"/>
      <c r="N1514" s="185"/>
      <c r="O1514" s="4"/>
      <c r="P1514" s="4"/>
      <c r="Q1514" s="4"/>
      <c r="R1514" s="4"/>
      <c r="S1514" s="4"/>
      <c r="T1514" s="4"/>
      <c r="U1514" s="4"/>
      <c r="V1514" s="4"/>
      <c r="W1514" s="185"/>
      <c r="X1514" s="4"/>
      <c r="Y1514" s="4"/>
      <c r="Z1514" s="4"/>
      <c r="AA1514" s="4"/>
      <c r="AB1514" s="4"/>
      <c r="AC1514" s="4"/>
      <c r="AD1514" s="4"/>
      <c r="AE1514" s="236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5">
        <f ca="1">COUNTIFS(INDIRECT(Data!$J$2),"&lt;&gt;")</f>
        <v>0</v>
      </c>
      <c r="AQ1514" s="45">
        <f ca="1">COUNTIFS(INDIRECT(Data!$J$2),"P")</f>
        <v>0</v>
      </c>
      <c r="AR1514" s="45">
        <f ca="1">COUNTIFS(INDIRECT(Data!$J$2),"A")</f>
        <v>0</v>
      </c>
      <c r="AS1514" s="46">
        <f ca="1">COUNTIFS(INDIRECT(Data!$J$2),"L")</f>
        <v>0</v>
      </c>
      <c r="AT1514" s="47" t="str">
        <f ca="1">IFERROR(Attd_Sheet[[#This Row],[Classes Attended]]/Attd_Sheet[[#This Row],[Column1]],"")</f>
        <v/>
      </c>
      <c r="AU1514" s="26"/>
    </row>
    <row r="1515" spans="1:47" hidden="1" x14ac:dyDescent="0.25">
      <c r="A1515" s="42">
        <f>COUNTIFS(Attd_Sheet[Student ID],Attd_Sheet[[#This Row],[Student ID]])</f>
        <v>0</v>
      </c>
      <c r="B1515" s="13"/>
      <c r="C1515" s="13"/>
      <c r="D1515" s="76"/>
      <c r="E1515" s="75"/>
      <c r="F1515" s="15"/>
      <c r="G1515" s="78"/>
      <c r="H1515" s="15"/>
      <c r="I1515" s="210"/>
      <c r="J1515" s="77"/>
      <c r="K1515" s="4"/>
      <c r="L1515" s="4"/>
      <c r="M1515" s="4"/>
      <c r="N1515" s="185"/>
      <c r="O1515" s="4"/>
      <c r="P1515" s="4"/>
      <c r="Q1515" s="4"/>
      <c r="R1515" s="4"/>
      <c r="S1515" s="4"/>
      <c r="T1515" s="4"/>
      <c r="U1515" s="4"/>
      <c r="V1515" s="4"/>
      <c r="W1515" s="185"/>
      <c r="X1515" s="4"/>
      <c r="Y1515" s="4"/>
      <c r="Z1515" s="4"/>
      <c r="AA1515" s="4"/>
      <c r="AB1515" s="4"/>
      <c r="AC1515" s="4"/>
      <c r="AD1515" s="4"/>
      <c r="AE1515" s="236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5">
        <f ca="1">COUNTIFS(INDIRECT(Data!$J$2),"&lt;&gt;")</f>
        <v>0</v>
      </c>
      <c r="AQ1515" s="45">
        <f ca="1">COUNTIFS(INDIRECT(Data!$J$2),"P")</f>
        <v>0</v>
      </c>
      <c r="AR1515" s="45">
        <f ca="1">COUNTIFS(INDIRECT(Data!$J$2),"A")</f>
        <v>0</v>
      </c>
      <c r="AS1515" s="46">
        <f ca="1">COUNTIFS(INDIRECT(Data!$J$2),"L")</f>
        <v>0</v>
      </c>
      <c r="AT1515" s="47" t="str">
        <f ca="1">IFERROR(Attd_Sheet[[#This Row],[Classes Attended]]/Attd_Sheet[[#This Row],[Column1]],"")</f>
        <v/>
      </c>
      <c r="AU1515" s="26"/>
    </row>
    <row r="1516" spans="1:47" hidden="1" x14ac:dyDescent="0.25">
      <c r="A1516" s="42">
        <f>COUNTIFS(Attd_Sheet[Student ID],Attd_Sheet[[#This Row],[Student ID]])</f>
        <v>0</v>
      </c>
      <c r="B1516" s="13"/>
      <c r="C1516" s="13"/>
      <c r="D1516" s="76"/>
      <c r="E1516" s="75"/>
      <c r="F1516" s="15"/>
      <c r="G1516" s="78"/>
      <c r="H1516" s="15"/>
      <c r="I1516" s="210"/>
      <c r="J1516" s="77"/>
      <c r="K1516" s="4"/>
      <c r="L1516" s="4"/>
      <c r="M1516" s="4"/>
      <c r="N1516" s="185"/>
      <c r="O1516" s="4"/>
      <c r="P1516" s="4"/>
      <c r="Q1516" s="4"/>
      <c r="R1516" s="4"/>
      <c r="S1516" s="4"/>
      <c r="T1516" s="4"/>
      <c r="U1516" s="4"/>
      <c r="V1516" s="4"/>
      <c r="W1516" s="185"/>
      <c r="X1516" s="4"/>
      <c r="Y1516" s="4"/>
      <c r="Z1516" s="4"/>
      <c r="AA1516" s="4"/>
      <c r="AB1516" s="4"/>
      <c r="AC1516" s="4"/>
      <c r="AD1516" s="4"/>
      <c r="AE1516" s="236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5">
        <f ca="1">COUNTIFS(INDIRECT(Data!$J$2),"&lt;&gt;")</f>
        <v>0</v>
      </c>
      <c r="AQ1516" s="45">
        <f ca="1">COUNTIFS(INDIRECT(Data!$J$2),"P")</f>
        <v>0</v>
      </c>
      <c r="AR1516" s="45">
        <f ca="1">COUNTIFS(INDIRECT(Data!$J$2),"A")</f>
        <v>0</v>
      </c>
      <c r="AS1516" s="46">
        <f ca="1">COUNTIFS(INDIRECT(Data!$J$2),"L")</f>
        <v>0</v>
      </c>
      <c r="AT1516" s="47" t="str">
        <f ca="1">IFERROR(Attd_Sheet[[#This Row],[Classes Attended]]/Attd_Sheet[[#This Row],[Column1]],"")</f>
        <v/>
      </c>
      <c r="AU1516" s="26"/>
    </row>
    <row r="1517" spans="1:47" hidden="1" x14ac:dyDescent="0.25">
      <c r="A1517" s="42">
        <f>COUNTIFS(Attd_Sheet[Student ID],Attd_Sheet[[#This Row],[Student ID]])</f>
        <v>0</v>
      </c>
      <c r="B1517" s="13"/>
      <c r="C1517" s="13"/>
      <c r="D1517" s="76"/>
      <c r="E1517" s="75"/>
      <c r="F1517" s="15"/>
      <c r="G1517" s="78"/>
      <c r="H1517" s="15"/>
      <c r="I1517" s="210"/>
      <c r="J1517" s="77"/>
      <c r="K1517" s="4"/>
      <c r="L1517" s="4"/>
      <c r="M1517" s="4"/>
      <c r="N1517" s="185"/>
      <c r="O1517" s="4"/>
      <c r="P1517" s="4"/>
      <c r="Q1517" s="4"/>
      <c r="R1517" s="4"/>
      <c r="S1517" s="4"/>
      <c r="T1517" s="4"/>
      <c r="U1517" s="4"/>
      <c r="V1517" s="4"/>
      <c r="W1517" s="185"/>
      <c r="X1517" s="4"/>
      <c r="Y1517" s="4"/>
      <c r="Z1517" s="4"/>
      <c r="AA1517" s="4"/>
      <c r="AB1517" s="4"/>
      <c r="AC1517" s="4"/>
      <c r="AD1517" s="4"/>
      <c r="AE1517" s="236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5">
        <f ca="1">COUNTIFS(INDIRECT(Data!$J$2),"&lt;&gt;")</f>
        <v>0</v>
      </c>
      <c r="AQ1517" s="45">
        <f ca="1">COUNTIFS(INDIRECT(Data!$J$2),"P")</f>
        <v>0</v>
      </c>
      <c r="AR1517" s="45">
        <f ca="1">COUNTIFS(INDIRECT(Data!$J$2),"A")</f>
        <v>0</v>
      </c>
      <c r="AS1517" s="46">
        <f ca="1">COUNTIFS(INDIRECT(Data!$J$2),"L")</f>
        <v>0</v>
      </c>
      <c r="AT1517" s="47" t="str">
        <f ca="1">IFERROR(Attd_Sheet[[#This Row],[Classes Attended]]/Attd_Sheet[[#This Row],[Column1]],"")</f>
        <v/>
      </c>
      <c r="AU1517" s="26"/>
    </row>
    <row r="1518" spans="1:47" hidden="1" x14ac:dyDescent="0.25">
      <c r="A1518" s="42">
        <f>COUNTIFS(Attd_Sheet[Student ID],Attd_Sheet[[#This Row],[Student ID]])</f>
        <v>0</v>
      </c>
      <c r="B1518" s="13"/>
      <c r="C1518" s="13"/>
      <c r="D1518" s="76"/>
      <c r="E1518" s="75"/>
      <c r="F1518" s="15"/>
      <c r="G1518" s="78"/>
      <c r="H1518" s="15"/>
      <c r="I1518" s="210"/>
      <c r="J1518" s="77"/>
      <c r="K1518" s="4"/>
      <c r="L1518" s="4"/>
      <c r="M1518" s="4"/>
      <c r="N1518" s="185"/>
      <c r="O1518" s="4"/>
      <c r="P1518" s="4"/>
      <c r="Q1518" s="4"/>
      <c r="R1518" s="4"/>
      <c r="S1518" s="4"/>
      <c r="T1518" s="4"/>
      <c r="U1518" s="4"/>
      <c r="V1518" s="4"/>
      <c r="W1518" s="185"/>
      <c r="X1518" s="4"/>
      <c r="Y1518" s="4"/>
      <c r="Z1518" s="4"/>
      <c r="AA1518" s="4"/>
      <c r="AB1518" s="4"/>
      <c r="AC1518" s="4"/>
      <c r="AD1518" s="4"/>
      <c r="AE1518" s="236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5">
        <f ca="1">COUNTIFS(INDIRECT(Data!$J$2),"&lt;&gt;")</f>
        <v>0</v>
      </c>
      <c r="AQ1518" s="45">
        <f ca="1">COUNTIFS(INDIRECT(Data!$J$2),"P")</f>
        <v>0</v>
      </c>
      <c r="AR1518" s="45">
        <f ca="1">COUNTIFS(INDIRECT(Data!$J$2),"A")</f>
        <v>0</v>
      </c>
      <c r="AS1518" s="46">
        <f ca="1">COUNTIFS(INDIRECT(Data!$J$2),"L")</f>
        <v>0</v>
      </c>
      <c r="AT1518" s="47" t="str">
        <f ca="1">IFERROR(Attd_Sheet[[#This Row],[Classes Attended]]/Attd_Sheet[[#This Row],[Column1]],"")</f>
        <v/>
      </c>
      <c r="AU1518" s="26"/>
    </row>
    <row r="1519" spans="1:47" hidden="1" x14ac:dyDescent="0.25">
      <c r="A1519" s="42">
        <f>COUNTIFS(Attd_Sheet[Student ID],Attd_Sheet[[#This Row],[Student ID]])</f>
        <v>0</v>
      </c>
      <c r="B1519" s="13"/>
      <c r="C1519" s="13"/>
      <c r="D1519" s="76"/>
      <c r="E1519" s="75"/>
      <c r="F1519" s="15"/>
      <c r="G1519" s="78"/>
      <c r="H1519" s="15"/>
      <c r="I1519" s="210"/>
      <c r="J1519" s="77"/>
      <c r="K1519" s="4"/>
      <c r="L1519" s="4"/>
      <c r="M1519" s="4"/>
      <c r="N1519" s="185"/>
      <c r="O1519" s="4"/>
      <c r="P1519" s="4"/>
      <c r="Q1519" s="4"/>
      <c r="R1519" s="4"/>
      <c r="S1519" s="4"/>
      <c r="T1519" s="4"/>
      <c r="U1519" s="4"/>
      <c r="V1519" s="4"/>
      <c r="W1519" s="185"/>
      <c r="X1519" s="4"/>
      <c r="Y1519" s="4"/>
      <c r="Z1519" s="4"/>
      <c r="AA1519" s="4"/>
      <c r="AB1519" s="4"/>
      <c r="AC1519" s="4"/>
      <c r="AD1519" s="4"/>
      <c r="AE1519" s="236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5">
        <f ca="1">COUNTIFS(INDIRECT(Data!$J$2),"&lt;&gt;")</f>
        <v>0</v>
      </c>
      <c r="AQ1519" s="45">
        <f ca="1">COUNTIFS(INDIRECT(Data!$J$2),"P")</f>
        <v>0</v>
      </c>
      <c r="AR1519" s="45">
        <f ca="1">COUNTIFS(INDIRECT(Data!$J$2),"A")</f>
        <v>0</v>
      </c>
      <c r="AS1519" s="46">
        <f ca="1">COUNTIFS(INDIRECT(Data!$J$2),"L")</f>
        <v>0</v>
      </c>
      <c r="AT1519" s="47" t="str">
        <f ca="1">IFERROR(Attd_Sheet[[#This Row],[Classes Attended]]/Attd_Sheet[[#This Row],[Column1]],"")</f>
        <v/>
      </c>
      <c r="AU1519" s="26"/>
    </row>
    <row r="1520" spans="1:47" hidden="1" x14ac:dyDescent="0.25">
      <c r="A1520" s="42">
        <f>COUNTIFS(Attd_Sheet[Student ID],Attd_Sheet[[#This Row],[Student ID]])</f>
        <v>0</v>
      </c>
      <c r="B1520" s="13"/>
      <c r="C1520" s="13"/>
      <c r="D1520" s="76"/>
      <c r="E1520" s="75"/>
      <c r="F1520" s="15"/>
      <c r="G1520" s="78"/>
      <c r="H1520" s="15"/>
      <c r="I1520" s="210"/>
      <c r="J1520" s="77"/>
      <c r="K1520" s="4"/>
      <c r="L1520" s="4"/>
      <c r="M1520" s="4"/>
      <c r="N1520" s="185"/>
      <c r="O1520" s="4"/>
      <c r="P1520" s="4"/>
      <c r="Q1520" s="4"/>
      <c r="R1520" s="4"/>
      <c r="S1520" s="4"/>
      <c r="T1520" s="4"/>
      <c r="U1520" s="4"/>
      <c r="V1520" s="4"/>
      <c r="W1520" s="185"/>
      <c r="X1520" s="4"/>
      <c r="Y1520" s="4"/>
      <c r="Z1520" s="4"/>
      <c r="AA1520" s="4"/>
      <c r="AB1520" s="4"/>
      <c r="AC1520" s="4"/>
      <c r="AD1520" s="4"/>
      <c r="AE1520" s="236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5">
        <f ca="1">COUNTIFS(INDIRECT(Data!$J$2),"&lt;&gt;")</f>
        <v>0</v>
      </c>
      <c r="AQ1520" s="45">
        <f ca="1">COUNTIFS(INDIRECT(Data!$J$2),"P")</f>
        <v>0</v>
      </c>
      <c r="AR1520" s="45">
        <f ca="1">COUNTIFS(INDIRECT(Data!$J$2),"A")</f>
        <v>0</v>
      </c>
      <c r="AS1520" s="46">
        <f ca="1">COUNTIFS(INDIRECT(Data!$J$2),"L")</f>
        <v>0</v>
      </c>
      <c r="AT1520" s="47" t="str">
        <f ca="1">IFERROR(Attd_Sheet[[#This Row],[Classes Attended]]/Attd_Sheet[[#This Row],[Column1]],"")</f>
        <v/>
      </c>
      <c r="AU1520" s="26"/>
    </row>
    <row r="1521" spans="1:47" hidden="1" x14ac:dyDescent="0.25">
      <c r="A1521" s="42">
        <f>COUNTIFS(Attd_Sheet[Student ID],Attd_Sheet[[#This Row],[Student ID]])</f>
        <v>0</v>
      </c>
      <c r="B1521" s="13"/>
      <c r="C1521" s="13"/>
      <c r="D1521" s="76"/>
      <c r="E1521" s="75"/>
      <c r="F1521" s="15"/>
      <c r="G1521" s="78"/>
      <c r="H1521" s="15"/>
      <c r="I1521" s="210"/>
      <c r="J1521" s="77"/>
      <c r="K1521" s="4"/>
      <c r="L1521" s="4"/>
      <c r="M1521" s="4"/>
      <c r="N1521" s="185"/>
      <c r="O1521" s="4"/>
      <c r="P1521" s="4"/>
      <c r="Q1521" s="4"/>
      <c r="R1521" s="4"/>
      <c r="S1521" s="4"/>
      <c r="T1521" s="4"/>
      <c r="U1521" s="4"/>
      <c r="V1521" s="4"/>
      <c r="W1521" s="185"/>
      <c r="X1521" s="4"/>
      <c r="Y1521" s="4"/>
      <c r="Z1521" s="4"/>
      <c r="AA1521" s="4"/>
      <c r="AB1521" s="4"/>
      <c r="AC1521" s="4"/>
      <c r="AD1521" s="4"/>
      <c r="AE1521" s="236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5">
        <f ca="1">COUNTIFS(INDIRECT(Data!$J$2),"&lt;&gt;")</f>
        <v>0</v>
      </c>
      <c r="AQ1521" s="45">
        <f ca="1">COUNTIFS(INDIRECT(Data!$J$2),"P")</f>
        <v>0</v>
      </c>
      <c r="AR1521" s="45">
        <f ca="1">COUNTIFS(INDIRECT(Data!$J$2),"A")</f>
        <v>0</v>
      </c>
      <c r="AS1521" s="46">
        <f ca="1">COUNTIFS(INDIRECT(Data!$J$2),"L")</f>
        <v>0</v>
      </c>
      <c r="AT1521" s="47" t="str">
        <f ca="1">IFERROR(Attd_Sheet[[#This Row],[Classes Attended]]/Attd_Sheet[[#This Row],[Column1]],"")</f>
        <v/>
      </c>
      <c r="AU1521" s="26"/>
    </row>
    <row r="1522" spans="1:47" hidden="1" x14ac:dyDescent="0.25">
      <c r="A1522" s="42">
        <f>COUNTIFS(Attd_Sheet[Student ID],Attd_Sheet[[#This Row],[Student ID]])</f>
        <v>0</v>
      </c>
      <c r="B1522" s="13"/>
      <c r="C1522" s="13"/>
      <c r="D1522" s="76"/>
      <c r="E1522" s="75"/>
      <c r="F1522" s="15"/>
      <c r="G1522" s="78"/>
      <c r="H1522" s="15"/>
      <c r="I1522" s="210"/>
      <c r="J1522" s="77"/>
      <c r="K1522" s="4"/>
      <c r="L1522" s="4"/>
      <c r="M1522" s="4"/>
      <c r="N1522" s="185"/>
      <c r="O1522" s="4"/>
      <c r="P1522" s="4"/>
      <c r="Q1522" s="4"/>
      <c r="R1522" s="4"/>
      <c r="S1522" s="4"/>
      <c r="T1522" s="4"/>
      <c r="U1522" s="4"/>
      <c r="V1522" s="4"/>
      <c r="W1522" s="185"/>
      <c r="X1522" s="4"/>
      <c r="Y1522" s="4"/>
      <c r="Z1522" s="4"/>
      <c r="AA1522" s="4"/>
      <c r="AB1522" s="4"/>
      <c r="AC1522" s="4"/>
      <c r="AD1522" s="4"/>
      <c r="AE1522" s="236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5">
        <f ca="1">COUNTIFS(INDIRECT(Data!$J$2),"&lt;&gt;")</f>
        <v>0</v>
      </c>
      <c r="AQ1522" s="45">
        <f ca="1">COUNTIFS(INDIRECT(Data!$J$2),"P")</f>
        <v>0</v>
      </c>
      <c r="AR1522" s="45">
        <f ca="1">COUNTIFS(INDIRECT(Data!$J$2),"A")</f>
        <v>0</v>
      </c>
      <c r="AS1522" s="46">
        <f ca="1">COUNTIFS(INDIRECT(Data!$J$2),"L")</f>
        <v>0</v>
      </c>
      <c r="AT1522" s="47" t="str">
        <f ca="1">IFERROR(Attd_Sheet[[#This Row],[Classes Attended]]/Attd_Sheet[[#This Row],[Column1]],"")</f>
        <v/>
      </c>
      <c r="AU1522" s="26"/>
    </row>
    <row r="1523" spans="1:47" hidden="1" x14ac:dyDescent="0.25">
      <c r="A1523" s="42">
        <f>COUNTIFS(Attd_Sheet[Student ID],Attd_Sheet[[#This Row],[Student ID]])</f>
        <v>0</v>
      </c>
      <c r="B1523" s="13"/>
      <c r="C1523" s="13"/>
      <c r="D1523" s="76"/>
      <c r="E1523" s="75"/>
      <c r="F1523" s="15"/>
      <c r="G1523" s="78"/>
      <c r="H1523" s="15"/>
      <c r="I1523" s="210"/>
      <c r="J1523" s="77"/>
      <c r="K1523" s="4"/>
      <c r="L1523" s="4"/>
      <c r="M1523" s="4"/>
      <c r="N1523" s="185"/>
      <c r="O1523" s="4"/>
      <c r="P1523" s="4"/>
      <c r="Q1523" s="4"/>
      <c r="R1523" s="4"/>
      <c r="S1523" s="4"/>
      <c r="T1523" s="4"/>
      <c r="U1523" s="4"/>
      <c r="V1523" s="4"/>
      <c r="W1523" s="185"/>
      <c r="X1523" s="4"/>
      <c r="Y1523" s="4"/>
      <c r="Z1523" s="4"/>
      <c r="AA1523" s="4"/>
      <c r="AB1523" s="4"/>
      <c r="AC1523" s="4"/>
      <c r="AD1523" s="4"/>
      <c r="AE1523" s="236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5">
        <f ca="1">COUNTIFS(INDIRECT(Data!$J$2),"&lt;&gt;")</f>
        <v>0</v>
      </c>
      <c r="AQ1523" s="45">
        <f ca="1">COUNTIFS(INDIRECT(Data!$J$2),"P")</f>
        <v>0</v>
      </c>
      <c r="AR1523" s="45">
        <f ca="1">COUNTIFS(INDIRECT(Data!$J$2),"A")</f>
        <v>0</v>
      </c>
      <c r="AS1523" s="46">
        <f ca="1">COUNTIFS(INDIRECT(Data!$J$2),"L")</f>
        <v>0</v>
      </c>
      <c r="AT1523" s="47" t="str">
        <f ca="1">IFERROR(Attd_Sheet[[#This Row],[Classes Attended]]/Attd_Sheet[[#This Row],[Column1]],"")</f>
        <v/>
      </c>
      <c r="AU1523" s="26"/>
    </row>
    <row r="1524" spans="1:47" hidden="1" x14ac:dyDescent="0.25">
      <c r="A1524" s="42">
        <f>COUNTIFS(Attd_Sheet[Student ID],Attd_Sheet[[#This Row],[Student ID]])</f>
        <v>0</v>
      </c>
      <c r="B1524" s="13"/>
      <c r="C1524" s="13"/>
      <c r="D1524" s="76"/>
      <c r="E1524" s="75"/>
      <c r="F1524" s="15"/>
      <c r="G1524" s="78"/>
      <c r="H1524" s="15"/>
      <c r="I1524" s="210"/>
      <c r="J1524" s="77"/>
      <c r="K1524" s="4"/>
      <c r="L1524" s="4"/>
      <c r="M1524" s="4"/>
      <c r="N1524" s="185"/>
      <c r="O1524" s="4"/>
      <c r="P1524" s="4"/>
      <c r="Q1524" s="4"/>
      <c r="R1524" s="4"/>
      <c r="S1524" s="4"/>
      <c r="T1524" s="4"/>
      <c r="U1524" s="4"/>
      <c r="V1524" s="4"/>
      <c r="W1524" s="185"/>
      <c r="X1524" s="4"/>
      <c r="Y1524" s="4"/>
      <c r="Z1524" s="4"/>
      <c r="AA1524" s="4"/>
      <c r="AB1524" s="4"/>
      <c r="AC1524" s="4"/>
      <c r="AD1524" s="4"/>
      <c r="AE1524" s="236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5">
        <f ca="1">COUNTIFS(INDIRECT(Data!$J$2),"&lt;&gt;")</f>
        <v>0</v>
      </c>
      <c r="AQ1524" s="45">
        <f ca="1">COUNTIFS(INDIRECT(Data!$J$2),"P")</f>
        <v>0</v>
      </c>
      <c r="AR1524" s="45">
        <f ca="1">COUNTIFS(INDIRECT(Data!$J$2),"A")</f>
        <v>0</v>
      </c>
      <c r="AS1524" s="46">
        <f ca="1">COUNTIFS(INDIRECT(Data!$J$2),"L")</f>
        <v>0</v>
      </c>
      <c r="AT1524" s="47" t="str">
        <f ca="1">IFERROR(Attd_Sheet[[#This Row],[Classes Attended]]/Attd_Sheet[[#This Row],[Column1]],"")</f>
        <v/>
      </c>
      <c r="AU1524" s="26"/>
    </row>
    <row r="1525" spans="1:47" hidden="1" x14ac:dyDescent="0.25">
      <c r="A1525" s="42">
        <f>COUNTIFS(Attd_Sheet[Student ID],Attd_Sheet[[#This Row],[Student ID]])</f>
        <v>0</v>
      </c>
      <c r="B1525" s="13"/>
      <c r="C1525" s="13"/>
      <c r="D1525" s="76"/>
      <c r="E1525" s="75"/>
      <c r="F1525" s="15"/>
      <c r="G1525" s="78"/>
      <c r="H1525" s="15"/>
      <c r="I1525" s="210"/>
      <c r="J1525" s="77"/>
      <c r="K1525" s="4"/>
      <c r="L1525" s="4"/>
      <c r="M1525" s="4"/>
      <c r="N1525" s="185"/>
      <c r="O1525" s="4"/>
      <c r="P1525" s="4"/>
      <c r="Q1525" s="4"/>
      <c r="R1525" s="4"/>
      <c r="S1525" s="4"/>
      <c r="T1525" s="4"/>
      <c r="U1525" s="4"/>
      <c r="V1525" s="4"/>
      <c r="W1525" s="185"/>
      <c r="X1525" s="4"/>
      <c r="Y1525" s="4"/>
      <c r="Z1525" s="4"/>
      <c r="AA1525" s="4"/>
      <c r="AB1525" s="4"/>
      <c r="AC1525" s="4"/>
      <c r="AD1525" s="4"/>
      <c r="AE1525" s="236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5">
        <f ca="1">COUNTIFS(INDIRECT(Data!$J$2),"&lt;&gt;")</f>
        <v>0</v>
      </c>
      <c r="AQ1525" s="45">
        <f ca="1">COUNTIFS(INDIRECT(Data!$J$2),"P")</f>
        <v>0</v>
      </c>
      <c r="AR1525" s="45">
        <f ca="1">COUNTIFS(INDIRECT(Data!$J$2),"A")</f>
        <v>0</v>
      </c>
      <c r="AS1525" s="46">
        <f ca="1">COUNTIFS(INDIRECT(Data!$J$2),"L")</f>
        <v>0</v>
      </c>
      <c r="AT1525" s="47" t="str">
        <f ca="1">IFERROR(Attd_Sheet[[#This Row],[Classes Attended]]/Attd_Sheet[[#This Row],[Column1]],"")</f>
        <v/>
      </c>
      <c r="AU1525" s="26"/>
    </row>
    <row r="1526" spans="1:47" hidden="1" x14ac:dyDescent="0.25">
      <c r="A1526" s="42">
        <f>COUNTIFS(Attd_Sheet[Student ID],Attd_Sheet[[#This Row],[Student ID]])</f>
        <v>0</v>
      </c>
      <c r="B1526" s="13"/>
      <c r="C1526" s="13"/>
      <c r="D1526" s="76"/>
      <c r="E1526" s="75"/>
      <c r="F1526" s="15"/>
      <c r="G1526" s="78"/>
      <c r="H1526" s="15"/>
      <c r="I1526" s="210"/>
      <c r="J1526" s="77"/>
      <c r="K1526" s="4"/>
      <c r="L1526" s="4"/>
      <c r="M1526" s="4"/>
      <c r="N1526" s="185"/>
      <c r="O1526" s="4"/>
      <c r="P1526" s="4"/>
      <c r="Q1526" s="4"/>
      <c r="R1526" s="4"/>
      <c r="S1526" s="4"/>
      <c r="T1526" s="4"/>
      <c r="U1526" s="4"/>
      <c r="V1526" s="4"/>
      <c r="W1526" s="185"/>
      <c r="X1526" s="4"/>
      <c r="Y1526" s="4"/>
      <c r="Z1526" s="4"/>
      <c r="AA1526" s="4"/>
      <c r="AB1526" s="4"/>
      <c r="AC1526" s="4"/>
      <c r="AD1526" s="4"/>
      <c r="AE1526" s="236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5">
        <f ca="1">COUNTIFS(INDIRECT(Data!$J$2),"&lt;&gt;")</f>
        <v>0</v>
      </c>
      <c r="AQ1526" s="45">
        <f ca="1">COUNTIFS(INDIRECT(Data!$J$2),"P")</f>
        <v>0</v>
      </c>
      <c r="AR1526" s="45">
        <f ca="1">COUNTIFS(INDIRECT(Data!$J$2),"A")</f>
        <v>0</v>
      </c>
      <c r="AS1526" s="46">
        <f ca="1">COUNTIFS(INDIRECT(Data!$J$2),"L")</f>
        <v>0</v>
      </c>
      <c r="AT1526" s="47" t="str">
        <f ca="1">IFERROR(Attd_Sheet[[#This Row],[Classes Attended]]/Attd_Sheet[[#This Row],[Column1]],"")</f>
        <v/>
      </c>
      <c r="AU1526" s="26"/>
    </row>
    <row r="1527" spans="1:47" hidden="1" x14ac:dyDescent="0.25">
      <c r="A1527" s="42">
        <f>COUNTIFS(Attd_Sheet[Student ID],Attd_Sheet[[#This Row],[Student ID]])</f>
        <v>0</v>
      </c>
      <c r="B1527" s="13"/>
      <c r="C1527" s="13"/>
      <c r="D1527" s="76"/>
      <c r="E1527" s="75"/>
      <c r="F1527" s="15"/>
      <c r="G1527" s="78"/>
      <c r="H1527" s="15"/>
      <c r="I1527" s="210"/>
      <c r="J1527" s="77"/>
      <c r="K1527" s="4"/>
      <c r="L1527" s="4"/>
      <c r="M1527" s="4"/>
      <c r="N1527" s="185"/>
      <c r="O1527" s="4"/>
      <c r="P1527" s="4"/>
      <c r="Q1527" s="4"/>
      <c r="R1527" s="4"/>
      <c r="S1527" s="4"/>
      <c r="T1527" s="4"/>
      <c r="U1527" s="4"/>
      <c r="V1527" s="4"/>
      <c r="W1527" s="185"/>
      <c r="X1527" s="4"/>
      <c r="Y1527" s="4"/>
      <c r="Z1527" s="4"/>
      <c r="AA1527" s="4"/>
      <c r="AB1527" s="4"/>
      <c r="AC1527" s="4"/>
      <c r="AD1527" s="4"/>
      <c r="AE1527" s="236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5">
        <f ca="1">COUNTIFS(INDIRECT(Data!$J$2),"&lt;&gt;")</f>
        <v>0</v>
      </c>
      <c r="AQ1527" s="45">
        <f ca="1">COUNTIFS(INDIRECT(Data!$J$2),"P")</f>
        <v>0</v>
      </c>
      <c r="AR1527" s="45">
        <f ca="1">COUNTIFS(INDIRECT(Data!$J$2),"A")</f>
        <v>0</v>
      </c>
      <c r="AS1527" s="46">
        <f ca="1">COUNTIFS(INDIRECT(Data!$J$2),"L")</f>
        <v>0</v>
      </c>
      <c r="AT1527" s="47" t="str">
        <f ca="1">IFERROR(Attd_Sheet[[#This Row],[Classes Attended]]/Attd_Sheet[[#This Row],[Column1]],"")</f>
        <v/>
      </c>
      <c r="AU1527" s="26"/>
    </row>
    <row r="1528" spans="1:47" hidden="1" x14ac:dyDescent="0.25">
      <c r="A1528" s="42">
        <f>COUNTIFS(Attd_Sheet[Student ID],Attd_Sheet[[#This Row],[Student ID]])</f>
        <v>0</v>
      </c>
      <c r="B1528" s="13"/>
      <c r="C1528" s="13"/>
      <c r="D1528" s="76"/>
      <c r="E1528" s="75"/>
      <c r="F1528" s="15"/>
      <c r="G1528" s="78"/>
      <c r="H1528" s="15"/>
      <c r="I1528" s="210"/>
      <c r="J1528" s="77"/>
      <c r="K1528" s="4"/>
      <c r="L1528" s="4"/>
      <c r="M1528" s="4"/>
      <c r="N1528" s="185"/>
      <c r="O1528" s="4"/>
      <c r="P1528" s="4"/>
      <c r="Q1528" s="4"/>
      <c r="R1528" s="4"/>
      <c r="S1528" s="4"/>
      <c r="T1528" s="4"/>
      <c r="U1528" s="4"/>
      <c r="V1528" s="4"/>
      <c r="W1528" s="185"/>
      <c r="X1528" s="4"/>
      <c r="Y1528" s="4"/>
      <c r="Z1528" s="4"/>
      <c r="AA1528" s="4"/>
      <c r="AB1528" s="4"/>
      <c r="AC1528" s="4"/>
      <c r="AD1528" s="4"/>
      <c r="AE1528" s="236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5">
        <f ca="1">COUNTIFS(INDIRECT(Data!$J$2),"&lt;&gt;")</f>
        <v>0</v>
      </c>
      <c r="AQ1528" s="45">
        <f ca="1">COUNTIFS(INDIRECT(Data!$J$2),"P")</f>
        <v>0</v>
      </c>
      <c r="AR1528" s="45">
        <f ca="1">COUNTIFS(INDIRECT(Data!$J$2),"A")</f>
        <v>0</v>
      </c>
      <c r="AS1528" s="46">
        <f ca="1">COUNTIFS(INDIRECT(Data!$J$2),"L")</f>
        <v>0</v>
      </c>
      <c r="AT1528" s="47" t="str">
        <f ca="1">IFERROR(Attd_Sheet[[#This Row],[Classes Attended]]/Attd_Sheet[[#This Row],[Column1]],"")</f>
        <v/>
      </c>
      <c r="AU1528" s="26"/>
    </row>
    <row r="1529" spans="1:47" hidden="1" x14ac:dyDescent="0.25">
      <c r="A1529" s="42">
        <f>COUNTIFS(Attd_Sheet[Student ID],Attd_Sheet[[#This Row],[Student ID]])</f>
        <v>0</v>
      </c>
      <c r="B1529" s="13"/>
      <c r="C1529" s="13"/>
      <c r="D1529" s="76"/>
      <c r="E1529" s="75"/>
      <c r="F1529" s="15"/>
      <c r="G1529" s="78"/>
      <c r="H1529" s="15"/>
      <c r="I1529" s="210"/>
      <c r="J1529" s="77"/>
      <c r="K1529" s="4"/>
      <c r="L1529" s="4"/>
      <c r="M1529" s="4"/>
      <c r="N1529" s="185"/>
      <c r="O1529" s="4"/>
      <c r="P1529" s="4"/>
      <c r="Q1529" s="4"/>
      <c r="R1529" s="4"/>
      <c r="S1529" s="4"/>
      <c r="T1529" s="4"/>
      <c r="U1529" s="4"/>
      <c r="V1529" s="4"/>
      <c r="W1529" s="185"/>
      <c r="X1529" s="4"/>
      <c r="Y1529" s="4"/>
      <c r="Z1529" s="4"/>
      <c r="AA1529" s="4"/>
      <c r="AB1529" s="4"/>
      <c r="AC1529" s="4"/>
      <c r="AD1529" s="4"/>
      <c r="AE1529" s="236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5">
        <f ca="1">COUNTIFS(INDIRECT(Data!$J$2),"&lt;&gt;")</f>
        <v>0</v>
      </c>
      <c r="AQ1529" s="45">
        <f ca="1">COUNTIFS(INDIRECT(Data!$J$2),"P")</f>
        <v>0</v>
      </c>
      <c r="AR1529" s="45">
        <f ca="1">COUNTIFS(INDIRECT(Data!$J$2),"A")</f>
        <v>0</v>
      </c>
      <c r="AS1529" s="46">
        <f ca="1">COUNTIFS(INDIRECT(Data!$J$2),"L")</f>
        <v>0</v>
      </c>
      <c r="AT1529" s="47" t="str">
        <f ca="1">IFERROR(Attd_Sheet[[#This Row],[Classes Attended]]/Attd_Sheet[[#This Row],[Column1]],"")</f>
        <v/>
      </c>
      <c r="AU1529" s="26"/>
    </row>
    <row r="1530" spans="1:47" hidden="1" x14ac:dyDescent="0.25">
      <c r="A1530" s="42">
        <f>COUNTIFS(Attd_Sheet[Student ID],Attd_Sheet[[#This Row],[Student ID]])</f>
        <v>0</v>
      </c>
      <c r="B1530" s="13"/>
      <c r="C1530" s="13"/>
      <c r="D1530" s="76"/>
      <c r="E1530" s="75"/>
      <c r="F1530" s="15"/>
      <c r="G1530" s="78"/>
      <c r="H1530" s="15"/>
      <c r="I1530" s="210"/>
      <c r="J1530" s="77"/>
      <c r="K1530" s="4"/>
      <c r="L1530" s="4"/>
      <c r="M1530" s="4"/>
      <c r="N1530" s="185"/>
      <c r="O1530" s="4"/>
      <c r="P1530" s="4"/>
      <c r="Q1530" s="4"/>
      <c r="R1530" s="4"/>
      <c r="S1530" s="4"/>
      <c r="T1530" s="4"/>
      <c r="U1530" s="4"/>
      <c r="V1530" s="4"/>
      <c r="W1530" s="185"/>
      <c r="X1530" s="4"/>
      <c r="Y1530" s="4"/>
      <c r="Z1530" s="4"/>
      <c r="AA1530" s="4"/>
      <c r="AB1530" s="4"/>
      <c r="AC1530" s="4"/>
      <c r="AD1530" s="4"/>
      <c r="AE1530" s="236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5">
        <f ca="1">COUNTIFS(INDIRECT(Data!$J$2),"&lt;&gt;")</f>
        <v>0</v>
      </c>
      <c r="AQ1530" s="45">
        <f ca="1">COUNTIFS(INDIRECT(Data!$J$2),"P")</f>
        <v>0</v>
      </c>
      <c r="AR1530" s="45">
        <f ca="1">COUNTIFS(INDIRECT(Data!$J$2),"A")</f>
        <v>0</v>
      </c>
      <c r="AS1530" s="46">
        <f ca="1">COUNTIFS(INDIRECT(Data!$J$2),"L")</f>
        <v>0</v>
      </c>
      <c r="AT1530" s="47" t="str">
        <f ca="1">IFERROR(Attd_Sheet[[#This Row],[Classes Attended]]/Attd_Sheet[[#This Row],[Column1]],"")</f>
        <v/>
      </c>
      <c r="AU1530" s="26"/>
    </row>
    <row r="1531" spans="1:47" hidden="1" x14ac:dyDescent="0.25">
      <c r="A1531" s="42">
        <f>COUNTIFS(Attd_Sheet[Student ID],Attd_Sheet[[#This Row],[Student ID]])</f>
        <v>0</v>
      </c>
      <c r="B1531" s="13"/>
      <c r="C1531" s="13"/>
      <c r="D1531" s="76"/>
      <c r="E1531" s="75"/>
      <c r="F1531" s="15"/>
      <c r="G1531" s="78"/>
      <c r="H1531" s="15"/>
      <c r="I1531" s="210"/>
      <c r="J1531" s="77"/>
      <c r="K1531" s="4"/>
      <c r="L1531" s="4"/>
      <c r="M1531" s="4"/>
      <c r="N1531" s="185"/>
      <c r="O1531" s="4"/>
      <c r="P1531" s="4"/>
      <c r="Q1531" s="4"/>
      <c r="R1531" s="4"/>
      <c r="S1531" s="4"/>
      <c r="T1531" s="4"/>
      <c r="U1531" s="4"/>
      <c r="V1531" s="4"/>
      <c r="W1531" s="185"/>
      <c r="X1531" s="4"/>
      <c r="Y1531" s="4"/>
      <c r="Z1531" s="4"/>
      <c r="AA1531" s="4"/>
      <c r="AB1531" s="4"/>
      <c r="AC1531" s="4"/>
      <c r="AD1531" s="4"/>
      <c r="AE1531" s="236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5">
        <f ca="1">COUNTIFS(INDIRECT(Data!$J$2),"&lt;&gt;")</f>
        <v>0</v>
      </c>
      <c r="AQ1531" s="45">
        <f ca="1">COUNTIFS(INDIRECT(Data!$J$2),"P")</f>
        <v>0</v>
      </c>
      <c r="AR1531" s="45">
        <f ca="1">COUNTIFS(INDIRECT(Data!$J$2),"A")</f>
        <v>0</v>
      </c>
      <c r="AS1531" s="46">
        <f ca="1">COUNTIFS(INDIRECT(Data!$J$2),"L")</f>
        <v>0</v>
      </c>
      <c r="AT1531" s="47" t="str">
        <f ca="1">IFERROR(Attd_Sheet[[#This Row],[Classes Attended]]/Attd_Sheet[[#This Row],[Column1]],"")</f>
        <v/>
      </c>
      <c r="AU1531" s="26"/>
    </row>
    <row r="1532" spans="1:47" hidden="1" x14ac:dyDescent="0.25">
      <c r="A1532" s="42">
        <f>COUNTIFS(Attd_Sheet[Student ID],Attd_Sheet[[#This Row],[Student ID]])</f>
        <v>0</v>
      </c>
      <c r="B1532" s="13"/>
      <c r="C1532" s="13"/>
      <c r="D1532" s="76"/>
      <c r="E1532" s="75"/>
      <c r="F1532" s="15"/>
      <c r="G1532" s="78"/>
      <c r="H1532" s="15"/>
      <c r="I1532" s="210"/>
      <c r="J1532" s="77"/>
      <c r="K1532" s="4"/>
      <c r="L1532" s="4"/>
      <c r="M1532" s="4"/>
      <c r="N1532" s="185"/>
      <c r="O1532" s="4"/>
      <c r="P1532" s="4"/>
      <c r="Q1532" s="4"/>
      <c r="R1532" s="4"/>
      <c r="S1532" s="4"/>
      <c r="T1532" s="4"/>
      <c r="U1532" s="4"/>
      <c r="V1532" s="4"/>
      <c r="W1532" s="185"/>
      <c r="X1532" s="4"/>
      <c r="Y1532" s="4"/>
      <c r="Z1532" s="4"/>
      <c r="AA1532" s="4"/>
      <c r="AB1532" s="4"/>
      <c r="AC1532" s="4"/>
      <c r="AD1532" s="4"/>
      <c r="AE1532" s="236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5">
        <f ca="1">COUNTIFS(INDIRECT(Data!$J$2),"&lt;&gt;")</f>
        <v>0</v>
      </c>
      <c r="AQ1532" s="45">
        <f ca="1">COUNTIFS(INDIRECT(Data!$J$2),"P")</f>
        <v>0</v>
      </c>
      <c r="AR1532" s="45">
        <f ca="1">COUNTIFS(INDIRECT(Data!$J$2),"A")</f>
        <v>0</v>
      </c>
      <c r="AS1532" s="46">
        <f ca="1">COUNTIFS(INDIRECT(Data!$J$2),"L")</f>
        <v>0</v>
      </c>
      <c r="AT1532" s="47" t="str">
        <f ca="1">IFERROR(Attd_Sheet[[#This Row],[Classes Attended]]/Attd_Sheet[[#This Row],[Column1]],"")</f>
        <v/>
      </c>
      <c r="AU1532" s="26"/>
    </row>
    <row r="1533" spans="1:47" hidden="1" x14ac:dyDescent="0.25">
      <c r="A1533" s="42">
        <f>COUNTIFS(Attd_Sheet[Student ID],Attd_Sheet[[#This Row],[Student ID]])</f>
        <v>0</v>
      </c>
      <c r="B1533" s="13"/>
      <c r="C1533" s="13"/>
      <c r="D1533" s="76"/>
      <c r="E1533" s="75"/>
      <c r="F1533" s="15"/>
      <c r="G1533" s="78"/>
      <c r="H1533" s="15"/>
      <c r="I1533" s="210"/>
      <c r="J1533" s="77"/>
      <c r="K1533" s="4"/>
      <c r="L1533" s="4"/>
      <c r="M1533" s="4"/>
      <c r="N1533" s="185"/>
      <c r="O1533" s="4"/>
      <c r="P1533" s="4"/>
      <c r="Q1533" s="4"/>
      <c r="R1533" s="4"/>
      <c r="S1533" s="4"/>
      <c r="T1533" s="4"/>
      <c r="U1533" s="4"/>
      <c r="V1533" s="4"/>
      <c r="W1533" s="185"/>
      <c r="X1533" s="4"/>
      <c r="Y1533" s="4"/>
      <c r="Z1533" s="4"/>
      <c r="AA1533" s="4"/>
      <c r="AB1533" s="4"/>
      <c r="AC1533" s="4"/>
      <c r="AD1533" s="4"/>
      <c r="AE1533" s="236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5">
        <f ca="1">COUNTIFS(INDIRECT(Data!$J$2),"&lt;&gt;")</f>
        <v>0</v>
      </c>
      <c r="AQ1533" s="45">
        <f ca="1">COUNTIFS(INDIRECT(Data!$J$2),"P")</f>
        <v>0</v>
      </c>
      <c r="AR1533" s="45">
        <f ca="1">COUNTIFS(INDIRECT(Data!$J$2),"A")</f>
        <v>0</v>
      </c>
      <c r="AS1533" s="46">
        <f ca="1">COUNTIFS(INDIRECT(Data!$J$2),"L")</f>
        <v>0</v>
      </c>
      <c r="AT1533" s="47" t="str">
        <f ca="1">IFERROR(Attd_Sheet[[#This Row],[Classes Attended]]/Attd_Sheet[[#This Row],[Column1]],"")</f>
        <v/>
      </c>
      <c r="AU1533" s="26"/>
    </row>
    <row r="1534" spans="1:47" hidden="1" x14ac:dyDescent="0.25">
      <c r="A1534" s="42">
        <f>COUNTIFS(Attd_Sheet[Student ID],Attd_Sheet[[#This Row],[Student ID]])</f>
        <v>0</v>
      </c>
      <c r="B1534" s="13"/>
      <c r="C1534" s="13"/>
      <c r="D1534" s="76"/>
      <c r="E1534" s="75"/>
      <c r="F1534" s="15"/>
      <c r="G1534" s="78"/>
      <c r="H1534" s="15"/>
      <c r="I1534" s="210"/>
      <c r="J1534" s="77"/>
      <c r="K1534" s="4"/>
      <c r="L1534" s="4"/>
      <c r="M1534" s="4"/>
      <c r="N1534" s="185"/>
      <c r="O1534" s="4"/>
      <c r="P1534" s="4"/>
      <c r="Q1534" s="4"/>
      <c r="R1534" s="4"/>
      <c r="S1534" s="4"/>
      <c r="T1534" s="4"/>
      <c r="U1534" s="4"/>
      <c r="V1534" s="4"/>
      <c r="W1534" s="185"/>
      <c r="X1534" s="4"/>
      <c r="Y1534" s="4"/>
      <c r="Z1534" s="4"/>
      <c r="AA1534" s="4"/>
      <c r="AB1534" s="4"/>
      <c r="AC1534" s="4"/>
      <c r="AD1534" s="4"/>
      <c r="AE1534" s="236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5">
        <f ca="1">COUNTIFS(INDIRECT(Data!$J$2),"&lt;&gt;")</f>
        <v>0</v>
      </c>
      <c r="AQ1534" s="45">
        <f ca="1">COUNTIFS(INDIRECT(Data!$J$2),"P")</f>
        <v>0</v>
      </c>
      <c r="AR1534" s="45">
        <f ca="1">COUNTIFS(INDIRECT(Data!$J$2),"A")</f>
        <v>0</v>
      </c>
      <c r="AS1534" s="46">
        <f ca="1">COUNTIFS(INDIRECT(Data!$J$2),"L")</f>
        <v>0</v>
      </c>
      <c r="AT1534" s="47" t="str">
        <f ca="1">IFERROR(Attd_Sheet[[#This Row],[Classes Attended]]/Attd_Sheet[[#This Row],[Column1]],"")</f>
        <v/>
      </c>
      <c r="AU1534" s="26"/>
    </row>
    <row r="1535" spans="1:47" hidden="1" x14ac:dyDescent="0.25">
      <c r="A1535" s="42">
        <f>COUNTIFS(Attd_Sheet[Student ID],Attd_Sheet[[#This Row],[Student ID]])</f>
        <v>0</v>
      </c>
      <c r="B1535" s="13"/>
      <c r="C1535" s="13"/>
      <c r="D1535" s="76"/>
      <c r="E1535" s="75"/>
      <c r="F1535" s="15"/>
      <c r="G1535" s="78"/>
      <c r="H1535" s="15"/>
      <c r="I1535" s="210"/>
      <c r="J1535" s="77"/>
      <c r="K1535" s="4"/>
      <c r="L1535" s="4"/>
      <c r="M1535" s="4"/>
      <c r="N1535" s="185"/>
      <c r="O1535" s="4"/>
      <c r="P1535" s="4"/>
      <c r="Q1535" s="4"/>
      <c r="R1535" s="4"/>
      <c r="S1535" s="4"/>
      <c r="T1535" s="4"/>
      <c r="U1535" s="4"/>
      <c r="V1535" s="4"/>
      <c r="W1535" s="185"/>
      <c r="X1535" s="4"/>
      <c r="Y1535" s="4"/>
      <c r="Z1535" s="4"/>
      <c r="AA1535" s="4"/>
      <c r="AB1535" s="4"/>
      <c r="AC1535" s="4"/>
      <c r="AD1535" s="4"/>
      <c r="AE1535" s="236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5">
        <f ca="1">COUNTIFS(INDIRECT(Data!$J$2),"&lt;&gt;")</f>
        <v>0</v>
      </c>
      <c r="AQ1535" s="45">
        <f ca="1">COUNTIFS(INDIRECT(Data!$J$2),"P")</f>
        <v>0</v>
      </c>
      <c r="AR1535" s="45">
        <f ca="1">COUNTIFS(INDIRECT(Data!$J$2),"A")</f>
        <v>0</v>
      </c>
      <c r="AS1535" s="46">
        <f ca="1">COUNTIFS(INDIRECT(Data!$J$2),"L")</f>
        <v>0</v>
      </c>
      <c r="AT1535" s="47" t="str">
        <f ca="1">IFERROR(Attd_Sheet[[#This Row],[Classes Attended]]/Attd_Sheet[[#This Row],[Column1]],"")</f>
        <v/>
      </c>
      <c r="AU1535" s="26"/>
    </row>
    <row r="1536" spans="1:47" hidden="1" x14ac:dyDescent="0.25">
      <c r="A1536" s="42">
        <f>COUNTIFS(Attd_Sheet[Student ID],Attd_Sheet[[#This Row],[Student ID]])</f>
        <v>0</v>
      </c>
      <c r="B1536" s="13"/>
      <c r="C1536" s="13"/>
      <c r="D1536" s="76"/>
      <c r="E1536" s="75"/>
      <c r="F1536" s="15"/>
      <c r="G1536" s="78"/>
      <c r="H1536" s="15"/>
      <c r="I1536" s="210"/>
      <c r="J1536" s="77"/>
      <c r="K1536" s="4"/>
      <c r="L1536" s="4"/>
      <c r="M1536" s="4"/>
      <c r="N1536" s="185"/>
      <c r="O1536" s="4"/>
      <c r="P1536" s="4"/>
      <c r="Q1536" s="4"/>
      <c r="R1536" s="4"/>
      <c r="S1536" s="4"/>
      <c r="T1536" s="4"/>
      <c r="U1536" s="4"/>
      <c r="V1536" s="4"/>
      <c r="W1536" s="185"/>
      <c r="X1536" s="4"/>
      <c r="Y1536" s="4"/>
      <c r="Z1536" s="4"/>
      <c r="AA1536" s="4"/>
      <c r="AB1536" s="4"/>
      <c r="AC1536" s="4"/>
      <c r="AD1536" s="4"/>
      <c r="AE1536" s="236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5">
        <f ca="1">COUNTIFS(INDIRECT(Data!$J$2),"&lt;&gt;")</f>
        <v>0</v>
      </c>
      <c r="AQ1536" s="45">
        <f ca="1">COUNTIFS(INDIRECT(Data!$J$2),"P")</f>
        <v>0</v>
      </c>
      <c r="AR1536" s="45">
        <f ca="1">COUNTIFS(INDIRECT(Data!$J$2),"A")</f>
        <v>0</v>
      </c>
      <c r="AS1536" s="46">
        <f ca="1">COUNTIFS(INDIRECT(Data!$J$2),"L")</f>
        <v>0</v>
      </c>
      <c r="AT1536" s="47" t="str">
        <f ca="1">IFERROR(Attd_Sheet[[#This Row],[Classes Attended]]/Attd_Sheet[[#This Row],[Column1]],"")</f>
        <v/>
      </c>
      <c r="AU1536" s="26"/>
    </row>
    <row r="1537" spans="1:47" hidden="1" x14ac:dyDescent="0.25">
      <c r="A1537" s="42">
        <f>COUNTIFS(Attd_Sheet[Student ID],Attd_Sheet[[#This Row],[Student ID]])</f>
        <v>0</v>
      </c>
      <c r="B1537" s="13"/>
      <c r="C1537" s="13"/>
      <c r="D1537" s="76"/>
      <c r="E1537" s="75"/>
      <c r="F1537" s="15"/>
      <c r="G1537" s="78"/>
      <c r="H1537" s="15"/>
      <c r="I1537" s="210"/>
      <c r="J1537" s="77"/>
      <c r="K1537" s="4"/>
      <c r="L1537" s="4"/>
      <c r="M1537" s="4"/>
      <c r="N1537" s="185"/>
      <c r="O1537" s="4"/>
      <c r="P1537" s="4"/>
      <c r="Q1537" s="4"/>
      <c r="R1537" s="4"/>
      <c r="S1537" s="4"/>
      <c r="T1537" s="4"/>
      <c r="U1537" s="4"/>
      <c r="V1537" s="4"/>
      <c r="W1537" s="185"/>
      <c r="X1537" s="4"/>
      <c r="Y1537" s="4"/>
      <c r="Z1537" s="4"/>
      <c r="AA1537" s="4"/>
      <c r="AB1537" s="4"/>
      <c r="AC1537" s="4"/>
      <c r="AD1537" s="4"/>
      <c r="AE1537" s="236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5">
        <f ca="1">COUNTIFS(INDIRECT(Data!$J$2),"&lt;&gt;")</f>
        <v>0</v>
      </c>
      <c r="AQ1537" s="45">
        <f ca="1">COUNTIFS(INDIRECT(Data!$J$2),"P")</f>
        <v>0</v>
      </c>
      <c r="AR1537" s="45">
        <f ca="1">COUNTIFS(INDIRECT(Data!$J$2),"A")</f>
        <v>0</v>
      </c>
      <c r="AS1537" s="46">
        <f ca="1">COUNTIFS(INDIRECT(Data!$J$2),"L")</f>
        <v>0</v>
      </c>
      <c r="AT1537" s="47" t="str">
        <f ca="1">IFERROR(Attd_Sheet[[#This Row],[Classes Attended]]/Attd_Sheet[[#This Row],[Column1]],"")</f>
        <v/>
      </c>
      <c r="AU1537" s="26"/>
    </row>
    <row r="1538" spans="1:47" hidden="1" x14ac:dyDescent="0.25">
      <c r="A1538" s="42">
        <f>COUNTIFS(Attd_Sheet[Student ID],Attd_Sheet[[#This Row],[Student ID]])</f>
        <v>0</v>
      </c>
      <c r="B1538" s="13"/>
      <c r="C1538" s="13"/>
      <c r="D1538" s="76"/>
      <c r="E1538" s="75"/>
      <c r="F1538" s="15"/>
      <c r="G1538" s="78"/>
      <c r="H1538" s="15"/>
      <c r="I1538" s="210"/>
      <c r="J1538" s="77"/>
      <c r="K1538" s="4"/>
      <c r="L1538" s="4"/>
      <c r="M1538" s="4"/>
      <c r="N1538" s="185"/>
      <c r="O1538" s="4"/>
      <c r="P1538" s="4"/>
      <c r="Q1538" s="4"/>
      <c r="R1538" s="4"/>
      <c r="S1538" s="4"/>
      <c r="T1538" s="4"/>
      <c r="U1538" s="4"/>
      <c r="V1538" s="4"/>
      <c r="W1538" s="185"/>
      <c r="X1538" s="4"/>
      <c r="Y1538" s="4"/>
      <c r="Z1538" s="4"/>
      <c r="AA1538" s="4"/>
      <c r="AB1538" s="4"/>
      <c r="AC1538" s="4"/>
      <c r="AD1538" s="4"/>
      <c r="AE1538" s="236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5">
        <f ca="1">COUNTIFS(INDIRECT(Data!$J$2),"&lt;&gt;")</f>
        <v>0</v>
      </c>
      <c r="AQ1538" s="45">
        <f ca="1">COUNTIFS(INDIRECT(Data!$J$2),"P")</f>
        <v>0</v>
      </c>
      <c r="AR1538" s="45">
        <f ca="1">COUNTIFS(INDIRECT(Data!$J$2),"A")</f>
        <v>0</v>
      </c>
      <c r="AS1538" s="46">
        <f ca="1">COUNTIFS(INDIRECT(Data!$J$2),"L")</f>
        <v>0</v>
      </c>
      <c r="AT1538" s="47" t="str">
        <f ca="1">IFERROR(Attd_Sheet[[#This Row],[Classes Attended]]/Attd_Sheet[[#This Row],[Column1]],"")</f>
        <v/>
      </c>
      <c r="AU1538" s="26"/>
    </row>
    <row r="1539" spans="1:47" hidden="1" x14ac:dyDescent="0.25">
      <c r="A1539" s="42">
        <f>COUNTIFS(Attd_Sheet[Student ID],Attd_Sheet[[#This Row],[Student ID]])</f>
        <v>0</v>
      </c>
      <c r="B1539" s="13"/>
      <c r="C1539" s="13"/>
      <c r="D1539" s="76"/>
      <c r="E1539" s="75"/>
      <c r="F1539" s="15"/>
      <c r="G1539" s="78"/>
      <c r="H1539" s="15"/>
      <c r="I1539" s="210"/>
      <c r="J1539" s="77"/>
      <c r="K1539" s="4"/>
      <c r="L1539" s="4"/>
      <c r="M1539" s="4"/>
      <c r="N1539" s="185"/>
      <c r="O1539" s="4"/>
      <c r="P1539" s="4"/>
      <c r="Q1539" s="4"/>
      <c r="R1539" s="4"/>
      <c r="S1539" s="4"/>
      <c r="T1539" s="4"/>
      <c r="U1539" s="4"/>
      <c r="V1539" s="4"/>
      <c r="W1539" s="185"/>
      <c r="X1539" s="4"/>
      <c r="Y1539" s="4"/>
      <c r="Z1539" s="4"/>
      <c r="AA1539" s="4"/>
      <c r="AB1539" s="4"/>
      <c r="AC1539" s="4"/>
      <c r="AD1539" s="4"/>
      <c r="AE1539" s="236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5">
        <f ca="1">COUNTIFS(INDIRECT(Data!$J$2),"&lt;&gt;")</f>
        <v>0</v>
      </c>
      <c r="AQ1539" s="45">
        <f ca="1">COUNTIFS(INDIRECT(Data!$J$2),"P")</f>
        <v>0</v>
      </c>
      <c r="AR1539" s="45">
        <f ca="1">COUNTIFS(INDIRECT(Data!$J$2),"A")</f>
        <v>0</v>
      </c>
      <c r="AS1539" s="46">
        <f ca="1">COUNTIFS(INDIRECT(Data!$J$2),"L")</f>
        <v>0</v>
      </c>
      <c r="AT1539" s="47" t="str">
        <f ca="1">IFERROR(Attd_Sheet[[#This Row],[Classes Attended]]/Attd_Sheet[[#This Row],[Column1]],"")</f>
        <v/>
      </c>
      <c r="AU1539" s="26"/>
    </row>
    <row r="1540" spans="1:47" hidden="1" x14ac:dyDescent="0.25">
      <c r="A1540" s="42">
        <f>COUNTIFS(Attd_Sheet[Student ID],Attd_Sheet[[#This Row],[Student ID]])</f>
        <v>0</v>
      </c>
      <c r="B1540" s="13"/>
      <c r="C1540" s="13"/>
      <c r="D1540" s="76"/>
      <c r="E1540" s="75"/>
      <c r="F1540" s="15"/>
      <c r="G1540" s="78"/>
      <c r="H1540" s="15"/>
      <c r="I1540" s="210"/>
      <c r="J1540" s="77"/>
      <c r="K1540" s="4"/>
      <c r="L1540" s="4"/>
      <c r="M1540" s="4"/>
      <c r="N1540" s="185"/>
      <c r="O1540" s="4"/>
      <c r="P1540" s="4"/>
      <c r="Q1540" s="4"/>
      <c r="R1540" s="4"/>
      <c r="S1540" s="4"/>
      <c r="T1540" s="4"/>
      <c r="U1540" s="4"/>
      <c r="V1540" s="4"/>
      <c r="W1540" s="185"/>
      <c r="X1540" s="4"/>
      <c r="Y1540" s="4"/>
      <c r="Z1540" s="4"/>
      <c r="AA1540" s="4"/>
      <c r="AB1540" s="4"/>
      <c r="AC1540" s="4"/>
      <c r="AD1540" s="4"/>
      <c r="AE1540" s="236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5">
        <f ca="1">COUNTIFS(INDIRECT(Data!$J$2),"&lt;&gt;")</f>
        <v>0</v>
      </c>
      <c r="AQ1540" s="45">
        <f ca="1">COUNTIFS(INDIRECT(Data!$J$2),"P")</f>
        <v>0</v>
      </c>
      <c r="AR1540" s="45">
        <f ca="1">COUNTIFS(INDIRECT(Data!$J$2),"A")</f>
        <v>0</v>
      </c>
      <c r="AS1540" s="46">
        <f ca="1">COUNTIFS(INDIRECT(Data!$J$2),"L")</f>
        <v>0</v>
      </c>
      <c r="AT1540" s="47" t="str">
        <f ca="1">IFERROR(Attd_Sheet[[#This Row],[Classes Attended]]/Attd_Sheet[[#This Row],[Column1]],"")</f>
        <v/>
      </c>
      <c r="AU1540" s="26"/>
    </row>
    <row r="1541" spans="1:47" hidden="1" x14ac:dyDescent="0.25">
      <c r="A1541" s="42">
        <f>COUNTIFS(Attd_Sheet[Student ID],Attd_Sheet[[#This Row],[Student ID]])</f>
        <v>0</v>
      </c>
      <c r="B1541" s="13"/>
      <c r="C1541" s="13"/>
      <c r="D1541" s="76"/>
      <c r="E1541" s="75"/>
      <c r="F1541" s="15"/>
      <c r="G1541" s="78"/>
      <c r="H1541" s="15"/>
      <c r="I1541" s="210"/>
      <c r="J1541" s="77"/>
      <c r="K1541" s="4"/>
      <c r="L1541" s="4"/>
      <c r="M1541" s="4"/>
      <c r="N1541" s="185"/>
      <c r="O1541" s="4"/>
      <c r="P1541" s="4"/>
      <c r="Q1541" s="4"/>
      <c r="R1541" s="4"/>
      <c r="S1541" s="4"/>
      <c r="T1541" s="4"/>
      <c r="U1541" s="4"/>
      <c r="V1541" s="4"/>
      <c r="W1541" s="185"/>
      <c r="X1541" s="4"/>
      <c r="Y1541" s="4"/>
      <c r="Z1541" s="4"/>
      <c r="AA1541" s="4"/>
      <c r="AB1541" s="4"/>
      <c r="AC1541" s="4"/>
      <c r="AD1541" s="4"/>
      <c r="AE1541" s="236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5">
        <f ca="1">COUNTIFS(INDIRECT(Data!$J$2),"&lt;&gt;")</f>
        <v>0</v>
      </c>
      <c r="AQ1541" s="45">
        <f ca="1">COUNTIFS(INDIRECT(Data!$J$2),"P")</f>
        <v>0</v>
      </c>
      <c r="AR1541" s="45">
        <f ca="1">COUNTIFS(INDIRECT(Data!$J$2),"A")</f>
        <v>0</v>
      </c>
      <c r="AS1541" s="46">
        <f ca="1">COUNTIFS(INDIRECT(Data!$J$2),"L")</f>
        <v>0</v>
      </c>
      <c r="AT1541" s="47" t="str">
        <f ca="1">IFERROR(Attd_Sheet[[#This Row],[Classes Attended]]/Attd_Sheet[[#This Row],[Column1]],"")</f>
        <v/>
      </c>
      <c r="AU1541" s="26"/>
    </row>
    <row r="1542" spans="1:47" hidden="1" x14ac:dyDescent="0.25">
      <c r="A1542" s="42">
        <f>COUNTIFS(Attd_Sheet[Student ID],Attd_Sheet[[#This Row],[Student ID]])</f>
        <v>0</v>
      </c>
      <c r="B1542" s="13"/>
      <c r="C1542" s="13"/>
      <c r="D1542" s="76"/>
      <c r="E1542" s="75"/>
      <c r="F1542" s="15"/>
      <c r="G1542" s="78"/>
      <c r="H1542" s="15"/>
      <c r="I1542" s="210"/>
      <c r="J1542" s="77"/>
      <c r="K1542" s="4"/>
      <c r="L1542" s="4"/>
      <c r="M1542" s="4"/>
      <c r="N1542" s="185"/>
      <c r="O1542" s="4"/>
      <c r="P1542" s="4"/>
      <c r="Q1542" s="4"/>
      <c r="R1542" s="4"/>
      <c r="S1542" s="4"/>
      <c r="T1542" s="4"/>
      <c r="U1542" s="4"/>
      <c r="V1542" s="4"/>
      <c r="W1542" s="185"/>
      <c r="X1542" s="4"/>
      <c r="Y1542" s="4"/>
      <c r="Z1542" s="4"/>
      <c r="AA1542" s="4"/>
      <c r="AB1542" s="4"/>
      <c r="AC1542" s="4"/>
      <c r="AD1542" s="4"/>
      <c r="AE1542" s="236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5">
        <f ca="1">COUNTIFS(INDIRECT(Data!$J$2),"&lt;&gt;")</f>
        <v>0</v>
      </c>
      <c r="AQ1542" s="45">
        <f ca="1">COUNTIFS(INDIRECT(Data!$J$2),"P")</f>
        <v>0</v>
      </c>
      <c r="AR1542" s="45">
        <f ca="1">COUNTIFS(INDIRECT(Data!$J$2),"A")</f>
        <v>0</v>
      </c>
      <c r="AS1542" s="46">
        <f ca="1">COUNTIFS(INDIRECT(Data!$J$2),"L")</f>
        <v>0</v>
      </c>
      <c r="AT1542" s="47" t="str">
        <f ca="1">IFERROR(Attd_Sheet[[#This Row],[Classes Attended]]/Attd_Sheet[[#This Row],[Column1]],"")</f>
        <v/>
      </c>
      <c r="AU1542" s="26"/>
    </row>
    <row r="1543" spans="1:47" hidden="1" x14ac:dyDescent="0.25">
      <c r="A1543" s="42">
        <f>COUNTIFS(Attd_Sheet[Student ID],Attd_Sheet[[#This Row],[Student ID]])</f>
        <v>0</v>
      </c>
      <c r="B1543" s="13"/>
      <c r="C1543" s="13"/>
      <c r="D1543" s="76"/>
      <c r="E1543" s="75"/>
      <c r="F1543" s="15"/>
      <c r="G1543" s="78"/>
      <c r="H1543" s="15"/>
      <c r="I1543" s="210"/>
      <c r="J1543" s="77"/>
      <c r="K1543" s="4"/>
      <c r="L1543" s="4"/>
      <c r="M1543" s="4"/>
      <c r="N1543" s="185"/>
      <c r="O1543" s="4"/>
      <c r="P1543" s="4"/>
      <c r="Q1543" s="4"/>
      <c r="R1543" s="4"/>
      <c r="S1543" s="4"/>
      <c r="T1543" s="4"/>
      <c r="U1543" s="4"/>
      <c r="V1543" s="4"/>
      <c r="W1543" s="185"/>
      <c r="X1543" s="4"/>
      <c r="Y1543" s="4"/>
      <c r="Z1543" s="4"/>
      <c r="AA1543" s="4"/>
      <c r="AB1543" s="4"/>
      <c r="AC1543" s="4"/>
      <c r="AD1543" s="4"/>
      <c r="AE1543" s="236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5">
        <f ca="1">COUNTIFS(INDIRECT(Data!$J$2),"&lt;&gt;")</f>
        <v>0</v>
      </c>
      <c r="AQ1543" s="45">
        <f ca="1">COUNTIFS(INDIRECT(Data!$J$2),"P")</f>
        <v>0</v>
      </c>
      <c r="AR1543" s="45">
        <f ca="1">COUNTIFS(INDIRECT(Data!$J$2),"A")</f>
        <v>0</v>
      </c>
      <c r="AS1543" s="46">
        <f ca="1">COUNTIFS(INDIRECT(Data!$J$2),"L")</f>
        <v>0</v>
      </c>
      <c r="AT1543" s="47" t="str">
        <f ca="1">IFERROR(Attd_Sheet[[#This Row],[Classes Attended]]/Attd_Sheet[[#This Row],[Column1]],"")</f>
        <v/>
      </c>
      <c r="AU1543" s="26"/>
    </row>
    <row r="1544" spans="1:47" hidden="1" x14ac:dyDescent="0.25">
      <c r="A1544" s="42">
        <f>COUNTIFS(Attd_Sheet[Student ID],Attd_Sheet[[#This Row],[Student ID]])</f>
        <v>0</v>
      </c>
      <c r="B1544" s="13"/>
      <c r="C1544" s="13"/>
      <c r="D1544" s="76"/>
      <c r="E1544" s="75"/>
      <c r="F1544" s="15"/>
      <c r="G1544" s="78"/>
      <c r="H1544" s="15"/>
      <c r="I1544" s="210"/>
      <c r="J1544" s="77"/>
      <c r="K1544" s="4"/>
      <c r="L1544" s="4"/>
      <c r="M1544" s="4"/>
      <c r="N1544" s="185"/>
      <c r="O1544" s="4"/>
      <c r="P1544" s="4"/>
      <c r="Q1544" s="4"/>
      <c r="R1544" s="4"/>
      <c r="S1544" s="4"/>
      <c r="T1544" s="4"/>
      <c r="U1544" s="4"/>
      <c r="V1544" s="4"/>
      <c r="W1544" s="185"/>
      <c r="X1544" s="4"/>
      <c r="Y1544" s="4"/>
      <c r="Z1544" s="4"/>
      <c r="AA1544" s="4"/>
      <c r="AB1544" s="4"/>
      <c r="AC1544" s="4"/>
      <c r="AD1544" s="4"/>
      <c r="AE1544" s="236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5">
        <f ca="1">COUNTIFS(INDIRECT(Data!$J$2),"&lt;&gt;")</f>
        <v>0</v>
      </c>
      <c r="AQ1544" s="45">
        <f ca="1">COUNTIFS(INDIRECT(Data!$J$2),"P")</f>
        <v>0</v>
      </c>
      <c r="AR1544" s="45">
        <f ca="1">COUNTIFS(INDIRECT(Data!$J$2),"A")</f>
        <v>0</v>
      </c>
      <c r="AS1544" s="46">
        <f ca="1">COUNTIFS(INDIRECT(Data!$J$2),"L")</f>
        <v>0</v>
      </c>
      <c r="AT1544" s="47" t="str">
        <f ca="1">IFERROR(Attd_Sheet[[#This Row],[Classes Attended]]/Attd_Sheet[[#This Row],[Column1]],"")</f>
        <v/>
      </c>
      <c r="AU1544" s="26"/>
    </row>
    <row r="1545" spans="1:47" hidden="1" x14ac:dyDescent="0.25">
      <c r="A1545" s="42">
        <f>COUNTIFS(Attd_Sheet[Student ID],Attd_Sheet[[#This Row],[Student ID]])</f>
        <v>0</v>
      </c>
      <c r="B1545" s="13"/>
      <c r="C1545" s="13"/>
      <c r="D1545" s="76"/>
      <c r="E1545" s="75"/>
      <c r="F1545" s="15"/>
      <c r="G1545" s="78"/>
      <c r="H1545" s="15"/>
      <c r="I1545" s="210"/>
      <c r="J1545" s="77"/>
      <c r="K1545" s="4"/>
      <c r="L1545" s="4"/>
      <c r="M1545" s="4"/>
      <c r="N1545" s="185"/>
      <c r="O1545" s="4"/>
      <c r="P1545" s="4"/>
      <c r="Q1545" s="4"/>
      <c r="R1545" s="4"/>
      <c r="S1545" s="4"/>
      <c r="T1545" s="4"/>
      <c r="U1545" s="4"/>
      <c r="V1545" s="4"/>
      <c r="W1545" s="185"/>
      <c r="X1545" s="4"/>
      <c r="Y1545" s="4"/>
      <c r="Z1545" s="4"/>
      <c r="AA1545" s="4"/>
      <c r="AB1545" s="4"/>
      <c r="AC1545" s="4"/>
      <c r="AD1545" s="4"/>
      <c r="AE1545" s="236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5">
        <f ca="1">COUNTIFS(INDIRECT(Data!$J$2),"&lt;&gt;")</f>
        <v>0</v>
      </c>
      <c r="AQ1545" s="45">
        <f ca="1">COUNTIFS(INDIRECT(Data!$J$2),"P")</f>
        <v>0</v>
      </c>
      <c r="AR1545" s="45">
        <f ca="1">COUNTIFS(INDIRECT(Data!$J$2),"A")</f>
        <v>0</v>
      </c>
      <c r="AS1545" s="46">
        <f ca="1">COUNTIFS(INDIRECT(Data!$J$2),"L")</f>
        <v>0</v>
      </c>
      <c r="AT1545" s="47" t="str">
        <f ca="1">IFERROR(Attd_Sheet[[#This Row],[Classes Attended]]/Attd_Sheet[[#This Row],[Column1]],"")</f>
        <v/>
      </c>
      <c r="AU1545" s="26"/>
    </row>
    <row r="1546" spans="1:47" hidden="1" x14ac:dyDescent="0.25">
      <c r="A1546" s="42">
        <f>COUNTIFS(Attd_Sheet[Student ID],Attd_Sheet[[#This Row],[Student ID]])</f>
        <v>0</v>
      </c>
      <c r="B1546" s="13"/>
      <c r="C1546" s="13"/>
      <c r="D1546" s="76"/>
      <c r="E1546" s="75"/>
      <c r="F1546" s="15"/>
      <c r="G1546" s="78"/>
      <c r="H1546" s="15"/>
      <c r="I1546" s="210"/>
      <c r="J1546" s="77"/>
      <c r="K1546" s="4"/>
      <c r="L1546" s="4"/>
      <c r="M1546" s="4"/>
      <c r="N1546" s="185"/>
      <c r="O1546" s="4"/>
      <c r="P1546" s="4"/>
      <c r="Q1546" s="4"/>
      <c r="R1546" s="4"/>
      <c r="S1546" s="4"/>
      <c r="T1546" s="4"/>
      <c r="U1546" s="4"/>
      <c r="V1546" s="4"/>
      <c r="W1546" s="185"/>
      <c r="X1546" s="4"/>
      <c r="Y1546" s="4"/>
      <c r="Z1546" s="4"/>
      <c r="AA1546" s="4"/>
      <c r="AB1546" s="4"/>
      <c r="AC1546" s="4"/>
      <c r="AD1546" s="4"/>
      <c r="AE1546" s="236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5">
        <f ca="1">COUNTIFS(INDIRECT(Data!$J$2),"&lt;&gt;")</f>
        <v>0</v>
      </c>
      <c r="AQ1546" s="45">
        <f ca="1">COUNTIFS(INDIRECT(Data!$J$2),"P")</f>
        <v>0</v>
      </c>
      <c r="AR1546" s="45">
        <f ca="1">COUNTIFS(INDIRECT(Data!$J$2),"A")</f>
        <v>0</v>
      </c>
      <c r="AS1546" s="46">
        <f ca="1">COUNTIFS(INDIRECT(Data!$J$2),"L")</f>
        <v>0</v>
      </c>
      <c r="AT1546" s="47" t="str">
        <f ca="1">IFERROR(Attd_Sheet[[#This Row],[Classes Attended]]/Attd_Sheet[[#This Row],[Column1]],"")</f>
        <v/>
      </c>
      <c r="AU1546" s="26"/>
    </row>
    <row r="1547" spans="1:47" hidden="1" x14ac:dyDescent="0.25">
      <c r="A1547" s="42">
        <f>COUNTIFS(Attd_Sheet[Student ID],Attd_Sheet[[#This Row],[Student ID]])</f>
        <v>0</v>
      </c>
      <c r="B1547" s="13"/>
      <c r="C1547" s="13"/>
      <c r="D1547" s="76"/>
      <c r="E1547" s="75"/>
      <c r="F1547" s="15"/>
      <c r="G1547" s="78"/>
      <c r="H1547" s="15"/>
      <c r="I1547" s="210"/>
      <c r="J1547" s="77"/>
      <c r="K1547" s="4"/>
      <c r="L1547" s="4"/>
      <c r="M1547" s="4"/>
      <c r="N1547" s="185"/>
      <c r="O1547" s="4"/>
      <c r="P1547" s="4"/>
      <c r="Q1547" s="4"/>
      <c r="R1547" s="4"/>
      <c r="S1547" s="4"/>
      <c r="T1547" s="4"/>
      <c r="U1547" s="4"/>
      <c r="V1547" s="4"/>
      <c r="W1547" s="185"/>
      <c r="X1547" s="4"/>
      <c r="Y1547" s="4"/>
      <c r="Z1547" s="4"/>
      <c r="AA1547" s="4"/>
      <c r="AB1547" s="4"/>
      <c r="AC1547" s="4"/>
      <c r="AD1547" s="4"/>
      <c r="AE1547" s="236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5">
        <f ca="1">COUNTIFS(INDIRECT(Data!$J$2),"&lt;&gt;")</f>
        <v>0</v>
      </c>
      <c r="AQ1547" s="45">
        <f ca="1">COUNTIFS(INDIRECT(Data!$J$2),"P")</f>
        <v>0</v>
      </c>
      <c r="AR1547" s="45">
        <f ca="1">COUNTIFS(INDIRECT(Data!$J$2),"A")</f>
        <v>0</v>
      </c>
      <c r="AS1547" s="46">
        <f ca="1">COUNTIFS(INDIRECT(Data!$J$2),"L")</f>
        <v>0</v>
      </c>
      <c r="AT1547" s="47" t="str">
        <f ca="1">IFERROR(Attd_Sheet[[#This Row],[Classes Attended]]/Attd_Sheet[[#This Row],[Column1]],"")</f>
        <v/>
      </c>
      <c r="AU1547" s="26"/>
    </row>
    <row r="1548" spans="1:47" hidden="1" x14ac:dyDescent="0.25">
      <c r="A1548" s="42">
        <f>COUNTIFS(Attd_Sheet[Student ID],Attd_Sheet[[#This Row],[Student ID]])</f>
        <v>0</v>
      </c>
      <c r="B1548" s="13"/>
      <c r="C1548" s="13"/>
      <c r="D1548" s="76"/>
      <c r="E1548" s="75"/>
      <c r="F1548" s="15"/>
      <c r="G1548" s="78"/>
      <c r="H1548" s="15"/>
      <c r="I1548" s="210"/>
      <c r="J1548" s="77"/>
      <c r="K1548" s="4"/>
      <c r="L1548" s="4"/>
      <c r="M1548" s="4"/>
      <c r="N1548" s="185"/>
      <c r="O1548" s="4"/>
      <c r="P1548" s="4"/>
      <c r="Q1548" s="4"/>
      <c r="R1548" s="4"/>
      <c r="S1548" s="4"/>
      <c r="T1548" s="4"/>
      <c r="U1548" s="4"/>
      <c r="V1548" s="4"/>
      <c r="W1548" s="185"/>
      <c r="X1548" s="4"/>
      <c r="Y1548" s="4"/>
      <c r="Z1548" s="4"/>
      <c r="AA1548" s="4"/>
      <c r="AB1548" s="4"/>
      <c r="AC1548" s="4"/>
      <c r="AD1548" s="4"/>
      <c r="AE1548" s="236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5">
        <f ca="1">COUNTIFS(INDIRECT(Data!$J$2),"&lt;&gt;")</f>
        <v>0</v>
      </c>
      <c r="AQ1548" s="45">
        <f ca="1">COUNTIFS(INDIRECT(Data!$J$2),"P")</f>
        <v>0</v>
      </c>
      <c r="AR1548" s="45">
        <f ca="1">COUNTIFS(INDIRECT(Data!$J$2),"A")</f>
        <v>0</v>
      </c>
      <c r="AS1548" s="46">
        <f ca="1">COUNTIFS(INDIRECT(Data!$J$2),"L")</f>
        <v>0</v>
      </c>
      <c r="AT1548" s="47" t="str">
        <f ca="1">IFERROR(Attd_Sheet[[#This Row],[Classes Attended]]/Attd_Sheet[[#This Row],[Column1]],"")</f>
        <v/>
      </c>
      <c r="AU1548" s="26"/>
    </row>
    <row r="1549" spans="1:47" hidden="1" x14ac:dyDescent="0.25">
      <c r="A1549" s="42">
        <f>COUNTIFS(Attd_Sheet[Student ID],Attd_Sheet[[#This Row],[Student ID]])</f>
        <v>0</v>
      </c>
      <c r="B1549" s="13"/>
      <c r="C1549" s="13"/>
      <c r="D1549" s="76"/>
      <c r="E1549" s="75"/>
      <c r="F1549" s="15"/>
      <c r="G1549" s="78"/>
      <c r="H1549" s="15"/>
      <c r="I1549" s="210"/>
      <c r="J1549" s="77"/>
      <c r="K1549" s="4"/>
      <c r="L1549" s="4"/>
      <c r="M1549" s="4"/>
      <c r="N1549" s="185"/>
      <c r="O1549" s="4"/>
      <c r="P1549" s="4"/>
      <c r="Q1549" s="4"/>
      <c r="R1549" s="4"/>
      <c r="S1549" s="4"/>
      <c r="T1549" s="4"/>
      <c r="U1549" s="4"/>
      <c r="V1549" s="4"/>
      <c r="W1549" s="185"/>
      <c r="X1549" s="4"/>
      <c r="Y1549" s="4"/>
      <c r="Z1549" s="4"/>
      <c r="AA1549" s="4"/>
      <c r="AB1549" s="4"/>
      <c r="AC1549" s="4"/>
      <c r="AD1549" s="4"/>
      <c r="AE1549" s="236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5">
        <f ca="1">COUNTIFS(INDIRECT(Data!$J$2),"&lt;&gt;")</f>
        <v>0</v>
      </c>
      <c r="AQ1549" s="45">
        <f ca="1">COUNTIFS(INDIRECT(Data!$J$2),"P")</f>
        <v>0</v>
      </c>
      <c r="AR1549" s="45">
        <f ca="1">COUNTIFS(INDIRECT(Data!$J$2),"A")</f>
        <v>0</v>
      </c>
      <c r="AS1549" s="46">
        <f ca="1">COUNTIFS(INDIRECT(Data!$J$2),"L")</f>
        <v>0</v>
      </c>
      <c r="AT1549" s="47" t="str">
        <f ca="1">IFERROR(Attd_Sheet[[#This Row],[Classes Attended]]/Attd_Sheet[[#This Row],[Column1]],"")</f>
        <v/>
      </c>
      <c r="AU1549" s="26"/>
    </row>
    <row r="1550" spans="1:47" hidden="1" x14ac:dyDescent="0.25">
      <c r="A1550" s="42">
        <f>COUNTIFS(Attd_Sheet[Student ID],Attd_Sheet[[#This Row],[Student ID]])</f>
        <v>0</v>
      </c>
      <c r="B1550" s="13"/>
      <c r="C1550" s="13"/>
      <c r="D1550" s="76"/>
      <c r="E1550" s="75"/>
      <c r="F1550" s="15"/>
      <c r="G1550" s="78"/>
      <c r="H1550" s="15"/>
      <c r="I1550" s="210"/>
      <c r="J1550" s="77"/>
      <c r="K1550" s="4"/>
      <c r="L1550" s="4"/>
      <c r="M1550" s="4"/>
      <c r="N1550" s="185"/>
      <c r="O1550" s="4"/>
      <c r="P1550" s="4"/>
      <c r="Q1550" s="4"/>
      <c r="R1550" s="4"/>
      <c r="S1550" s="4"/>
      <c r="T1550" s="4"/>
      <c r="U1550" s="4"/>
      <c r="V1550" s="4"/>
      <c r="W1550" s="185"/>
      <c r="X1550" s="4"/>
      <c r="Y1550" s="4"/>
      <c r="Z1550" s="4"/>
      <c r="AA1550" s="4"/>
      <c r="AB1550" s="4"/>
      <c r="AC1550" s="4"/>
      <c r="AD1550" s="4"/>
      <c r="AE1550" s="236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5">
        <f ca="1">COUNTIFS(INDIRECT(Data!$J$2),"&lt;&gt;")</f>
        <v>0</v>
      </c>
      <c r="AQ1550" s="45">
        <f ca="1">COUNTIFS(INDIRECT(Data!$J$2),"P")</f>
        <v>0</v>
      </c>
      <c r="AR1550" s="45">
        <f ca="1">COUNTIFS(INDIRECT(Data!$J$2),"A")</f>
        <v>0</v>
      </c>
      <c r="AS1550" s="46">
        <f ca="1">COUNTIFS(INDIRECT(Data!$J$2),"L")</f>
        <v>0</v>
      </c>
      <c r="AT1550" s="47" t="str">
        <f ca="1">IFERROR(Attd_Sheet[[#This Row],[Classes Attended]]/Attd_Sheet[[#This Row],[Column1]],"")</f>
        <v/>
      </c>
      <c r="AU1550" s="26"/>
    </row>
    <row r="1551" spans="1:47" hidden="1" x14ac:dyDescent="0.25">
      <c r="A1551" s="42">
        <f>COUNTIFS(Attd_Sheet[Student ID],Attd_Sheet[[#This Row],[Student ID]])</f>
        <v>0</v>
      </c>
      <c r="B1551" s="13"/>
      <c r="C1551" s="13"/>
      <c r="D1551" s="76"/>
      <c r="E1551" s="75"/>
      <c r="F1551" s="15"/>
      <c r="G1551" s="78"/>
      <c r="H1551" s="15"/>
      <c r="I1551" s="210"/>
      <c r="J1551" s="77"/>
      <c r="K1551" s="4"/>
      <c r="L1551" s="4"/>
      <c r="M1551" s="4"/>
      <c r="N1551" s="185"/>
      <c r="O1551" s="4"/>
      <c r="P1551" s="4"/>
      <c r="Q1551" s="4"/>
      <c r="R1551" s="4"/>
      <c r="S1551" s="4"/>
      <c r="T1551" s="4"/>
      <c r="U1551" s="4"/>
      <c r="V1551" s="4"/>
      <c r="W1551" s="185"/>
      <c r="X1551" s="4"/>
      <c r="Y1551" s="4"/>
      <c r="Z1551" s="4"/>
      <c r="AA1551" s="4"/>
      <c r="AB1551" s="4"/>
      <c r="AC1551" s="4"/>
      <c r="AD1551" s="4"/>
      <c r="AE1551" s="236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5">
        <f ca="1">COUNTIFS(INDIRECT(Data!$J$2),"&lt;&gt;")</f>
        <v>0</v>
      </c>
      <c r="AQ1551" s="45">
        <f ca="1">COUNTIFS(INDIRECT(Data!$J$2),"P")</f>
        <v>0</v>
      </c>
      <c r="AR1551" s="45">
        <f ca="1">COUNTIFS(INDIRECT(Data!$J$2),"A")</f>
        <v>0</v>
      </c>
      <c r="AS1551" s="46">
        <f ca="1">COUNTIFS(INDIRECT(Data!$J$2),"L")</f>
        <v>0</v>
      </c>
      <c r="AT1551" s="47" t="str">
        <f ca="1">IFERROR(Attd_Sheet[[#This Row],[Classes Attended]]/Attd_Sheet[[#This Row],[Column1]],"")</f>
        <v/>
      </c>
      <c r="AU1551" s="26"/>
    </row>
    <row r="1552" spans="1:47" hidden="1" x14ac:dyDescent="0.25">
      <c r="A1552" s="42">
        <f>COUNTIFS(Attd_Sheet[Student ID],Attd_Sheet[[#This Row],[Student ID]])</f>
        <v>0</v>
      </c>
      <c r="B1552" s="13"/>
      <c r="C1552" s="13"/>
      <c r="D1552" s="76"/>
      <c r="E1552" s="75"/>
      <c r="F1552" s="15"/>
      <c r="G1552" s="78"/>
      <c r="H1552" s="15"/>
      <c r="I1552" s="210"/>
      <c r="J1552" s="77"/>
      <c r="K1552" s="4"/>
      <c r="L1552" s="4"/>
      <c r="M1552" s="4"/>
      <c r="N1552" s="185"/>
      <c r="O1552" s="4"/>
      <c r="P1552" s="4"/>
      <c r="Q1552" s="4"/>
      <c r="R1552" s="4"/>
      <c r="S1552" s="4"/>
      <c r="T1552" s="4"/>
      <c r="U1552" s="4"/>
      <c r="V1552" s="4"/>
      <c r="W1552" s="185"/>
      <c r="X1552" s="4"/>
      <c r="Y1552" s="4"/>
      <c r="Z1552" s="4"/>
      <c r="AA1552" s="4"/>
      <c r="AB1552" s="4"/>
      <c r="AC1552" s="4"/>
      <c r="AD1552" s="4"/>
      <c r="AE1552" s="236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5">
        <f ca="1">COUNTIFS(INDIRECT(Data!$J$2),"&lt;&gt;")</f>
        <v>0</v>
      </c>
      <c r="AQ1552" s="45">
        <f ca="1">COUNTIFS(INDIRECT(Data!$J$2),"P")</f>
        <v>0</v>
      </c>
      <c r="AR1552" s="45">
        <f ca="1">COUNTIFS(INDIRECT(Data!$J$2),"A")</f>
        <v>0</v>
      </c>
      <c r="AS1552" s="46">
        <f ca="1">COUNTIFS(INDIRECT(Data!$J$2),"L")</f>
        <v>0</v>
      </c>
      <c r="AT1552" s="47" t="str">
        <f ca="1">IFERROR(Attd_Sheet[[#This Row],[Classes Attended]]/Attd_Sheet[[#This Row],[Column1]],"")</f>
        <v/>
      </c>
      <c r="AU1552" s="26"/>
    </row>
    <row r="1553" spans="1:47" hidden="1" x14ac:dyDescent="0.25">
      <c r="A1553" s="42">
        <f>COUNTIFS(Attd_Sheet[Student ID],Attd_Sheet[[#This Row],[Student ID]])</f>
        <v>0</v>
      </c>
      <c r="B1553" s="13"/>
      <c r="C1553" s="13"/>
      <c r="D1553" s="76"/>
      <c r="E1553" s="75"/>
      <c r="F1553" s="15"/>
      <c r="G1553" s="78"/>
      <c r="H1553" s="15"/>
      <c r="I1553" s="210"/>
      <c r="J1553" s="77"/>
      <c r="K1553" s="4"/>
      <c r="L1553" s="4"/>
      <c r="M1553" s="4"/>
      <c r="N1553" s="185"/>
      <c r="O1553" s="4"/>
      <c r="P1553" s="4"/>
      <c r="Q1553" s="4"/>
      <c r="R1553" s="4"/>
      <c r="S1553" s="4"/>
      <c r="T1553" s="4"/>
      <c r="U1553" s="4"/>
      <c r="V1553" s="4"/>
      <c r="W1553" s="185"/>
      <c r="X1553" s="4"/>
      <c r="Y1553" s="4"/>
      <c r="Z1553" s="4"/>
      <c r="AA1553" s="4"/>
      <c r="AB1553" s="4"/>
      <c r="AC1553" s="4"/>
      <c r="AD1553" s="4"/>
      <c r="AE1553" s="236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5">
        <f ca="1">COUNTIFS(INDIRECT(Data!$J$2),"&lt;&gt;")</f>
        <v>0</v>
      </c>
      <c r="AQ1553" s="45">
        <f ca="1">COUNTIFS(INDIRECT(Data!$J$2),"P")</f>
        <v>0</v>
      </c>
      <c r="AR1553" s="45">
        <f ca="1">COUNTIFS(INDIRECT(Data!$J$2),"A")</f>
        <v>0</v>
      </c>
      <c r="AS1553" s="46">
        <f ca="1">COUNTIFS(INDIRECT(Data!$J$2),"L")</f>
        <v>0</v>
      </c>
      <c r="AT1553" s="47" t="str">
        <f ca="1">IFERROR(Attd_Sheet[[#This Row],[Classes Attended]]/Attd_Sheet[[#This Row],[Column1]],"")</f>
        <v/>
      </c>
      <c r="AU1553" s="26"/>
    </row>
    <row r="1554" spans="1:47" hidden="1" x14ac:dyDescent="0.25">
      <c r="A1554" s="42">
        <f>COUNTIFS(Attd_Sheet[Student ID],Attd_Sheet[[#This Row],[Student ID]])</f>
        <v>0</v>
      </c>
      <c r="B1554" s="13"/>
      <c r="C1554" s="13"/>
      <c r="D1554" s="76"/>
      <c r="E1554" s="75"/>
      <c r="F1554" s="15"/>
      <c r="G1554" s="78"/>
      <c r="H1554" s="15"/>
      <c r="I1554" s="210"/>
      <c r="J1554" s="77"/>
      <c r="K1554" s="4"/>
      <c r="L1554" s="4"/>
      <c r="M1554" s="4"/>
      <c r="N1554" s="185"/>
      <c r="O1554" s="4"/>
      <c r="P1554" s="4"/>
      <c r="Q1554" s="4"/>
      <c r="R1554" s="4"/>
      <c r="S1554" s="4"/>
      <c r="T1554" s="4"/>
      <c r="U1554" s="4"/>
      <c r="V1554" s="4"/>
      <c r="W1554" s="185"/>
      <c r="X1554" s="4"/>
      <c r="Y1554" s="4"/>
      <c r="Z1554" s="4"/>
      <c r="AA1554" s="4"/>
      <c r="AB1554" s="4"/>
      <c r="AC1554" s="4"/>
      <c r="AD1554" s="4"/>
      <c r="AE1554" s="236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5">
        <f ca="1">COUNTIFS(INDIRECT(Data!$J$2),"&lt;&gt;")</f>
        <v>0</v>
      </c>
      <c r="AQ1554" s="45">
        <f ca="1">COUNTIFS(INDIRECT(Data!$J$2),"P")</f>
        <v>0</v>
      </c>
      <c r="AR1554" s="45">
        <f ca="1">COUNTIFS(INDIRECT(Data!$J$2),"A")</f>
        <v>0</v>
      </c>
      <c r="AS1554" s="46">
        <f ca="1">COUNTIFS(INDIRECT(Data!$J$2),"L")</f>
        <v>0</v>
      </c>
      <c r="AT1554" s="47" t="str">
        <f ca="1">IFERROR(Attd_Sheet[[#This Row],[Classes Attended]]/Attd_Sheet[[#This Row],[Column1]],"")</f>
        <v/>
      </c>
      <c r="AU1554" s="26"/>
    </row>
    <row r="1555" spans="1:47" hidden="1" x14ac:dyDescent="0.25">
      <c r="A1555" s="42">
        <f>COUNTIFS(Attd_Sheet[Student ID],Attd_Sheet[[#This Row],[Student ID]])</f>
        <v>0</v>
      </c>
      <c r="B1555" s="13"/>
      <c r="C1555" s="13"/>
      <c r="D1555" s="76"/>
      <c r="E1555" s="75"/>
      <c r="F1555" s="15"/>
      <c r="G1555" s="78"/>
      <c r="H1555" s="15"/>
      <c r="I1555" s="210"/>
      <c r="J1555" s="77"/>
      <c r="K1555" s="4"/>
      <c r="L1555" s="4"/>
      <c r="M1555" s="4"/>
      <c r="N1555" s="185"/>
      <c r="O1555" s="4"/>
      <c r="P1555" s="4"/>
      <c r="Q1555" s="4"/>
      <c r="R1555" s="4"/>
      <c r="S1555" s="4"/>
      <c r="T1555" s="4"/>
      <c r="U1555" s="4"/>
      <c r="V1555" s="4"/>
      <c r="W1555" s="185"/>
      <c r="X1555" s="4"/>
      <c r="Y1555" s="4"/>
      <c r="Z1555" s="4"/>
      <c r="AA1555" s="4"/>
      <c r="AB1555" s="4"/>
      <c r="AC1555" s="4"/>
      <c r="AD1555" s="4"/>
      <c r="AE1555" s="236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5">
        <f ca="1">COUNTIFS(INDIRECT(Data!$J$2),"&lt;&gt;")</f>
        <v>0</v>
      </c>
      <c r="AQ1555" s="45">
        <f ca="1">COUNTIFS(INDIRECT(Data!$J$2),"P")</f>
        <v>0</v>
      </c>
      <c r="AR1555" s="45">
        <f ca="1">COUNTIFS(INDIRECT(Data!$J$2),"A")</f>
        <v>0</v>
      </c>
      <c r="AS1555" s="46">
        <f ca="1">COUNTIFS(INDIRECT(Data!$J$2),"L")</f>
        <v>0</v>
      </c>
      <c r="AT1555" s="47" t="str">
        <f ca="1">IFERROR(Attd_Sheet[[#This Row],[Classes Attended]]/Attd_Sheet[[#This Row],[Column1]],"")</f>
        <v/>
      </c>
      <c r="AU1555" s="26"/>
    </row>
    <row r="1556" spans="1:47" hidden="1" x14ac:dyDescent="0.25">
      <c r="A1556" s="42">
        <f>COUNTIFS(Attd_Sheet[Student ID],Attd_Sheet[[#This Row],[Student ID]])</f>
        <v>0</v>
      </c>
      <c r="B1556" s="13"/>
      <c r="C1556" s="13"/>
      <c r="D1556" s="76"/>
      <c r="E1556" s="75"/>
      <c r="F1556" s="15"/>
      <c r="G1556" s="78"/>
      <c r="H1556" s="15"/>
      <c r="I1556" s="210"/>
      <c r="J1556" s="77"/>
      <c r="K1556" s="4"/>
      <c r="L1556" s="4"/>
      <c r="M1556" s="4"/>
      <c r="N1556" s="185"/>
      <c r="O1556" s="4"/>
      <c r="P1556" s="4"/>
      <c r="Q1556" s="4"/>
      <c r="R1556" s="4"/>
      <c r="S1556" s="4"/>
      <c r="T1556" s="4"/>
      <c r="U1556" s="4"/>
      <c r="V1556" s="4"/>
      <c r="W1556" s="185"/>
      <c r="X1556" s="4"/>
      <c r="Y1556" s="4"/>
      <c r="Z1556" s="4"/>
      <c r="AA1556" s="4"/>
      <c r="AB1556" s="4"/>
      <c r="AC1556" s="4"/>
      <c r="AD1556" s="4"/>
      <c r="AE1556" s="236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5">
        <f ca="1">COUNTIFS(INDIRECT(Data!$J$2),"&lt;&gt;")</f>
        <v>0</v>
      </c>
      <c r="AQ1556" s="45">
        <f ca="1">COUNTIFS(INDIRECT(Data!$J$2),"P")</f>
        <v>0</v>
      </c>
      <c r="AR1556" s="45">
        <f ca="1">COUNTIFS(INDIRECT(Data!$J$2),"A")</f>
        <v>0</v>
      </c>
      <c r="AS1556" s="46">
        <f ca="1">COUNTIFS(INDIRECT(Data!$J$2),"L")</f>
        <v>0</v>
      </c>
      <c r="AT1556" s="47" t="str">
        <f ca="1">IFERROR(Attd_Sheet[[#This Row],[Classes Attended]]/Attd_Sheet[[#This Row],[Column1]],"")</f>
        <v/>
      </c>
      <c r="AU1556" s="26"/>
    </row>
    <row r="1557" spans="1:47" hidden="1" x14ac:dyDescent="0.25">
      <c r="A1557" s="42">
        <f>COUNTIFS(Attd_Sheet[Student ID],Attd_Sheet[[#This Row],[Student ID]])</f>
        <v>0</v>
      </c>
      <c r="B1557" s="13"/>
      <c r="C1557" s="13"/>
      <c r="D1557" s="76"/>
      <c r="E1557" s="75"/>
      <c r="F1557" s="15"/>
      <c r="G1557" s="78"/>
      <c r="H1557" s="15"/>
      <c r="I1557" s="210"/>
      <c r="J1557" s="77"/>
      <c r="K1557" s="4"/>
      <c r="L1557" s="4"/>
      <c r="M1557" s="4"/>
      <c r="N1557" s="185"/>
      <c r="O1557" s="4"/>
      <c r="P1557" s="4"/>
      <c r="Q1557" s="4"/>
      <c r="R1557" s="4"/>
      <c r="S1557" s="4"/>
      <c r="T1557" s="4"/>
      <c r="U1557" s="4"/>
      <c r="V1557" s="4"/>
      <c r="W1557" s="185"/>
      <c r="X1557" s="4"/>
      <c r="Y1557" s="4"/>
      <c r="Z1557" s="4"/>
      <c r="AA1557" s="4"/>
      <c r="AB1557" s="4"/>
      <c r="AC1557" s="4"/>
      <c r="AD1557" s="4"/>
      <c r="AE1557" s="236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5">
        <f ca="1">COUNTIFS(INDIRECT(Data!$J$2),"&lt;&gt;")</f>
        <v>0</v>
      </c>
      <c r="AQ1557" s="45">
        <f ca="1">COUNTIFS(INDIRECT(Data!$J$2),"P")</f>
        <v>0</v>
      </c>
      <c r="AR1557" s="45">
        <f ca="1">COUNTIFS(INDIRECT(Data!$J$2),"A")</f>
        <v>0</v>
      </c>
      <c r="AS1557" s="46">
        <f ca="1">COUNTIFS(INDIRECT(Data!$J$2),"L")</f>
        <v>0</v>
      </c>
      <c r="AT1557" s="47" t="str">
        <f ca="1">IFERROR(Attd_Sheet[[#This Row],[Classes Attended]]/Attd_Sheet[[#This Row],[Column1]],"")</f>
        <v/>
      </c>
      <c r="AU1557" s="26"/>
    </row>
    <row r="1558" spans="1:47" hidden="1" x14ac:dyDescent="0.25">
      <c r="A1558" s="42">
        <f>COUNTIFS(Attd_Sheet[Student ID],Attd_Sheet[[#This Row],[Student ID]])</f>
        <v>0</v>
      </c>
      <c r="B1558" s="13"/>
      <c r="C1558" s="13"/>
      <c r="D1558" s="76"/>
      <c r="E1558" s="75"/>
      <c r="F1558" s="15"/>
      <c r="G1558" s="78"/>
      <c r="H1558" s="15"/>
      <c r="I1558" s="210"/>
      <c r="J1558" s="77"/>
      <c r="K1558" s="4"/>
      <c r="L1558" s="4"/>
      <c r="M1558" s="4"/>
      <c r="N1558" s="185"/>
      <c r="O1558" s="4"/>
      <c r="P1558" s="4"/>
      <c r="Q1558" s="4"/>
      <c r="R1558" s="4"/>
      <c r="S1558" s="4"/>
      <c r="T1558" s="4"/>
      <c r="U1558" s="4"/>
      <c r="V1558" s="4"/>
      <c r="W1558" s="185"/>
      <c r="X1558" s="4"/>
      <c r="Y1558" s="4"/>
      <c r="Z1558" s="4"/>
      <c r="AA1558" s="4"/>
      <c r="AB1558" s="4"/>
      <c r="AC1558" s="4"/>
      <c r="AD1558" s="4"/>
      <c r="AE1558" s="236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5">
        <f ca="1">COUNTIFS(INDIRECT(Data!$J$2),"&lt;&gt;")</f>
        <v>0</v>
      </c>
      <c r="AQ1558" s="45">
        <f ca="1">COUNTIFS(INDIRECT(Data!$J$2),"P")</f>
        <v>0</v>
      </c>
      <c r="AR1558" s="45">
        <f ca="1">COUNTIFS(INDIRECT(Data!$J$2),"A")</f>
        <v>0</v>
      </c>
      <c r="AS1558" s="46">
        <f ca="1">COUNTIFS(INDIRECT(Data!$J$2),"L")</f>
        <v>0</v>
      </c>
      <c r="AT1558" s="47" t="str">
        <f ca="1">IFERROR(Attd_Sheet[[#This Row],[Classes Attended]]/Attd_Sheet[[#This Row],[Column1]],"")</f>
        <v/>
      </c>
      <c r="AU1558" s="26"/>
    </row>
    <row r="1559" spans="1:47" hidden="1" x14ac:dyDescent="0.25">
      <c r="A1559" s="42">
        <f>COUNTIFS(Attd_Sheet[Student ID],Attd_Sheet[[#This Row],[Student ID]])</f>
        <v>0</v>
      </c>
      <c r="B1559" s="13"/>
      <c r="C1559" s="13"/>
      <c r="D1559" s="76"/>
      <c r="E1559" s="75"/>
      <c r="F1559" s="15"/>
      <c r="G1559" s="78"/>
      <c r="H1559" s="15"/>
      <c r="I1559" s="210"/>
      <c r="J1559" s="77"/>
      <c r="K1559" s="4"/>
      <c r="L1559" s="4"/>
      <c r="M1559" s="4"/>
      <c r="N1559" s="185"/>
      <c r="O1559" s="4"/>
      <c r="P1559" s="4"/>
      <c r="Q1559" s="4"/>
      <c r="R1559" s="4"/>
      <c r="S1559" s="4"/>
      <c r="T1559" s="4"/>
      <c r="U1559" s="4"/>
      <c r="V1559" s="4"/>
      <c r="W1559" s="185"/>
      <c r="X1559" s="4"/>
      <c r="Y1559" s="4"/>
      <c r="Z1559" s="4"/>
      <c r="AA1559" s="4"/>
      <c r="AB1559" s="4"/>
      <c r="AC1559" s="4"/>
      <c r="AD1559" s="4"/>
      <c r="AE1559" s="236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5">
        <f ca="1">COUNTIFS(INDIRECT(Data!$J$2),"&lt;&gt;")</f>
        <v>0</v>
      </c>
      <c r="AQ1559" s="45">
        <f ca="1">COUNTIFS(INDIRECT(Data!$J$2),"P")</f>
        <v>0</v>
      </c>
      <c r="AR1559" s="45">
        <f ca="1">COUNTIFS(INDIRECT(Data!$J$2),"A")</f>
        <v>0</v>
      </c>
      <c r="AS1559" s="46">
        <f ca="1">COUNTIFS(INDIRECT(Data!$J$2),"L")</f>
        <v>0</v>
      </c>
      <c r="AT1559" s="47" t="str">
        <f ca="1">IFERROR(Attd_Sheet[[#This Row],[Classes Attended]]/Attd_Sheet[[#This Row],[Column1]],"")</f>
        <v/>
      </c>
      <c r="AU1559" s="26"/>
    </row>
    <row r="1560" spans="1:47" hidden="1" x14ac:dyDescent="0.25">
      <c r="A1560" s="42">
        <f>COUNTIFS(Attd_Sheet[Student ID],Attd_Sheet[[#This Row],[Student ID]])</f>
        <v>0</v>
      </c>
      <c r="B1560" s="13"/>
      <c r="C1560" s="13"/>
      <c r="D1560" s="76"/>
      <c r="E1560" s="75"/>
      <c r="F1560" s="15"/>
      <c r="G1560" s="78"/>
      <c r="H1560" s="15"/>
      <c r="I1560" s="210"/>
      <c r="J1560" s="77"/>
      <c r="K1560" s="4"/>
      <c r="L1560" s="4"/>
      <c r="M1560" s="4"/>
      <c r="N1560" s="185"/>
      <c r="O1560" s="4"/>
      <c r="P1560" s="4"/>
      <c r="Q1560" s="4"/>
      <c r="R1560" s="4"/>
      <c r="S1560" s="4"/>
      <c r="T1560" s="4"/>
      <c r="U1560" s="4"/>
      <c r="V1560" s="4"/>
      <c r="W1560" s="185"/>
      <c r="X1560" s="4"/>
      <c r="Y1560" s="4"/>
      <c r="Z1560" s="4"/>
      <c r="AA1560" s="4"/>
      <c r="AB1560" s="4"/>
      <c r="AC1560" s="4"/>
      <c r="AD1560" s="4"/>
      <c r="AE1560" s="236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5">
        <f ca="1">COUNTIFS(INDIRECT(Data!$J$2),"&lt;&gt;")</f>
        <v>0</v>
      </c>
      <c r="AQ1560" s="45">
        <f ca="1">COUNTIFS(INDIRECT(Data!$J$2),"P")</f>
        <v>0</v>
      </c>
      <c r="AR1560" s="45">
        <f ca="1">COUNTIFS(INDIRECT(Data!$J$2),"A")</f>
        <v>0</v>
      </c>
      <c r="AS1560" s="46">
        <f ca="1">COUNTIFS(INDIRECT(Data!$J$2),"L")</f>
        <v>0</v>
      </c>
      <c r="AT1560" s="47" t="str">
        <f ca="1">IFERROR(Attd_Sheet[[#This Row],[Classes Attended]]/Attd_Sheet[[#This Row],[Column1]],"")</f>
        <v/>
      </c>
      <c r="AU1560" s="26"/>
    </row>
    <row r="1561" spans="1:47" hidden="1" x14ac:dyDescent="0.25">
      <c r="A1561" s="42">
        <f>COUNTIFS(Attd_Sheet[Student ID],Attd_Sheet[[#This Row],[Student ID]])</f>
        <v>0</v>
      </c>
      <c r="B1561" s="13"/>
      <c r="C1561" s="13"/>
      <c r="D1561" s="76"/>
      <c r="E1561" s="75"/>
      <c r="F1561" s="15"/>
      <c r="G1561" s="78"/>
      <c r="H1561" s="15"/>
      <c r="I1561" s="210"/>
      <c r="J1561" s="77"/>
      <c r="K1561" s="4"/>
      <c r="L1561" s="4"/>
      <c r="M1561" s="4"/>
      <c r="N1561" s="185"/>
      <c r="O1561" s="4"/>
      <c r="P1561" s="4"/>
      <c r="Q1561" s="4"/>
      <c r="R1561" s="4"/>
      <c r="S1561" s="4"/>
      <c r="T1561" s="4"/>
      <c r="U1561" s="4"/>
      <c r="V1561" s="4"/>
      <c r="W1561" s="185"/>
      <c r="X1561" s="4"/>
      <c r="Y1561" s="4"/>
      <c r="Z1561" s="4"/>
      <c r="AA1561" s="4"/>
      <c r="AB1561" s="4"/>
      <c r="AC1561" s="4"/>
      <c r="AD1561" s="4"/>
      <c r="AE1561" s="236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5">
        <f ca="1">COUNTIFS(INDIRECT(Data!$J$2),"&lt;&gt;")</f>
        <v>0</v>
      </c>
      <c r="AQ1561" s="45">
        <f ca="1">COUNTIFS(INDIRECT(Data!$J$2),"P")</f>
        <v>0</v>
      </c>
      <c r="AR1561" s="45">
        <f ca="1">COUNTIFS(INDIRECT(Data!$J$2),"A")</f>
        <v>0</v>
      </c>
      <c r="AS1561" s="46">
        <f ca="1">COUNTIFS(INDIRECT(Data!$J$2),"L")</f>
        <v>0</v>
      </c>
      <c r="AT1561" s="47" t="str">
        <f ca="1">IFERROR(Attd_Sheet[[#This Row],[Classes Attended]]/Attd_Sheet[[#This Row],[Column1]],"")</f>
        <v/>
      </c>
      <c r="AU1561" s="26"/>
    </row>
    <row r="1562" spans="1:47" hidden="1" x14ac:dyDescent="0.25">
      <c r="A1562" s="42">
        <f>COUNTIFS(Attd_Sheet[Student ID],Attd_Sheet[[#This Row],[Student ID]])</f>
        <v>0</v>
      </c>
      <c r="B1562" s="13"/>
      <c r="C1562" s="13"/>
      <c r="D1562" s="76"/>
      <c r="E1562" s="75"/>
      <c r="F1562" s="15"/>
      <c r="G1562" s="78"/>
      <c r="H1562" s="15"/>
      <c r="I1562" s="210"/>
      <c r="J1562" s="77"/>
      <c r="K1562" s="4"/>
      <c r="L1562" s="4"/>
      <c r="M1562" s="4"/>
      <c r="N1562" s="185"/>
      <c r="O1562" s="4"/>
      <c r="P1562" s="4"/>
      <c r="Q1562" s="4"/>
      <c r="R1562" s="4"/>
      <c r="S1562" s="4"/>
      <c r="T1562" s="4"/>
      <c r="U1562" s="4"/>
      <c r="V1562" s="4"/>
      <c r="W1562" s="185"/>
      <c r="X1562" s="4"/>
      <c r="Y1562" s="4"/>
      <c r="Z1562" s="4"/>
      <c r="AA1562" s="4"/>
      <c r="AB1562" s="4"/>
      <c r="AC1562" s="4"/>
      <c r="AD1562" s="4"/>
      <c r="AE1562" s="236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5">
        <f ca="1">COUNTIFS(INDIRECT(Data!$J$2),"&lt;&gt;")</f>
        <v>0</v>
      </c>
      <c r="AQ1562" s="45">
        <f ca="1">COUNTIFS(INDIRECT(Data!$J$2),"P")</f>
        <v>0</v>
      </c>
      <c r="AR1562" s="45">
        <f ca="1">COUNTIFS(INDIRECT(Data!$J$2),"A")</f>
        <v>0</v>
      </c>
      <c r="AS1562" s="46">
        <f ca="1">COUNTIFS(INDIRECT(Data!$J$2),"L")</f>
        <v>0</v>
      </c>
      <c r="AT1562" s="47" t="str">
        <f ca="1">IFERROR(Attd_Sheet[[#This Row],[Classes Attended]]/Attd_Sheet[[#This Row],[Column1]],"")</f>
        <v/>
      </c>
      <c r="AU1562" s="26"/>
    </row>
    <row r="1563" spans="1:47" hidden="1" x14ac:dyDescent="0.25">
      <c r="A1563" s="42">
        <f>COUNTIFS(Attd_Sheet[Student ID],Attd_Sheet[[#This Row],[Student ID]])</f>
        <v>0</v>
      </c>
      <c r="B1563" s="13"/>
      <c r="C1563" s="13"/>
      <c r="D1563" s="76"/>
      <c r="E1563" s="75"/>
      <c r="F1563" s="15"/>
      <c r="G1563" s="78"/>
      <c r="H1563" s="15"/>
      <c r="I1563" s="210"/>
      <c r="J1563" s="77"/>
      <c r="K1563" s="4"/>
      <c r="L1563" s="4"/>
      <c r="M1563" s="4"/>
      <c r="N1563" s="185"/>
      <c r="O1563" s="4"/>
      <c r="P1563" s="4"/>
      <c r="Q1563" s="4"/>
      <c r="R1563" s="4"/>
      <c r="S1563" s="4"/>
      <c r="T1563" s="4"/>
      <c r="U1563" s="4"/>
      <c r="V1563" s="4"/>
      <c r="W1563" s="185"/>
      <c r="X1563" s="4"/>
      <c r="Y1563" s="4"/>
      <c r="Z1563" s="4"/>
      <c r="AA1563" s="4"/>
      <c r="AB1563" s="4"/>
      <c r="AC1563" s="4"/>
      <c r="AD1563" s="4"/>
      <c r="AE1563" s="236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5">
        <f ca="1">COUNTIFS(INDIRECT(Data!$J$2),"&lt;&gt;")</f>
        <v>0</v>
      </c>
      <c r="AQ1563" s="45">
        <f ca="1">COUNTIFS(INDIRECT(Data!$J$2),"P")</f>
        <v>0</v>
      </c>
      <c r="AR1563" s="45">
        <f ca="1">COUNTIFS(INDIRECT(Data!$J$2),"A")</f>
        <v>0</v>
      </c>
      <c r="AS1563" s="46">
        <f ca="1">COUNTIFS(INDIRECT(Data!$J$2),"L")</f>
        <v>0</v>
      </c>
      <c r="AT1563" s="47" t="str">
        <f ca="1">IFERROR(Attd_Sheet[[#This Row],[Classes Attended]]/Attd_Sheet[[#This Row],[Column1]],"")</f>
        <v/>
      </c>
      <c r="AU1563" s="26"/>
    </row>
    <row r="1564" spans="1:47" hidden="1" x14ac:dyDescent="0.25">
      <c r="A1564" s="42">
        <f>COUNTIFS(Attd_Sheet[Student ID],Attd_Sheet[[#This Row],[Student ID]])</f>
        <v>0</v>
      </c>
      <c r="B1564" s="13"/>
      <c r="C1564" s="13"/>
      <c r="D1564" s="76"/>
      <c r="E1564" s="75"/>
      <c r="F1564" s="15"/>
      <c r="G1564" s="78"/>
      <c r="H1564" s="15"/>
      <c r="I1564" s="210"/>
      <c r="J1564" s="77"/>
      <c r="K1564" s="4"/>
      <c r="L1564" s="4"/>
      <c r="M1564" s="4"/>
      <c r="N1564" s="185"/>
      <c r="O1564" s="4"/>
      <c r="P1564" s="4"/>
      <c r="Q1564" s="4"/>
      <c r="R1564" s="4"/>
      <c r="S1564" s="4"/>
      <c r="T1564" s="4"/>
      <c r="U1564" s="4"/>
      <c r="V1564" s="4"/>
      <c r="W1564" s="185"/>
      <c r="X1564" s="4"/>
      <c r="Y1564" s="4"/>
      <c r="Z1564" s="4"/>
      <c r="AA1564" s="4"/>
      <c r="AB1564" s="4"/>
      <c r="AC1564" s="4"/>
      <c r="AD1564" s="4"/>
      <c r="AE1564" s="236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5">
        <f ca="1">COUNTIFS(INDIRECT(Data!$J$2),"&lt;&gt;")</f>
        <v>0</v>
      </c>
      <c r="AQ1564" s="45">
        <f ca="1">COUNTIFS(INDIRECT(Data!$J$2),"P")</f>
        <v>0</v>
      </c>
      <c r="AR1564" s="45">
        <f ca="1">COUNTIFS(INDIRECT(Data!$J$2),"A")</f>
        <v>0</v>
      </c>
      <c r="AS1564" s="46">
        <f ca="1">COUNTIFS(INDIRECT(Data!$J$2),"L")</f>
        <v>0</v>
      </c>
      <c r="AT1564" s="47" t="str">
        <f ca="1">IFERROR(Attd_Sheet[[#This Row],[Classes Attended]]/Attd_Sheet[[#This Row],[Column1]],"")</f>
        <v/>
      </c>
      <c r="AU1564" s="26"/>
    </row>
    <row r="1565" spans="1:47" hidden="1" x14ac:dyDescent="0.25">
      <c r="A1565" s="42">
        <f>COUNTIFS(Attd_Sheet[Student ID],Attd_Sheet[[#This Row],[Student ID]])</f>
        <v>0</v>
      </c>
      <c r="B1565" s="13"/>
      <c r="C1565" s="13"/>
      <c r="D1565" s="76"/>
      <c r="E1565" s="75"/>
      <c r="F1565" s="15"/>
      <c r="G1565" s="78"/>
      <c r="H1565" s="15"/>
      <c r="I1565" s="210"/>
      <c r="J1565" s="77"/>
      <c r="K1565" s="4"/>
      <c r="L1565" s="4"/>
      <c r="M1565" s="4"/>
      <c r="N1565" s="185"/>
      <c r="O1565" s="4"/>
      <c r="P1565" s="4"/>
      <c r="Q1565" s="4"/>
      <c r="R1565" s="4"/>
      <c r="S1565" s="4"/>
      <c r="T1565" s="4"/>
      <c r="U1565" s="4"/>
      <c r="V1565" s="4"/>
      <c r="W1565" s="185"/>
      <c r="X1565" s="4"/>
      <c r="Y1565" s="4"/>
      <c r="Z1565" s="4"/>
      <c r="AA1565" s="4"/>
      <c r="AB1565" s="4"/>
      <c r="AC1565" s="4"/>
      <c r="AD1565" s="4"/>
      <c r="AE1565" s="236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5">
        <f ca="1">COUNTIFS(INDIRECT(Data!$J$2),"&lt;&gt;")</f>
        <v>0</v>
      </c>
      <c r="AQ1565" s="45">
        <f ca="1">COUNTIFS(INDIRECT(Data!$J$2),"P")</f>
        <v>0</v>
      </c>
      <c r="AR1565" s="45">
        <f ca="1">COUNTIFS(INDIRECT(Data!$J$2),"A")</f>
        <v>0</v>
      </c>
      <c r="AS1565" s="46">
        <f ca="1">COUNTIFS(INDIRECT(Data!$J$2),"L")</f>
        <v>0</v>
      </c>
      <c r="AT1565" s="47" t="str">
        <f ca="1">IFERROR(Attd_Sheet[[#This Row],[Classes Attended]]/Attd_Sheet[[#This Row],[Column1]],"")</f>
        <v/>
      </c>
      <c r="AU1565" s="26"/>
    </row>
    <row r="1566" spans="1:47" hidden="1" x14ac:dyDescent="0.25">
      <c r="A1566" s="42">
        <f>COUNTIFS(Attd_Sheet[Student ID],Attd_Sheet[[#This Row],[Student ID]])</f>
        <v>0</v>
      </c>
      <c r="B1566" s="13"/>
      <c r="C1566" s="13"/>
      <c r="D1566" s="76"/>
      <c r="E1566" s="75"/>
      <c r="F1566" s="15"/>
      <c r="G1566" s="78"/>
      <c r="H1566" s="15"/>
      <c r="I1566" s="210"/>
      <c r="J1566" s="77"/>
      <c r="K1566" s="4"/>
      <c r="L1566" s="4"/>
      <c r="M1566" s="4"/>
      <c r="N1566" s="185"/>
      <c r="O1566" s="4"/>
      <c r="P1566" s="4"/>
      <c r="Q1566" s="4"/>
      <c r="R1566" s="4"/>
      <c r="S1566" s="4"/>
      <c r="T1566" s="4"/>
      <c r="U1566" s="4"/>
      <c r="V1566" s="4"/>
      <c r="W1566" s="185"/>
      <c r="X1566" s="4"/>
      <c r="Y1566" s="4"/>
      <c r="Z1566" s="4"/>
      <c r="AA1566" s="4"/>
      <c r="AB1566" s="4"/>
      <c r="AC1566" s="4"/>
      <c r="AD1566" s="4"/>
      <c r="AE1566" s="236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5">
        <f ca="1">COUNTIFS(INDIRECT(Data!$J$2),"&lt;&gt;")</f>
        <v>0</v>
      </c>
      <c r="AQ1566" s="45">
        <f ca="1">COUNTIFS(INDIRECT(Data!$J$2),"P")</f>
        <v>0</v>
      </c>
      <c r="AR1566" s="45">
        <f ca="1">COUNTIFS(INDIRECT(Data!$J$2),"A")</f>
        <v>0</v>
      </c>
      <c r="AS1566" s="46">
        <f ca="1">COUNTIFS(INDIRECT(Data!$J$2),"L")</f>
        <v>0</v>
      </c>
      <c r="AT1566" s="47" t="str">
        <f ca="1">IFERROR(Attd_Sheet[[#This Row],[Classes Attended]]/Attd_Sheet[[#This Row],[Column1]],"")</f>
        <v/>
      </c>
      <c r="AU1566" s="26"/>
    </row>
    <row r="1567" spans="1:47" hidden="1" x14ac:dyDescent="0.25">
      <c r="A1567" s="42">
        <f>COUNTIFS(Attd_Sheet[Student ID],Attd_Sheet[[#This Row],[Student ID]])</f>
        <v>0</v>
      </c>
      <c r="B1567" s="13"/>
      <c r="C1567" s="13"/>
      <c r="D1567" s="76"/>
      <c r="E1567" s="75"/>
      <c r="F1567" s="15"/>
      <c r="G1567" s="78"/>
      <c r="H1567" s="15"/>
      <c r="I1567" s="210"/>
      <c r="J1567" s="77"/>
      <c r="K1567" s="4"/>
      <c r="L1567" s="4"/>
      <c r="M1567" s="4"/>
      <c r="N1567" s="185"/>
      <c r="O1567" s="4"/>
      <c r="P1567" s="4"/>
      <c r="Q1567" s="4"/>
      <c r="R1567" s="4"/>
      <c r="S1567" s="4"/>
      <c r="T1567" s="4"/>
      <c r="U1567" s="4"/>
      <c r="V1567" s="4"/>
      <c r="W1567" s="185"/>
      <c r="X1567" s="4"/>
      <c r="Y1567" s="4"/>
      <c r="Z1567" s="4"/>
      <c r="AA1567" s="4"/>
      <c r="AB1567" s="4"/>
      <c r="AC1567" s="4"/>
      <c r="AD1567" s="4"/>
      <c r="AE1567" s="236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5">
        <f ca="1">COUNTIFS(INDIRECT(Data!$J$2),"&lt;&gt;")</f>
        <v>0</v>
      </c>
      <c r="AQ1567" s="45">
        <f ca="1">COUNTIFS(INDIRECT(Data!$J$2),"P")</f>
        <v>0</v>
      </c>
      <c r="AR1567" s="45">
        <f ca="1">COUNTIFS(INDIRECT(Data!$J$2),"A")</f>
        <v>0</v>
      </c>
      <c r="AS1567" s="46">
        <f ca="1">COUNTIFS(INDIRECT(Data!$J$2),"L")</f>
        <v>0</v>
      </c>
      <c r="AT1567" s="47" t="str">
        <f ca="1">IFERROR(Attd_Sheet[[#This Row],[Classes Attended]]/Attd_Sheet[[#This Row],[Column1]],"")</f>
        <v/>
      </c>
      <c r="AU1567" s="26"/>
    </row>
    <row r="1568" spans="1:47" hidden="1" x14ac:dyDescent="0.25">
      <c r="A1568" s="42">
        <f>COUNTIFS(Attd_Sheet[Student ID],Attd_Sheet[[#This Row],[Student ID]])</f>
        <v>0</v>
      </c>
      <c r="B1568" s="13"/>
      <c r="C1568" s="13"/>
      <c r="D1568" s="76"/>
      <c r="E1568" s="75"/>
      <c r="F1568" s="15"/>
      <c r="G1568" s="78"/>
      <c r="H1568" s="15"/>
      <c r="I1568" s="210"/>
      <c r="J1568" s="77"/>
      <c r="K1568" s="4"/>
      <c r="L1568" s="4"/>
      <c r="M1568" s="4"/>
      <c r="N1568" s="185"/>
      <c r="O1568" s="4"/>
      <c r="P1568" s="4"/>
      <c r="Q1568" s="4"/>
      <c r="R1568" s="4"/>
      <c r="S1568" s="4"/>
      <c r="T1568" s="4"/>
      <c r="U1568" s="4"/>
      <c r="V1568" s="4"/>
      <c r="W1568" s="185"/>
      <c r="X1568" s="4"/>
      <c r="Y1568" s="4"/>
      <c r="Z1568" s="4"/>
      <c r="AA1568" s="4"/>
      <c r="AB1568" s="4"/>
      <c r="AC1568" s="4"/>
      <c r="AD1568" s="4"/>
      <c r="AE1568" s="236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5">
        <f ca="1">COUNTIFS(INDIRECT(Data!$J$2),"&lt;&gt;")</f>
        <v>0</v>
      </c>
      <c r="AQ1568" s="45">
        <f ca="1">COUNTIFS(INDIRECT(Data!$J$2),"P")</f>
        <v>0</v>
      </c>
      <c r="AR1568" s="45">
        <f ca="1">COUNTIFS(INDIRECT(Data!$J$2),"A")</f>
        <v>0</v>
      </c>
      <c r="AS1568" s="46">
        <f ca="1">COUNTIFS(INDIRECT(Data!$J$2),"L")</f>
        <v>0</v>
      </c>
      <c r="AT1568" s="47" t="str">
        <f ca="1">IFERROR(Attd_Sheet[[#This Row],[Classes Attended]]/Attd_Sheet[[#This Row],[Column1]],"")</f>
        <v/>
      </c>
      <c r="AU1568" s="26"/>
    </row>
    <row r="1569" spans="1:47" hidden="1" x14ac:dyDescent="0.25">
      <c r="A1569" s="42">
        <f>COUNTIFS(Attd_Sheet[Student ID],Attd_Sheet[[#This Row],[Student ID]])</f>
        <v>0</v>
      </c>
      <c r="B1569" s="13"/>
      <c r="C1569" s="13"/>
      <c r="D1569" s="76"/>
      <c r="E1569" s="75"/>
      <c r="F1569" s="15"/>
      <c r="G1569" s="78"/>
      <c r="H1569" s="15"/>
      <c r="I1569" s="210"/>
      <c r="J1569" s="77"/>
      <c r="K1569" s="4"/>
      <c r="L1569" s="4"/>
      <c r="M1569" s="4"/>
      <c r="N1569" s="185"/>
      <c r="O1569" s="4"/>
      <c r="P1569" s="4"/>
      <c r="Q1569" s="4"/>
      <c r="R1569" s="4"/>
      <c r="S1569" s="4"/>
      <c r="T1569" s="4"/>
      <c r="U1569" s="4"/>
      <c r="V1569" s="4"/>
      <c r="W1569" s="185"/>
      <c r="X1569" s="4"/>
      <c r="Y1569" s="4"/>
      <c r="Z1569" s="4"/>
      <c r="AA1569" s="4"/>
      <c r="AB1569" s="4"/>
      <c r="AC1569" s="4"/>
      <c r="AD1569" s="4"/>
      <c r="AE1569" s="236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5">
        <f ca="1">COUNTIFS(INDIRECT(Data!$J$2),"&lt;&gt;")</f>
        <v>0</v>
      </c>
      <c r="AQ1569" s="45">
        <f ca="1">COUNTIFS(INDIRECT(Data!$J$2),"P")</f>
        <v>0</v>
      </c>
      <c r="AR1569" s="45">
        <f ca="1">COUNTIFS(INDIRECT(Data!$J$2),"A")</f>
        <v>0</v>
      </c>
      <c r="AS1569" s="46">
        <f ca="1">COUNTIFS(INDIRECT(Data!$J$2),"L")</f>
        <v>0</v>
      </c>
      <c r="AT1569" s="47" t="str">
        <f ca="1">IFERROR(Attd_Sheet[[#This Row],[Classes Attended]]/Attd_Sheet[[#This Row],[Column1]],"")</f>
        <v/>
      </c>
      <c r="AU1569" s="26"/>
    </row>
    <row r="1570" spans="1:47" hidden="1" x14ac:dyDescent="0.25">
      <c r="A1570" s="42">
        <f>COUNTIFS(Attd_Sheet[Student ID],Attd_Sheet[[#This Row],[Student ID]])</f>
        <v>0</v>
      </c>
      <c r="B1570" s="13"/>
      <c r="C1570" s="13"/>
      <c r="D1570" s="76"/>
      <c r="E1570" s="75"/>
      <c r="F1570" s="15"/>
      <c r="G1570" s="78"/>
      <c r="H1570" s="15"/>
      <c r="I1570" s="210"/>
      <c r="J1570" s="77"/>
      <c r="K1570" s="4"/>
      <c r="L1570" s="4"/>
      <c r="M1570" s="4"/>
      <c r="N1570" s="185"/>
      <c r="O1570" s="4"/>
      <c r="P1570" s="4"/>
      <c r="Q1570" s="4"/>
      <c r="R1570" s="4"/>
      <c r="S1570" s="4"/>
      <c r="T1570" s="4"/>
      <c r="U1570" s="4"/>
      <c r="V1570" s="4"/>
      <c r="W1570" s="185"/>
      <c r="X1570" s="4"/>
      <c r="Y1570" s="4"/>
      <c r="Z1570" s="4"/>
      <c r="AA1570" s="4"/>
      <c r="AB1570" s="4"/>
      <c r="AC1570" s="4"/>
      <c r="AD1570" s="4"/>
      <c r="AE1570" s="236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5">
        <f ca="1">COUNTIFS(INDIRECT(Data!$J$2),"&lt;&gt;")</f>
        <v>0</v>
      </c>
      <c r="AQ1570" s="45">
        <f ca="1">COUNTIFS(INDIRECT(Data!$J$2),"P")</f>
        <v>0</v>
      </c>
      <c r="AR1570" s="45">
        <f ca="1">COUNTIFS(INDIRECT(Data!$J$2),"A")</f>
        <v>0</v>
      </c>
      <c r="AS1570" s="46">
        <f ca="1">COUNTIFS(INDIRECT(Data!$J$2),"L")</f>
        <v>0</v>
      </c>
      <c r="AT1570" s="47" t="str">
        <f ca="1">IFERROR(Attd_Sheet[[#This Row],[Classes Attended]]/Attd_Sheet[[#This Row],[Column1]],"")</f>
        <v/>
      </c>
      <c r="AU1570" s="26"/>
    </row>
    <row r="1571" spans="1:47" hidden="1" x14ac:dyDescent="0.25">
      <c r="A1571" s="42">
        <f>COUNTIFS(Attd_Sheet[Student ID],Attd_Sheet[[#This Row],[Student ID]])</f>
        <v>0</v>
      </c>
      <c r="B1571" s="13"/>
      <c r="C1571" s="13"/>
      <c r="D1571" s="76"/>
      <c r="E1571" s="75"/>
      <c r="F1571" s="15"/>
      <c r="G1571" s="78"/>
      <c r="H1571" s="15"/>
      <c r="I1571" s="210"/>
      <c r="J1571" s="77"/>
      <c r="K1571" s="4"/>
      <c r="L1571" s="4"/>
      <c r="M1571" s="4"/>
      <c r="N1571" s="185"/>
      <c r="O1571" s="4"/>
      <c r="P1571" s="4"/>
      <c r="Q1571" s="4"/>
      <c r="R1571" s="4"/>
      <c r="S1571" s="4"/>
      <c r="T1571" s="4"/>
      <c r="U1571" s="4"/>
      <c r="V1571" s="4"/>
      <c r="W1571" s="185"/>
      <c r="X1571" s="4"/>
      <c r="Y1571" s="4"/>
      <c r="Z1571" s="4"/>
      <c r="AA1571" s="4"/>
      <c r="AB1571" s="4"/>
      <c r="AC1571" s="4"/>
      <c r="AD1571" s="4"/>
      <c r="AE1571" s="236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5">
        <f ca="1">COUNTIFS(INDIRECT(Data!$J$2),"&lt;&gt;")</f>
        <v>0</v>
      </c>
      <c r="AQ1571" s="45">
        <f ca="1">COUNTIFS(INDIRECT(Data!$J$2),"P")</f>
        <v>0</v>
      </c>
      <c r="AR1571" s="45">
        <f ca="1">COUNTIFS(INDIRECT(Data!$J$2),"A")</f>
        <v>0</v>
      </c>
      <c r="AS1571" s="46">
        <f ca="1">COUNTIFS(INDIRECT(Data!$J$2),"L")</f>
        <v>0</v>
      </c>
      <c r="AT1571" s="47" t="str">
        <f ca="1">IFERROR(Attd_Sheet[[#This Row],[Classes Attended]]/Attd_Sheet[[#This Row],[Column1]],"")</f>
        <v/>
      </c>
      <c r="AU1571" s="26"/>
    </row>
    <row r="1572" spans="1:47" hidden="1" x14ac:dyDescent="0.25">
      <c r="A1572" s="42">
        <f>COUNTIFS(Attd_Sheet[Student ID],Attd_Sheet[[#This Row],[Student ID]])</f>
        <v>0</v>
      </c>
      <c r="B1572" s="13"/>
      <c r="C1572" s="13"/>
      <c r="D1572" s="76"/>
      <c r="E1572" s="75"/>
      <c r="F1572" s="15"/>
      <c r="G1572" s="78"/>
      <c r="H1572" s="15"/>
      <c r="I1572" s="210"/>
      <c r="J1572" s="77"/>
      <c r="K1572" s="4"/>
      <c r="L1572" s="4"/>
      <c r="M1572" s="4"/>
      <c r="N1572" s="185"/>
      <c r="O1572" s="4"/>
      <c r="P1572" s="4"/>
      <c r="Q1572" s="4"/>
      <c r="R1572" s="4"/>
      <c r="S1572" s="4"/>
      <c r="T1572" s="4"/>
      <c r="U1572" s="4"/>
      <c r="V1572" s="4"/>
      <c r="W1572" s="185"/>
      <c r="X1572" s="4"/>
      <c r="Y1572" s="4"/>
      <c r="Z1572" s="4"/>
      <c r="AA1572" s="4"/>
      <c r="AB1572" s="4"/>
      <c r="AC1572" s="4"/>
      <c r="AD1572" s="4"/>
      <c r="AE1572" s="236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5">
        <f ca="1">COUNTIFS(INDIRECT(Data!$J$2),"&lt;&gt;")</f>
        <v>0</v>
      </c>
      <c r="AQ1572" s="45">
        <f ca="1">COUNTIFS(INDIRECT(Data!$J$2),"P")</f>
        <v>0</v>
      </c>
      <c r="AR1572" s="45">
        <f ca="1">COUNTIFS(INDIRECT(Data!$J$2),"A")</f>
        <v>0</v>
      </c>
      <c r="AS1572" s="46">
        <f ca="1">COUNTIFS(INDIRECT(Data!$J$2),"L")</f>
        <v>0</v>
      </c>
      <c r="AT1572" s="47" t="str">
        <f ca="1">IFERROR(Attd_Sheet[[#This Row],[Classes Attended]]/Attd_Sheet[[#This Row],[Column1]],"")</f>
        <v/>
      </c>
      <c r="AU1572" s="26"/>
    </row>
    <row r="1573" spans="1:47" hidden="1" x14ac:dyDescent="0.25">
      <c r="A1573" s="42">
        <f>COUNTIFS(Attd_Sheet[Student ID],Attd_Sheet[[#This Row],[Student ID]])</f>
        <v>0</v>
      </c>
      <c r="B1573" s="13"/>
      <c r="C1573" s="13"/>
      <c r="D1573" s="76"/>
      <c r="E1573" s="75"/>
      <c r="F1573" s="15"/>
      <c r="G1573" s="78"/>
      <c r="H1573" s="15"/>
      <c r="I1573" s="210"/>
      <c r="J1573" s="77"/>
      <c r="K1573" s="4"/>
      <c r="L1573" s="4"/>
      <c r="M1573" s="4"/>
      <c r="N1573" s="185"/>
      <c r="O1573" s="4"/>
      <c r="P1573" s="4"/>
      <c r="Q1573" s="4"/>
      <c r="R1573" s="4"/>
      <c r="S1573" s="4"/>
      <c r="T1573" s="4"/>
      <c r="U1573" s="4"/>
      <c r="V1573" s="4"/>
      <c r="W1573" s="185"/>
      <c r="X1573" s="4"/>
      <c r="Y1573" s="4"/>
      <c r="Z1573" s="4"/>
      <c r="AA1573" s="4"/>
      <c r="AB1573" s="4"/>
      <c r="AC1573" s="4"/>
      <c r="AD1573" s="4"/>
      <c r="AE1573" s="236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5">
        <f ca="1">COUNTIFS(INDIRECT(Data!$J$2),"&lt;&gt;")</f>
        <v>0</v>
      </c>
      <c r="AQ1573" s="45">
        <f ca="1">COUNTIFS(INDIRECT(Data!$J$2),"P")</f>
        <v>0</v>
      </c>
      <c r="AR1573" s="45">
        <f ca="1">COUNTIFS(INDIRECT(Data!$J$2),"A")</f>
        <v>0</v>
      </c>
      <c r="AS1573" s="46">
        <f ca="1">COUNTIFS(INDIRECT(Data!$J$2),"L")</f>
        <v>0</v>
      </c>
      <c r="AT1573" s="47" t="str">
        <f ca="1">IFERROR(Attd_Sheet[[#This Row],[Classes Attended]]/Attd_Sheet[[#This Row],[Column1]],"")</f>
        <v/>
      </c>
      <c r="AU1573" s="26"/>
    </row>
    <row r="1574" spans="1:47" hidden="1" x14ac:dyDescent="0.25">
      <c r="A1574" s="42">
        <f>COUNTIFS(Attd_Sheet[Student ID],Attd_Sheet[[#This Row],[Student ID]])</f>
        <v>0</v>
      </c>
      <c r="B1574" s="13"/>
      <c r="C1574" s="13"/>
      <c r="D1574" s="76"/>
      <c r="E1574" s="75"/>
      <c r="F1574" s="15"/>
      <c r="G1574" s="78"/>
      <c r="H1574" s="15"/>
      <c r="I1574" s="210"/>
      <c r="J1574" s="77"/>
      <c r="K1574" s="4"/>
      <c r="L1574" s="4"/>
      <c r="M1574" s="4"/>
      <c r="N1574" s="185"/>
      <c r="O1574" s="4"/>
      <c r="P1574" s="4"/>
      <c r="Q1574" s="4"/>
      <c r="R1574" s="4"/>
      <c r="S1574" s="4"/>
      <c r="T1574" s="4"/>
      <c r="U1574" s="4"/>
      <c r="V1574" s="4"/>
      <c r="W1574" s="185"/>
      <c r="X1574" s="4"/>
      <c r="Y1574" s="4"/>
      <c r="Z1574" s="4"/>
      <c r="AA1574" s="4"/>
      <c r="AB1574" s="4"/>
      <c r="AC1574" s="4"/>
      <c r="AD1574" s="4"/>
      <c r="AE1574" s="236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5">
        <f ca="1">COUNTIFS(INDIRECT(Data!$J$2),"&lt;&gt;")</f>
        <v>0</v>
      </c>
      <c r="AQ1574" s="45">
        <f ca="1">COUNTIFS(INDIRECT(Data!$J$2),"P")</f>
        <v>0</v>
      </c>
      <c r="AR1574" s="45">
        <f ca="1">COUNTIFS(INDIRECT(Data!$J$2),"A")</f>
        <v>0</v>
      </c>
      <c r="AS1574" s="46">
        <f ca="1">COUNTIFS(INDIRECT(Data!$J$2),"L")</f>
        <v>0</v>
      </c>
      <c r="AT1574" s="47" t="str">
        <f ca="1">IFERROR(Attd_Sheet[[#This Row],[Classes Attended]]/Attd_Sheet[[#This Row],[Column1]],"")</f>
        <v/>
      </c>
      <c r="AU1574" s="26"/>
    </row>
    <row r="1575" spans="1:47" hidden="1" x14ac:dyDescent="0.25">
      <c r="A1575" s="42">
        <f>COUNTIFS(Attd_Sheet[Student ID],Attd_Sheet[[#This Row],[Student ID]])</f>
        <v>0</v>
      </c>
      <c r="B1575" s="13"/>
      <c r="C1575" s="13"/>
      <c r="D1575" s="76"/>
      <c r="E1575" s="75"/>
      <c r="F1575" s="15"/>
      <c r="G1575" s="78"/>
      <c r="H1575" s="15"/>
      <c r="I1575" s="210"/>
      <c r="J1575" s="77"/>
      <c r="K1575" s="4"/>
      <c r="L1575" s="4"/>
      <c r="M1575" s="4"/>
      <c r="N1575" s="185"/>
      <c r="O1575" s="4"/>
      <c r="P1575" s="4"/>
      <c r="Q1575" s="4"/>
      <c r="R1575" s="4"/>
      <c r="S1575" s="4"/>
      <c r="T1575" s="4"/>
      <c r="U1575" s="4"/>
      <c r="V1575" s="4"/>
      <c r="W1575" s="185"/>
      <c r="X1575" s="4"/>
      <c r="Y1575" s="4"/>
      <c r="Z1575" s="4"/>
      <c r="AA1575" s="4"/>
      <c r="AB1575" s="4"/>
      <c r="AC1575" s="4"/>
      <c r="AD1575" s="4"/>
      <c r="AE1575" s="236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5">
        <f ca="1">COUNTIFS(INDIRECT(Data!$J$2),"&lt;&gt;")</f>
        <v>0</v>
      </c>
      <c r="AQ1575" s="45">
        <f ca="1">COUNTIFS(INDIRECT(Data!$J$2),"P")</f>
        <v>0</v>
      </c>
      <c r="AR1575" s="45">
        <f ca="1">COUNTIFS(INDIRECT(Data!$J$2),"A")</f>
        <v>0</v>
      </c>
      <c r="AS1575" s="46">
        <f ca="1">COUNTIFS(INDIRECT(Data!$J$2),"L")</f>
        <v>0</v>
      </c>
      <c r="AT1575" s="47" t="str">
        <f ca="1">IFERROR(Attd_Sheet[[#This Row],[Classes Attended]]/Attd_Sheet[[#This Row],[Column1]],"")</f>
        <v/>
      </c>
      <c r="AU1575" s="26"/>
    </row>
    <row r="1576" spans="1:47" hidden="1" x14ac:dyDescent="0.25">
      <c r="A1576" s="42">
        <f>COUNTIFS(Attd_Sheet[Student ID],Attd_Sheet[[#This Row],[Student ID]])</f>
        <v>0</v>
      </c>
      <c r="B1576" s="13"/>
      <c r="C1576" s="13"/>
      <c r="D1576" s="76"/>
      <c r="E1576" s="75"/>
      <c r="F1576" s="15"/>
      <c r="G1576" s="78"/>
      <c r="H1576" s="15"/>
      <c r="I1576" s="210"/>
      <c r="J1576" s="77"/>
      <c r="K1576" s="4"/>
      <c r="L1576" s="4"/>
      <c r="M1576" s="4"/>
      <c r="N1576" s="185"/>
      <c r="O1576" s="4"/>
      <c r="P1576" s="4"/>
      <c r="Q1576" s="4"/>
      <c r="R1576" s="4"/>
      <c r="S1576" s="4"/>
      <c r="T1576" s="4"/>
      <c r="U1576" s="4"/>
      <c r="V1576" s="4"/>
      <c r="W1576" s="185"/>
      <c r="X1576" s="4"/>
      <c r="Y1576" s="4"/>
      <c r="Z1576" s="4"/>
      <c r="AA1576" s="4"/>
      <c r="AB1576" s="4"/>
      <c r="AC1576" s="4"/>
      <c r="AD1576" s="4"/>
      <c r="AE1576" s="236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5">
        <f ca="1">COUNTIFS(INDIRECT(Data!$J$2),"&lt;&gt;")</f>
        <v>0</v>
      </c>
      <c r="AQ1576" s="45">
        <f ca="1">COUNTIFS(INDIRECT(Data!$J$2),"P")</f>
        <v>0</v>
      </c>
      <c r="AR1576" s="45">
        <f ca="1">COUNTIFS(INDIRECT(Data!$J$2),"A")</f>
        <v>0</v>
      </c>
      <c r="AS1576" s="46">
        <f ca="1">COUNTIFS(INDIRECT(Data!$J$2),"L")</f>
        <v>0</v>
      </c>
      <c r="AT1576" s="47" t="str">
        <f ca="1">IFERROR(Attd_Sheet[[#This Row],[Classes Attended]]/Attd_Sheet[[#This Row],[Column1]],"")</f>
        <v/>
      </c>
      <c r="AU1576" s="26"/>
    </row>
    <row r="1577" spans="1:47" hidden="1" x14ac:dyDescent="0.25">
      <c r="A1577" s="42">
        <f>COUNTIFS(Attd_Sheet[Student ID],Attd_Sheet[[#This Row],[Student ID]])</f>
        <v>0</v>
      </c>
      <c r="B1577" s="13"/>
      <c r="C1577" s="13"/>
      <c r="D1577" s="76"/>
      <c r="E1577" s="75"/>
      <c r="F1577" s="15"/>
      <c r="G1577" s="78"/>
      <c r="H1577" s="15"/>
      <c r="I1577" s="210"/>
      <c r="J1577" s="77"/>
      <c r="K1577" s="4"/>
      <c r="L1577" s="4"/>
      <c r="M1577" s="4"/>
      <c r="N1577" s="185"/>
      <c r="O1577" s="4"/>
      <c r="P1577" s="4"/>
      <c r="Q1577" s="4"/>
      <c r="R1577" s="4"/>
      <c r="S1577" s="4"/>
      <c r="T1577" s="4"/>
      <c r="U1577" s="4"/>
      <c r="V1577" s="4"/>
      <c r="W1577" s="185"/>
      <c r="X1577" s="4"/>
      <c r="Y1577" s="4"/>
      <c r="Z1577" s="4"/>
      <c r="AA1577" s="4"/>
      <c r="AB1577" s="4"/>
      <c r="AC1577" s="4"/>
      <c r="AD1577" s="4"/>
      <c r="AE1577" s="236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5">
        <f ca="1">COUNTIFS(INDIRECT(Data!$J$2),"&lt;&gt;")</f>
        <v>0</v>
      </c>
      <c r="AQ1577" s="45">
        <f ca="1">COUNTIFS(INDIRECT(Data!$J$2),"P")</f>
        <v>0</v>
      </c>
      <c r="AR1577" s="45">
        <f ca="1">COUNTIFS(INDIRECT(Data!$J$2),"A")</f>
        <v>0</v>
      </c>
      <c r="AS1577" s="46">
        <f ca="1">COUNTIFS(INDIRECT(Data!$J$2),"L")</f>
        <v>0</v>
      </c>
      <c r="AT1577" s="47" t="str">
        <f ca="1">IFERROR(Attd_Sheet[[#This Row],[Classes Attended]]/Attd_Sheet[[#This Row],[Column1]],"")</f>
        <v/>
      </c>
      <c r="AU1577" s="26"/>
    </row>
    <row r="1578" spans="1:47" hidden="1" x14ac:dyDescent="0.25">
      <c r="A1578" s="42">
        <f>COUNTIFS(Attd_Sheet[Student ID],Attd_Sheet[[#This Row],[Student ID]])</f>
        <v>0</v>
      </c>
      <c r="B1578" s="13"/>
      <c r="C1578" s="13"/>
      <c r="D1578" s="76"/>
      <c r="E1578" s="75"/>
      <c r="F1578" s="15"/>
      <c r="G1578" s="78"/>
      <c r="H1578" s="15"/>
      <c r="I1578" s="210"/>
      <c r="J1578" s="77"/>
      <c r="K1578" s="4"/>
      <c r="L1578" s="4"/>
      <c r="M1578" s="4"/>
      <c r="N1578" s="185"/>
      <c r="O1578" s="4"/>
      <c r="P1578" s="4"/>
      <c r="Q1578" s="4"/>
      <c r="R1578" s="4"/>
      <c r="S1578" s="4"/>
      <c r="T1578" s="4"/>
      <c r="U1578" s="4"/>
      <c r="V1578" s="4"/>
      <c r="W1578" s="185"/>
      <c r="X1578" s="4"/>
      <c r="Y1578" s="4"/>
      <c r="Z1578" s="4"/>
      <c r="AA1578" s="4"/>
      <c r="AB1578" s="4"/>
      <c r="AC1578" s="4"/>
      <c r="AD1578" s="4"/>
      <c r="AE1578" s="236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5">
        <f ca="1">COUNTIFS(INDIRECT(Data!$J$2),"&lt;&gt;")</f>
        <v>0</v>
      </c>
      <c r="AQ1578" s="45">
        <f ca="1">COUNTIFS(INDIRECT(Data!$J$2),"P")</f>
        <v>0</v>
      </c>
      <c r="AR1578" s="45">
        <f ca="1">COUNTIFS(INDIRECT(Data!$J$2),"A")</f>
        <v>0</v>
      </c>
      <c r="AS1578" s="46">
        <f ca="1">COUNTIFS(INDIRECT(Data!$J$2),"L")</f>
        <v>0</v>
      </c>
      <c r="AT1578" s="47" t="str">
        <f ca="1">IFERROR(Attd_Sheet[[#This Row],[Classes Attended]]/Attd_Sheet[[#This Row],[Column1]],"")</f>
        <v/>
      </c>
      <c r="AU1578" s="26"/>
    </row>
    <row r="1579" spans="1:47" hidden="1" x14ac:dyDescent="0.25">
      <c r="A1579" s="42">
        <f>COUNTIFS(Attd_Sheet[Student ID],Attd_Sheet[[#This Row],[Student ID]])</f>
        <v>0</v>
      </c>
      <c r="B1579" s="13"/>
      <c r="C1579" s="13"/>
      <c r="D1579" s="76"/>
      <c r="E1579" s="75"/>
      <c r="F1579" s="15"/>
      <c r="G1579" s="78"/>
      <c r="H1579" s="15"/>
      <c r="I1579" s="210"/>
      <c r="J1579" s="77"/>
      <c r="K1579" s="4"/>
      <c r="L1579" s="4"/>
      <c r="M1579" s="4"/>
      <c r="N1579" s="185"/>
      <c r="O1579" s="4"/>
      <c r="P1579" s="4"/>
      <c r="Q1579" s="4"/>
      <c r="R1579" s="4"/>
      <c r="S1579" s="4"/>
      <c r="T1579" s="4"/>
      <c r="U1579" s="4"/>
      <c r="V1579" s="4"/>
      <c r="W1579" s="185"/>
      <c r="X1579" s="4"/>
      <c r="Y1579" s="4"/>
      <c r="Z1579" s="4"/>
      <c r="AA1579" s="4"/>
      <c r="AB1579" s="4"/>
      <c r="AC1579" s="4"/>
      <c r="AD1579" s="4"/>
      <c r="AE1579" s="236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5">
        <f ca="1">COUNTIFS(INDIRECT(Data!$J$2),"&lt;&gt;")</f>
        <v>0</v>
      </c>
      <c r="AQ1579" s="45">
        <f ca="1">COUNTIFS(INDIRECT(Data!$J$2),"P")</f>
        <v>0</v>
      </c>
      <c r="AR1579" s="45">
        <f ca="1">COUNTIFS(INDIRECT(Data!$J$2),"A")</f>
        <v>0</v>
      </c>
      <c r="AS1579" s="46">
        <f ca="1">COUNTIFS(INDIRECT(Data!$J$2),"L")</f>
        <v>0</v>
      </c>
      <c r="AT1579" s="47" t="str">
        <f ca="1">IFERROR(Attd_Sheet[[#This Row],[Classes Attended]]/Attd_Sheet[[#This Row],[Column1]],"")</f>
        <v/>
      </c>
      <c r="AU1579" s="26"/>
    </row>
    <row r="1580" spans="1:47" hidden="1" x14ac:dyDescent="0.25">
      <c r="A1580" s="42">
        <f>COUNTIFS(Attd_Sheet[Student ID],Attd_Sheet[[#This Row],[Student ID]])</f>
        <v>0</v>
      </c>
      <c r="B1580" s="13"/>
      <c r="C1580" s="13"/>
      <c r="D1580" s="76"/>
      <c r="E1580" s="75"/>
      <c r="F1580" s="15"/>
      <c r="G1580" s="78"/>
      <c r="H1580" s="15"/>
      <c r="I1580" s="210"/>
      <c r="J1580" s="77"/>
      <c r="K1580" s="4"/>
      <c r="L1580" s="4"/>
      <c r="M1580" s="4"/>
      <c r="N1580" s="185"/>
      <c r="O1580" s="4"/>
      <c r="P1580" s="4"/>
      <c r="Q1580" s="4"/>
      <c r="R1580" s="4"/>
      <c r="S1580" s="4"/>
      <c r="T1580" s="4"/>
      <c r="U1580" s="4"/>
      <c r="V1580" s="4"/>
      <c r="W1580" s="185"/>
      <c r="X1580" s="4"/>
      <c r="Y1580" s="4"/>
      <c r="Z1580" s="4"/>
      <c r="AA1580" s="4"/>
      <c r="AB1580" s="4"/>
      <c r="AC1580" s="4"/>
      <c r="AD1580" s="4"/>
      <c r="AE1580" s="236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5">
        <f ca="1">COUNTIFS(INDIRECT(Data!$J$2),"&lt;&gt;")</f>
        <v>0</v>
      </c>
      <c r="AQ1580" s="45">
        <f ca="1">COUNTIFS(INDIRECT(Data!$J$2),"P")</f>
        <v>0</v>
      </c>
      <c r="AR1580" s="45">
        <f ca="1">COUNTIFS(INDIRECT(Data!$J$2),"A")</f>
        <v>0</v>
      </c>
      <c r="AS1580" s="46">
        <f ca="1">COUNTIFS(INDIRECT(Data!$J$2),"L")</f>
        <v>0</v>
      </c>
      <c r="AT1580" s="47" t="str">
        <f ca="1">IFERROR(Attd_Sheet[[#This Row],[Classes Attended]]/Attd_Sheet[[#This Row],[Column1]],"")</f>
        <v/>
      </c>
      <c r="AU1580" s="26"/>
    </row>
    <row r="1581" spans="1:47" hidden="1" x14ac:dyDescent="0.25">
      <c r="A1581" s="42">
        <f>COUNTIFS(Attd_Sheet[Student ID],Attd_Sheet[[#This Row],[Student ID]])</f>
        <v>0</v>
      </c>
      <c r="B1581" s="13"/>
      <c r="C1581" s="13"/>
      <c r="D1581" s="76"/>
      <c r="E1581" s="75"/>
      <c r="F1581" s="15"/>
      <c r="G1581" s="78"/>
      <c r="H1581" s="15"/>
      <c r="I1581" s="210"/>
      <c r="J1581" s="77"/>
      <c r="K1581" s="4"/>
      <c r="L1581" s="4"/>
      <c r="M1581" s="4"/>
      <c r="N1581" s="185"/>
      <c r="O1581" s="4"/>
      <c r="P1581" s="4"/>
      <c r="Q1581" s="4"/>
      <c r="R1581" s="4"/>
      <c r="S1581" s="4"/>
      <c r="T1581" s="4"/>
      <c r="U1581" s="4"/>
      <c r="V1581" s="4"/>
      <c r="W1581" s="185"/>
      <c r="X1581" s="4"/>
      <c r="Y1581" s="4"/>
      <c r="Z1581" s="4"/>
      <c r="AA1581" s="4"/>
      <c r="AB1581" s="4"/>
      <c r="AC1581" s="4"/>
      <c r="AD1581" s="4"/>
      <c r="AE1581" s="236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5">
        <f ca="1">COUNTIFS(INDIRECT(Data!$J$2),"&lt;&gt;")</f>
        <v>0</v>
      </c>
      <c r="AQ1581" s="45">
        <f ca="1">COUNTIFS(INDIRECT(Data!$J$2),"P")</f>
        <v>0</v>
      </c>
      <c r="AR1581" s="45">
        <f ca="1">COUNTIFS(INDIRECT(Data!$J$2),"A")</f>
        <v>0</v>
      </c>
      <c r="AS1581" s="46">
        <f ca="1">COUNTIFS(INDIRECT(Data!$J$2),"L")</f>
        <v>0</v>
      </c>
      <c r="AT1581" s="47" t="str">
        <f ca="1">IFERROR(Attd_Sheet[[#This Row],[Classes Attended]]/Attd_Sheet[[#This Row],[Column1]],"")</f>
        <v/>
      </c>
      <c r="AU1581" s="26"/>
    </row>
    <row r="1582" spans="1:47" hidden="1" x14ac:dyDescent="0.25">
      <c r="A1582" s="42">
        <f>COUNTIFS(Attd_Sheet[Student ID],Attd_Sheet[[#This Row],[Student ID]])</f>
        <v>0</v>
      </c>
      <c r="B1582" s="13"/>
      <c r="C1582" s="13"/>
      <c r="D1582" s="76"/>
      <c r="E1582" s="75"/>
      <c r="F1582" s="15"/>
      <c r="G1582" s="78"/>
      <c r="H1582" s="15"/>
      <c r="I1582" s="210"/>
      <c r="J1582" s="77"/>
      <c r="K1582" s="4"/>
      <c r="L1582" s="4"/>
      <c r="M1582" s="4"/>
      <c r="N1582" s="185"/>
      <c r="O1582" s="4"/>
      <c r="P1582" s="4"/>
      <c r="Q1582" s="4"/>
      <c r="R1582" s="4"/>
      <c r="S1582" s="4"/>
      <c r="T1582" s="4"/>
      <c r="U1582" s="4"/>
      <c r="V1582" s="4"/>
      <c r="W1582" s="185"/>
      <c r="X1582" s="4"/>
      <c r="Y1582" s="4"/>
      <c r="Z1582" s="4"/>
      <c r="AA1582" s="4"/>
      <c r="AB1582" s="4"/>
      <c r="AC1582" s="4"/>
      <c r="AD1582" s="4"/>
      <c r="AE1582" s="236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5">
        <f ca="1">COUNTIFS(INDIRECT(Data!$J$2),"&lt;&gt;")</f>
        <v>0</v>
      </c>
      <c r="AQ1582" s="45">
        <f ca="1">COUNTIFS(INDIRECT(Data!$J$2),"P")</f>
        <v>0</v>
      </c>
      <c r="AR1582" s="45">
        <f ca="1">COUNTIFS(INDIRECT(Data!$J$2),"A")</f>
        <v>0</v>
      </c>
      <c r="AS1582" s="46">
        <f ca="1">COUNTIFS(INDIRECT(Data!$J$2),"L")</f>
        <v>0</v>
      </c>
      <c r="AT1582" s="47" t="str">
        <f ca="1">IFERROR(Attd_Sheet[[#This Row],[Classes Attended]]/Attd_Sheet[[#This Row],[Column1]],"")</f>
        <v/>
      </c>
      <c r="AU1582" s="26"/>
    </row>
    <row r="1583" spans="1:47" hidden="1" x14ac:dyDescent="0.25">
      <c r="A1583" s="42">
        <f>COUNTIFS(Attd_Sheet[Student ID],Attd_Sheet[[#This Row],[Student ID]])</f>
        <v>0</v>
      </c>
      <c r="B1583" s="13"/>
      <c r="C1583" s="13"/>
      <c r="D1583" s="76"/>
      <c r="E1583" s="75"/>
      <c r="F1583" s="15"/>
      <c r="G1583" s="78"/>
      <c r="H1583" s="15"/>
      <c r="I1583" s="210"/>
      <c r="J1583" s="77"/>
      <c r="K1583" s="4"/>
      <c r="L1583" s="4"/>
      <c r="M1583" s="4"/>
      <c r="N1583" s="185"/>
      <c r="O1583" s="4"/>
      <c r="P1583" s="4"/>
      <c r="Q1583" s="4"/>
      <c r="R1583" s="4"/>
      <c r="S1583" s="4"/>
      <c r="T1583" s="4"/>
      <c r="U1583" s="4"/>
      <c r="V1583" s="4"/>
      <c r="W1583" s="185"/>
      <c r="X1583" s="4"/>
      <c r="Y1583" s="4"/>
      <c r="Z1583" s="4"/>
      <c r="AA1583" s="4"/>
      <c r="AB1583" s="4"/>
      <c r="AC1583" s="4"/>
      <c r="AD1583" s="4"/>
      <c r="AE1583" s="236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5">
        <f ca="1">COUNTIFS(INDIRECT(Data!$J$2),"&lt;&gt;")</f>
        <v>0</v>
      </c>
      <c r="AQ1583" s="45">
        <f ca="1">COUNTIFS(INDIRECT(Data!$J$2),"P")</f>
        <v>0</v>
      </c>
      <c r="AR1583" s="45">
        <f ca="1">COUNTIFS(INDIRECT(Data!$J$2),"A")</f>
        <v>0</v>
      </c>
      <c r="AS1583" s="46">
        <f ca="1">COUNTIFS(INDIRECT(Data!$J$2),"L")</f>
        <v>0</v>
      </c>
      <c r="AT1583" s="47" t="str">
        <f ca="1">IFERROR(Attd_Sheet[[#This Row],[Classes Attended]]/Attd_Sheet[[#This Row],[Column1]],"")</f>
        <v/>
      </c>
      <c r="AU1583" s="26"/>
    </row>
    <row r="1584" spans="1:47" hidden="1" x14ac:dyDescent="0.25">
      <c r="A1584" s="42">
        <f>COUNTIFS(Attd_Sheet[Student ID],Attd_Sheet[[#This Row],[Student ID]])</f>
        <v>0</v>
      </c>
      <c r="B1584" s="13"/>
      <c r="C1584" s="13"/>
      <c r="D1584" s="76"/>
      <c r="E1584" s="75"/>
      <c r="F1584" s="15"/>
      <c r="G1584" s="78"/>
      <c r="H1584" s="15"/>
      <c r="I1584" s="210"/>
      <c r="J1584" s="77"/>
      <c r="K1584" s="4"/>
      <c r="L1584" s="4"/>
      <c r="M1584" s="4"/>
      <c r="N1584" s="185"/>
      <c r="O1584" s="4"/>
      <c r="P1584" s="4"/>
      <c r="Q1584" s="4"/>
      <c r="R1584" s="4"/>
      <c r="S1584" s="4"/>
      <c r="T1584" s="4"/>
      <c r="U1584" s="4"/>
      <c r="V1584" s="4"/>
      <c r="W1584" s="185"/>
      <c r="X1584" s="4"/>
      <c r="Y1584" s="4"/>
      <c r="Z1584" s="4"/>
      <c r="AA1584" s="4"/>
      <c r="AB1584" s="4"/>
      <c r="AC1584" s="4"/>
      <c r="AD1584" s="4"/>
      <c r="AE1584" s="236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5">
        <f ca="1">COUNTIFS(INDIRECT(Data!$J$2),"&lt;&gt;")</f>
        <v>0</v>
      </c>
      <c r="AQ1584" s="45">
        <f ca="1">COUNTIFS(INDIRECT(Data!$J$2),"P")</f>
        <v>0</v>
      </c>
      <c r="AR1584" s="45">
        <f ca="1">COUNTIFS(INDIRECT(Data!$J$2),"A")</f>
        <v>0</v>
      </c>
      <c r="AS1584" s="46">
        <f ca="1">COUNTIFS(INDIRECT(Data!$J$2),"L")</f>
        <v>0</v>
      </c>
      <c r="AT1584" s="47" t="str">
        <f ca="1">IFERROR(Attd_Sheet[[#This Row],[Classes Attended]]/Attd_Sheet[[#This Row],[Column1]],"")</f>
        <v/>
      </c>
      <c r="AU1584" s="26"/>
    </row>
    <row r="1585" spans="1:47" hidden="1" x14ac:dyDescent="0.25">
      <c r="A1585" s="42">
        <f>COUNTIFS(Attd_Sheet[Student ID],Attd_Sheet[[#This Row],[Student ID]])</f>
        <v>0</v>
      </c>
      <c r="B1585" s="13"/>
      <c r="C1585" s="13"/>
      <c r="D1585" s="76"/>
      <c r="E1585" s="75"/>
      <c r="F1585" s="15"/>
      <c r="G1585" s="78"/>
      <c r="H1585" s="15"/>
      <c r="I1585" s="210"/>
      <c r="J1585" s="77"/>
      <c r="K1585" s="4"/>
      <c r="L1585" s="4"/>
      <c r="M1585" s="4"/>
      <c r="N1585" s="185"/>
      <c r="O1585" s="4"/>
      <c r="P1585" s="4"/>
      <c r="Q1585" s="4"/>
      <c r="R1585" s="4"/>
      <c r="S1585" s="4"/>
      <c r="T1585" s="4"/>
      <c r="U1585" s="4"/>
      <c r="V1585" s="4"/>
      <c r="W1585" s="185"/>
      <c r="X1585" s="4"/>
      <c r="Y1585" s="4"/>
      <c r="Z1585" s="4"/>
      <c r="AA1585" s="4"/>
      <c r="AB1585" s="4"/>
      <c r="AC1585" s="4"/>
      <c r="AD1585" s="4"/>
      <c r="AE1585" s="236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5">
        <f ca="1">COUNTIFS(INDIRECT(Data!$J$2),"&lt;&gt;")</f>
        <v>0</v>
      </c>
      <c r="AQ1585" s="45">
        <f ca="1">COUNTIFS(INDIRECT(Data!$J$2),"P")</f>
        <v>0</v>
      </c>
      <c r="AR1585" s="45">
        <f ca="1">COUNTIFS(INDIRECT(Data!$J$2),"A")</f>
        <v>0</v>
      </c>
      <c r="AS1585" s="46">
        <f ca="1">COUNTIFS(INDIRECT(Data!$J$2),"L")</f>
        <v>0</v>
      </c>
      <c r="AT1585" s="47" t="str">
        <f ca="1">IFERROR(Attd_Sheet[[#This Row],[Classes Attended]]/Attd_Sheet[[#This Row],[Column1]],"")</f>
        <v/>
      </c>
      <c r="AU1585" s="26"/>
    </row>
    <row r="1586" spans="1:47" hidden="1" x14ac:dyDescent="0.25">
      <c r="A1586" s="42">
        <f>COUNTIFS(Attd_Sheet[Student ID],Attd_Sheet[[#This Row],[Student ID]])</f>
        <v>0</v>
      </c>
      <c r="B1586" s="13"/>
      <c r="C1586" s="13"/>
      <c r="D1586" s="76"/>
      <c r="E1586" s="75"/>
      <c r="F1586" s="15"/>
      <c r="G1586" s="78"/>
      <c r="H1586" s="15"/>
      <c r="I1586" s="210"/>
      <c r="J1586" s="77"/>
      <c r="K1586" s="4"/>
      <c r="L1586" s="4"/>
      <c r="M1586" s="4"/>
      <c r="N1586" s="185"/>
      <c r="O1586" s="4"/>
      <c r="P1586" s="4"/>
      <c r="Q1586" s="4"/>
      <c r="R1586" s="4"/>
      <c r="S1586" s="4"/>
      <c r="T1586" s="4"/>
      <c r="U1586" s="4"/>
      <c r="V1586" s="4"/>
      <c r="W1586" s="185"/>
      <c r="X1586" s="4"/>
      <c r="Y1586" s="4"/>
      <c r="Z1586" s="4"/>
      <c r="AA1586" s="4"/>
      <c r="AB1586" s="4"/>
      <c r="AC1586" s="4"/>
      <c r="AD1586" s="4"/>
      <c r="AE1586" s="236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5">
        <f ca="1">COUNTIFS(INDIRECT(Data!$J$2),"&lt;&gt;")</f>
        <v>0</v>
      </c>
      <c r="AQ1586" s="45">
        <f ca="1">COUNTIFS(INDIRECT(Data!$J$2),"P")</f>
        <v>0</v>
      </c>
      <c r="AR1586" s="45">
        <f ca="1">COUNTIFS(INDIRECT(Data!$J$2),"A")</f>
        <v>0</v>
      </c>
      <c r="AS1586" s="46">
        <f ca="1">COUNTIFS(INDIRECT(Data!$J$2),"L")</f>
        <v>0</v>
      </c>
      <c r="AT1586" s="47" t="str">
        <f ca="1">IFERROR(Attd_Sheet[[#This Row],[Classes Attended]]/Attd_Sheet[[#This Row],[Column1]],"")</f>
        <v/>
      </c>
      <c r="AU1586" s="26"/>
    </row>
    <row r="1587" spans="1:47" hidden="1" x14ac:dyDescent="0.25">
      <c r="A1587" s="42">
        <f>COUNTIFS(Attd_Sheet[Student ID],Attd_Sheet[[#This Row],[Student ID]])</f>
        <v>0</v>
      </c>
      <c r="B1587" s="13"/>
      <c r="C1587" s="13"/>
      <c r="D1587" s="76"/>
      <c r="E1587" s="75"/>
      <c r="F1587" s="15"/>
      <c r="G1587" s="78"/>
      <c r="H1587" s="15"/>
      <c r="I1587" s="210"/>
      <c r="J1587" s="77"/>
      <c r="K1587" s="4"/>
      <c r="L1587" s="4"/>
      <c r="M1587" s="4"/>
      <c r="N1587" s="185"/>
      <c r="O1587" s="4"/>
      <c r="P1587" s="4"/>
      <c r="Q1587" s="4"/>
      <c r="R1587" s="4"/>
      <c r="S1587" s="4"/>
      <c r="T1587" s="4"/>
      <c r="U1587" s="4"/>
      <c r="V1587" s="4"/>
      <c r="W1587" s="185"/>
      <c r="X1587" s="4"/>
      <c r="Y1587" s="4"/>
      <c r="Z1587" s="4"/>
      <c r="AA1587" s="4"/>
      <c r="AB1587" s="4"/>
      <c r="AC1587" s="4"/>
      <c r="AD1587" s="4"/>
      <c r="AE1587" s="236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5">
        <f ca="1">COUNTIFS(INDIRECT(Data!$J$2),"&lt;&gt;")</f>
        <v>0</v>
      </c>
      <c r="AQ1587" s="45">
        <f ca="1">COUNTIFS(INDIRECT(Data!$J$2),"P")</f>
        <v>0</v>
      </c>
      <c r="AR1587" s="45">
        <f ca="1">COUNTIFS(INDIRECT(Data!$J$2),"A")</f>
        <v>0</v>
      </c>
      <c r="AS1587" s="46">
        <f ca="1">COUNTIFS(INDIRECT(Data!$J$2),"L")</f>
        <v>0</v>
      </c>
      <c r="AT1587" s="47" t="str">
        <f ca="1">IFERROR(Attd_Sheet[[#This Row],[Classes Attended]]/Attd_Sheet[[#This Row],[Column1]],"")</f>
        <v/>
      </c>
      <c r="AU1587" s="26"/>
    </row>
    <row r="1588" spans="1:47" hidden="1" x14ac:dyDescent="0.25">
      <c r="A1588" s="42">
        <f>COUNTIFS(Attd_Sheet[Student ID],Attd_Sheet[[#This Row],[Student ID]])</f>
        <v>0</v>
      </c>
      <c r="B1588" s="13"/>
      <c r="C1588" s="13"/>
      <c r="D1588" s="76"/>
      <c r="E1588" s="75"/>
      <c r="F1588" s="15"/>
      <c r="G1588" s="78"/>
      <c r="H1588" s="15"/>
      <c r="I1588" s="210"/>
      <c r="J1588" s="77"/>
      <c r="K1588" s="4"/>
      <c r="L1588" s="4"/>
      <c r="M1588" s="4"/>
      <c r="N1588" s="185"/>
      <c r="O1588" s="4"/>
      <c r="P1588" s="4"/>
      <c r="Q1588" s="4"/>
      <c r="R1588" s="4"/>
      <c r="S1588" s="4"/>
      <c r="T1588" s="4"/>
      <c r="U1588" s="4"/>
      <c r="V1588" s="4"/>
      <c r="W1588" s="185"/>
      <c r="X1588" s="4"/>
      <c r="Y1588" s="4"/>
      <c r="Z1588" s="4"/>
      <c r="AA1588" s="4"/>
      <c r="AB1588" s="4"/>
      <c r="AC1588" s="4"/>
      <c r="AD1588" s="4"/>
      <c r="AE1588" s="236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5">
        <f ca="1">COUNTIFS(INDIRECT(Data!$J$2),"&lt;&gt;")</f>
        <v>0</v>
      </c>
      <c r="AQ1588" s="45">
        <f ca="1">COUNTIFS(INDIRECT(Data!$J$2),"P")</f>
        <v>0</v>
      </c>
      <c r="AR1588" s="45">
        <f ca="1">COUNTIFS(INDIRECT(Data!$J$2),"A")</f>
        <v>0</v>
      </c>
      <c r="AS1588" s="46">
        <f ca="1">COUNTIFS(INDIRECT(Data!$J$2),"L")</f>
        <v>0</v>
      </c>
      <c r="AT1588" s="47" t="str">
        <f ca="1">IFERROR(Attd_Sheet[[#This Row],[Classes Attended]]/Attd_Sheet[[#This Row],[Column1]],"")</f>
        <v/>
      </c>
      <c r="AU1588" s="26"/>
    </row>
    <row r="1589" spans="1:47" hidden="1" x14ac:dyDescent="0.25">
      <c r="A1589" s="42">
        <f>COUNTIFS(Attd_Sheet[Student ID],Attd_Sheet[[#This Row],[Student ID]])</f>
        <v>0</v>
      </c>
      <c r="B1589" s="13"/>
      <c r="C1589" s="13"/>
      <c r="D1589" s="76"/>
      <c r="E1589" s="75"/>
      <c r="F1589" s="15"/>
      <c r="G1589" s="78"/>
      <c r="H1589" s="15"/>
      <c r="I1589" s="210"/>
      <c r="J1589" s="77"/>
      <c r="K1589" s="4"/>
      <c r="L1589" s="4"/>
      <c r="M1589" s="4"/>
      <c r="N1589" s="185"/>
      <c r="O1589" s="4"/>
      <c r="P1589" s="4"/>
      <c r="Q1589" s="4"/>
      <c r="R1589" s="4"/>
      <c r="S1589" s="4"/>
      <c r="T1589" s="4"/>
      <c r="U1589" s="4"/>
      <c r="V1589" s="4"/>
      <c r="W1589" s="185"/>
      <c r="X1589" s="4"/>
      <c r="Y1589" s="4"/>
      <c r="Z1589" s="4"/>
      <c r="AA1589" s="4"/>
      <c r="AB1589" s="4"/>
      <c r="AC1589" s="4"/>
      <c r="AD1589" s="4"/>
      <c r="AE1589" s="236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5">
        <f ca="1">COUNTIFS(INDIRECT(Data!$J$2),"&lt;&gt;")</f>
        <v>0</v>
      </c>
      <c r="AQ1589" s="45">
        <f ca="1">COUNTIFS(INDIRECT(Data!$J$2),"P")</f>
        <v>0</v>
      </c>
      <c r="AR1589" s="45">
        <f ca="1">COUNTIFS(INDIRECT(Data!$J$2),"A")</f>
        <v>0</v>
      </c>
      <c r="AS1589" s="46">
        <f ca="1">COUNTIFS(INDIRECT(Data!$J$2),"L")</f>
        <v>0</v>
      </c>
      <c r="AT1589" s="47" t="str">
        <f ca="1">IFERROR(Attd_Sheet[[#This Row],[Classes Attended]]/Attd_Sheet[[#This Row],[Column1]],"")</f>
        <v/>
      </c>
      <c r="AU1589" s="26"/>
    </row>
    <row r="1590" spans="1:47" hidden="1" x14ac:dyDescent="0.25">
      <c r="A1590" s="42">
        <f>COUNTIFS(Attd_Sheet[Student ID],Attd_Sheet[[#This Row],[Student ID]])</f>
        <v>0</v>
      </c>
      <c r="B1590" s="13"/>
      <c r="C1590" s="13"/>
      <c r="D1590" s="76"/>
      <c r="E1590" s="75"/>
      <c r="F1590" s="15"/>
      <c r="G1590" s="78"/>
      <c r="H1590" s="15"/>
      <c r="I1590" s="210"/>
      <c r="J1590" s="77"/>
      <c r="K1590" s="4"/>
      <c r="L1590" s="4"/>
      <c r="M1590" s="4"/>
      <c r="N1590" s="185"/>
      <c r="O1590" s="4"/>
      <c r="P1590" s="4"/>
      <c r="Q1590" s="4"/>
      <c r="R1590" s="4"/>
      <c r="S1590" s="4"/>
      <c r="T1590" s="4"/>
      <c r="U1590" s="4"/>
      <c r="V1590" s="4"/>
      <c r="W1590" s="185"/>
      <c r="X1590" s="4"/>
      <c r="Y1590" s="4"/>
      <c r="Z1590" s="4"/>
      <c r="AA1590" s="4"/>
      <c r="AB1590" s="4"/>
      <c r="AC1590" s="4"/>
      <c r="AD1590" s="4"/>
      <c r="AE1590" s="236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5">
        <f ca="1">COUNTIFS(INDIRECT(Data!$J$2),"&lt;&gt;")</f>
        <v>0</v>
      </c>
      <c r="AQ1590" s="45">
        <f ca="1">COUNTIFS(INDIRECT(Data!$J$2),"P")</f>
        <v>0</v>
      </c>
      <c r="AR1590" s="45">
        <f ca="1">COUNTIFS(INDIRECT(Data!$J$2),"A")</f>
        <v>0</v>
      </c>
      <c r="AS1590" s="46">
        <f ca="1">COUNTIFS(INDIRECT(Data!$J$2),"L")</f>
        <v>0</v>
      </c>
      <c r="AT1590" s="47" t="str">
        <f ca="1">IFERROR(Attd_Sheet[[#This Row],[Classes Attended]]/Attd_Sheet[[#This Row],[Column1]],"")</f>
        <v/>
      </c>
      <c r="AU1590" s="26"/>
    </row>
    <row r="1591" spans="1:47" hidden="1" x14ac:dyDescent="0.25">
      <c r="A1591" s="42">
        <f>COUNTIFS(Attd_Sheet[Student ID],Attd_Sheet[[#This Row],[Student ID]])</f>
        <v>0</v>
      </c>
      <c r="B1591" s="13"/>
      <c r="C1591" s="13"/>
      <c r="D1591" s="76"/>
      <c r="E1591" s="75"/>
      <c r="F1591" s="15"/>
      <c r="G1591" s="78"/>
      <c r="H1591" s="15"/>
      <c r="I1591" s="210"/>
      <c r="J1591" s="77"/>
      <c r="K1591" s="4"/>
      <c r="L1591" s="4"/>
      <c r="M1591" s="4"/>
      <c r="N1591" s="185"/>
      <c r="O1591" s="4"/>
      <c r="P1591" s="4"/>
      <c r="Q1591" s="4"/>
      <c r="R1591" s="4"/>
      <c r="S1591" s="4"/>
      <c r="T1591" s="4"/>
      <c r="U1591" s="4"/>
      <c r="V1591" s="4"/>
      <c r="W1591" s="185"/>
      <c r="X1591" s="4"/>
      <c r="Y1591" s="4"/>
      <c r="Z1591" s="4"/>
      <c r="AA1591" s="4"/>
      <c r="AB1591" s="4"/>
      <c r="AC1591" s="4"/>
      <c r="AD1591" s="4"/>
      <c r="AE1591" s="236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5">
        <f ca="1">COUNTIFS(INDIRECT(Data!$J$2),"&lt;&gt;")</f>
        <v>0</v>
      </c>
      <c r="AQ1591" s="45">
        <f ca="1">COUNTIFS(INDIRECT(Data!$J$2),"P")</f>
        <v>0</v>
      </c>
      <c r="AR1591" s="45">
        <f ca="1">COUNTIFS(INDIRECT(Data!$J$2),"A")</f>
        <v>0</v>
      </c>
      <c r="AS1591" s="46">
        <f ca="1">COUNTIFS(INDIRECT(Data!$J$2),"L")</f>
        <v>0</v>
      </c>
      <c r="AT1591" s="47" t="str">
        <f ca="1">IFERROR(Attd_Sheet[[#This Row],[Classes Attended]]/Attd_Sheet[[#This Row],[Column1]],"")</f>
        <v/>
      </c>
      <c r="AU1591" s="26"/>
    </row>
    <row r="1592" spans="1:47" hidden="1" x14ac:dyDescent="0.25">
      <c r="A1592" s="42">
        <f>COUNTIFS(Attd_Sheet[Student ID],Attd_Sheet[[#This Row],[Student ID]])</f>
        <v>0</v>
      </c>
      <c r="B1592" s="13"/>
      <c r="C1592" s="13"/>
      <c r="D1592" s="76"/>
      <c r="E1592" s="75"/>
      <c r="F1592" s="15"/>
      <c r="G1592" s="78"/>
      <c r="H1592" s="15"/>
      <c r="I1592" s="210"/>
      <c r="J1592" s="77"/>
      <c r="K1592" s="4"/>
      <c r="L1592" s="4"/>
      <c r="M1592" s="4"/>
      <c r="N1592" s="185"/>
      <c r="O1592" s="4"/>
      <c r="P1592" s="4"/>
      <c r="Q1592" s="4"/>
      <c r="R1592" s="4"/>
      <c r="S1592" s="4"/>
      <c r="T1592" s="4"/>
      <c r="U1592" s="4"/>
      <c r="V1592" s="4"/>
      <c r="W1592" s="185"/>
      <c r="X1592" s="4"/>
      <c r="Y1592" s="4"/>
      <c r="Z1592" s="4"/>
      <c r="AA1592" s="4"/>
      <c r="AB1592" s="4"/>
      <c r="AC1592" s="4"/>
      <c r="AD1592" s="4"/>
      <c r="AE1592" s="236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5">
        <f ca="1">COUNTIFS(INDIRECT(Data!$J$2),"&lt;&gt;")</f>
        <v>0</v>
      </c>
      <c r="AQ1592" s="45">
        <f ca="1">COUNTIFS(INDIRECT(Data!$J$2),"P")</f>
        <v>0</v>
      </c>
      <c r="AR1592" s="45">
        <f ca="1">COUNTIFS(INDIRECT(Data!$J$2),"A")</f>
        <v>0</v>
      </c>
      <c r="AS1592" s="46">
        <f ca="1">COUNTIFS(INDIRECT(Data!$J$2),"L")</f>
        <v>0</v>
      </c>
      <c r="AT1592" s="47" t="str">
        <f ca="1">IFERROR(Attd_Sheet[[#This Row],[Classes Attended]]/Attd_Sheet[[#This Row],[Column1]],"")</f>
        <v/>
      </c>
      <c r="AU1592" s="26"/>
    </row>
    <row r="1593" spans="1:47" hidden="1" x14ac:dyDescent="0.25">
      <c r="A1593" s="42">
        <f>COUNTIFS(Attd_Sheet[Student ID],Attd_Sheet[[#This Row],[Student ID]])</f>
        <v>0</v>
      </c>
      <c r="B1593" s="13"/>
      <c r="C1593" s="13"/>
      <c r="D1593" s="76"/>
      <c r="E1593" s="75"/>
      <c r="F1593" s="15"/>
      <c r="G1593" s="78"/>
      <c r="H1593" s="15"/>
      <c r="I1593" s="210"/>
      <c r="J1593" s="77"/>
      <c r="K1593" s="4"/>
      <c r="L1593" s="4"/>
      <c r="M1593" s="4"/>
      <c r="N1593" s="185"/>
      <c r="O1593" s="4"/>
      <c r="P1593" s="4"/>
      <c r="Q1593" s="4"/>
      <c r="R1593" s="4"/>
      <c r="S1593" s="4"/>
      <c r="T1593" s="4"/>
      <c r="U1593" s="4"/>
      <c r="V1593" s="4"/>
      <c r="W1593" s="185"/>
      <c r="X1593" s="4"/>
      <c r="Y1593" s="4"/>
      <c r="Z1593" s="4"/>
      <c r="AA1593" s="4"/>
      <c r="AB1593" s="4"/>
      <c r="AC1593" s="4"/>
      <c r="AD1593" s="4"/>
      <c r="AE1593" s="236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5">
        <f ca="1">COUNTIFS(INDIRECT(Data!$J$2),"&lt;&gt;")</f>
        <v>0</v>
      </c>
      <c r="AQ1593" s="45">
        <f ca="1">COUNTIFS(INDIRECT(Data!$J$2),"P")</f>
        <v>0</v>
      </c>
      <c r="AR1593" s="45">
        <f ca="1">COUNTIFS(INDIRECT(Data!$J$2),"A")</f>
        <v>0</v>
      </c>
      <c r="AS1593" s="46">
        <f ca="1">COUNTIFS(INDIRECT(Data!$J$2),"L")</f>
        <v>0</v>
      </c>
      <c r="AT1593" s="47" t="str">
        <f ca="1">IFERROR(Attd_Sheet[[#This Row],[Classes Attended]]/Attd_Sheet[[#This Row],[Column1]],"")</f>
        <v/>
      </c>
      <c r="AU1593" s="26"/>
    </row>
    <row r="1594" spans="1:47" hidden="1" x14ac:dyDescent="0.25">
      <c r="A1594" s="42">
        <f>COUNTIFS(Attd_Sheet[Student ID],Attd_Sheet[[#This Row],[Student ID]])</f>
        <v>0</v>
      </c>
      <c r="B1594" s="13"/>
      <c r="C1594" s="13"/>
      <c r="D1594" s="76"/>
      <c r="E1594" s="75"/>
      <c r="F1594" s="15"/>
      <c r="G1594" s="78"/>
      <c r="H1594" s="15"/>
      <c r="I1594" s="210"/>
      <c r="J1594" s="77"/>
      <c r="K1594" s="4"/>
      <c r="L1594" s="4"/>
      <c r="M1594" s="4"/>
      <c r="N1594" s="185"/>
      <c r="O1594" s="4"/>
      <c r="P1594" s="4"/>
      <c r="Q1594" s="4"/>
      <c r="R1594" s="4"/>
      <c r="S1594" s="4"/>
      <c r="T1594" s="4"/>
      <c r="U1594" s="4"/>
      <c r="V1594" s="4"/>
      <c r="W1594" s="185"/>
      <c r="X1594" s="4"/>
      <c r="Y1594" s="4"/>
      <c r="Z1594" s="4"/>
      <c r="AA1594" s="4"/>
      <c r="AB1594" s="4"/>
      <c r="AC1594" s="4"/>
      <c r="AD1594" s="4"/>
      <c r="AE1594" s="236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5">
        <f ca="1">COUNTIFS(INDIRECT(Data!$J$2),"&lt;&gt;")</f>
        <v>0</v>
      </c>
      <c r="AQ1594" s="45">
        <f ca="1">COUNTIFS(INDIRECT(Data!$J$2),"P")</f>
        <v>0</v>
      </c>
      <c r="AR1594" s="45">
        <f ca="1">COUNTIFS(INDIRECT(Data!$J$2),"A")</f>
        <v>0</v>
      </c>
      <c r="AS1594" s="46">
        <f ca="1">COUNTIFS(INDIRECT(Data!$J$2),"L")</f>
        <v>0</v>
      </c>
      <c r="AT1594" s="47" t="str">
        <f ca="1">IFERROR(Attd_Sheet[[#This Row],[Classes Attended]]/Attd_Sheet[[#This Row],[Column1]],"")</f>
        <v/>
      </c>
      <c r="AU1594" s="26"/>
    </row>
    <row r="1595" spans="1:47" hidden="1" x14ac:dyDescent="0.25">
      <c r="A1595" s="42">
        <f>COUNTIFS(Attd_Sheet[Student ID],Attd_Sheet[[#This Row],[Student ID]])</f>
        <v>0</v>
      </c>
      <c r="B1595" s="13"/>
      <c r="C1595" s="13"/>
      <c r="D1595" s="76"/>
      <c r="E1595" s="75"/>
      <c r="F1595" s="15"/>
      <c r="G1595" s="78"/>
      <c r="H1595" s="15"/>
      <c r="I1595" s="210"/>
      <c r="J1595" s="77"/>
      <c r="K1595" s="4"/>
      <c r="L1595" s="4"/>
      <c r="M1595" s="4"/>
      <c r="N1595" s="185"/>
      <c r="O1595" s="4"/>
      <c r="P1595" s="4"/>
      <c r="Q1595" s="4"/>
      <c r="R1595" s="4"/>
      <c r="S1595" s="4"/>
      <c r="T1595" s="4"/>
      <c r="U1595" s="4"/>
      <c r="V1595" s="4"/>
      <c r="W1595" s="185"/>
      <c r="X1595" s="4"/>
      <c r="Y1595" s="4"/>
      <c r="Z1595" s="4"/>
      <c r="AA1595" s="4"/>
      <c r="AB1595" s="4"/>
      <c r="AC1595" s="4"/>
      <c r="AD1595" s="4"/>
      <c r="AE1595" s="236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5">
        <f ca="1">COUNTIFS(INDIRECT(Data!$J$2),"&lt;&gt;")</f>
        <v>0</v>
      </c>
      <c r="AQ1595" s="45">
        <f ca="1">COUNTIFS(INDIRECT(Data!$J$2),"P")</f>
        <v>0</v>
      </c>
      <c r="AR1595" s="45">
        <f ca="1">COUNTIFS(INDIRECT(Data!$J$2),"A")</f>
        <v>0</v>
      </c>
      <c r="AS1595" s="46">
        <f ca="1">COUNTIFS(INDIRECT(Data!$J$2),"L")</f>
        <v>0</v>
      </c>
      <c r="AT1595" s="47" t="str">
        <f ca="1">IFERROR(Attd_Sheet[[#This Row],[Classes Attended]]/Attd_Sheet[[#This Row],[Column1]],"")</f>
        <v/>
      </c>
      <c r="AU1595" s="26"/>
    </row>
    <row r="1596" spans="1:47" hidden="1" x14ac:dyDescent="0.25">
      <c r="A1596" s="42">
        <f>COUNTIFS(Attd_Sheet[Student ID],Attd_Sheet[[#This Row],[Student ID]])</f>
        <v>0</v>
      </c>
      <c r="B1596" s="13"/>
      <c r="C1596" s="13"/>
      <c r="D1596" s="76"/>
      <c r="E1596" s="75"/>
      <c r="F1596" s="15"/>
      <c r="G1596" s="78"/>
      <c r="H1596" s="15"/>
      <c r="I1596" s="210"/>
      <c r="J1596" s="77"/>
      <c r="K1596" s="4"/>
      <c r="L1596" s="4"/>
      <c r="M1596" s="4"/>
      <c r="N1596" s="185"/>
      <c r="O1596" s="4"/>
      <c r="P1596" s="4"/>
      <c r="Q1596" s="4"/>
      <c r="R1596" s="4"/>
      <c r="S1596" s="4"/>
      <c r="T1596" s="4"/>
      <c r="U1596" s="4"/>
      <c r="V1596" s="4"/>
      <c r="W1596" s="185"/>
      <c r="X1596" s="4"/>
      <c r="Y1596" s="4"/>
      <c r="Z1596" s="4"/>
      <c r="AA1596" s="4"/>
      <c r="AB1596" s="4"/>
      <c r="AC1596" s="4"/>
      <c r="AD1596" s="4"/>
      <c r="AE1596" s="236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5">
        <f ca="1">COUNTIFS(INDIRECT(Data!$J$2),"&lt;&gt;")</f>
        <v>0</v>
      </c>
      <c r="AQ1596" s="45">
        <f ca="1">COUNTIFS(INDIRECT(Data!$J$2),"P")</f>
        <v>0</v>
      </c>
      <c r="AR1596" s="45">
        <f ca="1">COUNTIFS(INDIRECT(Data!$J$2),"A")</f>
        <v>0</v>
      </c>
      <c r="AS1596" s="46">
        <f ca="1">COUNTIFS(INDIRECT(Data!$J$2),"L")</f>
        <v>0</v>
      </c>
      <c r="AT1596" s="47" t="str">
        <f ca="1">IFERROR(Attd_Sheet[[#This Row],[Classes Attended]]/Attd_Sheet[[#This Row],[Column1]],"")</f>
        <v/>
      </c>
      <c r="AU1596" s="26"/>
    </row>
    <row r="1597" spans="1:47" hidden="1" x14ac:dyDescent="0.25">
      <c r="A1597" s="42">
        <f>COUNTIFS(Attd_Sheet[Student ID],Attd_Sheet[[#This Row],[Student ID]])</f>
        <v>0</v>
      </c>
      <c r="B1597" s="13"/>
      <c r="C1597" s="13"/>
      <c r="D1597" s="76"/>
      <c r="E1597" s="75"/>
      <c r="F1597" s="15"/>
      <c r="G1597" s="78"/>
      <c r="H1597" s="15"/>
      <c r="I1597" s="210"/>
      <c r="J1597" s="77"/>
      <c r="K1597" s="4"/>
      <c r="L1597" s="4"/>
      <c r="M1597" s="4"/>
      <c r="N1597" s="185"/>
      <c r="O1597" s="4"/>
      <c r="P1597" s="4"/>
      <c r="Q1597" s="4"/>
      <c r="R1597" s="4"/>
      <c r="S1597" s="4"/>
      <c r="T1597" s="4"/>
      <c r="U1597" s="4"/>
      <c r="V1597" s="4"/>
      <c r="W1597" s="185"/>
      <c r="X1597" s="4"/>
      <c r="Y1597" s="4"/>
      <c r="Z1597" s="4"/>
      <c r="AA1597" s="4"/>
      <c r="AB1597" s="4"/>
      <c r="AC1597" s="4"/>
      <c r="AD1597" s="4"/>
      <c r="AE1597" s="236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5">
        <f ca="1">COUNTIFS(INDIRECT(Data!$J$2),"&lt;&gt;")</f>
        <v>0</v>
      </c>
      <c r="AQ1597" s="45">
        <f ca="1">COUNTIFS(INDIRECT(Data!$J$2),"P")</f>
        <v>0</v>
      </c>
      <c r="AR1597" s="45">
        <f ca="1">COUNTIFS(INDIRECT(Data!$J$2),"A")</f>
        <v>0</v>
      </c>
      <c r="AS1597" s="46">
        <f ca="1">COUNTIFS(INDIRECT(Data!$J$2),"L")</f>
        <v>0</v>
      </c>
      <c r="AT1597" s="47" t="str">
        <f ca="1">IFERROR(Attd_Sheet[[#This Row],[Classes Attended]]/Attd_Sheet[[#This Row],[Column1]],"")</f>
        <v/>
      </c>
      <c r="AU1597" s="26"/>
    </row>
    <row r="1598" spans="1:47" hidden="1" x14ac:dyDescent="0.25">
      <c r="A1598" s="42">
        <f>COUNTIFS(Attd_Sheet[Student ID],Attd_Sheet[[#This Row],[Student ID]])</f>
        <v>0</v>
      </c>
      <c r="B1598" s="13"/>
      <c r="C1598" s="13"/>
      <c r="D1598" s="76"/>
      <c r="E1598" s="75"/>
      <c r="F1598" s="15"/>
      <c r="G1598" s="78"/>
      <c r="H1598" s="15"/>
      <c r="I1598" s="210"/>
      <c r="J1598" s="77"/>
      <c r="K1598" s="4"/>
      <c r="L1598" s="4"/>
      <c r="M1598" s="4"/>
      <c r="N1598" s="185"/>
      <c r="O1598" s="4"/>
      <c r="P1598" s="4"/>
      <c r="Q1598" s="4"/>
      <c r="R1598" s="4"/>
      <c r="S1598" s="4"/>
      <c r="T1598" s="4"/>
      <c r="U1598" s="4"/>
      <c r="V1598" s="4"/>
      <c r="W1598" s="185"/>
      <c r="X1598" s="4"/>
      <c r="Y1598" s="4"/>
      <c r="Z1598" s="4"/>
      <c r="AA1598" s="4"/>
      <c r="AB1598" s="4"/>
      <c r="AC1598" s="4"/>
      <c r="AD1598" s="4"/>
      <c r="AE1598" s="236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5">
        <f ca="1">COUNTIFS(INDIRECT(Data!$J$2),"&lt;&gt;")</f>
        <v>0</v>
      </c>
      <c r="AQ1598" s="45">
        <f ca="1">COUNTIFS(INDIRECT(Data!$J$2),"P")</f>
        <v>0</v>
      </c>
      <c r="AR1598" s="45">
        <f ca="1">COUNTIFS(INDIRECT(Data!$J$2),"A")</f>
        <v>0</v>
      </c>
      <c r="AS1598" s="46">
        <f ca="1">COUNTIFS(INDIRECT(Data!$J$2),"L")</f>
        <v>0</v>
      </c>
      <c r="AT1598" s="47" t="str">
        <f ca="1">IFERROR(Attd_Sheet[[#This Row],[Classes Attended]]/Attd_Sheet[[#This Row],[Column1]],"")</f>
        <v/>
      </c>
      <c r="AU1598" s="26"/>
    </row>
    <row r="1599" spans="1:47" hidden="1" x14ac:dyDescent="0.25">
      <c r="A1599" s="42">
        <f>COUNTIFS(Attd_Sheet[Student ID],Attd_Sheet[[#This Row],[Student ID]])</f>
        <v>0</v>
      </c>
      <c r="B1599" s="13"/>
      <c r="C1599" s="13"/>
      <c r="D1599" s="76"/>
      <c r="E1599" s="75"/>
      <c r="F1599" s="15"/>
      <c r="G1599" s="78"/>
      <c r="H1599" s="15"/>
      <c r="I1599" s="210"/>
      <c r="J1599" s="77"/>
      <c r="K1599" s="4"/>
      <c r="L1599" s="4"/>
      <c r="M1599" s="4"/>
      <c r="N1599" s="185"/>
      <c r="O1599" s="4"/>
      <c r="P1599" s="4"/>
      <c r="Q1599" s="4"/>
      <c r="R1599" s="4"/>
      <c r="S1599" s="4"/>
      <c r="T1599" s="4"/>
      <c r="U1599" s="4"/>
      <c r="V1599" s="4"/>
      <c r="W1599" s="185"/>
      <c r="X1599" s="4"/>
      <c r="Y1599" s="4"/>
      <c r="Z1599" s="4"/>
      <c r="AA1599" s="4"/>
      <c r="AB1599" s="4"/>
      <c r="AC1599" s="4"/>
      <c r="AD1599" s="4"/>
      <c r="AE1599" s="236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5">
        <f ca="1">COUNTIFS(INDIRECT(Data!$J$2),"&lt;&gt;")</f>
        <v>0</v>
      </c>
      <c r="AQ1599" s="45">
        <f ca="1">COUNTIFS(INDIRECT(Data!$J$2),"P")</f>
        <v>0</v>
      </c>
      <c r="AR1599" s="45">
        <f ca="1">COUNTIFS(INDIRECT(Data!$J$2),"A")</f>
        <v>0</v>
      </c>
      <c r="AS1599" s="46">
        <f ca="1">COUNTIFS(INDIRECT(Data!$J$2),"L")</f>
        <v>0</v>
      </c>
      <c r="AT1599" s="47" t="str">
        <f ca="1">IFERROR(Attd_Sheet[[#This Row],[Classes Attended]]/Attd_Sheet[[#This Row],[Column1]],"")</f>
        <v/>
      </c>
      <c r="AU1599" s="26"/>
    </row>
    <row r="1600" spans="1:47" hidden="1" x14ac:dyDescent="0.25">
      <c r="A1600" s="42">
        <f>COUNTIFS(Attd_Sheet[Student ID],Attd_Sheet[[#This Row],[Student ID]])</f>
        <v>0</v>
      </c>
      <c r="B1600" s="13"/>
      <c r="C1600" s="13"/>
      <c r="D1600" s="76"/>
      <c r="E1600" s="75"/>
      <c r="F1600" s="15"/>
      <c r="G1600" s="78"/>
      <c r="H1600" s="15"/>
      <c r="I1600" s="210"/>
      <c r="J1600" s="77"/>
      <c r="K1600" s="4"/>
      <c r="L1600" s="4"/>
      <c r="M1600" s="4"/>
      <c r="N1600" s="185"/>
      <c r="O1600" s="4"/>
      <c r="P1600" s="4"/>
      <c r="Q1600" s="4"/>
      <c r="R1600" s="4"/>
      <c r="S1600" s="4"/>
      <c r="T1600" s="4"/>
      <c r="U1600" s="4"/>
      <c r="V1600" s="4"/>
      <c r="W1600" s="185"/>
      <c r="X1600" s="4"/>
      <c r="Y1600" s="4"/>
      <c r="Z1600" s="4"/>
      <c r="AA1600" s="4"/>
      <c r="AB1600" s="4"/>
      <c r="AC1600" s="4"/>
      <c r="AD1600" s="4"/>
      <c r="AE1600" s="236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5">
        <f ca="1">COUNTIFS(INDIRECT(Data!$J$2),"&lt;&gt;")</f>
        <v>0</v>
      </c>
      <c r="AQ1600" s="45">
        <f ca="1">COUNTIFS(INDIRECT(Data!$J$2),"P")</f>
        <v>0</v>
      </c>
      <c r="AR1600" s="45">
        <f ca="1">COUNTIFS(INDIRECT(Data!$J$2),"A")</f>
        <v>0</v>
      </c>
      <c r="AS1600" s="46">
        <f ca="1">COUNTIFS(INDIRECT(Data!$J$2),"L")</f>
        <v>0</v>
      </c>
      <c r="AT1600" s="47" t="str">
        <f ca="1">IFERROR(Attd_Sheet[[#This Row],[Classes Attended]]/Attd_Sheet[[#This Row],[Column1]],"")</f>
        <v/>
      </c>
      <c r="AU1600" s="26"/>
    </row>
    <row r="1601" spans="1:47" hidden="1" x14ac:dyDescent="0.25">
      <c r="A1601" s="42">
        <f>COUNTIFS(Attd_Sheet[Student ID],Attd_Sheet[[#This Row],[Student ID]])</f>
        <v>0</v>
      </c>
      <c r="B1601" s="13"/>
      <c r="C1601" s="13"/>
      <c r="D1601" s="76"/>
      <c r="E1601" s="75"/>
      <c r="F1601" s="15"/>
      <c r="G1601" s="78"/>
      <c r="H1601" s="15"/>
      <c r="I1601" s="210"/>
      <c r="J1601" s="77"/>
      <c r="K1601" s="4"/>
      <c r="L1601" s="4"/>
      <c r="M1601" s="4"/>
      <c r="N1601" s="185"/>
      <c r="O1601" s="4"/>
      <c r="P1601" s="4"/>
      <c r="Q1601" s="4"/>
      <c r="R1601" s="4"/>
      <c r="S1601" s="4"/>
      <c r="T1601" s="4"/>
      <c r="U1601" s="4"/>
      <c r="V1601" s="4"/>
      <c r="W1601" s="185"/>
      <c r="X1601" s="4"/>
      <c r="Y1601" s="4"/>
      <c r="Z1601" s="4"/>
      <c r="AA1601" s="4"/>
      <c r="AB1601" s="4"/>
      <c r="AC1601" s="4"/>
      <c r="AD1601" s="4"/>
      <c r="AE1601" s="236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5">
        <f ca="1">COUNTIFS(INDIRECT(Data!$J$2),"&lt;&gt;")</f>
        <v>0</v>
      </c>
      <c r="AQ1601" s="45">
        <f ca="1">COUNTIFS(INDIRECT(Data!$J$2),"P")</f>
        <v>0</v>
      </c>
      <c r="AR1601" s="45">
        <f ca="1">COUNTIFS(INDIRECT(Data!$J$2),"A")</f>
        <v>0</v>
      </c>
      <c r="AS1601" s="46">
        <f ca="1">COUNTIFS(INDIRECT(Data!$J$2),"L")</f>
        <v>0</v>
      </c>
      <c r="AT1601" s="47" t="str">
        <f ca="1">IFERROR(Attd_Sheet[[#This Row],[Classes Attended]]/Attd_Sheet[[#This Row],[Column1]],"")</f>
        <v/>
      </c>
      <c r="AU1601" s="26"/>
    </row>
    <row r="1602" spans="1:47" hidden="1" x14ac:dyDescent="0.25">
      <c r="A1602" s="42">
        <f>COUNTIFS(Attd_Sheet[Student ID],Attd_Sheet[[#This Row],[Student ID]])</f>
        <v>0</v>
      </c>
      <c r="B1602" s="13"/>
      <c r="C1602" s="13"/>
      <c r="D1602" s="76"/>
      <c r="E1602" s="75"/>
      <c r="F1602" s="15"/>
      <c r="G1602" s="78"/>
      <c r="H1602" s="15"/>
      <c r="I1602" s="210"/>
      <c r="J1602" s="77"/>
      <c r="K1602" s="4"/>
      <c r="L1602" s="4"/>
      <c r="M1602" s="4"/>
      <c r="N1602" s="185"/>
      <c r="O1602" s="4"/>
      <c r="P1602" s="4"/>
      <c r="Q1602" s="4"/>
      <c r="R1602" s="4"/>
      <c r="S1602" s="4"/>
      <c r="T1602" s="4"/>
      <c r="U1602" s="4"/>
      <c r="V1602" s="4"/>
      <c r="W1602" s="185"/>
      <c r="X1602" s="4"/>
      <c r="Y1602" s="4"/>
      <c r="Z1602" s="4"/>
      <c r="AA1602" s="4"/>
      <c r="AB1602" s="4"/>
      <c r="AC1602" s="4"/>
      <c r="AD1602" s="4"/>
      <c r="AE1602" s="236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5">
        <f ca="1">COUNTIFS(INDIRECT(Data!$J$2),"&lt;&gt;")</f>
        <v>0</v>
      </c>
      <c r="AQ1602" s="45">
        <f ca="1">COUNTIFS(INDIRECT(Data!$J$2),"P")</f>
        <v>0</v>
      </c>
      <c r="AR1602" s="45">
        <f ca="1">COUNTIFS(INDIRECT(Data!$J$2),"A")</f>
        <v>0</v>
      </c>
      <c r="AS1602" s="46">
        <f ca="1">COUNTIFS(INDIRECT(Data!$J$2),"L")</f>
        <v>0</v>
      </c>
      <c r="AT1602" s="47" t="str">
        <f ca="1">IFERROR(Attd_Sheet[[#This Row],[Classes Attended]]/Attd_Sheet[[#This Row],[Column1]],"")</f>
        <v/>
      </c>
      <c r="AU1602" s="26"/>
    </row>
    <row r="1603" spans="1:47" hidden="1" x14ac:dyDescent="0.25">
      <c r="A1603" s="42">
        <f>COUNTIFS(Attd_Sheet[Student ID],Attd_Sheet[[#This Row],[Student ID]])</f>
        <v>0</v>
      </c>
      <c r="B1603" s="13"/>
      <c r="C1603" s="13"/>
      <c r="D1603" s="76"/>
      <c r="E1603" s="75"/>
      <c r="F1603" s="15"/>
      <c r="G1603" s="78"/>
      <c r="H1603" s="15"/>
      <c r="I1603" s="210"/>
      <c r="J1603" s="77"/>
      <c r="K1603" s="4"/>
      <c r="L1603" s="4"/>
      <c r="M1603" s="4"/>
      <c r="N1603" s="185"/>
      <c r="O1603" s="4"/>
      <c r="P1603" s="4"/>
      <c r="Q1603" s="4"/>
      <c r="R1603" s="4"/>
      <c r="S1603" s="4"/>
      <c r="T1603" s="4"/>
      <c r="U1603" s="4"/>
      <c r="V1603" s="4"/>
      <c r="W1603" s="185"/>
      <c r="X1603" s="4"/>
      <c r="Y1603" s="4"/>
      <c r="Z1603" s="4"/>
      <c r="AA1603" s="4"/>
      <c r="AB1603" s="4"/>
      <c r="AC1603" s="4"/>
      <c r="AD1603" s="4"/>
      <c r="AE1603" s="236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5">
        <f ca="1">COUNTIFS(INDIRECT(Data!$J$2),"&lt;&gt;")</f>
        <v>0</v>
      </c>
      <c r="AQ1603" s="45">
        <f ca="1">COUNTIFS(INDIRECT(Data!$J$2),"P")</f>
        <v>0</v>
      </c>
      <c r="AR1603" s="45">
        <f ca="1">COUNTIFS(INDIRECT(Data!$J$2),"A")</f>
        <v>0</v>
      </c>
      <c r="AS1603" s="46">
        <f ca="1">COUNTIFS(INDIRECT(Data!$J$2),"L")</f>
        <v>0</v>
      </c>
      <c r="AT1603" s="47" t="str">
        <f ca="1">IFERROR(Attd_Sheet[[#This Row],[Classes Attended]]/Attd_Sheet[[#This Row],[Column1]],"")</f>
        <v/>
      </c>
      <c r="AU1603" s="26"/>
    </row>
    <row r="1604" spans="1:47" hidden="1" x14ac:dyDescent="0.25">
      <c r="A1604" s="42">
        <f>COUNTIFS(Attd_Sheet[Student ID],Attd_Sheet[[#This Row],[Student ID]])</f>
        <v>0</v>
      </c>
      <c r="B1604" s="13"/>
      <c r="C1604" s="13"/>
      <c r="D1604" s="76"/>
      <c r="E1604" s="75"/>
      <c r="F1604" s="15"/>
      <c r="G1604" s="78"/>
      <c r="H1604" s="15"/>
      <c r="I1604" s="210"/>
      <c r="J1604" s="77"/>
      <c r="K1604" s="4"/>
      <c r="L1604" s="4"/>
      <c r="M1604" s="4"/>
      <c r="N1604" s="185"/>
      <c r="O1604" s="4"/>
      <c r="P1604" s="4"/>
      <c r="Q1604" s="4"/>
      <c r="R1604" s="4"/>
      <c r="S1604" s="4"/>
      <c r="T1604" s="4"/>
      <c r="U1604" s="4"/>
      <c r="V1604" s="4"/>
      <c r="W1604" s="185"/>
      <c r="X1604" s="4"/>
      <c r="Y1604" s="4"/>
      <c r="Z1604" s="4"/>
      <c r="AA1604" s="4"/>
      <c r="AB1604" s="4"/>
      <c r="AC1604" s="4"/>
      <c r="AD1604" s="4"/>
      <c r="AE1604" s="236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5">
        <f ca="1">COUNTIFS(INDIRECT(Data!$J$2),"&lt;&gt;")</f>
        <v>0</v>
      </c>
      <c r="AQ1604" s="45">
        <f ca="1">COUNTIFS(INDIRECT(Data!$J$2),"P")</f>
        <v>0</v>
      </c>
      <c r="AR1604" s="45">
        <f ca="1">COUNTIFS(INDIRECT(Data!$J$2),"A")</f>
        <v>0</v>
      </c>
      <c r="AS1604" s="46">
        <f ca="1">COUNTIFS(INDIRECT(Data!$J$2),"L")</f>
        <v>0</v>
      </c>
      <c r="AT1604" s="47" t="str">
        <f ca="1">IFERROR(Attd_Sheet[[#This Row],[Classes Attended]]/Attd_Sheet[[#This Row],[Column1]],"")</f>
        <v/>
      </c>
      <c r="AU1604" s="26"/>
    </row>
    <row r="1605" spans="1:47" hidden="1" x14ac:dyDescent="0.25">
      <c r="A1605" s="42">
        <f>COUNTIFS(Attd_Sheet[Student ID],Attd_Sheet[[#This Row],[Student ID]])</f>
        <v>0</v>
      </c>
      <c r="B1605" s="13"/>
      <c r="C1605" s="13"/>
      <c r="D1605" s="76"/>
      <c r="E1605" s="75"/>
      <c r="F1605" s="15"/>
      <c r="G1605" s="78"/>
      <c r="H1605" s="15"/>
      <c r="I1605" s="210"/>
      <c r="J1605" s="77"/>
      <c r="K1605" s="4"/>
      <c r="L1605" s="4"/>
      <c r="M1605" s="4"/>
      <c r="N1605" s="185"/>
      <c r="O1605" s="4"/>
      <c r="P1605" s="4"/>
      <c r="Q1605" s="4"/>
      <c r="R1605" s="4"/>
      <c r="S1605" s="4"/>
      <c r="T1605" s="4"/>
      <c r="U1605" s="4"/>
      <c r="V1605" s="4"/>
      <c r="W1605" s="185"/>
      <c r="X1605" s="4"/>
      <c r="Y1605" s="4"/>
      <c r="Z1605" s="4"/>
      <c r="AA1605" s="4"/>
      <c r="AB1605" s="4"/>
      <c r="AC1605" s="4"/>
      <c r="AD1605" s="4"/>
      <c r="AE1605" s="236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5">
        <f ca="1">COUNTIFS(INDIRECT(Data!$J$2),"&lt;&gt;")</f>
        <v>0</v>
      </c>
      <c r="AQ1605" s="45">
        <f ca="1">COUNTIFS(INDIRECT(Data!$J$2),"P")</f>
        <v>0</v>
      </c>
      <c r="AR1605" s="45">
        <f ca="1">COUNTIFS(INDIRECT(Data!$J$2),"A")</f>
        <v>0</v>
      </c>
      <c r="AS1605" s="46">
        <f ca="1">COUNTIFS(INDIRECT(Data!$J$2),"L")</f>
        <v>0</v>
      </c>
      <c r="AT1605" s="47" t="str">
        <f ca="1">IFERROR(Attd_Sheet[[#This Row],[Classes Attended]]/Attd_Sheet[[#This Row],[Column1]],"")</f>
        <v/>
      </c>
      <c r="AU1605" s="26"/>
    </row>
    <row r="1606" spans="1:47" hidden="1" x14ac:dyDescent="0.25">
      <c r="A1606" s="42">
        <f>COUNTIFS(Attd_Sheet[Student ID],Attd_Sheet[[#This Row],[Student ID]])</f>
        <v>0</v>
      </c>
      <c r="B1606" s="13"/>
      <c r="C1606" s="13"/>
      <c r="D1606" s="76"/>
      <c r="E1606" s="75"/>
      <c r="F1606" s="15"/>
      <c r="G1606" s="78"/>
      <c r="H1606" s="15"/>
      <c r="I1606" s="210"/>
      <c r="J1606" s="77"/>
      <c r="K1606" s="4"/>
      <c r="L1606" s="4"/>
      <c r="M1606" s="4"/>
      <c r="N1606" s="185"/>
      <c r="O1606" s="4"/>
      <c r="P1606" s="4"/>
      <c r="Q1606" s="4"/>
      <c r="R1606" s="4"/>
      <c r="S1606" s="4"/>
      <c r="T1606" s="4"/>
      <c r="U1606" s="4"/>
      <c r="V1606" s="4"/>
      <c r="W1606" s="185"/>
      <c r="X1606" s="4"/>
      <c r="Y1606" s="4"/>
      <c r="Z1606" s="4"/>
      <c r="AA1606" s="4"/>
      <c r="AB1606" s="4"/>
      <c r="AC1606" s="4"/>
      <c r="AD1606" s="4"/>
      <c r="AE1606" s="236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5">
        <f ca="1">COUNTIFS(INDIRECT(Data!$J$2),"&lt;&gt;")</f>
        <v>0</v>
      </c>
      <c r="AQ1606" s="45">
        <f ca="1">COUNTIFS(INDIRECT(Data!$J$2),"P")</f>
        <v>0</v>
      </c>
      <c r="AR1606" s="45">
        <f ca="1">COUNTIFS(INDIRECT(Data!$J$2),"A")</f>
        <v>0</v>
      </c>
      <c r="AS1606" s="46">
        <f ca="1">COUNTIFS(INDIRECT(Data!$J$2),"L")</f>
        <v>0</v>
      </c>
      <c r="AT1606" s="47" t="str">
        <f ca="1">IFERROR(Attd_Sheet[[#This Row],[Classes Attended]]/Attd_Sheet[[#This Row],[Column1]],"")</f>
        <v/>
      </c>
      <c r="AU1606" s="26"/>
    </row>
    <row r="1607" spans="1:47" hidden="1" x14ac:dyDescent="0.25">
      <c r="A1607" s="42">
        <f>COUNTIFS(Attd_Sheet[Student ID],Attd_Sheet[[#This Row],[Student ID]])</f>
        <v>0</v>
      </c>
      <c r="B1607" s="13"/>
      <c r="C1607" s="13"/>
      <c r="D1607" s="76"/>
      <c r="E1607" s="75"/>
      <c r="F1607" s="15"/>
      <c r="G1607" s="78"/>
      <c r="H1607" s="15"/>
      <c r="I1607" s="210"/>
      <c r="J1607" s="77"/>
      <c r="K1607" s="4"/>
      <c r="L1607" s="4"/>
      <c r="M1607" s="4"/>
      <c r="N1607" s="185"/>
      <c r="O1607" s="4"/>
      <c r="P1607" s="4"/>
      <c r="Q1607" s="4"/>
      <c r="R1607" s="4"/>
      <c r="S1607" s="4"/>
      <c r="T1607" s="4"/>
      <c r="U1607" s="4"/>
      <c r="V1607" s="4"/>
      <c r="W1607" s="185"/>
      <c r="X1607" s="4"/>
      <c r="Y1607" s="4"/>
      <c r="Z1607" s="4"/>
      <c r="AA1607" s="4"/>
      <c r="AB1607" s="4"/>
      <c r="AC1607" s="4"/>
      <c r="AD1607" s="4"/>
      <c r="AE1607" s="236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5">
        <f ca="1">COUNTIFS(INDIRECT(Data!$J$2),"&lt;&gt;")</f>
        <v>0</v>
      </c>
      <c r="AQ1607" s="45">
        <f ca="1">COUNTIFS(INDIRECT(Data!$J$2),"P")</f>
        <v>0</v>
      </c>
      <c r="AR1607" s="45">
        <f ca="1">COUNTIFS(INDIRECT(Data!$J$2),"A")</f>
        <v>0</v>
      </c>
      <c r="AS1607" s="46">
        <f ca="1">COUNTIFS(INDIRECT(Data!$J$2),"L")</f>
        <v>0</v>
      </c>
      <c r="AT1607" s="47" t="str">
        <f ca="1">IFERROR(Attd_Sheet[[#This Row],[Classes Attended]]/Attd_Sheet[[#This Row],[Column1]],"")</f>
        <v/>
      </c>
      <c r="AU1607" s="26"/>
    </row>
    <row r="1608" spans="1:47" hidden="1" x14ac:dyDescent="0.25">
      <c r="A1608" s="42">
        <f>COUNTIFS(Attd_Sheet[Student ID],Attd_Sheet[[#This Row],[Student ID]])</f>
        <v>0</v>
      </c>
      <c r="B1608" s="13"/>
      <c r="C1608" s="13"/>
      <c r="D1608" s="76"/>
      <c r="E1608" s="75"/>
      <c r="F1608" s="15"/>
      <c r="G1608" s="78"/>
      <c r="H1608" s="15"/>
      <c r="I1608" s="210"/>
      <c r="J1608" s="77"/>
      <c r="K1608" s="4"/>
      <c r="L1608" s="4"/>
      <c r="M1608" s="4"/>
      <c r="N1608" s="185"/>
      <c r="O1608" s="4"/>
      <c r="P1608" s="4"/>
      <c r="Q1608" s="4"/>
      <c r="R1608" s="4"/>
      <c r="S1608" s="4"/>
      <c r="T1608" s="4"/>
      <c r="U1608" s="4"/>
      <c r="V1608" s="4"/>
      <c r="W1608" s="185"/>
      <c r="X1608" s="4"/>
      <c r="Y1608" s="4"/>
      <c r="Z1608" s="4"/>
      <c r="AA1608" s="4"/>
      <c r="AB1608" s="4"/>
      <c r="AC1608" s="4"/>
      <c r="AD1608" s="4"/>
      <c r="AE1608" s="236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5">
        <f ca="1">COUNTIFS(INDIRECT(Data!$J$2),"&lt;&gt;")</f>
        <v>0</v>
      </c>
      <c r="AQ1608" s="45">
        <f ca="1">COUNTIFS(INDIRECT(Data!$J$2),"P")</f>
        <v>0</v>
      </c>
      <c r="AR1608" s="45">
        <f ca="1">COUNTIFS(INDIRECT(Data!$J$2),"A")</f>
        <v>0</v>
      </c>
      <c r="AS1608" s="46">
        <f ca="1">COUNTIFS(INDIRECT(Data!$J$2),"L")</f>
        <v>0</v>
      </c>
      <c r="AT1608" s="47" t="str">
        <f ca="1">IFERROR(Attd_Sheet[[#This Row],[Classes Attended]]/Attd_Sheet[[#This Row],[Column1]],"")</f>
        <v/>
      </c>
      <c r="AU1608" s="26"/>
    </row>
    <row r="1609" spans="1:47" hidden="1" x14ac:dyDescent="0.25">
      <c r="A1609" s="42">
        <f>COUNTIFS(Attd_Sheet[Student ID],Attd_Sheet[[#This Row],[Student ID]])</f>
        <v>0</v>
      </c>
      <c r="B1609" s="13"/>
      <c r="C1609" s="13"/>
      <c r="D1609" s="76"/>
      <c r="E1609" s="75"/>
      <c r="F1609" s="15"/>
      <c r="G1609" s="78"/>
      <c r="H1609" s="15"/>
      <c r="I1609" s="210"/>
      <c r="J1609" s="77"/>
      <c r="K1609" s="4"/>
      <c r="L1609" s="4"/>
      <c r="M1609" s="4"/>
      <c r="N1609" s="185"/>
      <c r="O1609" s="4"/>
      <c r="P1609" s="4"/>
      <c r="Q1609" s="4"/>
      <c r="R1609" s="4"/>
      <c r="S1609" s="4"/>
      <c r="T1609" s="4"/>
      <c r="U1609" s="4"/>
      <c r="V1609" s="4"/>
      <c r="W1609" s="185"/>
      <c r="X1609" s="4"/>
      <c r="Y1609" s="4"/>
      <c r="Z1609" s="4"/>
      <c r="AA1609" s="4"/>
      <c r="AB1609" s="4"/>
      <c r="AC1609" s="4"/>
      <c r="AD1609" s="4"/>
      <c r="AE1609" s="236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5">
        <f ca="1">COUNTIFS(INDIRECT(Data!$J$2),"&lt;&gt;")</f>
        <v>0</v>
      </c>
      <c r="AQ1609" s="45">
        <f ca="1">COUNTIFS(INDIRECT(Data!$J$2),"P")</f>
        <v>0</v>
      </c>
      <c r="AR1609" s="45">
        <f ca="1">COUNTIFS(INDIRECT(Data!$J$2),"A")</f>
        <v>0</v>
      </c>
      <c r="AS1609" s="46">
        <f ca="1">COUNTIFS(INDIRECT(Data!$J$2),"L")</f>
        <v>0</v>
      </c>
      <c r="AT1609" s="47" t="str">
        <f ca="1">IFERROR(Attd_Sheet[[#This Row],[Classes Attended]]/Attd_Sheet[[#This Row],[Column1]],"")</f>
        <v/>
      </c>
      <c r="AU1609" s="26"/>
    </row>
    <row r="1610" spans="1:47" hidden="1" x14ac:dyDescent="0.25">
      <c r="A1610" s="42">
        <f>COUNTIFS(Attd_Sheet[Student ID],Attd_Sheet[[#This Row],[Student ID]])</f>
        <v>0</v>
      </c>
      <c r="B1610" s="13"/>
      <c r="C1610" s="13"/>
      <c r="D1610" s="76"/>
      <c r="E1610" s="75"/>
      <c r="F1610" s="15"/>
      <c r="G1610" s="78"/>
      <c r="H1610" s="15"/>
      <c r="I1610" s="210"/>
      <c r="J1610" s="77"/>
      <c r="K1610" s="4"/>
      <c r="L1610" s="4"/>
      <c r="M1610" s="4"/>
      <c r="N1610" s="185"/>
      <c r="O1610" s="4"/>
      <c r="P1610" s="4"/>
      <c r="Q1610" s="4"/>
      <c r="R1610" s="4"/>
      <c r="S1610" s="4"/>
      <c r="T1610" s="4"/>
      <c r="U1610" s="4"/>
      <c r="V1610" s="4"/>
      <c r="W1610" s="185"/>
      <c r="X1610" s="4"/>
      <c r="Y1610" s="4"/>
      <c r="Z1610" s="4"/>
      <c r="AA1610" s="4"/>
      <c r="AB1610" s="4"/>
      <c r="AC1610" s="4"/>
      <c r="AD1610" s="4"/>
      <c r="AE1610" s="236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5">
        <f ca="1">COUNTIFS(INDIRECT(Data!$J$2),"&lt;&gt;")</f>
        <v>0</v>
      </c>
      <c r="AQ1610" s="45">
        <f ca="1">COUNTIFS(INDIRECT(Data!$J$2),"P")</f>
        <v>0</v>
      </c>
      <c r="AR1610" s="45">
        <f ca="1">COUNTIFS(INDIRECT(Data!$J$2),"A")</f>
        <v>0</v>
      </c>
      <c r="AS1610" s="46">
        <f ca="1">COUNTIFS(INDIRECT(Data!$J$2),"L")</f>
        <v>0</v>
      </c>
      <c r="AT1610" s="47" t="str">
        <f ca="1">IFERROR(Attd_Sheet[[#This Row],[Classes Attended]]/Attd_Sheet[[#This Row],[Column1]],"")</f>
        <v/>
      </c>
      <c r="AU1610" s="26"/>
    </row>
    <row r="1611" spans="1:47" hidden="1" x14ac:dyDescent="0.25">
      <c r="A1611" s="42">
        <f>COUNTIFS(Attd_Sheet[Student ID],Attd_Sheet[[#This Row],[Student ID]])</f>
        <v>0</v>
      </c>
      <c r="B1611" s="13"/>
      <c r="C1611" s="13"/>
      <c r="D1611" s="76"/>
      <c r="E1611" s="75"/>
      <c r="F1611" s="15"/>
      <c r="G1611" s="78"/>
      <c r="H1611" s="15"/>
      <c r="I1611" s="210"/>
      <c r="J1611" s="77"/>
      <c r="K1611" s="4"/>
      <c r="L1611" s="4"/>
      <c r="M1611" s="4"/>
      <c r="N1611" s="185"/>
      <c r="O1611" s="4"/>
      <c r="P1611" s="4"/>
      <c r="Q1611" s="4"/>
      <c r="R1611" s="4"/>
      <c r="S1611" s="4"/>
      <c r="T1611" s="4"/>
      <c r="U1611" s="4"/>
      <c r="V1611" s="4"/>
      <c r="W1611" s="185"/>
      <c r="X1611" s="4"/>
      <c r="Y1611" s="4"/>
      <c r="Z1611" s="4"/>
      <c r="AA1611" s="4"/>
      <c r="AB1611" s="4"/>
      <c r="AC1611" s="4"/>
      <c r="AD1611" s="4"/>
      <c r="AE1611" s="236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5">
        <f ca="1">COUNTIFS(INDIRECT(Data!$J$2),"&lt;&gt;")</f>
        <v>0</v>
      </c>
      <c r="AQ1611" s="45">
        <f ca="1">COUNTIFS(INDIRECT(Data!$J$2),"P")</f>
        <v>0</v>
      </c>
      <c r="AR1611" s="45">
        <f ca="1">COUNTIFS(INDIRECT(Data!$J$2),"A")</f>
        <v>0</v>
      </c>
      <c r="AS1611" s="46">
        <f ca="1">COUNTIFS(INDIRECT(Data!$J$2),"L")</f>
        <v>0</v>
      </c>
      <c r="AT1611" s="47" t="str">
        <f ca="1">IFERROR(Attd_Sheet[[#This Row],[Classes Attended]]/Attd_Sheet[[#This Row],[Column1]],"")</f>
        <v/>
      </c>
      <c r="AU1611" s="26"/>
    </row>
    <row r="1612" spans="1:47" hidden="1" x14ac:dyDescent="0.25">
      <c r="A1612" s="42">
        <f>COUNTIFS(Attd_Sheet[Student ID],Attd_Sheet[[#This Row],[Student ID]])</f>
        <v>0</v>
      </c>
      <c r="B1612" s="13"/>
      <c r="C1612" s="13"/>
      <c r="D1612" s="76"/>
      <c r="E1612" s="75"/>
      <c r="F1612" s="15"/>
      <c r="G1612" s="78"/>
      <c r="H1612" s="15"/>
      <c r="I1612" s="210"/>
      <c r="J1612" s="77"/>
      <c r="K1612" s="4"/>
      <c r="L1612" s="4"/>
      <c r="M1612" s="4"/>
      <c r="N1612" s="185"/>
      <c r="O1612" s="4"/>
      <c r="P1612" s="4"/>
      <c r="Q1612" s="4"/>
      <c r="R1612" s="4"/>
      <c r="S1612" s="4"/>
      <c r="T1612" s="4"/>
      <c r="U1612" s="4"/>
      <c r="V1612" s="4"/>
      <c r="W1612" s="185"/>
      <c r="X1612" s="4"/>
      <c r="Y1612" s="4"/>
      <c r="Z1612" s="4"/>
      <c r="AA1612" s="4"/>
      <c r="AB1612" s="4"/>
      <c r="AC1612" s="4"/>
      <c r="AD1612" s="4"/>
      <c r="AE1612" s="236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5">
        <f ca="1">COUNTIFS(INDIRECT(Data!$J$2),"&lt;&gt;")</f>
        <v>0</v>
      </c>
      <c r="AQ1612" s="45">
        <f ca="1">COUNTIFS(INDIRECT(Data!$J$2),"P")</f>
        <v>0</v>
      </c>
      <c r="AR1612" s="45">
        <f ca="1">COUNTIFS(INDIRECT(Data!$J$2),"A")</f>
        <v>0</v>
      </c>
      <c r="AS1612" s="46">
        <f ca="1">COUNTIFS(INDIRECT(Data!$J$2),"L")</f>
        <v>0</v>
      </c>
      <c r="AT1612" s="47" t="str">
        <f ca="1">IFERROR(Attd_Sheet[[#This Row],[Classes Attended]]/Attd_Sheet[[#This Row],[Column1]],"")</f>
        <v/>
      </c>
      <c r="AU1612" s="26"/>
    </row>
    <row r="1613" spans="1:47" hidden="1" x14ac:dyDescent="0.25">
      <c r="A1613" s="42">
        <f>COUNTIFS(Attd_Sheet[Student ID],Attd_Sheet[[#This Row],[Student ID]])</f>
        <v>0</v>
      </c>
      <c r="B1613" s="13"/>
      <c r="C1613" s="13"/>
      <c r="D1613" s="76"/>
      <c r="E1613" s="75"/>
      <c r="F1613" s="15"/>
      <c r="G1613" s="78"/>
      <c r="H1613" s="15"/>
      <c r="I1613" s="210"/>
      <c r="J1613" s="77"/>
      <c r="K1613" s="4"/>
      <c r="L1613" s="4"/>
      <c r="M1613" s="4"/>
      <c r="N1613" s="185"/>
      <c r="O1613" s="4"/>
      <c r="P1613" s="4"/>
      <c r="Q1613" s="4"/>
      <c r="R1613" s="4"/>
      <c r="S1613" s="4"/>
      <c r="T1613" s="4"/>
      <c r="U1613" s="4"/>
      <c r="V1613" s="4"/>
      <c r="W1613" s="185"/>
      <c r="X1613" s="4"/>
      <c r="Y1613" s="4"/>
      <c r="Z1613" s="4"/>
      <c r="AA1613" s="4"/>
      <c r="AB1613" s="4"/>
      <c r="AC1613" s="4"/>
      <c r="AD1613" s="4"/>
      <c r="AE1613" s="236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5">
        <f ca="1">COUNTIFS(INDIRECT(Data!$J$2),"&lt;&gt;")</f>
        <v>0</v>
      </c>
      <c r="AQ1613" s="45">
        <f ca="1">COUNTIFS(INDIRECT(Data!$J$2),"P")</f>
        <v>0</v>
      </c>
      <c r="AR1613" s="45">
        <f ca="1">COUNTIFS(INDIRECT(Data!$J$2),"A")</f>
        <v>0</v>
      </c>
      <c r="AS1613" s="46">
        <f ca="1">COUNTIFS(INDIRECT(Data!$J$2),"L")</f>
        <v>0</v>
      </c>
      <c r="AT1613" s="47" t="str">
        <f ca="1">IFERROR(Attd_Sheet[[#This Row],[Classes Attended]]/Attd_Sheet[[#This Row],[Column1]],"")</f>
        <v/>
      </c>
      <c r="AU1613" s="26"/>
    </row>
    <row r="1614" spans="1:47" hidden="1" x14ac:dyDescent="0.25">
      <c r="A1614" s="42">
        <f>COUNTIFS(Attd_Sheet[Student ID],Attd_Sheet[[#This Row],[Student ID]])</f>
        <v>0</v>
      </c>
      <c r="B1614" s="13"/>
      <c r="C1614" s="13"/>
      <c r="D1614" s="76"/>
      <c r="E1614" s="75"/>
      <c r="F1614" s="15"/>
      <c r="G1614" s="78"/>
      <c r="H1614" s="15"/>
      <c r="I1614" s="210"/>
      <c r="J1614" s="77"/>
      <c r="K1614" s="4"/>
      <c r="L1614" s="4"/>
      <c r="M1614" s="4"/>
      <c r="N1614" s="185"/>
      <c r="O1614" s="4"/>
      <c r="P1614" s="4"/>
      <c r="Q1614" s="4"/>
      <c r="R1614" s="4"/>
      <c r="S1614" s="4"/>
      <c r="T1614" s="4"/>
      <c r="U1614" s="4"/>
      <c r="V1614" s="4"/>
      <c r="W1614" s="185"/>
      <c r="X1614" s="4"/>
      <c r="Y1614" s="4"/>
      <c r="Z1614" s="4"/>
      <c r="AA1614" s="4"/>
      <c r="AB1614" s="4"/>
      <c r="AC1614" s="4"/>
      <c r="AD1614" s="4"/>
      <c r="AE1614" s="236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5">
        <f ca="1">COUNTIFS(INDIRECT(Data!$J$2),"&lt;&gt;")</f>
        <v>0</v>
      </c>
      <c r="AQ1614" s="45">
        <f ca="1">COUNTIFS(INDIRECT(Data!$J$2),"P")</f>
        <v>0</v>
      </c>
      <c r="AR1614" s="45">
        <f ca="1">COUNTIFS(INDIRECT(Data!$J$2),"A")</f>
        <v>0</v>
      </c>
      <c r="AS1614" s="46">
        <f ca="1">COUNTIFS(INDIRECT(Data!$J$2),"L")</f>
        <v>0</v>
      </c>
      <c r="AT1614" s="47" t="str">
        <f ca="1">IFERROR(Attd_Sheet[[#This Row],[Classes Attended]]/Attd_Sheet[[#This Row],[Column1]],"")</f>
        <v/>
      </c>
      <c r="AU1614" s="26"/>
    </row>
    <row r="1615" spans="1:47" hidden="1" x14ac:dyDescent="0.25">
      <c r="A1615" s="42">
        <f>COUNTIFS(Attd_Sheet[Student ID],Attd_Sheet[[#This Row],[Student ID]])</f>
        <v>0</v>
      </c>
      <c r="B1615" s="13"/>
      <c r="C1615" s="13"/>
      <c r="D1615" s="76"/>
      <c r="E1615" s="75"/>
      <c r="F1615" s="15"/>
      <c r="G1615" s="78"/>
      <c r="H1615" s="15"/>
      <c r="I1615" s="210"/>
      <c r="J1615" s="77"/>
      <c r="K1615" s="4"/>
      <c r="L1615" s="4"/>
      <c r="M1615" s="4"/>
      <c r="N1615" s="185"/>
      <c r="O1615" s="4"/>
      <c r="P1615" s="4"/>
      <c r="Q1615" s="4"/>
      <c r="R1615" s="4"/>
      <c r="S1615" s="4"/>
      <c r="T1615" s="4"/>
      <c r="U1615" s="4"/>
      <c r="V1615" s="4"/>
      <c r="W1615" s="185"/>
      <c r="X1615" s="4"/>
      <c r="Y1615" s="4"/>
      <c r="Z1615" s="4"/>
      <c r="AA1615" s="4"/>
      <c r="AB1615" s="4"/>
      <c r="AC1615" s="4"/>
      <c r="AD1615" s="4"/>
      <c r="AE1615" s="236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5">
        <f ca="1">COUNTIFS(INDIRECT(Data!$J$2),"&lt;&gt;")</f>
        <v>0</v>
      </c>
      <c r="AQ1615" s="45">
        <f ca="1">COUNTIFS(INDIRECT(Data!$J$2),"P")</f>
        <v>0</v>
      </c>
      <c r="AR1615" s="45">
        <f ca="1">COUNTIFS(INDIRECT(Data!$J$2),"A")</f>
        <v>0</v>
      </c>
      <c r="AS1615" s="46">
        <f ca="1">COUNTIFS(INDIRECT(Data!$J$2),"L")</f>
        <v>0</v>
      </c>
      <c r="AT1615" s="47" t="str">
        <f ca="1">IFERROR(Attd_Sheet[[#This Row],[Classes Attended]]/Attd_Sheet[[#This Row],[Column1]],"")</f>
        <v/>
      </c>
      <c r="AU1615" s="26"/>
    </row>
    <row r="1616" spans="1:47" hidden="1" x14ac:dyDescent="0.25">
      <c r="A1616" s="42">
        <f>COUNTIFS(Attd_Sheet[Student ID],Attd_Sheet[[#This Row],[Student ID]])</f>
        <v>0</v>
      </c>
      <c r="B1616" s="13"/>
      <c r="C1616" s="13"/>
      <c r="D1616" s="76"/>
      <c r="E1616" s="75"/>
      <c r="F1616" s="15"/>
      <c r="G1616" s="78"/>
      <c r="H1616" s="15"/>
      <c r="I1616" s="210"/>
      <c r="J1616" s="77"/>
      <c r="K1616" s="4"/>
      <c r="L1616" s="4"/>
      <c r="M1616" s="4"/>
      <c r="N1616" s="185"/>
      <c r="O1616" s="4"/>
      <c r="P1616" s="4"/>
      <c r="Q1616" s="4"/>
      <c r="R1616" s="4"/>
      <c r="S1616" s="4"/>
      <c r="T1616" s="4"/>
      <c r="U1616" s="4"/>
      <c r="V1616" s="4"/>
      <c r="W1616" s="185"/>
      <c r="X1616" s="4"/>
      <c r="Y1616" s="4"/>
      <c r="Z1616" s="4"/>
      <c r="AA1616" s="4"/>
      <c r="AB1616" s="4"/>
      <c r="AC1616" s="4"/>
      <c r="AD1616" s="4"/>
      <c r="AE1616" s="236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5">
        <f ca="1">COUNTIFS(INDIRECT(Data!$J$2),"&lt;&gt;")</f>
        <v>0</v>
      </c>
      <c r="AQ1616" s="45">
        <f ca="1">COUNTIFS(INDIRECT(Data!$J$2),"P")</f>
        <v>0</v>
      </c>
      <c r="AR1616" s="45">
        <f ca="1">COUNTIFS(INDIRECT(Data!$J$2),"A")</f>
        <v>0</v>
      </c>
      <c r="AS1616" s="46">
        <f ca="1">COUNTIFS(INDIRECT(Data!$J$2),"L")</f>
        <v>0</v>
      </c>
      <c r="AT1616" s="47" t="str">
        <f ca="1">IFERROR(Attd_Sheet[[#This Row],[Classes Attended]]/Attd_Sheet[[#This Row],[Column1]],"")</f>
        <v/>
      </c>
      <c r="AU1616" s="26"/>
    </row>
    <row r="1617" spans="1:47" hidden="1" x14ac:dyDescent="0.25">
      <c r="A1617" s="42">
        <f>COUNTIFS(Attd_Sheet[Student ID],Attd_Sheet[[#This Row],[Student ID]])</f>
        <v>0</v>
      </c>
      <c r="B1617" s="13"/>
      <c r="C1617" s="13"/>
      <c r="D1617" s="76"/>
      <c r="E1617" s="75"/>
      <c r="F1617" s="15"/>
      <c r="G1617" s="78"/>
      <c r="H1617" s="15"/>
      <c r="I1617" s="210"/>
      <c r="J1617" s="77"/>
      <c r="K1617" s="4"/>
      <c r="L1617" s="4"/>
      <c r="M1617" s="4"/>
      <c r="N1617" s="185"/>
      <c r="O1617" s="4"/>
      <c r="P1617" s="4"/>
      <c r="Q1617" s="4"/>
      <c r="R1617" s="4"/>
      <c r="S1617" s="4"/>
      <c r="T1617" s="4"/>
      <c r="U1617" s="4"/>
      <c r="V1617" s="4"/>
      <c r="W1617" s="185"/>
      <c r="X1617" s="4"/>
      <c r="Y1617" s="4"/>
      <c r="Z1617" s="4"/>
      <c r="AA1617" s="4"/>
      <c r="AB1617" s="4"/>
      <c r="AC1617" s="4"/>
      <c r="AD1617" s="4"/>
      <c r="AE1617" s="236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5">
        <f ca="1">COUNTIFS(INDIRECT(Data!$J$2),"&lt;&gt;")</f>
        <v>0</v>
      </c>
      <c r="AQ1617" s="45">
        <f ca="1">COUNTIFS(INDIRECT(Data!$J$2),"P")</f>
        <v>0</v>
      </c>
      <c r="AR1617" s="45">
        <f ca="1">COUNTIFS(INDIRECT(Data!$J$2),"A")</f>
        <v>0</v>
      </c>
      <c r="AS1617" s="46">
        <f ca="1">COUNTIFS(INDIRECT(Data!$J$2),"L")</f>
        <v>0</v>
      </c>
      <c r="AT1617" s="47" t="str">
        <f ca="1">IFERROR(Attd_Sheet[[#This Row],[Classes Attended]]/Attd_Sheet[[#This Row],[Column1]],"")</f>
        <v/>
      </c>
      <c r="AU1617" s="26"/>
    </row>
    <row r="1618" spans="1:47" hidden="1" x14ac:dyDescent="0.25">
      <c r="A1618" s="42">
        <f>COUNTIFS(Attd_Sheet[Student ID],Attd_Sheet[[#This Row],[Student ID]])</f>
        <v>0</v>
      </c>
      <c r="B1618" s="13"/>
      <c r="C1618" s="13"/>
      <c r="D1618" s="76"/>
      <c r="E1618" s="75"/>
      <c r="F1618" s="15"/>
      <c r="G1618" s="78"/>
      <c r="H1618" s="15"/>
      <c r="I1618" s="210"/>
      <c r="J1618" s="77"/>
      <c r="K1618" s="4"/>
      <c r="L1618" s="4"/>
      <c r="M1618" s="4"/>
      <c r="N1618" s="185"/>
      <c r="O1618" s="4"/>
      <c r="P1618" s="4"/>
      <c r="Q1618" s="4"/>
      <c r="R1618" s="4"/>
      <c r="S1618" s="4"/>
      <c r="T1618" s="4"/>
      <c r="U1618" s="4"/>
      <c r="V1618" s="4"/>
      <c r="W1618" s="185"/>
      <c r="X1618" s="4"/>
      <c r="Y1618" s="4"/>
      <c r="Z1618" s="4"/>
      <c r="AA1618" s="4"/>
      <c r="AB1618" s="4"/>
      <c r="AC1618" s="4"/>
      <c r="AD1618" s="4"/>
      <c r="AE1618" s="236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5">
        <f ca="1">COUNTIFS(INDIRECT(Data!$J$2),"&lt;&gt;")</f>
        <v>0</v>
      </c>
      <c r="AQ1618" s="45">
        <f ca="1">COUNTIFS(INDIRECT(Data!$J$2),"P")</f>
        <v>0</v>
      </c>
      <c r="AR1618" s="45">
        <f ca="1">COUNTIFS(INDIRECT(Data!$J$2),"A")</f>
        <v>0</v>
      </c>
      <c r="AS1618" s="46">
        <f ca="1">COUNTIFS(INDIRECT(Data!$J$2),"L")</f>
        <v>0</v>
      </c>
      <c r="AT1618" s="47" t="str">
        <f ca="1">IFERROR(Attd_Sheet[[#This Row],[Classes Attended]]/Attd_Sheet[[#This Row],[Column1]],"")</f>
        <v/>
      </c>
      <c r="AU1618" s="26"/>
    </row>
    <row r="1619" spans="1:47" hidden="1" x14ac:dyDescent="0.25">
      <c r="A1619" s="42">
        <f>COUNTIFS(Attd_Sheet[Student ID],Attd_Sheet[[#This Row],[Student ID]])</f>
        <v>0</v>
      </c>
      <c r="B1619" s="13"/>
      <c r="C1619" s="13"/>
      <c r="D1619" s="76"/>
      <c r="E1619" s="75"/>
      <c r="F1619" s="15"/>
      <c r="G1619" s="78"/>
      <c r="H1619" s="15"/>
      <c r="I1619" s="210"/>
      <c r="J1619" s="77"/>
      <c r="K1619" s="4"/>
      <c r="L1619" s="4"/>
      <c r="M1619" s="4"/>
      <c r="N1619" s="185"/>
      <c r="O1619" s="4"/>
      <c r="P1619" s="4"/>
      <c r="Q1619" s="4"/>
      <c r="R1619" s="4"/>
      <c r="S1619" s="4"/>
      <c r="T1619" s="4"/>
      <c r="U1619" s="4"/>
      <c r="V1619" s="4"/>
      <c r="W1619" s="185"/>
      <c r="X1619" s="4"/>
      <c r="Y1619" s="4"/>
      <c r="Z1619" s="4"/>
      <c r="AA1619" s="4"/>
      <c r="AB1619" s="4"/>
      <c r="AC1619" s="4"/>
      <c r="AD1619" s="4"/>
      <c r="AE1619" s="236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5">
        <f ca="1">COUNTIFS(INDIRECT(Data!$J$2),"&lt;&gt;")</f>
        <v>0</v>
      </c>
      <c r="AQ1619" s="45">
        <f ca="1">COUNTIFS(INDIRECT(Data!$J$2),"P")</f>
        <v>0</v>
      </c>
      <c r="AR1619" s="45">
        <f ca="1">COUNTIFS(INDIRECT(Data!$J$2),"A")</f>
        <v>0</v>
      </c>
      <c r="AS1619" s="46">
        <f ca="1">COUNTIFS(INDIRECT(Data!$J$2),"L")</f>
        <v>0</v>
      </c>
      <c r="AT1619" s="47" t="str">
        <f ca="1">IFERROR(Attd_Sheet[[#This Row],[Classes Attended]]/Attd_Sheet[[#This Row],[Column1]],"")</f>
        <v/>
      </c>
      <c r="AU1619" s="26"/>
    </row>
    <row r="1620" spans="1:47" hidden="1" x14ac:dyDescent="0.25">
      <c r="A1620" s="42">
        <f>COUNTIFS(Attd_Sheet[Student ID],Attd_Sheet[[#This Row],[Student ID]])</f>
        <v>0</v>
      </c>
      <c r="B1620" s="13"/>
      <c r="C1620" s="13"/>
      <c r="D1620" s="76"/>
      <c r="E1620" s="75"/>
      <c r="F1620" s="15"/>
      <c r="G1620" s="78"/>
      <c r="H1620" s="15"/>
      <c r="I1620" s="210"/>
      <c r="J1620" s="77"/>
      <c r="K1620" s="4"/>
      <c r="L1620" s="4"/>
      <c r="M1620" s="4"/>
      <c r="N1620" s="185"/>
      <c r="O1620" s="4"/>
      <c r="P1620" s="4"/>
      <c r="Q1620" s="4"/>
      <c r="R1620" s="4"/>
      <c r="S1620" s="4"/>
      <c r="T1620" s="4"/>
      <c r="U1620" s="4"/>
      <c r="V1620" s="4"/>
      <c r="W1620" s="185"/>
      <c r="X1620" s="4"/>
      <c r="Y1620" s="4"/>
      <c r="Z1620" s="4"/>
      <c r="AA1620" s="4"/>
      <c r="AB1620" s="4"/>
      <c r="AC1620" s="4"/>
      <c r="AD1620" s="4"/>
      <c r="AE1620" s="236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5">
        <f ca="1">COUNTIFS(INDIRECT(Data!$J$2),"&lt;&gt;")</f>
        <v>0</v>
      </c>
      <c r="AQ1620" s="45">
        <f ca="1">COUNTIFS(INDIRECT(Data!$J$2),"P")</f>
        <v>0</v>
      </c>
      <c r="AR1620" s="45">
        <f ca="1">COUNTIFS(INDIRECT(Data!$J$2),"A")</f>
        <v>0</v>
      </c>
      <c r="AS1620" s="46">
        <f ca="1">COUNTIFS(INDIRECT(Data!$J$2),"L")</f>
        <v>0</v>
      </c>
      <c r="AT1620" s="47" t="str">
        <f ca="1">IFERROR(Attd_Sheet[[#This Row],[Classes Attended]]/Attd_Sheet[[#This Row],[Column1]],"")</f>
        <v/>
      </c>
      <c r="AU1620" s="26"/>
    </row>
    <row r="1621" spans="1:47" hidden="1" x14ac:dyDescent="0.25">
      <c r="A1621" s="42">
        <f>COUNTIFS(Attd_Sheet[Student ID],Attd_Sheet[[#This Row],[Student ID]])</f>
        <v>0</v>
      </c>
      <c r="B1621" s="13"/>
      <c r="C1621" s="13"/>
      <c r="D1621" s="76"/>
      <c r="E1621" s="75"/>
      <c r="F1621" s="15"/>
      <c r="G1621" s="78"/>
      <c r="H1621" s="15"/>
      <c r="I1621" s="210"/>
      <c r="J1621" s="77"/>
      <c r="K1621" s="4"/>
      <c r="L1621" s="4"/>
      <c r="M1621" s="4"/>
      <c r="N1621" s="185"/>
      <c r="O1621" s="4"/>
      <c r="P1621" s="4"/>
      <c r="Q1621" s="4"/>
      <c r="R1621" s="4"/>
      <c r="S1621" s="4"/>
      <c r="T1621" s="4"/>
      <c r="U1621" s="4"/>
      <c r="V1621" s="4"/>
      <c r="W1621" s="185"/>
      <c r="X1621" s="4"/>
      <c r="Y1621" s="4"/>
      <c r="Z1621" s="4"/>
      <c r="AA1621" s="4"/>
      <c r="AB1621" s="4"/>
      <c r="AC1621" s="4"/>
      <c r="AD1621" s="4"/>
      <c r="AE1621" s="236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5">
        <f ca="1">COUNTIFS(INDIRECT(Data!$J$2),"&lt;&gt;")</f>
        <v>0</v>
      </c>
      <c r="AQ1621" s="45">
        <f ca="1">COUNTIFS(INDIRECT(Data!$J$2),"P")</f>
        <v>0</v>
      </c>
      <c r="AR1621" s="45">
        <f ca="1">COUNTIFS(INDIRECT(Data!$J$2),"A")</f>
        <v>0</v>
      </c>
      <c r="AS1621" s="46">
        <f ca="1">COUNTIFS(INDIRECT(Data!$J$2),"L")</f>
        <v>0</v>
      </c>
      <c r="AT1621" s="47" t="str">
        <f ca="1">IFERROR(Attd_Sheet[[#This Row],[Classes Attended]]/Attd_Sheet[[#This Row],[Column1]],"")</f>
        <v/>
      </c>
      <c r="AU1621" s="26"/>
    </row>
    <row r="1622" spans="1:47" hidden="1" x14ac:dyDescent="0.25">
      <c r="A1622" s="42">
        <f>COUNTIFS(Attd_Sheet[Student ID],Attd_Sheet[[#This Row],[Student ID]])</f>
        <v>0</v>
      </c>
      <c r="B1622" s="13"/>
      <c r="C1622" s="13"/>
      <c r="D1622" s="76"/>
      <c r="E1622" s="75"/>
      <c r="F1622" s="15"/>
      <c r="G1622" s="78"/>
      <c r="H1622" s="15"/>
      <c r="I1622" s="210"/>
      <c r="J1622" s="77"/>
      <c r="K1622" s="4"/>
      <c r="L1622" s="4"/>
      <c r="M1622" s="4"/>
      <c r="N1622" s="185"/>
      <c r="O1622" s="4"/>
      <c r="P1622" s="4"/>
      <c r="Q1622" s="4"/>
      <c r="R1622" s="4"/>
      <c r="S1622" s="4"/>
      <c r="T1622" s="4"/>
      <c r="U1622" s="4"/>
      <c r="V1622" s="4"/>
      <c r="W1622" s="185"/>
      <c r="X1622" s="4"/>
      <c r="Y1622" s="4"/>
      <c r="Z1622" s="4"/>
      <c r="AA1622" s="4"/>
      <c r="AB1622" s="4"/>
      <c r="AC1622" s="4"/>
      <c r="AD1622" s="4"/>
      <c r="AE1622" s="236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5">
        <f ca="1">COUNTIFS(INDIRECT(Data!$J$2),"&lt;&gt;")</f>
        <v>0</v>
      </c>
      <c r="AQ1622" s="45">
        <f ca="1">COUNTIFS(INDIRECT(Data!$J$2),"P")</f>
        <v>0</v>
      </c>
      <c r="AR1622" s="45">
        <f ca="1">COUNTIFS(INDIRECT(Data!$J$2),"A")</f>
        <v>0</v>
      </c>
      <c r="AS1622" s="46">
        <f ca="1">COUNTIFS(INDIRECT(Data!$J$2),"L")</f>
        <v>0</v>
      </c>
      <c r="AT1622" s="47" t="str">
        <f ca="1">IFERROR(Attd_Sheet[[#This Row],[Classes Attended]]/Attd_Sheet[[#This Row],[Column1]],"")</f>
        <v/>
      </c>
      <c r="AU1622" s="26"/>
    </row>
    <row r="1623" spans="1:47" hidden="1" x14ac:dyDescent="0.25">
      <c r="A1623" s="42">
        <f>COUNTIFS(Attd_Sheet[Student ID],Attd_Sheet[[#This Row],[Student ID]])</f>
        <v>0</v>
      </c>
      <c r="B1623" s="13"/>
      <c r="C1623" s="13"/>
      <c r="D1623" s="76"/>
      <c r="E1623" s="75"/>
      <c r="F1623" s="15"/>
      <c r="G1623" s="78"/>
      <c r="H1623" s="15"/>
      <c r="I1623" s="210"/>
      <c r="J1623" s="77"/>
      <c r="K1623" s="4"/>
      <c r="L1623" s="4"/>
      <c r="M1623" s="4"/>
      <c r="N1623" s="185"/>
      <c r="O1623" s="4"/>
      <c r="P1623" s="4"/>
      <c r="Q1623" s="4"/>
      <c r="R1623" s="4"/>
      <c r="S1623" s="4"/>
      <c r="T1623" s="4"/>
      <c r="U1623" s="4"/>
      <c r="V1623" s="4"/>
      <c r="W1623" s="185"/>
      <c r="X1623" s="4"/>
      <c r="Y1623" s="4"/>
      <c r="Z1623" s="4"/>
      <c r="AA1623" s="4"/>
      <c r="AB1623" s="4"/>
      <c r="AC1623" s="4"/>
      <c r="AD1623" s="4"/>
      <c r="AE1623" s="236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5">
        <f ca="1">COUNTIFS(INDIRECT(Data!$J$2),"&lt;&gt;")</f>
        <v>0</v>
      </c>
      <c r="AQ1623" s="45">
        <f ca="1">COUNTIFS(INDIRECT(Data!$J$2),"P")</f>
        <v>0</v>
      </c>
      <c r="AR1623" s="45">
        <f ca="1">COUNTIFS(INDIRECT(Data!$J$2),"A")</f>
        <v>0</v>
      </c>
      <c r="AS1623" s="46">
        <f ca="1">COUNTIFS(INDIRECT(Data!$J$2),"L")</f>
        <v>0</v>
      </c>
      <c r="AT1623" s="47" t="str">
        <f ca="1">IFERROR(Attd_Sheet[[#This Row],[Classes Attended]]/Attd_Sheet[[#This Row],[Column1]],"")</f>
        <v/>
      </c>
      <c r="AU1623" s="26"/>
    </row>
    <row r="1624" spans="1:47" hidden="1" x14ac:dyDescent="0.25">
      <c r="A1624" s="42">
        <f>COUNTIFS(Attd_Sheet[Student ID],Attd_Sheet[[#This Row],[Student ID]])</f>
        <v>0</v>
      </c>
      <c r="B1624" s="13"/>
      <c r="C1624" s="13"/>
      <c r="D1624" s="76"/>
      <c r="E1624" s="75"/>
      <c r="F1624" s="15"/>
      <c r="G1624" s="78"/>
      <c r="H1624" s="15"/>
      <c r="I1624" s="210"/>
      <c r="J1624" s="77"/>
      <c r="K1624" s="4"/>
      <c r="L1624" s="4"/>
      <c r="M1624" s="4"/>
      <c r="N1624" s="185"/>
      <c r="O1624" s="4"/>
      <c r="P1624" s="4"/>
      <c r="Q1624" s="4"/>
      <c r="R1624" s="4"/>
      <c r="S1624" s="4"/>
      <c r="T1624" s="4"/>
      <c r="U1624" s="4"/>
      <c r="V1624" s="4"/>
      <c r="W1624" s="185"/>
      <c r="X1624" s="4"/>
      <c r="Y1624" s="4"/>
      <c r="Z1624" s="4"/>
      <c r="AA1624" s="4"/>
      <c r="AB1624" s="4"/>
      <c r="AC1624" s="4"/>
      <c r="AD1624" s="4"/>
      <c r="AE1624" s="236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5">
        <f ca="1">COUNTIFS(INDIRECT(Data!$J$2),"&lt;&gt;")</f>
        <v>0</v>
      </c>
      <c r="AQ1624" s="45">
        <f ca="1">COUNTIFS(INDIRECT(Data!$J$2),"P")</f>
        <v>0</v>
      </c>
      <c r="AR1624" s="45">
        <f ca="1">COUNTIFS(INDIRECT(Data!$J$2),"A")</f>
        <v>0</v>
      </c>
      <c r="AS1624" s="46">
        <f ca="1">COUNTIFS(INDIRECT(Data!$J$2),"L")</f>
        <v>0</v>
      </c>
      <c r="AT1624" s="47" t="str">
        <f ca="1">IFERROR(Attd_Sheet[[#This Row],[Classes Attended]]/Attd_Sheet[[#This Row],[Column1]],"")</f>
        <v/>
      </c>
      <c r="AU1624" s="26"/>
    </row>
    <row r="1625" spans="1:47" hidden="1" x14ac:dyDescent="0.25">
      <c r="A1625" s="42">
        <f>COUNTIFS(Attd_Sheet[Student ID],Attd_Sheet[[#This Row],[Student ID]])</f>
        <v>0</v>
      </c>
      <c r="B1625" s="13"/>
      <c r="C1625" s="13"/>
      <c r="D1625" s="76"/>
      <c r="E1625" s="75"/>
      <c r="F1625" s="15"/>
      <c r="G1625" s="78"/>
      <c r="H1625" s="15"/>
      <c r="I1625" s="210"/>
      <c r="J1625" s="77"/>
      <c r="K1625" s="4"/>
      <c r="L1625" s="4"/>
      <c r="M1625" s="4"/>
      <c r="N1625" s="185"/>
      <c r="O1625" s="4"/>
      <c r="P1625" s="4"/>
      <c r="Q1625" s="4"/>
      <c r="R1625" s="4"/>
      <c r="S1625" s="4"/>
      <c r="T1625" s="4"/>
      <c r="U1625" s="4"/>
      <c r="V1625" s="4"/>
      <c r="W1625" s="185"/>
      <c r="X1625" s="4"/>
      <c r="Y1625" s="4"/>
      <c r="Z1625" s="4"/>
      <c r="AA1625" s="4"/>
      <c r="AB1625" s="4"/>
      <c r="AC1625" s="4"/>
      <c r="AD1625" s="4"/>
      <c r="AE1625" s="236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5">
        <f ca="1">COUNTIFS(INDIRECT(Data!$J$2),"&lt;&gt;")</f>
        <v>0</v>
      </c>
      <c r="AQ1625" s="45">
        <f ca="1">COUNTIFS(INDIRECT(Data!$J$2),"P")</f>
        <v>0</v>
      </c>
      <c r="AR1625" s="45">
        <f ca="1">COUNTIFS(INDIRECT(Data!$J$2),"A")</f>
        <v>0</v>
      </c>
      <c r="AS1625" s="46">
        <f ca="1">COUNTIFS(INDIRECT(Data!$J$2),"L")</f>
        <v>0</v>
      </c>
      <c r="AT1625" s="47" t="str">
        <f ca="1">IFERROR(Attd_Sheet[[#This Row],[Classes Attended]]/Attd_Sheet[[#This Row],[Column1]],"")</f>
        <v/>
      </c>
      <c r="AU1625" s="26"/>
    </row>
    <row r="1626" spans="1:47" hidden="1" x14ac:dyDescent="0.25">
      <c r="A1626" s="42">
        <f>COUNTIFS(Attd_Sheet[Student ID],Attd_Sheet[[#This Row],[Student ID]])</f>
        <v>0</v>
      </c>
      <c r="B1626" s="13"/>
      <c r="C1626" s="13"/>
      <c r="D1626" s="76"/>
      <c r="E1626" s="75"/>
      <c r="F1626" s="15"/>
      <c r="G1626" s="78"/>
      <c r="H1626" s="15"/>
      <c r="I1626" s="210"/>
      <c r="J1626" s="77"/>
      <c r="K1626" s="4"/>
      <c r="L1626" s="4"/>
      <c r="M1626" s="4"/>
      <c r="N1626" s="185"/>
      <c r="O1626" s="4"/>
      <c r="P1626" s="4"/>
      <c r="Q1626" s="4"/>
      <c r="R1626" s="4"/>
      <c r="S1626" s="4"/>
      <c r="T1626" s="4"/>
      <c r="U1626" s="4"/>
      <c r="V1626" s="4"/>
      <c r="W1626" s="185"/>
      <c r="X1626" s="4"/>
      <c r="Y1626" s="4"/>
      <c r="Z1626" s="4"/>
      <c r="AA1626" s="4"/>
      <c r="AB1626" s="4"/>
      <c r="AC1626" s="4"/>
      <c r="AD1626" s="4"/>
      <c r="AE1626" s="236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5">
        <f ca="1">COUNTIFS(INDIRECT(Data!$J$2),"&lt;&gt;")</f>
        <v>0</v>
      </c>
      <c r="AQ1626" s="45">
        <f ca="1">COUNTIFS(INDIRECT(Data!$J$2),"P")</f>
        <v>0</v>
      </c>
      <c r="AR1626" s="45">
        <f ca="1">COUNTIFS(INDIRECT(Data!$J$2),"A")</f>
        <v>0</v>
      </c>
      <c r="AS1626" s="46">
        <f ca="1">COUNTIFS(INDIRECT(Data!$J$2),"L")</f>
        <v>0</v>
      </c>
      <c r="AT1626" s="47" t="str">
        <f ca="1">IFERROR(Attd_Sheet[[#This Row],[Classes Attended]]/Attd_Sheet[[#This Row],[Column1]],"")</f>
        <v/>
      </c>
      <c r="AU1626" s="26"/>
    </row>
    <row r="1627" spans="1:47" hidden="1" x14ac:dyDescent="0.25">
      <c r="A1627" s="42">
        <f>COUNTIFS(Attd_Sheet[Student ID],Attd_Sheet[[#This Row],[Student ID]])</f>
        <v>0</v>
      </c>
      <c r="B1627" s="13"/>
      <c r="C1627" s="13"/>
      <c r="D1627" s="76"/>
      <c r="E1627" s="75"/>
      <c r="F1627" s="15"/>
      <c r="G1627" s="78"/>
      <c r="H1627" s="15"/>
      <c r="I1627" s="210"/>
      <c r="J1627" s="77"/>
      <c r="K1627" s="4"/>
      <c r="L1627" s="4"/>
      <c r="M1627" s="4"/>
      <c r="N1627" s="185"/>
      <c r="O1627" s="4"/>
      <c r="P1627" s="4"/>
      <c r="Q1627" s="4"/>
      <c r="R1627" s="4"/>
      <c r="S1627" s="4"/>
      <c r="T1627" s="4"/>
      <c r="U1627" s="4"/>
      <c r="V1627" s="4"/>
      <c r="W1627" s="185"/>
      <c r="X1627" s="4"/>
      <c r="Y1627" s="4"/>
      <c r="Z1627" s="4"/>
      <c r="AA1627" s="4"/>
      <c r="AB1627" s="4"/>
      <c r="AC1627" s="4"/>
      <c r="AD1627" s="4"/>
      <c r="AE1627" s="236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5">
        <f ca="1">COUNTIFS(INDIRECT(Data!$J$2),"&lt;&gt;")</f>
        <v>0</v>
      </c>
      <c r="AQ1627" s="45">
        <f ca="1">COUNTIFS(INDIRECT(Data!$J$2),"P")</f>
        <v>0</v>
      </c>
      <c r="AR1627" s="45">
        <f ca="1">COUNTIFS(INDIRECT(Data!$J$2),"A")</f>
        <v>0</v>
      </c>
      <c r="AS1627" s="46">
        <f ca="1">COUNTIFS(INDIRECT(Data!$J$2),"L")</f>
        <v>0</v>
      </c>
      <c r="AT1627" s="47" t="str">
        <f ca="1">IFERROR(Attd_Sheet[[#This Row],[Classes Attended]]/Attd_Sheet[[#This Row],[Column1]],"")</f>
        <v/>
      </c>
      <c r="AU1627" s="26"/>
    </row>
    <row r="1628" spans="1:47" hidden="1" x14ac:dyDescent="0.25">
      <c r="A1628" s="42">
        <f>COUNTIFS(Attd_Sheet[Student ID],Attd_Sheet[[#This Row],[Student ID]])</f>
        <v>0</v>
      </c>
      <c r="B1628" s="13"/>
      <c r="C1628" s="13"/>
      <c r="D1628" s="76"/>
      <c r="E1628" s="75"/>
      <c r="F1628" s="15"/>
      <c r="G1628" s="78"/>
      <c r="H1628" s="15"/>
      <c r="I1628" s="210"/>
      <c r="J1628" s="77"/>
      <c r="K1628" s="4"/>
      <c r="L1628" s="4"/>
      <c r="M1628" s="4"/>
      <c r="N1628" s="185"/>
      <c r="O1628" s="4"/>
      <c r="P1628" s="4"/>
      <c r="Q1628" s="4"/>
      <c r="R1628" s="4"/>
      <c r="S1628" s="4"/>
      <c r="T1628" s="4"/>
      <c r="U1628" s="4"/>
      <c r="V1628" s="4"/>
      <c r="W1628" s="185"/>
      <c r="X1628" s="4"/>
      <c r="Y1628" s="4"/>
      <c r="Z1628" s="4"/>
      <c r="AA1628" s="4"/>
      <c r="AB1628" s="4"/>
      <c r="AC1628" s="4"/>
      <c r="AD1628" s="4"/>
      <c r="AE1628" s="236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5">
        <f ca="1">COUNTIFS(INDIRECT(Data!$J$2),"&lt;&gt;")</f>
        <v>0</v>
      </c>
      <c r="AQ1628" s="45">
        <f ca="1">COUNTIFS(INDIRECT(Data!$J$2),"P")</f>
        <v>0</v>
      </c>
      <c r="AR1628" s="45">
        <f ca="1">COUNTIFS(INDIRECT(Data!$J$2),"A")</f>
        <v>0</v>
      </c>
      <c r="AS1628" s="46">
        <f ca="1">COUNTIFS(INDIRECT(Data!$J$2),"L")</f>
        <v>0</v>
      </c>
      <c r="AT1628" s="47" t="str">
        <f ca="1">IFERROR(Attd_Sheet[[#This Row],[Classes Attended]]/Attd_Sheet[[#This Row],[Column1]],"")</f>
        <v/>
      </c>
      <c r="AU1628" s="26"/>
    </row>
    <row r="1629" spans="1:47" hidden="1" x14ac:dyDescent="0.25">
      <c r="A1629" s="42">
        <f>COUNTIFS(Attd_Sheet[Student ID],Attd_Sheet[[#This Row],[Student ID]])</f>
        <v>0</v>
      </c>
      <c r="B1629" s="13"/>
      <c r="C1629" s="13"/>
      <c r="D1629" s="76"/>
      <c r="E1629" s="75"/>
      <c r="F1629" s="15"/>
      <c r="G1629" s="78"/>
      <c r="H1629" s="15"/>
      <c r="I1629" s="210"/>
      <c r="J1629" s="77"/>
      <c r="K1629" s="4"/>
      <c r="L1629" s="4"/>
      <c r="M1629" s="4"/>
      <c r="N1629" s="185"/>
      <c r="O1629" s="4"/>
      <c r="P1629" s="4"/>
      <c r="Q1629" s="4"/>
      <c r="R1629" s="4"/>
      <c r="S1629" s="4"/>
      <c r="T1629" s="4"/>
      <c r="U1629" s="4"/>
      <c r="V1629" s="4"/>
      <c r="W1629" s="185"/>
      <c r="X1629" s="4"/>
      <c r="Y1629" s="4"/>
      <c r="Z1629" s="4"/>
      <c r="AA1629" s="4"/>
      <c r="AB1629" s="4"/>
      <c r="AC1629" s="4"/>
      <c r="AD1629" s="4"/>
      <c r="AE1629" s="236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5">
        <f ca="1">COUNTIFS(INDIRECT(Data!$J$2),"&lt;&gt;")</f>
        <v>0</v>
      </c>
      <c r="AQ1629" s="45">
        <f ca="1">COUNTIFS(INDIRECT(Data!$J$2),"P")</f>
        <v>0</v>
      </c>
      <c r="AR1629" s="45">
        <f ca="1">COUNTIFS(INDIRECT(Data!$J$2),"A")</f>
        <v>0</v>
      </c>
      <c r="AS1629" s="46">
        <f ca="1">COUNTIFS(INDIRECT(Data!$J$2),"L")</f>
        <v>0</v>
      </c>
      <c r="AT1629" s="47" t="str">
        <f ca="1">IFERROR(Attd_Sheet[[#This Row],[Classes Attended]]/Attd_Sheet[[#This Row],[Column1]],"")</f>
        <v/>
      </c>
      <c r="AU1629" s="26"/>
    </row>
    <row r="1630" spans="1:47" hidden="1" x14ac:dyDescent="0.25">
      <c r="A1630" s="42">
        <f>COUNTIFS(Attd_Sheet[Student ID],Attd_Sheet[[#This Row],[Student ID]])</f>
        <v>0</v>
      </c>
      <c r="B1630" s="13"/>
      <c r="C1630" s="13"/>
      <c r="D1630" s="76"/>
      <c r="E1630" s="75"/>
      <c r="F1630" s="15"/>
      <c r="G1630" s="78"/>
      <c r="H1630" s="15"/>
      <c r="I1630" s="210"/>
      <c r="J1630" s="77"/>
      <c r="K1630" s="4"/>
      <c r="L1630" s="4"/>
      <c r="M1630" s="4"/>
      <c r="N1630" s="185"/>
      <c r="O1630" s="4"/>
      <c r="P1630" s="4"/>
      <c r="Q1630" s="4"/>
      <c r="R1630" s="4"/>
      <c r="S1630" s="4"/>
      <c r="T1630" s="4"/>
      <c r="U1630" s="4"/>
      <c r="V1630" s="4"/>
      <c r="W1630" s="185"/>
      <c r="X1630" s="4"/>
      <c r="Y1630" s="4"/>
      <c r="Z1630" s="4"/>
      <c r="AA1630" s="4"/>
      <c r="AB1630" s="4"/>
      <c r="AC1630" s="4"/>
      <c r="AD1630" s="4"/>
      <c r="AE1630" s="236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5">
        <f ca="1">COUNTIFS(INDIRECT(Data!$J$2),"&lt;&gt;")</f>
        <v>0</v>
      </c>
      <c r="AQ1630" s="45">
        <f ca="1">COUNTIFS(INDIRECT(Data!$J$2),"P")</f>
        <v>0</v>
      </c>
      <c r="AR1630" s="45">
        <f ca="1">COUNTIFS(INDIRECT(Data!$J$2),"A")</f>
        <v>0</v>
      </c>
      <c r="AS1630" s="46">
        <f ca="1">COUNTIFS(INDIRECT(Data!$J$2),"L")</f>
        <v>0</v>
      </c>
      <c r="AT1630" s="47" t="str">
        <f ca="1">IFERROR(Attd_Sheet[[#This Row],[Classes Attended]]/Attd_Sheet[[#This Row],[Column1]],"")</f>
        <v/>
      </c>
      <c r="AU1630" s="26"/>
    </row>
    <row r="1631" spans="1:47" hidden="1" x14ac:dyDescent="0.25">
      <c r="A1631" s="42">
        <f>COUNTIFS(Attd_Sheet[Student ID],Attd_Sheet[[#This Row],[Student ID]])</f>
        <v>0</v>
      </c>
      <c r="B1631" s="13"/>
      <c r="C1631" s="13"/>
      <c r="D1631" s="76"/>
      <c r="E1631" s="75"/>
      <c r="F1631" s="15"/>
      <c r="G1631" s="78"/>
      <c r="H1631" s="15"/>
      <c r="I1631" s="210"/>
      <c r="J1631" s="77"/>
      <c r="K1631" s="4"/>
      <c r="L1631" s="4"/>
      <c r="M1631" s="4"/>
      <c r="N1631" s="185"/>
      <c r="O1631" s="4"/>
      <c r="P1631" s="4"/>
      <c r="Q1631" s="4"/>
      <c r="R1631" s="4"/>
      <c r="S1631" s="4"/>
      <c r="T1631" s="4"/>
      <c r="U1631" s="4"/>
      <c r="V1631" s="4"/>
      <c r="W1631" s="185"/>
      <c r="X1631" s="4"/>
      <c r="Y1631" s="4"/>
      <c r="Z1631" s="4"/>
      <c r="AA1631" s="4"/>
      <c r="AB1631" s="4"/>
      <c r="AC1631" s="4"/>
      <c r="AD1631" s="4"/>
      <c r="AE1631" s="236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5">
        <f ca="1">COUNTIFS(INDIRECT(Data!$J$2),"&lt;&gt;")</f>
        <v>0</v>
      </c>
      <c r="AQ1631" s="45">
        <f ca="1">COUNTIFS(INDIRECT(Data!$J$2),"P")</f>
        <v>0</v>
      </c>
      <c r="AR1631" s="45">
        <f ca="1">COUNTIFS(INDIRECT(Data!$J$2),"A")</f>
        <v>0</v>
      </c>
      <c r="AS1631" s="46">
        <f ca="1">COUNTIFS(INDIRECT(Data!$J$2),"L")</f>
        <v>0</v>
      </c>
      <c r="AT1631" s="47" t="str">
        <f ca="1">IFERROR(Attd_Sheet[[#This Row],[Classes Attended]]/Attd_Sheet[[#This Row],[Column1]],"")</f>
        <v/>
      </c>
      <c r="AU1631" s="26"/>
    </row>
    <row r="1632" spans="1:47" hidden="1" x14ac:dyDescent="0.25">
      <c r="A1632" s="42">
        <f>COUNTIFS(Attd_Sheet[Student ID],Attd_Sheet[[#This Row],[Student ID]])</f>
        <v>0</v>
      </c>
      <c r="B1632" s="13"/>
      <c r="C1632" s="13"/>
      <c r="D1632" s="76"/>
      <c r="E1632" s="75"/>
      <c r="F1632" s="15"/>
      <c r="G1632" s="78"/>
      <c r="H1632" s="15"/>
      <c r="I1632" s="210"/>
      <c r="J1632" s="77"/>
      <c r="K1632" s="4"/>
      <c r="L1632" s="4"/>
      <c r="M1632" s="4"/>
      <c r="N1632" s="185"/>
      <c r="O1632" s="4"/>
      <c r="P1632" s="4"/>
      <c r="Q1632" s="4"/>
      <c r="R1632" s="4"/>
      <c r="S1632" s="4"/>
      <c r="T1632" s="4"/>
      <c r="U1632" s="4"/>
      <c r="V1632" s="4"/>
      <c r="W1632" s="185"/>
      <c r="X1632" s="4"/>
      <c r="Y1632" s="4"/>
      <c r="Z1632" s="4"/>
      <c r="AA1632" s="4"/>
      <c r="AB1632" s="4"/>
      <c r="AC1632" s="4"/>
      <c r="AD1632" s="4"/>
      <c r="AE1632" s="236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5">
        <f ca="1">COUNTIFS(INDIRECT(Data!$J$2),"&lt;&gt;")</f>
        <v>0</v>
      </c>
      <c r="AQ1632" s="45">
        <f ca="1">COUNTIFS(INDIRECT(Data!$J$2),"P")</f>
        <v>0</v>
      </c>
      <c r="AR1632" s="45">
        <f ca="1">COUNTIFS(INDIRECT(Data!$J$2),"A")</f>
        <v>0</v>
      </c>
      <c r="AS1632" s="46">
        <f ca="1">COUNTIFS(INDIRECT(Data!$J$2),"L")</f>
        <v>0</v>
      </c>
      <c r="AT1632" s="47" t="str">
        <f ca="1">IFERROR(Attd_Sheet[[#This Row],[Classes Attended]]/Attd_Sheet[[#This Row],[Column1]],"")</f>
        <v/>
      </c>
      <c r="AU1632" s="26"/>
    </row>
    <row r="1633" spans="1:47" hidden="1" x14ac:dyDescent="0.25">
      <c r="A1633" s="42">
        <f>COUNTIFS(Attd_Sheet[Student ID],Attd_Sheet[[#This Row],[Student ID]])</f>
        <v>0</v>
      </c>
      <c r="B1633" s="13"/>
      <c r="C1633" s="13"/>
      <c r="D1633" s="76"/>
      <c r="E1633" s="75"/>
      <c r="F1633" s="15"/>
      <c r="G1633" s="78"/>
      <c r="H1633" s="15"/>
      <c r="I1633" s="210"/>
      <c r="J1633" s="77"/>
      <c r="K1633" s="4"/>
      <c r="L1633" s="4"/>
      <c r="M1633" s="4"/>
      <c r="N1633" s="185"/>
      <c r="O1633" s="4"/>
      <c r="P1633" s="4"/>
      <c r="Q1633" s="4"/>
      <c r="R1633" s="4"/>
      <c r="S1633" s="4"/>
      <c r="T1633" s="4"/>
      <c r="U1633" s="4"/>
      <c r="V1633" s="4"/>
      <c r="W1633" s="185"/>
      <c r="X1633" s="4"/>
      <c r="Y1633" s="4"/>
      <c r="Z1633" s="4"/>
      <c r="AA1633" s="4"/>
      <c r="AB1633" s="4"/>
      <c r="AC1633" s="4"/>
      <c r="AD1633" s="4"/>
      <c r="AE1633" s="236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5">
        <f ca="1">COUNTIFS(INDIRECT(Data!$J$2),"&lt;&gt;")</f>
        <v>0</v>
      </c>
      <c r="AQ1633" s="45">
        <f ca="1">COUNTIFS(INDIRECT(Data!$J$2),"P")</f>
        <v>0</v>
      </c>
      <c r="AR1633" s="45">
        <f ca="1">COUNTIFS(INDIRECT(Data!$J$2),"A")</f>
        <v>0</v>
      </c>
      <c r="AS1633" s="46">
        <f ca="1">COUNTIFS(INDIRECT(Data!$J$2),"L")</f>
        <v>0</v>
      </c>
      <c r="AT1633" s="47" t="str">
        <f ca="1">IFERROR(Attd_Sheet[[#This Row],[Classes Attended]]/Attd_Sheet[[#This Row],[Column1]],"")</f>
        <v/>
      </c>
      <c r="AU1633" s="26"/>
    </row>
    <row r="1634" spans="1:47" hidden="1" x14ac:dyDescent="0.25">
      <c r="A1634" s="42">
        <f>COUNTIFS(Attd_Sheet[Student ID],Attd_Sheet[[#This Row],[Student ID]])</f>
        <v>0</v>
      </c>
      <c r="B1634" s="13"/>
      <c r="C1634" s="13"/>
      <c r="D1634" s="76"/>
      <c r="E1634" s="75"/>
      <c r="F1634" s="15"/>
      <c r="G1634" s="78"/>
      <c r="H1634" s="15"/>
      <c r="I1634" s="210"/>
      <c r="J1634" s="77"/>
      <c r="K1634" s="4"/>
      <c r="L1634" s="4"/>
      <c r="M1634" s="4"/>
      <c r="N1634" s="185"/>
      <c r="O1634" s="4"/>
      <c r="P1634" s="4"/>
      <c r="Q1634" s="4"/>
      <c r="R1634" s="4"/>
      <c r="S1634" s="4"/>
      <c r="T1634" s="4"/>
      <c r="U1634" s="4"/>
      <c r="V1634" s="4"/>
      <c r="W1634" s="185"/>
      <c r="X1634" s="4"/>
      <c r="Y1634" s="4"/>
      <c r="Z1634" s="4"/>
      <c r="AA1634" s="4"/>
      <c r="AB1634" s="4"/>
      <c r="AC1634" s="4"/>
      <c r="AD1634" s="4"/>
      <c r="AE1634" s="236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5">
        <f ca="1">COUNTIFS(INDIRECT(Data!$J$2),"&lt;&gt;")</f>
        <v>0</v>
      </c>
      <c r="AQ1634" s="45">
        <f ca="1">COUNTIFS(INDIRECT(Data!$J$2),"P")</f>
        <v>0</v>
      </c>
      <c r="AR1634" s="45">
        <f ca="1">COUNTIFS(INDIRECT(Data!$J$2),"A")</f>
        <v>0</v>
      </c>
      <c r="AS1634" s="46">
        <f ca="1">COUNTIFS(INDIRECT(Data!$J$2),"L")</f>
        <v>0</v>
      </c>
      <c r="AT1634" s="47" t="str">
        <f ca="1">IFERROR(Attd_Sheet[[#This Row],[Classes Attended]]/Attd_Sheet[[#This Row],[Column1]],"")</f>
        <v/>
      </c>
      <c r="AU1634" s="26"/>
    </row>
    <row r="1635" spans="1:47" hidden="1" x14ac:dyDescent="0.25">
      <c r="A1635" s="42">
        <f>COUNTIFS(Attd_Sheet[Student ID],Attd_Sheet[[#This Row],[Student ID]])</f>
        <v>0</v>
      </c>
      <c r="B1635" s="13"/>
      <c r="C1635" s="13"/>
      <c r="D1635" s="76"/>
      <c r="E1635" s="75"/>
      <c r="F1635" s="15"/>
      <c r="G1635" s="78"/>
      <c r="H1635" s="15"/>
      <c r="I1635" s="210"/>
      <c r="J1635" s="77"/>
      <c r="K1635" s="4"/>
      <c r="L1635" s="4"/>
      <c r="M1635" s="4"/>
      <c r="N1635" s="185"/>
      <c r="O1635" s="4"/>
      <c r="P1635" s="4"/>
      <c r="Q1635" s="4"/>
      <c r="R1635" s="4"/>
      <c r="S1635" s="4"/>
      <c r="T1635" s="4"/>
      <c r="U1635" s="4"/>
      <c r="V1635" s="4"/>
      <c r="W1635" s="185"/>
      <c r="X1635" s="4"/>
      <c r="Y1635" s="4"/>
      <c r="Z1635" s="4"/>
      <c r="AA1635" s="4"/>
      <c r="AB1635" s="4"/>
      <c r="AC1635" s="4"/>
      <c r="AD1635" s="4"/>
      <c r="AE1635" s="236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5">
        <f ca="1">COUNTIFS(INDIRECT(Data!$J$2),"&lt;&gt;")</f>
        <v>0</v>
      </c>
      <c r="AQ1635" s="45">
        <f ca="1">COUNTIFS(INDIRECT(Data!$J$2),"P")</f>
        <v>0</v>
      </c>
      <c r="AR1635" s="45">
        <f ca="1">COUNTIFS(INDIRECT(Data!$J$2),"A")</f>
        <v>0</v>
      </c>
      <c r="AS1635" s="46">
        <f ca="1">COUNTIFS(INDIRECT(Data!$J$2),"L")</f>
        <v>0</v>
      </c>
      <c r="AT1635" s="47" t="str">
        <f ca="1">IFERROR(Attd_Sheet[[#This Row],[Classes Attended]]/Attd_Sheet[[#This Row],[Column1]],"")</f>
        <v/>
      </c>
      <c r="AU1635" s="26"/>
    </row>
    <row r="1636" spans="1:47" hidden="1" x14ac:dyDescent="0.25">
      <c r="A1636" s="42">
        <f>COUNTIFS(Attd_Sheet[Student ID],Attd_Sheet[[#This Row],[Student ID]])</f>
        <v>0</v>
      </c>
      <c r="B1636" s="13"/>
      <c r="C1636" s="13"/>
      <c r="D1636" s="76"/>
      <c r="E1636" s="75"/>
      <c r="F1636" s="15"/>
      <c r="G1636" s="78"/>
      <c r="H1636" s="15"/>
      <c r="I1636" s="210"/>
      <c r="J1636" s="77"/>
      <c r="K1636" s="4"/>
      <c r="L1636" s="4"/>
      <c r="M1636" s="4"/>
      <c r="N1636" s="185"/>
      <c r="O1636" s="4"/>
      <c r="P1636" s="4"/>
      <c r="Q1636" s="4"/>
      <c r="R1636" s="4"/>
      <c r="S1636" s="4"/>
      <c r="T1636" s="4"/>
      <c r="U1636" s="4"/>
      <c r="V1636" s="4"/>
      <c r="W1636" s="185"/>
      <c r="X1636" s="4"/>
      <c r="Y1636" s="4"/>
      <c r="Z1636" s="4"/>
      <c r="AA1636" s="4"/>
      <c r="AB1636" s="4"/>
      <c r="AC1636" s="4"/>
      <c r="AD1636" s="4"/>
      <c r="AE1636" s="236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5">
        <f ca="1">COUNTIFS(INDIRECT(Data!$J$2),"&lt;&gt;")</f>
        <v>0</v>
      </c>
      <c r="AQ1636" s="45">
        <f ca="1">COUNTIFS(INDIRECT(Data!$J$2),"P")</f>
        <v>0</v>
      </c>
      <c r="AR1636" s="45">
        <f ca="1">COUNTIFS(INDIRECT(Data!$J$2),"A")</f>
        <v>0</v>
      </c>
      <c r="AS1636" s="46">
        <f ca="1">COUNTIFS(INDIRECT(Data!$J$2),"L")</f>
        <v>0</v>
      </c>
      <c r="AT1636" s="47" t="str">
        <f ca="1">IFERROR(Attd_Sheet[[#This Row],[Classes Attended]]/Attd_Sheet[[#This Row],[Column1]],"")</f>
        <v/>
      </c>
      <c r="AU1636" s="26"/>
    </row>
    <row r="1637" spans="1:47" hidden="1" x14ac:dyDescent="0.25">
      <c r="A1637" s="42">
        <f>COUNTIFS(Attd_Sheet[Student ID],Attd_Sheet[[#This Row],[Student ID]])</f>
        <v>0</v>
      </c>
      <c r="B1637" s="13"/>
      <c r="C1637" s="13"/>
      <c r="D1637" s="76"/>
      <c r="E1637" s="75"/>
      <c r="F1637" s="15"/>
      <c r="G1637" s="78"/>
      <c r="H1637" s="15"/>
      <c r="I1637" s="210"/>
      <c r="J1637" s="77"/>
      <c r="K1637" s="4"/>
      <c r="L1637" s="4"/>
      <c r="M1637" s="4"/>
      <c r="N1637" s="185"/>
      <c r="O1637" s="4"/>
      <c r="P1637" s="4"/>
      <c r="Q1637" s="4"/>
      <c r="R1637" s="4"/>
      <c r="S1637" s="4"/>
      <c r="T1637" s="4"/>
      <c r="U1637" s="4"/>
      <c r="V1637" s="4"/>
      <c r="W1637" s="185"/>
      <c r="X1637" s="4"/>
      <c r="Y1637" s="4"/>
      <c r="Z1637" s="4"/>
      <c r="AA1637" s="4"/>
      <c r="AB1637" s="4"/>
      <c r="AC1637" s="4"/>
      <c r="AD1637" s="4"/>
      <c r="AE1637" s="236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5">
        <f ca="1">COUNTIFS(INDIRECT(Data!$J$2),"&lt;&gt;")</f>
        <v>0</v>
      </c>
      <c r="AQ1637" s="45">
        <f ca="1">COUNTIFS(INDIRECT(Data!$J$2),"P")</f>
        <v>0</v>
      </c>
      <c r="AR1637" s="45">
        <f ca="1">COUNTIFS(INDIRECT(Data!$J$2),"A")</f>
        <v>0</v>
      </c>
      <c r="AS1637" s="46">
        <f ca="1">COUNTIFS(INDIRECT(Data!$J$2),"L")</f>
        <v>0</v>
      </c>
      <c r="AT1637" s="47" t="str">
        <f ca="1">IFERROR(Attd_Sheet[[#This Row],[Classes Attended]]/Attd_Sheet[[#This Row],[Column1]],"")</f>
        <v/>
      </c>
      <c r="AU1637" s="26"/>
    </row>
    <row r="1638" spans="1:47" hidden="1" x14ac:dyDescent="0.25">
      <c r="A1638" s="42">
        <f>COUNTIFS(Attd_Sheet[Student ID],Attd_Sheet[[#This Row],[Student ID]])</f>
        <v>0</v>
      </c>
      <c r="B1638" s="13"/>
      <c r="C1638" s="13"/>
      <c r="D1638" s="76"/>
      <c r="E1638" s="75"/>
      <c r="F1638" s="15"/>
      <c r="G1638" s="78"/>
      <c r="H1638" s="15"/>
      <c r="I1638" s="210"/>
      <c r="J1638" s="77"/>
      <c r="K1638" s="4"/>
      <c r="L1638" s="4"/>
      <c r="M1638" s="4"/>
      <c r="N1638" s="185"/>
      <c r="O1638" s="4"/>
      <c r="P1638" s="4"/>
      <c r="Q1638" s="4"/>
      <c r="R1638" s="4"/>
      <c r="S1638" s="4"/>
      <c r="T1638" s="4"/>
      <c r="U1638" s="4"/>
      <c r="V1638" s="4"/>
      <c r="W1638" s="185"/>
      <c r="X1638" s="4"/>
      <c r="Y1638" s="4"/>
      <c r="Z1638" s="4"/>
      <c r="AA1638" s="4"/>
      <c r="AB1638" s="4"/>
      <c r="AC1638" s="4"/>
      <c r="AD1638" s="4"/>
      <c r="AE1638" s="236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5">
        <f ca="1">COUNTIFS(INDIRECT(Data!$J$2),"&lt;&gt;")</f>
        <v>0</v>
      </c>
      <c r="AQ1638" s="45">
        <f ca="1">COUNTIFS(INDIRECT(Data!$J$2),"P")</f>
        <v>0</v>
      </c>
      <c r="AR1638" s="45">
        <f ca="1">COUNTIFS(INDIRECT(Data!$J$2),"A")</f>
        <v>0</v>
      </c>
      <c r="AS1638" s="46">
        <f ca="1">COUNTIFS(INDIRECT(Data!$J$2),"L")</f>
        <v>0</v>
      </c>
      <c r="AT1638" s="47" t="str">
        <f ca="1">IFERROR(Attd_Sheet[[#This Row],[Classes Attended]]/Attd_Sheet[[#This Row],[Column1]],"")</f>
        <v/>
      </c>
      <c r="AU1638" s="26"/>
    </row>
    <row r="1639" spans="1:47" hidden="1" x14ac:dyDescent="0.25">
      <c r="A1639" s="42">
        <f>COUNTIFS(Attd_Sheet[Student ID],Attd_Sheet[[#This Row],[Student ID]])</f>
        <v>0</v>
      </c>
      <c r="B1639" s="13"/>
      <c r="C1639" s="13"/>
      <c r="D1639" s="76"/>
      <c r="E1639" s="75"/>
      <c r="F1639" s="15"/>
      <c r="G1639" s="78"/>
      <c r="H1639" s="15"/>
      <c r="I1639" s="210"/>
      <c r="J1639" s="77"/>
      <c r="K1639" s="4"/>
      <c r="L1639" s="4"/>
      <c r="M1639" s="4"/>
      <c r="N1639" s="185"/>
      <c r="O1639" s="4"/>
      <c r="P1639" s="4"/>
      <c r="Q1639" s="4"/>
      <c r="R1639" s="4"/>
      <c r="S1639" s="4"/>
      <c r="T1639" s="4"/>
      <c r="U1639" s="4"/>
      <c r="V1639" s="4"/>
      <c r="W1639" s="185"/>
      <c r="X1639" s="4"/>
      <c r="Y1639" s="4"/>
      <c r="Z1639" s="4"/>
      <c r="AA1639" s="4"/>
      <c r="AB1639" s="4"/>
      <c r="AC1639" s="4"/>
      <c r="AD1639" s="4"/>
      <c r="AE1639" s="236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5">
        <f ca="1">COUNTIFS(INDIRECT(Data!$J$2),"&lt;&gt;")</f>
        <v>0</v>
      </c>
      <c r="AQ1639" s="45">
        <f ca="1">COUNTIFS(INDIRECT(Data!$J$2),"P")</f>
        <v>0</v>
      </c>
      <c r="AR1639" s="45">
        <f ca="1">COUNTIFS(INDIRECT(Data!$J$2),"A")</f>
        <v>0</v>
      </c>
      <c r="AS1639" s="46">
        <f ca="1">COUNTIFS(INDIRECT(Data!$J$2),"L")</f>
        <v>0</v>
      </c>
      <c r="AT1639" s="47" t="str">
        <f ca="1">IFERROR(Attd_Sheet[[#This Row],[Classes Attended]]/Attd_Sheet[[#This Row],[Column1]],"")</f>
        <v/>
      </c>
      <c r="AU1639" s="26"/>
    </row>
    <row r="1640" spans="1:47" hidden="1" x14ac:dyDescent="0.25">
      <c r="A1640" s="42">
        <f>COUNTIFS(Attd_Sheet[Student ID],Attd_Sheet[[#This Row],[Student ID]])</f>
        <v>0</v>
      </c>
      <c r="B1640" s="13"/>
      <c r="C1640" s="13"/>
      <c r="D1640" s="76"/>
      <c r="E1640" s="75"/>
      <c r="F1640" s="15"/>
      <c r="G1640" s="78"/>
      <c r="H1640" s="15"/>
      <c r="I1640" s="210"/>
      <c r="J1640" s="77"/>
      <c r="K1640" s="4"/>
      <c r="L1640" s="4"/>
      <c r="M1640" s="4"/>
      <c r="N1640" s="185"/>
      <c r="O1640" s="4"/>
      <c r="P1640" s="4"/>
      <c r="Q1640" s="4"/>
      <c r="R1640" s="4"/>
      <c r="S1640" s="4"/>
      <c r="T1640" s="4"/>
      <c r="U1640" s="4"/>
      <c r="V1640" s="4"/>
      <c r="W1640" s="185"/>
      <c r="X1640" s="4"/>
      <c r="Y1640" s="4"/>
      <c r="Z1640" s="4"/>
      <c r="AA1640" s="4"/>
      <c r="AB1640" s="4"/>
      <c r="AC1640" s="4"/>
      <c r="AD1640" s="4"/>
      <c r="AE1640" s="236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5">
        <f ca="1">COUNTIFS(INDIRECT(Data!$J$2),"&lt;&gt;")</f>
        <v>0</v>
      </c>
      <c r="AQ1640" s="45">
        <f ca="1">COUNTIFS(INDIRECT(Data!$J$2),"P")</f>
        <v>0</v>
      </c>
      <c r="AR1640" s="45">
        <f ca="1">COUNTIFS(INDIRECT(Data!$J$2),"A")</f>
        <v>0</v>
      </c>
      <c r="AS1640" s="46">
        <f ca="1">COUNTIFS(INDIRECT(Data!$J$2),"L")</f>
        <v>0</v>
      </c>
      <c r="AT1640" s="47" t="str">
        <f ca="1">IFERROR(Attd_Sheet[[#This Row],[Classes Attended]]/Attd_Sheet[[#This Row],[Column1]],"")</f>
        <v/>
      </c>
      <c r="AU1640" s="26"/>
    </row>
    <row r="1641" spans="1:47" hidden="1" x14ac:dyDescent="0.25">
      <c r="A1641" s="42">
        <f>COUNTIFS(Attd_Sheet[Student ID],Attd_Sheet[[#This Row],[Student ID]])</f>
        <v>0</v>
      </c>
      <c r="B1641" s="13"/>
      <c r="C1641" s="13"/>
      <c r="D1641" s="76"/>
      <c r="E1641" s="75"/>
      <c r="F1641" s="15"/>
      <c r="G1641" s="78"/>
      <c r="H1641" s="15"/>
      <c r="I1641" s="210"/>
      <c r="J1641" s="77"/>
      <c r="K1641" s="4"/>
      <c r="L1641" s="4"/>
      <c r="M1641" s="4"/>
      <c r="N1641" s="185"/>
      <c r="O1641" s="4"/>
      <c r="P1641" s="4"/>
      <c r="Q1641" s="4"/>
      <c r="R1641" s="4"/>
      <c r="S1641" s="4"/>
      <c r="T1641" s="4"/>
      <c r="U1641" s="4"/>
      <c r="V1641" s="4"/>
      <c r="W1641" s="185"/>
      <c r="X1641" s="4"/>
      <c r="Y1641" s="4"/>
      <c r="Z1641" s="4"/>
      <c r="AA1641" s="4"/>
      <c r="AB1641" s="4"/>
      <c r="AC1641" s="4"/>
      <c r="AD1641" s="4"/>
      <c r="AE1641" s="236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5">
        <f ca="1">COUNTIFS(INDIRECT(Data!$J$2),"&lt;&gt;")</f>
        <v>0</v>
      </c>
      <c r="AQ1641" s="45">
        <f ca="1">COUNTIFS(INDIRECT(Data!$J$2),"P")</f>
        <v>0</v>
      </c>
      <c r="AR1641" s="45">
        <f ca="1">COUNTIFS(INDIRECT(Data!$J$2),"A")</f>
        <v>0</v>
      </c>
      <c r="AS1641" s="46">
        <f ca="1">COUNTIFS(INDIRECT(Data!$J$2),"L")</f>
        <v>0</v>
      </c>
      <c r="AT1641" s="47" t="str">
        <f ca="1">IFERROR(Attd_Sheet[[#This Row],[Classes Attended]]/Attd_Sheet[[#This Row],[Column1]],"")</f>
        <v/>
      </c>
      <c r="AU1641" s="26"/>
    </row>
    <row r="1642" spans="1:47" hidden="1" x14ac:dyDescent="0.25">
      <c r="A1642" s="42">
        <f>COUNTIFS(Attd_Sheet[Student ID],Attd_Sheet[[#This Row],[Student ID]])</f>
        <v>0</v>
      </c>
      <c r="B1642" s="13"/>
      <c r="C1642" s="13"/>
      <c r="D1642" s="76"/>
      <c r="E1642" s="75"/>
      <c r="F1642" s="15"/>
      <c r="G1642" s="78"/>
      <c r="H1642" s="15"/>
      <c r="I1642" s="210"/>
      <c r="J1642" s="77"/>
      <c r="K1642" s="4"/>
      <c r="L1642" s="4"/>
      <c r="M1642" s="4"/>
      <c r="N1642" s="185"/>
      <c r="O1642" s="4"/>
      <c r="P1642" s="4"/>
      <c r="Q1642" s="4"/>
      <c r="R1642" s="4"/>
      <c r="S1642" s="4"/>
      <c r="T1642" s="4"/>
      <c r="U1642" s="4"/>
      <c r="V1642" s="4"/>
      <c r="W1642" s="185"/>
      <c r="X1642" s="4"/>
      <c r="Y1642" s="4"/>
      <c r="Z1642" s="4"/>
      <c r="AA1642" s="4"/>
      <c r="AB1642" s="4"/>
      <c r="AC1642" s="4"/>
      <c r="AD1642" s="4"/>
      <c r="AE1642" s="236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5">
        <f ca="1">COUNTIFS(INDIRECT(Data!$J$2),"&lt;&gt;")</f>
        <v>0</v>
      </c>
      <c r="AQ1642" s="45">
        <f ca="1">COUNTIFS(INDIRECT(Data!$J$2),"P")</f>
        <v>0</v>
      </c>
      <c r="AR1642" s="45">
        <f ca="1">COUNTIFS(INDIRECT(Data!$J$2),"A")</f>
        <v>0</v>
      </c>
      <c r="AS1642" s="46">
        <f ca="1">COUNTIFS(INDIRECT(Data!$J$2),"L")</f>
        <v>0</v>
      </c>
      <c r="AT1642" s="47" t="str">
        <f ca="1">IFERROR(Attd_Sheet[[#This Row],[Classes Attended]]/Attd_Sheet[[#This Row],[Column1]],"")</f>
        <v/>
      </c>
      <c r="AU1642" s="26"/>
    </row>
    <row r="1643" spans="1:47" hidden="1" x14ac:dyDescent="0.25">
      <c r="A1643" s="42">
        <f>COUNTIFS(Attd_Sheet[Student ID],Attd_Sheet[[#This Row],[Student ID]])</f>
        <v>0</v>
      </c>
      <c r="B1643" s="13"/>
      <c r="C1643" s="13"/>
      <c r="D1643" s="76"/>
      <c r="E1643" s="75"/>
      <c r="F1643" s="15"/>
      <c r="G1643" s="78"/>
      <c r="H1643" s="15"/>
      <c r="I1643" s="210"/>
      <c r="J1643" s="77"/>
      <c r="K1643" s="4"/>
      <c r="L1643" s="4"/>
      <c r="M1643" s="4"/>
      <c r="N1643" s="185"/>
      <c r="O1643" s="4"/>
      <c r="P1643" s="4"/>
      <c r="Q1643" s="4"/>
      <c r="R1643" s="4"/>
      <c r="S1643" s="4"/>
      <c r="T1643" s="4"/>
      <c r="U1643" s="4"/>
      <c r="V1643" s="4"/>
      <c r="W1643" s="185"/>
      <c r="X1643" s="4"/>
      <c r="Y1643" s="4"/>
      <c r="Z1643" s="4"/>
      <c r="AA1643" s="4"/>
      <c r="AB1643" s="4"/>
      <c r="AC1643" s="4"/>
      <c r="AD1643" s="4"/>
      <c r="AE1643" s="236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5">
        <f ca="1">COUNTIFS(INDIRECT(Data!$J$2),"&lt;&gt;")</f>
        <v>0</v>
      </c>
      <c r="AQ1643" s="45">
        <f ca="1">COUNTIFS(INDIRECT(Data!$J$2),"P")</f>
        <v>0</v>
      </c>
      <c r="AR1643" s="45">
        <f ca="1">COUNTIFS(INDIRECT(Data!$J$2),"A")</f>
        <v>0</v>
      </c>
      <c r="AS1643" s="46">
        <f ca="1">COUNTIFS(INDIRECT(Data!$J$2),"L")</f>
        <v>0</v>
      </c>
      <c r="AT1643" s="47" t="str">
        <f ca="1">IFERROR(Attd_Sheet[[#This Row],[Classes Attended]]/Attd_Sheet[[#This Row],[Column1]],"")</f>
        <v/>
      </c>
      <c r="AU1643" s="26"/>
    </row>
    <row r="1644" spans="1:47" hidden="1" x14ac:dyDescent="0.25">
      <c r="A1644" s="42">
        <f>COUNTIFS(Attd_Sheet[Student ID],Attd_Sheet[[#This Row],[Student ID]])</f>
        <v>0</v>
      </c>
      <c r="B1644" s="13"/>
      <c r="C1644" s="13"/>
      <c r="D1644" s="76"/>
      <c r="E1644" s="75"/>
      <c r="F1644" s="15"/>
      <c r="G1644" s="78"/>
      <c r="H1644" s="15"/>
      <c r="I1644" s="210"/>
      <c r="J1644" s="77"/>
      <c r="K1644" s="4"/>
      <c r="L1644" s="4"/>
      <c r="M1644" s="4"/>
      <c r="N1644" s="185"/>
      <c r="O1644" s="4"/>
      <c r="P1644" s="4"/>
      <c r="Q1644" s="4"/>
      <c r="R1644" s="4"/>
      <c r="S1644" s="4"/>
      <c r="T1644" s="4"/>
      <c r="U1644" s="4"/>
      <c r="V1644" s="4"/>
      <c r="W1644" s="185"/>
      <c r="X1644" s="4"/>
      <c r="Y1644" s="4"/>
      <c r="Z1644" s="4"/>
      <c r="AA1644" s="4"/>
      <c r="AB1644" s="4"/>
      <c r="AC1644" s="4"/>
      <c r="AD1644" s="4"/>
      <c r="AE1644" s="236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5">
        <f ca="1">COUNTIFS(INDIRECT(Data!$J$2),"&lt;&gt;")</f>
        <v>0</v>
      </c>
      <c r="AQ1644" s="45">
        <f ca="1">COUNTIFS(INDIRECT(Data!$J$2),"P")</f>
        <v>0</v>
      </c>
      <c r="AR1644" s="45">
        <f ca="1">COUNTIFS(INDIRECT(Data!$J$2),"A")</f>
        <v>0</v>
      </c>
      <c r="AS1644" s="46">
        <f ca="1">COUNTIFS(INDIRECT(Data!$J$2),"L")</f>
        <v>0</v>
      </c>
      <c r="AT1644" s="47" t="str">
        <f ca="1">IFERROR(Attd_Sheet[[#This Row],[Classes Attended]]/Attd_Sheet[[#This Row],[Column1]],"")</f>
        <v/>
      </c>
      <c r="AU1644" s="26"/>
    </row>
    <row r="1645" spans="1:47" hidden="1" x14ac:dyDescent="0.25">
      <c r="A1645" s="42">
        <f>COUNTIFS(Attd_Sheet[Student ID],Attd_Sheet[[#This Row],[Student ID]])</f>
        <v>0</v>
      </c>
      <c r="B1645" s="13"/>
      <c r="C1645" s="13"/>
      <c r="D1645" s="76"/>
      <c r="E1645" s="75"/>
      <c r="F1645" s="15"/>
      <c r="G1645" s="78"/>
      <c r="H1645" s="15"/>
      <c r="I1645" s="210"/>
      <c r="J1645" s="77"/>
      <c r="K1645" s="4"/>
      <c r="L1645" s="4"/>
      <c r="M1645" s="4"/>
      <c r="N1645" s="185"/>
      <c r="O1645" s="4"/>
      <c r="P1645" s="4"/>
      <c r="Q1645" s="4"/>
      <c r="R1645" s="4"/>
      <c r="S1645" s="4"/>
      <c r="T1645" s="4"/>
      <c r="U1645" s="4"/>
      <c r="V1645" s="4"/>
      <c r="W1645" s="185"/>
      <c r="X1645" s="4"/>
      <c r="Y1645" s="4"/>
      <c r="Z1645" s="4"/>
      <c r="AA1645" s="4"/>
      <c r="AB1645" s="4"/>
      <c r="AC1645" s="4"/>
      <c r="AD1645" s="4"/>
      <c r="AE1645" s="236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5">
        <f ca="1">COUNTIFS(INDIRECT(Data!$J$2),"&lt;&gt;")</f>
        <v>0</v>
      </c>
      <c r="AQ1645" s="45">
        <f ca="1">COUNTIFS(INDIRECT(Data!$J$2),"P")</f>
        <v>0</v>
      </c>
      <c r="AR1645" s="45">
        <f ca="1">COUNTIFS(INDIRECT(Data!$J$2),"A")</f>
        <v>0</v>
      </c>
      <c r="AS1645" s="46">
        <f ca="1">COUNTIFS(INDIRECT(Data!$J$2),"L")</f>
        <v>0</v>
      </c>
      <c r="AT1645" s="47" t="str">
        <f ca="1">IFERROR(Attd_Sheet[[#This Row],[Classes Attended]]/Attd_Sheet[[#This Row],[Column1]],"")</f>
        <v/>
      </c>
      <c r="AU1645" s="26"/>
    </row>
    <row r="1646" spans="1:47" hidden="1" x14ac:dyDescent="0.25">
      <c r="A1646" s="42">
        <f>COUNTIFS(Attd_Sheet[Student ID],Attd_Sheet[[#This Row],[Student ID]])</f>
        <v>0</v>
      </c>
      <c r="B1646" s="13"/>
      <c r="C1646" s="13"/>
      <c r="D1646" s="76"/>
      <c r="E1646" s="75"/>
      <c r="F1646" s="15"/>
      <c r="G1646" s="78"/>
      <c r="H1646" s="15"/>
      <c r="I1646" s="210"/>
      <c r="J1646" s="77"/>
      <c r="K1646" s="4"/>
      <c r="L1646" s="4"/>
      <c r="M1646" s="4"/>
      <c r="N1646" s="185"/>
      <c r="O1646" s="4"/>
      <c r="P1646" s="4"/>
      <c r="Q1646" s="4"/>
      <c r="R1646" s="4"/>
      <c r="S1646" s="4"/>
      <c r="T1646" s="4"/>
      <c r="U1646" s="4"/>
      <c r="V1646" s="4"/>
      <c r="W1646" s="185"/>
      <c r="X1646" s="4"/>
      <c r="Y1646" s="4"/>
      <c r="Z1646" s="4"/>
      <c r="AA1646" s="4"/>
      <c r="AB1646" s="4"/>
      <c r="AC1646" s="4"/>
      <c r="AD1646" s="4"/>
      <c r="AE1646" s="236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5">
        <f ca="1">COUNTIFS(INDIRECT(Data!$J$2),"&lt;&gt;")</f>
        <v>0</v>
      </c>
      <c r="AQ1646" s="45">
        <f ca="1">COUNTIFS(INDIRECT(Data!$J$2),"P")</f>
        <v>0</v>
      </c>
      <c r="AR1646" s="45">
        <f ca="1">COUNTIFS(INDIRECT(Data!$J$2),"A")</f>
        <v>0</v>
      </c>
      <c r="AS1646" s="46">
        <f ca="1">COUNTIFS(INDIRECT(Data!$J$2),"L")</f>
        <v>0</v>
      </c>
      <c r="AT1646" s="47" t="str">
        <f ca="1">IFERROR(Attd_Sheet[[#This Row],[Classes Attended]]/Attd_Sheet[[#This Row],[Column1]],"")</f>
        <v/>
      </c>
      <c r="AU1646" s="26"/>
    </row>
    <row r="1647" spans="1:47" hidden="1" x14ac:dyDescent="0.25">
      <c r="A1647" s="42">
        <f>COUNTIFS(Attd_Sheet[Student ID],Attd_Sheet[[#This Row],[Student ID]])</f>
        <v>0</v>
      </c>
      <c r="B1647" s="13"/>
      <c r="C1647" s="13"/>
      <c r="D1647" s="76"/>
      <c r="E1647" s="75"/>
      <c r="F1647" s="15"/>
      <c r="G1647" s="78"/>
      <c r="H1647" s="15"/>
      <c r="I1647" s="210"/>
      <c r="J1647" s="77"/>
      <c r="K1647" s="4"/>
      <c r="L1647" s="4"/>
      <c r="M1647" s="4"/>
      <c r="N1647" s="185"/>
      <c r="O1647" s="4"/>
      <c r="P1647" s="4"/>
      <c r="Q1647" s="4"/>
      <c r="R1647" s="4"/>
      <c r="S1647" s="4"/>
      <c r="T1647" s="4"/>
      <c r="U1647" s="4"/>
      <c r="V1647" s="4"/>
      <c r="W1647" s="185"/>
      <c r="X1647" s="4"/>
      <c r="Y1647" s="4"/>
      <c r="Z1647" s="4"/>
      <c r="AA1647" s="4"/>
      <c r="AB1647" s="4"/>
      <c r="AC1647" s="4"/>
      <c r="AD1647" s="4"/>
      <c r="AE1647" s="236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5">
        <f ca="1">COUNTIFS(INDIRECT(Data!$J$2),"&lt;&gt;")</f>
        <v>0</v>
      </c>
      <c r="AQ1647" s="45">
        <f ca="1">COUNTIFS(INDIRECT(Data!$J$2),"P")</f>
        <v>0</v>
      </c>
      <c r="AR1647" s="45">
        <f ca="1">COUNTIFS(INDIRECT(Data!$J$2),"A")</f>
        <v>0</v>
      </c>
      <c r="AS1647" s="46">
        <f ca="1">COUNTIFS(INDIRECT(Data!$J$2),"L")</f>
        <v>0</v>
      </c>
      <c r="AT1647" s="47" t="str">
        <f ca="1">IFERROR(Attd_Sheet[[#This Row],[Classes Attended]]/Attd_Sheet[[#This Row],[Column1]],"")</f>
        <v/>
      </c>
      <c r="AU1647" s="26"/>
    </row>
    <row r="1648" spans="1:47" hidden="1" x14ac:dyDescent="0.25">
      <c r="A1648" s="42">
        <f>COUNTIFS(Attd_Sheet[Student ID],Attd_Sheet[[#This Row],[Student ID]])</f>
        <v>0</v>
      </c>
      <c r="B1648" s="13"/>
      <c r="C1648" s="13"/>
      <c r="D1648" s="76"/>
      <c r="E1648" s="75"/>
      <c r="F1648" s="15"/>
      <c r="G1648" s="78"/>
      <c r="H1648" s="15"/>
      <c r="I1648" s="210"/>
      <c r="J1648" s="77"/>
      <c r="K1648" s="4"/>
      <c r="L1648" s="4"/>
      <c r="M1648" s="4"/>
      <c r="N1648" s="185"/>
      <c r="O1648" s="4"/>
      <c r="P1648" s="4"/>
      <c r="Q1648" s="4"/>
      <c r="R1648" s="4"/>
      <c r="S1648" s="4"/>
      <c r="T1648" s="4"/>
      <c r="U1648" s="4"/>
      <c r="V1648" s="4"/>
      <c r="W1648" s="185"/>
      <c r="X1648" s="4"/>
      <c r="Y1648" s="4"/>
      <c r="Z1648" s="4"/>
      <c r="AA1648" s="4"/>
      <c r="AB1648" s="4"/>
      <c r="AC1648" s="4"/>
      <c r="AD1648" s="4"/>
      <c r="AE1648" s="236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5">
        <f ca="1">COUNTIFS(INDIRECT(Data!$J$2),"&lt;&gt;")</f>
        <v>0</v>
      </c>
      <c r="AQ1648" s="45">
        <f ca="1">COUNTIFS(INDIRECT(Data!$J$2),"P")</f>
        <v>0</v>
      </c>
      <c r="AR1648" s="45">
        <f ca="1">COUNTIFS(INDIRECT(Data!$J$2),"A")</f>
        <v>0</v>
      </c>
      <c r="AS1648" s="46">
        <f ca="1">COUNTIFS(INDIRECT(Data!$J$2),"L")</f>
        <v>0</v>
      </c>
      <c r="AT1648" s="47" t="str">
        <f ca="1">IFERROR(Attd_Sheet[[#This Row],[Classes Attended]]/Attd_Sheet[[#This Row],[Column1]],"")</f>
        <v/>
      </c>
      <c r="AU1648" s="26"/>
    </row>
    <row r="1649" spans="1:47" hidden="1" x14ac:dyDescent="0.25">
      <c r="A1649" s="42">
        <f>COUNTIFS(Attd_Sheet[Student ID],Attd_Sheet[[#This Row],[Student ID]])</f>
        <v>0</v>
      </c>
      <c r="B1649" s="13"/>
      <c r="C1649" s="13"/>
      <c r="D1649" s="76"/>
      <c r="E1649" s="75"/>
      <c r="F1649" s="15"/>
      <c r="G1649" s="78"/>
      <c r="H1649" s="15"/>
      <c r="I1649" s="210"/>
      <c r="J1649" s="77"/>
      <c r="K1649" s="4"/>
      <c r="L1649" s="4"/>
      <c r="M1649" s="4"/>
      <c r="N1649" s="185"/>
      <c r="O1649" s="4"/>
      <c r="P1649" s="4"/>
      <c r="Q1649" s="4"/>
      <c r="R1649" s="4"/>
      <c r="S1649" s="4"/>
      <c r="T1649" s="4"/>
      <c r="U1649" s="4"/>
      <c r="V1649" s="4"/>
      <c r="W1649" s="185"/>
      <c r="X1649" s="4"/>
      <c r="Y1649" s="4"/>
      <c r="Z1649" s="4"/>
      <c r="AA1649" s="4"/>
      <c r="AB1649" s="4"/>
      <c r="AC1649" s="4"/>
      <c r="AD1649" s="4"/>
      <c r="AE1649" s="236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5">
        <f ca="1">COUNTIFS(INDIRECT(Data!$J$2),"&lt;&gt;")</f>
        <v>0</v>
      </c>
      <c r="AQ1649" s="45">
        <f ca="1">COUNTIFS(INDIRECT(Data!$J$2),"P")</f>
        <v>0</v>
      </c>
      <c r="AR1649" s="45">
        <f ca="1">COUNTIFS(INDIRECT(Data!$J$2),"A")</f>
        <v>0</v>
      </c>
      <c r="AS1649" s="46">
        <f ca="1">COUNTIFS(INDIRECT(Data!$J$2),"L")</f>
        <v>0</v>
      </c>
      <c r="AT1649" s="47" t="str">
        <f ca="1">IFERROR(Attd_Sheet[[#This Row],[Classes Attended]]/Attd_Sheet[[#This Row],[Column1]],"")</f>
        <v/>
      </c>
      <c r="AU1649" s="26"/>
    </row>
    <row r="1650" spans="1:47" hidden="1" x14ac:dyDescent="0.25">
      <c r="A1650" s="42">
        <f>COUNTIFS(Attd_Sheet[Student ID],Attd_Sheet[[#This Row],[Student ID]])</f>
        <v>0</v>
      </c>
      <c r="B1650" s="13"/>
      <c r="C1650" s="13"/>
      <c r="D1650" s="76"/>
      <c r="E1650" s="75"/>
      <c r="F1650" s="15"/>
      <c r="G1650" s="78"/>
      <c r="H1650" s="15"/>
      <c r="I1650" s="210"/>
      <c r="J1650" s="77"/>
      <c r="K1650" s="4"/>
      <c r="L1650" s="4"/>
      <c r="M1650" s="4"/>
      <c r="N1650" s="185"/>
      <c r="O1650" s="4"/>
      <c r="P1650" s="4"/>
      <c r="Q1650" s="4"/>
      <c r="R1650" s="4"/>
      <c r="S1650" s="4"/>
      <c r="T1650" s="4"/>
      <c r="U1650" s="4"/>
      <c r="V1650" s="4"/>
      <c r="W1650" s="185"/>
      <c r="X1650" s="4"/>
      <c r="Y1650" s="4"/>
      <c r="Z1650" s="4"/>
      <c r="AA1650" s="4"/>
      <c r="AB1650" s="4"/>
      <c r="AC1650" s="4"/>
      <c r="AD1650" s="4"/>
      <c r="AE1650" s="236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5">
        <f ca="1">COUNTIFS(INDIRECT(Data!$J$2),"&lt;&gt;")</f>
        <v>0</v>
      </c>
      <c r="AQ1650" s="45">
        <f ca="1">COUNTIFS(INDIRECT(Data!$J$2),"P")</f>
        <v>0</v>
      </c>
      <c r="AR1650" s="45">
        <f ca="1">COUNTIFS(INDIRECT(Data!$J$2),"A")</f>
        <v>0</v>
      </c>
      <c r="AS1650" s="46">
        <f ca="1">COUNTIFS(INDIRECT(Data!$J$2),"L")</f>
        <v>0</v>
      </c>
      <c r="AT1650" s="47" t="str">
        <f ca="1">IFERROR(Attd_Sheet[[#This Row],[Classes Attended]]/Attd_Sheet[[#This Row],[Column1]],"")</f>
        <v/>
      </c>
      <c r="AU1650" s="26"/>
    </row>
    <row r="1651" spans="1:47" hidden="1" x14ac:dyDescent="0.25">
      <c r="A1651" s="42">
        <f>COUNTIFS(Attd_Sheet[Student ID],Attd_Sheet[[#This Row],[Student ID]])</f>
        <v>0</v>
      </c>
      <c r="B1651" s="13"/>
      <c r="C1651" s="13"/>
      <c r="D1651" s="76"/>
      <c r="E1651" s="75"/>
      <c r="F1651" s="15"/>
      <c r="G1651" s="78"/>
      <c r="H1651" s="15"/>
      <c r="I1651" s="210"/>
      <c r="J1651" s="77"/>
      <c r="K1651" s="4"/>
      <c r="L1651" s="4"/>
      <c r="M1651" s="4"/>
      <c r="N1651" s="185"/>
      <c r="O1651" s="4"/>
      <c r="P1651" s="4"/>
      <c r="Q1651" s="4"/>
      <c r="R1651" s="4"/>
      <c r="S1651" s="4"/>
      <c r="T1651" s="4"/>
      <c r="U1651" s="4"/>
      <c r="V1651" s="4"/>
      <c r="W1651" s="185"/>
      <c r="X1651" s="4"/>
      <c r="Y1651" s="4"/>
      <c r="Z1651" s="4"/>
      <c r="AA1651" s="4"/>
      <c r="AB1651" s="4"/>
      <c r="AC1651" s="4"/>
      <c r="AD1651" s="4"/>
      <c r="AE1651" s="236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5">
        <f ca="1">COUNTIFS(INDIRECT(Data!$J$2),"&lt;&gt;")</f>
        <v>0</v>
      </c>
      <c r="AQ1651" s="45">
        <f ca="1">COUNTIFS(INDIRECT(Data!$J$2),"P")</f>
        <v>0</v>
      </c>
      <c r="AR1651" s="45">
        <f ca="1">COUNTIFS(INDIRECT(Data!$J$2),"A")</f>
        <v>0</v>
      </c>
      <c r="AS1651" s="46">
        <f ca="1">COUNTIFS(INDIRECT(Data!$J$2),"L")</f>
        <v>0</v>
      </c>
      <c r="AT1651" s="47" t="str">
        <f ca="1">IFERROR(Attd_Sheet[[#This Row],[Classes Attended]]/Attd_Sheet[[#This Row],[Column1]],"")</f>
        <v/>
      </c>
      <c r="AU1651" s="26"/>
    </row>
    <row r="1652" spans="1:47" hidden="1" x14ac:dyDescent="0.25">
      <c r="A1652" s="42">
        <f>COUNTIFS(Attd_Sheet[Student ID],Attd_Sheet[[#This Row],[Student ID]])</f>
        <v>0</v>
      </c>
      <c r="B1652" s="13"/>
      <c r="C1652" s="13"/>
      <c r="D1652" s="76"/>
      <c r="E1652" s="75"/>
      <c r="F1652" s="15"/>
      <c r="G1652" s="78"/>
      <c r="H1652" s="15"/>
      <c r="I1652" s="210"/>
      <c r="J1652" s="77"/>
      <c r="K1652" s="4"/>
      <c r="L1652" s="4"/>
      <c r="M1652" s="4"/>
      <c r="N1652" s="185"/>
      <c r="O1652" s="4"/>
      <c r="P1652" s="4"/>
      <c r="Q1652" s="4"/>
      <c r="R1652" s="4"/>
      <c r="S1652" s="4"/>
      <c r="T1652" s="4"/>
      <c r="U1652" s="4"/>
      <c r="V1652" s="4"/>
      <c r="W1652" s="185"/>
      <c r="X1652" s="4"/>
      <c r="Y1652" s="4"/>
      <c r="Z1652" s="4"/>
      <c r="AA1652" s="4"/>
      <c r="AB1652" s="4"/>
      <c r="AC1652" s="4"/>
      <c r="AD1652" s="4"/>
      <c r="AE1652" s="236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5">
        <f ca="1">COUNTIFS(INDIRECT(Data!$J$2),"&lt;&gt;")</f>
        <v>0</v>
      </c>
      <c r="AQ1652" s="45">
        <f ca="1">COUNTIFS(INDIRECT(Data!$J$2),"P")</f>
        <v>0</v>
      </c>
      <c r="AR1652" s="45">
        <f ca="1">COUNTIFS(INDIRECT(Data!$J$2),"A")</f>
        <v>0</v>
      </c>
      <c r="AS1652" s="46">
        <f ca="1">COUNTIFS(INDIRECT(Data!$J$2),"L")</f>
        <v>0</v>
      </c>
      <c r="AT1652" s="47" t="str">
        <f ca="1">IFERROR(Attd_Sheet[[#This Row],[Classes Attended]]/Attd_Sheet[[#This Row],[Column1]],"")</f>
        <v/>
      </c>
      <c r="AU1652" s="26"/>
    </row>
    <row r="1653" spans="1:47" hidden="1" x14ac:dyDescent="0.25">
      <c r="A1653" s="42">
        <f>COUNTIFS(Attd_Sheet[Student ID],Attd_Sheet[[#This Row],[Student ID]])</f>
        <v>0</v>
      </c>
      <c r="B1653" s="13"/>
      <c r="C1653" s="13"/>
      <c r="D1653" s="76"/>
      <c r="E1653" s="75"/>
      <c r="F1653" s="15"/>
      <c r="G1653" s="78"/>
      <c r="H1653" s="15"/>
      <c r="I1653" s="210"/>
      <c r="J1653" s="77"/>
      <c r="K1653" s="4"/>
      <c r="L1653" s="4"/>
      <c r="M1653" s="4"/>
      <c r="N1653" s="185"/>
      <c r="O1653" s="4"/>
      <c r="P1653" s="4"/>
      <c r="Q1653" s="4"/>
      <c r="R1653" s="4"/>
      <c r="S1653" s="4"/>
      <c r="T1653" s="4"/>
      <c r="U1653" s="4"/>
      <c r="V1653" s="4"/>
      <c r="W1653" s="185"/>
      <c r="X1653" s="4"/>
      <c r="Y1653" s="4"/>
      <c r="Z1653" s="4"/>
      <c r="AA1653" s="4"/>
      <c r="AB1653" s="4"/>
      <c r="AC1653" s="4"/>
      <c r="AD1653" s="4"/>
      <c r="AE1653" s="236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5">
        <f ca="1">COUNTIFS(INDIRECT(Data!$J$2),"&lt;&gt;")</f>
        <v>0</v>
      </c>
      <c r="AQ1653" s="45">
        <f ca="1">COUNTIFS(INDIRECT(Data!$J$2),"P")</f>
        <v>0</v>
      </c>
      <c r="AR1653" s="45">
        <f ca="1">COUNTIFS(INDIRECT(Data!$J$2),"A")</f>
        <v>0</v>
      </c>
      <c r="AS1653" s="46">
        <f ca="1">COUNTIFS(INDIRECT(Data!$J$2),"L")</f>
        <v>0</v>
      </c>
      <c r="AT1653" s="47" t="str">
        <f ca="1">IFERROR(Attd_Sheet[[#This Row],[Classes Attended]]/Attd_Sheet[[#This Row],[Column1]],"")</f>
        <v/>
      </c>
      <c r="AU1653" s="26"/>
    </row>
    <row r="1654" spans="1:47" hidden="1" x14ac:dyDescent="0.25">
      <c r="A1654" s="42">
        <f>COUNTIFS(Attd_Sheet[Student ID],Attd_Sheet[[#This Row],[Student ID]])</f>
        <v>0</v>
      </c>
      <c r="B1654" s="13"/>
      <c r="C1654" s="13"/>
      <c r="D1654" s="76"/>
      <c r="E1654" s="75"/>
      <c r="F1654" s="15"/>
      <c r="G1654" s="78"/>
      <c r="H1654" s="15"/>
      <c r="I1654" s="210"/>
      <c r="J1654" s="77"/>
      <c r="K1654" s="4"/>
      <c r="L1654" s="4"/>
      <c r="M1654" s="4"/>
      <c r="N1654" s="185"/>
      <c r="O1654" s="4"/>
      <c r="P1654" s="4"/>
      <c r="Q1654" s="4"/>
      <c r="R1654" s="4"/>
      <c r="S1654" s="4"/>
      <c r="T1654" s="4"/>
      <c r="U1654" s="4"/>
      <c r="V1654" s="4"/>
      <c r="W1654" s="185"/>
      <c r="X1654" s="4"/>
      <c r="Y1654" s="4"/>
      <c r="Z1654" s="4"/>
      <c r="AA1654" s="4"/>
      <c r="AB1654" s="4"/>
      <c r="AC1654" s="4"/>
      <c r="AD1654" s="4"/>
      <c r="AE1654" s="236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5">
        <f ca="1">COUNTIFS(INDIRECT(Data!$J$2),"&lt;&gt;")</f>
        <v>0</v>
      </c>
      <c r="AQ1654" s="45">
        <f ca="1">COUNTIFS(INDIRECT(Data!$J$2),"P")</f>
        <v>0</v>
      </c>
      <c r="AR1654" s="45">
        <f ca="1">COUNTIFS(INDIRECT(Data!$J$2),"A")</f>
        <v>0</v>
      </c>
      <c r="AS1654" s="46">
        <f ca="1">COUNTIFS(INDIRECT(Data!$J$2),"L")</f>
        <v>0</v>
      </c>
      <c r="AT1654" s="47" t="str">
        <f ca="1">IFERROR(Attd_Sheet[[#This Row],[Classes Attended]]/Attd_Sheet[[#This Row],[Column1]],"")</f>
        <v/>
      </c>
      <c r="AU1654" s="26"/>
    </row>
    <row r="1655" spans="1:47" hidden="1" x14ac:dyDescent="0.25">
      <c r="A1655" s="42">
        <f>COUNTIFS(Attd_Sheet[Student ID],Attd_Sheet[[#This Row],[Student ID]])</f>
        <v>0</v>
      </c>
      <c r="B1655" s="13"/>
      <c r="C1655" s="13"/>
      <c r="D1655" s="76"/>
      <c r="E1655" s="75"/>
      <c r="F1655" s="15"/>
      <c r="G1655" s="78"/>
      <c r="H1655" s="15"/>
      <c r="I1655" s="210"/>
      <c r="J1655" s="77"/>
      <c r="K1655" s="4"/>
      <c r="L1655" s="4"/>
      <c r="M1655" s="4"/>
      <c r="N1655" s="185"/>
      <c r="O1655" s="4"/>
      <c r="P1655" s="4"/>
      <c r="Q1655" s="4"/>
      <c r="R1655" s="4"/>
      <c r="S1655" s="4"/>
      <c r="T1655" s="4"/>
      <c r="U1655" s="4"/>
      <c r="V1655" s="4"/>
      <c r="W1655" s="185"/>
      <c r="X1655" s="4"/>
      <c r="Y1655" s="4"/>
      <c r="Z1655" s="4"/>
      <c r="AA1655" s="4"/>
      <c r="AB1655" s="4"/>
      <c r="AC1655" s="4"/>
      <c r="AD1655" s="4"/>
      <c r="AE1655" s="236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5">
        <f ca="1">COUNTIFS(INDIRECT(Data!$J$2),"&lt;&gt;")</f>
        <v>0</v>
      </c>
      <c r="AQ1655" s="45">
        <f ca="1">COUNTIFS(INDIRECT(Data!$J$2),"P")</f>
        <v>0</v>
      </c>
      <c r="AR1655" s="45">
        <f ca="1">COUNTIFS(INDIRECT(Data!$J$2),"A")</f>
        <v>0</v>
      </c>
      <c r="AS1655" s="46">
        <f ca="1">COUNTIFS(INDIRECT(Data!$J$2),"L")</f>
        <v>0</v>
      </c>
      <c r="AT1655" s="47" t="str">
        <f ca="1">IFERROR(Attd_Sheet[[#This Row],[Classes Attended]]/Attd_Sheet[[#This Row],[Column1]],"")</f>
        <v/>
      </c>
      <c r="AU1655" s="26"/>
    </row>
    <row r="1656" spans="1:47" hidden="1" x14ac:dyDescent="0.25">
      <c r="A1656" s="42">
        <f>COUNTIFS(Attd_Sheet[Student ID],Attd_Sheet[[#This Row],[Student ID]])</f>
        <v>0</v>
      </c>
      <c r="B1656" s="13"/>
      <c r="C1656" s="13"/>
      <c r="D1656" s="76"/>
      <c r="E1656" s="75"/>
      <c r="F1656" s="15"/>
      <c r="G1656" s="78"/>
      <c r="H1656" s="15"/>
      <c r="I1656" s="210"/>
      <c r="J1656" s="77"/>
      <c r="K1656" s="4"/>
      <c r="L1656" s="4"/>
      <c r="M1656" s="4"/>
      <c r="N1656" s="185"/>
      <c r="O1656" s="4"/>
      <c r="P1656" s="4"/>
      <c r="Q1656" s="4"/>
      <c r="R1656" s="4"/>
      <c r="S1656" s="4"/>
      <c r="T1656" s="4"/>
      <c r="U1656" s="4"/>
      <c r="V1656" s="4"/>
      <c r="W1656" s="185"/>
      <c r="X1656" s="4"/>
      <c r="Y1656" s="4"/>
      <c r="Z1656" s="4"/>
      <c r="AA1656" s="4"/>
      <c r="AB1656" s="4"/>
      <c r="AC1656" s="4"/>
      <c r="AD1656" s="4"/>
      <c r="AE1656" s="236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5">
        <f ca="1">COUNTIFS(INDIRECT(Data!$J$2),"&lt;&gt;")</f>
        <v>0</v>
      </c>
      <c r="AQ1656" s="45">
        <f ca="1">COUNTIFS(INDIRECT(Data!$J$2),"P")</f>
        <v>0</v>
      </c>
      <c r="AR1656" s="45">
        <f ca="1">COUNTIFS(INDIRECT(Data!$J$2),"A")</f>
        <v>0</v>
      </c>
      <c r="AS1656" s="46">
        <f ca="1">COUNTIFS(INDIRECT(Data!$J$2),"L")</f>
        <v>0</v>
      </c>
      <c r="AT1656" s="47" t="str">
        <f ca="1">IFERROR(Attd_Sheet[[#This Row],[Classes Attended]]/Attd_Sheet[[#This Row],[Column1]],"")</f>
        <v/>
      </c>
      <c r="AU1656" s="26"/>
    </row>
    <row r="1657" spans="1:47" hidden="1" x14ac:dyDescent="0.25">
      <c r="A1657" s="42">
        <f>COUNTIFS(Attd_Sheet[Student ID],Attd_Sheet[[#This Row],[Student ID]])</f>
        <v>0</v>
      </c>
      <c r="B1657" s="13"/>
      <c r="C1657" s="13"/>
      <c r="D1657" s="76"/>
      <c r="E1657" s="75"/>
      <c r="F1657" s="15"/>
      <c r="G1657" s="78"/>
      <c r="H1657" s="15"/>
      <c r="I1657" s="210"/>
      <c r="J1657" s="77"/>
      <c r="K1657" s="4"/>
      <c r="L1657" s="4"/>
      <c r="M1657" s="4"/>
      <c r="N1657" s="185"/>
      <c r="O1657" s="4"/>
      <c r="P1657" s="4"/>
      <c r="Q1657" s="4"/>
      <c r="R1657" s="4"/>
      <c r="S1657" s="4"/>
      <c r="T1657" s="4"/>
      <c r="U1657" s="4"/>
      <c r="V1657" s="4"/>
      <c r="W1657" s="185"/>
      <c r="X1657" s="4"/>
      <c r="Y1657" s="4"/>
      <c r="Z1657" s="4"/>
      <c r="AA1657" s="4"/>
      <c r="AB1657" s="4"/>
      <c r="AC1657" s="4"/>
      <c r="AD1657" s="4"/>
      <c r="AE1657" s="236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5">
        <f ca="1">COUNTIFS(INDIRECT(Data!$J$2),"&lt;&gt;")</f>
        <v>0</v>
      </c>
      <c r="AQ1657" s="45">
        <f ca="1">COUNTIFS(INDIRECT(Data!$J$2),"P")</f>
        <v>0</v>
      </c>
      <c r="AR1657" s="45">
        <f ca="1">COUNTIFS(INDIRECT(Data!$J$2),"A")</f>
        <v>0</v>
      </c>
      <c r="AS1657" s="46">
        <f ca="1">COUNTIFS(INDIRECT(Data!$J$2),"L")</f>
        <v>0</v>
      </c>
      <c r="AT1657" s="47" t="str">
        <f ca="1">IFERROR(Attd_Sheet[[#This Row],[Classes Attended]]/Attd_Sheet[[#This Row],[Column1]],"")</f>
        <v/>
      </c>
      <c r="AU1657" s="26"/>
    </row>
    <row r="1658" spans="1:47" hidden="1" x14ac:dyDescent="0.25">
      <c r="A1658" s="42">
        <f>COUNTIFS(Attd_Sheet[Student ID],Attd_Sheet[[#This Row],[Student ID]])</f>
        <v>0</v>
      </c>
      <c r="B1658" s="13"/>
      <c r="C1658" s="13"/>
      <c r="D1658" s="76"/>
      <c r="E1658" s="75"/>
      <c r="F1658" s="15"/>
      <c r="G1658" s="78"/>
      <c r="H1658" s="15"/>
      <c r="I1658" s="210"/>
      <c r="J1658" s="77"/>
      <c r="K1658" s="4"/>
      <c r="L1658" s="4"/>
      <c r="M1658" s="4"/>
      <c r="N1658" s="185"/>
      <c r="O1658" s="4"/>
      <c r="P1658" s="4"/>
      <c r="Q1658" s="4"/>
      <c r="R1658" s="4"/>
      <c r="S1658" s="4"/>
      <c r="T1658" s="4"/>
      <c r="U1658" s="4"/>
      <c r="V1658" s="4"/>
      <c r="W1658" s="185"/>
      <c r="X1658" s="4"/>
      <c r="Y1658" s="4"/>
      <c r="Z1658" s="4"/>
      <c r="AA1658" s="4"/>
      <c r="AB1658" s="4"/>
      <c r="AC1658" s="4"/>
      <c r="AD1658" s="4"/>
      <c r="AE1658" s="236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5">
        <f ca="1">COUNTIFS(INDIRECT(Data!$J$2),"&lt;&gt;")</f>
        <v>0</v>
      </c>
      <c r="AQ1658" s="45">
        <f ca="1">COUNTIFS(INDIRECT(Data!$J$2),"P")</f>
        <v>0</v>
      </c>
      <c r="AR1658" s="45">
        <f ca="1">COUNTIFS(INDIRECT(Data!$J$2),"A")</f>
        <v>0</v>
      </c>
      <c r="AS1658" s="46">
        <f ca="1">COUNTIFS(INDIRECT(Data!$J$2),"L")</f>
        <v>0</v>
      </c>
      <c r="AT1658" s="47" t="str">
        <f ca="1">IFERROR(Attd_Sheet[[#This Row],[Classes Attended]]/Attd_Sheet[[#This Row],[Column1]],"")</f>
        <v/>
      </c>
      <c r="AU1658" s="26"/>
    </row>
    <row r="1659" spans="1:47" hidden="1" x14ac:dyDescent="0.25">
      <c r="A1659" s="42">
        <f>COUNTIFS(Attd_Sheet[Student ID],Attd_Sheet[[#This Row],[Student ID]])</f>
        <v>0</v>
      </c>
      <c r="B1659" s="13"/>
      <c r="C1659" s="13"/>
      <c r="D1659" s="76"/>
      <c r="E1659" s="75"/>
      <c r="F1659" s="15"/>
      <c r="G1659" s="78"/>
      <c r="H1659" s="15"/>
      <c r="I1659" s="210"/>
      <c r="J1659" s="77"/>
      <c r="K1659" s="4"/>
      <c r="L1659" s="4"/>
      <c r="M1659" s="4"/>
      <c r="N1659" s="185"/>
      <c r="O1659" s="4"/>
      <c r="P1659" s="4"/>
      <c r="Q1659" s="4"/>
      <c r="R1659" s="4"/>
      <c r="S1659" s="4"/>
      <c r="T1659" s="4"/>
      <c r="U1659" s="4"/>
      <c r="V1659" s="4"/>
      <c r="W1659" s="185"/>
      <c r="X1659" s="4"/>
      <c r="Y1659" s="4"/>
      <c r="Z1659" s="4"/>
      <c r="AA1659" s="4"/>
      <c r="AB1659" s="4"/>
      <c r="AC1659" s="4"/>
      <c r="AD1659" s="4"/>
      <c r="AE1659" s="236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5">
        <f ca="1">COUNTIFS(INDIRECT(Data!$J$2),"&lt;&gt;")</f>
        <v>0</v>
      </c>
      <c r="AQ1659" s="45">
        <f ca="1">COUNTIFS(INDIRECT(Data!$J$2),"P")</f>
        <v>0</v>
      </c>
      <c r="AR1659" s="45">
        <f ca="1">COUNTIFS(INDIRECT(Data!$J$2),"A")</f>
        <v>0</v>
      </c>
      <c r="AS1659" s="46">
        <f ca="1">COUNTIFS(INDIRECT(Data!$J$2),"L")</f>
        <v>0</v>
      </c>
      <c r="AT1659" s="47" t="str">
        <f ca="1">IFERROR(Attd_Sheet[[#This Row],[Classes Attended]]/Attd_Sheet[[#This Row],[Column1]],"")</f>
        <v/>
      </c>
      <c r="AU1659" s="26"/>
    </row>
    <row r="1660" spans="1:47" hidden="1" x14ac:dyDescent="0.25">
      <c r="A1660" s="42">
        <f>COUNTIFS(Attd_Sheet[Student ID],Attd_Sheet[[#This Row],[Student ID]])</f>
        <v>0</v>
      </c>
      <c r="B1660" s="13"/>
      <c r="C1660" s="13"/>
      <c r="D1660" s="76"/>
      <c r="E1660" s="75"/>
      <c r="F1660" s="15"/>
      <c r="G1660" s="78"/>
      <c r="H1660" s="15"/>
      <c r="I1660" s="210"/>
      <c r="J1660" s="77"/>
      <c r="K1660" s="4"/>
      <c r="L1660" s="4"/>
      <c r="M1660" s="4"/>
      <c r="N1660" s="185"/>
      <c r="O1660" s="4"/>
      <c r="P1660" s="4"/>
      <c r="Q1660" s="4"/>
      <c r="R1660" s="4"/>
      <c r="S1660" s="4"/>
      <c r="T1660" s="4"/>
      <c r="U1660" s="4"/>
      <c r="V1660" s="4"/>
      <c r="W1660" s="185"/>
      <c r="X1660" s="4"/>
      <c r="Y1660" s="4"/>
      <c r="Z1660" s="4"/>
      <c r="AA1660" s="4"/>
      <c r="AB1660" s="4"/>
      <c r="AC1660" s="4"/>
      <c r="AD1660" s="4"/>
      <c r="AE1660" s="236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5">
        <f ca="1">COUNTIFS(INDIRECT(Data!$J$2),"&lt;&gt;")</f>
        <v>0</v>
      </c>
      <c r="AQ1660" s="45">
        <f ca="1">COUNTIFS(INDIRECT(Data!$J$2),"P")</f>
        <v>0</v>
      </c>
      <c r="AR1660" s="45">
        <f ca="1">COUNTIFS(INDIRECT(Data!$J$2),"A")</f>
        <v>0</v>
      </c>
      <c r="AS1660" s="46">
        <f ca="1">COUNTIFS(INDIRECT(Data!$J$2),"L")</f>
        <v>0</v>
      </c>
      <c r="AT1660" s="47" t="str">
        <f ca="1">IFERROR(Attd_Sheet[[#This Row],[Classes Attended]]/Attd_Sheet[[#This Row],[Column1]],"")</f>
        <v/>
      </c>
      <c r="AU1660" s="26"/>
    </row>
    <row r="1661" spans="1:47" hidden="1" x14ac:dyDescent="0.25">
      <c r="A1661" s="42">
        <f>COUNTIFS(Attd_Sheet[Student ID],Attd_Sheet[[#This Row],[Student ID]])</f>
        <v>0</v>
      </c>
      <c r="B1661" s="13"/>
      <c r="C1661" s="13"/>
      <c r="D1661" s="76"/>
      <c r="E1661" s="75"/>
      <c r="F1661" s="15"/>
      <c r="G1661" s="78"/>
      <c r="H1661" s="15"/>
      <c r="I1661" s="210"/>
      <c r="J1661" s="77"/>
      <c r="K1661" s="4"/>
      <c r="L1661" s="4"/>
      <c r="M1661" s="4"/>
      <c r="N1661" s="185"/>
      <c r="O1661" s="4"/>
      <c r="P1661" s="4"/>
      <c r="Q1661" s="4"/>
      <c r="R1661" s="4"/>
      <c r="S1661" s="4"/>
      <c r="T1661" s="4"/>
      <c r="U1661" s="4"/>
      <c r="V1661" s="4"/>
      <c r="W1661" s="185"/>
      <c r="X1661" s="4"/>
      <c r="Y1661" s="4"/>
      <c r="Z1661" s="4"/>
      <c r="AA1661" s="4"/>
      <c r="AB1661" s="4"/>
      <c r="AC1661" s="4"/>
      <c r="AD1661" s="4"/>
      <c r="AE1661" s="236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5">
        <f ca="1">COUNTIFS(INDIRECT(Data!$J$2),"&lt;&gt;")</f>
        <v>0</v>
      </c>
      <c r="AQ1661" s="45">
        <f ca="1">COUNTIFS(INDIRECT(Data!$J$2),"P")</f>
        <v>0</v>
      </c>
      <c r="AR1661" s="45">
        <f ca="1">COUNTIFS(INDIRECT(Data!$J$2),"A")</f>
        <v>0</v>
      </c>
      <c r="AS1661" s="46">
        <f ca="1">COUNTIFS(INDIRECT(Data!$J$2),"L")</f>
        <v>0</v>
      </c>
      <c r="AT1661" s="47" t="str">
        <f ca="1">IFERROR(Attd_Sheet[[#This Row],[Classes Attended]]/Attd_Sheet[[#This Row],[Column1]],"")</f>
        <v/>
      </c>
      <c r="AU1661" s="26"/>
    </row>
    <row r="1662" spans="1:47" hidden="1" x14ac:dyDescent="0.25">
      <c r="A1662" s="42">
        <f>COUNTIFS(Attd_Sheet[Student ID],Attd_Sheet[[#This Row],[Student ID]])</f>
        <v>0</v>
      </c>
      <c r="B1662" s="13"/>
      <c r="C1662" s="13"/>
      <c r="D1662" s="76"/>
      <c r="E1662" s="75"/>
      <c r="F1662" s="15"/>
      <c r="G1662" s="78"/>
      <c r="H1662" s="15"/>
      <c r="I1662" s="210"/>
      <c r="J1662" s="77"/>
      <c r="K1662" s="4"/>
      <c r="L1662" s="4"/>
      <c r="M1662" s="4"/>
      <c r="N1662" s="185"/>
      <c r="O1662" s="4"/>
      <c r="P1662" s="4"/>
      <c r="Q1662" s="4"/>
      <c r="R1662" s="4"/>
      <c r="S1662" s="4"/>
      <c r="T1662" s="4"/>
      <c r="U1662" s="4"/>
      <c r="V1662" s="4"/>
      <c r="W1662" s="185"/>
      <c r="X1662" s="4"/>
      <c r="Y1662" s="4"/>
      <c r="Z1662" s="4"/>
      <c r="AA1662" s="4"/>
      <c r="AB1662" s="4"/>
      <c r="AC1662" s="4"/>
      <c r="AD1662" s="4"/>
      <c r="AE1662" s="236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5">
        <f ca="1">COUNTIFS(INDIRECT(Data!$J$2),"&lt;&gt;")</f>
        <v>0</v>
      </c>
      <c r="AQ1662" s="45">
        <f ca="1">COUNTIFS(INDIRECT(Data!$J$2),"P")</f>
        <v>0</v>
      </c>
      <c r="AR1662" s="45">
        <f ca="1">COUNTIFS(INDIRECT(Data!$J$2),"A")</f>
        <v>0</v>
      </c>
      <c r="AS1662" s="46">
        <f ca="1">COUNTIFS(INDIRECT(Data!$J$2),"L")</f>
        <v>0</v>
      </c>
      <c r="AT1662" s="47" t="str">
        <f ca="1">IFERROR(Attd_Sheet[[#This Row],[Classes Attended]]/Attd_Sheet[[#This Row],[Column1]],"")</f>
        <v/>
      </c>
      <c r="AU1662" s="26"/>
    </row>
    <row r="1663" spans="1:47" hidden="1" x14ac:dyDescent="0.25">
      <c r="A1663" s="42">
        <f>COUNTIFS(Attd_Sheet[Student ID],Attd_Sheet[[#This Row],[Student ID]])</f>
        <v>0</v>
      </c>
      <c r="B1663" s="13"/>
      <c r="C1663" s="13"/>
      <c r="D1663" s="76"/>
      <c r="E1663" s="75"/>
      <c r="F1663" s="15"/>
      <c r="G1663" s="78"/>
      <c r="H1663" s="15"/>
      <c r="I1663" s="210"/>
      <c r="J1663" s="77"/>
      <c r="K1663" s="4"/>
      <c r="L1663" s="4"/>
      <c r="M1663" s="4"/>
      <c r="N1663" s="185"/>
      <c r="O1663" s="4"/>
      <c r="P1663" s="4"/>
      <c r="Q1663" s="4"/>
      <c r="R1663" s="4"/>
      <c r="S1663" s="4"/>
      <c r="T1663" s="4"/>
      <c r="U1663" s="4"/>
      <c r="V1663" s="4"/>
      <c r="W1663" s="185"/>
      <c r="X1663" s="4"/>
      <c r="Y1663" s="4"/>
      <c r="Z1663" s="4"/>
      <c r="AA1663" s="4"/>
      <c r="AB1663" s="4"/>
      <c r="AC1663" s="4"/>
      <c r="AD1663" s="4"/>
      <c r="AE1663" s="236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5">
        <f ca="1">COUNTIFS(INDIRECT(Data!$J$2),"&lt;&gt;")</f>
        <v>0</v>
      </c>
      <c r="AQ1663" s="45">
        <f ca="1">COUNTIFS(INDIRECT(Data!$J$2),"P")</f>
        <v>0</v>
      </c>
      <c r="AR1663" s="45">
        <f ca="1">COUNTIFS(INDIRECT(Data!$J$2),"A")</f>
        <v>0</v>
      </c>
      <c r="AS1663" s="46">
        <f ca="1">COUNTIFS(INDIRECT(Data!$J$2),"L")</f>
        <v>0</v>
      </c>
      <c r="AT1663" s="47" t="str">
        <f ca="1">IFERROR(Attd_Sheet[[#This Row],[Classes Attended]]/Attd_Sheet[[#This Row],[Column1]],"")</f>
        <v/>
      </c>
      <c r="AU1663" s="26"/>
    </row>
    <row r="1664" spans="1:47" hidden="1" x14ac:dyDescent="0.25">
      <c r="A1664" s="42">
        <f>COUNTIFS(Attd_Sheet[Student ID],Attd_Sheet[[#This Row],[Student ID]])</f>
        <v>0</v>
      </c>
      <c r="B1664" s="13"/>
      <c r="C1664" s="13"/>
      <c r="D1664" s="76"/>
      <c r="E1664" s="75"/>
      <c r="F1664" s="15"/>
      <c r="G1664" s="78"/>
      <c r="H1664" s="15"/>
      <c r="I1664" s="210"/>
      <c r="J1664" s="77"/>
      <c r="K1664" s="4"/>
      <c r="L1664" s="4"/>
      <c r="M1664" s="4"/>
      <c r="N1664" s="185"/>
      <c r="O1664" s="4"/>
      <c r="P1664" s="4"/>
      <c r="Q1664" s="4"/>
      <c r="R1664" s="4"/>
      <c r="S1664" s="4"/>
      <c r="T1664" s="4"/>
      <c r="U1664" s="4"/>
      <c r="V1664" s="4"/>
      <c r="W1664" s="185"/>
      <c r="X1664" s="4"/>
      <c r="Y1664" s="4"/>
      <c r="Z1664" s="4"/>
      <c r="AA1664" s="4"/>
      <c r="AB1664" s="4"/>
      <c r="AC1664" s="4"/>
      <c r="AD1664" s="4"/>
      <c r="AE1664" s="236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5">
        <f ca="1">COUNTIFS(INDIRECT(Data!$J$2),"&lt;&gt;")</f>
        <v>0</v>
      </c>
      <c r="AQ1664" s="45">
        <f ca="1">COUNTIFS(INDIRECT(Data!$J$2),"P")</f>
        <v>0</v>
      </c>
      <c r="AR1664" s="45">
        <f ca="1">COUNTIFS(INDIRECT(Data!$J$2),"A")</f>
        <v>0</v>
      </c>
      <c r="AS1664" s="46">
        <f ca="1">COUNTIFS(INDIRECT(Data!$J$2),"L")</f>
        <v>0</v>
      </c>
      <c r="AT1664" s="47" t="str">
        <f ca="1">IFERROR(Attd_Sheet[[#This Row],[Classes Attended]]/Attd_Sheet[[#This Row],[Column1]],"")</f>
        <v/>
      </c>
      <c r="AU1664" s="26"/>
    </row>
    <row r="1665" spans="1:47" hidden="1" x14ac:dyDescent="0.25">
      <c r="A1665" s="42">
        <f>COUNTIFS(Attd_Sheet[Student ID],Attd_Sheet[[#This Row],[Student ID]])</f>
        <v>0</v>
      </c>
      <c r="B1665" s="13"/>
      <c r="C1665" s="13"/>
      <c r="D1665" s="76"/>
      <c r="E1665" s="75"/>
      <c r="F1665" s="15"/>
      <c r="G1665" s="78"/>
      <c r="H1665" s="15"/>
      <c r="I1665" s="210"/>
      <c r="J1665" s="77"/>
      <c r="K1665" s="4"/>
      <c r="L1665" s="4"/>
      <c r="M1665" s="4"/>
      <c r="N1665" s="185"/>
      <c r="O1665" s="4"/>
      <c r="P1665" s="4"/>
      <c r="Q1665" s="4"/>
      <c r="R1665" s="4"/>
      <c r="S1665" s="4"/>
      <c r="T1665" s="4"/>
      <c r="U1665" s="4"/>
      <c r="V1665" s="4"/>
      <c r="W1665" s="185"/>
      <c r="X1665" s="4"/>
      <c r="Y1665" s="4"/>
      <c r="Z1665" s="4"/>
      <c r="AA1665" s="4"/>
      <c r="AB1665" s="4"/>
      <c r="AC1665" s="4"/>
      <c r="AD1665" s="4"/>
      <c r="AE1665" s="236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5">
        <f ca="1">COUNTIFS(INDIRECT(Data!$J$2),"&lt;&gt;")</f>
        <v>0</v>
      </c>
      <c r="AQ1665" s="45">
        <f ca="1">COUNTIFS(INDIRECT(Data!$J$2),"P")</f>
        <v>0</v>
      </c>
      <c r="AR1665" s="45">
        <f ca="1">COUNTIFS(INDIRECT(Data!$J$2),"A")</f>
        <v>0</v>
      </c>
      <c r="AS1665" s="46">
        <f ca="1">COUNTIFS(INDIRECT(Data!$J$2),"L")</f>
        <v>0</v>
      </c>
      <c r="AT1665" s="47" t="str">
        <f ca="1">IFERROR(Attd_Sheet[[#This Row],[Classes Attended]]/Attd_Sheet[[#This Row],[Column1]],"")</f>
        <v/>
      </c>
      <c r="AU1665" s="26"/>
    </row>
    <row r="1666" spans="1:47" hidden="1" x14ac:dyDescent="0.25">
      <c r="A1666" s="42">
        <f>COUNTIFS(Attd_Sheet[Student ID],Attd_Sheet[[#This Row],[Student ID]])</f>
        <v>0</v>
      </c>
      <c r="B1666" s="13"/>
      <c r="C1666" s="13"/>
      <c r="D1666" s="76"/>
      <c r="E1666" s="75"/>
      <c r="F1666" s="15"/>
      <c r="G1666" s="78"/>
      <c r="H1666" s="15"/>
      <c r="I1666" s="210"/>
      <c r="J1666" s="77"/>
      <c r="K1666" s="4"/>
      <c r="L1666" s="4"/>
      <c r="M1666" s="4"/>
      <c r="N1666" s="185"/>
      <c r="O1666" s="4"/>
      <c r="P1666" s="4"/>
      <c r="Q1666" s="4"/>
      <c r="R1666" s="4"/>
      <c r="S1666" s="4"/>
      <c r="T1666" s="4"/>
      <c r="U1666" s="4"/>
      <c r="V1666" s="4"/>
      <c r="W1666" s="185"/>
      <c r="X1666" s="4"/>
      <c r="Y1666" s="4"/>
      <c r="Z1666" s="4"/>
      <c r="AA1666" s="4"/>
      <c r="AB1666" s="4"/>
      <c r="AC1666" s="4"/>
      <c r="AD1666" s="4"/>
      <c r="AE1666" s="236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5">
        <f ca="1">COUNTIFS(INDIRECT(Data!$J$2),"&lt;&gt;")</f>
        <v>0</v>
      </c>
      <c r="AQ1666" s="45">
        <f ca="1">COUNTIFS(INDIRECT(Data!$J$2),"P")</f>
        <v>0</v>
      </c>
      <c r="AR1666" s="45">
        <f ca="1">COUNTIFS(INDIRECT(Data!$J$2),"A")</f>
        <v>0</v>
      </c>
      <c r="AS1666" s="46">
        <f ca="1">COUNTIFS(INDIRECT(Data!$J$2),"L")</f>
        <v>0</v>
      </c>
      <c r="AT1666" s="47" t="str">
        <f ca="1">IFERROR(Attd_Sheet[[#This Row],[Classes Attended]]/Attd_Sheet[[#This Row],[Column1]],"")</f>
        <v/>
      </c>
      <c r="AU1666" s="26"/>
    </row>
    <row r="1667" spans="1:47" hidden="1" x14ac:dyDescent="0.25">
      <c r="A1667" s="42">
        <f>COUNTIFS(Attd_Sheet[Student ID],Attd_Sheet[[#This Row],[Student ID]])</f>
        <v>0</v>
      </c>
      <c r="B1667" s="13"/>
      <c r="C1667" s="13"/>
      <c r="D1667" s="76"/>
      <c r="E1667" s="75"/>
      <c r="F1667" s="15"/>
      <c r="G1667" s="78"/>
      <c r="H1667" s="15"/>
      <c r="I1667" s="210"/>
      <c r="J1667" s="77"/>
      <c r="K1667" s="4"/>
      <c r="L1667" s="4"/>
      <c r="M1667" s="4"/>
      <c r="N1667" s="185"/>
      <c r="O1667" s="4"/>
      <c r="P1667" s="4"/>
      <c r="Q1667" s="4"/>
      <c r="R1667" s="4"/>
      <c r="S1667" s="4"/>
      <c r="T1667" s="4"/>
      <c r="U1667" s="4"/>
      <c r="V1667" s="4"/>
      <c r="W1667" s="185"/>
      <c r="X1667" s="4"/>
      <c r="Y1667" s="4"/>
      <c r="Z1667" s="4"/>
      <c r="AA1667" s="4"/>
      <c r="AB1667" s="4"/>
      <c r="AC1667" s="4"/>
      <c r="AD1667" s="4"/>
      <c r="AE1667" s="236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5">
        <f ca="1">COUNTIFS(INDIRECT(Data!$J$2),"&lt;&gt;")</f>
        <v>0</v>
      </c>
      <c r="AQ1667" s="45">
        <f ca="1">COUNTIFS(INDIRECT(Data!$J$2),"P")</f>
        <v>0</v>
      </c>
      <c r="AR1667" s="45">
        <f ca="1">COUNTIFS(INDIRECT(Data!$J$2),"A")</f>
        <v>0</v>
      </c>
      <c r="AS1667" s="46">
        <f ca="1">COUNTIFS(INDIRECT(Data!$J$2),"L")</f>
        <v>0</v>
      </c>
      <c r="AT1667" s="47" t="str">
        <f ca="1">IFERROR(Attd_Sheet[[#This Row],[Classes Attended]]/Attd_Sheet[[#This Row],[Column1]],"")</f>
        <v/>
      </c>
      <c r="AU1667" s="26"/>
    </row>
    <row r="1668" spans="1:47" hidden="1" x14ac:dyDescent="0.25">
      <c r="A1668" s="42">
        <f>COUNTIFS(Attd_Sheet[Student ID],Attd_Sheet[[#This Row],[Student ID]])</f>
        <v>0</v>
      </c>
      <c r="B1668" s="13"/>
      <c r="C1668" s="13"/>
      <c r="D1668" s="76"/>
      <c r="E1668" s="75"/>
      <c r="F1668" s="15"/>
      <c r="G1668" s="78"/>
      <c r="H1668" s="15"/>
      <c r="I1668" s="210"/>
      <c r="J1668" s="77"/>
      <c r="K1668" s="4"/>
      <c r="L1668" s="4"/>
      <c r="M1668" s="4"/>
      <c r="N1668" s="185"/>
      <c r="O1668" s="4"/>
      <c r="P1668" s="4"/>
      <c r="Q1668" s="4"/>
      <c r="R1668" s="4"/>
      <c r="S1668" s="4"/>
      <c r="T1668" s="4"/>
      <c r="U1668" s="4"/>
      <c r="V1668" s="4"/>
      <c r="W1668" s="185"/>
      <c r="X1668" s="4"/>
      <c r="Y1668" s="4"/>
      <c r="Z1668" s="4"/>
      <c r="AA1668" s="4"/>
      <c r="AB1668" s="4"/>
      <c r="AC1668" s="4"/>
      <c r="AD1668" s="4"/>
      <c r="AE1668" s="236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5">
        <f ca="1">COUNTIFS(INDIRECT(Data!$J$2),"&lt;&gt;")</f>
        <v>0</v>
      </c>
      <c r="AQ1668" s="45">
        <f ca="1">COUNTIFS(INDIRECT(Data!$J$2),"P")</f>
        <v>0</v>
      </c>
      <c r="AR1668" s="45">
        <f ca="1">COUNTIFS(INDIRECT(Data!$J$2),"A")</f>
        <v>0</v>
      </c>
      <c r="AS1668" s="46">
        <f ca="1">COUNTIFS(INDIRECT(Data!$J$2),"L")</f>
        <v>0</v>
      </c>
      <c r="AT1668" s="47" t="str">
        <f ca="1">IFERROR(Attd_Sheet[[#This Row],[Classes Attended]]/Attd_Sheet[[#This Row],[Column1]],"")</f>
        <v/>
      </c>
      <c r="AU1668" s="26"/>
    </row>
    <row r="1669" spans="1:47" hidden="1" x14ac:dyDescent="0.25">
      <c r="A1669" s="42">
        <f>COUNTIFS(Attd_Sheet[Student ID],Attd_Sheet[[#This Row],[Student ID]])</f>
        <v>0</v>
      </c>
      <c r="B1669" s="13"/>
      <c r="C1669" s="13"/>
      <c r="D1669" s="76"/>
      <c r="E1669" s="75"/>
      <c r="F1669" s="15"/>
      <c r="G1669" s="78"/>
      <c r="H1669" s="15"/>
      <c r="I1669" s="210"/>
      <c r="J1669" s="77"/>
      <c r="K1669" s="4"/>
      <c r="L1669" s="4"/>
      <c r="M1669" s="4"/>
      <c r="N1669" s="185"/>
      <c r="O1669" s="4"/>
      <c r="P1669" s="4"/>
      <c r="Q1669" s="4"/>
      <c r="R1669" s="4"/>
      <c r="S1669" s="4"/>
      <c r="T1669" s="4"/>
      <c r="U1669" s="4"/>
      <c r="V1669" s="4"/>
      <c r="W1669" s="185"/>
      <c r="X1669" s="4"/>
      <c r="Y1669" s="4"/>
      <c r="Z1669" s="4"/>
      <c r="AA1669" s="4"/>
      <c r="AB1669" s="4"/>
      <c r="AC1669" s="4"/>
      <c r="AD1669" s="4"/>
      <c r="AE1669" s="236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5">
        <f ca="1">COUNTIFS(INDIRECT(Data!$J$2),"&lt;&gt;")</f>
        <v>0</v>
      </c>
      <c r="AQ1669" s="45">
        <f ca="1">COUNTIFS(INDIRECT(Data!$J$2),"P")</f>
        <v>0</v>
      </c>
      <c r="AR1669" s="45">
        <f ca="1">COUNTIFS(INDIRECT(Data!$J$2),"A")</f>
        <v>0</v>
      </c>
      <c r="AS1669" s="46">
        <f ca="1">COUNTIFS(INDIRECT(Data!$J$2),"L")</f>
        <v>0</v>
      </c>
      <c r="AT1669" s="47" t="str">
        <f ca="1">IFERROR(Attd_Sheet[[#This Row],[Classes Attended]]/Attd_Sheet[[#This Row],[Column1]],"")</f>
        <v/>
      </c>
      <c r="AU1669" s="26"/>
    </row>
    <row r="1670" spans="1:47" hidden="1" x14ac:dyDescent="0.25">
      <c r="A1670" s="42">
        <f>COUNTIFS(Attd_Sheet[Student ID],Attd_Sheet[[#This Row],[Student ID]])</f>
        <v>0</v>
      </c>
      <c r="B1670" s="13"/>
      <c r="C1670" s="13"/>
      <c r="D1670" s="76"/>
      <c r="E1670" s="75"/>
      <c r="F1670" s="15"/>
      <c r="G1670" s="78"/>
      <c r="H1670" s="15"/>
      <c r="I1670" s="210"/>
      <c r="J1670" s="77"/>
      <c r="K1670" s="4"/>
      <c r="L1670" s="4"/>
      <c r="M1670" s="4"/>
      <c r="N1670" s="185"/>
      <c r="O1670" s="4"/>
      <c r="P1670" s="4"/>
      <c r="Q1670" s="4"/>
      <c r="R1670" s="4"/>
      <c r="S1670" s="4"/>
      <c r="T1670" s="4"/>
      <c r="U1670" s="4"/>
      <c r="V1670" s="4"/>
      <c r="W1670" s="185"/>
      <c r="X1670" s="4"/>
      <c r="Y1670" s="4"/>
      <c r="Z1670" s="4"/>
      <c r="AA1670" s="4"/>
      <c r="AB1670" s="4"/>
      <c r="AC1670" s="4"/>
      <c r="AD1670" s="4"/>
      <c r="AE1670" s="236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5">
        <f ca="1">COUNTIFS(INDIRECT(Data!$J$2),"&lt;&gt;")</f>
        <v>0</v>
      </c>
      <c r="AQ1670" s="45">
        <f ca="1">COUNTIFS(INDIRECT(Data!$J$2),"P")</f>
        <v>0</v>
      </c>
      <c r="AR1670" s="45">
        <f ca="1">COUNTIFS(INDIRECT(Data!$J$2),"A")</f>
        <v>0</v>
      </c>
      <c r="AS1670" s="46">
        <f ca="1">COUNTIFS(INDIRECT(Data!$J$2),"L")</f>
        <v>0</v>
      </c>
      <c r="AT1670" s="47" t="str">
        <f ca="1">IFERROR(Attd_Sheet[[#This Row],[Classes Attended]]/Attd_Sheet[[#This Row],[Column1]],"")</f>
        <v/>
      </c>
      <c r="AU1670" s="26"/>
    </row>
    <row r="1671" spans="1:47" hidden="1" x14ac:dyDescent="0.25">
      <c r="A1671" s="42">
        <f>COUNTIFS(Attd_Sheet[Student ID],Attd_Sheet[[#This Row],[Student ID]])</f>
        <v>0</v>
      </c>
      <c r="B1671" s="13"/>
      <c r="C1671" s="13"/>
      <c r="D1671" s="76"/>
      <c r="E1671" s="75"/>
      <c r="F1671" s="15"/>
      <c r="G1671" s="78"/>
      <c r="H1671" s="15"/>
      <c r="I1671" s="210"/>
      <c r="J1671" s="77"/>
      <c r="K1671" s="4"/>
      <c r="L1671" s="4"/>
      <c r="M1671" s="4"/>
      <c r="N1671" s="185"/>
      <c r="O1671" s="4"/>
      <c r="P1671" s="4"/>
      <c r="Q1671" s="4"/>
      <c r="R1671" s="4"/>
      <c r="S1671" s="4"/>
      <c r="T1671" s="4"/>
      <c r="U1671" s="4"/>
      <c r="V1671" s="4"/>
      <c r="W1671" s="185"/>
      <c r="X1671" s="4"/>
      <c r="Y1671" s="4"/>
      <c r="Z1671" s="4"/>
      <c r="AA1671" s="4"/>
      <c r="AB1671" s="4"/>
      <c r="AC1671" s="4"/>
      <c r="AD1671" s="4"/>
      <c r="AE1671" s="236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5">
        <f ca="1">COUNTIFS(INDIRECT(Data!$J$2),"&lt;&gt;")</f>
        <v>0</v>
      </c>
      <c r="AQ1671" s="45">
        <f ca="1">COUNTIFS(INDIRECT(Data!$J$2),"P")</f>
        <v>0</v>
      </c>
      <c r="AR1671" s="45">
        <f ca="1">COUNTIFS(INDIRECT(Data!$J$2),"A")</f>
        <v>0</v>
      </c>
      <c r="AS1671" s="46">
        <f ca="1">COUNTIFS(INDIRECT(Data!$J$2),"L")</f>
        <v>0</v>
      </c>
      <c r="AT1671" s="47" t="str">
        <f ca="1">IFERROR(Attd_Sheet[[#This Row],[Classes Attended]]/Attd_Sheet[[#This Row],[Column1]],"")</f>
        <v/>
      </c>
      <c r="AU1671" s="26"/>
    </row>
    <row r="1672" spans="1:47" hidden="1" x14ac:dyDescent="0.25">
      <c r="A1672" s="42">
        <f>COUNTIFS(Attd_Sheet[Student ID],Attd_Sheet[[#This Row],[Student ID]])</f>
        <v>0</v>
      </c>
      <c r="B1672" s="13"/>
      <c r="C1672" s="13"/>
      <c r="D1672" s="76"/>
      <c r="E1672" s="75"/>
      <c r="F1672" s="15"/>
      <c r="G1672" s="78"/>
      <c r="H1672" s="15"/>
      <c r="I1672" s="210"/>
      <c r="J1672" s="77"/>
      <c r="K1672" s="4"/>
      <c r="L1672" s="4"/>
      <c r="M1672" s="4"/>
      <c r="N1672" s="185"/>
      <c r="O1672" s="4"/>
      <c r="P1672" s="4"/>
      <c r="Q1672" s="4"/>
      <c r="R1672" s="4"/>
      <c r="S1672" s="4"/>
      <c r="T1672" s="4"/>
      <c r="U1672" s="4"/>
      <c r="V1672" s="4"/>
      <c r="W1672" s="185"/>
      <c r="X1672" s="4"/>
      <c r="Y1672" s="4"/>
      <c r="Z1672" s="4"/>
      <c r="AA1672" s="4"/>
      <c r="AB1672" s="4"/>
      <c r="AC1672" s="4"/>
      <c r="AD1672" s="4"/>
      <c r="AE1672" s="236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5">
        <f ca="1">COUNTIFS(INDIRECT(Data!$J$2),"&lt;&gt;")</f>
        <v>0</v>
      </c>
      <c r="AQ1672" s="45">
        <f ca="1">COUNTIFS(INDIRECT(Data!$J$2),"P")</f>
        <v>0</v>
      </c>
      <c r="AR1672" s="45">
        <f ca="1">COUNTIFS(INDIRECT(Data!$J$2),"A")</f>
        <v>0</v>
      </c>
      <c r="AS1672" s="46">
        <f ca="1">COUNTIFS(INDIRECT(Data!$J$2),"L")</f>
        <v>0</v>
      </c>
      <c r="AT1672" s="47" t="str">
        <f ca="1">IFERROR(Attd_Sheet[[#This Row],[Classes Attended]]/Attd_Sheet[[#This Row],[Column1]],"")</f>
        <v/>
      </c>
      <c r="AU1672" s="26"/>
    </row>
    <row r="1673" spans="1:47" hidden="1" x14ac:dyDescent="0.25">
      <c r="A1673" s="42">
        <f>COUNTIFS(Attd_Sheet[Student ID],Attd_Sheet[[#This Row],[Student ID]])</f>
        <v>0</v>
      </c>
      <c r="B1673" s="13"/>
      <c r="C1673" s="13"/>
      <c r="D1673" s="76"/>
      <c r="E1673" s="75"/>
      <c r="F1673" s="15"/>
      <c r="G1673" s="78"/>
      <c r="H1673" s="15"/>
      <c r="I1673" s="210"/>
      <c r="J1673" s="77"/>
      <c r="K1673" s="4"/>
      <c r="L1673" s="4"/>
      <c r="M1673" s="4"/>
      <c r="N1673" s="185"/>
      <c r="O1673" s="4"/>
      <c r="P1673" s="4"/>
      <c r="Q1673" s="4"/>
      <c r="R1673" s="4"/>
      <c r="S1673" s="4"/>
      <c r="T1673" s="4"/>
      <c r="U1673" s="4"/>
      <c r="V1673" s="4"/>
      <c r="W1673" s="185"/>
      <c r="X1673" s="4"/>
      <c r="Y1673" s="4"/>
      <c r="Z1673" s="4"/>
      <c r="AA1673" s="4"/>
      <c r="AB1673" s="4"/>
      <c r="AC1673" s="4"/>
      <c r="AD1673" s="4"/>
      <c r="AE1673" s="236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5">
        <f ca="1">COUNTIFS(INDIRECT(Data!$J$2),"&lt;&gt;")</f>
        <v>0</v>
      </c>
      <c r="AQ1673" s="45">
        <f ca="1">COUNTIFS(INDIRECT(Data!$J$2),"P")</f>
        <v>0</v>
      </c>
      <c r="AR1673" s="45">
        <f ca="1">COUNTIFS(INDIRECT(Data!$J$2),"A")</f>
        <v>0</v>
      </c>
      <c r="AS1673" s="46">
        <f ca="1">COUNTIFS(INDIRECT(Data!$J$2),"L")</f>
        <v>0</v>
      </c>
      <c r="AT1673" s="47" t="str">
        <f ca="1">IFERROR(Attd_Sheet[[#This Row],[Classes Attended]]/Attd_Sheet[[#This Row],[Column1]],"")</f>
        <v/>
      </c>
      <c r="AU1673" s="26"/>
    </row>
    <row r="1674" spans="1:47" hidden="1" x14ac:dyDescent="0.25">
      <c r="A1674" s="42">
        <f>COUNTIFS(Attd_Sheet[Student ID],Attd_Sheet[[#This Row],[Student ID]])</f>
        <v>0</v>
      </c>
      <c r="B1674" s="13"/>
      <c r="C1674" s="13"/>
      <c r="D1674" s="76"/>
      <c r="E1674" s="75"/>
      <c r="F1674" s="15"/>
      <c r="G1674" s="78"/>
      <c r="H1674" s="15"/>
      <c r="I1674" s="210"/>
      <c r="J1674" s="77"/>
      <c r="K1674" s="4"/>
      <c r="L1674" s="4"/>
      <c r="M1674" s="4"/>
      <c r="N1674" s="185"/>
      <c r="O1674" s="4"/>
      <c r="P1674" s="4"/>
      <c r="Q1674" s="4"/>
      <c r="R1674" s="4"/>
      <c r="S1674" s="4"/>
      <c r="T1674" s="4"/>
      <c r="U1674" s="4"/>
      <c r="V1674" s="4"/>
      <c r="W1674" s="185"/>
      <c r="X1674" s="4"/>
      <c r="Y1674" s="4"/>
      <c r="Z1674" s="4"/>
      <c r="AA1674" s="4"/>
      <c r="AB1674" s="4"/>
      <c r="AC1674" s="4"/>
      <c r="AD1674" s="4"/>
      <c r="AE1674" s="236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5">
        <f ca="1">COUNTIFS(INDIRECT(Data!$J$2),"&lt;&gt;")</f>
        <v>0</v>
      </c>
      <c r="AQ1674" s="45">
        <f ca="1">COUNTIFS(INDIRECT(Data!$J$2),"P")</f>
        <v>0</v>
      </c>
      <c r="AR1674" s="45">
        <f ca="1">COUNTIFS(INDIRECT(Data!$J$2),"A")</f>
        <v>0</v>
      </c>
      <c r="AS1674" s="46">
        <f ca="1">COUNTIFS(INDIRECT(Data!$J$2),"L")</f>
        <v>0</v>
      </c>
      <c r="AT1674" s="47" t="str">
        <f ca="1">IFERROR(Attd_Sheet[[#This Row],[Classes Attended]]/Attd_Sheet[[#This Row],[Column1]],"")</f>
        <v/>
      </c>
      <c r="AU1674" s="26"/>
    </row>
    <row r="1675" spans="1:47" hidden="1" x14ac:dyDescent="0.25">
      <c r="A1675" s="42">
        <f>COUNTIFS(Attd_Sheet[Student ID],Attd_Sheet[[#This Row],[Student ID]])</f>
        <v>0</v>
      </c>
      <c r="B1675" s="13"/>
      <c r="C1675" s="13"/>
      <c r="D1675" s="76"/>
      <c r="E1675" s="75"/>
      <c r="F1675" s="15"/>
      <c r="G1675" s="78"/>
      <c r="H1675" s="15"/>
      <c r="I1675" s="210"/>
      <c r="J1675" s="77"/>
      <c r="K1675" s="4"/>
      <c r="L1675" s="4"/>
      <c r="M1675" s="4"/>
      <c r="N1675" s="185"/>
      <c r="O1675" s="4"/>
      <c r="P1675" s="4"/>
      <c r="Q1675" s="4"/>
      <c r="R1675" s="4"/>
      <c r="S1675" s="4"/>
      <c r="T1675" s="4"/>
      <c r="U1675" s="4"/>
      <c r="V1675" s="4"/>
      <c r="W1675" s="185"/>
      <c r="X1675" s="4"/>
      <c r="Y1675" s="4"/>
      <c r="Z1675" s="4"/>
      <c r="AA1675" s="4"/>
      <c r="AB1675" s="4"/>
      <c r="AC1675" s="4"/>
      <c r="AD1675" s="4"/>
      <c r="AE1675" s="236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5">
        <f ca="1">COUNTIFS(INDIRECT(Data!$J$2),"&lt;&gt;")</f>
        <v>0</v>
      </c>
      <c r="AQ1675" s="45">
        <f ca="1">COUNTIFS(INDIRECT(Data!$J$2),"P")</f>
        <v>0</v>
      </c>
      <c r="AR1675" s="45">
        <f ca="1">COUNTIFS(INDIRECT(Data!$J$2),"A")</f>
        <v>0</v>
      </c>
      <c r="AS1675" s="46">
        <f ca="1">COUNTIFS(INDIRECT(Data!$J$2),"L")</f>
        <v>0</v>
      </c>
      <c r="AT1675" s="47" t="str">
        <f ca="1">IFERROR(Attd_Sheet[[#This Row],[Classes Attended]]/Attd_Sheet[[#This Row],[Column1]],"")</f>
        <v/>
      </c>
      <c r="AU1675" s="26"/>
    </row>
    <row r="1676" spans="1:47" hidden="1" x14ac:dyDescent="0.25">
      <c r="A1676" s="42">
        <f>COUNTIFS(Attd_Sheet[Student ID],Attd_Sheet[[#This Row],[Student ID]])</f>
        <v>0</v>
      </c>
      <c r="B1676" s="13"/>
      <c r="C1676" s="13"/>
      <c r="D1676" s="76"/>
      <c r="E1676" s="75"/>
      <c r="F1676" s="15"/>
      <c r="G1676" s="78"/>
      <c r="H1676" s="15"/>
      <c r="I1676" s="210"/>
      <c r="J1676" s="77"/>
      <c r="K1676" s="4"/>
      <c r="L1676" s="4"/>
      <c r="M1676" s="4"/>
      <c r="N1676" s="185"/>
      <c r="O1676" s="4"/>
      <c r="P1676" s="4"/>
      <c r="Q1676" s="4"/>
      <c r="R1676" s="4"/>
      <c r="S1676" s="4"/>
      <c r="T1676" s="4"/>
      <c r="U1676" s="4"/>
      <c r="V1676" s="4"/>
      <c r="W1676" s="185"/>
      <c r="X1676" s="4"/>
      <c r="Y1676" s="4"/>
      <c r="Z1676" s="4"/>
      <c r="AA1676" s="4"/>
      <c r="AB1676" s="4"/>
      <c r="AC1676" s="4"/>
      <c r="AD1676" s="4"/>
      <c r="AE1676" s="236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5">
        <f ca="1">COUNTIFS(INDIRECT(Data!$J$2),"&lt;&gt;")</f>
        <v>0</v>
      </c>
      <c r="AQ1676" s="45">
        <f ca="1">COUNTIFS(INDIRECT(Data!$J$2),"P")</f>
        <v>0</v>
      </c>
      <c r="AR1676" s="45">
        <f ca="1">COUNTIFS(INDIRECT(Data!$J$2),"A")</f>
        <v>0</v>
      </c>
      <c r="AS1676" s="46">
        <f ca="1">COUNTIFS(INDIRECT(Data!$J$2),"L")</f>
        <v>0</v>
      </c>
      <c r="AT1676" s="47" t="str">
        <f ca="1">IFERROR(Attd_Sheet[[#This Row],[Classes Attended]]/Attd_Sheet[[#This Row],[Column1]],"")</f>
        <v/>
      </c>
      <c r="AU1676" s="26"/>
    </row>
    <row r="1677" spans="1:47" hidden="1" x14ac:dyDescent="0.25">
      <c r="A1677" s="42">
        <f>COUNTIFS(Attd_Sheet[Student ID],Attd_Sheet[[#This Row],[Student ID]])</f>
        <v>0</v>
      </c>
      <c r="B1677" s="13"/>
      <c r="C1677" s="13"/>
      <c r="D1677" s="76"/>
      <c r="E1677" s="75"/>
      <c r="F1677" s="15"/>
      <c r="G1677" s="78"/>
      <c r="H1677" s="15"/>
      <c r="I1677" s="210"/>
      <c r="J1677" s="77"/>
      <c r="K1677" s="4"/>
      <c r="L1677" s="4"/>
      <c r="M1677" s="4"/>
      <c r="N1677" s="185"/>
      <c r="O1677" s="4"/>
      <c r="P1677" s="4"/>
      <c r="Q1677" s="4"/>
      <c r="R1677" s="4"/>
      <c r="S1677" s="4"/>
      <c r="T1677" s="4"/>
      <c r="U1677" s="4"/>
      <c r="V1677" s="4"/>
      <c r="W1677" s="185"/>
      <c r="X1677" s="4"/>
      <c r="Y1677" s="4"/>
      <c r="Z1677" s="4"/>
      <c r="AA1677" s="4"/>
      <c r="AB1677" s="4"/>
      <c r="AC1677" s="4"/>
      <c r="AD1677" s="4"/>
      <c r="AE1677" s="236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5">
        <f ca="1">COUNTIFS(INDIRECT(Data!$J$2),"&lt;&gt;")</f>
        <v>0</v>
      </c>
      <c r="AQ1677" s="45">
        <f ca="1">COUNTIFS(INDIRECT(Data!$J$2),"P")</f>
        <v>0</v>
      </c>
      <c r="AR1677" s="45">
        <f ca="1">COUNTIFS(INDIRECT(Data!$J$2),"A")</f>
        <v>0</v>
      </c>
      <c r="AS1677" s="46">
        <f ca="1">COUNTIFS(INDIRECT(Data!$J$2),"L")</f>
        <v>0</v>
      </c>
      <c r="AT1677" s="47" t="str">
        <f ca="1">IFERROR(Attd_Sheet[[#This Row],[Classes Attended]]/Attd_Sheet[[#This Row],[Column1]],"")</f>
        <v/>
      </c>
      <c r="AU1677" s="26"/>
    </row>
    <row r="1678" spans="1:47" hidden="1" x14ac:dyDescent="0.25">
      <c r="A1678" s="42">
        <f>COUNTIFS(Attd_Sheet[Student ID],Attd_Sheet[[#This Row],[Student ID]])</f>
        <v>0</v>
      </c>
      <c r="B1678" s="13"/>
      <c r="C1678" s="13"/>
      <c r="D1678" s="76"/>
      <c r="E1678" s="75"/>
      <c r="F1678" s="15"/>
      <c r="G1678" s="78"/>
      <c r="H1678" s="15"/>
      <c r="I1678" s="210"/>
      <c r="J1678" s="77"/>
      <c r="K1678" s="4"/>
      <c r="L1678" s="4"/>
      <c r="M1678" s="4"/>
      <c r="N1678" s="185"/>
      <c r="O1678" s="4"/>
      <c r="P1678" s="4"/>
      <c r="Q1678" s="4"/>
      <c r="R1678" s="4"/>
      <c r="S1678" s="4"/>
      <c r="T1678" s="4"/>
      <c r="U1678" s="4"/>
      <c r="V1678" s="4"/>
      <c r="W1678" s="185"/>
      <c r="X1678" s="4"/>
      <c r="Y1678" s="4"/>
      <c r="Z1678" s="4"/>
      <c r="AA1678" s="4"/>
      <c r="AB1678" s="4"/>
      <c r="AC1678" s="4"/>
      <c r="AD1678" s="4"/>
      <c r="AE1678" s="236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5">
        <f ca="1">COUNTIFS(INDIRECT(Data!$J$2),"&lt;&gt;")</f>
        <v>0</v>
      </c>
      <c r="AQ1678" s="45">
        <f ca="1">COUNTIFS(INDIRECT(Data!$J$2),"P")</f>
        <v>0</v>
      </c>
      <c r="AR1678" s="45">
        <f ca="1">COUNTIFS(INDIRECT(Data!$J$2),"A")</f>
        <v>0</v>
      </c>
      <c r="AS1678" s="46">
        <f ca="1">COUNTIFS(INDIRECT(Data!$J$2),"L")</f>
        <v>0</v>
      </c>
      <c r="AT1678" s="47" t="str">
        <f ca="1">IFERROR(Attd_Sheet[[#This Row],[Classes Attended]]/Attd_Sheet[[#This Row],[Column1]],"")</f>
        <v/>
      </c>
      <c r="AU1678" s="26"/>
    </row>
    <row r="1679" spans="1:47" hidden="1" x14ac:dyDescent="0.25">
      <c r="A1679" s="42">
        <f>COUNTIFS(Attd_Sheet[Student ID],Attd_Sheet[[#This Row],[Student ID]])</f>
        <v>0</v>
      </c>
      <c r="B1679" s="13"/>
      <c r="C1679" s="13"/>
      <c r="D1679" s="76"/>
      <c r="E1679" s="75"/>
      <c r="F1679" s="15"/>
      <c r="G1679" s="78"/>
      <c r="H1679" s="15"/>
      <c r="I1679" s="210"/>
      <c r="J1679" s="77"/>
      <c r="K1679" s="4"/>
      <c r="L1679" s="4"/>
      <c r="M1679" s="4"/>
      <c r="N1679" s="185"/>
      <c r="O1679" s="4"/>
      <c r="P1679" s="4"/>
      <c r="Q1679" s="4"/>
      <c r="R1679" s="4"/>
      <c r="S1679" s="4"/>
      <c r="T1679" s="4"/>
      <c r="U1679" s="4"/>
      <c r="V1679" s="4"/>
      <c r="W1679" s="185"/>
      <c r="X1679" s="4"/>
      <c r="Y1679" s="4"/>
      <c r="Z1679" s="4"/>
      <c r="AA1679" s="4"/>
      <c r="AB1679" s="4"/>
      <c r="AC1679" s="4"/>
      <c r="AD1679" s="4"/>
      <c r="AE1679" s="236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5">
        <f ca="1">COUNTIFS(INDIRECT(Data!$J$2),"&lt;&gt;")</f>
        <v>0</v>
      </c>
      <c r="AQ1679" s="45">
        <f ca="1">COUNTIFS(INDIRECT(Data!$J$2),"P")</f>
        <v>0</v>
      </c>
      <c r="AR1679" s="45">
        <f ca="1">COUNTIFS(INDIRECT(Data!$J$2),"A")</f>
        <v>0</v>
      </c>
      <c r="AS1679" s="46">
        <f ca="1">COUNTIFS(INDIRECT(Data!$J$2),"L")</f>
        <v>0</v>
      </c>
      <c r="AT1679" s="47" t="str">
        <f ca="1">IFERROR(Attd_Sheet[[#This Row],[Classes Attended]]/Attd_Sheet[[#This Row],[Column1]],"")</f>
        <v/>
      </c>
      <c r="AU1679" s="26"/>
    </row>
    <row r="1680" spans="1:47" hidden="1" x14ac:dyDescent="0.25">
      <c r="A1680" s="42">
        <f>COUNTIFS(Attd_Sheet[Student ID],Attd_Sheet[[#This Row],[Student ID]])</f>
        <v>0</v>
      </c>
      <c r="B1680" s="13"/>
      <c r="C1680" s="13"/>
      <c r="D1680" s="76"/>
      <c r="E1680" s="75"/>
      <c r="F1680" s="15"/>
      <c r="G1680" s="78"/>
      <c r="H1680" s="15"/>
      <c r="I1680" s="210"/>
      <c r="J1680" s="77"/>
      <c r="K1680" s="4"/>
      <c r="L1680" s="4"/>
      <c r="M1680" s="4"/>
      <c r="N1680" s="185"/>
      <c r="O1680" s="4"/>
      <c r="P1680" s="4"/>
      <c r="Q1680" s="4"/>
      <c r="R1680" s="4"/>
      <c r="S1680" s="4"/>
      <c r="T1680" s="4"/>
      <c r="U1680" s="4"/>
      <c r="V1680" s="4"/>
      <c r="W1680" s="185"/>
      <c r="X1680" s="4"/>
      <c r="Y1680" s="4"/>
      <c r="Z1680" s="4"/>
      <c r="AA1680" s="4"/>
      <c r="AB1680" s="4"/>
      <c r="AC1680" s="4"/>
      <c r="AD1680" s="4"/>
      <c r="AE1680" s="236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5">
        <f ca="1">COUNTIFS(INDIRECT(Data!$J$2),"&lt;&gt;")</f>
        <v>0</v>
      </c>
      <c r="AQ1680" s="45">
        <f ca="1">COUNTIFS(INDIRECT(Data!$J$2),"P")</f>
        <v>0</v>
      </c>
      <c r="AR1680" s="45">
        <f ca="1">COUNTIFS(INDIRECT(Data!$J$2),"A")</f>
        <v>0</v>
      </c>
      <c r="AS1680" s="46">
        <f ca="1">COUNTIFS(INDIRECT(Data!$J$2),"L")</f>
        <v>0</v>
      </c>
      <c r="AT1680" s="47" t="str">
        <f ca="1">IFERROR(Attd_Sheet[[#This Row],[Classes Attended]]/Attd_Sheet[[#This Row],[Column1]],"")</f>
        <v/>
      </c>
      <c r="AU1680" s="26"/>
    </row>
    <row r="1681" spans="1:47" hidden="1" x14ac:dyDescent="0.25">
      <c r="A1681" s="42">
        <f>COUNTIFS(Attd_Sheet[Student ID],Attd_Sheet[[#This Row],[Student ID]])</f>
        <v>0</v>
      </c>
      <c r="B1681" s="13"/>
      <c r="C1681" s="13"/>
      <c r="D1681" s="76"/>
      <c r="E1681" s="75"/>
      <c r="F1681" s="15"/>
      <c r="G1681" s="78"/>
      <c r="H1681" s="15"/>
      <c r="I1681" s="210"/>
      <c r="J1681" s="77"/>
      <c r="K1681" s="4"/>
      <c r="L1681" s="4"/>
      <c r="M1681" s="4"/>
      <c r="N1681" s="185"/>
      <c r="O1681" s="4"/>
      <c r="P1681" s="4"/>
      <c r="Q1681" s="4"/>
      <c r="R1681" s="4"/>
      <c r="S1681" s="4"/>
      <c r="T1681" s="4"/>
      <c r="U1681" s="4"/>
      <c r="V1681" s="4"/>
      <c r="W1681" s="185"/>
      <c r="X1681" s="4"/>
      <c r="Y1681" s="4"/>
      <c r="Z1681" s="4"/>
      <c r="AA1681" s="4"/>
      <c r="AB1681" s="4"/>
      <c r="AC1681" s="4"/>
      <c r="AD1681" s="4"/>
      <c r="AE1681" s="236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5">
        <f ca="1">COUNTIFS(INDIRECT(Data!$J$2),"&lt;&gt;")</f>
        <v>0</v>
      </c>
      <c r="AQ1681" s="45">
        <f ca="1">COUNTIFS(INDIRECT(Data!$J$2),"P")</f>
        <v>0</v>
      </c>
      <c r="AR1681" s="45">
        <f ca="1">COUNTIFS(INDIRECT(Data!$J$2),"A")</f>
        <v>0</v>
      </c>
      <c r="AS1681" s="46">
        <f ca="1">COUNTIFS(INDIRECT(Data!$J$2),"L")</f>
        <v>0</v>
      </c>
      <c r="AT1681" s="47" t="str">
        <f ca="1">IFERROR(Attd_Sheet[[#This Row],[Classes Attended]]/Attd_Sheet[[#This Row],[Column1]],"")</f>
        <v/>
      </c>
      <c r="AU1681" s="26"/>
    </row>
    <row r="1682" spans="1:47" hidden="1" x14ac:dyDescent="0.25">
      <c r="A1682" s="42">
        <f>COUNTIFS(Attd_Sheet[Student ID],Attd_Sheet[[#This Row],[Student ID]])</f>
        <v>0</v>
      </c>
      <c r="B1682" s="13"/>
      <c r="C1682" s="13"/>
      <c r="D1682" s="76"/>
      <c r="E1682" s="75"/>
      <c r="F1682" s="15"/>
      <c r="G1682" s="78"/>
      <c r="H1682" s="15"/>
      <c r="I1682" s="210"/>
      <c r="J1682" s="77"/>
      <c r="K1682" s="4"/>
      <c r="L1682" s="4"/>
      <c r="M1682" s="4"/>
      <c r="N1682" s="185"/>
      <c r="O1682" s="4"/>
      <c r="P1682" s="4"/>
      <c r="Q1682" s="4"/>
      <c r="R1682" s="4"/>
      <c r="S1682" s="4"/>
      <c r="T1682" s="4"/>
      <c r="U1682" s="4"/>
      <c r="V1682" s="4"/>
      <c r="W1682" s="185"/>
      <c r="X1682" s="4"/>
      <c r="Y1682" s="4"/>
      <c r="Z1682" s="4"/>
      <c r="AA1682" s="4"/>
      <c r="AB1682" s="4"/>
      <c r="AC1682" s="4"/>
      <c r="AD1682" s="4"/>
      <c r="AE1682" s="236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5">
        <f ca="1">COUNTIFS(INDIRECT(Data!$J$2),"&lt;&gt;")</f>
        <v>0</v>
      </c>
      <c r="AQ1682" s="45">
        <f ca="1">COUNTIFS(INDIRECT(Data!$J$2),"P")</f>
        <v>0</v>
      </c>
      <c r="AR1682" s="45">
        <f ca="1">COUNTIFS(INDIRECT(Data!$J$2),"A")</f>
        <v>0</v>
      </c>
      <c r="AS1682" s="46">
        <f ca="1">COUNTIFS(INDIRECT(Data!$J$2),"L")</f>
        <v>0</v>
      </c>
      <c r="AT1682" s="47" t="str">
        <f ca="1">IFERROR(Attd_Sheet[[#This Row],[Classes Attended]]/Attd_Sheet[[#This Row],[Column1]],"")</f>
        <v/>
      </c>
      <c r="AU1682" s="26"/>
    </row>
    <row r="1683" spans="1:47" hidden="1" x14ac:dyDescent="0.25">
      <c r="A1683" s="42">
        <f>COUNTIFS(Attd_Sheet[Student ID],Attd_Sheet[[#This Row],[Student ID]])</f>
        <v>0</v>
      </c>
      <c r="B1683" s="13"/>
      <c r="C1683" s="13"/>
      <c r="D1683" s="76"/>
      <c r="E1683" s="75"/>
      <c r="F1683" s="15"/>
      <c r="G1683" s="78"/>
      <c r="H1683" s="15"/>
      <c r="I1683" s="210"/>
      <c r="J1683" s="77"/>
      <c r="K1683" s="4"/>
      <c r="L1683" s="4"/>
      <c r="M1683" s="4"/>
      <c r="N1683" s="185"/>
      <c r="O1683" s="4"/>
      <c r="P1683" s="4"/>
      <c r="Q1683" s="4"/>
      <c r="R1683" s="4"/>
      <c r="S1683" s="4"/>
      <c r="T1683" s="4"/>
      <c r="U1683" s="4"/>
      <c r="V1683" s="4"/>
      <c r="W1683" s="185"/>
      <c r="X1683" s="4"/>
      <c r="Y1683" s="4"/>
      <c r="Z1683" s="4"/>
      <c r="AA1683" s="4"/>
      <c r="AB1683" s="4"/>
      <c r="AC1683" s="4"/>
      <c r="AD1683" s="4"/>
      <c r="AE1683" s="236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5">
        <f ca="1">COUNTIFS(INDIRECT(Data!$J$2),"&lt;&gt;")</f>
        <v>0</v>
      </c>
      <c r="AQ1683" s="45">
        <f ca="1">COUNTIFS(INDIRECT(Data!$J$2),"P")</f>
        <v>0</v>
      </c>
      <c r="AR1683" s="45">
        <f ca="1">COUNTIFS(INDIRECT(Data!$J$2),"A")</f>
        <v>0</v>
      </c>
      <c r="AS1683" s="46">
        <f ca="1">COUNTIFS(INDIRECT(Data!$J$2),"L")</f>
        <v>0</v>
      </c>
      <c r="AT1683" s="47" t="str">
        <f ca="1">IFERROR(Attd_Sheet[[#This Row],[Classes Attended]]/Attd_Sheet[[#This Row],[Column1]],"")</f>
        <v/>
      </c>
      <c r="AU1683" s="26"/>
    </row>
    <row r="1684" spans="1:47" hidden="1" x14ac:dyDescent="0.25">
      <c r="A1684" s="42">
        <f>COUNTIFS(Attd_Sheet[Student ID],Attd_Sheet[[#This Row],[Student ID]])</f>
        <v>0</v>
      </c>
      <c r="B1684" s="13"/>
      <c r="C1684" s="13"/>
      <c r="D1684" s="76"/>
      <c r="E1684" s="75"/>
      <c r="F1684" s="15"/>
      <c r="G1684" s="78"/>
      <c r="H1684" s="15"/>
      <c r="I1684" s="210"/>
      <c r="J1684" s="77"/>
      <c r="K1684" s="4"/>
      <c r="L1684" s="4"/>
      <c r="M1684" s="4"/>
      <c r="N1684" s="185"/>
      <c r="O1684" s="4"/>
      <c r="P1684" s="4"/>
      <c r="Q1684" s="4"/>
      <c r="R1684" s="4"/>
      <c r="S1684" s="4"/>
      <c r="T1684" s="4"/>
      <c r="U1684" s="4"/>
      <c r="V1684" s="4"/>
      <c r="W1684" s="185"/>
      <c r="X1684" s="4"/>
      <c r="Y1684" s="4"/>
      <c r="Z1684" s="4"/>
      <c r="AA1684" s="4"/>
      <c r="AB1684" s="4"/>
      <c r="AC1684" s="4"/>
      <c r="AD1684" s="4"/>
      <c r="AE1684" s="236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5">
        <f ca="1">COUNTIFS(INDIRECT(Data!$J$2),"&lt;&gt;")</f>
        <v>0</v>
      </c>
      <c r="AQ1684" s="45">
        <f ca="1">COUNTIFS(INDIRECT(Data!$J$2),"P")</f>
        <v>0</v>
      </c>
      <c r="AR1684" s="45">
        <f ca="1">COUNTIFS(INDIRECT(Data!$J$2),"A")</f>
        <v>0</v>
      </c>
      <c r="AS1684" s="46">
        <f ca="1">COUNTIFS(INDIRECT(Data!$J$2),"L")</f>
        <v>0</v>
      </c>
      <c r="AT1684" s="47" t="str">
        <f ca="1">IFERROR(Attd_Sheet[[#This Row],[Classes Attended]]/Attd_Sheet[[#This Row],[Column1]],"")</f>
        <v/>
      </c>
      <c r="AU1684" s="26"/>
    </row>
    <row r="1685" spans="1:47" hidden="1" x14ac:dyDescent="0.25">
      <c r="A1685" s="42">
        <f>COUNTIFS(Attd_Sheet[Student ID],Attd_Sheet[[#This Row],[Student ID]])</f>
        <v>0</v>
      </c>
      <c r="B1685" s="13"/>
      <c r="C1685" s="13"/>
      <c r="D1685" s="76"/>
      <c r="E1685" s="75"/>
      <c r="F1685" s="15"/>
      <c r="G1685" s="78"/>
      <c r="H1685" s="15"/>
      <c r="I1685" s="210"/>
      <c r="J1685" s="77"/>
      <c r="K1685" s="4"/>
      <c r="L1685" s="4"/>
      <c r="M1685" s="4"/>
      <c r="N1685" s="185"/>
      <c r="O1685" s="4"/>
      <c r="P1685" s="4"/>
      <c r="Q1685" s="4"/>
      <c r="R1685" s="4"/>
      <c r="S1685" s="4"/>
      <c r="T1685" s="4"/>
      <c r="U1685" s="4"/>
      <c r="V1685" s="4"/>
      <c r="W1685" s="185"/>
      <c r="X1685" s="4"/>
      <c r="Y1685" s="4"/>
      <c r="Z1685" s="4"/>
      <c r="AA1685" s="4"/>
      <c r="AB1685" s="4"/>
      <c r="AC1685" s="4"/>
      <c r="AD1685" s="4"/>
      <c r="AE1685" s="236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5">
        <f ca="1">COUNTIFS(INDIRECT(Data!$J$2),"&lt;&gt;")</f>
        <v>0</v>
      </c>
      <c r="AQ1685" s="45">
        <f ca="1">COUNTIFS(INDIRECT(Data!$J$2),"P")</f>
        <v>0</v>
      </c>
      <c r="AR1685" s="45">
        <f ca="1">COUNTIFS(INDIRECT(Data!$J$2),"A")</f>
        <v>0</v>
      </c>
      <c r="AS1685" s="46">
        <f ca="1">COUNTIFS(INDIRECT(Data!$J$2),"L")</f>
        <v>0</v>
      </c>
      <c r="AT1685" s="47" t="str">
        <f ca="1">IFERROR(Attd_Sheet[[#This Row],[Classes Attended]]/Attd_Sheet[[#This Row],[Column1]],"")</f>
        <v/>
      </c>
      <c r="AU1685" s="26"/>
    </row>
    <row r="1686" spans="1:47" hidden="1" x14ac:dyDescent="0.25">
      <c r="A1686" s="42">
        <f>COUNTIFS(Attd_Sheet[Student ID],Attd_Sheet[[#This Row],[Student ID]])</f>
        <v>0</v>
      </c>
      <c r="B1686" s="13"/>
      <c r="C1686" s="13"/>
      <c r="D1686" s="76"/>
      <c r="E1686" s="75"/>
      <c r="F1686" s="15"/>
      <c r="G1686" s="78"/>
      <c r="H1686" s="15"/>
      <c r="I1686" s="210"/>
      <c r="J1686" s="77"/>
      <c r="K1686" s="4"/>
      <c r="L1686" s="4"/>
      <c r="M1686" s="4"/>
      <c r="N1686" s="185"/>
      <c r="O1686" s="4"/>
      <c r="P1686" s="4"/>
      <c r="Q1686" s="4"/>
      <c r="R1686" s="4"/>
      <c r="S1686" s="4"/>
      <c r="T1686" s="4"/>
      <c r="U1686" s="4"/>
      <c r="V1686" s="4"/>
      <c r="W1686" s="185"/>
      <c r="X1686" s="4"/>
      <c r="Y1686" s="4"/>
      <c r="Z1686" s="4"/>
      <c r="AA1686" s="4"/>
      <c r="AB1686" s="4"/>
      <c r="AC1686" s="4"/>
      <c r="AD1686" s="4"/>
      <c r="AE1686" s="236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5">
        <f ca="1">COUNTIFS(INDIRECT(Data!$J$2),"&lt;&gt;")</f>
        <v>0</v>
      </c>
      <c r="AQ1686" s="45">
        <f ca="1">COUNTIFS(INDIRECT(Data!$J$2),"P")</f>
        <v>0</v>
      </c>
      <c r="AR1686" s="45">
        <f ca="1">COUNTIFS(INDIRECT(Data!$J$2),"A")</f>
        <v>0</v>
      </c>
      <c r="AS1686" s="46">
        <f ca="1">COUNTIFS(INDIRECT(Data!$J$2),"L")</f>
        <v>0</v>
      </c>
      <c r="AT1686" s="47" t="str">
        <f ca="1">IFERROR(Attd_Sheet[[#This Row],[Classes Attended]]/Attd_Sheet[[#This Row],[Column1]],"")</f>
        <v/>
      </c>
      <c r="AU1686" s="26"/>
    </row>
    <row r="1687" spans="1:47" hidden="1" x14ac:dyDescent="0.25">
      <c r="A1687" s="42">
        <f>COUNTIFS(Attd_Sheet[Student ID],Attd_Sheet[[#This Row],[Student ID]])</f>
        <v>0</v>
      </c>
      <c r="B1687" s="13"/>
      <c r="C1687" s="13"/>
      <c r="D1687" s="76"/>
      <c r="E1687" s="75"/>
      <c r="F1687" s="15"/>
      <c r="G1687" s="78"/>
      <c r="H1687" s="15"/>
      <c r="I1687" s="210"/>
      <c r="J1687" s="77"/>
      <c r="K1687" s="4"/>
      <c r="L1687" s="4"/>
      <c r="M1687" s="4"/>
      <c r="N1687" s="185"/>
      <c r="O1687" s="4"/>
      <c r="P1687" s="4"/>
      <c r="Q1687" s="4"/>
      <c r="R1687" s="4"/>
      <c r="S1687" s="4"/>
      <c r="T1687" s="4"/>
      <c r="U1687" s="4"/>
      <c r="V1687" s="4"/>
      <c r="W1687" s="185"/>
      <c r="X1687" s="4"/>
      <c r="Y1687" s="4"/>
      <c r="Z1687" s="4"/>
      <c r="AA1687" s="4"/>
      <c r="AB1687" s="4"/>
      <c r="AC1687" s="4"/>
      <c r="AD1687" s="4"/>
      <c r="AE1687" s="236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5">
        <f ca="1">COUNTIFS(INDIRECT(Data!$J$2),"&lt;&gt;")</f>
        <v>0</v>
      </c>
      <c r="AQ1687" s="45">
        <f ca="1">COUNTIFS(INDIRECT(Data!$J$2),"P")</f>
        <v>0</v>
      </c>
      <c r="AR1687" s="45">
        <f ca="1">COUNTIFS(INDIRECT(Data!$J$2),"A")</f>
        <v>0</v>
      </c>
      <c r="AS1687" s="46">
        <f ca="1">COUNTIFS(INDIRECT(Data!$J$2),"L")</f>
        <v>0</v>
      </c>
      <c r="AT1687" s="47" t="str">
        <f ca="1">IFERROR(Attd_Sheet[[#This Row],[Classes Attended]]/Attd_Sheet[[#This Row],[Column1]],"")</f>
        <v/>
      </c>
      <c r="AU1687" s="26"/>
    </row>
    <row r="1688" spans="1:47" hidden="1" x14ac:dyDescent="0.25">
      <c r="A1688" s="42">
        <f>COUNTIFS(Attd_Sheet[Student ID],Attd_Sheet[[#This Row],[Student ID]])</f>
        <v>0</v>
      </c>
      <c r="B1688" s="13"/>
      <c r="C1688" s="13"/>
      <c r="D1688" s="76"/>
      <c r="E1688" s="75"/>
      <c r="F1688" s="15"/>
      <c r="G1688" s="78"/>
      <c r="H1688" s="15"/>
      <c r="I1688" s="210"/>
      <c r="J1688" s="77"/>
      <c r="K1688" s="4"/>
      <c r="L1688" s="4"/>
      <c r="M1688" s="4"/>
      <c r="N1688" s="185"/>
      <c r="O1688" s="4"/>
      <c r="P1688" s="4"/>
      <c r="Q1688" s="4"/>
      <c r="R1688" s="4"/>
      <c r="S1688" s="4"/>
      <c r="T1688" s="4"/>
      <c r="U1688" s="4"/>
      <c r="V1688" s="4"/>
      <c r="W1688" s="185"/>
      <c r="X1688" s="4"/>
      <c r="Y1688" s="4"/>
      <c r="Z1688" s="4"/>
      <c r="AA1688" s="4"/>
      <c r="AB1688" s="4"/>
      <c r="AC1688" s="4"/>
      <c r="AD1688" s="4"/>
      <c r="AE1688" s="236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5">
        <f ca="1">COUNTIFS(INDIRECT(Data!$J$2),"&lt;&gt;")</f>
        <v>0</v>
      </c>
      <c r="AQ1688" s="45">
        <f ca="1">COUNTIFS(INDIRECT(Data!$J$2),"P")</f>
        <v>0</v>
      </c>
      <c r="AR1688" s="45">
        <f ca="1">COUNTIFS(INDIRECT(Data!$J$2),"A")</f>
        <v>0</v>
      </c>
      <c r="AS1688" s="46">
        <f ca="1">COUNTIFS(INDIRECT(Data!$J$2),"L")</f>
        <v>0</v>
      </c>
      <c r="AT1688" s="47" t="str">
        <f ca="1">IFERROR(Attd_Sheet[[#This Row],[Classes Attended]]/Attd_Sheet[[#This Row],[Column1]],"")</f>
        <v/>
      </c>
      <c r="AU1688" s="26"/>
    </row>
    <row r="1689" spans="1:47" hidden="1" x14ac:dyDescent="0.25">
      <c r="A1689" s="42">
        <f>COUNTIFS(Attd_Sheet[Student ID],Attd_Sheet[[#This Row],[Student ID]])</f>
        <v>0</v>
      </c>
      <c r="B1689" s="13"/>
      <c r="C1689" s="13"/>
      <c r="D1689" s="76"/>
      <c r="E1689" s="75"/>
      <c r="F1689" s="15"/>
      <c r="G1689" s="78"/>
      <c r="H1689" s="15"/>
      <c r="I1689" s="210"/>
      <c r="J1689" s="77"/>
      <c r="K1689" s="4"/>
      <c r="L1689" s="4"/>
      <c r="M1689" s="4"/>
      <c r="N1689" s="185"/>
      <c r="O1689" s="4"/>
      <c r="P1689" s="4"/>
      <c r="Q1689" s="4"/>
      <c r="R1689" s="4"/>
      <c r="S1689" s="4"/>
      <c r="T1689" s="4"/>
      <c r="U1689" s="4"/>
      <c r="V1689" s="4"/>
      <c r="W1689" s="185"/>
      <c r="X1689" s="4"/>
      <c r="Y1689" s="4"/>
      <c r="Z1689" s="4"/>
      <c r="AA1689" s="4"/>
      <c r="AB1689" s="4"/>
      <c r="AC1689" s="4"/>
      <c r="AD1689" s="4"/>
      <c r="AE1689" s="236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5">
        <f ca="1">COUNTIFS(INDIRECT(Data!$J$2),"&lt;&gt;")</f>
        <v>0</v>
      </c>
      <c r="AQ1689" s="45">
        <f ca="1">COUNTIFS(INDIRECT(Data!$J$2),"P")</f>
        <v>0</v>
      </c>
      <c r="AR1689" s="45">
        <f ca="1">COUNTIFS(INDIRECT(Data!$J$2),"A")</f>
        <v>0</v>
      </c>
      <c r="AS1689" s="46">
        <f ca="1">COUNTIFS(INDIRECT(Data!$J$2),"L")</f>
        <v>0</v>
      </c>
      <c r="AT1689" s="47" t="str">
        <f ca="1">IFERROR(Attd_Sheet[[#This Row],[Classes Attended]]/Attd_Sheet[[#This Row],[Column1]],"")</f>
        <v/>
      </c>
      <c r="AU1689" s="26"/>
    </row>
    <row r="1690" spans="1:47" hidden="1" x14ac:dyDescent="0.25">
      <c r="A1690" s="42">
        <f>COUNTIFS(Attd_Sheet[Student ID],Attd_Sheet[[#This Row],[Student ID]])</f>
        <v>0</v>
      </c>
      <c r="B1690" s="13"/>
      <c r="C1690" s="13"/>
      <c r="D1690" s="76"/>
      <c r="E1690" s="75"/>
      <c r="F1690" s="15"/>
      <c r="G1690" s="78"/>
      <c r="H1690" s="15"/>
      <c r="I1690" s="210"/>
      <c r="J1690" s="77"/>
      <c r="K1690" s="4"/>
      <c r="L1690" s="4"/>
      <c r="M1690" s="4"/>
      <c r="N1690" s="185"/>
      <c r="O1690" s="4"/>
      <c r="P1690" s="4"/>
      <c r="Q1690" s="4"/>
      <c r="R1690" s="4"/>
      <c r="S1690" s="4"/>
      <c r="T1690" s="4"/>
      <c r="U1690" s="4"/>
      <c r="V1690" s="4"/>
      <c r="W1690" s="185"/>
      <c r="X1690" s="4"/>
      <c r="Y1690" s="4"/>
      <c r="Z1690" s="4"/>
      <c r="AA1690" s="4"/>
      <c r="AB1690" s="4"/>
      <c r="AC1690" s="4"/>
      <c r="AD1690" s="4"/>
      <c r="AE1690" s="236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5">
        <f ca="1">COUNTIFS(INDIRECT(Data!$J$2),"&lt;&gt;")</f>
        <v>0</v>
      </c>
      <c r="AQ1690" s="45">
        <f ca="1">COUNTIFS(INDIRECT(Data!$J$2),"P")</f>
        <v>0</v>
      </c>
      <c r="AR1690" s="45">
        <f ca="1">COUNTIFS(INDIRECT(Data!$J$2),"A")</f>
        <v>0</v>
      </c>
      <c r="AS1690" s="46">
        <f ca="1">COUNTIFS(INDIRECT(Data!$J$2),"L")</f>
        <v>0</v>
      </c>
      <c r="AT1690" s="47" t="str">
        <f ca="1">IFERROR(Attd_Sheet[[#This Row],[Classes Attended]]/Attd_Sheet[[#This Row],[Column1]],"")</f>
        <v/>
      </c>
      <c r="AU1690" s="26"/>
    </row>
    <row r="1691" spans="1:47" hidden="1" x14ac:dyDescent="0.25">
      <c r="A1691" s="42">
        <f>COUNTIFS(Attd_Sheet[Student ID],Attd_Sheet[[#This Row],[Student ID]])</f>
        <v>0</v>
      </c>
      <c r="B1691" s="13"/>
      <c r="C1691" s="13"/>
      <c r="D1691" s="76"/>
      <c r="E1691" s="75"/>
      <c r="F1691" s="15"/>
      <c r="G1691" s="78"/>
      <c r="H1691" s="15"/>
      <c r="I1691" s="210"/>
      <c r="J1691" s="77"/>
      <c r="K1691" s="4"/>
      <c r="L1691" s="4"/>
      <c r="M1691" s="4"/>
      <c r="N1691" s="185"/>
      <c r="O1691" s="4"/>
      <c r="P1691" s="4"/>
      <c r="Q1691" s="4"/>
      <c r="R1691" s="4"/>
      <c r="S1691" s="4"/>
      <c r="T1691" s="4"/>
      <c r="U1691" s="4"/>
      <c r="V1691" s="4"/>
      <c r="W1691" s="185"/>
      <c r="X1691" s="4"/>
      <c r="Y1691" s="4"/>
      <c r="Z1691" s="4"/>
      <c r="AA1691" s="4"/>
      <c r="AB1691" s="4"/>
      <c r="AC1691" s="4"/>
      <c r="AD1691" s="4"/>
      <c r="AE1691" s="236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5">
        <f ca="1">COUNTIFS(INDIRECT(Data!$J$2),"&lt;&gt;")</f>
        <v>0</v>
      </c>
      <c r="AQ1691" s="45">
        <f ca="1">COUNTIFS(INDIRECT(Data!$J$2),"P")</f>
        <v>0</v>
      </c>
      <c r="AR1691" s="45">
        <f ca="1">COUNTIFS(INDIRECT(Data!$J$2),"A")</f>
        <v>0</v>
      </c>
      <c r="AS1691" s="46">
        <f ca="1">COUNTIFS(INDIRECT(Data!$J$2),"L")</f>
        <v>0</v>
      </c>
      <c r="AT1691" s="47" t="str">
        <f ca="1">IFERROR(Attd_Sheet[[#This Row],[Classes Attended]]/Attd_Sheet[[#This Row],[Column1]],"")</f>
        <v/>
      </c>
      <c r="AU1691" s="26"/>
    </row>
    <row r="1692" spans="1:47" hidden="1" x14ac:dyDescent="0.25">
      <c r="A1692" s="42">
        <f>COUNTIFS(Attd_Sheet[Student ID],Attd_Sheet[[#This Row],[Student ID]])</f>
        <v>0</v>
      </c>
      <c r="B1692" s="13"/>
      <c r="C1692" s="13"/>
      <c r="D1692" s="76"/>
      <c r="E1692" s="75"/>
      <c r="F1692" s="15"/>
      <c r="G1692" s="78"/>
      <c r="H1692" s="15"/>
      <c r="I1692" s="210"/>
      <c r="J1692" s="77"/>
      <c r="K1692" s="4"/>
      <c r="L1692" s="4"/>
      <c r="M1692" s="4"/>
      <c r="N1692" s="185"/>
      <c r="O1692" s="4"/>
      <c r="P1692" s="4"/>
      <c r="Q1692" s="4"/>
      <c r="R1692" s="4"/>
      <c r="S1692" s="4"/>
      <c r="T1692" s="4"/>
      <c r="U1692" s="4"/>
      <c r="V1692" s="4"/>
      <c r="W1692" s="185"/>
      <c r="X1692" s="4"/>
      <c r="Y1692" s="4"/>
      <c r="Z1692" s="4"/>
      <c r="AA1692" s="4"/>
      <c r="AB1692" s="4"/>
      <c r="AC1692" s="4"/>
      <c r="AD1692" s="4"/>
      <c r="AE1692" s="236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5">
        <f ca="1">COUNTIFS(INDIRECT(Data!$J$2),"&lt;&gt;")</f>
        <v>0</v>
      </c>
      <c r="AQ1692" s="45">
        <f ca="1">COUNTIFS(INDIRECT(Data!$J$2),"P")</f>
        <v>0</v>
      </c>
      <c r="AR1692" s="45">
        <f ca="1">COUNTIFS(INDIRECT(Data!$J$2),"A")</f>
        <v>0</v>
      </c>
      <c r="AS1692" s="46">
        <f ca="1">COUNTIFS(INDIRECT(Data!$J$2),"L")</f>
        <v>0</v>
      </c>
      <c r="AT1692" s="47" t="str">
        <f ca="1">IFERROR(Attd_Sheet[[#This Row],[Classes Attended]]/Attd_Sheet[[#This Row],[Column1]],"")</f>
        <v/>
      </c>
      <c r="AU1692" s="26"/>
    </row>
    <row r="1693" spans="1:47" hidden="1" x14ac:dyDescent="0.25">
      <c r="A1693" s="42">
        <f>COUNTIFS(Attd_Sheet[Student ID],Attd_Sheet[[#This Row],[Student ID]])</f>
        <v>0</v>
      </c>
      <c r="B1693" s="13"/>
      <c r="C1693" s="13"/>
      <c r="D1693" s="76"/>
      <c r="E1693" s="75"/>
      <c r="F1693" s="15"/>
      <c r="G1693" s="78"/>
      <c r="H1693" s="15"/>
      <c r="I1693" s="210"/>
      <c r="J1693" s="77"/>
      <c r="K1693" s="4"/>
      <c r="L1693" s="4"/>
      <c r="M1693" s="4"/>
      <c r="N1693" s="185"/>
      <c r="O1693" s="4"/>
      <c r="P1693" s="4"/>
      <c r="Q1693" s="4"/>
      <c r="R1693" s="4"/>
      <c r="S1693" s="4"/>
      <c r="T1693" s="4"/>
      <c r="U1693" s="4"/>
      <c r="V1693" s="4"/>
      <c r="W1693" s="185"/>
      <c r="X1693" s="4"/>
      <c r="Y1693" s="4"/>
      <c r="Z1693" s="4"/>
      <c r="AA1693" s="4"/>
      <c r="AB1693" s="4"/>
      <c r="AC1693" s="4"/>
      <c r="AD1693" s="4"/>
      <c r="AE1693" s="236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5">
        <f ca="1">COUNTIFS(INDIRECT(Data!$J$2),"&lt;&gt;")</f>
        <v>0</v>
      </c>
      <c r="AQ1693" s="45">
        <f ca="1">COUNTIFS(INDIRECT(Data!$J$2),"P")</f>
        <v>0</v>
      </c>
      <c r="AR1693" s="45">
        <f ca="1">COUNTIFS(INDIRECT(Data!$J$2),"A")</f>
        <v>0</v>
      </c>
      <c r="AS1693" s="46">
        <f ca="1">COUNTIFS(INDIRECT(Data!$J$2),"L")</f>
        <v>0</v>
      </c>
      <c r="AT1693" s="47" t="str">
        <f ca="1">IFERROR(Attd_Sheet[[#This Row],[Classes Attended]]/Attd_Sheet[[#This Row],[Column1]],"")</f>
        <v/>
      </c>
      <c r="AU1693" s="26"/>
    </row>
    <row r="1694" spans="1:47" hidden="1" x14ac:dyDescent="0.25">
      <c r="A1694" s="42">
        <f>COUNTIFS(Attd_Sheet[Student ID],Attd_Sheet[[#This Row],[Student ID]])</f>
        <v>0</v>
      </c>
      <c r="B1694" s="13"/>
      <c r="C1694" s="13"/>
      <c r="D1694" s="76"/>
      <c r="E1694" s="75"/>
      <c r="F1694" s="15"/>
      <c r="G1694" s="78"/>
      <c r="H1694" s="15"/>
      <c r="I1694" s="210"/>
      <c r="J1694" s="77"/>
      <c r="K1694" s="4"/>
      <c r="L1694" s="4"/>
      <c r="M1694" s="4"/>
      <c r="N1694" s="185"/>
      <c r="O1694" s="4"/>
      <c r="P1694" s="4"/>
      <c r="Q1694" s="4"/>
      <c r="R1694" s="4"/>
      <c r="S1694" s="4"/>
      <c r="T1694" s="4"/>
      <c r="U1694" s="4"/>
      <c r="V1694" s="4"/>
      <c r="W1694" s="185"/>
      <c r="X1694" s="4"/>
      <c r="Y1694" s="4"/>
      <c r="Z1694" s="4"/>
      <c r="AA1694" s="4"/>
      <c r="AB1694" s="4"/>
      <c r="AC1694" s="4"/>
      <c r="AD1694" s="4"/>
      <c r="AE1694" s="236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5">
        <f ca="1">COUNTIFS(INDIRECT(Data!$J$2),"&lt;&gt;")</f>
        <v>0</v>
      </c>
      <c r="AQ1694" s="45">
        <f ca="1">COUNTIFS(INDIRECT(Data!$J$2),"P")</f>
        <v>0</v>
      </c>
      <c r="AR1694" s="45">
        <f ca="1">COUNTIFS(INDIRECT(Data!$J$2),"A")</f>
        <v>0</v>
      </c>
      <c r="AS1694" s="46">
        <f ca="1">COUNTIFS(INDIRECT(Data!$J$2),"L")</f>
        <v>0</v>
      </c>
      <c r="AT1694" s="47" t="str">
        <f ca="1">IFERROR(Attd_Sheet[[#This Row],[Classes Attended]]/Attd_Sheet[[#This Row],[Column1]],"")</f>
        <v/>
      </c>
      <c r="AU1694" s="26"/>
    </row>
    <row r="1695" spans="1:47" hidden="1" x14ac:dyDescent="0.25">
      <c r="A1695" s="42">
        <f>COUNTIFS(Attd_Sheet[Student ID],Attd_Sheet[[#This Row],[Student ID]])</f>
        <v>0</v>
      </c>
      <c r="B1695" s="13"/>
      <c r="C1695" s="13"/>
      <c r="D1695" s="76"/>
      <c r="E1695" s="75"/>
      <c r="F1695" s="15"/>
      <c r="G1695" s="78"/>
      <c r="H1695" s="15"/>
      <c r="I1695" s="210"/>
      <c r="J1695" s="77"/>
      <c r="K1695" s="4"/>
      <c r="L1695" s="4"/>
      <c r="M1695" s="4"/>
      <c r="N1695" s="185"/>
      <c r="O1695" s="4"/>
      <c r="P1695" s="4"/>
      <c r="Q1695" s="4"/>
      <c r="R1695" s="4"/>
      <c r="S1695" s="4"/>
      <c r="T1695" s="4"/>
      <c r="U1695" s="4"/>
      <c r="V1695" s="4"/>
      <c r="W1695" s="185"/>
      <c r="X1695" s="4"/>
      <c r="Y1695" s="4"/>
      <c r="Z1695" s="4"/>
      <c r="AA1695" s="4"/>
      <c r="AB1695" s="4"/>
      <c r="AC1695" s="4"/>
      <c r="AD1695" s="4"/>
      <c r="AE1695" s="236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5">
        <f ca="1">COUNTIFS(INDIRECT(Data!$J$2),"&lt;&gt;")</f>
        <v>0</v>
      </c>
      <c r="AQ1695" s="45">
        <f ca="1">COUNTIFS(INDIRECT(Data!$J$2),"P")</f>
        <v>0</v>
      </c>
      <c r="AR1695" s="45">
        <f ca="1">COUNTIFS(INDIRECT(Data!$J$2),"A")</f>
        <v>0</v>
      </c>
      <c r="AS1695" s="46">
        <f ca="1">COUNTIFS(INDIRECT(Data!$J$2),"L")</f>
        <v>0</v>
      </c>
      <c r="AT1695" s="47" t="str">
        <f ca="1">IFERROR(Attd_Sheet[[#This Row],[Classes Attended]]/Attd_Sheet[[#This Row],[Column1]],"")</f>
        <v/>
      </c>
      <c r="AU1695" s="26"/>
    </row>
    <row r="1696" spans="1:47" hidden="1" x14ac:dyDescent="0.25">
      <c r="A1696" s="42">
        <f>COUNTIFS(Attd_Sheet[Student ID],Attd_Sheet[[#This Row],[Student ID]])</f>
        <v>0</v>
      </c>
      <c r="B1696" s="13"/>
      <c r="C1696" s="13"/>
      <c r="D1696" s="76"/>
      <c r="E1696" s="75"/>
      <c r="F1696" s="15"/>
      <c r="G1696" s="78"/>
      <c r="H1696" s="15"/>
      <c r="I1696" s="210"/>
      <c r="J1696" s="77"/>
      <c r="K1696" s="4"/>
      <c r="L1696" s="4"/>
      <c r="M1696" s="4"/>
      <c r="N1696" s="185"/>
      <c r="O1696" s="4"/>
      <c r="P1696" s="4"/>
      <c r="Q1696" s="4"/>
      <c r="R1696" s="4"/>
      <c r="S1696" s="4"/>
      <c r="T1696" s="4"/>
      <c r="U1696" s="4"/>
      <c r="V1696" s="4"/>
      <c r="W1696" s="185"/>
      <c r="X1696" s="4"/>
      <c r="Y1696" s="4"/>
      <c r="Z1696" s="4"/>
      <c r="AA1696" s="4"/>
      <c r="AB1696" s="4"/>
      <c r="AC1696" s="4"/>
      <c r="AD1696" s="4"/>
      <c r="AE1696" s="236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5">
        <f ca="1">COUNTIFS(INDIRECT(Data!$J$2),"&lt;&gt;")</f>
        <v>0</v>
      </c>
      <c r="AQ1696" s="45">
        <f ca="1">COUNTIFS(INDIRECT(Data!$J$2),"P")</f>
        <v>0</v>
      </c>
      <c r="AR1696" s="45">
        <f ca="1">COUNTIFS(INDIRECT(Data!$J$2),"A")</f>
        <v>0</v>
      </c>
      <c r="AS1696" s="46">
        <f ca="1">COUNTIFS(INDIRECT(Data!$J$2),"L")</f>
        <v>0</v>
      </c>
      <c r="AT1696" s="47" t="str">
        <f ca="1">IFERROR(Attd_Sheet[[#This Row],[Classes Attended]]/Attd_Sheet[[#This Row],[Column1]],"")</f>
        <v/>
      </c>
      <c r="AU1696" s="26"/>
    </row>
    <row r="1697" spans="1:47" hidden="1" x14ac:dyDescent="0.25">
      <c r="A1697" s="42">
        <f>COUNTIFS(Attd_Sheet[Student ID],Attd_Sheet[[#This Row],[Student ID]])</f>
        <v>0</v>
      </c>
      <c r="B1697" s="13"/>
      <c r="C1697" s="13"/>
      <c r="D1697" s="76"/>
      <c r="E1697" s="75"/>
      <c r="F1697" s="15"/>
      <c r="G1697" s="78"/>
      <c r="H1697" s="15"/>
      <c r="I1697" s="210"/>
      <c r="J1697" s="77"/>
      <c r="K1697" s="4"/>
      <c r="L1697" s="4"/>
      <c r="M1697" s="4"/>
      <c r="N1697" s="185"/>
      <c r="O1697" s="4"/>
      <c r="P1697" s="4"/>
      <c r="Q1697" s="4"/>
      <c r="R1697" s="4"/>
      <c r="S1697" s="4"/>
      <c r="T1697" s="4"/>
      <c r="U1697" s="4"/>
      <c r="V1697" s="4"/>
      <c r="W1697" s="185"/>
      <c r="X1697" s="4"/>
      <c r="Y1697" s="4"/>
      <c r="Z1697" s="4"/>
      <c r="AA1697" s="4"/>
      <c r="AB1697" s="4"/>
      <c r="AC1697" s="4"/>
      <c r="AD1697" s="4"/>
      <c r="AE1697" s="236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5">
        <f ca="1">COUNTIFS(INDIRECT(Data!$J$2),"&lt;&gt;")</f>
        <v>0</v>
      </c>
      <c r="AQ1697" s="45">
        <f ca="1">COUNTIFS(INDIRECT(Data!$J$2),"P")</f>
        <v>0</v>
      </c>
      <c r="AR1697" s="45">
        <f ca="1">COUNTIFS(INDIRECT(Data!$J$2),"A")</f>
        <v>0</v>
      </c>
      <c r="AS1697" s="46">
        <f ca="1">COUNTIFS(INDIRECT(Data!$J$2),"L")</f>
        <v>0</v>
      </c>
      <c r="AT1697" s="47" t="str">
        <f ca="1">IFERROR(Attd_Sheet[[#This Row],[Classes Attended]]/Attd_Sheet[[#This Row],[Column1]],"")</f>
        <v/>
      </c>
      <c r="AU1697" s="26"/>
    </row>
    <row r="1698" spans="1:47" hidden="1" x14ac:dyDescent="0.25">
      <c r="A1698" s="42">
        <f>COUNTIFS(Attd_Sheet[Student ID],Attd_Sheet[[#This Row],[Student ID]])</f>
        <v>0</v>
      </c>
      <c r="B1698" s="13"/>
      <c r="C1698" s="13"/>
      <c r="D1698" s="76"/>
      <c r="E1698" s="75"/>
      <c r="F1698" s="15"/>
      <c r="G1698" s="78"/>
      <c r="H1698" s="15"/>
      <c r="I1698" s="210"/>
      <c r="J1698" s="77"/>
      <c r="K1698" s="4"/>
      <c r="L1698" s="4"/>
      <c r="M1698" s="4"/>
      <c r="N1698" s="185"/>
      <c r="O1698" s="4"/>
      <c r="P1698" s="4"/>
      <c r="Q1698" s="4"/>
      <c r="R1698" s="4"/>
      <c r="S1698" s="4"/>
      <c r="T1698" s="4"/>
      <c r="U1698" s="4"/>
      <c r="V1698" s="4"/>
      <c r="W1698" s="185"/>
      <c r="X1698" s="4"/>
      <c r="Y1698" s="4"/>
      <c r="Z1698" s="4"/>
      <c r="AA1698" s="4"/>
      <c r="AB1698" s="4"/>
      <c r="AC1698" s="4"/>
      <c r="AD1698" s="4"/>
      <c r="AE1698" s="236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5">
        <f ca="1">COUNTIFS(INDIRECT(Data!$J$2),"&lt;&gt;")</f>
        <v>0</v>
      </c>
      <c r="AQ1698" s="45">
        <f ca="1">COUNTIFS(INDIRECT(Data!$J$2),"P")</f>
        <v>0</v>
      </c>
      <c r="AR1698" s="45">
        <f ca="1">COUNTIFS(INDIRECT(Data!$J$2),"A")</f>
        <v>0</v>
      </c>
      <c r="AS1698" s="46">
        <f ca="1">COUNTIFS(INDIRECT(Data!$J$2),"L")</f>
        <v>0</v>
      </c>
      <c r="AT1698" s="47" t="str">
        <f ca="1">IFERROR(Attd_Sheet[[#This Row],[Classes Attended]]/Attd_Sheet[[#This Row],[Column1]],"")</f>
        <v/>
      </c>
      <c r="AU1698" s="26"/>
    </row>
    <row r="1699" spans="1:47" hidden="1" x14ac:dyDescent="0.25">
      <c r="A1699" s="42">
        <f>COUNTIFS(Attd_Sheet[Student ID],Attd_Sheet[[#This Row],[Student ID]])</f>
        <v>0</v>
      </c>
      <c r="B1699" s="13"/>
      <c r="C1699" s="13"/>
      <c r="D1699" s="76"/>
      <c r="E1699" s="75"/>
      <c r="F1699" s="15"/>
      <c r="G1699" s="78"/>
      <c r="H1699" s="15"/>
      <c r="I1699" s="210"/>
      <c r="J1699" s="77"/>
      <c r="K1699" s="4"/>
      <c r="L1699" s="4"/>
      <c r="M1699" s="4"/>
      <c r="N1699" s="185"/>
      <c r="O1699" s="4"/>
      <c r="P1699" s="4"/>
      <c r="Q1699" s="4"/>
      <c r="R1699" s="4"/>
      <c r="S1699" s="4"/>
      <c r="T1699" s="4"/>
      <c r="U1699" s="4"/>
      <c r="V1699" s="4"/>
      <c r="W1699" s="185"/>
      <c r="X1699" s="4"/>
      <c r="Y1699" s="4"/>
      <c r="Z1699" s="4"/>
      <c r="AA1699" s="4"/>
      <c r="AB1699" s="4"/>
      <c r="AC1699" s="4"/>
      <c r="AD1699" s="4"/>
      <c r="AE1699" s="236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5">
        <f ca="1">COUNTIFS(INDIRECT(Data!$J$2),"&lt;&gt;")</f>
        <v>0</v>
      </c>
      <c r="AQ1699" s="45">
        <f ca="1">COUNTIFS(INDIRECT(Data!$J$2),"P")</f>
        <v>0</v>
      </c>
      <c r="AR1699" s="45">
        <f ca="1">COUNTIFS(INDIRECT(Data!$J$2),"A")</f>
        <v>0</v>
      </c>
      <c r="AS1699" s="46">
        <f ca="1">COUNTIFS(INDIRECT(Data!$J$2),"L")</f>
        <v>0</v>
      </c>
      <c r="AT1699" s="47" t="str">
        <f ca="1">IFERROR(Attd_Sheet[[#This Row],[Classes Attended]]/Attd_Sheet[[#This Row],[Column1]],"")</f>
        <v/>
      </c>
      <c r="AU1699" s="26"/>
    </row>
    <row r="1700" spans="1:47" hidden="1" x14ac:dyDescent="0.25">
      <c r="A1700" s="42">
        <f>COUNTIFS(Attd_Sheet[Student ID],Attd_Sheet[[#This Row],[Student ID]])</f>
        <v>0</v>
      </c>
      <c r="B1700" s="13"/>
      <c r="C1700" s="13"/>
      <c r="D1700" s="76"/>
      <c r="E1700" s="75"/>
      <c r="F1700" s="15"/>
      <c r="G1700" s="78"/>
      <c r="H1700" s="15"/>
      <c r="I1700" s="210"/>
      <c r="J1700" s="77"/>
      <c r="K1700" s="4"/>
      <c r="L1700" s="4"/>
      <c r="M1700" s="4"/>
      <c r="N1700" s="185"/>
      <c r="O1700" s="4"/>
      <c r="P1700" s="4"/>
      <c r="Q1700" s="4"/>
      <c r="R1700" s="4"/>
      <c r="S1700" s="4"/>
      <c r="T1700" s="4"/>
      <c r="U1700" s="4"/>
      <c r="V1700" s="4"/>
      <c r="W1700" s="185"/>
      <c r="X1700" s="4"/>
      <c r="Y1700" s="4"/>
      <c r="Z1700" s="4"/>
      <c r="AA1700" s="4"/>
      <c r="AB1700" s="4"/>
      <c r="AC1700" s="4"/>
      <c r="AD1700" s="4"/>
      <c r="AE1700" s="236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5">
        <f ca="1">COUNTIFS(INDIRECT(Data!$J$2),"&lt;&gt;")</f>
        <v>0</v>
      </c>
      <c r="AQ1700" s="45">
        <f ca="1">COUNTIFS(INDIRECT(Data!$J$2),"P")</f>
        <v>0</v>
      </c>
      <c r="AR1700" s="45">
        <f ca="1">COUNTIFS(INDIRECT(Data!$J$2),"A")</f>
        <v>0</v>
      </c>
      <c r="AS1700" s="46">
        <f ca="1">COUNTIFS(INDIRECT(Data!$J$2),"L")</f>
        <v>0</v>
      </c>
      <c r="AT1700" s="47" t="str">
        <f ca="1">IFERROR(Attd_Sheet[[#This Row],[Classes Attended]]/Attd_Sheet[[#This Row],[Column1]],"")</f>
        <v/>
      </c>
      <c r="AU1700" s="26"/>
    </row>
    <row r="1701" spans="1:47" hidden="1" x14ac:dyDescent="0.25">
      <c r="A1701" s="42">
        <f>COUNTIFS(Attd_Sheet[Student ID],Attd_Sheet[[#This Row],[Student ID]])</f>
        <v>0</v>
      </c>
      <c r="B1701" s="13"/>
      <c r="C1701" s="13"/>
      <c r="D1701" s="76"/>
      <c r="E1701" s="75"/>
      <c r="F1701" s="15"/>
      <c r="G1701" s="78"/>
      <c r="H1701" s="15"/>
      <c r="I1701" s="210"/>
      <c r="J1701" s="77"/>
      <c r="K1701" s="4"/>
      <c r="L1701" s="4"/>
      <c r="M1701" s="4"/>
      <c r="N1701" s="185"/>
      <c r="O1701" s="4"/>
      <c r="P1701" s="4"/>
      <c r="Q1701" s="4"/>
      <c r="R1701" s="4"/>
      <c r="S1701" s="4"/>
      <c r="T1701" s="4"/>
      <c r="U1701" s="4"/>
      <c r="V1701" s="4"/>
      <c r="W1701" s="185"/>
      <c r="X1701" s="4"/>
      <c r="Y1701" s="4"/>
      <c r="Z1701" s="4"/>
      <c r="AA1701" s="4"/>
      <c r="AB1701" s="4"/>
      <c r="AC1701" s="4"/>
      <c r="AD1701" s="4"/>
      <c r="AE1701" s="236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5">
        <f ca="1">COUNTIFS(INDIRECT(Data!$J$2),"&lt;&gt;")</f>
        <v>0</v>
      </c>
      <c r="AQ1701" s="45">
        <f ca="1">COUNTIFS(INDIRECT(Data!$J$2),"P")</f>
        <v>0</v>
      </c>
      <c r="AR1701" s="45">
        <f ca="1">COUNTIFS(INDIRECT(Data!$J$2),"A")</f>
        <v>0</v>
      </c>
      <c r="AS1701" s="46">
        <f ca="1">COUNTIFS(INDIRECT(Data!$J$2),"L")</f>
        <v>0</v>
      </c>
      <c r="AT1701" s="47" t="str">
        <f ca="1">IFERROR(Attd_Sheet[[#This Row],[Classes Attended]]/Attd_Sheet[[#This Row],[Column1]],"")</f>
        <v/>
      </c>
      <c r="AU1701" s="26"/>
    </row>
    <row r="1702" spans="1:47" hidden="1" x14ac:dyDescent="0.25">
      <c r="A1702" s="42">
        <f>COUNTIFS(Attd_Sheet[Student ID],Attd_Sheet[[#This Row],[Student ID]])</f>
        <v>0</v>
      </c>
      <c r="B1702" s="13"/>
      <c r="C1702" s="13"/>
      <c r="D1702" s="76"/>
      <c r="E1702" s="75"/>
      <c r="F1702" s="15"/>
      <c r="G1702" s="78"/>
      <c r="H1702" s="15"/>
      <c r="I1702" s="210"/>
      <c r="J1702" s="77"/>
      <c r="K1702" s="4"/>
      <c r="L1702" s="4"/>
      <c r="M1702" s="4"/>
      <c r="N1702" s="185"/>
      <c r="O1702" s="4"/>
      <c r="P1702" s="4"/>
      <c r="Q1702" s="4"/>
      <c r="R1702" s="4"/>
      <c r="S1702" s="4"/>
      <c r="T1702" s="4"/>
      <c r="U1702" s="4"/>
      <c r="V1702" s="4"/>
      <c r="W1702" s="185"/>
      <c r="X1702" s="4"/>
      <c r="Y1702" s="4"/>
      <c r="Z1702" s="4"/>
      <c r="AA1702" s="4"/>
      <c r="AB1702" s="4"/>
      <c r="AC1702" s="4"/>
      <c r="AD1702" s="4"/>
      <c r="AE1702" s="236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5">
        <f ca="1">COUNTIFS(INDIRECT(Data!$J$2),"&lt;&gt;")</f>
        <v>0</v>
      </c>
      <c r="AQ1702" s="45">
        <f ca="1">COUNTIFS(INDIRECT(Data!$J$2),"P")</f>
        <v>0</v>
      </c>
      <c r="AR1702" s="45">
        <f ca="1">COUNTIFS(INDIRECT(Data!$J$2),"A")</f>
        <v>0</v>
      </c>
      <c r="AS1702" s="46">
        <f ca="1">COUNTIFS(INDIRECT(Data!$J$2),"L")</f>
        <v>0</v>
      </c>
      <c r="AT1702" s="47" t="str">
        <f ca="1">IFERROR(Attd_Sheet[[#This Row],[Classes Attended]]/Attd_Sheet[[#This Row],[Column1]],"")</f>
        <v/>
      </c>
      <c r="AU1702" s="26"/>
    </row>
    <row r="1703" spans="1:47" hidden="1" x14ac:dyDescent="0.25">
      <c r="A1703" s="42">
        <f>COUNTIFS(Attd_Sheet[Student ID],Attd_Sheet[[#This Row],[Student ID]])</f>
        <v>0</v>
      </c>
      <c r="B1703" s="13"/>
      <c r="C1703" s="13"/>
      <c r="D1703" s="76"/>
      <c r="E1703" s="75"/>
      <c r="F1703" s="15"/>
      <c r="G1703" s="78"/>
      <c r="H1703" s="15"/>
      <c r="I1703" s="210"/>
      <c r="J1703" s="77"/>
      <c r="K1703" s="4"/>
      <c r="L1703" s="4"/>
      <c r="M1703" s="4"/>
      <c r="N1703" s="185"/>
      <c r="O1703" s="4"/>
      <c r="P1703" s="4"/>
      <c r="Q1703" s="4"/>
      <c r="R1703" s="4"/>
      <c r="S1703" s="4"/>
      <c r="T1703" s="4"/>
      <c r="U1703" s="4"/>
      <c r="V1703" s="4"/>
      <c r="W1703" s="185"/>
      <c r="X1703" s="4"/>
      <c r="Y1703" s="4"/>
      <c r="Z1703" s="4"/>
      <c r="AA1703" s="4"/>
      <c r="AB1703" s="4"/>
      <c r="AC1703" s="4"/>
      <c r="AD1703" s="4"/>
      <c r="AE1703" s="236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5">
        <f ca="1">COUNTIFS(INDIRECT(Data!$J$2),"&lt;&gt;")</f>
        <v>0</v>
      </c>
      <c r="AQ1703" s="45">
        <f ca="1">COUNTIFS(INDIRECT(Data!$J$2),"P")</f>
        <v>0</v>
      </c>
      <c r="AR1703" s="45">
        <f ca="1">COUNTIFS(INDIRECT(Data!$J$2),"A")</f>
        <v>0</v>
      </c>
      <c r="AS1703" s="46">
        <f ca="1">COUNTIFS(INDIRECT(Data!$J$2),"L")</f>
        <v>0</v>
      </c>
      <c r="AT1703" s="47" t="str">
        <f ca="1">IFERROR(Attd_Sheet[[#This Row],[Classes Attended]]/Attd_Sheet[[#This Row],[Column1]],"")</f>
        <v/>
      </c>
      <c r="AU1703" s="26"/>
    </row>
    <row r="1704" spans="1:47" hidden="1" x14ac:dyDescent="0.25">
      <c r="A1704" s="42">
        <f>COUNTIFS(Attd_Sheet[Student ID],Attd_Sheet[[#This Row],[Student ID]])</f>
        <v>0</v>
      </c>
      <c r="B1704" s="13"/>
      <c r="C1704" s="13"/>
      <c r="D1704" s="76"/>
      <c r="E1704" s="75"/>
      <c r="F1704" s="15"/>
      <c r="G1704" s="78"/>
      <c r="H1704" s="15"/>
      <c r="I1704" s="210"/>
      <c r="J1704" s="77"/>
      <c r="K1704" s="4"/>
      <c r="L1704" s="4"/>
      <c r="M1704" s="4"/>
      <c r="N1704" s="185"/>
      <c r="O1704" s="4"/>
      <c r="P1704" s="4"/>
      <c r="Q1704" s="4"/>
      <c r="R1704" s="4"/>
      <c r="S1704" s="4"/>
      <c r="T1704" s="4"/>
      <c r="U1704" s="4"/>
      <c r="V1704" s="4"/>
      <c r="W1704" s="185"/>
      <c r="X1704" s="4"/>
      <c r="Y1704" s="4"/>
      <c r="Z1704" s="4"/>
      <c r="AA1704" s="4"/>
      <c r="AB1704" s="4"/>
      <c r="AC1704" s="4"/>
      <c r="AD1704" s="4"/>
      <c r="AE1704" s="236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5">
        <f ca="1">COUNTIFS(INDIRECT(Data!$J$2),"&lt;&gt;")</f>
        <v>0</v>
      </c>
      <c r="AQ1704" s="45">
        <f ca="1">COUNTIFS(INDIRECT(Data!$J$2),"P")</f>
        <v>0</v>
      </c>
      <c r="AR1704" s="45">
        <f ca="1">COUNTIFS(INDIRECT(Data!$J$2),"A")</f>
        <v>0</v>
      </c>
      <c r="AS1704" s="46">
        <f ca="1">COUNTIFS(INDIRECT(Data!$J$2),"L")</f>
        <v>0</v>
      </c>
      <c r="AT1704" s="47" t="str">
        <f ca="1">IFERROR(Attd_Sheet[[#This Row],[Classes Attended]]/Attd_Sheet[[#This Row],[Column1]],"")</f>
        <v/>
      </c>
      <c r="AU1704" s="26"/>
    </row>
    <row r="1705" spans="1:47" hidden="1" x14ac:dyDescent="0.25">
      <c r="A1705" s="42">
        <f>COUNTIFS(Attd_Sheet[Student ID],Attd_Sheet[[#This Row],[Student ID]])</f>
        <v>0</v>
      </c>
      <c r="B1705" s="13"/>
      <c r="C1705" s="13"/>
      <c r="D1705" s="76"/>
      <c r="E1705" s="75"/>
      <c r="F1705" s="15"/>
      <c r="G1705" s="78"/>
      <c r="H1705" s="15"/>
      <c r="I1705" s="210"/>
      <c r="J1705" s="77"/>
      <c r="K1705" s="4"/>
      <c r="L1705" s="4"/>
      <c r="M1705" s="4"/>
      <c r="N1705" s="185"/>
      <c r="O1705" s="4"/>
      <c r="P1705" s="4"/>
      <c r="Q1705" s="4"/>
      <c r="R1705" s="4"/>
      <c r="S1705" s="4"/>
      <c r="T1705" s="4"/>
      <c r="U1705" s="4"/>
      <c r="V1705" s="4"/>
      <c r="W1705" s="185"/>
      <c r="X1705" s="4"/>
      <c r="Y1705" s="4"/>
      <c r="Z1705" s="4"/>
      <c r="AA1705" s="4"/>
      <c r="AB1705" s="4"/>
      <c r="AC1705" s="4"/>
      <c r="AD1705" s="4"/>
      <c r="AE1705" s="236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5">
        <f ca="1">COUNTIFS(INDIRECT(Data!$J$2),"&lt;&gt;")</f>
        <v>0</v>
      </c>
      <c r="AQ1705" s="45">
        <f ca="1">COUNTIFS(INDIRECT(Data!$J$2),"P")</f>
        <v>0</v>
      </c>
      <c r="AR1705" s="45">
        <f ca="1">COUNTIFS(INDIRECT(Data!$J$2),"A")</f>
        <v>0</v>
      </c>
      <c r="AS1705" s="46">
        <f ca="1">COUNTIFS(INDIRECT(Data!$J$2),"L")</f>
        <v>0</v>
      </c>
      <c r="AT1705" s="47" t="str">
        <f ca="1">IFERROR(Attd_Sheet[[#This Row],[Classes Attended]]/Attd_Sheet[[#This Row],[Column1]],"")</f>
        <v/>
      </c>
      <c r="AU1705" s="26"/>
    </row>
    <row r="1706" spans="1:47" hidden="1" x14ac:dyDescent="0.25">
      <c r="A1706" s="42">
        <f>COUNTIFS(Attd_Sheet[Student ID],Attd_Sheet[[#This Row],[Student ID]])</f>
        <v>0</v>
      </c>
      <c r="B1706" s="13"/>
      <c r="C1706" s="13"/>
      <c r="D1706" s="76"/>
      <c r="E1706" s="75"/>
      <c r="F1706" s="15"/>
      <c r="G1706" s="78"/>
      <c r="H1706" s="15"/>
      <c r="I1706" s="210"/>
      <c r="J1706" s="77"/>
      <c r="K1706" s="4"/>
      <c r="L1706" s="4"/>
      <c r="M1706" s="4"/>
      <c r="N1706" s="185"/>
      <c r="O1706" s="4"/>
      <c r="P1706" s="4"/>
      <c r="Q1706" s="4"/>
      <c r="R1706" s="4"/>
      <c r="S1706" s="4"/>
      <c r="T1706" s="4"/>
      <c r="U1706" s="4"/>
      <c r="V1706" s="4"/>
      <c r="W1706" s="185"/>
      <c r="X1706" s="4"/>
      <c r="Y1706" s="4"/>
      <c r="Z1706" s="4"/>
      <c r="AA1706" s="4"/>
      <c r="AB1706" s="4"/>
      <c r="AC1706" s="4"/>
      <c r="AD1706" s="4"/>
      <c r="AE1706" s="236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5">
        <f ca="1">COUNTIFS(INDIRECT(Data!$J$2),"&lt;&gt;")</f>
        <v>0</v>
      </c>
      <c r="AQ1706" s="45">
        <f ca="1">COUNTIFS(INDIRECT(Data!$J$2),"P")</f>
        <v>0</v>
      </c>
      <c r="AR1706" s="45">
        <f ca="1">COUNTIFS(INDIRECT(Data!$J$2),"A")</f>
        <v>0</v>
      </c>
      <c r="AS1706" s="46">
        <f ca="1">COUNTIFS(INDIRECT(Data!$J$2),"L")</f>
        <v>0</v>
      </c>
      <c r="AT1706" s="47" t="str">
        <f ca="1">IFERROR(Attd_Sheet[[#This Row],[Classes Attended]]/Attd_Sheet[[#This Row],[Column1]],"")</f>
        <v/>
      </c>
      <c r="AU1706" s="26"/>
    </row>
    <row r="1707" spans="1:47" hidden="1" x14ac:dyDescent="0.25">
      <c r="A1707" s="42">
        <f>COUNTIFS(Attd_Sheet[Student ID],Attd_Sheet[[#This Row],[Student ID]])</f>
        <v>0</v>
      </c>
      <c r="B1707" s="13"/>
      <c r="C1707" s="13"/>
      <c r="D1707" s="76"/>
      <c r="E1707" s="75"/>
      <c r="F1707" s="15"/>
      <c r="G1707" s="78"/>
      <c r="H1707" s="15"/>
      <c r="I1707" s="210"/>
      <c r="J1707" s="77"/>
      <c r="K1707" s="4"/>
      <c r="L1707" s="4"/>
      <c r="M1707" s="4"/>
      <c r="N1707" s="185"/>
      <c r="O1707" s="4"/>
      <c r="P1707" s="4"/>
      <c r="Q1707" s="4"/>
      <c r="R1707" s="4"/>
      <c r="S1707" s="4"/>
      <c r="T1707" s="4"/>
      <c r="U1707" s="4"/>
      <c r="V1707" s="4"/>
      <c r="W1707" s="185"/>
      <c r="X1707" s="4"/>
      <c r="Y1707" s="4"/>
      <c r="Z1707" s="4"/>
      <c r="AA1707" s="4"/>
      <c r="AB1707" s="4"/>
      <c r="AC1707" s="4"/>
      <c r="AD1707" s="4"/>
      <c r="AE1707" s="236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5">
        <f ca="1">COUNTIFS(INDIRECT(Data!$J$2),"&lt;&gt;")</f>
        <v>0</v>
      </c>
      <c r="AQ1707" s="45">
        <f ca="1">COUNTIFS(INDIRECT(Data!$J$2),"P")</f>
        <v>0</v>
      </c>
      <c r="AR1707" s="45">
        <f ca="1">COUNTIFS(INDIRECT(Data!$J$2),"A")</f>
        <v>0</v>
      </c>
      <c r="AS1707" s="46">
        <f ca="1">COUNTIFS(INDIRECT(Data!$J$2),"L")</f>
        <v>0</v>
      </c>
      <c r="AT1707" s="47" t="str">
        <f ca="1">IFERROR(Attd_Sheet[[#This Row],[Classes Attended]]/Attd_Sheet[[#This Row],[Column1]],"")</f>
        <v/>
      </c>
      <c r="AU1707" s="26"/>
    </row>
    <row r="1708" spans="1:47" hidden="1" x14ac:dyDescent="0.25">
      <c r="A1708" s="42">
        <f>COUNTIFS(Attd_Sheet[Student ID],Attd_Sheet[[#This Row],[Student ID]])</f>
        <v>0</v>
      </c>
      <c r="B1708" s="13"/>
      <c r="C1708" s="13"/>
      <c r="D1708" s="76"/>
      <c r="E1708" s="75"/>
      <c r="F1708" s="15"/>
      <c r="G1708" s="78"/>
      <c r="H1708" s="15"/>
      <c r="I1708" s="210"/>
      <c r="J1708" s="77"/>
      <c r="K1708" s="4"/>
      <c r="L1708" s="4"/>
      <c r="M1708" s="4"/>
      <c r="N1708" s="185"/>
      <c r="O1708" s="4"/>
      <c r="P1708" s="4"/>
      <c r="Q1708" s="4"/>
      <c r="R1708" s="4"/>
      <c r="S1708" s="4"/>
      <c r="T1708" s="4"/>
      <c r="U1708" s="4"/>
      <c r="V1708" s="4"/>
      <c r="W1708" s="185"/>
      <c r="X1708" s="4"/>
      <c r="Y1708" s="4"/>
      <c r="Z1708" s="4"/>
      <c r="AA1708" s="4"/>
      <c r="AB1708" s="4"/>
      <c r="AC1708" s="4"/>
      <c r="AD1708" s="4"/>
      <c r="AE1708" s="236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5">
        <f ca="1">COUNTIFS(INDIRECT(Data!$J$2),"&lt;&gt;")</f>
        <v>0</v>
      </c>
      <c r="AQ1708" s="45">
        <f ca="1">COUNTIFS(INDIRECT(Data!$J$2),"P")</f>
        <v>0</v>
      </c>
      <c r="AR1708" s="45">
        <f ca="1">COUNTIFS(INDIRECT(Data!$J$2),"A")</f>
        <v>0</v>
      </c>
      <c r="AS1708" s="46">
        <f ca="1">COUNTIFS(INDIRECT(Data!$J$2),"L")</f>
        <v>0</v>
      </c>
      <c r="AT1708" s="47" t="str">
        <f ca="1">IFERROR(Attd_Sheet[[#This Row],[Classes Attended]]/Attd_Sheet[[#This Row],[Column1]],"")</f>
        <v/>
      </c>
      <c r="AU1708" s="26"/>
    </row>
    <row r="1709" spans="1:47" hidden="1" x14ac:dyDescent="0.25">
      <c r="A1709" s="42">
        <f>COUNTIFS(Attd_Sheet[Student ID],Attd_Sheet[[#This Row],[Student ID]])</f>
        <v>0</v>
      </c>
      <c r="B1709" s="13"/>
      <c r="C1709" s="13"/>
      <c r="D1709" s="76"/>
      <c r="E1709" s="75"/>
      <c r="F1709" s="15"/>
      <c r="G1709" s="78"/>
      <c r="H1709" s="15"/>
      <c r="I1709" s="210"/>
      <c r="J1709" s="77"/>
      <c r="K1709" s="4"/>
      <c r="L1709" s="4"/>
      <c r="M1709" s="4"/>
      <c r="N1709" s="185"/>
      <c r="O1709" s="4"/>
      <c r="P1709" s="4"/>
      <c r="Q1709" s="4"/>
      <c r="R1709" s="4"/>
      <c r="S1709" s="4"/>
      <c r="T1709" s="4"/>
      <c r="U1709" s="4"/>
      <c r="V1709" s="4"/>
      <c r="W1709" s="185"/>
      <c r="X1709" s="4"/>
      <c r="Y1709" s="4"/>
      <c r="Z1709" s="4"/>
      <c r="AA1709" s="4"/>
      <c r="AB1709" s="4"/>
      <c r="AC1709" s="4"/>
      <c r="AD1709" s="4"/>
      <c r="AE1709" s="236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5">
        <f ca="1">COUNTIFS(INDIRECT(Data!$J$2),"&lt;&gt;")</f>
        <v>0</v>
      </c>
      <c r="AQ1709" s="45">
        <f ca="1">COUNTIFS(INDIRECT(Data!$J$2),"P")</f>
        <v>0</v>
      </c>
      <c r="AR1709" s="45">
        <f ca="1">COUNTIFS(INDIRECT(Data!$J$2),"A")</f>
        <v>0</v>
      </c>
      <c r="AS1709" s="46">
        <f ca="1">COUNTIFS(INDIRECT(Data!$J$2),"L")</f>
        <v>0</v>
      </c>
      <c r="AT1709" s="47" t="str">
        <f ca="1">IFERROR(Attd_Sheet[[#This Row],[Classes Attended]]/Attd_Sheet[[#This Row],[Column1]],"")</f>
        <v/>
      </c>
      <c r="AU1709" s="26"/>
    </row>
    <row r="1710" spans="1:47" hidden="1" x14ac:dyDescent="0.25">
      <c r="A1710" s="42">
        <f>COUNTIFS(Attd_Sheet[Student ID],Attd_Sheet[[#This Row],[Student ID]])</f>
        <v>0</v>
      </c>
      <c r="B1710" s="13"/>
      <c r="C1710" s="13"/>
      <c r="D1710" s="76"/>
      <c r="E1710" s="75"/>
      <c r="F1710" s="15"/>
      <c r="G1710" s="78"/>
      <c r="H1710" s="15"/>
      <c r="I1710" s="210"/>
      <c r="J1710" s="77"/>
      <c r="K1710" s="4"/>
      <c r="L1710" s="4"/>
      <c r="M1710" s="4"/>
      <c r="N1710" s="185"/>
      <c r="O1710" s="4"/>
      <c r="P1710" s="4"/>
      <c r="Q1710" s="4"/>
      <c r="R1710" s="4"/>
      <c r="S1710" s="4"/>
      <c r="T1710" s="4"/>
      <c r="U1710" s="4"/>
      <c r="V1710" s="4"/>
      <c r="W1710" s="185"/>
      <c r="X1710" s="4"/>
      <c r="Y1710" s="4"/>
      <c r="Z1710" s="4"/>
      <c r="AA1710" s="4"/>
      <c r="AB1710" s="4"/>
      <c r="AC1710" s="4"/>
      <c r="AD1710" s="4"/>
      <c r="AE1710" s="236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5">
        <f ca="1">COUNTIFS(INDIRECT(Data!$J$2),"&lt;&gt;")</f>
        <v>0</v>
      </c>
      <c r="AQ1710" s="45">
        <f ca="1">COUNTIFS(INDIRECT(Data!$J$2),"P")</f>
        <v>0</v>
      </c>
      <c r="AR1710" s="45">
        <f ca="1">COUNTIFS(INDIRECT(Data!$J$2),"A")</f>
        <v>0</v>
      </c>
      <c r="AS1710" s="46">
        <f ca="1">COUNTIFS(INDIRECT(Data!$J$2),"L")</f>
        <v>0</v>
      </c>
      <c r="AT1710" s="47" t="str">
        <f ca="1">IFERROR(Attd_Sheet[[#This Row],[Classes Attended]]/Attd_Sheet[[#This Row],[Column1]],"")</f>
        <v/>
      </c>
      <c r="AU1710" s="26"/>
    </row>
    <row r="1711" spans="1:47" hidden="1" x14ac:dyDescent="0.25">
      <c r="A1711" s="42">
        <f>COUNTIFS(Attd_Sheet[Student ID],Attd_Sheet[[#This Row],[Student ID]])</f>
        <v>0</v>
      </c>
      <c r="B1711" s="13"/>
      <c r="C1711" s="13"/>
      <c r="D1711" s="76"/>
      <c r="E1711" s="75"/>
      <c r="F1711" s="15"/>
      <c r="G1711" s="78"/>
      <c r="H1711" s="15"/>
      <c r="I1711" s="210"/>
      <c r="J1711" s="77"/>
      <c r="K1711" s="4"/>
      <c r="L1711" s="4"/>
      <c r="M1711" s="4"/>
      <c r="N1711" s="185"/>
      <c r="O1711" s="4"/>
      <c r="P1711" s="4"/>
      <c r="Q1711" s="4"/>
      <c r="R1711" s="4"/>
      <c r="S1711" s="4"/>
      <c r="T1711" s="4"/>
      <c r="U1711" s="4"/>
      <c r="V1711" s="4"/>
      <c r="W1711" s="185"/>
      <c r="X1711" s="4"/>
      <c r="Y1711" s="4"/>
      <c r="Z1711" s="4"/>
      <c r="AA1711" s="4"/>
      <c r="AB1711" s="4"/>
      <c r="AC1711" s="4"/>
      <c r="AD1711" s="4"/>
      <c r="AE1711" s="236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5">
        <f ca="1">COUNTIFS(INDIRECT(Data!$J$2),"&lt;&gt;")</f>
        <v>0</v>
      </c>
      <c r="AQ1711" s="45">
        <f ca="1">COUNTIFS(INDIRECT(Data!$J$2),"P")</f>
        <v>0</v>
      </c>
      <c r="AR1711" s="45">
        <f ca="1">COUNTIFS(INDIRECT(Data!$J$2),"A")</f>
        <v>0</v>
      </c>
      <c r="AS1711" s="46">
        <f ca="1">COUNTIFS(INDIRECT(Data!$J$2),"L")</f>
        <v>0</v>
      </c>
      <c r="AT1711" s="47" t="str">
        <f ca="1">IFERROR(Attd_Sheet[[#This Row],[Classes Attended]]/Attd_Sheet[[#This Row],[Column1]],"")</f>
        <v/>
      </c>
      <c r="AU1711" s="26"/>
    </row>
    <row r="1712" spans="1:47" hidden="1" x14ac:dyDescent="0.25">
      <c r="A1712" s="42">
        <f>COUNTIFS(Attd_Sheet[Student ID],Attd_Sheet[[#This Row],[Student ID]])</f>
        <v>0</v>
      </c>
      <c r="B1712" s="13"/>
      <c r="C1712" s="13"/>
      <c r="D1712" s="76"/>
      <c r="E1712" s="75"/>
      <c r="F1712" s="15"/>
      <c r="G1712" s="78"/>
      <c r="H1712" s="15"/>
      <c r="I1712" s="210"/>
      <c r="J1712" s="77"/>
      <c r="K1712" s="4"/>
      <c r="L1712" s="4"/>
      <c r="M1712" s="4"/>
      <c r="N1712" s="185"/>
      <c r="O1712" s="4"/>
      <c r="P1712" s="4"/>
      <c r="Q1712" s="4"/>
      <c r="R1712" s="4"/>
      <c r="S1712" s="4"/>
      <c r="T1712" s="4"/>
      <c r="U1712" s="4"/>
      <c r="V1712" s="4"/>
      <c r="W1712" s="185"/>
      <c r="X1712" s="4"/>
      <c r="Y1712" s="4"/>
      <c r="Z1712" s="4"/>
      <c r="AA1712" s="4"/>
      <c r="AB1712" s="4"/>
      <c r="AC1712" s="4"/>
      <c r="AD1712" s="4"/>
      <c r="AE1712" s="236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5">
        <f ca="1">COUNTIFS(INDIRECT(Data!$J$2),"&lt;&gt;")</f>
        <v>0</v>
      </c>
      <c r="AQ1712" s="45">
        <f ca="1">COUNTIFS(INDIRECT(Data!$J$2),"P")</f>
        <v>0</v>
      </c>
      <c r="AR1712" s="45">
        <f ca="1">COUNTIFS(INDIRECT(Data!$J$2),"A")</f>
        <v>0</v>
      </c>
      <c r="AS1712" s="46">
        <f ca="1">COUNTIFS(INDIRECT(Data!$J$2),"L")</f>
        <v>0</v>
      </c>
      <c r="AT1712" s="47" t="str">
        <f ca="1">IFERROR(Attd_Sheet[[#This Row],[Classes Attended]]/Attd_Sheet[[#This Row],[Column1]],"")</f>
        <v/>
      </c>
      <c r="AU1712" s="26"/>
    </row>
    <row r="1713" spans="1:47" hidden="1" x14ac:dyDescent="0.25">
      <c r="A1713" s="42">
        <f>COUNTIFS(Attd_Sheet[Student ID],Attd_Sheet[[#This Row],[Student ID]])</f>
        <v>0</v>
      </c>
      <c r="B1713" s="13"/>
      <c r="C1713" s="13"/>
      <c r="D1713" s="76"/>
      <c r="E1713" s="75"/>
      <c r="F1713" s="15"/>
      <c r="G1713" s="78"/>
      <c r="H1713" s="15"/>
      <c r="I1713" s="210"/>
      <c r="J1713" s="77"/>
      <c r="K1713" s="4"/>
      <c r="L1713" s="4"/>
      <c r="M1713" s="4"/>
      <c r="N1713" s="185"/>
      <c r="O1713" s="4"/>
      <c r="P1713" s="4"/>
      <c r="Q1713" s="4"/>
      <c r="R1713" s="4"/>
      <c r="S1713" s="4"/>
      <c r="T1713" s="4"/>
      <c r="U1713" s="4"/>
      <c r="V1713" s="4"/>
      <c r="W1713" s="185"/>
      <c r="X1713" s="4"/>
      <c r="Y1713" s="4"/>
      <c r="Z1713" s="4"/>
      <c r="AA1713" s="4"/>
      <c r="AB1713" s="4"/>
      <c r="AC1713" s="4"/>
      <c r="AD1713" s="4"/>
      <c r="AE1713" s="236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5">
        <f ca="1">COUNTIFS(INDIRECT(Data!$J$2),"&lt;&gt;")</f>
        <v>0</v>
      </c>
      <c r="AQ1713" s="45">
        <f ca="1">COUNTIFS(INDIRECT(Data!$J$2),"P")</f>
        <v>0</v>
      </c>
      <c r="AR1713" s="45">
        <f ca="1">COUNTIFS(INDIRECT(Data!$J$2),"A")</f>
        <v>0</v>
      </c>
      <c r="AS1713" s="46">
        <f ca="1">COUNTIFS(INDIRECT(Data!$J$2),"L")</f>
        <v>0</v>
      </c>
      <c r="AT1713" s="47" t="str">
        <f ca="1">IFERROR(Attd_Sheet[[#This Row],[Classes Attended]]/Attd_Sheet[[#This Row],[Column1]],"")</f>
        <v/>
      </c>
      <c r="AU1713" s="26"/>
    </row>
    <row r="1714" spans="1:47" hidden="1" x14ac:dyDescent="0.25">
      <c r="A1714" s="42">
        <f>COUNTIFS(Attd_Sheet[Student ID],Attd_Sheet[[#This Row],[Student ID]])</f>
        <v>0</v>
      </c>
      <c r="B1714" s="13"/>
      <c r="C1714" s="13"/>
      <c r="D1714" s="76"/>
      <c r="E1714" s="75"/>
      <c r="F1714" s="15"/>
      <c r="G1714" s="78"/>
      <c r="H1714" s="15"/>
      <c r="I1714" s="210"/>
      <c r="J1714" s="77"/>
      <c r="K1714" s="4"/>
      <c r="L1714" s="4"/>
      <c r="M1714" s="4"/>
      <c r="N1714" s="185"/>
      <c r="O1714" s="4"/>
      <c r="P1714" s="4"/>
      <c r="Q1714" s="4"/>
      <c r="R1714" s="4"/>
      <c r="S1714" s="4"/>
      <c r="T1714" s="4"/>
      <c r="U1714" s="4"/>
      <c r="V1714" s="4"/>
      <c r="W1714" s="185"/>
      <c r="X1714" s="4"/>
      <c r="Y1714" s="4"/>
      <c r="Z1714" s="4"/>
      <c r="AA1714" s="4"/>
      <c r="AB1714" s="4"/>
      <c r="AC1714" s="4"/>
      <c r="AD1714" s="4"/>
      <c r="AE1714" s="236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5">
        <f ca="1">COUNTIFS(INDIRECT(Data!$J$2),"&lt;&gt;")</f>
        <v>0</v>
      </c>
      <c r="AQ1714" s="45">
        <f ca="1">COUNTIFS(INDIRECT(Data!$J$2),"P")</f>
        <v>0</v>
      </c>
      <c r="AR1714" s="45">
        <f ca="1">COUNTIFS(INDIRECT(Data!$J$2),"A")</f>
        <v>0</v>
      </c>
      <c r="AS1714" s="46">
        <f ca="1">COUNTIFS(INDIRECT(Data!$J$2),"L")</f>
        <v>0</v>
      </c>
      <c r="AT1714" s="47" t="str">
        <f ca="1">IFERROR(Attd_Sheet[[#This Row],[Classes Attended]]/Attd_Sheet[[#This Row],[Column1]],"")</f>
        <v/>
      </c>
      <c r="AU1714" s="26"/>
    </row>
    <row r="1715" spans="1:47" hidden="1" x14ac:dyDescent="0.25">
      <c r="A1715" s="42">
        <f>COUNTIFS(Attd_Sheet[Student ID],Attd_Sheet[[#This Row],[Student ID]])</f>
        <v>0</v>
      </c>
      <c r="B1715" s="13"/>
      <c r="C1715" s="13"/>
      <c r="D1715" s="76"/>
      <c r="E1715" s="75"/>
      <c r="F1715" s="15"/>
      <c r="G1715" s="78"/>
      <c r="H1715" s="15"/>
      <c r="I1715" s="210"/>
      <c r="J1715" s="77"/>
      <c r="K1715" s="4"/>
      <c r="L1715" s="4"/>
      <c r="M1715" s="4"/>
      <c r="N1715" s="185"/>
      <c r="O1715" s="4"/>
      <c r="P1715" s="4"/>
      <c r="Q1715" s="4"/>
      <c r="R1715" s="4"/>
      <c r="S1715" s="4"/>
      <c r="T1715" s="4"/>
      <c r="U1715" s="4"/>
      <c r="V1715" s="4"/>
      <c r="W1715" s="185"/>
      <c r="X1715" s="4"/>
      <c r="Y1715" s="4"/>
      <c r="Z1715" s="4"/>
      <c r="AA1715" s="4"/>
      <c r="AB1715" s="4"/>
      <c r="AC1715" s="4"/>
      <c r="AD1715" s="4"/>
      <c r="AE1715" s="236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5">
        <f ca="1">COUNTIFS(INDIRECT(Data!$J$2),"&lt;&gt;")</f>
        <v>0</v>
      </c>
      <c r="AQ1715" s="45">
        <f ca="1">COUNTIFS(INDIRECT(Data!$J$2),"P")</f>
        <v>0</v>
      </c>
      <c r="AR1715" s="45">
        <f ca="1">COUNTIFS(INDIRECT(Data!$J$2),"A")</f>
        <v>0</v>
      </c>
      <c r="AS1715" s="46">
        <f ca="1">COUNTIFS(INDIRECT(Data!$J$2),"L")</f>
        <v>0</v>
      </c>
      <c r="AT1715" s="47" t="str">
        <f ca="1">IFERROR(Attd_Sheet[[#This Row],[Classes Attended]]/Attd_Sheet[[#This Row],[Column1]],"")</f>
        <v/>
      </c>
      <c r="AU1715" s="26"/>
    </row>
    <row r="1716" spans="1:47" hidden="1" x14ac:dyDescent="0.25">
      <c r="A1716" s="42">
        <f>COUNTIFS(Attd_Sheet[Student ID],Attd_Sheet[[#This Row],[Student ID]])</f>
        <v>0</v>
      </c>
      <c r="B1716" s="13"/>
      <c r="C1716" s="13"/>
      <c r="D1716" s="76"/>
      <c r="E1716" s="75"/>
      <c r="F1716" s="15"/>
      <c r="G1716" s="78"/>
      <c r="H1716" s="15"/>
      <c r="I1716" s="210"/>
      <c r="J1716" s="77"/>
      <c r="K1716" s="4"/>
      <c r="L1716" s="4"/>
      <c r="M1716" s="4"/>
      <c r="N1716" s="185"/>
      <c r="O1716" s="4"/>
      <c r="P1716" s="4"/>
      <c r="Q1716" s="4"/>
      <c r="R1716" s="4"/>
      <c r="S1716" s="4"/>
      <c r="T1716" s="4"/>
      <c r="U1716" s="4"/>
      <c r="V1716" s="4"/>
      <c r="W1716" s="185"/>
      <c r="X1716" s="4"/>
      <c r="Y1716" s="4"/>
      <c r="Z1716" s="4"/>
      <c r="AA1716" s="4"/>
      <c r="AB1716" s="4"/>
      <c r="AC1716" s="4"/>
      <c r="AD1716" s="4"/>
      <c r="AE1716" s="236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5">
        <f ca="1">COUNTIFS(INDIRECT(Data!$J$2),"&lt;&gt;")</f>
        <v>0</v>
      </c>
      <c r="AQ1716" s="45">
        <f ca="1">COUNTIFS(INDIRECT(Data!$J$2),"P")</f>
        <v>0</v>
      </c>
      <c r="AR1716" s="45">
        <f ca="1">COUNTIFS(INDIRECT(Data!$J$2),"A")</f>
        <v>0</v>
      </c>
      <c r="AS1716" s="46">
        <f ca="1">COUNTIFS(INDIRECT(Data!$J$2),"L")</f>
        <v>0</v>
      </c>
      <c r="AT1716" s="47" t="str">
        <f ca="1">IFERROR(Attd_Sheet[[#This Row],[Classes Attended]]/Attd_Sheet[[#This Row],[Column1]],"")</f>
        <v/>
      </c>
      <c r="AU1716" s="26"/>
    </row>
    <row r="1717" spans="1:47" hidden="1" x14ac:dyDescent="0.25">
      <c r="A1717" s="42">
        <f>COUNTIFS(Attd_Sheet[Student ID],Attd_Sheet[[#This Row],[Student ID]])</f>
        <v>0</v>
      </c>
      <c r="B1717" s="13"/>
      <c r="C1717" s="13"/>
      <c r="D1717" s="76"/>
      <c r="E1717" s="75"/>
      <c r="F1717" s="15"/>
      <c r="G1717" s="78"/>
      <c r="H1717" s="15"/>
      <c r="I1717" s="210"/>
      <c r="J1717" s="77"/>
      <c r="K1717" s="4"/>
      <c r="L1717" s="4"/>
      <c r="M1717" s="4"/>
      <c r="N1717" s="185"/>
      <c r="O1717" s="4"/>
      <c r="P1717" s="4"/>
      <c r="Q1717" s="4"/>
      <c r="R1717" s="4"/>
      <c r="S1717" s="4"/>
      <c r="T1717" s="4"/>
      <c r="U1717" s="4"/>
      <c r="V1717" s="4"/>
      <c r="W1717" s="185"/>
      <c r="X1717" s="4"/>
      <c r="Y1717" s="4"/>
      <c r="Z1717" s="4"/>
      <c r="AA1717" s="4"/>
      <c r="AB1717" s="4"/>
      <c r="AC1717" s="4"/>
      <c r="AD1717" s="4"/>
      <c r="AE1717" s="236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5">
        <f ca="1">COUNTIFS(INDIRECT(Data!$J$2),"&lt;&gt;")</f>
        <v>0</v>
      </c>
      <c r="AQ1717" s="45">
        <f ca="1">COUNTIFS(INDIRECT(Data!$J$2),"P")</f>
        <v>0</v>
      </c>
      <c r="AR1717" s="45">
        <f ca="1">COUNTIFS(INDIRECT(Data!$J$2),"A")</f>
        <v>0</v>
      </c>
      <c r="AS1717" s="46">
        <f ca="1">COUNTIFS(INDIRECT(Data!$J$2),"L")</f>
        <v>0</v>
      </c>
      <c r="AT1717" s="47" t="str">
        <f ca="1">IFERROR(Attd_Sheet[[#This Row],[Classes Attended]]/Attd_Sheet[[#This Row],[Column1]],"")</f>
        <v/>
      </c>
      <c r="AU1717" s="26"/>
    </row>
    <row r="1718" spans="1:47" hidden="1" x14ac:dyDescent="0.25">
      <c r="A1718" s="42">
        <f>COUNTIFS(Attd_Sheet[Student ID],Attd_Sheet[[#This Row],[Student ID]])</f>
        <v>0</v>
      </c>
      <c r="B1718" s="13"/>
      <c r="C1718" s="13"/>
      <c r="D1718" s="76"/>
      <c r="E1718" s="75"/>
      <c r="F1718" s="15"/>
      <c r="G1718" s="78"/>
      <c r="H1718" s="15"/>
      <c r="I1718" s="210"/>
      <c r="J1718" s="77"/>
      <c r="K1718" s="4"/>
      <c r="L1718" s="4"/>
      <c r="M1718" s="4"/>
      <c r="N1718" s="185"/>
      <c r="O1718" s="4"/>
      <c r="P1718" s="4"/>
      <c r="Q1718" s="4"/>
      <c r="R1718" s="4"/>
      <c r="S1718" s="4"/>
      <c r="T1718" s="4"/>
      <c r="U1718" s="4"/>
      <c r="V1718" s="4"/>
      <c r="W1718" s="185"/>
      <c r="X1718" s="4"/>
      <c r="Y1718" s="4"/>
      <c r="Z1718" s="4"/>
      <c r="AA1718" s="4"/>
      <c r="AB1718" s="4"/>
      <c r="AC1718" s="4"/>
      <c r="AD1718" s="4"/>
      <c r="AE1718" s="236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5">
        <f ca="1">COUNTIFS(INDIRECT(Data!$J$2),"&lt;&gt;")</f>
        <v>0</v>
      </c>
      <c r="AQ1718" s="45">
        <f ca="1">COUNTIFS(INDIRECT(Data!$J$2),"P")</f>
        <v>0</v>
      </c>
      <c r="AR1718" s="45">
        <f ca="1">COUNTIFS(INDIRECT(Data!$J$2),"A")</f>
        <v>0</v>
      </c>
      <c r="AS1718" s="46">
        <f ca="1">COUNTIFS(INDIRECT(Data!$J$2),"L")</f>
        <v>0</v>
      </c>
      <c r="AT1718" s="47" t="str">
        <f ca="1">IFERROR(Attd_Sheet[[#This Row],[Classes Attended]]/Attd_Sheet[[#This Row],[Column1]],"")</f>
        <v/>
      </c>
      <c r="AU1718" s="26"/>
    </row>
    <row r="1719" spans="1:47" hidden="1" x14ac:dyDescent="0.25">
      <c r="A1719" s="42">
        <f>COUNTIFS(Attd_Sheet[Student ID],Attd_Sheet[[#This Row],[Student ID]])</f>
        <v>0</v>
      </c>
      <c r="B1719" s="13"/>
      <c r="C1719" s="13"/>
      <c r="D1719" s="76"/>
      <c r="E1719" s="75"/>
      <c r="F1719" s="15"/>
      <c r="G1719" s="78"/>
      <c r="H1719" s="15"/>
      <c r="I1719" s="210"/>
      <c r="J1719" s="77"/>
      <c r="K1719" s="4"/>
      <c r="L1719" s="4"/>
      <c r="M1719" s="4"/>
      <c r="N1719" s="185"/>
      <c r="O1719" s="4"/>
      <c r="P1719" s="4"/>
      <c r="Q1719" s="4"/>
      <c r="R1719" s="4"/>
      <c r="S1719" s="4"/>
      <c r="T1719" s="4"/>
      <c r="U1719" s="4"/>
      <c r="V1719" s="4"/>
      <c r="W1719" s="185"/>
      <c r="X1719" s="4"/>
      <c r="Y1719" s="4"/>
      <c r="Z1719" s="4"/>
      <c r="AA1719" s="4"/>
      <c r="AB1719" s="4"/>
      <c r="AC1719" s="4"/>
      <c r="AD1719" s="4"/>
      <c r="AE1719" s="236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5">
        <f ca="1">COUNTIFS(INDIRECT(Data!$J$2),"&lt;&gt;")</f>
        <v>0</v>
      </c>
      <c r="AQ1719" s="45">
        <f ca="1">COUNTIFS(INDIRECT(Data!$J$2),"P")</f>
        <v>0</v>
      </c>
      <c r="AR1719" s="45">
        <f ca="1">COUNTIFS(INDIRECT(Data!$J$2),"A")</f>
        <v>0</v>
      </c>
      <c r="AS1719" s="46">
        <f ca="1">COUNTIFS(INDIRECT(Data!$J$2),"L")</f>
        <v>0</v>
      </c>
      <c r="AT1719" s="47" t="str">
        <f ca="1">IFERROR(Attd_Sheet[[#This Row],[Classes Attended]]/Attd_Sheet[[#This Row],[Column1]],"")</f>
        <v/>
      </c>
      <c r="AU1719" s="26"/>
    </row>
    <row r="1720" spans="1:47" hidden="1" x14ac:dyDescent="0.25">
      <c r="A1720" s="42">
        <f>COUNTIFS(Attd_Sheet[Student ID],Attd_Sheet[[#This Row],[Student ID]])</f>
        <v>0</v>
      </c>
      <c r="B1720" s="13"/>
      <c r="C1720" s="13"/>
      <c r="D1720" s="76"/>
      <c r="E1720" s="75"/>
      <c r="F1720" s="15"/>
      <c r="G1720" s="78"/>
      <c r="H1720" s="15"/>
      <c r="I1720" s="210"/>
      <c r="J1720" s="77"/>
      <c r="K1720" s="4"/>
      <c r="L1720" s="4"/>
      <c r="M1720" s="4"/>
      <c r="N1720" s="185"/>
      <c r="O1720" s="4"/>
      <c r="P1720" s="4"/>
      <c r="Q1720" s="4"/>
      <c r="R1720" s="4"/>
      <c r="S1720" s="4"/>
      <c r="T1720" s="4"/>
      <c r="U1720" s="4"/>
      <c r="V1720" s="4"/>
      <c r="W1720" s="185"/>
      <c r="X1720" s="4"/>
      <c r="Y1720" s="4"/>
      <c r="Z1720" s="4"/>
      <c r="AA1720" s="4"/>
      <c r="AB1720" s="4"/>
      <c r="AC1720" s="4"/>
      <c r="AD1720" s="4"/>
      <c r="AE1720" s="236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5">
        <f ca="1">COUNTIFS(INDIRECT(Data!$J$2),"&lt;&gt;")</f>
        <v>0</v>
      </c>
      <c r="AQ1720" s="45">
        <f ca="1">COUNTIFS(INDIRECT(Data!$J$2),"P")</f>
        <v>0</v>
      </c>
      <c r="AR1720" s="45">
        <f ca="1">COUNTIFS(INDIRECT(Data!$J$2),"A")</f>
        <v>0</v>
      </c>
      <c r="AS1720" s="46">
        <f ca="1">COUNTIFS(INDIRECT(Data!$J$2),"L")</f>
        <v>0</v>
      </c>
      <c r="AT1720" s="47" t="str">
        <f ca="1">IFERROR(Attd_Sheet[[#This Row],[Classes Attended]]/Attd_Sheet[[#This Row],[Column1]],"")</f>
        <v/>
      </c>
      <c r="AU1720" s="26"/>
    </row>
    <row r="1721" spans="1:47" hidden="1" x14ac:dyDescent="0.25">
      <c r="A1721" s="42">
        <f>COUNTIFS(Attd_Sheet[Student ID],Attd_Sheet[[#This Row],[Student ID]])</f>
        <v>0</v>
      </c>
      <c r="B1721" s="13"/>
      <c r="C1721" s="13"/>
      <c r="D1721" s="76"/>
      <c r="E1721" s="75"/>
      <c r="F1721" s="15"/>
      <c r="G1721" s="78"/>
      <c r="H1721" s="15"/>
      <c r="I1721" s="210"/>
      <c r="J1721" s="77"/>
      <c r="K1721" s="4"/>
      <c r="L1721" s="4"/>
      <c r="M1721" s="4"/>
      <c r="N1721" s="185"/>
      <c r="O1721" s="4"/>
      <c r="P1721" s="4"/>
      <c r="Q1721" s="4"/>
      <c r="R1721" s="4"/>
      <c r="S1721" s="4"/>
      <c r="T1721" s="4"/>
      <c r="U1721" s="4"/>
      <c r="V1721" s="4"/>
      <c r="W1721" s="185"/>
      <c r="X1721" s="4"/>
      <c r="Y1721" s="4"/>
      <c r="Z1721" s="4"/>
      <c r="AA1721" s="4"/>
      <c r="AB1721" s="4"/>
      <c r="AC1721" s="4"/>
      <c r="AD1721" s="4"/>
      <c r="AE1721" s="236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5">
        <f ca="1">COUNTIFS(INDIRECT(Data!$J$2),"&lt;&gt;")</f>
        <v>0</v>
      </c>
      <c r="AQ1721" s="45">
        <f ca="1">COUNTIFS(INDIRECT(Data!$J$2),"P")</f>
        <v>0</v>
      </c>
      <c r="AR1721" s="45">
        <f ca="1">COUNTIFS(INDIRECT(Data!$J$2),"A")</f>
        <v>0</v>
      </c>
      <c r="AS1721" s="46">
        <f ca="1">COUNTIFS(INDIRECT(Data!$J$2),"L")</f>
        <v>0</v>
      </c>
      <c r="AT1721" s="47" t="str">
        <f ca="1">IFERROR(Attd_Sheet[[#This Row],[Classes Attended]]/Attd_Sheet[[#This Row],[Column1]],"")</f>
        <v/>
      </c>
      <c r="AU1721" s="26"/>
    </row>
    <row r="1722" spans="1:47" hidden="1" x14ac:dyDescent="0.25">
      <c r="A1722" s="42">
        <f>COUNTIFS(Attd_Sheet[Student ID],Attd_Sheet[[#This Row],[Student ID]])</f>
        <v>0</v>
      </c>
      <c r="B1722" s="13"/>
      <c r="C1722" s="13"/>
      <c r="D1722" s="76"/>
      <c r="E1722" s="75"/>
      <c r="F1722" s="15"/>
      <c r="G1722" s="78"/>
      <c r="H1722" s="15"/>
      <c r="I1722" s="210"/>
      <c r="J1722" s="77"/>
      <c r="K1722" s="4"/>
      <c r="L1722" s="4"/>
      <c r="M1722" s="4"/>
      <c r="N1722" s="185"/>
      <c r="O1722" s="4"/>
      <c r="P1722" s="4"/>
      <c r="Q1722" s="4"/>
      <c r="R1722" s="4"/>
      <c r="S1722" s="4"/>
      <c r="T1722" s="4"/>
      <c r="U1722" s="4"/>
      <c r="V1722" s="4"/>
      <c r="W1722" s="185"/>
      <c r="X1722" s="4"/>
      <c r="Y1722" s="4"/>
      <c r="Z1722" s="4"/>
      <c r="AA1722" s="4"/>
      <c r="AB1722" s="4"/>
      <c r="AC1722" s="4"/>
      <c r="AD1722" s="4"/>
      <c r="AE1722" s="236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5">
        <f ca="1">COUNTIFS(INDIRECT(Data!$J$2),"&lt;&gt;")</f>
        <v>0</v>
      </c>
      <c r="AQ1722" s="45">
        <f ca="1">COUNTIFS(INDIRECT(Data!$J$2),"P")</f>
        <v>0</v>
      </c>
      <c r="AR1722" s="45">
        <f ca="1">COUNTIFS(INDIRECT(Data!$J$2),"A")</f>
        <v>0</v>
      </c>
      <c r="AS1722" s="46">
        <f ca="1">COUNTIFS(INDIRECT(Data!$J$2),"L")</f>
        <v>0</v>
      </c>
      <c r="AT1722" s="47" t="str">
        <f ca="1">IFERROR(Attd_Sheet[[#This Row],[Classes Attended]]/Attd_Sheet[[#This Row],[Column1]],"")</f>
        <v/>
      </c>
      <c r="AU1722" s="26"/>
    </row>
    <row r="1723" spans="1:47" hidden="1" x14ac:dyDescent="0.25">
      <c r="A1723" s="42">
        <f>COUNTIFS(Attd_Sheet[Student ID],Attd_Sheet[[#This Row],[Student ID]])</f>
        <v>0</v>
      </c>
      <c r="B1723" s="13"/>
      <c r="C1723" s="13"/>
      <c r="D1723" s="76"/>
      <c r="E1723" s="75"/>
      <c r="F1723" s="15"/>
      <c r="G1723" s="78"/>
      <c r="H1723" s="15"/>
      <c r="I1723" s="210"/>
      <c r="J1723" s="77"/>
      <c r="K1723" s="4"/>
      <c r="L1723" s="4"/>
      <c r="M1723" s="4"/>
      <c r="N1723" s="185"/>
      <c r="O1723" s="4"/>
      <c r="P1723" s="4"/>
      <c r="Q1723" s="4"/>
      <c r="R1723" s="4"/>
      <c r="S1723" s="4"/>
      <c r="T1723" s="4"/>
      <c r="U1723" s="4"/>
      <c r="V1723" s="4"/>
      <c r="W1723" s="185"/>
      <c r="X1723" s="4"/>
      <c r="Y1723" s="4"/>
      <c r="Z1723" s="4"/>
      <c r="AA1723" s="4"/>
      <c r="AB1723" s="4"/>
      <c r="AC1723" s="4"/>
      <c r="AD1723" s="4"/>
      <c r="AE1723" s="236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5">
        <f ca="1">COUNTIFS(INDIRECT(Data!$J$2),"&lt;&gt;")</f>
        <v>0</v>
      </c>
      <c r="AQ1723" s="45">
        <f ca="1">COUNTIFS(INDIRECT(Data!$J$2),"P")</f>
        <v>0</v>
      </c>
      <c r="AR1723" s="45">
        <f ca="1">COUNTIFS(INDIRECT(Data!$J$2),"A")</f>
        <v>0</v>
      </c>
      <c r="AS1723" s="46">
        <f ca="1">COUNTIFS(INDIRECT(Data!$J$2),"L")</f>
        <v>0</v>
      </c>
      <c r="AT1723" s="47" t="str">
        <f ca="1">IFERROR(Attd_Sheet[[#This Row],[Classes Attended]]/Attd_Sheet[[#This Row],[Column1]],"")</f>
        <v/>
      </c>
      <c r="AU1723" s="26"/>
    </row>
    <row r="1724" spans="1:47" hidden="1" x14ac:dyDescent="0.25">
      <c r="A1724" s="42">
        <f>COUNTIFS(Attd_Sheet[Student ID],Attd_Sheet[[#This Row],[Student ID]])</f>
        <v>0</v>
      </c>
      <c r="B1724" s="13"/>
      <c r="C1724" s="13"/>
      <c r="D1724" s="76"/>
      <c r="E1724" s="75"/>
      <c r="F1724" s="15"/>
      <c r="G1724" s="78"/>
      <c r="H1724" s="15"/>
      <c r="I1724" s="210"/>
      <c r="J1724" s="77"/>
      <c r="K1724" s="4"/>
      <c r="L1724" s="4"/>
      <c r="M1724" s="4"/>
      <c r="N1724" s="185"/>
      <c r="O1724" s="4"/>
      <c r="P1724" s="4"/>
      <c r="Q1724" s="4"/>
      <c r="R1724" s="4"/>
      <c r="S1724" s="4"/>
      <c r="T1724" s="4"/>
      <c r="U1724" s="4"/>
      <c r="V1724" s="4"/>
      <c r="W1724" s="185"/>
      <c r="X1724" s="4"/>
      <c r="Y1724" s="4"/>
      <c r="Z1724" s="4"/>
      <c r="AA1724" s="4"/>
      <c r="AB1724" s="4"/>
      <c r="AC1724" s="4"/>
      <c r="AD1724" s="4"/>
      <c r="AE1724" s="236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5">
        <f ca="1">COUNTIFS(INDIRECT(Data!$J$2),"&lt;&gt;")</f>
        <v>0</v>
      </c>
      <c r="AQ1724" s="45">
        <f ca="1">COUNTIFS(INDIRECT(Data!$J$2),"P")</f>
        <v>0</v>
      </c>
      <c r="AR1724" s="45">
        <f ca="1">COUNTIFS(INDIRECT(Data!$J$2),"A")</f>
        <v>0</v>
      </c>
      <c r="AS1724" s="46">
        <f ca="1">COUNTIFS(INDIRECT(Data!$J$2),"L")</f>
        <v>0</v>
      </c>
      <c r="AT1724" s="47" t="str">
        <f ca="1">IFERROR(Attd_Sheet[[#This Row],[Classes Attended]]/Attd_Sheet[[#This Row],[Column1]],"")</f>
        <v/>
      </c>
      <c r="AU1724" s="26"/>
    </row>
    <row r="1725" spans="1:47" hidden="1" x14ac:dyDescent="0.25">
      <c r="A1725" s="42">
        <f>COUNTIFS(Attd_Sheet[Student ID],Attd_Sheet[[#This Row],[Student ID]])</f>
        <v>0</v>
      </c>
      <c r="B1725" s="13"/>
      <c r="C1725" s="13"/>
      <c r="D1725" s="76"/>
      <c r="E1725" s="75"/>
      <c r="F1725" s="15"/>
      <c r="G1725" s="78"/>
      <c r="H1725" s="15"/>
      <c r="I1725" s="210"/>
      <c r="J1725" s="77"/>
      <c r="K1725" s="4"/>
      <c r="L1725" s="4"/>
      <c r="M1725" s="4"/>
      <c r="N1725" s="185"/>
      <c r="O1725" s="4"/>
      <c r="P1725" s="4"/>
      <c r="Q1725" s="4"/>
      <c r="R1725" s="4"/>
      <c r="S1725" s="4"/>
      <c r="T1725" s="4"/>
      <c r="U1725" s="4"/>
      <c r="V1725" s="4"/>
      <c r="W1725" s="185"/>
      <c r="X1725" s="4"/>
      <c r="Y1725" s="4"/>
      <c r="Z1725" s="4"/>
      <c r="AA1725" s="4"/>
      <c r="AB1725" s="4"/>
      <c r="AC1725" s="4"/>
      <c r="AD1725" s="4"/>
      <c r="AE1725" s="236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5">
        <f ca="1">COUNTIFS(INDIRECT(Data!$J$2),"&lt;&gt;")</f>
        <v>0</v>
      </c>
      <c r="AQ1725" s="45">
        <f ca="1">COUNTIFS(INDIRECT(Data!$J$2),"P")</f>
        <v>0</v>
      </c>
      <c r="AR1725" s="45">
        <f ca="1">COUNTIFS(INDIRECT(Data!$J$2),"A")</f>
        <v>0</v>
      </c>
      <c r="AS1725" s="46">
        <f ca="1">COUNTIFS(INDIRECT(Data!$J$2),"L")</f>
        <v>0</v>
      </c>
      <c r="AT1725" s="47" t="str">
        <f ca="1">IFERROR(Attd_Sheet[[#This Row],[Classes Attended]]/Attd_Sheet[[#This Row],[Column1]],"")</f>
        <v/>
      </c>
      <c r="AU1725" s="26"/>
    </row>
    <row r="1726" spans="1:47" hidden="1" x14ac:dyDescent="0.25">
      <c r="A1726" s="42">
        <f>COUNTIFS(Attd_Sheet[Student ID],Attd_Sheet[[#This Row],[Student ID]])</f>
        <v>0</v>
      </c>
      <c r="B1726" s="13"/>
      <c r="C1726" s="13"/>
      <c r="D1726" s="76"/>
      <c r="E1726" s="75"/>
      <c r="F1726" s="15"/>
      <c r="G1726" s="78"/>
      <c r="H1726" s="15"/>
      <c r="I1726" s="210"/>
      <c r="J1726" s="77"/>
      <c r="K1726" s="4"/>
      <c r="L1726" s="4"/>
      <c r="M1726" s="4"/>
      <c r="N1726" s="185"/>
      <c r="O1726" s="4"/>
      <c r="P1726" s="4"/>
      <c r="Q1726" s="4"/>
      <c r="R1726" s="4"/>
      <c r="S1726" s="4"/>
      <c r="T1726" s="4"/>
      <c r="U1726" s="4"/>
      <c r="V1726" s="4"/>
      <c r="W1726" s="185"/>
      <c r="X1726" s="4"/>
      <c r="Y1726" s="4"/>
      <c r="Z1726" s="4"/>
      <c r="AA1726" s="4"/>
      <c r="AB1726" s="4"/>
      <c r="AC1726" s="4"/>
      <c r="AD1726" s="4"/>
      <c r="AE1726" s="236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5">
        <f ca="1">COUNTIFS(INDIRECT(Data!$J$2),"&lt;&gt;")</f>
        <v>0</v>
      </c>
      <c r="AQ1726" s="45">
        <f ca="1">COUNTIFS(INDIRECT(Data!$J$2),"P")</f>
        <v>0</v>
      </c>
      <c r="AR1726" s="45">
        <f ca="1">COUNTIFS(INDIRECT(Data!$J$2),"A")</f>
        <v>0</v>
      </c>
      <c r="AS1726" s="46">
        <f ca="1">COUNTIFS(INDIRECT(Data!$J$2),"L")</f>
        <v>0</v>
      </c>
      <c r="AT1726" s="47" t="str">
        <f ca="1">IFERROR(Attd_Sheet[[#This Row],[Classes Attended]]/Attd_Sheet[[#This Row],[Column1]],"")</f>
        <v/>
      </c>
      <c r="AU1726" s="26"/>
    </row>
    <row r="1727" spans="1:47" hidden="1" x14ac:dyDescent="0.25">
      <c r="A1727" s="42">
        <f>COUNTIFS(Attd_Sheet[Student ID],Attd_Sheet[[#This Row],[Student ID]])</f>
        <v>0</v>
      </c>
      <c r="B1727" s="13"/>
      <c r="C1727" s="13"/>
      <c r="D1727" s="76"/>
      <c r="E1727" s="75"/>
      <c r="F1727" s="15"/>
      <c r="G1727" s="78"/>
      <c r="H1727" s="15"/>
      <c r="I1727" s="210"/>
      <c r="J1727" s="77"/>
      <c r="K1727" s="4"/>
      <c r="L1727" s="4"/>
      <c r="M1727" s="4"/>
      <c r="N1727" s="185"/>
      <c r="O1727" s="4"/>
      <c r="P1727" s="4"/>
      <c r="Q1727" s="4"/>
      <c r="R1727" s="4"/>
      <c r="S1727" s="4"/>
      <c r="T1727" s="4"/>
      <c r="U1727" s="4"/>
      <c r="V1727" s="4"/>
      <c r="W1727" s="185"/>
      <c r="X1727" s="4"/>
      <c r="Y1727" s="4"/>
      <c r="Z1727" s="4"/>
      <c r="AA1727" s="4"/>
      <c r="AB1727" s="4"/>
      <c r="AC1727" s="4"/>
      <c r="AD1727" s="4"/>
      <c r="AE1727" s="236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5">
        <f ca="1">COUNTIFS(INDIRECT(Data!$J$2),"&lt;&gt;")</f>
        <v>0</v>
      </c>
      <c r="AQ1727" s="45">
        <f ca="1">COUNTIFS(INDIRECT(Data!$J$2),"P")</f>
        <v>0</v>
      </c>
      <c r="AR1727" s="45">
        <f ca="1">COUNTIFS(INDIRECT(Data!$J$2),"A")</f>
        <v>0</v>
      </c>
      <c r="AS1727" s="46">
        <f ca="1">COUNTIFS(INDIRECT(Data!$J$2),"L")</f>
        <v>0</v>
      </c>
      <c r="AT1727" s="47" t="str">
        <f ca="1">IFERROR(Attd_Sheet[[#This Row],[Classes Attended]]/Attd_Sheet[[#This Row],[Column1]],"")</f>
        <v/>
      </c>
      <c r="AU1727" s="26"/>
    </row>
    <row r="1728" spans="1:47" hidden="1" x14ac:dyDescent="0.25">
      <c r="A1728" s="42">
        <f>COUNTIFS(Attd_Sheet[Student ID],Attd_Sheet[[#This Row],[Student ID]])</f>
        <v>0</v>
      </c>
      <c r="B1728" s="13"/>
      <c r="C1728" s="13"/>
      <c r="D1728" s="76"/>
      <c r="E1728" s="75"/>
      <c r="F1728" s="15"/>
      <c r="G1728" s="78"/>
      <c r="H1728" s="15"/>
      <c r="I1728" s="210"/>
      <c r="J1728" s="77"/>
      <c r="K1728" s="4"/>
      <c r="L1728" s="4"/>
      <c r="M1728" s="4"/>
      <c r="N1728" s="185"/>
      <c r="O1728" s="4"/>
      <c r="P1728" s="4"/>
      <c r="Q1728" s="4"/>
      <c r="R1728" s="4"/>
      <c r="S1728" s="4"/>
      <c r="T1728" s="4"/>
      <c r="U1728" s="4"/>
      <c r="V1728" s="4"/>
      <c r="W1728" s="185"/>
      <c r="X1728" s="4"/>
      <c r="Y1728" s="4"/>
      <c r="Z1728" s="4"/>
      <c r="AA1728" s="4"/>
      <c r="AB1728" s="4"/>
      <c r="AC1728" s="4"/>
      <c r="AD1728" s="4"/>
      <c r="AE1728" s="236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5">
        <f ca="1">COUNTIFS(INDIRECT(Data!$J$2),"&lt;&gt;")</f>
        <v>0</v>
      </c>
      <c r="AQ1728" s="45">
        <f ca="1">COUNTIFS(INDIRECT(Data!$J$2),"P")</f>
        <v>0</v>
      </c>
      <c r="AR1728" s="45">
        <f ca="1">COUNTIFS(INDIRECT(Data!$J$2),"A")</f>
        <v>0</v>
      </c>
      <c r="AS1728" s="46">
        <f ca="1">COUNTIFS(INDIRECT(Data!$J$2),"L")</f>
        <v>0</v>
      </c>
      <c r="AT1728" s="47" t="str">
        <f ca="1">IFERROR(Attd_Sheet[[#This Row],[Classes Attended]]/Attd_Sheet[[#This Row],[Column1]],"")</f>
        <v/>
      </c>
      <c r="AU1728" s="26"/>
    </row>
    <row r="1729" spans="1:47" hidden="1" x14ac:dyDescent="0.25">
      <c r="A1729" s="42">
        <f>COUNTIFS(Attd_Sheet[Student ID],Attd_Sheet[[#This Row],[Student ID]])</f>
        <v>0</v>
      </c>
      <c r="B1729" s="13"/>
      <c r="C1729" s="13"/>
      <c r="D1729" s="76"/>
      <c r="E1729" s="75"/>
      <c r="F1729" s="15"/>
      <c r="G1729" s="78"/>
      <c r="H1729" s="15"/>
      <c r="I1729" s="210"/>
      <c r="J1729" s="77"/>
      <c r="K1729" s="4"/>
      <c r="L1729" s="4"/>
      <c r="M1729" s="4"/>
      <c r="N1729" s="185"/>
      <c r="O1729" s="4"/>
      <c r="P1729" s="4"/>
      <c r="Q1729" s="4"/>
      <c r="R1729" s="4"/>
      <c r="S1729" s="4"/>
      <c r="T1729" s="4"/>
      <c r="U1729" s="4"/>
      <c r="V1729" s="4"/>
      <c r="W1729" s="185"/>
      <c r="X1729" s="4"/>
      <c r="Y1729" s="4"/>
      <c r="Z1729" s="4"/>
      <c r="AA1729" s="4"/>
      <c r="AB1729" s="4"/>
      <c r="AC1729" s="4"/>
      <c r="AD1729" s="4"/>
      <c r="AE1729" s="236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5">
        <f ca="1">COUNTIFS(INDIRECT(Data!$J$2),"&lt;&gt;")</f>
        <v>0</v>
      </c>
      <c r="AQ1729" s="45">
        <f ca="1">COUNTIFS(INDIRECT(Data!$J$2),"P")</f>
        <v>0</v>
      </c>
      <c r="AR1729" s="45">
        <f ca="1">COUNTIFS(INDIRECT(Data!$J$2),"A")</f>
        <v>0</v>
      </c>
      <c r="AS1729" s="46">
        <f ca="1">COUNTIFS(INDIRECT(Data!$J$2),"L")</f>
        <v>0</v>
      </c>
      <c r="AT1729" s="47" t="str">
        <f ca="1">IFERROR(Attd_Sheet[[#This Row],[Classes Attended]]/Attd_Sheet[[#This Row],[Column1]],"")</f>
        <v/>
      </c>
      <c r="AU1729" s="26"/>
    </row>
    <row r="1730" spans="1:47" hidden="1" x14ac:dyDescent="0.25">
      <c r="A1730" s="42">
        <f>COUNTIFS(Attd_Sheet[Student ID],Attd_Sheet[[#This Row],[Student ID]])</f>
        <v>0</v>
      </c>
      <c r="B1730" s="13"/>
      <c r="C1730" s="13"/>
      <c r="D1730" s="76"/>
      <c r="E1730" s="75"/>
      <c r="F1730" s="15"/>
      <c r="G1730" s="78"/>
      <c r="H1730" s="15"/>
      <c r="I1730" s="210"/>
      <c r="J1730" s="77"/>
      <c r="K1730" s="4"/>
      <c r="L1730" s="4"/>
      <c r="M1730" s="4"/>
      <c r="N1730" s="185"/>
      <c r="O1730" s="4"/>
      <c r="P1730" s="4"/>
      <c r="Q1730" s="4"/>
      <c r="R1730" s="4"/>
      <c r="S1730" s="4"/>
      <c r="T1730" s="4"/>
      <c r="U1730" s="4"/>
      <c r="V1730" s="4"/>
      <c r="W1730" s="185"/>
      <c r="X1730" s="4"/>
      <c r="Y1730" s="4"/>
      <c r="Z1730" s="4"/>
      <c r="AA1730" s="4"/>
      <c r="AB1730" s="4"/>
      <c r="AC1730" s="4"/>
      <c r="AD1730" s="4"/>
      <c r="AE1730" s="236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5">
        <f ca="1">COUNTIFS(INDIRECT(Data!$J$2),"&lt;&gt;")</f>
        <v>0</v>
      </c>
      <c r="AQ1730" s="45">
        <f ca="1">COUNTIFS(INDIRECT(Data!$J$2),"P")</f>
        <v>0</v>
      </c>
      <c r="AR1730" s="45">
        <f ca="1">COUNTIFS(INDIRECT(Data!$J$2),"A")</f>
        <v>0</v>
      </c>
      <c r="AS1730" s="46">
        <f ca="1">COUNTIFS(INDIRECT(Data!$J$2),"L")</f>
        <v>0</v>
      </c>
      <c r="AT1730" s="47" t="str">
        <f ca="1">IFERROR(Attd_Sheet[[#This Row],[Classes Attended]]/Attd_Sheet[[#This Row],[Column1]],"")</f>
        <v/>
      </c>
      <c r="AU1730" s="26"/>
    </row>
    <row r="1731" spans="1:47" hidden="1" x14ac:dyDescent="0.25">
      <c r="A1731" s="42">
        <f>COUNTIFS(Attd_Sheet[Student ID],Attd_Sheet[[#This Row],[Student ID]])</f>
        <v>0</v>
      </c>
      <c r="B1731" s="13"/>
      <c r="C1731" s="13"/>
      <c r="D1731" s="76"/>
      <c r="E1731" s="75"/>
      <c r="F1731" s="15"/>
      <c r="G1731" s="78"/>
      <c r="H1731" s="15"/>
      <c r="I1731" s="210"/>
      <c r="J1731" s="77"/>
      <c r="K1731" s="4"/>
      <c r="L1731" s="4"/>
      <c r="M1731" s="4"/>
      <c r="N1731" s="185"/>
      <c r="O1731" s="4"/>
      <c r="P1731" s="4"/>
      <c r="Q1731" s="4"/>
      <c r="R1731" s="4"/>
      <c r="S1731" s="4"/>
      <c r="T1731" s="4"/>
      <c r="U1731" s="4"/>
      <c r="V1731" s="4"/>
      <c r="W1731" s="185"/>
      <c r="X1731" s="4"/>
      <c r="Y1731" s="4"/>
      <c r="Z1731" s="4"/>
      <c r="AA1731" s="4"/>
      <c r="AB1731" s="4"/>
      <c r="AC1731" s="4"/>
      <c r="AD1731" s="4"/>
      <c r="AE1731" s="236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5">
        <f ca="1">COUNTIFS(INDIRECT(Data!$J$2),"&lt;&gt;")</f>
        <v>0</v>
      </c>
      <c r="AQ1731" s="45">
        <f ca="1">COUNTIFS(INDIRECT(Data!$J$2),"P")</f>
        <v>0</v>
      </c>
      <c r="AR1731" s="45">
        <f ca="1">COUNTIFS(INDIRECT(Data!$J$2),"A")</f>
        <v>0</v>
      </c>
      <c r="AS1731" s="46">
        <f ca="1">COUNTIFS(INDIRECT(Data!$J$2),"L")</f>
        <v>0</v>
      </c>
      <c r="AT1731" s="47" t="str">
        <f ca="1">IFERROR(Attd_Sheet[[#This Row],[Classes Attended]]/Attd_Sheet[[#This Row],[Column1]],"")</f>
        <v/>
      </c>
      <c r="AU1731" s="26"/>
    </row>
    <row r="1732" spans="1:47" hidden="1" x14ac:dyDescent="0.25">
      <c r="A1732" s="42">
        <f>COUNTIFS(Attd_Sheet[Student ID],Attd_Sheet[[#This Row],[Student ID]])</f>
        <v>0</v>
      </c>
      <c r="B1732" s="13"/>
      <c r="C1732" s="13"/>
      <c r="D1732" s="76"/>
      <c r="E1732" s="75"/>
      <c r="F1732" s="15"/>
      <c r="G1732" s="78"/>
      <c r="H1732" s="15"/>
      <c r="I1732" s="210"/>
      <c r="J1732" s="77"/>
      <c r="K1732" s="4"/>
      <c r="L1732" s="4"/>
      <c r="M1732" s="4"/>
      <c r="N1732" s="185"/>
      <c r="O1732" s="4"/>
      <c r="P1732" s="4"/>
      <c r="Q1732" s="4"/>
      <c r="R1732" s="4"/>
      <c r="S1732" s="4"/>
      <c r="T1732" s="4"/>
      <c r="U1732" s="4"/>
      <c r="V1732" s="4"/>
      <c r="W1732" s="185"/>
      <c r="X1732" s="4"/>
      <c r="Y1732" s="4"/>
      <c r="Z1732" s="4"/>
      <c r="AA1732" s="4"/>
      <c r="AB1732" s="4"/>
      <c r="AC1732" s="4"/>
      <c r="AD1732" s="4"/>
      <c r="AE1732" s="236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5">
        <f ca="1">COUNTIFS(INDIRECT(Data!$J$2),"&lt;&gt;")</f>
        <v>0</v>
      </c>
      <c r="AQ1732" s="45">
        <f ca="1">COUNTIFS(INDIRECT(Data!$J$2),"P")</f>
        <v>0</v>
      </c>
      <c r="AR1732" s="45">
        <f ca="1">COUNTIFS(INDIRECT(Data!$J$2),"A")</f>
        <v>0</v>
      </c>
      <c r="AS1732" s="46">
        <f ca="1">COUNTIFS(INDIRECT(Data!$J$2),"L")</f>
        <v>0</v>
      </c>
      <c r="AT1732" s="47" t="str">
        <f ca="1">IFERROR(Attd_Sheet[[#This Row],[Classes Attended]]/Attd_Sheet[[#This Row],[Column1]],"")</f>
        <v/>
      </c>
      <c r="AU1732" s="26"/>
    </row>
    <row r="1733" spans="1:47" hidden="1" x14ac:dyDescent="0.25">
      <c r="A1733" s="42">
        <f>COUNTIFS(Attd_Sheet[Student ID],Attd_Sheet[[#This Row],[Student ID]])</f>
        <v>0</v>
      </c>
      <c r="B1733" s="13"/>
      <c r="C1733" s="13"/>
      <c r="D1733" s="76"/>
      <c r="E1733" s="75"/>
      <c r="F1733" s="15"/>
      <c r="G1733" s="78"/>
      <c r="H1733" s="15"/>
      <c r="I1733" s="210"/>
      <c r="J1733" s="77"/>
      <c r="K1733" s="4"/>
      <c r="L1733" s="4"/>
      <c r="M1733" s="4"/>
      <c r="N1733" s="185"/>
      <c r="O1733" s="4"/>
      <c r="P1733" s="4"/>
      <c r="Q1733" s="4"/>
      <c r="R1733" s="4"/>
      <c r="S1733" s="4"/>
      <c r="T1733" s="4"/>
      <c r="U1733" s="4"/>
      <c r="V1733" s="4"/>
      <c r="W1733" s="185"/>
      <c r="X1733" s="4"/>
      <c r="Y1733" s="4"/>
      <c r="Z1733" s="4"/>
      <c r="AA1733" s="4"/>
      <c r="AB1733" s="4"/>
      <c r="AC1733" s="4"/>
      <c r="AD1733" s="4"/>
      <c r="AE1733" s="236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5">
        <f ca="1">COUNTIFS(INDIRECT(Data!$J$2),"&lt;&gt;")</f>
        <v>0</v>
      </c>
      <c r="AQ1733" s="45">
        <f ca="1">COUNTIFS(INDIRECT(Data!$J$2),"P")</f>
        <v>0</v>
      </c>
      <c r="AR1733" s="45">
        <f ca="1">COUNTIFS(INDIRECT(Data!$J$2),"A")</f>
        <v>0</v>
      </c>
      <c r="AS1733" s="46">
        <f ca="1">COUNTIFS(INDIRECT(Data!$J$2),"L")</f>
        <v>0</v>
      </c>
      <c r="AT1733" s="47" t="str">
        <f ca="1">IFERROR(Attd_Sheet[[#This Row],[Classes Attended]]/Attd_Sheet[[#This Row],[Column1]],"")</f>
        <v/>
      </c>
      <c r="AU1733" s="26"/>
    </row>
    <row r="1734" spans="1:47" hidden="1" x14ac:dyDescent="0.25">
      <c r="A1734" s="42">
        <f>COUNTIFS(Attd_Sheet[Student ID],Attd_Sheet[[#This Row],[Student ID]])</f>
        <v>0</v>
      </c>
      <c r="B1734" s="13"/>
      <c r="C1734" s="13"/>
      <c r="D1734" s="76"/>
      <c r="E1734" s="75"/>
      <c r="F1734" s="15"/>
      <c r="G1734" s="78"/>
      <c r="H1734" s="15"/>
      <c r="I1734" s="210"/>
      <c r="J1734" s="77"/>
      <c r="K1734" s="4"/>
      <c r="L1734" s="4"/>
      <c r="M1734" s="4"/>
      <c r="N1734" s="185"/>
      <c r="O1734" s="4"/>
      <c r="P1734" s="4"/>
      <c r="Q1734" s="4"/>
      <c r="R1734" s="4"/>
      <c r="S1734" s="4"/>
      <c r="T1734" s="4"/>
      <c r="U1734" s="4"/>
      <c r="V1734" s="4"/>
      <c r="W1734" s="185"/>
      <c r="X1734" s="4"/>
      <c r="Y1734" s="4"/>
      <c r="Z1734" s="4"/>
      <c r="AA1734" s="4"/>
      <c r="AB1734" s="4"/>
      <c r="AC1734" s="4"/>
      <c r="AD1734" s="4"/>
      <c r="AE1734" s="236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5">
        <f ca="1">COUNTIFS(INDIRECT(Data!$J$2),"&lt;&gt;")</f>
        <v>0</v>
      </c>
      <c r="AQ1734" s="45">
        <f ca="1">COUNTIFS(INDIRECT(Data!$J$2),"P")</f>
        <v>0</v>
      </c>
      <c r="AR1734" s="45">
        <f ca="1">COUNTIFS(INDIRECT(Data!$J$2),"A")</f>
        <v>0</v>
      </c>
      <c r="AS1734" s="46">
        <f ca="1">COUNTIFS(INDIRECT(Data!$J$2),"L")</f>
        <v>0</v>
      </c>
      <c r="AT1734" s="47" t="str">
        <f ca="1">IFERROR(Attd_Sheet[[#This Row],[Classes Attended]]/Attd_Sheet[[#This Row],[Column1]],"")</f>
        <v/>
      </c>
      <c r="AU1734" s="26"/>
    </row>
    <row r="1735" spans="1:47" hidden="1" x14ac:dyDescent="0.25">
      <c r="A1735" s="42">
        <f>COUNTIFS(Attd_Sheet[Student ID],Attd_Sheet[[#This Row],[Student ID]])</f>
        <v>0</v>
      </c>
      <c r="B1735" s="13"/>
      <c r="C1735" s="13"/>
      <c r="D1735" s="76"/>
      <c r="E1735" s="75"/>
      <c r="F1735" s="15"/>
      <c r="G1735" s="78"/>
      <c r="H1735" s="15"/>
      <c r="I1735" s="210"/>
      <c r="J1735" s="77"/>
      <c r="K1735" s="4"/>
      <c r="L1735" s="4"/>
      <c r="M1735" s="4"/>
      <c r="N1735" s="185"/>
      <c r="O1735" s="4"/>
      <c r="P1735" s="4"/>
      <c r="Q1735" s="4"/>
      <c r="R1735" s="4"/>
      <c r="S1735" s="4"/>
      <c r="T1735" s="4"/>
      <c r="U1735" s="4"/>
      <c r="V1735" s="4"/>
      <c r="W1735" s="185"/>
      <c r="X1735" s="4"/>
      <c r="Y1735" s="4"/>
      <c r="Z1735" s="4"/>
      <c r="AA1735" s="4"/>
      <c r="AB1735" s="4"/>
      <c r="AC1735" s="4"/>
      <c r="AD1735" s="4"/>
      <c r="AE1735" s="236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5">
        <f ca="1">COUNTIFS(INDIRECT(Data!$J$2),"&lt;&gt;")</f>
        <v>0</v>
      </c>
      <c r="AQ1735" s="45">
        <f ca="1">COUNTIFS(INDIRECT(Data!$J$2),"P")</f>
        <v>0</v>
      </c>
      <c r="AR1735" s="45">
        <f ca="1">COUNTIFS(INDIRECT(Data!$J$2),"A")</f>
        <v>0</v>
      </c>
      <c r="AS1735" s="46">
        <f ca="1">COUNTIFS(INDIRECT(Data!$J$2),"L")</f>
        <v>0</v>
      </c>
      <c r="AT1735" s="47" t="str">
        <f ca="1">IFERROR(Attd_Sheet[[#This Row],[Classes Attended]]/Attd_Sheet[[#This Row],[Column1]],"")</f>
        <v/>
      </c>
      <c r="AU1735" s="26"/>
    </row>
    <row r="1736" spans="1:47" hidden="1" x14ac:dyDescent="0.25">
      <c r="A1736" s="42">
        <f>COUNTIFS(Attd_Sheet[Student ID],Attd_Sheet[[#This Row],[Student ID]])</f>
        <v>0</v>
      </c>
      <c r="B1736" s="13"/>
      <c r="C1736" s="13"/>
      <c r="D1736" s="76"/>
      <c r="E1736" s="75"/>
      <c r="F1736" s="15"/>
      <c r="G1736" s="78"/>
      <c r="H1736" s="15"/>
      <c r="I1736" s="210"/>
      <c r="J1736" s="77"/>
      <c r="K1736" s="4"/>
      <c r="L1736" s="4"/>
      <c r="M1736" s="4"/>
      <c r="N1736" s="185"/>
      <c r="O1736" s="4"/>
      <c r="P1736" s="4"/>
      <c r="Q1736" s="4"/>
      <c r="R1736" s="4"/>
      <c r="S1736" s="4"/>
      <c r="T1736" s="4"/>
      <c r="U1736" s="4"/>
      <c r="V1736" s="4"/>
      <c r="W1736" s="185"/>
      <c r="X1736" s="4"/>
      <c r="Y1736" s="4"/>
      <c r="Z1736" s="4"/>
      <c r="AA1736" s="4"/>
      <c r="AB1736" s="4"/>
      <c r="AC1736" s="4"/>
      <c r="AD1736" s="4"/>
      <c r="AE1736" s="236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5">
        <f ca="1">COUNTIFS(INDIRECT(Data!$J$2),"&lt;&gt;")</f>
        <v>0</v>
      </c>
      <c r="AQ1736" s="45">
        <f ca="1">COUNTIFS(INDIRECT(Data!$J$2),"P")</f>
        <v>0</v>
      </c>
      <c r="AR1736" s="45">
        <f ca="1">COUNTIFS(INDIRECT(Data!$J$2),"A")</f>
        <v>0</v>
      </c>
      <c r="AS1736" s="46">
        <f ca="1">COUNTIFS(INDIRECT(Data!$J$2),"L")</f>
        <v>0</v>
      </c>
      <c r="AT1736" s="47" t="str">
        <f ca="1">IFERROR(Attd_Sheet[[#This Row],[Classes Attended]]/Attd_Sheet[[#This Row],[Column1]],"")</f>
        <v/>
      </c>
      <c r="AU1736" s="26"/>
    </row>
    <row r="1737" spans="1:47" hidden="1" x14ac:dyDescent="0.25">
      <c r="A1737" s="42">
        <f>COUNTIFS(Attd_Sheet[Student ID],Attd_Sheet[[#This Row],[Student ID]])</f>
        <v>0</v>
      </c>
      <c r="B1737" s="13"/>
      <c r="C1737" s="13"/>
      <c r="D1737" s="76"/>
      <c r="E1737" s="75"/>
      <c r="F1737" s="15"/>
      <c r="G1737" s="78"/>
      <c r="H1737" s="15"/>
      <c r="I1737" s="210"/>
      <c r="J1737" s="77"/>
      <c r="K1737" s="4"/>
      <c r="L1737" s="4"/>
      <c r="M1737" s="4"/>
      <c r="N1737" s="185"/>
      <c r="O1737" s="4"/>
      <c r="P1737" s="4"/>
      <c r="Q1737" s="4"/>
      <c r="R1737" s="4"/>
      <c r="S1737" s="4"/>
      <c r="T1737" s="4"/>
      <c r="U1737" s="4"/>
      <c r="V1737" s="4"/>
      <c r="W1737" s="185"/>
      <c r="X1737" s="4"/>
      <c r="Y1737" s="4"/>
      <c r="Z1737" s="4"/>
      <c r="AA1737" s="4"/>
      <c r="AB1737" s="4"/>
      <c r="AC1737" s="4"/>
      <c r="AD1737" s="4"/>
      <c r="AE1737" s="236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5">
        <f ca="1">COUNTIFS(INDIRECT(Data!$J$2),"&lt;&gt;")</f>
        <v>0</v>
      </c>
      <c r="AQ1737" s="45">
        <f ca="1">COUNTIFS(INDIRECT(Data!$J$2),"P")</f>
        <v>0</v>
      </c>
      <c r="AR1737" s="45">
        <f ca="1">COUNTIFS(INDIRECT(Data!$J$2),"A")</f>
        <v>0</v>
      </c>
      <c r="AS1737" s="46">
        <f ca="1">COUNTIFS(INDIRECT(Data!$J$2),"L")</f>
        <v>0</v>
      </c>
      <c r="AT1737" s="47" t="str">
        <f ca="1">IFERROR(Attd_Sheet[[#This Row],[Classes Attended]]/Attd_Sheet[[#This Row],[Column1]],"")</f>
        <v/>
      </c>
      <c r="AU1737" s="26"/>
    </row>
    <row r="1738" spans="1:47" hidden="1" x14ac:dyDescent="0.25">
      <c r="A1738" s="42">
        <f>COUNTIFS(Attd_Sheet[Student ID],Attd_Sheet[[#This Row],[Student ID]])</f>
        <v>0</v>
      </c>
      <c r="B1738" s="13"/>
      <c r="C1738" s="13"/>
      <c r="D1738" s="76"/>
      <c r="E1738" s="75"/>
      <c r="F1738" s="15"/>
      <c r="G1738" s="78"/>
      <c r="H1738" s="15"/>
      <c r="I1738" s="210"/>
      <c r="J1738" s="77"/>
      <c r="K1738" s="4"/>
      <c r="L1738" s="4"/>
      <c r="M1738" s="4"/>
      <c r="N1738" s="185"/>
      <c r="O1738" s="4"/>
      <c r="P1738" s="4"/>
      <c r="Q1738" s="4"/>
      <c r="R1738" s="4"/>
      <c r="S1738" s="4"/>
      <c r="T1738" s="4"/>
      <c r="U1738" s="4"/>
      <c r="V1738" s="4"/>
      <c r="W1738" s="185"/>
      <c r="X1738" s="4"/>
      <c r="Y1738" s="4"/>
      <c r="Z1738" s="4"/>
      <c r="AA1738" s="4"/>
      <c r="AB1738" s="4"/>
      <c r="AC1738" s="4"/>
      <c r="AD1738" s="4"/>
      <c r="AE1738" s="236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5">
        <f ca="1">COUNTIFS(INDIRECT(Data!$J$2),"&lt;&gt;")</f>
        <v>0</v>
      </c>
      <c r="AQ1738" s="45">
        <f ca="1">COUNTIFS(INDIRECT(Data!$J$2),"P")</f>
        <v>0</v>
      </c>
      <c r="AR1738" s="45">
        <f ca="1">COUNTIFS(INDIRECT(Data!$J$2),"A")</f>
        <v>0</v>
      </c>
      <c r="AS1738" s="46">
        <f ca="1">COUNTIFS(INDIRECT(Data!$J$2),"L")</f>
        <v>0</v>
      </c>
      <c r="AT1738" s="47" t="str">
        <f ca="1">IFERROR(Attd_Sheet[[#This Row],[Classes Attended]]/Attd_Sheet[[#This Row],[Column1]],"")</f>
        <v/>
      </c>
      <c r="AU1738" s="26"/>
    </row>
    <row r="1739" spans="1:47" hidden="1" x14ac:dyDescent="0.25">
      <c r="A1739" s="42">
        <f>COUNTIFS(Attd_Sheet[Student ID],Attd_Sheet[[#This Row],[Student ID]])</f>
        <v>0</v>
      </c>
      <c r="B1739" s="13"/>
      <c r="C1739" s="13"/>
      <c r="D1739" s="76"/>
      <c r="E1739" s="75"/>
      <c r="F1739" s="15"/>
      <c r="G1739" s="78"/>
      <c r="H1739" s="15"/>
      <c r="I1739" s="210"/>
      <c r="J1739" s="77"/>
      <c r="K1739" s="4"/>
      <c r="L1739" s="4"/>
      <c r="M1739" s="4"/>
      <c r="N1739" s="185"/>
      <c r="O1739" s="4"/>
      <c r="P1739" s="4"/>
      <c r="Q1739" s="4"/>
      <c r="R1739" s="4"/>
      <c r="S1739" s="4"/>
      <c r="T1739" s="4"/>
      <c r="U1739" s="4"/>
      <c r="V1739" s="4"/>
      <c r="W1739" s="185"/>
      <c r="X1739" s="4"/>
      <c r="Y1739" s="4"/>
      <c r="Z1739" s="4"/>
      <c r="AA1739" s="4"/>
      <c r="AB1739" s="4"/>
      <c r="AC1739" s="4"/>
      <c r="AD1739" s="4"/>
      <c r="AE1739" s="236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5">
        <f ca="1">COUNTIFS(INDIRECT(Data!$J$2),"&lt;&gt;")</f>
        <v>0</v>
      </c>
      <c r="AQ1739" s="45">
        <f ca="1">COUNTIFS(INDIRECT(Data!$J$2),"P")</f>
        <v>0</v>
      </c>
      <c r="AR1739" s="45">
        <f ca="1">COUNTIFS(INDIRECT(Data!$J$2),"A")</f>
        <v>0</v>
      </c>
      <c r="AS1739" s="46">
        <f ca="1">COUNTIFS(INDIRECT(Data!$J$2),"L")</f>
        <v>0</v>
      </c>
      <c r="AT1739" s="47" t="str">
        <f ca="1">IFERROR(Attd_Sheet[[#This Row],[Classes Attended]]/Attd_Sheet[[#This Row],[Column1]],"")</f>
        <v/>
      </c>
      <c r="AU1739" s="26"/>
    </row>
    <row r="1740" spans="1:47" hidden="1" x14ac:dyDescent="0.25">
      <c r="A1740" s="42">
        <f>COUNTIFS(Attd_Sheet[Student ID],Attd_Sheet[[#This Row],[Student ID]])</f>
        <v>0</v>
      </c>
      <c r="B1740" s="13"/>
      <c r="C1740" s="13"/>
      <c r="D1740" s="76"/>
      <c r="E1740" s="75"/>
      <c r="F1740" s="15"/>
      <c r="G1740" s="78"/>
      <c r="H1740" s="15"/>
      <c r="I1740" s="210"/>
      <c r="J1740" s="77"/>
      <c r="K1740" s="4"/>
      <c r="L1740" s="4"/>
      <c r="M1740" s="4"/>
      <c r="N1740" s="185"/>
      <c r="O1740" s="4"/>
      <c r="P1740" s="4"/>
      <c r="Q1740" s="4"/>
      <c r="R1740" s="4"/>
      <c r="S1740" s="4"/>
      <c r="T1740" s="4"/>
      <c r="U1740" s="4"/>
      <c r="V1740" s="4"/>
      <c r="W1740" s="185"/>
      <c r="X1740" s="4"/>
      <c r="Y1740" s="4"/>
      <c r="Z1740" s="4"/>
      <c r="AA1740" s="4"/>
      <c r="AB1740" s="4"/>
      <c r="AC1740" s="4"/>
      <c r="AD1740" s="4"/>
      <c r="AE1740" s="236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5">
        <f ca="1">COUNTIFS(INDIRECT(Data!$J$2),"&lt;&gt;")</f>
        <v>0</v>
      </c>
      <c r="AQ1740" s="45">
        <f ca="1">COUNTIFS(INDIRECT(Data!$J$2),"P")</f>
        <v>0</v>
      </c>
      <c r="AR1740" s="45">
        <f ca="1">COUNTIFS(INDIRECT(Data!$J$2),"A")</f>
        <v>0</v>
      </c>
      <c r="AS1740" s="46">
        <f ca="1">COUNTIFS(INDIRECT(Data!$J$2),"L")</f>
        <v>0</v>
      </c>
      <c r="AT1740" s="47" t="str">
        <f ca="1">IFERROR(Attd_Sheet[[#This Row],[Classes Attended]]/Attd_Sheet[[#This Row],[Column1]],"")</f>
        <v/>
      </c>
      <c r="AU1740" s="26"/>
    </row>
    <row r="1741" spans="1:47" hidden="1" x14ac:dyDescent="0.25">
      <c r="A1741" s="42">
        <f>COUNTIFS(Attd_Sheet[Student ID],Attd_Sheet[[#This Row],[Student ID]])</f>
        <v>0</v>
      </c>
      <c r="B1741" s="13"/>
      <c r="C1741" s="13"/>
      <c r="D1741" s="76"/>
      <c r="E1741" s="75"/>
      <c r="F1741" s="15"/>
      <c r="G1741" s="78"/>
      <c r="H1741" s="15"/>
      <c r="I1741" s="210"/>
      <c r="J1741" s="77"/>
      <c r="K1741" s="4"/>
      <c r="L1741" s="4"/>
      <c r="M1741" s="4"/>
      <c r="N1741" s="185"/>
      <c r="O1741" s="4"/>
      <c r="P1741" s="4"/>
      <c r="Q1741" s="4"/>
      <c r="R1741" s="4"/>
      <c r="S1741" s="4"/>
      <c r="T1741" s="4"/>
      <c r="U1741" s="4"/>
      <c r="V1741" s="4"/>
      <c r="W1741" s="185"/>
      <c r="X1741" s="4"/>
      <c r="Y1741" s="4"/>
      <c r="Z1741" s="4"/>
      <c r="AA1741" s="4"/>
      <c r="AB1741" s="4"/>
      <c r="AC1741" s="4"/>
      <c r="AD1741" s="4"/>
      <c r="AE1741" s="236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5">
        <f ca="1">COUNTIFS(INDIRECT(Data!$J$2),"&lt;&gt;")</f>
        <v>0</v>
      </c>
      <c r="AQ1741" s="45">
        <f ca="1">COUNTIFS(INDIRECT(Data!$J$2),"P")</f>
        <v>0</v>
      </c>
      <c r="AR1741" s="45">
        <f ca="1">COUNTIFS(INDIRECT(Data!$J$2),"A")</f>
        <v>0</v>
      </c>
      <c r="AS1741" s="46">
        <f ca="1">COUNTIFS(INDIRECT(Data!$J$2),"L")</f>
        <v>0</v>
      </c>
      <c r="AT1741" s="47" t="str">
        <f ca="1">IFERROR(Attd_Sheet[[#This Row],[Classes Attended]]/Attd_Sheet[[#This Row],[Column1]],"")</f>
        <v/>
      </c>
      <c r="AU1741" s="26"/>
    </row>
    <row r="1742" spans="1:47" hidden="1" x14ac:dyDescent="0.25">
      <c r="A1742" s="42">
        <f>COUNTIFS(Attd_Sheet[Student ID],Attd_Sheet[[#This Row],[Student ID]])</f>
        <v>0</v>
      </c>
      <c r="B1742" s="13"/>
      <c r="C1742" s="13"/>
      <c r="D1742" s="76"/>
      <c r="E1742" s="75"/>
      <c r="F1742" s="15"/>
      <c r="G1742" s="78"/>
      <c r="H1742" s="15"/>
      <c r="I1742" s="210"/>
      <c r="J1742" s="77"/>
      <c r="K1742" s="4"/>
      <c r="L1742" s="4"/>
      <c r="M1742" s="4"/>
      <c r="N1742" s="185"/>
      <c r="O1742" s="4"/>
      <c r="P1742" s="4"/>
      <c r="Q1742" s="4"/>
      <c r="R1742" s="4"/>
      <c r="S1742" s="4"/>
      <c r="T1742" s="4"/>
      <c r="U1742" s="4"/>
      <c r="V1742" s="4"/>
      <c r="W1742" s="185"/>
      <c r="X1742" s="4"/>
      <c r="Y1742" s="4"/>
      <c r="Z1742" s="4"/>
      <c r="AA1742" s="4"/>
      <c r="AB1742" s="4"/>
      <c r="AC1742" s="4"/>
      <c r="AD1742" s="4"/>
      <c r="AE1742" s="236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5">
        <f ca="1">COUNTIFS(INDIRECT(Data!$J$2),"&lt;&gt;")</f>
        <v>0</v>
      </c>
      <c r="AQ1742" s="45">
        <f ca="1">COUNTIFS(INDIRECT(Data!$J$2),"P")</f>
        <v>0</v>
      </c>
      <c r="AR1742" s="45">
        <f ca="1">COUNTIFS(INDIRECT(Data!$J$2),"A")</f>
        <v>0</v>
      </c>
      <c r="AS1742" s="46">
        <f ca="1">COUNTIFS(INDIRECT(Data!$J$2),"L")</f>
        <v>0</v>
      </c>
      <c r="AT1742" s="47" t="str">
        <f ca="1">IFERROR(Attd_Sheet[[#This Row],[Classes Attended]]/Attd_Sheet[[#This Row],[Column1]],"")</f>
        <v/>
      </c>
      <c r="AU1742" s="26"/>
    </row>
    <row r="1743" spans="1:47" hidden="1" x14ac:dyDescent="0.25">
      <c r="A1743" s="42">
        <f>COUNTIFS(Attd_Sheet[Student ID],Attd_Sheet[[#This Row],[Student ID]])</f>
        <v>0</v>
      </c>
      <c r="B1743" s="13"/>
      <c r="C1743" s="13"/>
      <c r="D1743" s="76"/>
      <c r="E1743" s="75"/>
      <c r="F1743" s="15"/>
      <c r="G1743" s="78"/>
      <c r="H1743" s="15"/>
      <c r="I1743" s="210"/>
      <c r="J1743" s="77"/>
      <c r="K1743" s="4"/>
      <c r="L1743" s="4"/>
      <c r="M1743" s="4"/>
      <c r="N1743" s="185"/>
      <c r="O1743" s="4"/>
      <c r="P1743" s="4"/>
      <c r="Q1743" s="4"/>
      <c r="R1743" s="4"/>
      <c r="S1743" s="4"/>
      <c r="T1743" s="4"/>
      <c r="U1743" s="4"/>
      <c r="V1743" s="4"/>
      <c r="W1743" s="185"/>
      <c r="X1743" s="4"/>
      <c r="Y1743" s="4"/>
      <c r="Z1743" s="4"/>
      <c r="AA1743" s="4"/>
      <c r="AB1743" s="4"/>
      <c r="AC1743" s="4"/>
      <c r="AD1743" s="4"/>
      <c r="AE1743" s="236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5">
        <f ca="1">COUNTIFS(INDIRECT(Data!$J$2),"&lt;&gt;")</f>
        <v>0</v>
      </c>
      <c r="AQ1743" s="45">
        <f ca="1">COUNTIFS(INDIRECT(Data!$J$2),"P")</f>
        <v>0</v>
      </c>
      <c r="AR1743" s="45">
        <f ca="1">COUNTIFS(INDIRECT(Data!$J$2),"A")</f>
        <v>0</v>
      </c>
      <c r="AS1743" s="46">
        <f ca="1">COUNTIFS(INDIRECT(Data!$J$2),"L")</f>
        <v>0</v>
      </c>
      <c r="AT1743" s="47" t="str">
        <f ca="1">IFERROR(Attd_Sheet[[#This Row],[Classes Attended]]/Attd_Sheet[[#This Row],[Column1]],"")</f>
        <v/>
      </c>
      <c r="AU1743" s="26"/>
    </row>
    <row r="1744" spans="1:47" hidden="1" x14ac:dyDescent="0.25">
      <c r="A1744" s="42">
        <f>COUNTIFS(Attd_Sheet[Student ID],Attd_Sheet[[#This Row],[Student ID]])</f>
        <v>0</v>
      </c>
      <c r="B1744" s="13"/>
      <c r="C1744" s="13"/>
      <c r="D1744" s="76"/>
      <c r="E1744" s="75"/>
      <c r="F1744" s="15"/>
      <c r="G1744" s="78"/>
      <c r="H1744" s="15"/>
      <c r="I1744" s="210"/>
      <c r="J1744" s="77"/>
      <c r="K1744" s="4"/>
      <c r="L1744" s="4"/>
      <c r="M1744" s="4"/>
      <c r="N1744" s="185"/>
      <c r="O1744" s="4"/>
      <c r="P1744" s="4"/>
      <c r="Q1744" s="4"/>
      <c r="R1744" s="4"/>
      <c r="S1744" s="4"/>
      <c r="T1744" s="4"/>
      <c r="U1744" s="4"/>
      <c r="V1744" s="4"/>
      <c r="W1744" s="185"/>
      <c r="X1744" s="4"/>
      <c r="Y1744" s="4"/>
      <c r="Z1744" s="4"/>
      <c r="AA1744" s="4"/>
      <c r="AB1744" s="4"/>
      <c r="AC1744" s="4"/>
      <c r="AD1744" s="4"/>
      <c r="AE1744" s="236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5">
        <f ca="1">COUNTIFS(INDIRECT(Data!$J$2),"&lt;&gt;")</f>
        <v>0</v>
      </c>
      <c r="AQ1744" s="45">
        <f ca="1">COUNTIFS(INDIRECT(Data!$J$2),"P")</f>
        <v>0</v>
      </c>
      <c r="AR1744" s="45">
        <f ca="1">COUNTIFS(INDIRECT(Data!$J$2),"A")</f>
        <v>0</v>
      </c>
      <c r="AS1744" s="46">
        <f ca="1">COUNTIFS(INDIRECT(Data!$J$2),"L")</f>
        <v>0</v>
      </c>
      <c r="AT1744" s="47" t="str">
        <f ca="1">IFERROR(Attd_Sheet[[#This Row],[Classes Attended]]/Attd_Sheet[[#This Row],[Column1]],"")</f>
        <v/>
      </c>
      <c r="AU1744" s="26"/>
    </row>
    <row r="1745" spans="1:47" hidden="1" x14ac:dyDescent="0.25">
      <c r="A1745" s="42">
        <f>COUNTIFS(Attd_Sheet[Student ID],Attd_Sheet[[#This Row],[Student ID]])</f>
        <v>0</v>
      </c>
      <c r="B1745" s="13"/>
      <c r="C1745" s="13"/>
      <c r="D1745" s="76"/>
      <c r="E1745" s="75"/>
      <c r="F1745" s="15"/>
      <c r="G1745" s="78"/>
      <c r="H1745" s="15"/>
      <c r="I1745" s="210"/>
      <c r="J1745" s="77"/>
      <c r="K1745" s="4"/>
      <c r="L1745" s="4"/>
      <c r="M1745" s="4"/>
      <c r="N1745" s="185"/>
      <c r="O1745" s="4"/>
      <c r="P1745" s="4"/>
      <c r="Q1745" s="4"/>
      <c r="R1745" s="4"/>
      <c r="S1745" s="4"/>
      <c r="T1745" s="4"/>
      <c r="U1745" s="4"/>
      <c r="V1745" s="4"/>
      <c r="W1745" s="185"/>
      <c r="X1745" s="4"/>
      <c r="Y1745" s="4"/>
      <c r="Z1745" s="4"/>
      <c r="AA1745" s="4"/>
      <c r="AB1745" s="4"/>
      <c r="AC1745" s="4"/>
      <c r="AD1745" s="4"/>
      <c r="AE1745" s="236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5">
        <f ca="1">COUNTIFS(INDIRECT(Data!$J$2),"&lt;&gt;")</f>
        <v>0</v>
      </c>
      <c r="AQ1745" s="45">
        <f ca="1">COUNTIFS(INDIRECT(Data!$J$2),"P")</f>
        <v>0</v>
      </c>
      <c r="AR1745" s="45">
        <f ca="1">COUNTIFS(INDIRECT(Data!$J$2),"A")</f>
        <v>0</v>
      </c>
      <c r="AS1745" s="46">
        <f ca="1">COUNTIFS(INDIRECT(Data!$J$2),"L")</f>
        <v>0</v>
      </c>
      <c r="AT1745" s="47" t="str">
        <f ca="1">IFERROR(Attd_Sheet[[#This Row],[Classes Attended]]/Attd_Sheet[[#This Row],[Column1]],"")</f>
        <v/>
      </c>
      <c r="AU1745" s="26"/>
    </row>
    <row r="1746" spans="1:47" hidden="1" x14ac:dyDescent="0.25">
      <c r="A1746" s="42">
        <f>COUNTIFS(Attd_Sheet[Student ID],Attd_Sheet[[#This Row],[Student ID]])</f>
        <v>0</v>
      </c>
      <c r="B1746" s="13"/>
      <c r="C1746" s="13"/>
      <c r="D1746" s="76"/>
      <c r="E1746" s="75"/>
      <c r="F1746" s="15"/>
      <c r="G1746" s="78"/>
      <c r="H1746" s="15"/>
      <c r="I1746" s="210"/>
      <c r="J1746" s="77"/>
      <c r="K1746" s="4"/>
      <c r="L1746" s="4"/>
      <c r="M1746" s="4"/>
      <c r="N1746" s="185"/>
      <c r="O1746" s="4"/>
      <c r="P1746" s="4"/>
      <c r="Q1746" s="4"/>
      <c r="R1746" s="4"/>
      <c r="S1746" s="4"/>
      <c r="T1746" s="4"/>
      <c r="U1746" s="4"/>
      <c r="V1746" s="4"/>
      <c r="W1746" s="185"/>
      <c r="X1746" s="4"/>
      <c r="Y1746" s="4"/>
      <c r="Z1746" s="4"/>
      <c r="AA1746" s="4"/>
      <c r="AB1746" s="4"/>
      <c r="AC1746" s="4"/>
      <c r="AD1746" s="4"/>
      <c r="AE1746" s="236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5">
        <f ca="1">COUNTIFS(INDIRECT(Data!$J$2),"&lt;&gt;")</f>
        <v>0</v>
      </c>
      <c r="AQ1746" s="45">
        <f ca="1">COUNTIFS(INDIRECT(Data!$J$2),"P")</f>
        <v>0</v>
      </c>
      <c r="AR1746" s="45">
        <f ca="1">COUNTIFS(INDIRECT(Data!$J$2),"A")</f>
        <v>0</v>
      </c>
      <c r="AS1746" s="46">
        <f ca="1">COUNTIFS(INDIRECT(Data!$J$2),"L")</f>
        <v>0</v>
      </c>
      <c r="AT1746" s="47" t="str">
        <f ca="1">IFERROR(Attd_Sheet[[#This Row],[Classes Attended]]/Attd_Sheet[[#This Row],[Column1]],"")</f>
        <v/>
      </c>
      <c r="AU1746" s="26"/>
    </row>
    <row r="1747" spans="1:47" hidden="1" x14ac:dyDescent="0.25">
      <c r="A1747" s="42">
        <f>COUNTIFS(Attd_Sheet[Student ID],Attd_Sheet[[#This Row],[Student ID]])</f>
        <v>0</v>
      </c>
      <c r="B1747" s="13"/>
      <c r="C1747" s="13"/>
      <c r="D1747" s="76"/>
      <c r="E1747" s="75"/>
      <c r="F1747" s="15"/>
      <c r="G1747" s="78"/>
      <c r="H1747" s="15"/>
      <c r="I1747" s="210"/>
      <c r="J1747" s="77"/>
      <c r="K1747" s="4"/>
      <c r="L1747" s="4"/>
      <c r="M1747" s="4"/>
      <c r="N1747" s="185"/>
      <c r="O1747" s="4"/>
      <c r="P1747" s="4"/>
      <c r="Q1747" s="4"/>
      <c r="R1747" s="4"/>
      <c r="S1747" s="4"/>
      <c r="T1747" s="4"/>
      <c r="U1747" s="4"/>
      <c r="V1747" s="4"/>
      <c r="W1747" s="185"/>
      <c r="X1747" s="4"/>
      <c r="Y1747" s="4"/>
      <c r="Z1747" s="4"/>
      <c r="AA1747" s="4"/>
      <c r="AB1747" s="4"/>
      <c r="AC1747" s="4"/>
      <c r="AD1747" s="4"/>
      <c r="AE1747" s="236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5">
        <f ca="1">COUNTIFS(INDIRECT(Data!$J$2),"&lt;&gt;")</f>
        <v>0</v>
      </c>
      <c r="AQ1747" s="45">
        <f ca="1">COUNTIFS(INDIRECT(Data!$J$2),"P")</f>
        <v>0</v>
      </c>
      <c r="AR1747" s="45">
        <f ca="1">COUNTIFS(INDIRECT(Data!$J$2),"A")</f>
        <v>0</v>
      </c>
      <c r="AS1747" s="46">
        <f ca="1">COUNTIFS(INDIRECT(Data!$J$2),"L")</f>
        <v>0</v>
      </c>
      <c r="AT1747" s="47" t="str">
        <f ca="1">IFERROR(Attd_Sheet[[#This Row],[Classes Attended]]/Attd_Sheet[[#This Row],[Column1]],"")</f>
        <v/>
      </c>
      <c r="AU1747" s="26"/>
    </row>
    <row r="1748" spans="1:47" hidden="1" x14ac:dyDescent="0.25">
      <c r="A1748" s="42">
        <f>COUNTIFS(Attd_Sheet[Student ID],Attd_Sheet[[#This Row],[Student ID]])</f>
        <v>0</v>
      </c>
      <c r="B1748" s="13"/>
      <c r="C1748" s="13"/>
      <c r="D1748" s="76"/>
      <c r="E1748" s="75"/>
      <c r="F1748" s="15"/>
      <c r="G1748" s="78"/>
      <c r="H1748" s="15"/>
      <c r="I1748" s="210"/>
      <c r="J1748" s="77"/>
      <c r="K1748" s="4"/>
      <c r="L1748" s="4"/>
      <c r="M1748" s="4"/>
      <c r="N1748" s="185"/>
      <c r="O1748" s="4"/>
      <c r="P1748" s="4"/>
      <c r="Q1748" s="4"/>
      <c r="R1748" s="4"/>
      <c r="S1748" s="4"/>
      <c r="T1748" s="4"/>
      <c r="U1748" s="4"/>
      <c r="V1748" s="4"/>
      <c r="W1748" s="185"/>
      <c r="X1748" s="4"/>
      <c r="Y1748" s="4"/>
      <c r="Z1748" s="4"/>
      <c r="AA1748" s="4"/>
      <c r="AB1748" s="4"/>
      <c r="AC1748" s="4"/>
      <c r="AD1748" s="4"/>
      <c r="AE1748" s="236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5">
        <f ca="1">COUNTIFS(INDIRECT(Data!$J$2),"&lt;&gt;")</f>
        <v>0</v>
      </c>
      <c r="AQ1748" s="45">
        <f ca="1">COUNTIFS(INDIRECT(Data!$J$2),"P")</f>
        <v>0</v>
      </c>
      <c r="AR1748" s="45">
        <f ca="1">COUNTIFS(INDIRECT(Data!$J$2),"A")</f>
        <v>0</v>
      </c>
      <c r="AS1748" s="46">
        <f ca="1">COUNTIFS(INDIRECT(Data!$J$2),"L")</f>
        <v>0</v>
      </c>
      <c r="AT1748" s="47" t="str">
        <f ca="1">IFERROR(Attd_Sheet[[#This Row],[Classes Attended]]/Attd_Sheet[[#This Row],[Column1]],"")</f>
        <v/>
      </c>
      <c r="AU1748" s="26"/>
    </row>
    <row r="1749" spans="1:47" hidden="1" x14ac:dyDescent="0.25">
      <c r="A1749" s="42">
        <f>COUNTIFS(Attd_Sheet[Student ID],Attd_Sheet[[#This Row],[Student ID]])</f>
        <v>0</v>
      </c>
      <c r="B1749" s="13"/>
      <c r="C1749" s="13"/>
      <c r="D1749" s="76"/>
      <c r="E1749" s="75"/>
      <c r="F1749" s="15"/>
      <c r="G1749" s="78"/>
      <c r="H1749" s="15"/>
      <c r="I1749" s="210"/>
      <c r="J1749" s="77"/>
      <c r="K1749" s="4"/>
      <c r="L1749" s="4"/>
      <c r="M1749" s="4"/>
      <c r="N1749" s="185"/>
      <c r="O1749" s="4"/>
      <c r="P1749" s="4"/>
      <c r="Q1749" s="4"/>
      <c r="R1749" s="4"/>
      <c r="S1749" s="4"/>
      <c r="T1749" s="4"/>
      <c r="U1749" s="4"/>
      <c r="V1749" s="4"/>
      <c r="W1749" s="185"/>
      <c r="X1749" s="4"/>
      <c r="Y1749" s="4"/>
      <c r="Z1749" s="4"/>
      <c r="AA1749" s="4"/>
      <c r="AB1749" s="4"/>
      <c r="AC1749" s="4"/>
      <c r="AD1749" s="4"/>
      <c r="AE1749" s="236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5">
        <f ca="1">COUNTIFS(INDIRECT(Data!$J$2),"&lt;&gt;")</f>
        <v>0</v>
      </c>
      <c r="AQ1749" s="45">
        <f ca="1">COUNTIFS(INDIRECT(Data!$J$2),"P")</f>
        <v>0</v>
      </c>
      <c r="AR1749" s="45">
        <f ca="1">COUNTIFS(INDIRECT(Data!$J$2),"A")</f>
        <v>0</v>
      </c>
      <c r="AS1749" s="46">
        <f ca="1">COUNTIFS(INDIRECT(Data!$J$2),"L")</f>
        <v>0</v>
      </c>
      <c r="AT1749" s="47" t="str">
        <f ca="1">IFERROR(Attd_Sheet[[#This Row],[Classes Attended]]/Attd_Sheet[[#This Row],[Column1]],"")</f>
        <v/>
      </c>
      <c r="AU1749" s="26"/>
    </row>
    <row r="1750" spans="1:47" hidden="1" x14ac:dyDescent="0.25">
      <c r="A1750" s="42">
        <f>COUNTIFS(Attd_Sheet[Student ID],Attd_Sheet[[#This Row],[Student ID]])</f>
        <v>0</v>
      </c>
      <c r="B1750" s="13"/>
      <c r="C1750" s="13"/>
      <c r="D1750" s="76"/>
      <c r="E1750" s="75"/>
      <c r="F1750" s="15"/>
      <c r="G1750" s="78"/>
      <c r="H1750" s="15"/>
      <c r="I1750" s="210"/>
      <c r="J1750" s="77"/>
      <c r="K1750" s="4"/>
      <c r="L1750" s="4"/>
      <c r="M1750" s="4"/>
      <c r="N1750" s="185"/>
      <c r="O1750" s="4"/>
      <c r="P1750" s="4"/>
      <c r="Q1750" s="4"/>
      <c r="R1750" s="4"/>
      <c r="S1750" s="4"/>
      <c r="T1750" s="4"/>
      <c r="U1750" s="4"/>
      <c r="V1750" s="4"/>
      <c r="W1750" s="185"/>
      <c r="X1750" s="4"/>
      <c r="Y1750" s="4"/>
      <c r="Z1750" s="4"/>
      <c r="AA1750" s="4"/>
      <c r="AB1750" s="4"/>
      <c r="AC1750" s="4"/>
      <c r="AD1750" s="4"/>
      <c r="AE1750" s="236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5">
        <f ca="1">COUNTIFS(INDIRECT(Data!$J$2),"&lt;&gt;")</f>
        <v>0</v>
      </c>
      <c r="AQ1750" s="45">
        <f ca="1">COUNTIFS(INDIRECT(Data!$J$2),"P")</f>
        <v>0</v>
      </c>
      <c r="AR1750" s="45">
        <f ca="1">COUNTIFS(INDIRECT(Data!$J$2),"A")</f>
        <v>0</v>
      </c>
      <c r="AS1750" s="46">
        <f ca="1">COUNTIFS(INDIRECT(Data!$J$2),"L")</f>
        <v>0</v>
      </c>
      <c r="AT1750" s="47" t="str">
        <f ca="1">IFERROR(Attd_Sheet[[#This Row],[Classes Attended]]/Attd_Sheet[[#This Row],[Column1]],"")</f>
        <v/>
      </c>
      <c r="AU1750" s="26"/>
    </row>
    <row r="1751" spans="1:47" hidden="1" x14ac:dyDescent="0.25">
      <c r="A1751" s="42">
        <f>COUNTIFS(Attd_Sheet[Student ID],Attd_Sheet[[#This Row],[Student ID]])</f>
        <v>0</v>
      </c>
      <c r="B1751" s="13"/>
      <c r="C1751" s="13"/>
      <c r="D1751" s="76"/>
      <c r="E1751" s="75"/>
      <c r="F1751" s="15"/>
      <c r="G1751" s="78"/>
      <c r="H1751" s="15"/>
      <c r="I1751" s="210"/>
      <c r="J1751" s="77"/>
      <c r="K1751" s="4"/>
      <c r="L1751" s="4"/>
      <c r="M1751" s="4"/>
      <c r="N1751" s="185"/>
      <c r="O1751" s="4"/>
      <c r="P1751" s="4"/>
      <c r="Q1751" s="4"/>
      <c r="R1751" s="4"/>
      <c r="S1751" s="4"/>
      <c r="T1751" s="4"/>
      <c r="U1751" s="4"/>
      <c r="V1751" s="4"/>
      <c r="W1751" s="185"/>
      <c r="X1751" s="4"/>
      <c r="Y1751" s="4"/>
      <c r="Z1751" s="4"/>
      <c r="AA1751" s="4"/>
      <c r="AB1751" s="4"/>
      <c r="AC1751" s="4"/>
      <c r="AD1751" s="4"/>
      <c r="AE1751" s="236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5">
        <f ca="1">COUNTIFS(INDIRECT(Data!$J$2),"&lt;&gt;")</f>
        <v>0</v>
      </c>
      <c r="AQ1751" s="45">
        <f ca="1">COUNTIFS(INDIRECT(Data!$J$2),"P")</f>
        <v>0</v>
      </c>
      <c r="AR1751" s="45">
        <f ca="1">COUNTIFS(INDIRECT(Data!$J$2),"A")</f>
        <v>0</v>
      </c>
      <c r="AS1751" s="46">
        <f ca="1">COUNTIFS(INDIRECT(Data!$J$2),"L")</f>
        <v>0</v>
      </c>
      <c r="AT1751" s="47" t="str">
        <f ca="1">IFERROR(Attd_Sheet[[#This Row],[Classes Attended]]/Attd_Sheet[[#This Row],[Column1]],"")</f>
        <v/>
      </c>
      <c r="AU1751" s="26"/>
    </row>
    <row r="1752" spans="1:47" hidden="1" x14ac:dyDescent="0.25">
      <c r="A1752" s="42">
        <f>COUNTIFS(Attd_Sheet[Student ID],Attd_Sheet[[#This Row],[Student ID]])</f>
        <v>0</v>
      </c>
      <c r="B1752" s="13"/>
      <c r="C1752" s="13"/>
      <c r="D1752" s="76"/>
      <c r="E1752" s="75"/>
      <c r="F1752" s="15"/>
      <c r="G1752" s="78"/>
      <c r="H1752" s="15"/>
      <c r="I1752" s="210"/>
      <c r="J1752" s="77"/>
      <c r="K1752" s="4"/>
      <c r="L1752" s="4"/>
      <c r="M1752" s="4"/>
      <c r="N1752" s="185"/>
      <c r="O1752" s="4"/>
      <c r="P1752" s="4"/>
      <c r="Q1752" s="4"/>
      <c r="R1752" s="4"/>
      <c r="S1752" s="4"/>
      <c r="T1752" s="4"/>
      <c r="U1752" s="4"/>
      <c r="V1752" s="4"/>
      <c r="W1752" s="185"/>
      <c r="X1752" s="4"/>
      <c r="Y1752" s="4"/>
      <c r="Z1752" s="4"/>
      <c r="AA1752" s="4"/>
      <c r="AB1752" s="4"/>
      <c r="AC1752" s="4"/>
      <c r="AD1752" s="4"/>
      <c r="AE1752" s="236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5">
        <f ca="1">COUNTIFS(INDIRECT(Data!$J$2),"&lt;&gt;")</f>
        <v>0</v>
      </c>
      <c r="AQ1752" s="45">
        <f ca="1">COUNTIFS(INDIRECT(Data!$J$2),"P")</f>
        <v>0</v>
      </c>
      <c r="AR1752" s="45">
        <f ca="1">COUNTIFS(INDIRECT(Data!$J$2),"A")</f>
        <v>0</v>
      </c>
      <c r="AS1752" s="46">
        <f ca="1">COUNTIFS(INDIRECT(Data!$J$2),"L")</f>
        <v>0</v>
      </c>
      <c r="AT1752" s="47" t="str">
        <f ca="1">IFERROR(Attd_Sheet[[#This Row],[Classes Attended]]/Attd_Sheet[[#This Row],[Column1]],"")</f>
        <v/>
      </c>
      <c r="AU1752" s="26"/>
    </row>
    <row r="1753" spans="1:47" hidden="1" x14ac:dyDescent="0.25">
      <c r="A1753" s="42">
        <f>COUNTIFS(Attd_Sheet[Student ID],Attd_Sheet[[#This Row],[Student ID]])</f>
        <v>0</v>
      </c>
      <c r="B1753" s="13"/>
      <c r="C1753" s="13"/>
      <c r="D1753" s="76"/>
      <c r="E1753" s="75"/>
      <c r="F1753" s="15"/>
      <c r="G1753" s="78"/>
      <c r="H1753" s="15"/>
      <c r="I1753" s="210"/>
      <c r="J1753" s="77"/>
      <c r="K1753" s="4"/>
      <c r="L1753" s="4"/>
      <c r="M1753" s="4"/>
      <c r="N1753" s="185"/>
      <c r="O1753" s="4"/>
      <c r="P1753" s="4"/>
      <c r="Q1753" s="4"/>
      <c r="R1753" s="4"/>
      <c r="S1753" s="4"/>
      <c r="T1753" s="4"/>
      <c r="U1753" s="4"/>
      <c r="V1753" s="4"/>
      <c r="W1753" s="185"/>
      <c r="X1753" s="4"/>
      <c r="Y1753" s="4"/>
      <c r="Z1753" s="4"/>
      <c r="AA1753" s="4"/>
      <c r="AB1753" s="4"/>
      <c r="AC1753" s="4"/>
      <c r="AD1753" s="4"/>
      <c r="AE1753" s="236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5">
        <f ca="1">COUNTIFS(INDIRECT(Data!$J$2),"&lt;&gt;")</f>
        <v>0</v>
      </c>
      <c r="AQ1753" s="45">
        <f ca="1">COUNTIFS(INDIRECT(Data!$J$2),"P")</f>
        <v>0</v>
      </c>
      <c r="AR1753" s="45">
        <f ca="1">COUNTIFS(INDIRECT(Data!$J$2),"A")</f>
        <v>0</v>
      </c>
      <c r="AS1753" s="46">
        <f ca="1">COUNTIFS(INDIRECT(Data!$J$2),"L")</f>
        <v>0</v>
      </c>
      <c r="AT1753" s="47" t="str">
        <f ca="1">IFERROR(Attd_Sheet[[#This Row],[Classes Attended]]/Attd_Sheet[[#This Row],[Column1]],"")</f>
        <v/>
      </c>
      <c r="AU1753" s="26"/>
    </row>
    <row r="1754" spans="1:47" hidden="1" x14ac:dyDescent="0.25">
      <c r="A1754" s="42">
        <f>COUNTIFS(Attd_Sheet[Student ID],Attd_Sheet[[#This Row],[Student ID]])</f>
        <v>0</v>
      </c>
      <c r="B1754" s="13"/>
      <c r="C1754" s="13"/>
      <c r="D1754" s="76"/>
      <c r="E1754" s="75"/>
      <c r="F1754" s="15"/>
      <c r="G1754" s="78"/>
      <c r="H1754" s="15"/>
      <c r="I1754" s="210"/>
      <c r="J1754" s="77"/>
      <c r="K1754" s="4"/>
      <c r="L1754" s="4"/>
      <c r="M1754" s="4"/>
      <c r="N1754" s="185"/>
      <c r="O1754" s="4"/>
      <c r="P1754" s="4"/>
      <c r="Q1754" s="4"/>
      <c r="R1754" s="4"/>
      <c r="S1754" s="4"/>
      <c r="T1754" s="4"/>
      <c r="U1754" s="4"/>
      <c r="V1754" s="4"/>
      <c r="W1754" s="185"/>
      <c r="X1754" s="4"/>
      <c r="Y1754" s="4"/>
      <c r="Z1754" s="4"/>
      <c r="AA1754" s="4"/>
      <c r="AB1754" s="4"/>
      <c r="AC1754" s="4"/>
      <c r="AD1754" s="4"/>
      <c r="AE1754" s="236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5">
        <f ca="1">COUNTIFS(INDIRECT(Data!$J$2),"&lt;&gt;")</f>
        <v>0</v>
      </c>
      <c r="AQ1754" s="45">
        <f ca="1">COUNTIFS(INDIRECT(Data!$J$2),"P")</f>
        <v>0</v>
      </c>
      <c r="AR1754" s="45">
        <f ca="1">COUNTIFS(INDIRECT(Data!$J$2),"A")</f>
        <v>0</v>
      </c>
      <c r="AS1754" s="46">
        <f ca="1">COUNTIFS(INDIRECT(Data!$J$2),"L")</f>
        <v>0</v>
      </c>
      <c r="AT1754" s="47" t="str">
        <f ca="1">IFERROR(Attd_Sheet[[#This Row],[Classes Attended]]/Attd_Sheet[[#This Row],[Column1]],"")</f>
        <v/>
      </c>
      <c r="AU1754" s="26"/>
    </row>
    <row r="1755" spans="1:47" hidden="1" x14ac:dyDescent="0.25">
      <c r="A1755" s="42">
        <f>COUNTIFS(Attd_Sheet[Student ID],Attd_Sheet[[#This Row],[Student ID]])</f>
        <v>0</v>
      </c>
      <c r="B1755" s="13"/>
      <c r="C1755" s="13"/>
      <c r="D1755" s="76"/>
      <c r="E1755" s="75"/>
      <c r="F1755" s="15"/>
      <c r="G1755" s="78"/>
      <c r="H1755" s="15"/>
      <c r="I1755" s="210"/>
      <c r="J1755" s="77"/>
      <c r="K1755" s="4"/>
      <c r="L1755" s="4"/>
      <c r="M1755" s="4"/>
      <c r="N1755" s="185"/>
      <c r="O1755" s="4"/>
      <c r="P1755" s="4"/>
      <c r="Q1755" s="4"/>
      <c r="R1755" s="4"/>
      <c r="S1755" s="4"/>
      <c r="T1755" s="4"/>
      <c r="U1755" s="4"/>
      <c r="V1755" s="4"/>
      <c r="W1755" s="185"/>
      <c r="X1755" s="4"/>
      <c r="Y1755" s="4"/>
      <c r="Z1755" s="4"/>
      <c r="AA1755" s="4"/>
      <c r="AB1755" s="4"/>
      <c r="AC1755" s="4"/>
      <c r="AD1755" s="4"/>
      <c r="AE1755" s="236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5">
        <f ca="1">COUNTIFS(INDIRECT(Data!$J$2),"&lt;&gt;")</f>
        <v>0</v>
      </c>
      <c r="AQ1755" s="45">
        <f ca="1">COUNTIFS(INDIRECT(Data!$J$2),"P")</f>
        <v>0</v>
      </c>
      <c r="AR1755" s="45">
        <f ca="1">COUNTIFS(INDIRECT(Data!$J$2),"A")</f>
        <v>0</v>
      </c>
      <c r="AS1755" s="46">
        <f ca="1">COUNTIFS(INDIRECT(Data!$J$2),"L")</f>
        <v>0</v>
      </c>
      <c r="AT1755" s="47" t="str">
        <f ca="1">IFERROR(Attd_Sheet[[#This Row],[Classes Attended]]/Attd_Sheet[[#This Row],[Column1]],"")</f>
        <v/>
      </c>
      <c r="AU1755" s="26"/>
    </row>
    <row r="1756" spans="1:47" hidden="1" x14ac:dyDescent="0.25">
      <c r="A1756" s="42">
        <f>COUNTIFS(Attd_Sheet[Student ID],Attd_Sheet[[#This Row],[Student ID]])</f>
        <v>0</v>
      </c>
      <c r="B1756" s="13"/>
      <c r="C1756" s="13"/>
      <c r="D1756" s="76"/>
      <c r="E1756" s="75"/>
      <c r="F1756" s="15"/>
      <c r="G1756" s="78"/>
      <c r="H1756" s="15"/>
      <c r="I1756" s="210"/>
      <c r="J1756" s="77"/>
      <c r="K1756" s="4"/>
      <c r="L1756" s="4"/>
      <c r="M1756" s="4"/>
      <c r="N1756" s="185"/>
      <c r="O1756" s="4"/>
      <c r="P1756" s="4"/>
      <c r="Q1756" s="4"/>
      <c r="R1756" s="4"/>
      <c r="S1756" s="4"/>
      <c r="T1756" s="4"/>
      <c r="U1756" s="4"/>
      <c r="V1756" s="4"/>
      <c r="W1756" s="185"/>
      <c r="X1756" s="4"/>
      <c r="Y1756" s="4"/>
      <c r="Z1756" s="4"/>
      <c r="AA1756" s="4"/>
      <c r="AB1756" s="4"/>
      <c r="AC1756" s="4"/>
      <c r="AD1756" s="4"/>
      <c r="AE1756" s="236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5">
        <f ca="1">COUNTIFS(INDIRECT(Data!$J$2),"&lt;&gt;")</f>
        <v>0</v>
      </c>
      <c r="AQ1756" s="45">
        <f ca="1">COUNTIFS(INDIRECT(Data!$J$2),"P")</f>
        <v>0</v>
      </c>
      <c r="AR1756" s="45">
        <f ca="1">COUNTIFS(INDIRECT(Data!$J$2),"A")</f>
        <v>0</v>
      </c>
      <c r="AS1756" s="46">
        <f ca="1">COUNTIFS(INDIRECT(Data!$J$2),"L")</f>
        <v>0</v>
      </c>
      <c r="AT1756" s="47" t="str">
        <f ca="1">IFERROR(Attd_Sheet[[#This Row],[Classes Attended]]/Attd_Sheet[[#This Row],[Column1]],"")</f>
        <v/>
      </c>
      <c r="AU1756" s="26"/>
    </row>
    <row r="1757" spans="1:47" hidden="1" x14ac:dyDescent="0.25">
      <c r="A1757" s="42">
        <f>COUNTIFS(Attd_Sheet[Student ID],Attd_Sheet[[#This Row],[Student ID]])</f>
        <v>0</v>
      </c>
      <c r="B1757" s="13"/>
      <c r="C1757" s="13"/>
      <c r="D1757" s="76"/>
      <c r="E1757" s="75"/>
      <c r="F1757" s="15"/>
      <c r="G1757" s="78"/>
      <c r="H1757" s="15"/>
      <c r="I1757" s="210"/>
      <c r="J1757" s="77"/>
      <c r="K1757" s="4"/>
      <c r="L1757" s="4"/>
      <c r="M1757" s="4"/>
      <c r="N1757" s="185"/>
      <c r="O1757" s="4"/>
      <c r="P1757" s="4"/>
      <c r="Q1757" s="4"/>
      <c r="R1757" s="4"/>
      <c r="S1757" s="4"/>
      <c r="T1757" s="4"/>
      <c r="U1757" s="4"/>
      <c r="V1757" s="4"/>
      <c r="W1757" s="185"/>
      <c r="X1757" s="4"/>
      <c r="Y1757" s="4"/>
      <c r="Z1757" s="4"/>
      <c r="AA1757" s="4"/>
      <c r="AB1757" s="4"/>
      <c r="AC1757" s="4"/>
      <c r="AD1757" s="4"/>
      <c r="AE1757" s="236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5">
        <f ca="1">COUNTIFS(INDIRECT(Data!$J$2),"&lt;&gt;")</f>
        <v>0</v>
      </c>
      <c r="AQ1757" s="45">
        <f ca="1">COUNTIFS(INDIRECT(Data!$J$2),"P")</f>
        <v>0</v>
      </c>
      <c r="AR1757" s="45">
        <f ca="1">COUNTIFS(INDIRECT(Data!$J$2),"A")</f>
        <v>0</v>
      </c>
      <c r="AS1757" s="46">
        <f ca="1">COUNTIFS(INDIRECT(Data!$J$2),"L")</f>
        <v>0</v>
      </c>
      <c r="AT1757" s="47" t="str">
        <f ca="1">IFERROR(Attd_Sheet[[#This Row],[Classes Attended]]/Attd_Sheet[[#This Row],[Column1]],"")</f>
        <v/>
      </c>
      <c r="AU1757" s="26"/>
    </row>
    <row r="1758" spans="1:47" hidden="1" x14ac:dyDescent="0.25">
      <c r="A1758" s="42">
        <f>COUNTIFS(Attd_Sheet[Student ID],Attd_Sheet[[#This Row],[Student ID]])</f>
        <v>0</v>
      </c>
      <c r="B1758" s="13"/>
      <c r="C1758" s="13"/>
      <c r="D1758" s="76"/>
      <c r="E1758" s="75"/>
      <c r="F1758" s="15"/>
      <c r="G1758" s="78"/>
      <c r="H1758" s="15"/>
      <c r="I1758" s="210"/>
      <c r="J1758" s="77"/>
      <c r="K1758" s="4"/>
      <c r="L1758" s="4"/>
      <c r="M1758" s="4"/>
      <c r="N1758" s="185"/>
      <c r="O1758" s="4"/>
      <c r="P1758" s="4"/>
      <c r="Q1758" s="4"/>
      <c r="R1758" s="4"/>
      <c r="S1758" s="4"/>
      <c r="T1758" s="4"/>
      <c r="U1758" s="4"/>
      <c r="V1758" s="4"/>
      <c r="W1758" s="185"/>
      <c r="X1758" s="4"/>
      <c r="Y1758" s="4"/>
      <c r="Z1758" s="4"/>
      <c r="AA1758" s="4"/>
      <c r="AB1758" s="4"/>
      <c r="AC1758" s="4"/>
      <c r="AD1758" s="4"/>
      <c r="AE1758" s="236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5">
        <f ca="1">COUNTIFS(INDIRECT(Data!$J$2),"&lt;&gt;")</f>
        <v>0</v>
      </c>
      <c r="AQ1758" s="45">
        <f ca="1">COUNTIFS(INDIRECT(Data!$J$2),"P")</f>
        <v>0</v>
      </c>
      <c r="AR1758" s="45">
        <f ca="1">COUNTIFS(INDIRECT(Data!$J$2),"A")</f>
        <v>0</v>
      </c>
      <c r="AS1758" s="46">
        <f ca="1">COUNTIFS(INDIRECT(Data!$J$2),"L")</f>
        <v>0</v>
      </c>
      <c r="AT1758" s="47" t="str">
        <f ca="1">IFERROR(Attd_Sheet[[#This Row],[Classes Attended]]/Attd_Sheet[[#This Row],[Column1]],"")</f>
        <v/>
      </c>
      <c r="AU1758" s="26"/>
    </row>
    <row r="1759" spans="1:47" hidden="1" x14ac:dyDescent="0.25">
      <c r="A1759" s="42">
        <f>COUNTIFS(Attd_Sheet[Student ID],Attd_Sheet[[#This Row],[Student ID]])</f>
        <v>0</v>
      </c>
      <c r="B1759" s="13"/>
      <c r="C1759" s="13"/>
      <c r="D1759" s="76"/>
      <c r="E1759" s="75"/>
      <c r="F1759" s="15"/>
      <c r="G1759" s="78"/>
      <c r="H1759" s="15"/>
      <c r="I1759" s="210"/>
      <c r="J1759" s="77"/>
      <c r="K1759" s="4"/>
      <c r="L1759" s="4"/>
      <c r="M1759" s="4"/>
      <c r="N1759" s="185"/>
      <c r="O1759" s="4"/>
      <c r="P1759" s="4"/>
      <c r="Q1759" s="4"/>
      <c r="R1759" s="4"/>
      <c r="S1759" s="4"/>
      <c r="T1759" s="4"/>
      <c r="U1759" s="4"/>
      <c r="V1759" s="4"/>
      <c r="W1759" s="185"/>
      <c r="X1759" s="4"/>
      <c r="Y1759" s="4"/>
      <c r="Z1759" s="4"/>
      <c r="AA1759" s="4"/>
      <c r="AB1759" s="4"/>
      <c r="AC1759" s="4"/>
      <c r="AD1759" s="4"/>
      <c r="AE1759" s="236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5">
        <f ca="1">COUNTIFS(INDIRECT(Data!$J$2),"&lt;&gt;")</f>
        <v>0</v>
      </c>
      <c r="AQ1759" s="45">
        <f ca="1">COUNTIFS(INDIRECT(Data!$J$2),"P")</f>
        <v>0</v>
      </c>
      <c r="AR1759" s="45">
        <f ca="1">COUNTIFS(INDIRECT(Data!$J$2),"A")</f>
        <v>0</v>
      </c>
      <c r="AS1759" s="46">
        <f ca="1">COUNTIFS(INDIRECT(Data!$J$2),"L")</f>
        <v>0</v>
      </c>
      <c r="AT1759" s="47" t="str">
        <f ca="1">IFERROR(Attd_Sheet[[#This Row],[Classes Attended]]/Attd_Sheet[[#This Row],[Column1]],"")</f>
        <v/>
      </c>
      <c r="AU1759" s="26"/>
    </row>
    <row r="1760" spans="1:47" hidden="1" x14ac:dyDescent="0.25">
      <c r="A1760" s="42">
        <f>COUNTIFS(Attd_Sheet[Student ID],Attd_Sheet[[#This Row],[Student ID]])</f>
        <v>0</v>
      </c>
      <c r="B1760" s="13"/>
      <c r="C1760" s="13"/>
      <c r="D1760" s="76"/>
      <c r="E1760" s="75"/>
      <c r="F1760" s="15"/>
      <c r="G1760" s="78"/>
      <c r="H1760" s="15"/>
      <c r="I1760" s="210"/>
      <c r="J1760" s="77"/>
      <c r="K1760" s="4"/>
      <c r="L1760" s="4"/>
      <c r="M1760" s="4"/>
      <c r="N1760" s="185"/>
      <c r="O1760" s="4"/>
      <c r="P1760" s="4"/>
      <c r="Q1760" s="4"/>
      <c r="R1760" s="4"/>
      <c r="S1760" s="4"/>
      <c r="T1760" s="4"/>
      <c r="U1760" s="4"/>
      <c r="V1760" s="4"/>
      <c r="W1760" s="185"/>
      <c r="X1760" s="4"/>
      <c r="Y1760" s="4"/>
      <c r="Z1760" s="4"/>
      <c r="AA1760" s="4"/>
      <c r="AB1760" s="4"/>
      <c r="AC1760" s="4"/>
      <c r="AD1760" s="4"/>
      <c r="AE1760" s="236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5">
        <f ca="1">COUNTIFS(INDIRECT(Data!$J$2),"&lt;&gt;")</f>
        <v>0</v>
      </c>
      <c r="AQ1760" s="45">
        <f ca="1">COUNTIFS(INDIRECT(Data!$J$2),"P")</f>
        <v>0</v>
      </c>
      <c r="AR1760" s="45">
        <f ca="1">COUNTIFS(INDIRECT(Data!$J$2),"A")</f>
        <v>0</v>
      </c>
      <c r="AS1760" s="46">
        <f ca="1">COUNTIFS(INDIRECT(Data!$J$2),"L")</f>
        <v>0</v>
      </c>
      <c r="AT1760" s="47" t="str">
        <f ca="1">IFERROR(Attd_Sheet[[#This Row],[Classes Attended]]/Attd_Sheet[[#This Row],[Column1]],"")</f>
        <v/>
      </c>
      <c r="AU1760" s="26"/>
    </row>
    <row r="1761" spans="1:47" hidden="1" x14ac:dyDescent="0.25">
      <c r="A1761" s="42">
        <f>COUNTIFS(Attd_Sheet[Student ID],Attd_Sheet[[#This Row],[Student ID]])</f>
        <v>0</v>
      </c>
      <c r="B1761" s="13"/>
      <c r="C1761" s="13"/>
      <c r="D1761" s="76"/>
      <c r="E1761" s="75"/>
      <c r="F1761" s="15"/>
      <c r="G1761" s="78"/>
      <c r="H1761" s="15"/>
      <c r="I1761" s="210"/>
      <c r="J1761" s="77"/>
      <c r="K1761" s="4"/>
      <c r="L1761" s="4"/>
      <c r="M1761" s="4"/>
      <c r="N1761" s="185"/>
      <c r="O1761" s="4"/>
      <c r="P1761" s="4"/>
      <c r="Q1761" s="4"/>
      <c r="R1761" s="4"/>
      <c r="S1761" s="4"/>
      <c r="T1761" s="4"/>
      <c r="U1761" s="4"/>
      <c r="V1761" s="4"/>
      <c r="W1761" s="185"/>
      <c r="X1761" s="4"/>
      <c r="Y1761" s="4"/>
      <c r="Z1761" s="4"/>
      <c r="AA1761" s="4"/>
      <c r="AB1761" s="4"/>
      <c r="AC1761" s="4"/>
      <c r="AD1761" s="4"/>
      <c r="AE1761" s="236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5">
        <f ca="1">COUNTIFS(INDIRECT(Data!$J$2),"&lt;&gt;")</f>
        <v>0</v>
      </c>
      <c r="AQ1761" s="45">
        <f ca="1">COUNTIFS(INDIRECT(Data!$J$2),"P")</f>
        <v>0</v>
      </c>
      <c r="AR1761" s="45">
        <f ca="1">COUNTIFS(INDIRECT(Data!$J$2),"A")</f>
        <v>0</v>
      </c>
      <c r="AS1761" s="46">
        <f ca="1">COUNTIFS(INDIRECT(Data!$J$2),"L")</f>
        <v>0</v>
      </c>
      <c r="AT1761" s="47" t="str">
        <f ca="1">IFERROR(Attd_Sheet[[#This Row],[Classes Attended]]/Attd_Sheet[[#This Row],[Column1]],"")</f>
        <v/>
      </c>
      <c r="AU1761" s="26"/>
    </row>
    <row r="1762" spans="1:47" hidden="1" x14ac:dyDescent="0.25">
      <c r="A1762" s="42">
        <f>COUNTIFS(Attd_Sheet[Student ID],Attd_Sheet[[#This Row],[Student ID]])</f>
        <v>0</v>
      </c>
      <c r="B1762" s="13"/>
      <c r="C1762" s="13"/>
      <c r="D1762" s="76"/>
      <c r="E1762" s="75"/>
      <c r="F1762" s="15"/>
      <c r="G1762" s="78"/>
      <c r="H1762" s="15"/>
      <c r="I1762" s="210"/>
      <c r="J1762" s="77"/>
      <c r="K1762" s="4"/>
      <c r="L1762" s="4"/>
      <c r="M1762" s="4"/>
      <c r="N1762" s="185"/>
      <c r="O1762" s="4"/>
      <c r="P1762" s="4"/>
      <c r="Q1762" s="4"/>
      <c r="R1762" s="4"/>
      <c r="S1762" s="4"/>
      <c r="T1762" s="4"/>
      <c r="U1762" s="4"/>
      <c r="V1762" s="4"/>
      <c r="W1762" s="185"/>
      <c r="X1762" s="4"/>
      <c r="Y1762" s="4"/>
      <c r="Z1762" s="4"/>
      <c r="AA1762" s="4"/>
      <c r="AB1762" s="4"/>
      <c r="AC1762" s="4"/>
      <c r="AD1762" s="4"/>
      <c r="AE1762" s="236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5">
        <f ca="1">COUNTIFS(INDIRECT(Data!$J$2),"&lt;&gt;")</f>
        <v>0</v>
      </c>
      <c r="AQ1762" s="45">
        <f ca="1">COUNTIFS(INDIRECT(Data!$J$2),"P")</f>
        <v>0</v>
      </c>
      <c r="AR1762" s="45">
        <f ca="1">COUNTIFS(INDIRECT(Data!$J$2),"A")</f>
        <v>0</v>
      </c>
      <c r="AS1762" s="46">
        <f ca="1">COUNTIFS(INDIRECT(Data!$J$2),"L")</f>
        <v>0</v>
      </c>
      <c r="AT1762" s="47" t="str">
        <f ca="1">IFERROR(Attd_Sheet[[#This Row],[Classes Attended]]/Attd_Sheet[[#This Row],[Column1]],"")</f>
        <v/>
      </c>
      <c r="AU1762" s="26"/>
    </row>
    <row r="1763" spans="1:47" hidden="1" x14ac:dyDescent="0.25">
      <c r="A1763" s="42">
        <f>COUNTIFS(Attd_Sheet[Student ID],Attd_Sheet[[#This Row],[Student ID]])</f>
        <v>0</v>
      </c>
      <c r="B1763" s="13"/>
      <c r="C1763" s="13"/>
      <c r="D1763" s="76"/>
      <c r="E1763" s="75"/>
      <c r="F1763" s="15"/>
      <c r="G1763" s="78"/>
      <c r="H1763" s="15"/>
      <c r="I1763" s="210"/>
      <c r="J1763" s="77"/>
      <c r="K1763" s="4"/>
      <c r="L1763" s="4"/>
      <c r="M1763" s="4"/>
      <c r="N1763" s="185"/>
      <c r="O1763" s="4"/>
      <c r="P1763" s="4"/>
      <c r="Q1763" s="4"/>
      <c r="R1763" s="4"/>
      <c r="S1763" s="4"/>
      <c r="T1763" s="4"/>
      <c r="U1763" s="4"/>
      <c r="V1763" s="4"/>
      <c r="W1763" s="185"/>
      <c r="X1763" s="4"/>
      <c r="Y1763" s="4"/>
      <c r="Z1763" s="4"/>
      <c r="AA1763" s="4"/>
      <c r="AB1763" s="4"/>
      <c r="AC1763" s="4"/>
      <c r="AD1763" s="4"/>
      <c r="AE1763" s="236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5">
        <f ca="1">COUNTIFS(INDIRECT(Data!$J$2),"&lt;&gt;")</f>
        <v>0</v>
      </c>
      <c r="AQ1763" s="45">
        <f ca="1">COUNTIFS(INDIRECT(Data!$J$2),"P")</f>
        <v>0</v>
      </c>
      <c r="AR1763" s="45">
        <f ca="1">COUNTIFS(INDIRECT(Data!$J$2),"A")</f>
        <v>0</v>
      </c>
      <c r="AS1763" s="46">
        <f ca="1">COUNTIFS(INDIRECT(Data!$J$2),"L")</f>
        <v>0</v>
      </c>
      <c r="AT1763" s="47" t="str">
        <f ca="1">IFERROR(Attd_Sheet[[#This Row],[Classes Attended]]/Attd_Sheet[[#This Row],[Column1]],"")</f>
        <v/>
      </c>
      <c r="AU1763" s="26"/>
    </row>
    <row r="1764" spans="1:47" hidden="1" x14ac:dyDescent="0.25">
      <c r="A1764" s="42">
        <f>COUNTIFS(Attd_Sheet[Student ID],Attd_Sheet[[#This Row],[Student ID]])</f>
        <v>0</v>
      </c>
      <c r="B1764" s="13"/>
      <c r="C1764" s="13"/>
      <c r="D1764" s="76"/>
      <c r="E1764" s="75"/>
      <c r="F1764" s="15"/>
      <c r="G1764" s="78"/>
      <c r="H1764" s="15"/>
      <c r="I1764" s="210"/>
      <c r="J1764" s="77"/>
      <c r="K1764" s="4"/>
      <c r="L1764" s="4"/>
      <c r="M1764" s="4"/>
      <c r="N1764" s="185"/>
      <c r="O1764" s="4"/>
      <c r="P1764" s="4"/>
      <c r="Q1764" s="4"/>
      <c r="R1764" s="4"/>
      <c r="S1764" s="4"/>
      <c r="T1764" s="4"/>
      <c r="U1764" s="4"/>
      <c r="V1764" s="4"/>
      <c r="W1764" s="185"/>
      <c r="X1764" s="4"/>
      <c r="Y1764" s="4"/>
      <c r="Z1764" s="4"/>
      <c r="AA1764" s="4"/>
      <c r="AB1764" s="4"/>
      <c r="AC1764" s="4"/>
      <c r="AD1764" s="4"/>
      <c r="AE1764" s="236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5">
        <f ca="1">COUNTIFS(INDIRECT(Data!$J$2),"&lt;&gt;")</f>
        <v>0</v>
      </c>
      <c r="AQ1764" s="45">
        <f ca="1">COUNTIFS(INDIRECT(Data!$J$2),"P")</f>
        <v>0</v>
      </c>
      <c r="AR1764" s="45">
        <f ca="1">COUNTIFS(INDIRECT(Data!$J$2),"A")</f>
        <v>0</v>
      </c>
      <c r="AS1764" s="46">
        <f ca="1">COUNTIFS(INDIRECT(Data!$J$2),"L")</f>
        <v>0</v>
      </c>
      <c r="AT1764" s="47" t="str">
        <f ca="1">IFERROR(Attd_Sheet[[#This Row],[Classes Attended]]/Attd_Sheet[[#This Row],[Column1]],"")</f>
        <v/>
      </c>
      <c r="AU1764" s="26"/>
    </row>
    <row r="1765" spans="1:47" hidden="1" x14ac:dyDescent="0.25">
      <c r="A1765" s="42">
        <f>COUNTIFS(Attd_Sheet[Student ID],Attd_Sheet[[#This Row],[Student ID]])</f>
        <v>0</v>
      </c>
      <c r="B1765" s="13"/>
      <c r="C1765" s="13"/>
      <c r="D1765" s="76"/>
      <c r="E1765" s="75"/>
      <c r="F1765" s="15"/>
      <c r="G1765" s="78"/>
      <c r="H1765" s="15"/>
      <c r="I1765" s="210"/>
      <c r="J1765" s="77"/>
      <c r="K1765" s="4"/>
      <c r="L1765" s="4"/>
      <c r="M1765" s="4"/>
      <c r="N1765" s="185"/>
      <c r="O1765" s="4"/>
      <c r="P1765" s="4"/>
      <c r="Q1765" s="4"/>
      <c r="R1765" s="4"/>
      <c r="S1765" s="4"/>
      <c r="T1765" s="4"/>
      <c r="U1765" s="4"/>
      <c r="V1765" s="4"/>
      <c r="W1765" s="185"/>
      <c r="X1765" s="4"/>
      <c r="Y1765" s="4"/>
      <c r="Z1765" s="4"/>
      <c r="AA1765" s="4"/>
      <c r="AB1765" s="4"/>
      <c r="AC1765" s="4"/>
      <c r="AD1765" s="4"/>
      <c r="AE1765" s="236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5">
        <f ca="1">COUNTIFS(INDIRECT(Data!$J$2),"&lt;&gt;")</f>
        <v>0</v>
      </c>
      <c r="AQ1765" s="45">
        <f ca="1">COUNTIFS(INDIRECT(Data!$J$2),"P")</f>
        <v>0</v>
      </c>
      <c r="AR1765" s="45">
        <f ca="1">COUNTIFS(INDIRECT(Data!$J$2),"A")</f>
        <v>0</v>
      </c>
      <c r="AS1765" s="46">
        <f ca="1">COUNTIFS(INDIRECT(Data!$J$2),"L")</f>
        <v>0</v>
      </c>
      <c r="AT1765" s="47" t="str">
        <f ca="1">IFERROR(Attd_Sheet[[#This Row],[Classes Attended]]/Attd_Sheet[[#This Row],[Column1]],"")</f>
        <v/>
      </c>
      <c r="AU1765" s="26"/>
    </row>
    <row r="1766" spans="1:47" hidden="1" x14ac:dyDescent="0.25">
      <c r="A1766" s="42">
        <f>COUNTIFS(Attd_Sheet[Student ID],Attd_Sheet[[#This Row],[Student ID]])</f>
        <v>0</v>
      </c>
      <c r="B1766" s="13"/>
      <c r="C1766" s="13"/>
      <c r="D1766" s="76"/>
      <c r="E1766" s="75"/>
      <c r="F1766" s="15"/>
      <c r="G1766" s="78"/>
      <c r="H1766" s="15"/>
      <c r="I1766" s="210"/>
      <c r="J1766" s="77"/>
      <c r="K1766" s="4"/>
      <c r="L1766" s="4"/>
      <c r="M1766" s="4"/>
      <c r="N1766" s="185"/>
      <c r="O1766" s="4"/>
      <c r="P1766" s="4"/>
      <c r="Q1766" s="4"/>
      <c r="R1766" s="4"/>
      <c r="S1766" s="4"/>
      <c r="T1766" s="4"/>
      <c r="U1766" s="4"/>
      <c r="V1766" s="4"/>
      <c r="W1766" s="185"/>
      <c r="X1766" s="4"/>
      <c r="Y1766" s="4"/>
      <c r="Z1766" s="4"/>
      <c r="AA1766" s="4"/>
      <c r="AB1766" s="4"/>
      <c r="AC1766" s="4"/>
      <c r="AD1766" s="4"/>
      <c r="AE1766" s="236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5">
        <f ca="1">COUNTIFS(INDIRECT(Data!$J$2),"&lt;&gt;")</f>
        <v>0</v>
      </c>
      <c r="AQ1766" s="45">
        <f ca="1">COUNTIFS(INDIRECT(Data!$J$2),"P")</f>
        <v>0</v>
      </c>
      <c r="AR1766" s="45">
        <f ca="1">COUNTIFS(INDIRECT(Data!$J$2),"A")</f>
        <v>0</v>
      </c>
      <c r="AS1766" s="46">
        <f ca="1">COUNTIFS(INDIRECT(Data!$J$2),"L")</f>
        <v>0</v>
      </c>
      <c r="AT1766" s="47" t="str">
        <f ca="1">IFERROR(Attd_Sheet[[#This Row],[Classes Attended]]/Attd_Sheet[[#This Row],[Column1]],"")</f>
        <v/>
      </c>
      <c r="AU1766" s="26"/>
    </row>
    <row r="1767" spans="1:47" hidden="1" x14ac:dyDescent="0.25">
      <c r="A1767" s="42">
        <f>COUNTIFS(Attd_Sheet[Student ID],Attd_Sheet[[#This Row],[Student ID]])</f>
        <v>0</v>
      </c>
      <c r="B1767" s="13"/>
      <c r="C1767" s="13"/>
      <c r="D1767" s="76"/>
      <c r="E1767" s="75"/>
      <c r="F1767" s="15"/>
      <c r="G1767" s="78"/>
      <c r="H1767" s="15"/>
      <c r="I1767" s="210"/>
      <c r="J1767" s="77"/>
      <c r="K1767" s="4"/>
      <c r="L1767" s="4"/>
      <c r="M1767" s="4"/>
      <c r="N1767" s="185"/>
      <c r="O1767" s="4"/>
      <c r="P1767" s="4"/>
      <c r="Q1767" s="4"/>
      <c r="R1767" s="4"/>
      <c r="S1767" s="4"/>
      <c r="T1767" s="4"/>
      <c r="U1767" s="4"/>
      <c r="V1767" s="4"/>
      <c r="W1767" s="185"/>
      <c r="X1767" s="4"/>
      <c r="Y1767" s="4"/>
      <c r="Z1767" s="4"/>
      <c r="AA1767" s="4"/>
      <c r="AB1767" s="4"/>
      <c r="AC1767" s="4"/>
      <c r="AD1767" s="4"/>
      <c r="AE1767" s="236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5">
        <f ca="1">COUNTIFS(INDIRECT(Data!$J$2),"&lt;&gt;")</f>
        <v>0</v>
      </c>
      <c r="AQ1767" s="45">
        <f ca="1">COUNTIFS(INDIRECT(Data!$J$2),"P")</f>
        <v>0</v>
      </c>
      <c r="AR1767" s="45">
        <f ca="1">COUNTIFS(INDIRECT(Data!$J$2),"A")</f>
        <v>0</v>
      </c>
      <c r="AS1767" s="46">
        <f ca="1">COUNTIFS(INDIRECT(Data!$J$2),"L")</f>
        <v>0</v>
      </c>
      <c r="AT1767" s="47" t="str">
        <f ca="1">IFERROR(Attd_Sheet[[#This Row],[Classes Attended]]/Attd_Sheet[[#This Row],[Column1]],"")</f>
        <v/>
      </c>
      <c r="AU1767" s="26"/>
    </row>
    <row r="1768" spans="1:47" hidden="1" x14ac:dyDescent="0.25">
      <c r="A1768" s="42">
        <f>COUNTIFS(Attd_Sheet[Student ID],Attd_Sheet[[#This Row],[Student ID]])</f>
        <v>0</v>
      </c>
      <c r="B1768" s="13"/>
      <c r="C1768" s="13"/>
      <c r="D1768" s="76"/>
      <c r="E1768" s="75"/>
      <c r="F1768" s="15"/>
      <c r="G1768" s="78"/>
      <c r="H1768" s="15"/>
      <c r="I1768" s="210"/>
      <c r="J1768" s="77"/>
      <c r="K1768" s="4"/>
      <c r="L1768" s="4"/>
      <c r="M1768" s="4"/>
      <c r="N1768" s="185"/>
      <c r="O1768" s="4"/>
      <c r="P1768" s="4"/>
      <c r="Q1768" s="4"/>
      <c r="R1768" s="4"/>
      <c r="S1768" s="4"/>
      <c r="T1768" s="4"/>
      <c r="U1768" s="4"/>
      <c r="V1768" s="4"/>
      <c r="W1768" s="185"/>
      <c r="X1768" s="4"/>
      <c r="Y1768" s="4"/>
      <c r="Z1768" s="4"/>
      <c r="AA1768" s="4"/>
      <c r="AB1768" s="4"/>
      <c r="AC1768" s="4"/>
      <c r="AD1768" s="4"/>
      <c r="AE1768" s="236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5">
        <f ca="1">COUNTIFS(INDIRECT(Data!$J$2),"&lt;&gt;")</f>
        <v>0</v>
      </c>
      <c r="AQ1768" s="45">
        <f ca="1">COUNTIFS(INDIRECT(Data!$J$2),"P")</f>
        <v>0</v>
      </c>
      <c r="AR1768" s="45">
        <f ca="1">COUNTIFS(INDIRECT(Data!$J$2),"A")</f>
        <v>0</v>
      </c>
      <c r="AS1768" s="46">
        <f ca="1">COUNTIFS(INDIRECT(Data!$J$2),"L")</f>
        <v>0</v>
      </c>
      <c r="AT1768" s="47" t="str">
        <f ca="1">IFERROR(Attd_Sheet[[#This Row],[Classes Attended]]/Attd_Sheet[[#This Row],[Column1]],"")</f>
        <v/>
      </c>
      <c r="AU1768" s="26"/>
    </row>
    <row r="1769" spans="1:47" hidden="1" x14ac:dyDescent="0.25">
      <c r="A1769" s="42">
        <f>COUNTIFS(Attd_Sheet[Student ID],Attd_Sheet[[#This Row],[Student ID]])</f>
        <v>0</v>
      </c>
      <c r="B1769" s="13"/>
      <c r="C1769" s="13"/>
      <c r="D1769" s="76"/>
      <c r="E1769" s="75"/>
      <c r="F1769" s="15"/>
      <c r="G1769" s="78"/>
      <c r="H1769" s="15"/>
      <c r="I1769" s="210"/>
      <c r="J1769" s="77"/>
      <c r="K1769" s="4"/>
      <c r="L1769" s="4"/>
      <c r="M1769" s="4"/>
      <c r="N1769" s="185"/>
      <c r="O1769" s="4"/>
      <c r="P1769" s="4"/>
      <c r="Q1769" s="4"/>
      <c r="R1769" s="4"/>
      <c r="S1769" s="4"/>
      <c r="T1769" s="4"/>
      <c r="U1769" s="4"/>
      <c r="V1769" s="4"/>
      <c r="W1769" s="185"/>
      <c r="X1769" s="4"/>
      <c r="Y1769" s="4"/>
      <c r="Z1769" s="4"/>
      <c r="AA1769" s="4"/>
      <c r="AB1769" s="4"/>
      <c r="AC1769" s="4"/>
      <c r="AD1769" s="4"/>
      <c r="AE1769" s="236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5">
        <f ca="1">COUNTIFS(INDIRECT(Data!$J$2),"&lt;&gt;")</f>
        <v>0</v>
      </c>
      <c r="AQ1769" s="45">
        <f ca="1">COUNTIFS(INDIRECT(Data!$J$2),"P")</f>
        <v>0</v>
      </c>
      <c r="AR1769" s="45">
        <f ca="1">COUNTIFS(INDIRECT(Data!$J$2),"A")</f>
        <v>0</v>
      </c>
      <c r="AS1769" s="46">
        <f ca="1">COUNTIFS(INDIRECT(Data!$J$2),"L")</f>
        <v>0</v>
      </c>
      <c r="AT1769" s="47" t="str">
        <f ca="1">IFERROR(Attd_Sheet[[#This Row],[Classes Attended]]/Attd_Sheet[[#This Row],[Column1]],"")</f>
        <v/>
      </c>
      <c r="AU1769" s="26"/>
    </row>
    <row r="1770" spans="1:47" hidden="1" x14ac:dyDescent="0.25">
      <c r="A1770" s="42">
        <f>COUNTIFS(Attd_Sheet[Student ID],Attd_Sheet[[#This Row],[Student ID]])</f>
        <v>0</v>
      </c>
      <c r="B1770" s="13"/>
      <c r="C1770" s="13"/>
      <c r="D1770" s="76"/>
      <c r="E1770" s="75"/>
      <c r="F1770" s="15"/>
      <c r="G1770" s="78"/>
      <c r="H1770" s="15"/>
      <c r="I1770" s="210"/>
      <c r="J1770" s="77"/>
      <c r="K1770" s="4"/>
      <c r="L1770" s="4"/>
      <c r="M1770" s="4"/>
      <c r="N1770" s="185"/>
      <c r="O1770" s="4"/>
      <c r="P1770" s="4"/>
      <c r="Q1770" s="4"/>
      <c r="R1770" s="4"/>
      <c r="S1770" s="4"/>
      <c r="T1770" s="4"/>
      <c r="U1770" s="4"/>
      <c r="V1770" s="4"/>
      <c r="W1770" s="185"/>
      <c r="X1770" s="4"/>
      <c r="Y1770" s="4"/>
      <c r="Z1770" s="4"/>
      <c r="AA1770" s="4"/>
      <c r="AB1770" s="4"/>
      <c r="AC1770" s="4"/>
      <c r="AD1770" s="4"/>
      <c r="AE1770" s="236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5">
        <f ca="1">COUNTIFS(INDIRECT(Data!$J$2),"&lt;&gt;")</f>
        <v>0</v>
      </c>
      <c r="AQ1770" s="45">
        <f ca="1">COUNTIFS(INDIRECT(Data!$J$2),"P")</f>
        <v>0</v>
      </c>
      <c r="AR1770" s="45">
        <f ca="1">COUNTIFS(INDIRECT(Data!$J$2),"A")</f>
        <v>0</v>
      </c>
      <c r="AS1770" s="46">
        <f ca="1">COUNTIFS(INDIRECT(Data!$J$2),"L")</f>
        <v>0</v>
      </c>
      <c r="AT1770" s="47" t="str">
        <f ca="1">IFERROR(Attd_Sheet[[#This Row],[Classes Attended]]/Attd_Sheet[[#This Row],[Column1]],"")</f>
        <v/>
      </c>
      <c r="AU1770" s="26"/>
    </row>
    <row r="1771" spans="1:47" hidden="1" x14ac:dyDescent="0.25">
      <c r="A1771" s="42">
        <f>COUNTIFS(Attd_Sheet[Student ID],Attd_Sheet[[#This Row],[Student ID]])</f>
        <v>0</v>
      </c>
      <c r="B1771" s="13"/>
      <c r="C1771" s="13"/>
      <c r="D1771" s="76"/>
      <c r="E1771" s="75"/>
      <c r="F1771" s="15"/>
      <c r="G1771" s="78"/>
      <c r="H1771" s="15"/>
      <c r="I1771" s="210"/>
      <c r="J1771" s="77"/>
      <c r="K1771" s="4"/>
      <c r="L1771" s="4"/>
      <c r="M1771" s="4"/>
      <c r="N1771" s="185"/>
      <c r="O1771" s="4"/>
      <c r="P1771" s="4"/>
      <c r="Q1771" s="4"/>
      <c r="R1771" s="4"/>
      <c r="S1771" s="4"/>
      <c r="T1771" s="4"/>
      <c r="U1771" s="4"/>
      <c r="V1771" s="4"/>
      <c r="W1771" s="185"/>
      <c r="X1771" s="4"/>
      <c r="Y1771" s="4"/>
      <c r="Z1771" s="4"/>
      <c r="AA1771" s="4"/>
      <c r="AB1771" s="4"/>
      <c r="AC1771" s="4"/>
      <c r="AD1771" s="4"/>
      <c r="AE1771" s="236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5">
        <f ca="1">COUNTIFS(INDIRECT(Data!$J$2),"&lt;&gt;")</f>
        <v>0</v>
      </c>
      <c r="AQ1771" s="45">
        <f ca="1">COUNTIFS(INDIRECT(Data!$J$2),"P")</f>
        <v>0</v>
      </c>
      <c r="AR1771" s="45">
        <f ca="1">COUNTIFS(INDIRECT(Data!$J$2),"A")</f>
        <v>0</v>
      </c>
      <c r="AS1771" s="46">
        <f ca="1">COUNTIFS(INDIRECT(Data!$J$2),"L")</f>
        <v>0</v>
      </c>
      <c r="AT1771" s="47" t="str">
        <f ca="1">IFERROR(Attd_Sheet[[#This Row],[Classes Attended]]/Attd_Sheet[[#This Row],[Column1]],"")</f>
        <v/>
      </c>
      <c r="AU1771" s="26"/>
    </row>
    <row r="1772" spans="1:47" hidden="1" x14ac:dyDescent="0.25">
      <c r="A1772" s="42">
        <f>COUNTIFS(Attd_Sheet[Student ID],Attd_Sheet[[#This Row],[Student ID]])</f>
        <v>0</v>
      </c>
      <c r="B1772" s="13"/>
      <c r="C1772" s="13"/>
      <c r="D1772" s="76"/>
      <c r="E1772" s="75"/>
      <c r="F1772" s="15"/>
      <c r="G1772" s="78"/>
      <c r="H1772" s="15"/>
      <c r="I1772" s="210"/>
      <c r="J1772" s="77"/>
      <c r="K1772" s="4"/>
      <c r="L1772" s="4"/>
      <c r="M1772" s="4"/>
      <c r="N1772" s="185"/>
      <c r="O1772" s="4"/>
      <c r="P1772" s="4"/>
      <c r="Q1772" s="4"/>
      <c r="R1772" s="4"/>
      <c r="S1772" s="4"/>
      <c r="T1772" s="4"/>
      <c r="U1772" s="4"/>
      <c r="V1772" s="4"/>
      <c r="W1772" s="185"/>
      <c r="X1772" s="4"/>
      <c r="Y1772" s="4"/>
      <c r="Z1772" s="4"/>
      <c r="AA1772" s="4"/>
      <c r="AB1772" s="4"/>
      <c r="AC1772" s="4"/>
      <c r="AD1772" s="4"/>
      <c r="AE1772" s="236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5">
        <f ca="1">COUNTIFS(INDIRECT(Data!$J$2),"&lt;&gt;")</f>
        <v>0</v>
      </c>
      <c r="AQ1772" s="45">
        <f ca="1">COUNTIFS(INDIRECT(Data!$J$2),"P")</f>
        <v>0</v>
      </c>
      <c r="AR1772" s="45">
        <f ca="1">COUNTIFS(INDIRECT(Data!$J$2),"A")</f>
        <v>0</v>
      </c>
      <c r="AS1772" s="46">
        <f ca="1">COUNTIFS(INDIRECT(Data!$J$2),"L")</f>
        <v>0</v>
      </c>
      <c r="AT1772" s="47" t="str">
        <f ca="1">IFERROR(Attd_Sheet[[#This Row],[Classes Attended]]/Attd_Sheet[[#This Row],[Column1]],"")</f>
        <v/>
      </c>
      <c r="AU1772" s="26"/>
    </row>
    <row r="1773" spans="1:47" hidden="1" x14ac:dyDescent="0.25">
      <c r="A1773" s="42">
        <f>COUNTIFS(Attd_Sheet[Student ID],Attd_Sheet[[#This Row],[Student ID]])</f>
        <v>0</v>
      </c>
      <c r="B1773" s="13"/>
      <c r="C1773" s="13"/>
      <c r="D1773" s="76"/>
      <c r="E1773" s="75"/>
      <c r="F1773" s="15"/>
      <c r="G1773" s="78"/>
      <c r="H1773" s="15"/>
      <c r="I1773" s="210"/>
      <c r="J1773" s="77"/>
      <c r="K1773" s="4"/>
      <c r="L1773" s="4"/>
      <c r="M1773" s="4"/>
      <c r="N1773" s="185"/>
      <c r="O1773" s="4"/>
      <c r="P1773" s="4"/>
      <c r="Q1773" s="4"/>
      <c r="R1773" s="4"/>
      <c r="S1773" s="4"/>
      <c r="T1773" s="4"/>
      <c r="U1773" s="4"/>
      <c r="V1773" s="4"/>
      <c r="W1773" s="185"/>
      <c r="X1773" s="4"/>
      <c r="Y1773" s="4"/>
      <c r="Z1773" s="4"/>
      <c r="AA1773" s="4"/>
      <c r="AB1773" s="4"/>
      <c r="AC1773" s="4"/>
      <c r="AD1773" s="4"/>
      <c r="AE1773" s="236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5">
        <f ca="1">COUNTIFS(INDIRECT(Data!$J$2),"&lt;&gt;")</f>
        <v>0</v>
      </c>
      <c r="AQ1773" s="45">
        <f ca="1">COUNTIFS(INDIRECT(Data!$J$2),"P")</f>
        <v>0</v>
      </c>
      <c r="AR1773" s="45">
        <f ca="1">COUNTIFS(INDIRECT(Data!$J$2),"A")</f>
        <v>0</v>
      </c>
      <c r="AS1773" s="46">
        <f ca="1">COUNTIFS(INDIRECT(Data!$J$2),"L")</f>
        <v>0</v>
      </c>
      <c r="AT1773" s="47" t="str">
        <f ca="1">IFERROR(Attd_Sheet[[#This Row],[Classes Attended]]/Attd_Sheet[[#This Row],[Column1]],"")</f>
        <v/>
      </c>
      <c r="AU1773" s="26"/>
    </row>
    <row r="1774" spans="1:47" hidden="1" x14ac:dyDescent="0.25">
      <c r="A1774" s="42">
        <f>COUNTIFS(Attd_Sheet[Student ID],Attd_Sheet[[#This Row],[Student ID]])</f>
        <v>0</v>
      </c>
      <c r="B1774" s="13"/>
      <c r="C1774" s="13"/>
      <c r="D1774" s="76"/>
      <c r="E1774" s="75"/>
      <c r="F1774" s="15"/>
      <c r="G1774" s="78"/>
      <c r="H1774" s="15"/>
      <c r="I1774" s="210"/>
      <c r="J1774" s="77"/>
      <c r="K1774" s="4"/>
      <c r="L1774" s="4"/>
      <c r="M1774" s="4"/>
      <c r="N1774" s="185"/>
      <c r="O1774" s="4"/>
      <c r="P1774" s="4"/>
      <c r="Q1774" s="4"/>
      <c r="R1774" s="4"/>
      <c r="S1774" s="4"/>
      <c r="T1774" s="4"/>
      <c r="U1774" s="4"/>
      <c r="V1774" s="4"/>
      <c r="W1774" s="185"/>
      <c r="X1774" s="4"/>
      <c r="Y1774" s="4"/>
      <c r="Z1774" s="4"/>
      <c r="AA1774" s="4"/>
      <c r="AB1774" s="4"/>
      <c r="AC1774" s="4"/>
      <c r="AD1774" s="4"/>
      <c r="AE1774" s="236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5">
        <f ca="1">COUNTIFS(INDIRECT(Data!$J$2),"&lt;&gt;")</f>
        <v>0</v>
      </c>
      <c r="AQ1774" s="45">
        <f ca="1">COUNTIFS(INDIRECT(Data!$J$2),"P")</f>
        <v>0</v>
      </c>
      <c r="AR1774" s="45">
        <f ca="1">COUNTIFS(INDIRECT(Data!$J$2),"A")</f>
        <v>0</v>
      </c>
      <c r="AS1774" s="46">
        <f ca="1">COUNTIFS(INDIRECT(Data!$J$2),"L")</f>
        <v>0</v>
      </c>
      <c r="AT1774" s="47" t="str">
        <f ca="1">IFERROR(Attd_Sheet[[#This Row],[Classes Attended]]/Attd_Sheet[[#This Row],[Column1]],"")</f>
        <v/>
      </c>
      <c r="AU1774" s="26"/>
    </row>
    <row r="1775" spans="1:47" hidden="1" x14ac:dyDescent="0.25">
      <c r="A1775" s="42">
        <f>COUNTIFS(Attd_Sheet[Student ID],Attd_Sheet[[#This Row],[Student ID]])</f>
        <v>0</v>
      </c>
      <c r="B1775" s="13"/>
      <c r="C1775" s="13"/>
      <c r="D1775" s="76"/>
      <c r="E1775" s="75"/>
      <c r="F1775" s="15"/>
      <c r="G1775" s="78"/>
      <c r="H1775" s="15"/>
      <c r="I1775" s="210"/>
      <c r="J1775" s="77"/>
      <c r="K1775" s="4"/>
      <c r="L1775" s="4"/>
      <c r="M1775" s="4"/>
      <c r="N1775" s="185"/>
      <c r="O1775" s="4"/>
      <c r="P1775" s="4"/>
      <c r="Q1775" s="4"/>
      <c r="R1775" s="4"/>
      <c r="S1775" s="4"/>
      <c r="T1775" s="4"/>
      <c r="U1775" s="4"/>
      <c r="V1775" s="4"/>
      <c r="W1775" s="185"/>
      <c r="X1775" s="4"/>
      <c r="Y1775" s="4"/>
      <c r="Z1775" s="4"/>
      <c r="AA1775" s="4"/>
      <c r="AB1775" s="4"/>
      <c r="AC1775" s="4"/>
      <c r="AD1775" s="4"/>
      <c r="AE1775" s="236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5">
        <f ca="1">COUNTIFS(INDIRECT(Data!$J$2),"&lt;&gt;")</f>
        <v>0</v>
      </c>
      <c r="AQ1775" s="45">
        <f ca="1">COUNTIFS(INDIRECT(Data!$J$2),"P")</f>
        <v>0</v>
      </c>
      <c r="AR1775" s="45">
        <f ca="1">COUNTIFS(INDIRECT(Data!$J$2),"A")</f>
        <v>0</v>
      </c>
      <c r="AS1775" s="46">
        <f ca="1">COUNTIFS(INDIRECT(Data!$J$2),"L")</f>
        <v>0</v>
      </c>
      <c r="AT1775" s="47" t="str">
        <f ca="1">IFERROR(Attd_Sheet[[#This Row],[Classes Attended]]/Attd_Sheet[[#This Row],[Column1]],"")</f>
        <v/>
      </c>
      <c r="AU1775" s="26"/>
    </row>
    <row r="1776" spans="1:47" hidden="1" x14ac:dyDescent="0.25">
      <c r="A1776" s="42">
        <f>COUNTIFS(Attd_Sheet[Student ID],Attd_Sheet[[#This Row],[Student ID]])</f>
        <v>0</v>
      </c>
      <c r="B1776" s="13"/>
      <c r="C1776" s="13"/>
      <c r="D1776" s="76"/>
      <c r="E1776" s="75"/>
      <c r="F1776" s="15"/>
      <c r="G1776" s="78"/>
      <c r="H1776" s="15"/>
      <c r="I1776" s="210"/>
      <c r="J1776" s="77"/>
      <c r="K1776" s="4"/>
      <c r="L1776" s="4"/>
      <c r="M1776" s="4"/>
      <c r="N1776" s="185"/>
      <c r="O1776" s="4"/>
      <c r="P1776" s="4"/>
      <c r="Q1776" s="4"/>
      <c r="R1776" s="4"/>
      <c r="S1776" s="4"/>
      <c r="T1776" s="4"/>
      <c r="U1776" s="4"/>
      <c r="V1776" s="4"/>
      <c r="W1776" s="185"/>
      <c r="X1776" s="4"/>
      <c r="Y1776" s="4"/>
      <c r="Z1776" s="4"/>
      <c r="AA1776" s="4"/>
      <c r="AB1776" s="4"/>
      <c r="AC1776" s="4"/>
      <c r="AD1776" s="4"/>
      <c r="AE1776" s="236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5">
        <f ca="1">COUNTIFS(INDIRECT(Data!$J$2),"&lt;&gt;")</f>
        <v>0</v>
      </c>
      <c r="AQ1776" s="45">
        <f ca="1">COUNTIFS(INDIRECT(Data!$J$2),"P")</f>
        <v>0</v>
      </c>
      <c r="AR1776" s="45">
        <f ca="1">COUNTIFS(INDIRECT(Data!$J$2),"A")</f>
        <v>0</v>
      </c>
      <c r="AS1776" s="46">
        <f ca="1">COUNTIFS(INDIRECT(Data!$J$2),"L")</f>
        <v>0</v>
      </c>
      <c r="AT1776" s="47" t="str">
        <f ca="1">IFERROR(Attd_Sheet[[#This Row],[Classes Attended]]/Attd_Sheet[[#This Row],[Column1]],"")</f>
        <v/>
      </c>
      <c r="AU1776" s="26"/>
    </row>
    <row r="1777" spans="1:47" hidden="1" x14ac:dyDescent="0.25">
      <c r="A1777" s="42">
        <f>COUNTIFS(Attd_Sheet[Student ID],Attd_Sheet[[#This Row],[Student ID]])</f>
        <v>0</v>
      </c>
      <c r="B1777" s="13"/>
      <c r="C1777" s="13"/>
      <c r="D1777" s="76"/>
      <c r="E1777" s="75"/>
      <c r="F1777" s="15"/>
      <c r="G1777" s="78"/>
      <c r="H1777" s="15"/>
      <c r="I1777" s="210"/>
      <c r="J1777" s="77"/>
      <c r="K1777" s="4"/>
      <c r="L1777" s="4"/>
      <c r="M1777" s="4"/>
      <c r="N1777" s="185"/>
      <c r="O1777" s="4"/>
      <c r="P1777" s="4"/>
      <c r="Q1777" s="4"/>
      <c r="R1777" s="4"/>
      <c r="S1777" s="4"/>
      <c r="T1777" s="4"/>
      <c r="U1777" s="4"/>
      <c r="V1777" s="4"/>
      <c r="W1777" s="185"/>
      <c r="X1777" s="4"/>
      <c r="Y1777" s="4"/>
      <c r="Z1777" s="4"/>
      <c r="AA1777" s="4"/>
      <c r="AB1777" s="4"/>
      <c r="AC1777" s="4"/>
      <c r="AD1777" s="4"/>
      <c r="AE1777" s="236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5">
        <f ca="1">COUNTIFS(INDIRECT(Data!$J$2),"&lt;&gt;")</f>
        <v>0</v>
      </c>
      <c r="AQ1777" s="45">
        <f ca="1">COUNTIFS(INDIRECT(Data!$J$2),"P")</f>
        <v>0</v>
      </c>
      <c r="AR1777" s="45">
        <f ca="1">COUNTIFS(INDIRECT(Data!$J$2),"A")</f>
        <v>0</v>
      </c>
      <c r="AS1777" s="46">
        <f ca="1">COUNTIFS(INDIRECT(Data!$J$2),"L")</f>
        <v>0</v>
      </c>
      <c r="AT1777" s="47" t="str">
        <f ca="1">IFERROR(Attd_Sheet[[#This Row],[Classes Attended]]/Attd_Sheet[[#This Row],[Column1]],"")</f>
        <v/>
      </c>
      <c r="AU1777" s="26"/>
    </row>
    <row r="1778" spans="1:47" hidden="1" x14ac:dyDescent="0.25">
      <c r="A1778" s="42">
        <f>COUNTIFS(Attd_Sheet[Student ID],Attd_Sheet[[#This Row],[Student ID]])</f>
        <v>0</v>
      </c>
      <c r="B1778" s="13"/>
      <c r="C1778" s="13"/>
      <c r="D1778" s="76"/>
      <c r="E1778" s="75"/>
      <c r="F1778" s="15"/>
      <c r="G1778" s="78"/>
      <c r="H1778" s="15"/>
      <c r="I1778" s="210"/>
      <c r="J1778" s="77"/>
      <c r="K1778" s="4"/>
      <c r="L1778" s="4"/>
      <c r="M1778" s="4"/>
      <c r="N1778" s="185"/>
      <c r="O1778" s="4"/>
      <c r="P1778" s="4"/>
      <c r="Q1778" s="4"/>
      <c r="R1778" s="4"/>
      <c r="S1778" s="4"/>
      <c r="T1778" s="4"/>
      <c r="U1778" s="4"/>
      <c r="V1778" s="4"/>
      <c r="W1778" s="185"/>
      <c r="X1778" s="4"/>
      <c r="Y1778" s="4"/>
      <c r="Z1778" s="4"/>
      <c r="AA1778" s="4"/>
      <c r="AB1778" s="4"/>
      <c r="AC1778" s="4"/>
      <c r="AD1778" s="4"/>
      <c r="AE1778" s="236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5">
        <f ca="1">COUNTIFS(INDIRECT(Data!$J$2),"&lt;&gt;")</f>
        <v>0</v>
      </c>
      <c r="AQ1778" s="45">
        <f ca="1">COUNTIFS(INDIRECT(Data!$J$2),"P")</f>
        <v>0</v>
      </c>
      <c r="AR1778" s="45">
        <f ca="1">COUNTIFS(INDIRECT(Data!$J$2),"A")</f>
        <v>0</v>
      </c>
      <c r="AS1778" s="46">
        <f ca="1">COUNTIFS(INDIRECT(Data!$J$2),"L")</f>
        <v>0</v>
      </c>
      <c r="AT1778" s="47" t="str">
        <f ca="1">IFERROR(Attd_Sheet[[#This Row],[Classes Attended]]/Attd_Sheet[[#This Row],[Column1]],"")</f>
        <v/>
      </c>
      <c r="AU1778" s="26"/>
    </row>
    <row r="1779" spans="1:47" hidden="1" x14ac:dyDescent="0.25">
      <c r="A1779" s="42">
        <f>COUNTIFS(Attd_Sheet[Student ID],Attd_Sheet[[#This Row],[Student ID]])</f>
        <v>0</v>
      </c>
      <c r="B1779" s="13"/>
      <c r="C1779" s="13"/>
      <c r="D1779" s="76"/>
      <c r="E1779" s="75"/>
      <c r="F1779" s="15"/>
      <c r="G1779" s="78"/>
      <c r="H1779" s="15"/>
      <c r="I1779" s="210"/>
      <c r="J1779" s="77"/>
      <c r="K1779" s="4"/>
      <c r="L1779" s="4"/>
      <c r="M1779" s="4"/>
      <c r="N1779" s="185"/>
      <c r="O1779" s="4"/>
      <c r="P1779" s="4"/>
      <c r="Q1779" s="4"/>
      <c r="R1779" s="4"/>
      <c r="S1779" s="4"/>
      <c r="T1779" s="4"/>
      <c r="U1779" s="4"/>
      <c r="V1779" s="4"/>
      <c r="W1779" s="185"/>
      <c r="X1779" s="4"/>
      <c r="Y1779" s="4"/>
      <c r="Z1779" s="4"/>
      <c r="AA1779" s="4"/>
      <c r="AB1779" s="4"/>
      <c r="AC1779" s="4"/>
      <c r="AD1779" s="4"/>
      <c r="AE1779" s="236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5">
        <f ca="1">COUNTIFS(INDIRECT(Data!$J$2),"&lt;&gt;")</f>
        <v>0</v>
      </c>
      <c r="AQ1779" s="45">
        <f ca="1">COUNTIFS(INDIRECT(Data!$J$2),"P")</f>
        <v>0</v>
      </c>
      <c r="AR1779" s="45">
        <f ca="1">COUNTIFS(INDIRECT(Data!$J$2),"A")</f>
        <v>0</v>
      </c>
      <c r="AS1779" s="46">
        <f ca="1">COUNTIFS(INDIRECT(Data!$J$2),"L")</f>
        <v>0</v>
      </c>
      <c r="AT1779" s="47" t="str">
        <f ca="1">IFERROR(Attd_Sheet[[#This Row],[Classes Attended]]/Attd_Sheet[[#This Row],[Column1]],"")</f>
        <v/>
      </c>
      <c r="AU1779" s="26"/>
    </row>
    <row r="1780" spans="1:47" hidden="1" x14ac:dyDescent="0.25">
      <c r="A1780" s="42">
        <f>COUNTIFS(Attd_Sheet[Student ID],Attd_Sheet[[#This Row],[Student ID]])</f>
        <v>0</v>
      </c>
      <c r="B1780" s="13"/>
      <c r="C1780" s="13"/>
      <c r="D1780" s="76"/>
      <c r="E1780" s="75"/>
      <c r="F1780" s="15"/>
      <c r="G1780" s="78"/>
      <c r="H1780" s="15"/>
      <c r="I1780" s="210"/>
      <c r="J1780" s="77"/>
      <c r="K1780" s="4"/>
      <c r="L1780" s="4"/>
      <c r="M1780" s="4"/>
      <c r="N1780" s="185"/>
      <c r="O1780" s="4"/>
      <c r="P1780" s="4"/>
      <c r="Q1780" s="4"/>
      <c r="R1780" s="4"/>
      <c r="S1780" s="4"/>
      <c r="T1780" s="4"/>
      <c r="U1780" s="4"/>
      <c r="V1780" s="4"/>
      <c r="W1780" s="185"/>
      <c r="X1780" s="4"/>
      <c r="Y1780" s="4"/>
      <c r="Z1780" s="4"/>
      <c r="AA1780" s="4"/>
      <c r="AB1780" s="4"/>
      <c r="AC1780" s="4"/>
      <c r="AD1780" s="4"/>
      <c r="AE1780" s="236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5">
        <f ca="1">COUNTIFS(INDIRECT(Data!$J$2),"&lt;&gt;")</f>
        <v>0</v>
      </c>
      <c r="AQ1780" s="45">
        <f ca="1">COUNTIFS(INDIRECT(Data!$J$2),"P")</f>
        <v>0</v>
      </c>
      <c r="AR1780" s="45">
        <f ca="1">COUNTIFS(INDIRECT(Data!$J$2),"A")</f>
        <v>0</v>
      </c>
      <c r="AS1780" s="46">
        <f ca="1">COUNTIFS(INDIRECT(Data!$J$2),"L")</f>
        <v>0</v>
      </c>
      <c r="AT1780" s="47" t="str">
        <f ca="1">IFERROR(Attd_Sheet[[#This Row],[Classes Attended]]/Attd_Sheet[[#This Row],[Column1]],"")</f>
        <v/>
      </c>
      <c r="AU1780" s="26"/>
    </row>
    <row r="1781" spans="1:47" hidden="1" x14ac:dyDescent="0.25">
      <c r="A1781" s="42">
        <f>COUNTIFS(Attd_Sheet[Student ID],Attd_Sheet[[#This Row],[Student ID]])</f>
        <v>0</v>
      </c>
      <c r="B1781" s="13"/>
      <c r="C1781" s="13"/>
      <c r="D1781" s="76"/>
      <c r="E1781" s="75"/>
      <c r="F1781" s="15"/>
      <c r="G1781" s="78"/>
      <c r="H1781" s="15"/>
      <c r="I1781" s="210"/>
      <c r="J1781" s="77"/>
      <c r="K1781" s="4"/>
      <c r="L1781" s="4"/>
      <c r="M1781" s="4"/>
      <c r="N1781" s="185"/>
      <c r="O1781" s="4"/>
      <c r="P1781" s="4"/>
      <c r="Q1781" s="4"/>
      <c r="R1781" s="4"/>
      <c r="S1781" s="4"/>
      <c r="T1781" s="4"/>
      <c r="U1781" s="4"/>
      <c r="V1781" s="4"/>
      <c r="W1781" s="185"/>
      <c r="X1781" s="4"/>
      <c r="Y1781" s="4"/>
      <c r="Z1781" s="4"/>
      <c r="AA1781" s="4"/>
      <c r="AB1781" s="4"/>
      <c r="AC1781" s="4"/>
      <c r="AD1781" s="4"/>
      <c r="AE1781" s="236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5">
        <f ca="1">COUNTIFS(INDIRECT(Data!$J$2),"&lt;&gt;")</f>
        <v>0</v>
      </c>
      <c r="AQ1781" s="45">
        <f ca="1">COUNTIFS(INDIRECT(Data!$J$2),"P")</f>
        <v>0</v>
      </c>
      <c r="AR1781" s="45">
        <f ca="1">COUNTIFS(INDIRECT(Data!$J$2),"A")</f>
        <v>0</v>
      </c>
      <c r="AS1781" s="46">
        <f ca="1">COUNTIFS(INDIRECT(Data!$J$2),"L")</f>
        <v>0</v>
      </c>
      <c r="AT1781" s="47" t="str">
        <f ca="1">IFERROR(Attd_Sheet[[#This Row],[Classes Attended]]/Attd_Sheet[[#This Row],[Column1]],"")</f>
        <v/>
      </c>
      <c r="AU1781" s="26"/>
    </row>
    <row r="1782" spans="1:47" hidden="1" x14ac:dyDescent="0.25">
      <c r="A1782" s="42">
        <f>COUNTIFS(Attd_Sheet[Student ID],Attd_Sheet[[#This Row],[Student ID]])</f>
        <v>0</v>
      </c>
      <c r="B1782" s="13"/>
      <c r="C1782" s="13"/>
      <c r="D1782" s="76"/>
      <c r="E1782" s="75"/>
      <c r="F1782" s="15"/>
      <c r="G1782" s="78"/>
      <c r="H1782" s="15"/>
      <c r="I1782" s="210"/>
      <c r="J1782" s="77"/>
      <c r="K1782" s="4"/>
      <c r="L1782" s="4"/>
      <c r="M1782" s="4"/>
      <c r="N1782" s="185"/>
      <c r="O1782" s="4"/>
      <c r="P1782" s="4"/>
      <c r="Q1782" s="4"/>
      <c r="R1782" s="4"/>
      <c r="S1782" s="4"/>
      <c r="T1782" s="4"/>
      <c r="U1782" s="4"/>
      <c r="V1782" s="4"/>
      <c r="W1782" s="185"/>
      <c r="X1782" s="4"/>
      <c r="Y1782" s="4"/>
      <c r="Z1782" s="4"/>
      <c r="AA1782" s="4"/>
      <c r="AB1782" s="4"/>
      <c r="AC1782" s="4"/>
      <c r="AD1782" s="4"/>
      <c r="AE1782" s="236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5">
        <f ca="1">COUNTIFS(INDIRECT(Data!$J$2),"&lt;&gt;")</f>
        <v>0</v>
      </c>
      <c r="AQ1782" s="45">
        <f ca="1">COUNTIFS(INDIRECT(Data!$J$2),"P")</f>
        <v>0</v>
      </c>
      <c r="AR1782" s="45">
        <f ca="1">COUNTIFS(INDIRECT(Data!$J$2),"A")</f>
        <v>0</v>
      </c>
      <c r="AS1782" s="46">
        <f ca="1">COUNTIFS(INDIRECT(Data!$J$2),"L")</f>
        <v>0</v>
      </c>
      <c r="AT1782" s="47" t="str">
        <f ca="1">IFERROR(Attd_Sheet[[#This Row],[Classes Attended]]/Attd_Sheet[[#This Row],[Column1]],"")</f>
        <v/>
      </c>
      <c r="AU1782" s="26"/>
    </row>
    <row r="1783" spans="1:47" hidden="1" x14ac:dyDescent="0.25">
      <c r="A1783" s="42">
        <f>COUNTIFS(Attd_Sheet[Student ID],Attd_Sheet[[#This Row],[Student ID]])</f>
        <v>0</v>
      </c>
      <c r="B1783" s="13"/>
      <c r="C1783" s="13"/>
      <c r="D1783" s="76"/>
      <c r="E1783" s="75"/>
      <c r="F1783" s="15"/>
      <c r="G1783" s="78"/>
      <c r="H1783" s="15"/>
      <c r="I1783" s="210"/>
      <c r="J1783" s="77"/>
      <c r="K1783" s="4"/>
      <c r="L1783" s="4"/>
      <c r="M1783" s="4"/>
      <c r="N1783" s="185"/>
      <c r="O1783" s="4"/>
      <c r="P1783" s="4"/>
      <c r="Q1783" s="4"/>
      <c r="R1783" s="4"/>
      <c r="S1783" s="4"/>
      <c r="T1783" s="4"/>
      <c r="U1783" s="4"/>
      <c r="V1783" s="4"/>
      <c r="W1783" s="185"/>
      <c r="X1783" s="4"/>
      <c r="Y1783" s="4"/>
      <c r="Z1783" s="4"/>
      <c r="AA1783" s="4"/>
      <c r="AB1783" s="4"/>
      <c r="AC1783" s="4"/>
      <c r="AD1783" s="4"/>
      <c r="AE1783" s="236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5">
        <f ca="1">COUNTIFS(INDIRECT(Data!$J$2),"&lt;&gt;")</f>
        <v>0</v>
      </c>
      <c r="AQ1783" s="45">
        <f ca="1">COUNTIFS(INDIRECT(Data!$J$2),"P")</f>
        <v>0</v>
      </c>
      <c r="AR1783" s="45">
        <f ca="1">COUNTIFS(INDIRECT(Data!$J$2),"A")</f>
        <v>0</v>
      </c>
      <c r="AS1783" s="46">
        <f ca="1">COUNTIFS(INDIRECT(Data!$J$2),"L")</f>
        <v>0</v>
      </c>
      <c r="AT1783" s="47" t="str">
        <f ca="1">IFERROR(Attd_Sheet[[#This Row],[Classes Attended]]/Attd_Sheet[[#This Row],[Column1]],"")</f>
        <v/>
      </c>
      <c r="AU1783" s="26"/>
    </row>
    <row r="1784" spans="1:47" hidden="1" x14ac:dyDescent="0.25">
      <c r="A1784" s="42">
        <f>COUNTIFS(Attd_Sheet[Student ID],Attd_Sheet[[#This Row],[Student ID]])</f>
        <v>0</v>
      </c>
      <c r="B1784" s="13"/>
      <c r="C1784" s="13"/>
      <c r="D1784" s="76"/>
      <c r="E1784" s="75"/>
      <c r="F1784" s="15"/>
      <c r="G1784" s="78"/>
      <c r="H1784" s="15"/>
      <c r="I1784" s="210"/>
      <c r="J1784" s="77"/>
      <c r="K1784" s="4"/>
      <c r="L1784" s="4"/>
      <c r="M1784" s="4"/>
      <c r="N1784" s="185"/>
      <c r="O1784" s="4"/>
      <c r="P1784" s="4"/>
      <c r="Q1784" s="4"/>
      <c r="R1784" s="4"/>
      <c r="S1784" s="4"/>
      <c r="T1784" s="4"/>
      <c r="U1784" s="4"/>
      <c r="V1784" s="4"/>
      <c r="W1784" s="185"/>
      <c r="X1784" s="4"/>
      <c r="Y1784" s="4"/>
      <c r="Z1784" s="4"/>
      <c r="AA1784" s="4"/>
      <c r="AB1784" s="4"/>
      <c r="AC1784" s="4"/>
      <c r="AD1784" s="4"/>
      <c r="AE1784" s="236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5">
        <f ca="1">COUNTIFS(INDIRECT(Data!$J$2),"&lt;&gt;")</f>
        <v>0</v>
      </c>
      <c r="AQ1784" s="45">
        <f ca="1">COUNTIFS(INDIRECT(Data!$J$2),"P")</f>
        <v>0</v>
      </c>
      <c r="AR1784" s="45">
        <f ca="1">COUNTIFS(INDIRECT(Data!$J$2),"A")</f>
        <v>0</v>
      </c>
      <c r="AS1784" s="46">
        <f ca="1">COUNTIFS(INDIRECT(Data!$J$2),"L")</f>
        <v>0</v>
      </c>
      <c r="AT1784" s="47" t="str">
        <f ca="1">IFERROR(Attd_Sheet[[#This Row],[Classes Attended]]/Attd_Sheet[[#This Row],[Column1]],"")</f>
        <v/>
      </c>
      <c r="AU1784" s="26"/>
    </row>
    <row r="1785" spans="1:47" hidden="1" x14ac:dyDescent="0.25">
      <c r="A1785" s="42">
        <f>COUNTIFS(Attd_Sheet[Student ID],Attd_Sheet[[#This Row],[Student ID]])</f>
        <v>0</v>
      </c>
      <c r="B1785" s="13"/>
      <c r="C1785" s="13"/>
      <c r="D1785" s="76"/>
      <c r="E1785" s="75"/>
      <c r="F1785" s="15"/>
      <c r="G1785" s="78"/>
      <c r="H1785" s="15"/>
      <c r="I1785" s="210"/>
      <c r="J1785" s="77"/>
      <c r="K1785" s="4"/>
      <c r="L1785" s="4"/>
      <c r="M1785" s="4"/>
      <c r="N1785" s="185"/>
      <c r="O1785" s="4"/>
      <c r="P1785" s="4"/>
      <c r="Q1785" s="4"/>
      <c r="R1785" s="4"/>
      <c r="S1785" s="4"/>
      <c r="T1785" s="4"/>
      <c r="U1785" s="4"/>
      <c r="V1785" s="4"/>
      <c r="W1785" s="185"/>
      <c r="X1785" s="4"/>
      <c r="Y1785" s="4"/>
      <c r="Z1785" s="4"/>
      <c r="AA1785" s="4"/>
      <c r="AB1785" s="4"/>
      <c r="AC1785" s="4"/>
      <c r="AD1785" s="4"/>
      <c r="AE1785" s="236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5">
        <f ca="1">COUNTIFS(INDIRECT(Data!$J$2),"&lt;&gt;")</f>
        <v>0</v>
      </c>
      <c r="AQ1785" s="45">
        <f ca="1">COUNTIFS(INDIRECT(Data!$J$2),"P")</f>
        <v>0</v>
      </c>
      <c r="AR1785" s="45">
        <f ca="1">COUNTIFS(INDIRECT(Data!$J$2),"A")</f>
        <v>0</v>
      </c>
      <c r="AS1785" s="46">
        <f ca="1">COUNTIFS(INDIRECT(Data!$J$2),"L")</f>
        <v>0</v>
      </c>
      <c r="AT1785" s="47" t="str">
        <f ca="1">IFERROR(Attd_Sheet[[#This Row],[Classes Attended]]/Attd_Sheet[[#This Row],[Column1]],"")</f>
        <v/>
      </c>
      <c r="AU1785" s="26"/>
    </row>
    <row r="1786" spans="1:47" hidden="1" x14ac:dyDescent="0.25">
      <c r="A1786" s="42">
        <f>COUNTIFS(Attd_Sheet[Student ID],Attd_Sheet[[#This Row],[Student ID]])</f>
        <v>0</v>
      </c>
      <c r="B1786" s="13"/>
      <c r="C1786" s="13"/>
      <c r="D1786" s="76"/>
      <c r="E1786" s="75"/>
      <c r="F1786" s="15"/>
      <c r="G1786" s="78"/>
      <c r="H1786" s="15"/>
      <c r="I1786" s="210"/>
      <c r="J1786" s="77"/>
      <c r="K1786" s="4"/>
      <c r="L1786" s="4"/>
      <c r="M1786" s="4"/>
      <c r="N1786" s="185"/>
      <c r="O1786" s="4"/>
      <c r="P1786" s="4"/>
      <c r="Q1786" s="4"/>
      <c r="R1786" s="4"/>
      <c r="S1786" s="4"/>
      <c r="T1786" s="4"/>
      <c r="U1786" s="4"/>
      <c r="V1786" s="4"/>
      <c r="W1786" s="185"/>
      <c r="X1786" s="4"/>
      <c r="Y1786" s="4"/>
      <c r="Z1786" s="4"/>
      <c r="AA1786" s="4"/>
      <c r="AB1786" s="4"/>
      <c r="AC1786" s="4"/>
      <c r="AD1786" s="4"/>
      <c r="AE1786" s="236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5">
        <f ca="1">COUNTIFS(INDIRECT(Data!$J$2),"&lt;&gt;")</f>
        <v>0</v>
      </c>
      <c r="AQ1786" s="45">
        <f ca="1">COUNTIFS(INDIRECT(Data!$J$2),"P")</f>
        <v>0</v>
      </c>
      <c r="AR1786" s="45">
        <f ca="1">COUNTIFS(INDIRECT(Data!$J$2),"A")</f>
        <v>0</v>
      </c>
      <c r="AS1786" s="46">
        <f ca="1">COUNTIFS(INDIRECT(Data!$J$2),"L")</f>
        <v>0</v>
      </c>
      <c r="AT1786" s="47" t="str">
        <f ca="1">IFERROR(Attd_Sheet[[#This Row],[Classes Attended]]/Attd_Sheet[[#This Row],[Column1]],"")</f>
        <v/>
      </c>
      <c r="AU1786" s="26"/>
    </row>
    <row r="1787" spans="1:47" hidden="1" x14ac:dyDescent="0.25">
      <c r="A1787" s="42">
        <f>COUNTIFS(Attd_Sheet[Student ID],Attd_Sheet[[#This Row],[Student ID]])</f>
        <v>0</v>
      </c>
      <c r="B1787" s="13"/>
      <c r="C1787" s="13"/>
      <c r="D1787" s="76"/>
      <c r="E1787" s="75"/>
      <c r="F1787" s="15"/>
      <c r="G1787" s="78"/>
      <c r="H1787" s="15"/>
      <c r="I1787" s="193"/>
      <c r="J1787" s="77"/>
      <c r="K1787" s="4"/>
      <c r="L1787" s="4"/>
      <c r="M1787" s="4"/>
      <c r="N1787" s="185"/>
      <c r="O1787" s="4"/>
      <c r="P1787" s="4"/>
      <c r="Q1787" s="4"/>
      <c r="R1787" s="4"/>
      <c r="S1787" s="4"/>
      <c r="T1787" s="4"/>
      <c r="U1787" s="4"/>
      <c r="V1787" s="4"/>
      <c r="W1787" s="185"/>
      <c r="X1787" s="4"/>
      <c r="Y1787" s="4"/>
      <c r="Z1787" s="4"/>
      <c r="AA1787" s="4"/>
      <c r="AB1787" s="4"/>
      <c r="AC1787" s="4"/>
      <c r="AD1787" s="4"/>
      <c r="AE1787" s="236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5">
        <f ca="1">COUNTIFS(INDIRECT(Data!$J$2),"&lt;&gt;")</f>
        <v>0</v>
      </c>
      <c r="AQ1787" s="45">
        <f ca="1">COUNTIFS(INDIRECT(Data!$J$2),"P")</f>
        <v>0</v>
      </c>
      <c r="AR1787" s="45">
        <f ca="1">COUNTIFS(INDIRECT(Data!$J$2),"A")</f>
        <v>0</v>
      </c>
      <c r="AS1787" s="46">
        <f ca="1">COUNTIFS(INDIRECT(Data!$J$2),"L")</f>
        <v>0</v>
      </c>
      <c r="AT1787" s="47" t="str">
        <f ca="1">IFERROR(Attd_Sheet[[#This Row],[Classes Attended]]/Attd_Sheet[[#This Row],[Column1]],"")</f>
        <v/>
      </c>
      <c r="AU1787" s="26"/>
    </row>
    <row r="1788" spans="1:47" hidden="1" x14ac:dyDescent="0.25">
      <c r="A1788" s="42">
        <f>COUNTIFS(Attd_Sheet[Student ID],Attd_Sheet[[#This Row],[Student ID]])</f>
        <v>0</v>
      </c>
      <c r="B1788" s="13"/>
      <c r="C1788" s="13"/>
      <c r="D1788" s="76"/>
      <c r="E1788" s="75"/>
      <c r="F1788" s="15"/>
      <c r="G1788" s="78"/>
      <c r="H1788" s="15"/>
      <c r="I1788" s="193"/>
      <c r="J1788" s="77"/>
      <c r="K1788" s="4"/>
      <c r="L1788" s="4"/>
      <c r="M1788" s="4"/>
      <c r="N1788" s="185"/>
      <c r="O1788" s="4"/>
      <c r="P1788" s="4"/>
      <c r="Q1788" s="4"/>
      <c r="R1788" s="4"/>
      <c r="S1788" s="4"/>
      <c r="T1788" s="4"/>
      <c r="U1788" s="4"/>
      <c r="V1788" s="4"/>
      <c r="W1788" s="185"/>
      <c r="X1788" s="4"/>
      <c r="Y1788" s="4"/>
      <c r="Z1788" s="4"/>
      <c r="AA1788" s="4"/>
      <c r="AB1788" s="4"/>
      <c r="AC1788" s="4"/>
      <c r="AD1788" s="4"/>
      <c r="AE1788" s="236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5">
        <f ca="1">COUNTIFS(INDIRECT(Data!$J$2),"&lt;&gt;")</f>
        <v>0</v>
      </c>
      <c r="AQ1788" s="45">
        <f ca="1">COUNTIFS(INDIRECT(Data!$J$2),"P")</f>
        <v>0</v>
      </c>
      <c r="AR1788" s="45">
        <f ca="1">COUNTIFS(INDIRECT(Data!$J$2),"A")</f>
        <v>0</v>
      </c>
      <c r="AS1788" s="46">
        <f ca="1">COUNTIFS(INDIRECT(Data!$J$2),"L")</f>
        <v>0</v>
      </c>
      <c r="AT1788" s="47" t="str">
        <f ca="1">IFERROR(Attd_Sheet[[#This Row],[Classes Attended]]/Attd_Sheet[[#This Row],[Column1]],"")</f>
        <v/>
      </c>
      <c r="AU1788" s="26"/>
    </row>
    <row r="1789" spans="1:47" hidden="1" x14ac:dyDescent="0.25">
      <c r="A1789" s="42">
        <f>COUNTIFS(Attd_Sheet[Student ID],Attd_Sheet[[#This Row],[Student ID]])</f>
        <v>0</v>
      </c>
      <c r="B1789" s="13"/>
      <c r="C1789" s="13"/>
      <c r="D1789" s="76"/>
      <c r="E1789" s="75"/>
      <c r="F1789" s="15"/>
      <c r="G1789" s="78"/>
      <c r="H1789" s="15"/>
      <c r="I1789" s="193"/>
      <c r="J1789" s="77"/>
      <c r="K1789" s="4"/>
      <c r="L1789" s="4"/>
      <c r="M1789" s="4"/>
      <c r="N1789" s="185"/>
      <c r="O1789" s="4"/>
      <c r="P1789" s="4"/>
      <c r="Q1789" s="4"/>
      <c r="R1789" s="4"/>
      <c r="S1789" s="4"/>
      <c r="T1789" s="4"/>
      <c r="U1789" s="4"/>
      <c r="V1789" s="4"/>
      <c r="W1789" s="185"/>
      <c r="X1789" s="4"/>
      <c r="Y1789" s="4"/>
      <c r="Z1789" s="4"/>
      <c r="AA1789" s="4"/>
      <c r="AB1789" s="4"/>
      <c r="AC1789" s="4"/>
      <c r="AD1789" s="4"/>
      <c r="AE1789" s="236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5">
        <f ca="1">COUNTIFS(INDIRECT(Data!$J$2),"&lt;&gt;")</f>
        <v>0</v>
      </c>
      <c r="AQ1789" s="45">
        <f ca="1">COUNTIFS(INDIRECT(Data!$J$2),"P")</f>
        <v>0</v>
      </c>
      <c r="AR1789" s="45">
        <f ca="1">COUNTIFS(INDIRECT(Data!$J$2),"A")</f>
        <v>0</v>
      </c>
      <c r="AS1789" s="46">
        <f ca="1">COUNTIFS(INDIRECT(Data!$J$2),"L")</f>
        <v>0</v>
      </c>
      <c r="AT1789" s="47" t="str">
        <f ca="1">IFERROR(Attd_Sheet[[#This Row],[Classes Attended]]/Attd_Sheet[[#This Row],[Column1]],"")</f>
        <v/>
      </c>
      <c r="AU1789" s="26"/>
    </row>
    <row r="1790" spans="1:47" hidden="1" x14ac:dyDescent="0.25">
      <c r="A1790" s="42">
        <f>COUNTIFS(Attd_Sheet[Student ID],Attd_Sheet[[#This Row],[Student ID]])</f>
        <v>0</v>
      </c>
      <c r="B1790" s="13"/>
      <c r="C1790" s="13"/>
      <c r="D1790" s="76"/>
      <c r="E1790" s="75"/>
      <c r="F1790" s="15"/>
      <c r="G1790" s="78"/>
      <c r="H1790" s="15"/>
      <c r="I1790" s="193"/>
      <c r="J1790" s="77"/>
      <c r="K1790" s="4"/>
      <c r="L1790" s="4"/>
      <c r="M1790" s="4"/>
      <c r="N1790" s="185"/>
      <c r="O1790" s="4"/>
      <c r="P1790" s="4"/>
      <c r="Q1790" s="4"/>
      <c r="R1790" s="4"/>
      <c r="S1790" s="4"/>
      <c r="T1790" s="4"/>
      <c r="U1790" s="4"/>
      <c r="V1790" s="4"/>
      <c r="W1790" s="185"/>
      <c r="X1790" s="4"/>
      <c r="Y1790" s="4"/>
      <c r="Z1790" s="4"/>
      <c r="AA1790" s="4"/>
      <c r="AB1790" s="4"/>
      <c r="AC1790" s="4"/>
      <c r="AD1790" s="4"/>
      <c r="AE1790" s="236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5">
        <f ca="1">COUNTIFS(INDIRECT(Data!$J$2),"&lt;&gt;")</f>
        <v>0</v>
      </c>
      <c r="AQ1790" s="45">
        <f ca="1">COUNTIFS(INDIRECT(Data!$J$2),"P")</f>
        <v>0</v>
      </c>
      <c r="AR1790" s="45">
        <f ca="1">COUNTIFS(INDIRECT(Data!$J$2),"A")</f>
        <v>0</v>
      </c>
      <c r="AS1790" s="46">
        <f ca="1">COUNTIFS(INDIRECT(Data!$J$2),"L")</f>
        <v>0</v>
      </c>
      <c r="AT1790" s="47" t="str">
        <f ca="1">IFERROR(Attd_Sheet[[#This Row],[Classes Attended]]/Attd_Sheet[[#This Row],[Column1]],"")</f>
        <v/>
      </c>
      <c r="AU1790" s="26"/>
    </row>
    <row r="1791" spans="1:47" hidden="1" x14ac:dyDescent="0.25">
      <c r="A1791" s="42">
        <f>COUNTIFS(Attd_Sheet[Student ID],Attd_Sheet[[#This Row],[Student ID]])</f>
        <v>0</v>
      </c>
      <c r="B1791" s="13"/>
      <c r="C1791" s="13"/>
      <c r="D1791" s="76"/>
      <c r="E1791" s="75"/>
      <c r="F1791" s="15"/>
      <c r="G1791" s="78"/>
      <c r="H1791" s="15"/>
      <c r="I1791" s="193"/>
      <c r="J1791" s="77"/>
      <c r="K1791" s="4"/>
      <c r="L1791" s="4"/>
      <c r="M1791" s="4"/>
      <c r="N1791" s="185"/>
      <c r="O1791" s="4"/>
      <c r="P1791" s="4"/>
      <c r="Q1791" s="4"/>
      <c r="R1791" s="4"/>
      <c r="S1791" s="4"/>
      <c r="T1791" s="4"/>
      <c r="U1791" s="4"/>
      <c r="V1791" s="4"/>
      <c r="W1791" s="185"/>
      <c r="X1791" s="4"/>
      <c r="Y1791" s="4"/>
      <c r="Z1791" s="4"/>
      <c r="AA1791" s="4"/>
      <c r="AB1791" s="4"/>
      <c r="AC1791" s="4"/>
      <c r="AD1791" s="4"/>
      <c r="AE1791" s="236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5">
        <f ca="1">COUNTIFS(INDIRECT(Data!$J$2),"&lt;&gt;")</f>
        <v>0</v>
      </c>
      <c r="AQ1791" s="45">
        <f ca="1">COUNTIFS(INDIRECT(Data!$J$2),"P")</f>
        <v>0</v>
      </c>
      <c r="AR1791" s="45">
        <f ca="1">COUNTIFS(INDIRECT(Data!$J$2),"A")</f>
        <v>0</v>
      </c>
      <c r="AS1791" s="46">
        <f ca="1">COUNTIFS(INDIRECT(Data!$J$2),"L")</f>
        <v>0</v>
      </c>
      <c r="AT1791" s="47" t="str">
        <f ca="1">IFERROR(Attd_Sheet[[#This Row],[Classes Attended]]/Attd_Sheet[[#This Row],[Column1]],"")</f>
        <v/>
      </c>
      <c r="AU1791" s="26"/>
    </row>
    <row r="1792" spans="1:47" hidden="1" x14ac:dyDescent="0.25">
      <c r="A1792" s="42">
        <f>COUNTIFS(Attd_Sheet[Student ID],Attd_Sheet[[#This Row],[Student ID]])</f>
        <v>0</v>
      </c>
      <c r="B1792" s="13"/>
      <c r="C1792" s="13"/>
      <c r="D1792" s="76"/>
      <c r="E1792" s="75"/>
      <c r="F1792" s="15"/>
      <c r="G1792" s="78"/>
      <c r="H1792" s="15"/>
      <c r="I1792" s="193"/>
      <c r="J1792" s="77"/>
      <c r="K1792" s="4"/>
      <c r="L1792" s="4"/>
      <c r="M1792" s="4"/>
      <c r="N1792" s="185"/>
      <c r="O1792" s="4"/>
      <c r="P1792" s="4"/>
      <c r="Q1792" s="4"/>
      <c r="R1792" s="4"/>
      <c r="S1792" s="4"/>
      <c r="T1792" s="4"/>
      <c r="U1792" s="4"/>
      <c r="V1792" s="4"/>
      <c r="W1792" s="185"/>
      <c r="X1792" s="4"/>
      <c r="Y1792" s="4"/>
      <c r="Z1792" s="4"/>
      <c r="AA1792" s="4"/>
      <c r="AB1792" s="4"/>
      <c r="AC1792" s="4"/>
      <c r="AD1792" s="4"/>
      <c r="AE1792" s="236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5">
        <f ca="1">COUNTIFS(INDIRECT(Data!$J$2),"&lt;&gt;")</f>
        <v>0</v>
      </c>
      <c r="AQ1792" s="45">
        <f ca="1">COUNTIFS(INDIRECT(Data!$J$2),"P")</f>
        <v>0</v>
      </c>
      <c r="AR1792" s="45">
        <f ca="1">COUNTIFS(INDIRECT(Data!$J$2),"A")</f>
        <v>0</v>
      </c>
      <c r="AS1792" s="46">
        <f ca="1">COUNTIFS(INDIRECT(Data!$J$2),"L")</f>
        <v>0</v>
      </c>
      <c r="AT1792" s="47" t="str">
        <f ca="1">IFERROR(Attd_Sheet[[#This Row],[Classes Attended]]/Attd_Sheet[[#This Row],[Column1]],"")</f>
        <v/>
      </c>
      <c r="AU1792" s="26"/>
    </row>
    <row r="1793" spans="1:47" hidden="1" x14ac:dyDescent="0.25">
      <c r="A1793" s="42">
        <f>COUNTIFS(Attd_Sheet[Student ID],Attd_Sheet[[#This Row],[Student ID]])</f>
        <v>0</v>
      </c>
      <c r="B1793" s="13"/>
      <c r="C1793" s="13"/>
      <c r="D1793" s="76"/>
      <c r="E1793" s="75"/>
      <c r="F1793" s="15"/>
      <c r="G1793" s="78"/>
      <c r="H1793" s="15"/>
      <c r="I1793" s="193"/>
      <c r="J1793" s="77"/>
      <c r="K1793" s="4"/>
      <c r="L1793" s="4"/>
      <c r="M1793" s="4"/>
      <c r="N1793" s="185"/>
      <c r="O1793" s="4"/>
      <c r="P1793" s="4"/>
      <c r="Q1793" s="4"/>
      <c r="R1793" s="4"/>
      <c r="S1793" s="4"/>
      <c r="T1793" s="4"/>
      <c r="U1793" s="4"/>
      <c r="V1793" s="4"/>
      <c r="W1793" s="185"/>
      <c r="X1793" s="4"/>
      <c r="Y1793" s="4"/>
      <c r="Z1793" s="4"/>
      <c r="AA1793" s="4"/>
      <c r="AB1793" s="4"/>
      <c r="AC1793" s="4"/>
      <c r="AD1793" s="4"/>
      <c r="AE1793" s="236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5">
        <f ca="1">COUNTIFS(INDIRECT(Data!$J$2),"&lt;&gt;")</f>
        <v>0</v>
      </c>
      <c r="AQ1793" s="45">
        <f ca="1">COUNTIFS(INDIRECT(Data!$J$2),"P")</f>
        <v>0</v>
      </c>
      <c r="AR1793" s="45">
        <f ca="1">COUNTIFS(INDIRECT(Data!$J$2),"A")</f>
        <v>0</v>
      </c>
      <c r="AS1793" s="46">
        <f ca="1">COUNTIFS(INDIRECT(Data!$J$2),"L")</f>
        <v>0</v>
      </c>
      <c r="AT1793" s="47" t="str">
        <f ca="1">IFERROR(Attd_Sheet[[#This Row],[Classes Attended]]/Attd_Sheet[[#This Row],[Column1]],"")</f>
        <v/>
      </c>
      <c r="AU1793" s="26"/>
    </row>
    <row r="1794" spans="1:47" hidden="1" x14ac:dyDescent="0.25">
      <c r="A1794" s="42">
        <f>COUNTIFS(Attd_Sheet[Student ID],Attd_Sheet[[#This Row],[Student ID]])</f>
        <v>0</v>
      </c>
      <c r="B1794" s="13"/>
      <c r="C1794" s="13"/>
      <c r="D1794" s="76"/>
      <c r="E1794" s="75"/>
      <c r="F1794" s="15"/>
      <c r="G1794" s="78"/>
      <c r="H1794" s="15"/>
      <c r="I1794" s="193"/>
      <c r="J1794" s="77"/>
      <c r="K1794" s="4"/>
      <c r="L1794" s="4"/>
      <c r="M1794" s="4"/>
      <c r="N1794" s="185"/>
      <c r="O1794" s="4"/>
      <c r="P1794" s="4"/>
      <c r="Q1794" s="4"/>
      <c r="R1794" s="4"/>
      <c r="S1794" s="4"/>
      <c r="T1794" s="4"/>
      <c r="U1794" s="4"/>
      <c r="V1794" s="4"/>
      <c r="W1794" s="185"/>
      <c r="X1794" s="4"/>
      <c r="Y1794" s="4"/>
      <c r="Z1794" s="4"/>
      <c r="AA1794" s="4"/>
      <c r="AB1794" s="4"/>
      <c r="AC1794" s="4"/>
      <c r="AD1794" s="4"/>
      <c r="AE1794" s="236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5">
        <f ca="1">COUNTIFS(INDIRECT(Data!$J$2),"&lt;&gt;")</f>
        <v>0</v>
      </c>
      <c r="AQ1794" s="45">
        <f ca="1">COUNTIFS(INDIRECT(Data!$J$2),"P")</f>
        <v>0</v>
      </c>
      <c r="AR1794" s="45">
        <f ca="1">COUNTIFS(INDIRECT(Data!$J$2),"A")</f>
        <v>0</v>
      </c>
      <c r="AS1794" s="46">
        <f ca="1">COUNTIFS(INDIRECT(Data!$J$2),"L")</f>
        <v>0</v>
      </c>
      <c r="AT1794" s="47" t="str">
        <f ca="1">IFERROR(Attd_Sheet[[#This Row],[Classes Attended]]/Attd_Sheet[[#This Row],[Column1]],"")</f>
        <v/>
      </c>
      <c r="AU1794" s="26"/>
    </row>
    <row r="1795" spans="1:47" hidden="1" x14ac:dyDescent="0.25">
      <c r="A1795" s="42">
        <f>COUNTIFS(Attd_Sheet[Student ID],Attd_Sheet[[#This Row],[Student ID]])</f>
        <v>0</v>
      </c>
      <c r="B1795" s="13"/>
      <c r="C1795" s="13"/>
      <c r="D1795" s="76"/>
      <c r="E1795" s="75"/>
      <c r="F1795" s="15"/>
      <c r="G1795" s="78"/>
      <c r="H1795" s="15"/>
      <c r="I1795" s="193"/>
      <c r="J1795" s="77"/>
      <c r="K1795" s="4"/>
      <c r="L1795" s="4"/>
      <c r="M1795" s="4"/>
      <c r="N1795" s="185"/>
      <c r="O1795" s="4"/>
      <c r="P1795" s="4"/>
      <c r="Q1795" s="4"/>
      <c r="R1795" s="4"/>
      <c r="S1795" s="4"/>
      <c r="T1795" s="4"/>
      <c r="U1795" s="4"/>
      <c r="V1795" s="4"/>
      <c r="W1795" s="185"/>
      <c r="X1795" s="4"/>
      <c r="Y1795" s="4"/>
      <c r="Z1795" s="4"/>
      <c r="AA1795" s="4"/>
      <c r="AB1795" s="4"/>
      <c r="AC1795" s="4"/>
      <c r="AD1795" s="4"/>
      <c r="AE1795" s="236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5">
        <f ca="1">COUNTIFS(INDIRECT(Data!$J$2),"&lt;&gt;")</f>
        <v>0</v>
      </c>
      <c r="AQ1795" s="45">
        <f ca="1">COUNTIFS(INDIRECT(Data!$J$2),"P")</f>
        <v>0</v>
      </c>
      <c r="AR1795" s="45">
        <f ca="1">COUNTIFS(INDIRECT(Data!$J$2),"A")</f>
        <v>0</v>
      </c>
      <c r="AS1795" s="46">
        <f ca="1">COUNTIFS(INDIRECT(Data!$J$2),"L")</f>
        <v>0</v>
      </c>
      <c r="AT1795" s="47" t="str">
        <f ca="1">IFERROR(Attd_Sheet[[#This Row],[Classes Attended]]/Attd_Sheet[[#This Row],[Column1]],"")</f>
        <v/>
      </c>
      <c r="AU1795" s="26"/>
    </row>
    <row r="1796" spans="1:47" hidden="1" x14ac:dyDescent="0.25">
      <c r="A1796" s="42">
        <f>COUNTIFS(Attd_Sheet[Student ID],Attd_Sheet[[#This Row],[Student ID]])</f>
        <v>0</v>
      </c>
      <c r="B1796" s="13"/>
      <c r="C1796" s="13"/>
      <c r="D1796" s="76"/>
      <c r="E1796" s="75"/>
      <c r="F1796" s="15"/>
      <c r="G1796" s="78"/>
      <c r="H1796" s="15"/>
      <c r="I1796" s="193"/>
      <c r="J1796" s="77"/>
      <c r="K1796" s="4"/>
      <c r="L1796" s="4"/>
      <c r="M1796" s="4"/>
      <c r="N1796" s="185"/>
      <c r="O1796" s="4"/>
      <c r="P1796" s="4"/>
      <c r="Q1796" s="4"/>
      <c r="R1796" s="4"/>
      <c r="S1796" s="4"/>
      <c r="T1796" s="4"/>
      <c r="U1796" s="4"/>
      <c r="V1796" s="4"/>
      <c r="W1796" s="185"/>
      <c r="X1796" s="4"/>
      <c r="Y1796" s="4"/>
      <c r="Z1796" s="4"/>
      <c r="AA1796" s="4"/>
      <c r="AB1796" s="4"/>
      <c r="AC1796" s="4"/>
      <c r="AD1796" s="4"/>
      <c r="AE1796" s="236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5">
        <f ca="1">COUNTIFS(INDIRECT(Data!$J$2),"&lt;&gt;")</f>
        <v>0</v>
      </c>
      <c r="AQ1796" s="45">
        <f ca="1">COUNTIFS(INDIRECT(Data!$J$2),"P")</f>
        <v>0</v>
      </c>
      <c r="AR1796" s="45">
        <f ca="1">COUNTIFS(INDIRECT(Data!$J$2),"A")</f>
        <v>0</v>
      </c>
      <c r="AS1796" s="46">
        <f ca="1">COUNTIFS(INDIRECT(Data!$J$2),"L")</f>
        <v>0</v>
      </c>
      <c r="AT1796" s="47" t="str">
        <f ca="1">IFERROR(Attd_Sheet[[#This Row],[Classes Attended]]/Attd_Sheet[[#This Row],[Column1]],"")</f>
        <v/>
      </c>
      <c r="AU1796" s="26"/>
    </row>
    <row r="1797" spans="1:47" hidden="1" x14ac:dyDescent="0.25">
      <c r="A1797" s="42">
        <f>COUNTIFS(Attd_Sheet[Student ID],Attd_Sheet[[#This Row],[Student ID]])</f>
        <v>0</v>
      </c>
      <c r="B1797" s="13"/>
      <c r="C1797" s="13"/>
      <c r="D1797" s="76"/>
      <c r="E1797" s="75"/>
      <c r="F1797" s="15"/>
      <c r="G1797" s="78"/>
      <c r="H1797" s="15"/>
      <c r="I1797" s="193"/>
      <c r="J1797" s="77"/>
      <c r="K1797" s="4"/>
      <c r="L1797" s="4"/>
      <c r="M1797" s="4"/>
      <c r="N1797" s="185"/>
      <c r="O1797" s="4"/>
      <c r="P1797" s="4"/>
      <c r="Q1797" s="4"/>
      <c r="R1797" s="4"/>
      <c r="S1797" s="4"/>
      <c r="T1797" s="4"/>
      <c r="U1797" s="4"/>
      <c r="V1797" s="4"/>
      <c r="W1797" s="185"/>
      <c r="X1797" s="4"/>
      <c r="Y1797" s="4"/>
      <c r="Z1797" s="4"/>
      <c r="AA1797" s="4"/>
      <c r="AB1797" s="4"/>
      <c r="AC1797" s="4"/>
      <c r="AD1797" s="4"/>
      <c r="AE1797" s="236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5">
        <f ca="1">COUNTIFS(INDIRECT(Data!$J$2),"&lt;&gt;")</f>
        <v>0</v>
      </c>
      <c r="AQ1797" s="45">
        <f ca="1">COUNTIFS(INDIRECT(Data!$J$2),"P")</f>
        <v>0</v>
      </c>
      <c r="AR1797" s="45">
        <f ca="1">COUNTIFS(INDIRECT(Data!$J$2),"A")</f>
        <v>0</v>
      </c>
      <c r="AS1797" s="46">
        <f ca="1">COUNTIFS(INDIRECT(Data!$J$2),"L")</f>
        <v>0</v>
      </c>
      <c r="AT1797" s="47" t="str">
        <f ca="1">IFERROR(Attd_Sheet[[#This Row],[Classes Attended]]/Attd_Sheet[[#This Row],[Column1]],"")</f>
        <v/>
      </c>
      <c r="AU1797" s="26"/>
    </row>
    <row r="1798" spans="1:47" hidden="1" x14ac:dyDescent="0.25">
      <c r="A1798" s="42">
        <f>COUNTIFS(Attd_Sheet[Student ID],Attd_Sheet[[#This Row],[Student ID]])</f>
        <v>0</v>
      </c>
      <c r="B1798" s="13"/>
      <c r="C1798" s="13"/>
      <c r="D1798" s="76"/>
      <c r="E1798" s="75"/>
      <c r="F1798" s="15"/>
      <c r="G1798" s="78"/>
      <c r="H1798" s="15"/>
      <c r="I1798" s="193"/>
      <c r="J1798" s="77"/>
      <c r="K1798" s="4"/>
      <c r="L1798" s="4"/>
      <c r="M1798" s="4"/>
      <c r="N1798" s="185"/>
      <c r="O1798" s="4"/>
      <c r="P1798" s="4"/>
      <c r="Q1798" s="4"/>
      <c r="R1798" s="4"/>
      <c r="S1798" s="4"/>
      <c r="T1798" s="4"/>
      <c r="U1798" s="4"/>
      <c r="V1798" s="4"/>
      <c r="W1798" s="185"/>
      <c r="X1798" s="4"/>
      <c r="Y1798" s="4"/>
      <c r="Z1798" s="4"/>
      <c r="AA1798" s="4"/>
      <c r="AB1798" s="4"/>
      <c r="AC1798" s="4"/>
      <c r="AD1798" s="4"/>
      <c r="AE1798" s="236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5">
        <f ca="1">COUNTIFS(INDIRECT(Data!$J$2),"&lt;&gt;")</f>
        <v>0</v>
      </c>
      <c r="AQ1798" s="45">
        <f ca="1">COUNTIFS(INDIRECT(Data!$J$2),"P")</f>
        <v>0</v>
      </c>
      <c r="AR1798" s="45">
        <f ca="1">COUNTIFS(INDIRECT(Data!$J$2),"A")</f>
        <v>0</v>
      </c>
      <c r="AS1798" s="46">
        <f ca="1">COUNTIFS(INDIRECT(Data!$J$2),"L")</f>
        <v>0</v>
      </c>
      <c r="AT1798" s="47" t="str">
        <f ca="1">IFERROR(Attd_Sheet[[#This Row],[Classes Attended]]/Attd_Sheet[[#This Row],[Column1]],"")</f>
        <v/>
      </c>
      <c r="AU1798" s="26"/>
    </row>
    <row r="1799" spans="1:47" hidden="1" x14ac:dyDescent="0.25">
      <c r="A1799" s="42">
        <f>COUNTIFS(Attd_Sheet[Student ID],Attd_Sheet[[#This Row],[Student ID]])</f>
        <v>0</v>
      </c>
      <c r="B1799" s="13"/>
      <c r="C1799" s="13"/>
      <c r="D1799" s="76"/>
      <c r="E1799" s="75"/>
      <c r="F1799" s="15"/>
      <c r="G1799" s="78"/>
      <c r="H1799" s="15"/>
      <c r="I1799" s="193"/>
      <c r="J1799" s="77"/>
      <c r="K1799" s="4"/>
      <c r="L1799" s="4"/>
      <c r="M1799" s="4"/>
      <c r="N1799" s="185"/>
      <c r="O1799" s="4"/>
      <c r="P1799" s="4"/>
      <c r="Q1799" s="4"/>
      <c r="R1799" s="4"/>
      <c r="S1799" s="4"/>
      <c r="T1799" s="4"/>
      <c r="U1799" s="4"/>
      <c r="V1799" s="4"/>
      <c r="W1799" s="185"/>
      <c r="X1799" s="4"/>
      <c r="Y1799" s="4"/>
      <c r="Z1799" s="4"/>
      <c r="AA1799" s="4"/>
      <c r="AB1799" s="4"/>
      <c r="AC1799" s="4"/>
      <c r="AD1799" s="4"/>
      <c r="AE1799" s="236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5">
        <f ca="1">COUNTIFS(INDIRECT(Data!$J$2),"&lt;&gt;")</f>
        <v>0</v>
      </c>
      <c r="AQ1799" s="45">
        <f ca="1">COUNTIFS(INDIRECT(Data!$J$2),"P")</f>
        <v>0</v>
      </c>
      <c r="AR1799" s="45">
        <f ca="1">COUNTIFS(INDIRECT(Data!$J$2),"A")</f>
        <v>0</v>
      </c>
      <c r="AS1799" s="46">
        <f ca="1">COUNTIFS(INDIRECT(Data!$J$2),"L")</f>
        <v>0</v>
      </c>
      <c r="AT1799" s="47" t="str">
        <f ca="1">IFERROR(Attd_Sheet[[#This Row],[Classes Attended]]/Attd_Sheet[[#This Row],[Column1]],"")</f>
        <v/>
      </c>
      <c r="AU1799" s="26"/>
    </row>
    <row r="1800" spans="1:47" hidden="1" x14ac:dyDescent="0.25">
      <c r="A1800" s="42">
        <f>COUNTIFS(Attd_Sheet[Student ID],Attd_Sheet[[#This Row],[Student ID]])</f>
        <v>0</v>
      </c>
      <c r="B1800" s="13"/>
      <c r="C1800" s="13"/>
      <c r="D1800" s="76"/>
      <c r="E1800" s="75"/>
      <c r="F1800" s="15"/>
      <c r="G1800" s="78"/>
      <c r="H1800" s="15"/>
      <c r="I1800" s="193"/>
      <c r="J1800" s="77"/>
      <c r="K1800" s="4"/>
      <c r="L1800" s="4"/>
      <c r="M1800" s="4"/>
      <c r="N1800" s="185"/>
      <c r="O1800" s="4"/>
      <c r="P1800" s="4"/>
      <c r="Q1800" s="4"/>
      <c r="R1800" s="4"/>
      <c r="S1800" s="4"/>
      <c r="T1800" s="4"/>
      <c r="U1800" s="4"/>
      <c r="V1800" s="4"/>
      <c r="W1800" s="185"/>
      <c r="X1800" s="4"/>
      <c r="Y1800" s="4"/>
      <c r="Z1800" s="4"/>
      <c r="AA1800" s="4"/>
      <c r="AB1800" s="4"/>
      <c r="AC1800" s="4"/>
      <c r="AD1800" s="4"/>
      <c r="AE1800" s="236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5">
        <f ca="1">COUNTIFS(INDIRECT(Data!$J$2),"&lt;&gt;")</f>
        <v>0</v>
      </c>
      <c r="AQ1800" s="45">
        <f ca="1">COUNTIFS(INDIRECT(Data!$J$2),"P")</f>
        <v>0</v>
      </c>
      <c r="AR1800" s="45">
        <f ca="1">COUNTIFS(INDIRECT(Data!$J$2),"A")</f>
        <v>0</v>
      </c>
      <c r="AS1800" s="46">
        <f ca="1">COUNTIFS(INDIRECT(Data!$J$2),"L")</f>
        <v>0</v>
      </c>
      <c r="AT1800" s="47" t="str">
        <f ca="1">IFERROR(Attd_Sheet[[#This Row],[Classes Attended]]/Attd_Sheet[[#This Row],[Column1]],"")</f>
        <v/>
      </c>
      <c r="AU1800" s="26"/>
    </row>
    <row r="1801" spans="1:47" hidden="1" x14ac:dyDescent="0.25">
      <c r="A1801" s="42">
        <f>COUNTIFS(Attd_Sheet[Student ID],Attd_Sheet[[#This Row],[Student ID]])</f>
        <v>0</v>
      </c>
      <c r="B1801" s="13"/>
      <c r="C1801" s="13"/>
      <c r="D1801" s="76"/>
      <c r="E1801" s="75"/>
      <c r="F1801" s="15"/>
      <c r="G1801" s="78"/>
      <c r="H1801" s="15"/>
      <c r="I1801" s="193"/>
      <c r="J1801" s="77"/>
      <c r="K1801" s="4"/>
      <c r="L1801" s="4"/>
      <c r="M1801" s="4"/>
      <c r="N1801" s="185"/>
      <c r="O1801" s="4"/>
      <c r="P1801" s="4"/>
      <c r="Q1801" s="4"/>
      <c r="R1801" s="4"/>
      <c r="S1801" s="4"/>
      <c r="T1801" s="4"/>
      <c r="U1801" s="4"/>
      <c r="V1801" s="4"/>
      <c r="W1801" s="185"/>
      <c r="X1801" s="4"/>
      <c r="Y1801" s="4"/>
      <c r="Z1801" s="4"/>
      <c r="AA1801" s="4"/>
      <c r="AB1801" s="4"/>
      <c r="AC1801" s="4"/>
      <c r="AD1801" s="4"/>
      <c r="AE1801" s="236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5">
        <f ca="1">COUNTIFS(INDIRECT(Data!$J$2),"&lt;&gt;")</f>
        <v>0</v>
      </c>
      <c r="AQ1801" s="45">
        <f ca="1">COUNTIFS(INDIRECT(Data!$J$2),"P")</f>
        <v>0</v>
      </c>
      <c r="AR1801" s="45">
        <f ca="1">COUNTIFS(INDIRECT(Data!$J$2),"A")</f>
        <v>0</v>
      </c>
      <c r="AS1801" s="46">
        <f ca="1">COUNTIFS(INDIRECT(Data!$J$2),"L")</f>
        <v>0</v>
      </c>
      <c r="AT1801" s="47" t="str">
        <f ca="1">IFERROR(Attd_Sheet[[#This Row],[Classes Attended]]/Attd_Sheet[[#This Row],[Column1]],"")</f>
        <v/>
      </c>
      <c r="AU1801" s="26"/>
    </row>
    <row r="1802" spans="1:47" hidden="1" x14ac:dyDescent="0.25">
      <c r="A1802" s="42">
        <f>COUNTIFS(Attd_Sheet[Student ID],Attd_Sheet[[#This Row],[Student ID]])</f>
        <v>0</v>
      </c>
      <c r="B1802" s="13"/>
      <c r="C1802" s="13"/>
      <c r="D1802" s="76"/>
      <c r="E1802" s="75"/>
      <c r="F1802" s="15"/>
      <c r="G1802" s="78"/>
      <c r="H1802" s="15"/>
      <c r="I1802" s="193"/>
      <c r="J1802" s="77"/>
      <c r="K1802" s="4"/>
      <c r="L1802" s="4"/>
      <c r="M1802" s="4"/>
      <c r="N1802" s="185"/>
      <c r="O1802" s="4"/>
      <c r="P1802" s="4"/>
      <c r="Q1802" s="4"/>
      <c r="R1802" s="4"/>
      <c r="S1802" s="4"/>
      <c r="T1802" s="4"/>
      <c r="U1802" s="4"/>
      <c r="V1802" s="4"/>
      <c r="W1802" s="185"/>
      <c r="X1802" s="4"/>
      <c r="Y1802" s="4"/>
      <c r="Z1802" s="4"/>
      <c r="AA1802" s="4"/>
      <c r="AB1802" s="4"/>
      <c r="AC1802" s="4"/>
      <c r="AD1802" s="4"/>
      <c r="AE1802" s="236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5">
        <f ca="1">COUNTIFS(INDIRECT(Data!$J$2),"&lt;&gt;")</f>
        <v>0</v>
      </c>
      <c r="AQ1802" s="45">
        <f ca="1">COUNTIFS(INDIRECT(Data!$J$2),"P")</f>
        <v>0</v>
      </c>
      <c r="AR1802" s="45">
        <f ca="1">COUNTIFS(INDIRECT(Data!$J$2),"A")</f>
        <v>0</v>
      </c>
      <c r="AS1802" s="46">
        <f ca="1">COUNTIFS(INDIRECT(Data!$J$2),"L")</f>
        <v>0</v>
      </c>
      <c r="AT1802" s="47" t="str">
        <f ca="1">IFERROR(Attd_Sheet[[#This Row],[Classes Attended]]/Attd_Sheet[[#This Row],[Column1]],"")</f>
        <v/>
      </c>
      <c r="AU1802" s="26"/>
    </row>
    <row r="1803" spans="1:47" hidden="1" x14ac:dyDescent="0.25">
      <c r="A1803" s="42">
        <f>COUNTIFS(Attd_Sheet[Student ID],Attd_Sheet[[#This Row],[Student ID]])</f>
        <v>0</v>
      </c>
      <c r="B1803" s="13"/>
      <c r="C1803" s="13"/>
      <c r="D1803" s="76"/>
      <c r="E1803" s="75"/>
      <c r="F1803" s="15"/>
      <c r="G1803" s="78"/>
      <c r="H1803" s="15"/>
      <c r="I1803" s="193"/>
      <c r="J1803" s="77"/>
      <c r="K1803" s="4"/>
      <c r="L1803" s="4"/>
      <c r="M1803" s="4"/>
      <c r="N1803" s="185"/>
      <c r="O1803" s="4"/>
      <c r="P1803" s="4"/>
      <c r="Q1803" s="4"/>
      <c r="R1803" s="4"/>
      <c r="S1803" s="4"/>
      <c r="T1803" s="4"/>
      <c r="U1803" s="4"/>
      <c r="V1803" s="4"/>
      <c r="W1803" s="185"/>
      <c r="X1803" s="4"/>
      <c r="Y1803" s="4"/>
      <c r="Z1803" s="4"/>
      <c r="AA1803" s="4"/>
      <c r="AB1803" s="4"/>
      <c r="AC1803" s="4"/>
      <c r="AD1803" s="4"/>
      <c r="AE1803" s="236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5">
        <f ca="1">COUNTIFS(INDIRECT(Data!$J$2),"&lt;&gt;")</f>
        <v>0</v>
      </c>
      <c r="AQ1803" s="45">
        <f ca="1">COUNTIFS(INDIRECT(Data!$J$2),"P")</f>
        <v>0</v>
      </c>
      <c r="AR1803" s="45">
        <f ca="1">COUNTIFS(INDIRECT(Data!$J$2),"A")</f>
        <v>0</v>
      </c>
      <c r="AS1803" s="46">
        <f ca="1">COUNTIFS(INDIRECT(Data!$J$2),"L")</f>
        <v>0</v>
      </c>
      <c r="AT1803" s="47" t="str">
        <f ca="1">IFERROR(Attd_Sheet[[#This Row],[Classes Attended]]/Attd_Sheet[[#This Row],[Column1]],"")</f>
        <v/>
      </c>
      <c r="AU1803" s="26"/>
    </row>
    <row r="1804" spans="1:47" hidden="1" x14ac:dyDescent="0.25">
      <c r="A1804" s="42">
        <f>COUNTIFS(Attd_Sheet[Student ID],Attd_Sheet[[#This Row],[Student ID]])</f>
        <v>0</v>
      </c>
      <c r="B1804" s="13"/>
      <c r="C1804" s="13"/>
      <c r="D1804" s="76"/>
      <c r="E1804" s="75"/>
      <c r="F1804" s="15"/>
      <c r="G1804" s="78"/>
      <c r="H1804" s="15"/>
      <c r="I1804" s="193"/>
      <c r="J1804" s="77"/>
      <c r="K1804" s="4"/>
      <c r="L1804" s="4"/>
      <c r="M1804" s="4"/>
      <c r="N1804" s="185"/>
      <c r="O1804" s="4"/>
      <c r="P1804" s="4"/>
      <c r="Q1804" s="4"/>
      <c r="R1804" s="4"/>
      <c r="S1804" s="4"/>
      <c r="T1804" s="4"/>
      <c r="U1804" s="4"/>
      <c r="V1804" s="4"/>
      <c r="W1804" s="185"/>
      <c r="X1804" s="4"/>
      <c r="Y1804" s="4"/>
      <c r="Z1804" s="4"/>
      <c r="AA1804" s="4"/>
      <c r="AB1804" s="4"/>
      <c r="AC1804" s="4"/>
      <c r="AD1804" s="4"/>
      <c r="AE1804" s="236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5">
        <f ca="1">COUNTIFS(INDIRECT(Data!$J$2),"&lt;&gt;")</f>
        <v>0</v>
      </c>
      <c r="AQ1804" s="45">
        <f ca="1">COUNTIFS(INDIRECT(Data!$J$2),"P")</f>
        <v>0</v>
      </c>
      <c r="AR1804" s="45">
        <f ca="1">COUNTIFS(INDIRECT(Data!$J$2),"A")</f>
        <v>0</v>
      </c>
      <c r="AS1804" s="46">
        <f ca="1">COUNTIFS(INDIRECT(Data!$J$2),"L")</f>
        <v>0</v>
      </c>
      <c r="AT1804" s="47" t="str">
        <f ca="1">IFERROR(Attd_Sheet[[#This Row],[Classes Attended]]/Attd_Sheet[[#This Row],[Column1]],"")</f>
        <v/>
      </c>
      <c r="AU1804" s="26"/>
    </row>
    <row r="1805" spans="1:47" hidden="1" x14ac:dyDescent="0.25">
      <c r="A1805" s="42">
        <f>COUNTIFS(Attd_Sheet[Student ID],Attd_Sheet[[#This Row],[Student ID]])</f>
        <v>0</v>
      </c>
      <c r="B1805" s="13"/>
      <c r="C1805" s="13"/>
      <c r="D1805" s="76"/>
      <c r="E1805" s="75"/>
      <c r="F1805" s="15"/>
      <c r="G1805" s="78"/>
      <c r="H1805" s="15"/>
      <c r="I1805" s="193"/>
      <c r="J1805" s="77"/>
      <c r="K1805" s="4"/>
      <c r="L1805" s="4"/>
      <c r="M1805" s="4"/>
      <c r="N1805" s="185"/>
      <c r="O1805" s="4"/>
      <c r="P1805" s="4"/>
      <c r="Q1805" s="4"/>
      <c r="R1805" s="4"/>
      <c r="S1805" s="4"/>
      <c r="T1805" s="4"/>
      <c r="U1805" s="4"/>
      <c r="V1805" s="4"/>
      <c r="W1805" s="185"/>
      <c r="X1805" s="4"/>
      <c r="Y1805" s="4"/>
      <c r="Z1805" s="4"/>
      <c r="AA1805" s="4"/>
      <c r="AB1805" s="4"/>
      <c r="AC1805" s="4"/>
      <c r="AD1805" s="4"/>
      <c r="AE1805" s="236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5">
        <f ca="1">COUNTIFS(INDIRECT(Data!$J$2),"&lt;&gt;")</f>
        <v>0</v>
      </c>
      <c r="AQ1805" s="45">
        <f ca="1">COUNTIFS(INDIRECT(Data!$J$2),"P")</f>
        <v>0</v>
      </c>
      <c r="AR1805" s="45">
        <f ca="1">COUNTIFS(INDIRECT(Data!$J$2),"A")</f>
        <v>0</v>
      </c>
      <c r="AS1805" s="46">
        <f ca="1">COUNTIFS(INDIRECT(Data!$J$2),"L")</f>
        <v>0</v>
      </c>
      <c r="AT1805" s="47" t="str">
        <f ca="1">IFERROR(Attd_Sheet[[#This Row],[Classes Attended]]/Attd_Sheet[[#This Row],[Column1]],"")</f>
        <v/>
      </c>
      <c r="AU1805" s="26"/>
    </row>
    <row r="1806" spans="1:47" hidden="1" x14ac:dyDescent="0.25">
      <c r="A1806" s="42">
        <f>COUNTIFS(Attd_Sheet[Student ID],Attd_Sheet[[#This Row],[Student ID]])</f>
        <v>0</v>
      </c>
      <c r="B1806" s="13"/>
      <c r="C1806" s="13"/>
      <c r="D1806" s="76"/>
      <c r="E1806" s="75"/>
      <c r="F1806" s="15"/>
      <c r="G1806" s="78"/>
      <c r="H1806" s="15"/>
      <c r="I1806" s="193"/>
      <c r="J1806" s="77"/>
      <c r="K1806" s="4"/>
      <c r="L1806" s="4"/>
      <c r="M1806" s="4"/>
      <c r="N1806" s="185"/>
      <c r="O1806" s="4"/>
      <c r="P1806" s="4"/>
      <c r="Q1806" s="4"/>
      <c r="R1806" s="4"/>
      <c r="S1806" s="4"/>
      <c r="T1806" s="4"/>
      <c r="U1806" s="4"/>
      <c r="V1806" s="4"/>
      <c r="W1806" s="185"/>
      <c r="X1806" s="4"/>
      <c r="Y1806" s="4"/>
      <c r="Z1806" s="4"/>
      <c r="AA1806" s="4"/>
      <c r="AB1806" s="4"/>
      <c r="AC1806" s="4"/>
      <c r="AD1806" s="4"/>
      <c r="AE1806" s="236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5">
        <f ca="1">COUNTIFS(INDIRECT(Data!$J$2),"&lt;&gt;")</f>
        <v>0</v>
      </c>
      <c r="AQ1806" s="45">
        <f ca="1">COUNTIFS(INDIRECT(Data!$J$2),"P")</f>
        <v>0</v>
      </c>
      <c r="AR1806" s="45">
        <f ca="1">COUNTIFS(INDIRECT(Data!$J$2),"A")</f>
        <v>0</v>
      </c>
      <c r="AS1806" s="46">
        <f ca="1">COUNTIFS(INDIRECT(Data!$J$2),"L")</f>
        <v>0</v>
      </c>
      <c r="AT1806" s="47" t="str">
        <f ca="1">IFERROR(Attd_Sheet[[#This Row],[Classes Attended]]/Attd_Sheet[[#This Row],[Column1]],"")</f>
        <v/>
      </c>
      <c r="AU1806" s="26"/>
    </row>
    <row r="1807" spans="1:47" hidden="1" x14ac:dyDescent="0.25">
      <c r="A1807" s="42">
        <f>COUNTIFS(Attd_Sheet[Student ID],Attd_Sheet[[#This Row],[Student ID]])</f>
        <v>0</v>
      </c>
      <c r="B1807" s="13"/>
      <c r="C1807" s="13"/>
      <c r="D1807" s="76"/>
      <c r="E1807" s="75"/>
      <c r="F1807" s="15"/>
      <c r="G1807" s="78"/>
      <c r="H1807" s="15"/>
      <c r="I1807" s="193"/>
      <c r="J1807" s="77"/>
      <c r="K1807" s="4"/>
      <c r="L1807" s="4"/>
      <c r="M1807" s="4"/>
      <c r="N1807" s="185"/>
      <c r="O1807" s="4"/>
      <c r="P1807" s="4"/>
      <c r="Q1807" s="4"/>
      <c r="R1807" s="4"/>
      <c r="S1807" s="4"/>
      <c r="T1807" s="4"/>
      <c r="U1807" s="4"/>
      <c r="V1807" s="4"/>
      <c r="W1807" s="185"/>
      <c r="X1807" s="4"/>
      <c r="Y1807" s="4"/>
      <c r="Z1807" s="4"/>
      <c r="AA1807" s="4"/>
      <c r="AB1807" s="4"/>
      <c r="AC1807" s="4"/>
      <c r="AD1807" s="4"/>
      <c r="AE1807" s="236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5">
        <f ca="1">COUNTIFS(INDIRECT(Data!$J$2),"&lt;&gt;")</f>
        <v>0</v>
      </c>
      <c r="AQ1807" s="45">
        <f ca="1">COUNTIFS(INDIRECT(Data!$J$2),"P")</f>
        <v>0</v>
      </c>
      <c r="AR1807" s="45">
        <f ca="1">COUNTIFS(INDIRECT(Data!$J$2),"A")</f>
        <v>0</v>
      </c>
      <c r="AS1807" s="46">
        <f ca="1">COUNTIFS(INDIRECT(Data!$J$2),"L")</f>
        <v>0</v>
      </c>
      <c r="AT1807" s="47" t="str">
        <f ca="1">IFERROR(Attd_Sheet[[#This Row],[Classes Attended]]/Attd_Sheet[[#This Row],[Column1]],"")</f>
        <v/>
      </c>
      <c r="AU1807" s="26"/>
    </row>
    <row r="1808" spans="1:47" hidden="1" x14ac:dyDescent="0.25">
      <c r="A1808" s="42">
        <f>COUNTIFS(Attd_Sheet[Student ID],Attd_Sheet[[#This Row],[Student ID]])</f>
        <v>0</v>
      </c>
      <c r="B1808" s="13"/>
      <c r="C1808" s="13"/>
      <c r="D1808" s="76"/>
      <c r="E1808" s="75"/>
      <c r="F1808" s="15"/>
      <c r="G1808" s="78"/>
      <c r="H1808" s="15"/>
      <c r="I1808" s="193"/>
      <c r="J1808" s="77"/>
      <c r="K1808" s="4"/>
      <c r="L1808" s="4"/>
      <c r="M1808" s="4"/>
      <c r="N1808" s="185"/>
      <c r="O1808" s="4"/>
      <c r="P1808" s="4"/>
      <c r="Q1808" s="4"/>
      <c r="R1808" s="4"/>
      <c r="S1808" s="4"/>
      <c r="T1808" s="4"/>
      <c r="U1808" s="4"/>
      <c r="V1808" s="4"/>
      <c r="W1808" s="185"/>
      <c r="X1808" s="4"/>
      <c r="Y1808" s="4"/>
      <c r="Z1808" s="4"/>
      <c r="AA1808" s="4"/>
      <c r="AB1808" s="4"/>
      <c r="AC1808" s="4"/>
      <c r="AD1808" s="4"/>
      <c r="AE1808" s="236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5">
        <f ca="1">COUNTIFS(INDIRECT(Data!$J$2),"&lt;&gt;")</f>
        <v>0</v>
      </c>
      <c r="AQ1808" s="45">
        <f ca="1">COUNTIFS(INDIRECT(Data!$J$2),"P")</f>
        <v>0</v>
      </c>
      <c r="AR1808" s="45">
        <f ca="1">COUNTIFS(INDIRECT(Data!$J$2),"A")</f>
        <v>0</v>
      </c>
      <c r="AS1808" s="46">
        <f ca="1">COUNTIFS(INDIRECT(Data!$J$2),"L")</f>
        <v>0</v>
      </c>
      <c r="AT1808" s="47" t="str">
        <f ca="1">IFERROR(Attd_Sheet[[#This Row],[Classes Attended]]/Attd_Sheet[[#This Row],[Column1]],"")</f>
        <v/>
      </c>
      <c r="AU1808" s="26"/>
    </row>
    <row r="1809" spans="1:47" hidden="1" x14ac:dyDescent="0.25">
      <c r="A1809" s="42">
        <f>COUNTIFS(Attd_Sheet[Student ID],Attd_Sheet[[#This Row],[Student ID]])</f>
        <v>0</v>
      </c>
      <c r="B1809" s="13"/>
      <c r="C1809" s="13"/>
      <c r="D1809" s="76"/>
      <c r="E1809" s="75"/>
      <c r="F1809" s="15"/>
      <c r="G1809" s="78"/>
      <c r="H1809" s="15"/>
      <c r="I1809" s="193"/>
      <c r="J1809" s="77"/>
      <c r="K1809" s="4"/>
      <c r="L1809" s="4"/>
      <c r="M1809" s="4"/>
      <c r="N1809" s="185"/>
      <c r="O1809" s="4"/>
      <c r="P1809" s="4"/>
      <c r="Q1809" s="4"/>
      <c r="R1809" s="4"/>
      <c r="S1809" s="4"/>
      <c r="T1809" s="4"/>
      <c r="U1809" s="4"/>
      <c r="V1809" s="4"/>
      <c r="W1809" s="185"/>
      <c r="X1809" s="4"/>
      <c r="Y1809" s="4"/>
      <c r="Z1809" s="4"/>
      <c r="AA1809" s="4"/>
      <c r="AB1809" s="4"/>
      <c r="AC1809" s="4"/>
      <c r="AD1809" s="4"/>
      <c r="AE1809" s="236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5">
        <f ca="1">COUNTIFS(INDIRECT(Data!$J$2),"&lt;&gt;")</f>
        <v>0</v>
      </c>
      <c r="AQ1809" s="45">
        <f ca="1">COUNTIFS(INDIRECT(Data!$J$2),"P")</f>
        <v>0</v>
      </c>
      <c r="AR1809" s="45">
        <f ca="1">COUNTIFS(INDIRECT(Data!$J$2),"A")</f>
        <v>0</v>
      </c>
      <c r="AS1809" s="46">
        <f ca="1">COUNTIFS(INDIRECT(Data!$J$2),"L")</f>
        <v>0</v>
      </c>
      <c r="AT1809" s="47" t="str">
        <f ca="1">IFERROR(Attd_Sheet[[#This Row],[Classes Attended]]/Attd_Sheet[[#This Row],[Column1]],"")</f>
        <v/>
      </c>
      <c r="AU1809" s="26"/>
    </row>
    <row r="1810" spans="1:47" hidden="1" x14ac:dyDescent="0.25">
      <c r="A1810" s="42">
        <f>COUNTIFS(Attd_Sheet[Student ID],Attd_Sheet[[#This Row],[Student ID]])</f>
        <v>0</v>
      </c>
      <c r="B1810" s="13"/>
      <c r="C1810" s="13"/>
      <c r="D1810" s="76"/>
      <c r="E1810" s="75"/>
      <c r="F1810" s="15"/>
      <c r="G1810" s="78"/>
      <c r="H1810" s="15"/>
      <c r="I1810" s="193"/>
      <c r="J1810" s="77"/>
      <c r="K1810" s="4"/>
      <c r="L1810" s="4"/>
      <c r="M1810" s="4"/>
      <c r="N1810" s="185"/>
      <c r="O1810" s="4"/>
      <c r="P1810" s="4"/>
      <c r="Q1810" s="4"/>
      <c r="R1810" s="4"/>
      <c r="S1810" s="4"/>
      <c r="T1810" s="4"/>
      <c r="U1810" s="4"/>
      <c r="V1810" s="4"/>
      <c r="W1810" s="185"/>
      <c r="X1810" s="4"/>
      <c r="Y1810" s="4"/>
      <c r="Z1810" s="4"/>
      <c r="AA1810" s="4"/>
      <c r="AB1810" s="4"/>
      <c r="AC1810" s="4"/>
      <c r="AD1810" s="4"/>
      <c r="AE1810" s="236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5">
        <f ca="1">COUNTIFS(INDIRECT(Data!$J$2),"&lt;&gt;")</f>
        <v>0</v>
      </c>
      <c r="AQ1810" s="45">
        <f ca="1">COUNTIFS(INDIRECT(Data!$J$2),"P")</f>
        <v>0</v>
      </c>
      <c r="AR1810" s="45">
        <f ca="1">COUNTIFS(INDIRECT(Data!$J$2),"A")</f>
        <v>0</v>
      </c>
      <c r="AS1810" s="46">
        <f ca="1">COUNTIFS(INDIRECT(Data!$J$2),"L")</f>
        <v>0</v>
      </c>
      <c r="AT1810" s="47" t="str">
        <f ca="1">IFERROR(Attd_Sheet[[#This Row],[Classes Attended]]/Attd_Sheet[[#This Row],[Column1]],"")</f>
        <v/>
      </c>
      <c r="AU1810" s="26"/>
    </row>
    <row r="1811" spans="1:47" hidden="1" x14ac:dyDescent="0.25">
      <c r="A1811" s="42">
        <f>COUNTIFS(Attd_Sheet[Student ID],Attd_Sheet[[#This Row],[Student ID]])</f>
        <v>0</v>
      </c>
      <c r="B1811" s="13"/>
      <c r="C1811" s="13"/>
      <c r="D1811" s="76"/>
      <c r="E1811" s="75"/>
      <c r="F1811" s="15"/>
      <c r="G1811" s="78"/>
      <c r="H1811" s="15"/>
      <c r="I1811" s="193"/>
      <c r="J1811" s="77"/>
      <c r="K1811" s="4"/>
      <c r="L1811" s="4"/>
      <c r="M1811" s="4"/>
      <c r="N1811" s="185"/>
      <c r="O1811" s="4"/>
      <c r="P1811" s="4"/>
      <c r="Q1811" s="4"/>
      <c r="R1811" s="4"/>
      <c r="S1811" s="4"/>
      <c r="T1811" s="4"/>
      <c r="U1811" s="4"/>
      <c r="V1811" s="4"/>
      <c r="W1811" s="185"/>
      <c r="X1811" s="4"/>
      <c r="Y1811" s="4"/>
      <c r="Z1811" s="4"/>
      <c r="AA1811" s="4"/>
      <c r="AB1811" s="4"/>
      <c r="AC1811" s="4"/>
      <c r="AD1811" s="4"/>
      <c r="AE1811" s="236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5">
        <f ca="1">COUNTIFS(INDIRECT(Data!$J$2),"&lt;&gt;")</f>
        <v>0</v>
      </c>
      <c r="AQ1811" s="45">
        <f ca="1">COUNTIFS(INDIRECT(Data!$J$2),"P")</f>
        <v>0</v>
      </c>
      <c r="AR1811" s="45">
        <f ca="1">COUNTIFS(INDIRECT(Data!$J$2),"A")</f>
        <v>0</v>
      </c>
      <c r="AS1811" s="46">
        <f ca="1">COUNTIFS(INDIRECT(Data!$J$2),"L")</f>
        <v>0</v>
      </c>
      <c r="AT1811" s="47" t="str">
        <f ca="1">IFERROR(Attd_Sheet[[#This Row],[Classes Attended]]/Attd_Sheet[[#This Row],[Column1]],"")</f>
        <v/>
      </c>
      <c r="AU1811" s="26"/>
    </row>
    <row r="1812" spans="1:47" hidden="1" x14ac:dyDescent="0.25">
      <c r="A1812" s="42">
        <f>COUNTIFS(Attd_Sheet[Student ID],Attd_Sheet[[#This Row],[Student ID]])</f>
        <v>0</v>
      </c>
      <c r="B1812" s="13"/>
      <c r="C1812" s="13"/>
      <c r="D1812" s="76"/>
      <c r="E1812" s="75"/>
      <c r="F1812" s="15"/>
      <c r="G1812" s="78"/>
      <c r="H1812" s="15"/>
      <c r="I1812" s="193"/>
      <c r="J1812" s="77"/>
      <c r="K1812" s="4"/>
      <c r="L1812" s="4"/>
      <c r="M1812" s="4"/>
      <c r="N1812" s="185"/>
      <c r="O1812" s="4"/>
      <c r="P1812" s="4"/>
      <c r="Q1812" s="4"/>
      <c r="R1812" s="4"/>
      <c r="S1812" s="4"/>
      <c r="T1812" s="4"/>
      <c r="U1812" s="4"/>
      <c r="V1812" s="4"/>
      <c r="W1812" s="185"/>
      <c r="X1812" s="4"/>
      <c r="Y1812" s="4"/>
      <c r="Z1812" s="4"/>
      <c r="AA1812" s="4"/>
      <c r="AB1812" s="4"/>
      <c r="AC1812" s="4"/>
      <c r="AD1812" s="4"/>
      <c r="AE1812" s="236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5">
        <f ca="1">COUNTIFS(INDIRECT(Data!$J$2),"&lt;&gt;")</f>
        <v>0</v>
      </c>
      <c r="AQ1812" s="45">
        <f ca="1">COUNTIFS(INDIRECT(Data!$J$2),"P")</f>
        <v>0</v>
      </c>
      <c r="AR1812" s="45">
        <f ca="1">COUNTIFS(INDIRECT(Data!$J$2),"A")</f>
        <v>0</v>
      </c>
      <c r="AS1812" s="46">
        <f ca="1">COUNTIFS(INDIRECT(Data!$J$2),"L")</f>
        <v>0</v>
      </c>
      <c r="AT1812" s="47" t="str">
        <f ca="1">IFERROR(Attd_Sheet[[#This Row],[Classes Attended]]/Attd_Sheet[[#This Row],[Column1]],"")</f>
        <v/>
      </c>
      <c r="AU1812" s="26"/>
    </row>
    <row r="1813" spans="1:47" hidden="1" x14ac:dyDescent="0.25">
      <c r="A1813" s="42">
        <f>COUNTIFS(Attd_Sheet[Student ID],Attd_Sheet[[#This Row],[Student ID]])</f>
        <v>0</v>
      </c>
      <c r="B1813" s="13"/>
      <c r="C1813" s="13"/>
      <c r="D1813" s="76"/>
      <c r="E1813" s="75"/>
      <c r="F1813" s="15"/>
      <c r="G1813" s="78"/>
      <c r="H1813" s="15"/>
      <c r="I1813" s="193"/>
      <c r="J1813" s="77"/>
      <c r="K1813" s="4"/>
      <c r="L1813" s="4"/>
      <c r="M1813" s="4"/>
      <c r="N1813" s="185"/>
      <c r="O1813" s="4"/>
      <c r="P1813" s="4"/>
      <c r="Q1813" s="4"/>
      <c r="R1813" s="4"/>
      <c r="S1813" s="4"/>
      <c r="T1813" s="4"/>
      <c r="U1813" s="4"/>
      <c r="V1813" s="4"/>
      <c r="W1813" s="185"/>
      <c r="X1813" s="4"/>
      <c r="Y1813" s="4"/>
      <c r="Z1813" s="4"/>
      <c r="AA1813" s="4"/>
      <c r="AB1813" s="4"/>
      <c r="AC1813" s="4"/>
      <c r="AD1813" s="4"/>
      <c r="AE1813" s="236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5">
        <f ca="1">COUNTIFS(INDIRECT(Data!$J$2),"&lt;&gt;")</f>
        <v>0</v>
      </c>
      <c r="AQ1813" s="45">
        <f ca="1">COUNTIFS(INDIRECT(Data!$J$2),"P")</f>
        <v>0</v>
      </c>
      <c r="AR1813" s="45">
        <f ca="1">COUNTIFS(INDIRECT(Data!$J$2),"A")</f>
        <v>0</v>
      </c>
      <c r="AS1813" s="46">
        <f ca="1">COUNTIFS(INDIRECT(Data!$J$2),"L")</f>
        <v>0</v>
      </c>
      <c r="AT1813" s="47" t="str">
        <f ca="1">IFERROR(Attd_Sheet[[#This Row],[Classes Attended]]/Attd_Sheet[[#This Row],[Column1]],"")</f>
        <v/>
      </c>
      <c r="AU1813" s="26"/>
    </row>
    <row r="1814" spans="1:47" hidden="1" x14ac:dyDescent="0.25">
      <c r="A1814" s="42">
        <f>COUNTIFS(Attd_Sheet[Student ID],Attd_Sheet[[#This Row],[Student ID]])</f>
        <v>0</v>
      </c>
      <c r="B1814" s="13"/>
      <c r="C1814" s="13"/>
      <c r="D1814" s="76"/>
      <c r="E1814" s="75"/>
      <c r="F1814" s="15"/>
      <c r="G1814" s="78"/>
      <c r="H1814" s="15"/>
      <c r="I1814" s="193"/>
      <c r="J1814" s="77"/>
      <c r="K1814" s="4"/>
      <c r="L1814" s="4"/>
      <c r="M1814" s="4"/>
      <c r="N1814" s="185"/>
      <c r="O1814" s="4"/>
      <c r="P1814" s="4"/>
      <c r="Q1814" s="4"/>
      <c r="R1814" s="4"/>
      <c r="S1814" s="4"/>
      <c r="T1814" s="4"/>
      <c r="U1814" s="4"/>
      <c r="V1814" s="4"/>
      <c r="W1814" s="185"/>
      <c r="X1814" s="4"/>
      <c r="Y1814" s="4"/>
      <c r="Z1814" s="4"/>
      <c r="AA1814" s="4"/>
      <c r="AB1814" s="4"/>
      <c r="AC1814" s="4"/>
      <c r="AD1814" s="4"/>
      <c r="AE1814" s="236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5">
        <f ca="1">COUNTIFS(INDIRECT(Data!$J$2),"&lt;&gt;")</f>
        <v>0</v>
      </c>
      <c r="AQ1814" s="45">
        <f ca="1">COUNTIFS(INDIRECT(Data!$J$2),"P")</f>
        <v>0</v>
      </c>
      <c r="AR1814" s="45">
        <f ca="1">COUNTIFS(INDIRECT(Data!$J$2),"A")</f>
        <v>0</v>
      </c>
      <c r="AS1814" s="46">
        <f ca="1">COUNTIFS(INDIRECT(Data!$J$2),"L")</f>
        <v>0</v>
      </c>
      <c r="AT1814" s="47" t="str">
        <f ca="1">IFERROR(Attd_Sheet[[#This Row],[Classes Attended]]/Attd_Sheet[[#This Row],[Column1]],"")</f>
        <v/>
      </c>
      <c r="AU1814" s="26"/>
    </row>
    <row r="1815" spans="1:47" hidden="1" x14ac:dyDescent="0.25">
      <c r="A1815" s="42">
        <f>COUNTIFS(Attd_Sheet[Student ID],Attd_Sheet[[#This Row],[Student ID]])</f>
        <v>0</v>
      </c>
      <c r="B1815" s="13"/>
      <c r="C1815" s="13"/>
      <c r="D1815" s="76"/>
      <c r="E1815" s="75"/>
      <c r="F1815" s="15"/>
      <c r="G1815" s="78"/>
      <c r="H1815" s="15"/>
      <c r="I1815" s="193"/>
      <c r="J1815" s="77"/>
      <c r="K1815" s="4"/>
      <c r="L1815" s="4"/>
      <c r="M1815" s="4"/>
      <c r="N1815" s="185"/>
      <c r="O1815" s="4"/>
      <c r="P1815" s="4"/>
      <c r="Q1815" s="4"/>
      <c r="R1815" s="4"/>
      <c r="S1815" s="4"/>
      <c r="T1815" s="4"/>
      <c r="U1815" s="4"/>
      <c r="V1815" s="4"/>
      <c r="W1815" s="185"/>
      <c r="X1815" s="4"/>
      <c r="Y1815" s="4"/>
      <c r="Z1815" s="4"/>
      <c r="AA1815" s="4"/>
      <c r="AB1815" s="4"/>
      <c r="AC1815" s="4"/>
      <c r="AD1815" s="4"/>
      <c r="AE1815" s="236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5">
        <f ca="1">COUNTIFS(INDIRECT(Data!$J$2),"&lt;&gt;")</f>
        <v>0</v>
      </c>
      <c r="AQ1815" s="45">
        <f ca="1">COUNTIFS(INDIRECT(Data!$J$2),"P")</f>
        <v>0</v>
      </c>
      <c r="AR1815" s="45">
        <f ca="1">COUNTIFS(INDIRECT(Data!$J$2),"A")</f>
        <v>0</v>
      </c>
      <c r="AS1815" s="46">
        <f ca="1">COUNTIFS(INDIRECT(Data!$J$2),"L")</f>
        <v>0</v>
      </c>
      <c r="AT1815" s="47" t="str">
        <f ca="1">IFERROR(Attd_Sheet[[#This Row],[Classes Attended]]/Attd_Sheet[[#This Row],[Column1]],"")</f>
        <v/>
      </c>
      <c r="AU1815" s="26"/>
    </row>
    <row r="1816" spans="1:47" hidden="1" x14ac:dyDescent="0.25">
      <c r="A1816" s="42">
        <f>COUNTIFS(Attd_Sheet[Student ID],Attd_Sheet[[#This Row],[Student ID]])</f>
        <v>0</v>
      </c>
      <c r="B1816" s="13"/>
      <c r="C1816" s="13"/>
      <c r="D1816" s="76"/>
      <c r="E1816" s="75"/>
      <c r="F1816" s="15"/>
      <c r="G1816" s="78"/>
      <c r="H1816" s="15"/>
      <c r="I1816" s="193"/>
      <c r="J1816" s="77"/>
      <c r="K1816" s="4"/>
      <c r="L1816" s="4"/>
      <c r="M1816" s="4"/>
      <c r="N1816" s="185"/>
      <c r="O1816" s="4"/>
      <c r="P1816" s="4"/>
      <c r="Q1816" s="4"/>
      <c r="R1816" s="4"/>
      <c r="S1816" s="4"/>
      <c r="T1816" s="4"/>
      <c r="U1816" s="4"/>
      <c r="V1816" s="4"/>
      <c r="W1816" s="185"/>
      <c r="X1816" s="4"/>
      <c r="Y1816" s="4"/>
      <c r="Z1816" s="4"/>
      <c r="AA1816" s="4"/>
      <c r="AB1816" s="4"/>
      <c r="AC1816" s="4"/>
      <c r="AD1816" s="4"/>
      <c r="AE1816" s="236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5">
        <f ca="1">COUNTIFS(INDIRECT(Data!$J$2),"&lt;&gt;")</f>
        <v>0</v>
      </c>
      <c r="AQ1816" s="45">
        <f ca="1">COUNTIFS(INDIRECT(Data!$J$2),"P")</f>
        <v>0</v>
      </c>
      <c r="AR1816" s="45">
        <f ca="1">COUNTIFS(INDIRECT(Data!$J$2),"A")</f>
        <v>0</v>
      </c>
      <c r="AS1816" s="46">
        <f ca="1">COUNTIFS(INDIRECT(Data!$J$2),"L")</f>
        <v>0</v>
      </c>
      <c r="AT1816" s="47" t="str">
        <f ca="1">IFERROR(Attd_Sheet[[#This Row],[Classes Attended]]/Attd_Sheet[[#This Row],[Column1]],"")</f>
        <v/>
      </c>
      <c r="AU1816" s="26"/>
    </row>
    <row r="1817" spans="1:47" hidden="1" x14ac:dyDescent="0.25">
      <c r="A1817" s="42">
        <f>COUNTIFS(Attd_Sheet[Student ID],Attd_Sheet[[#This Row],[Student ID]])</f>
        <v>0</v>
      </c>
      <c r="B1817" s="13"/>
      <c r="C1817" s="13"/>
      <c r="D1817" s="76"/>
      <c r="E1817" s="75"/>
      <c r="F1817" s="15"/>
      <c r="G1817" s="78"/>
      <c r="H1817" s="15"/>
      <c r="I1817" s="193"/>
      <c r="J1817" s="77"/>
      <c r="K1817" s="4"/>
      <c r="L1817" s="4"/>
      <c r="M1817" s="4"/>
      <c r="N1817" s="185"/>
      <c r="O1817" s="4"/>
      <c r="P1817" s="4"/>
      <c r="Q1817" s="4"/>
      <c r="R1817" s="4"/>
      <c r="S1817" s="4"/>
      <c r="T1817" s="4"/>
      <c r="U1817" s="4"/>
      <c r="V1817" s="4"/>
      <c r="W1817" s="185"/>
      <c r="X1817" s="4"/>
      <c r="Y1817" s="4"/>
      <c r="Z1817" s="4"/>
      <c r="AA1817" s="4"/>
      <c r="AB1817" s="4"/>
      <c r="AC1817" s="4"/>
      <c r="AD1817" s="4"/>
      <c r="AE1817" s="236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5">
        <f ca="1">COUNTIFS(INDIRECT(Data!$J$2),"&lt;&gt;")</f>
        <v>0</v>
      </c>
      <c r="AQ1817" s="45">
        <f ca="1">COUNTIFS(INDIRECT(Data!$J$2),"P")</f>
        <v>0</v>
      </c>
      <c r="AR1817" s="45">
        <f ca="1">COUNTIFS(INDIRECT(Data!$J$2),"A")</f>
        <v>0</v>
      </c>
      <c r="AS1817" s="46">
        <f ca="1">COUNTIFS(INDIRECT(Data!$J$2),"L")</f>
        <v>0</v>
      </c>
      <c r="AT1817" s="47" t="str">
        <f ca="1">IFERROR(Attd_Sheet[[#This Row],[Classes Attended]]/Attd_Sheet[[#This Row],[Column1]],"")</f>
        <v/>
      </c>
      <c r="AU1817" s="26"/>
    </row>
    <row r="1818" spans="1:47" hidden="1" x14ac:dyDescent="0.25">
      <c r="A1818" s="42">
        <f>COUNTIFS(Attd_Sheet[Student ID],Attd_Sheet[[#This Row],[Student ID]])</f>
        <v>0</v>
      </c>
      <c r="B1818" s="13"/>
      <c r="C1818" s="13"/>
      <c r="D1818" s="76"/>
      <c r="E1818" s="75"/>
      <c r="F1818" s="15"/>
      <c r="G1818" s="78"/>
      <c r="H1818" s="15"/>
      <c r="I1818" s="193"/>
      <c r="J1818" s="77"/>
      <c r="K1818" s="4"/>
      <c r="L1818" s="4"/>
      <c r="M1818" s="4"/>
      <c r="N1818" s="185"/>
      <c r="O1818" s="4"/>
      <c r="P1818" s="4"/>
      <c r="Q1818" s="4"/>
      <c r="R1818" s="4"/>
      <c r="S1818" s="4"/>
      <c r="T1818" s="4"/>
      <c r="U1818" s="4"/>
      <c r="V1818" s="4"/>
      <c r="W1818" s="185"/>
      <c r="X1818" s="4"/>
      <c r="Y1818" s="4"/>
      <c r="Z1818" s="4"/>
      <c r="AA1818" s="4"/>
      <c r="AB1818" s="4"/>
      <c r="AC1818" s="4"/>
      <c r="AD1818" s="4"/>
      <c r="AE1818" s="236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5">
        <f ca="1">COUNTIFS(INDIRECT(Data!$J$2),"&lt;&gt;")</f>
        <v>0</v>
      </c>
      <c r="AQ1818" s="45">
        <f ca="1">COUNTIFS(INDIRECT(Data!$J$2),"P")</f>
        <v>0</v>
      </c>
      <c r="AR1818" s="45">
        <f ca="1">COUNTIFS(INDIRECT(Data!$J$2),"A")</f>
        <v>0</v>
      </c>
      <c r="AS1818" s="46">
        <f ca="1">COUNTIFS(INDIRECT(Data!$J$2),"L")</f>
        <v>0</v>
      </c>
      <c r="AT1818" s="47" t="str">
        <f ca="1">IFERROR(Attd_Sheet[[#This Row],[Classes Attended]]/Attd_Sheet[[#This Row],[Column1]],"")</f>
        <v/>
      </c>
      <c r="AU1818" s="26"/>
    </row>
    <row r="1819" spans="1:47" hidden="1" x14ac:dyDescent="0.25">
      <c r="A1819" s="42">
        <f>COUNTIFS(Attd_Sheet[Student ID],Attd_Sheet[[#This Row],[Student ID]])</f>
        <v>0</v>
      </c>
      <c r="B1819" s="13"/>
      <c r="C1819" s="13"/>
      <c r="D1819" s="76"/>
      <c r="E1819" s="75"/>
      <c r="F1819" s="15"/>
      <c r="G1819" s="78"/>
      <c r="H1819" s="15"/>
      <c r="I1819" s="193"/>
      <c r="J1819" s="77"/>
      <c r="K1819" s="4"/>
      <c r="L1819" s="4"/>
      <c r="M1819" s="4"/>
      <c r="N1819" s="185"/>
      <c r="O1819" s="4"/>
      <c r="P1819" s="4"/>
      <c r="Q1819" s="4"/>
      <c r="R1819" s="4"/>
      <c r="S1819" s="4"/>
      <c r="T1819" s="4"/>
      <c r="U1819" s="4"/>
      <c r="V1819" s="4"/>
      <c r="W1819" s="185"/>
      <c r="X1819" s="4"/>
      <c r="Y1819" s="4"/>
      <c r="Z1819" s="4"/>
      <c r="AA1819" s="4"/>
      <c r="AB1819" s="4"/>
      <c r="AC1819" s="4"/>
      <c r="AD1819" s="4"/>
      <c r="AE1819" s="236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5">
        <f ca="1">COUNTIFS(INDIRECT(Data!$J$2),"&lt;&gt;")</f>
        <v>0</v>
      </c>
      <c r="AQ1819" s="45">
        <f ca="1">COUNTIFS(INDIRECT(Data!$J$2),"P")</f>
        <v>0</v>
      </c>
      <c r="AR1819" s="45">
        <f ca="1">COUNTIFS(INDIRECT(Data!$J$2),"A")</f>
        <v>0</v>
      </c>
      <c r="AS1819" s="46">
        <f ca="1">COUNTIFS(INDIRECT(Data!$J$2),"L")</f>
        <v>0</v>
      </c>
      <c r="AT1819" s="47" t="str">
        <f ca="1">IFERROR(Attd_Sheet[[#This Row],[Classes Attended]]/Attd_Sheet[[#This Row],[Column1]],"")</f>
        <v/>
      </c>
      <c r="AU1819" s="26"/>
    </row>
    <row r="1820" spans="1:47" hidden="1" x14ac:dyDescent="0.25">
      <c r="A1820" s="42">
        <f>COUNTIFS(Attd_Sheet[Student ID],Attd_Sheet[[#This Row],[Student ID]])</f>
        <v>0</v>
      </c>
      <c r="B1820" s="13"/>
      <c r="C1820" s="13"/>
      <c r="D1820" s="76"/>
      <c r="E1820" s="75"/>
      <c r="F1820" s="15"/>
      <c r="G1820" s="78"/>
      <c r="H1820" s="15"/>
      <c r="I1820" s="193"/>
      <c r="J1820" s="77"/>
      <c r="K1820" s="4"/>
      <c r="L1820" s="4"/>
      <c r="M1820" s="4"/>
      <c r="N1820" s="185"/>
      <c r="O1820" s="4"/>
      <c r="P1820" s="4"/>
      <c r="Q1820" s="4"/>
      <c r="R1820" s="4"/>
      <c r="S1820" s="4"/>
      <c r="T1820" s="4"/>
      <c r="U1820" s="4"/>
      <c r="V1820" s="4"/>
      <c r="W1820" s="185"/>
      <c r="X1820" s="4"/>
      <c r="Y1820" s="4"/>
      <c r="Z1820" s="4"/>
      <c r="AA1820" s="4"/>
      <c r="AB1820" s="4"/>
      <c r="AC1820" s="4"/>
      <c r="AD1820" s="4"/>
      <c r="AE1820" s="236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5">
        <f ca="1">COUNTIFS(INDIRECT(Data!$J$2),"&lt;&gt;")</f>
        <v>0</v>
      </c>
      <c r="AQ1820" s="45">
        <f ca="1">COUNTIFS(INDIRECT(Data!$J$2),"P")</f>
        <v>0</v>
      </c>
      <c r="AR1820" s="45">
        <f ca="1">COUNTIFS(INDIRECT(Data!$J$2),"A")</f>
        <v>0</v>
      </c>
      <c r="AS1820" s="46">
        <f ca="1">COUNTIFS(INDIRECT(Data!$J$2),"L")</f>
        <v>0</v>
      </c>
      <c r="AT1820" s="47" t="str">
        <f ca="1">IFERROR(Attd_Sheet[[#This Row],[Classes Attended]]/Attd_Sheet[[#This Row],[Column1]],"")</f>
        <v/>
      </c>
      <c r="AU1820" s="26"/>
    </row>
    <row r="1821" spans="1:47" hidden="1" x14ac:dyDescent="0.25">
      <c r="A1821" s="42">
        <f>COUNTIFS(Attd_Sheet[Student ID],Attd_Sheet[[#This Row],[Student ID]])</f>
        <v>0</v>
      </c>
      <c r="B1821" s="13"/>
      <c r="C1821" s="13"/>
      <c r="D1821" s="76"/>
      <c r="E1821" s="75"/>
      <c r="F1821" s="15"/>
      <c r="G1821" s="78"/>
      <c r="H1821" s="15"/>
      <c r="I1821" s="193"/>
      <c r="J1821" s="77"/>
      <c r="K1821" s="4"/>
      <c r="L1821" s="4"/>
      <c r="M1821" s="4"/>
      <c r="N1821" s="185"/>
      <c r="O1821" s="4"/>
      <c r="P1821" s="4"/>
      <c r="Q1821" s="4"/>
      <c r="R1821" s="4"/>
      <c r="S1821" s="4"/>
      <c r="T1821" s="4"/>
      <c r="U1821" s="4"/>
      <c r="V1821" s="4"/>
      <c r="W1821" s="185"/>
      <c r="X1821" s="4"/>
      <c r="Y1821" s="4"/>
      <c r="Z1821" s="4"/>
      <c r="AA1821" s="4"/>
      <c r="AB1821" s="4"/>
      <c r="AC1821" s="4"/>
      <c r="AD1821" s="4"/>
      <c r="AE1821" s="236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5">
        <f ca="1">COUNTIFS(INDIRECT(Data!$J$2),"&lt;&gt;")</f>
        <v>0</v>
      </c>
      <c r="AQ1821" s="45">
        <f ca="1">COUNTIFS(INDIRECT(Data!$J$2),"P")</f>
        <v>0</v>
      </c>
      <c r="AR1821" s="45">
        <f ca="1">COUNTIFS(INDIRECT(Data!$J$2),"A")</f>
        <v>0</v>
      </c>
      <c r="AS1821" s="46">
        <f ca="1">COUNTIFS(INDIRECT(Data!$J$2),"L")</f>
        <v>0</v>
      </c>
      <c r="AT1821" s="47" t="str">
        <f ca="1">IFERROR(Attd_Sheet[[#This Row],[Classes Attended]]/Attd_Sheet[[#This Row],[Column1]],"")</f>
        <v/>
      </c>
      <c r="AU1821" s="26"/>
    </row>
    <row r="1822" spans="1:47" hidden="1" x14ac:dyDescent="0.25">
      <c r="A1822" s="42">
        <f>COUNTIFS(Attd_Sheet[Student ID],Attd_Sheet[[#This Row],[Student ID]])</f>
        <v>0</v>
      </c>
      <c r="B1822" s="13"/>
      <c r="C1822" s="13"/>
      <c r="D1822" s="76"/>
      <c r="E1822" s="75"/>
      <c r="F1822" s="15"/>
      <c r="G1822" s="78"/>
      <c r="H1822" s="15"/>
      <c r="I1822" s="193"/>
      <c r="J1822" s="77"/>
      <c r="K1822" s="4"/>
      <c r="L1822" s="4"/>
      <c r="M1822" s="4"/>
      <c r="N1822" s="185"/>
      <c r="O1822" s="4"/>
      <c r="P1822" s="4"/>
      <c r="Q1822" s="4"/>
      <c r="R1822" s="4"/>
      <c r="S1822" s="4"/>
      <c r="T1822" s="4"/>
      <c r="U1822" s="4"/>
      <c r="V1822" s="4"/>
      <c r="W1822" s="185"/>
      <c r="X1822" s="4"/>
      <c r="Y1822" s="4"/>
      <c r="Z1822" s="4"/>
      <c r="AA1822" s="4"/>
      <c r="AB1822" s="4"/>
      <c r="AC1822" s="4"/>
      <c r="AD1822" s="4"/>
      <c r="AE1822" s="236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5">
        <f ca="1">COUNTIFS(INDIRECT(Data!$J$2),"&lt;&gt;")</f>
        <v>0</v>
      </c>
      <c r="AQ1822" s="45">
        <f ca="1">COUNTIFS(INDIRECT(Data!$J$2),"P")</f>
        <v>0</v>
      </c>
      <c r="AR1822" s="45">
        <f ca="1">COUNTIFS(INDIRECT(Data!$J$2),"A")</f>
        <v>0</v>
      </c>
      <c r="AS1822" s="46">
        <f ca="1">COUNTIFS(INDIRECT(Data!$J$2),"L")</f>
        <v>0</v>
      </c>
      <c r="AT1822" s="47" t="str">
        <f ca="1">IFERROR(Attd_Sheet[[#This Row],[Classes Attended]]/Attd_Sheet[[#This Row],[Column1]],"")</f>
        <v/>
      </c>
      <c r="AU1822" s="26"/>
    </row>
    <row r="1823" spans="1:47" hidden="1" x14ac:dyDescent="0.25">
      <c r="A1823" s="42">
        <f>COUNTIFS(Attd_Sheet[Student ID],Attd_Sheet[[#This Row],[Student ID]])</f>
        <v>0</v>
      </c>
      <c r="B1823" s="13"/>
      <c r="C1823" s="13"/>
      <c r="D1823" s="76"/>
      <c r="E1823" s="75"/>
      <c r="F1823" s="15"/>
      <c r="G1823" s="78"/>
      <c r="H1823" s="15"/>
      <c r="I1823" s="193"/>
      <c r="J1823" s="77"/>
      <c r="K1823" s="4"/>
      <c r="L1823" s="4"/>
      <c r="M1823" s="4"/>
      <c r="N1823" s="185"/>
      <c r="O1823" s="4"/>
      <c r="P1823" s="4"/>
      <c r="Q1823" s="4"/>
      <c r="R1823" s="4"/>
      <c r="S1823" s="4"/>
      <c r="T1823" s="4"/>
      <c r="U1823" s="4"/>
      <c r="V1823" s="4"/>
      <c r="W1823" s="185"/>
      <c r="X1823" s="4"/>
      <c r="Y1823" s="4"/>
      <c r="Z1823" s="4"/>
      <c r="AA1823" s="4"/>
      <c r="AB1823" s="4"/>
      <c r="AC1823" s="4"/>
      <c r="AD1823" s="4"/>
      <c r="AE1823" s="236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5">
        <f ca="1">COUNTIFS(INDIRECT(Data!$J$2),"&lt;&gt;")</f>
        <v>0</v>
      </c>
      <c r="AQ1823" s="45">
        <f ca="1">COUNTIFS(INDIRECT(Data!$J$2),"P")</f>
        <v>0</v>
      </c>
      <c r="AR1823" s="45">
        <f ca="1">COUNTIFS(INDIRECT(Data!$J$2),"A")</f>
        <v>0</v>
      </c>
      <c r="AS1823" s="46">
        <f ca="1">COUNTIFS(INDIRECT(Data!$J$2),"L")</f>
        <v>0</v>
      </c>
      <c r="AT1823" s="47" t="str">
        <f ca="1">IFERROR(Attd_Sheet[[#This Row],[Classes Attended]]/Attd_Sheet[[#This Row],[Column1]],"")</f>
        <v/>
      </c>
      <c r="AU1823" s="26"/>
    </row>
    <row r="1824" spans="1:47" hidden="1" x14ac:dyDescent="0.25">
      <c r="A1824" s="42">
        <f>COUNTIFS(Attd_Sheet[Student ID],Attd_Sheet[[#This Row],[Student ID]])</f>
        <v>0</v>
      </c>
      <c r="B1824" s="13"/>
      <c r="C1824" s="13"/>
      <c r="D1824" s="76"/>
      <c r="E1824" s="75"/>
      <c r="F1824" s="15"/>
      <c r="G1824" s="78"/>
      <c r="H1824" s="15"/>
      <c r="I1824" s="193"/>
      <c r="J1824" s="77"/>
      <c r="K1824" s="4"/>
      <c r="L1824" s="4"/>
      <c r="M1824" s="4"/>
      <c r="N1824" s="185"/>
      <c r="O1824" s="4"/>
      <c r="P1824" s="4"/>
      <c r="Q1824" s="4"/>
      <c r="R1824" s="4"/>
      <c r="S1824" s="4"/>
      <c r="T1824" s="4"/>
      <c r="U1824" s="4"/>
      <c r="V1824" s="4"/>
      <c r="W1824" s="185"/>
      <c r="X1824" s="4"/>
      <c r="Y1824" s="4"/>
      <c r="Z1824" s="4"/>
      <c r="AA1824" s="4"/>
      <c r="AB1824" s="4"/>
      <c r="AC1824" s="4"/>
      <c r="AD1824" s="4"/>
      <c r="AE1824" s="236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5">
        <f ca="1">COUNTIFS(INDIRECT(Data!$J$2),"&lt;&gt;")</f>
        <v>0</v>
      </c>
      <c r="AQ1824" s="45">
        <f ca="1">COUNTIFS(INDIRECT(Data!$J$2),"P")</f>
        <v>0</v>
      </c>
      <c r="AR1824" s="45">
        <f ca="1">COUNTIFS(INDIRECT(Data!$J$2),"A")</f>
        <v>0</v>
      </c>
      <c r="AS1824" s="46">
        <f ca="1">COUNTIFS(INDIRECT(Data!$J$2),"L")</f>
        <v>0</v>
      </c>
      <c r="AT1824" s="47" t="str">
        <f ca="1">IFERROR(Attd_Sheet[[#This Row],[Classes Attended]]/Attd_Sheet[[#This Row],[Column1]],"")</f>
        <v/>
      </c>
      <c r="AU1824" s="26"/>
    </row>
    <row r="1825" spans="1:47" hidden="1" x14ac:dyDescent="0.25">
      <c r="A1825" s="42">
        <f>COUNTIFS(Attd_Sheet[Student ID],Attd_Sheet[[#This Row],[Student ID]])</f>
        <v>0</v>
      </c>
      <c r="B1825" s="13"/>
      <c r="C1825" s="13"/>
      <c r="D1825" s="76"/>
      <c r="E1825" s="75"/>
      <c r="F1825" s="15"/>
      <c r="G1825" s="78"/>
      <c r="H1825" s="15"/>
      <c r="I1825" s="193"/>
      <c r="J1825" s="77"/>
      <c r="K1825" s="4"/>
      <c r="L1825" s="4"/>
      <c r="M1825" s="4"/>
      <c r="N1825" s="185"/>
      <c r="O1825" s="4"/>
      <c r="P1825" s="4"/>
      <c r="Q1825" s="4"/>
      <c r="R1825" s="4"/>
      <c r="S1825" s="4"/>
      <c r="T1825" s="4"/>
      <c r="U1825" s="4"/>
      <c r="V1825" s="4"/>
      <c r="W1825" s="185"/>
      <c r="X1825" s="4"/>
      <c r="Y1825" s="4"/>
      <c r="Z1825" s="4"/>
      <c r="AA1825" s="4"/>
      <c r="AB1825" s="4"/>
      <c r="AC1825" s="4"/>
      <c r="AD1825" s="4"/>
      <c r="AE1825" s="236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5">
        <f ca="1">COUNTIFS(INDIRECT(Data!$J$2),"&lt;&gt;")</f>
        <v>0</v>
      </c>
      <c r="AQ1825" s="45">
        <f ca="1">COUNTIFS(INDIRECT(Data!$J$2),"P")</f>
        <v>0</v>
      </c>
      <c r="AR1825" s="45">
        <f ca="1">COUNTIFS(INDIRECT(Data!$J$2),"A")</f>
        <v>0</v>
      </c>
      <c r="AS1825" s="46">
        <f ca="1">COUNTIFS(INDIRECT(Data!$J$2),"L")</f>
        <v>0</v>
      </c>
      <c r="AT1825" s="47" t="str">
        <f ca="1">IFERROR(Attd_Sheet[[#This Row],[Classes Attended]]/Attd_Sheet[[#This Row],[Column1]],"")</f>
        <v/>
      </c>
      <c r="AU1825" s="26"/>
    </row>
    <row r="1826" spans="1:47" hidden="1" x14ac:dyDescent="0.25">
      <c r="A1826" s="42">
        <f>COUNTIFS(Attd_Sheet[Student ID],Attd_Sheet[[#This Row],[Student ID]])</f>
        <v>0</v>
      </c>
      <c r="B1826" s="13"/>
      <c r="C1826" s="13"/>
      <c r="D1826" s="76"/>
      <c r="E1826" s="75"/>
      <c r="F1826" s="15"/>
      <c r="G1826" s="78"/>
      <c r="H1826" s="15"/>
      <c r="I1826" s="193"/>
      <c r="J1826" s="77"/>
      <c r="K1826" s="4"/>
      <c r="L1826" s="4"/>
      <c r="M1826" s="4"/>
      <c r="N1826" s="185"/>
      <c r="O1826" s="4"/>
      <c r="P1826" s="4"/>
      <c r="Q1826" s="4"/>
      <c r="R1826" s="4"/>
      <c r="S1826" s="4"/>
      <c r="T1826" s="4"/>
      <c r="U1826" s="4"/>
      <c r="V1826" s="4"/>
      <c r="W1826" s="185"/>
      <c r="X1826" s="4"/>
      <c r="Y1826" s="4"/>
      <c r="Z1826" s="4"/>
      <c r="AA1826" s="4"/>
      <c r="AB1826" s="4"/>
      <c r="AC1826" s="4"/>
      <c r="AD1826" s="4"/>
      <c r="AE1826" s="236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5">
        <f ca="1">COUNTIFS(INDIRECT(Data!$J$2),"&lt;&gt;")</f>
        <v>0</v>
      </c>
      <c r="AQ1826" s="45">
        <f ca="1">COUNTIFS(INDIRECT(Data!$J$2),"P")</f>
        <v>0</v>
      </c>
      <c r="AR1826" s="45">
        <f ca="1">COUNTIFS(INDIRECT(Data!$J$2),"A")</f>
        <v>0</v>
      </c>
      <c r="AS1826" s="46">
        <f ca="1">COUNTIFS(INDIRECT(Data!$J$2),"L")</f>
        <v>0</v>
      </c>
      <c r="AT1826" s="47" t="str">
        <f ca="1">IFERROR(Attd_Sheet[[#This Row],[Classes Attended]]/Attd_Sheet[[#This Row],[Column1]],"")</f>
        <v/>
      </c>
      <c r="AU1826" s="26"/>
    </row>
    <row r="1827" spans="1:47" hidden="1" x14ac:dyDescent="0.25">
      <c r="A1827" s="42">
        <f>COUNTIFS(Attd_Sheet[Student ID],Attd_Sheet[[#This Row],[Student ID]])</f>
        <v>0</v>
      </c>
      <c r="B1827" s="13"/>
      <c r="C1827" s="13"/>
      <c r="D1827" s="76"/>
      <c r="E1827" s="75"/>
      <c r="F1827" s="15"/>
      <c r="G1827" s="78"/>
      <c r="H1827" s="15"/>
      <c r="I1827" s="193"/>
      <c r="J1827" s="77"/>
      <c r="K1827" s="4"/>
      <c r="L1827" s="4"/>
      <c r="M1827" s="4"/>
      <c r="N1827" s="185"/>
      <c r="O1827" s="4"/>
      <c r="P1827" s="4"/>
      <c r="Q1827" s="4"/>
      <c r="R1827" s="4"/>
      <c r="S1827" s="4"/>
      <c r="T1827" s="4"/>
      <c r="U1827" s="4"/>
      <c r="V1827" s="4"/>
      <c r="W1827" s="185"/>
      <c r="X1827" s="4"/>
      <c r="Y1827" s="4"/>
      <c r="Z1827" s="4"/>
      <c r="AA1827" s="4"/>
      <c r="AB1827" s="4"/>
      <c r="AC1827" s="4"/>
      <c r="AD1827" s="4"/>
      <c r="AE1827" s="236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5">
        <f ca="1">COUNTIFS(INDIRECT(Data!$J$2),"&lt;&gt;")</f>
        <v>0</v>
      </c>
      <c r="AQ1827" s="45">
        <f ca="1">COUNTIFS(INDIRECT(Data!$J$2),"P")</f>
        <v>0</v>
      </c>
      <c r="AR1827" s="45">
        <f ca="1">COUNTIFS(INDIRECT(Data!$J$2),"A")</f>
        <v>0</v>
      </c>
      <c r="AS1827" s="46">
        <f ca="1">COUNTIFS(INDIRECT(Data!$J$2),"L")</f>
        <v>0</v>
      </c>
      <c r="AT1827" s="47" t="str">
        <f ca="1">IFERROR(Attd_Sheet[[#This Row],[Classes Attended]]/Attd_Sheet[[#This Row],[Column1]],"")</f>
        <v/>
      </c>
      <c r="AU1827" s="26"/>
    </row>
    <row r="1828" spans="1:47" hidden="1" x14ac:dyDescent="0.25">
      <c r="A1828" s="42">
        <f>COUNTIFS(Attd_Sheet[Student ID],Attd_Sheet[[#This Row],[Student ID]])</f>
        <v>0</v>
      </c>
      <c r="B1828" s="13"/>
      <c r="C1828" s="13"/>
      <c r="D1828" s="76"/>
      <c r="E1828" s="75"/>
      <c r="F1828" s="15"/>
      <c r="G1828" s="78"/>
      <c r="H1828" s="15"/>
      <c r="I1828" s="193"/>
      <c r="J1828" s="77"/>
      <c r="K1828" s="4"/>
      <c r="L1828" s="4"/>
      <c r="M1828" s="4"/>
      <c r="N1828" s="185"/>
      <c r="O1828" s="4"/>
      <c r="P1828" s="4"/>
      <c r="Q1828" s="4"/>
      <c r="R1828" s="4"/>
      <c r="S1828" s="4"/>
      <c r="T1828" s="4"/>
      <c r="U1828" s="4"/>
      <c r="V1828" s="4"/>
      <c r="W1828" s="185"/>
      <c r="X1828" s="4"/>
      <c r="Y1828" s="4"/>
      <c r="Z1828" s="4"/>
      <c r="AA1828" s="4"/>
      <c r="AB1828" s="4"/>
      <c r="AC1828" s="4"/>
      <c r="AD1828" s="4"/>
      <c r="AE1828" s="236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5">
        <f ca="1">COUNTIFS(INDIRECT(Data!$J$2),"&lt;&gt;")</f>
        <v>0</v>
      </c>
      <c r="AQ1828" s="45">
        <f ca="1">COUNTIFS(INDIRECT(Data!$J$2),"P")</f>
        <v>0</v>
      </c>
      <c r="AR1828" s="45">
        <f ca="1">COUNTIFS(INDIRECT(Data!$J$2),"A")</f>
        <v>0</v>
      </c>
      <c r="AS1828" s="46">
        <f ca="1">COUNTIFS(INDIRECT(Data!$J$2),"L")</f>
        <v>0</v>
      </c>
      <c r="AT1828" s="47" t="str">
        <f ca="1">IFERROR(Attd_Sheet[[#This Row],[Classes Attended]]/Attd_Sheet[[#This Row],[Column1]],"")</f>
        <v/>
      </c>
      <c r="AU1828" s="26"/>
    </row>
    <row r="1829" spans="1:47" hidden="1" x14ac:dyDescent="0.25">
      <c r="A1829" s="42">
        <f>COUNTIFS(Attd_Sheet[Student ID],Attd_Sheet[[#This Row],[Student ID]])</f>
        <v>0</v>
      </c>
      <c r="B1829" s="13"/>
      <c r="C1829" s="13"/>
      <c r="D1829" s="76"/>
      <c r="E1829" s="75"/>
      <c r="F1829" s="15"/>
      <c r="G1829" s="78"/>
      <c r="H1829" s="15"/>
      <c r="I1829" s="193"/>
      <c r="J1829" s="77"/>
      <c r="K1829" s="4"/>
      <c r="L1829" s="4"/>
      <c r="M1829" s="4"/>
      <c r="N1829" s="185"/>
      <c r="O1829" s="4"/>
      <c r="P1829" s="4"/>
      <c r="Q1829" s="4"/>
      <c r="R1829" s="4"/>
      <c r="S1829" s="4"/>
      <c r="T1829" s="4"/>
      <c r="U1829" s="4"/>
      <c r="V1829" s="4"/>
      <c r="W1829" s="185"/>
      <c r="X1829" s="4"/>
      <c r="Y1829" s="4"/>
      <c r="Z1829" s="4"/>
      <c r="AA1829" s="4"/>
      <c r="AB1829" s="4"/>
      <c r="AC1829" s="4"/>
      <c r="AD1829" s="4"/>
      <c r="AE1829" s="236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5">
        <f ca="1">COUNTIFS(INDIRECT(Data!$J$2),"&lt;&gt;")</f>
        <v>0</v>
      </c>
      <c r="AQ1829" s="45">
        <f ca="1">COUNTIFS(INDIRECT(Data!$J$2),"P")</f>
        <v>0</v>
      </c>
      <c r="AR1829" s="45">
        <f ca="1">COUNTIFS(INDIRECT(Data!$J$2),"A")</f>
        <v>0</v>
      </c>
      <c r="AS1829" s="46">
        <f ca="1">COUNTIFS(INDIRECT(Data!$J$2),"L")</f>
        <v>0</v>
      </c>
      <c r="AT1829" s="47" t="str">
        <f ca="1">IFERROR(Attd_Sheet[[#This Row],[Classes Attended]]/Attd_Sheet[[#This Row],[Column1]],"")</f>
        <v/>
      </c>
      <c r="AU1829" s="26"/>
    </row>
    <row r="1830" spans="1:47" hidden="1" x14ac:dyDescent="0.25">
      <c r="A1830" s="42">
        <f>COUNTIFS(Attd_Sheet[Student ID],Attd_Sheet[[#This Row],[Student ID]])</f>
        <v>0</v>
      </c>
      <c r="B1830" s="13"/>
      <c r="C1830" s="13"/>
      <c r="D1830" s="76"/>
      <c r="E1830" s="75"/>
      <c r="F1830" s="15"/>
      <c r="G1830" s="78"/>
      <c r="H1830" s="15"/>
      <c r="I1830" s="193"/>
      <c r="J1830" s="77"/>
      <c r="K1830" s="4"/>
      <c r="L1830" s="4"/>
      <c r="M1830" s="4"/>
      <c r="N1830" s="185"/>
      <c r="O1830" s="4"/>
      <c r="P1830" s="4"/>
      <c r="Q1830" s="4"/>
      <c r="R1830" s="4"/>
      <c r="S1830" s="4"/>
      <c r="T1830" s="4"/>
      <c r="U1830" s="4"/>
      <c r="V1830" s="4"/>
      <c r="W1830" s="185"/>
      <c r="X1830" s="4"/>
      <c r="Y1830" s="4"/>
      <c r="Z1830" s="4"/>
      <c r="AA1830" s="4"/>
      <c r="AB1830" s="4"/>
      <c r="AC1830" s="4"/>
      <c r="AD1830" s="4"/>
      <c r="AE1830" s="236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5">
        <f ca="1">COUNTIFS(INDIRECT(Data!$J$2),"&lt;&gt;")</f>
        <v>0</v>
      </c>
      <c r="AQ1830" s="45">
        <f ca="1">COUNTIFS(INDIRECT(Data!$J$2),"P")</f>
        <v>0</v>
      </c>
      <c r="AR1830" s="45">
        <f ca="1">COUNTIFS(INDIRECT(Data!$J$2),"A")</f>
        <v>0</v>
      </c>
      <c r="AS1830" s="46">
        <f ca="1">COUNTIFS(INDIRECT(Data!$J$2),"L")</f>
        <v>0</v>
      </c>
      <c r="AT1830" s="47" t="str">
        <f ca="1">IFERROR(Attd_Sheet[[#This Row],[Classes Attended]]/Attd_Sheet[[#This Row],[Column1]],"")</f>
        <v/>
      </c>
      <c r="AU1830" s="26"/>
    </row>
    <row r="1831" spans="1:47" hidden="1" x14ac:dyDescent="0.25">
      <c r="A1831" s="42">
        <f>COUNTIFS(Attd_Sheet[Student ID],Attd_Sheet[[#This Row],[Student ID]])</f>
        <v>0</v>
      </c>
      <c r="B1831" s="13"/>
      <c r="C1831" s="13"/>
      <c r="D1831" s="76"/>
      <c r="E1831" s="75"/>
      <c r="F1831" s="15"/>
      <c r="G1831" s="78"/>
      <c r="H1831" s="15"/>
      <c r="I1831" s="193"/>
      <c r="J1831" s="77"/>
      <c r="K1831" s="4"/>
      <c r="L1831" s="4"/>
      <c r="M1831" s="4"/>
      <c r="N1831" s="185"/>
      <c r="O1831" s="4"/>
      <c r="P1831" s="4"/>
      <c r="Q1831" s="4"/>
      <c r="R1831" s="4"/>
      <c r="S1831" s="4"/>
      <c r="T1831" s="4"/>
      <c r="U1831" s="4"/>
      <c r="V1831" s="4"/>
      <c r="W1831" s="185"/>
      <c r="X1831" s="4"/>
      <c r="Y1831" s="4"/>
      <c r="Z1831" s="4"/>
      <c r="AA1831" s="4"/>
      <c r="AB1831" s="4"/>
      <c r="AC1831" s="4"/>
      <c r="AD1831" s="4"/>
      <c r="AE1831" s="236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5">
        <f ca="1">COUNTIFS(INDIRECT(Data!$J$2),"&lt;&gt;")</f>
        <v>0</v>
      </c>
      <c r="AQ1831" s="45">
        <f ca="1">COUNTIFS(INDIRECT(Data!$J$2),"P")</f>
        <v>0</v>
      </c>
      <c r="AR1831" s="45">
        <f ca="1">COUNTIFS(INDIRECT(Data!$J$2),"A")</f>
        <v>0</v>
      </c>
      <c r="AS1831" s="46">
        <f ca="1">COUNTIFS(INDIRECT(Data!$J$2),"L")</f>
        <v>0</v>
      </c>
      <c r="AT1831" s="47" t="str">
        <f ca="1">IFERROR(Attd_Sheet[[#This Row],[Classes Attended]]/Attd_Sheet[[#This Row],[Column1]],"")</f>
        <v/>
      </c>
      <c r="AU1831" s="26"/>
    </row>
    <row r="1832" spans="1:47" hidden="1" x14ac:dyDescent="0.25">
      <c r="A1832" s="42">
        <f>COUNTIFS(Attd_Sheet[Student ID],Attd_Sheet[[#This Row],[Student ID]])</f>
        <v>0</v>
      </c>
      <c r="B1832" s="13"/>
      <c r="C1832" s="13"/>
      <c r="D1832" s="76"/>
      <c r="E1832" s="75"/>
      <c r="F1832" s="15"/>
      <c r="G1832" s="78"/>
      <c r="H1832" s="15"/>
      <c r="I1832" s="193"/>
      <c r="J1832" s="77"/>
      <c r="K1832" s="4"/>
      <c r="L1832" s="4"/>
      <c r="M1832" s="4"/>
      <c r="N1832" s="185"/>
      <c r="O1832" s="4"/>
      <c r="P1832" s="4"/>
      <c r="Q1832" s="4"/>
      <c r="R1832" s="4"/>
      <c r="S1832" s="4"/>
      <c r="T1832" s="4"/>
      <c r="U1832" s="4"/>
      <c r="V1832" s="4"/>
      <c r="W1832" s="185"/>
      <c r="X1832" s="4"/>
      <c r="Y1832" s="4"/>
      <c r="Z1832" s="4"/>
      <c r="AA1832" s="4"/>
      <c r="AB1832" s="4"/>
      <c r="AC1832" s="4"/>
      <c r="AD1832" s="4"/>
      <c r="AE1832" s="236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5">
        <f ca="1">COUNTIFS(INDIRECT(Data!$J$2),"&lt;&gt;")</f>
        <v>0</v>
      </c>
      <c r="AQ1832" s="45">
        <f ca="1">COUNTIFS(INDIRECT(Data!$J$2),"P")</f>
        <v>0</v>
      </c>
      <c r="AR1832" s="45">
        <f ca="1">COUNTIFS(INDIRECT(Data!$J$2),"A")</f>
        <v>0</v>
      </c>
      <c r="AS1832" s="46">
        <f ca="1">COUNTIFS(INDIRECT(Data!$J$2),"L")</f>
        <v>0</v>
      </c>
      <c r="AT1832" s="47" t="str">
        <f ca="1">IFERROR(Attd_Sheet[[#This Row],[Classes Attended]]/Attd_Sheet[[#This Row],[Column1]],"")</f>
        <v/>
      </c>
      <c r="AU1832" s="26"/>
    </row>
    <row r="1833" spans="1:47" hidden="1" x14ac:dyDescent="0.25">
      <c r="A1833" s="42">
        <f>COUNTIFS(Attd_Sheet[Student ID],Attd_Sheet[[#This Row],[Student ID]])</f>
        <v>0</v>
      </c>
      <c r="B1833" s="13"/>
      <c r="C1833" s="13"/>
      <c r="D1833" s="76"/>
      <c r="E1833" s="75"/>
      <c r="F1833" s="15"/>
      <c r="G1833" s="78"/>
      <c r="H1833" s="15"/>
      <c r="I1833" s="193"/>
      <c r="J1833" s="77"/>
      <c r="K1833" s="4"/>
      <c r="L1833" s="4"/>
      <c r="M1833" s="4"/>
      <c r="N1833" s="185"/>
      <c r="O1833" s="4"/>
      <c r="P1833" s="4"/>
      <c r="Q1833" s="4"/>
      <c r="R1833" s="4"/>
      <c r="S1833" s="4"/>
      <c r="T1833" s="4"/>
      <c r="U1833" s="4"/>
      <c r="V1833" s="4"/>
      <c r="W1833" s="185"/>
      <c r="X1833" s="4"/>
      <c r="Y1833" s="4"/>
      <c r="Z1833" s="4"/>
      <c r="AA1833" s="4"/>
      <c r="AB1833" s="4"/>
      <c r="AC1833" s="4"/>
      <c r="AD1833" s="4"/>
      <c r="AE1833" s="236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5">
        <f ca="1">COUNTIFS(INDIRECT(Data!$J$2),"&lt;&gt;")</f>
        <v>0</v>
      </c>
      <c r="AQ1833" s="45">
        <f ca="1">COUNTIFS(INDIRECT(Data!$J$2),"P")</f>
        <v>0</v>
      </c>
      <c r="AR1833" s="45">
        <f ca="1">COUNTIFS(INDIRECT(Data!$J$2),"A")</f>
        <v>0</v>
      </c>
      <c r="AS1833" s="46">
        <f ca="1">COUNTIFS(INDIRECT(Data!$J$2),"L")</f>
        <v>0</v>
      </c>
      <c r="AT1833" s="47" t="str">
        <f ca="1">IFERROR(Attd_Sheet[[#This Row],[Classes Attended]]/Attd_Sheet[[#This Row],[Column1]],"")</f>
        <v/>
      </c>
      <c r="AU1833" s="26"/>
    </row>
    <row r="1834" spans="1:47" hidden="1" x14ac:dyDescent="0.25">
      <c r="A1834" s="42">
        <f>COUNTIFS(Attd_Sheet[Student ID],Attd_Sheet[[#This Row],[Student ID]])</f>
        <v>0</v>
      </c>
      <c r="B1834" s="13"/>
      <c r="C1834" s="13"/>
      <c r="D1834" s="76"/>
      <c r="E1834" s="75"/>
      <c r="F1834" s="15"/>
      <c r="G1834" s="78"/>
      <c r="H1834" s="15"/>
      <c r="I1834" s="193"/>
      <c r="J1834" s="77"/>
      <c r="K1834" s="4"/>
      <c r="L1834" s="4"/>
      <c r="M1834" s="4"/>
      <c r="N1834" s="185"/>
      <c r="O1834" s="4"/>
      <c r="P1834" s="4"/>
      <c r="Q1834" s="4"/>
      <c r="R1834" s="4"/>
      <c r="S1834" s="4"/>
      <c r="T1834" s="4"/>
      <c r="U1834" s="4"/>
      <c r="V1834" s="4"/>
      <c r="W1834" s="185"/>
      <c r="X1834" s="4"/>
      <c r="Y1834" s="4"/>
      <c r="Z1834" s="4"/>
      <c r="AA1834" s="4"/>
      <c r="AB1834" s="4"/>
      <c r="AC1834" s="4"/>
      <c r="AD1834" s="4"/>
      <c r="AE1834" s="236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5">
        <f ca="1">COUNTIFS(INDIRECT(Data!$J$2),"&lt;&gt;")</f>
        <v>0</v>
      </c>
      <c r="AQ1834" s="45">
        <f ca="1">COUNTIFS(INDIRECT(Data!$J$2),"P")</f>
        <v>0</v>
      </c>
      <c r="AR1834" s="45">
        <f ca="1">COUNTIFS(INDIRECT(Data!$J$2),"A")</f>
        <v>0</v>
      </c>
      <c r="AS1834" s="46">
        <f ca="1">COUNTIFS(INDIRECT(Data!$J$2),"L")</f>
        <v>0</v>
      </c>
      <c r="AT1834" s="47" t="str">
        <f ca="1">IFERROR(Attd_Sheet[[#This Row],[Classes Attended]]/Attd_Sheet[[#This Row],[Column1]],"")</f>
        <v/>
      </c>
      <c r="AU1834" s="26"/>
    </row>
    <row r="1835" spans="1:47" hidden="1" x14ac:dyDescent="0.25">
      <c r="A1835" s="42">
        <f>COUNTIFS(Attd_Sheet[Student ID],Attd_Sheet[[#This Row],[Student ID]])</f>
        <v>0</v>
      </c>
      <c r="B1835" s="13"/>
      <c r="C1835" s="13"/>
      <c r="D1835" s="76"/>
      <c r="E1835" s="75"/>
      <c r="F1835" s="15"/>
      <c r="G1835" s="78"/>
      <c r="H1835" s="15"/>
      <c r="I1835" s="193"/>
      <c r="J1835" s="77"/>
      <c r="K1835" s="4"/>
      <c r="L1835" s="4"/>
      <c r="M1835" s="4"/>
      <c r="N1835" s="185"/>
      <c r="O1835" s="4"/>
      <c r="P1835" s="4"/>
      <c r="Q1835" s="4"/>
      <c r="R1835" s="4"/>
      <c r="S1835" s="4"/>
      <c r="T1835" s="4"/>
      <c r="U1835" s="4"/>
      <c r="V1835" s="4"/>
      <c r="W1835" s="185"/>
      <c r="X1835" s="4"/>
      <c r="Y1835" s="4"/>
      <c r="Z1835" s="4"/>
      <c r="AA1835" s="4"/>
      <c r="AB1835" s="4"/>
      <c r="AC1835" s="4"/>
      <c r="AD1835" s="4"/>
      <c r="AE1835" s="236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5">
        <f ca="1">COUNTIFS(INDIRECT(Data!$J$2),"&lt;&gt;")</f>
        <v>0</v>
      </c>
      <c r="AQ1835" s="45">
        <f ca="1">COUNTIFS(INDIRECT(Data!$J$2),"P")</f>
        <v>0</v>
      </c>
      <c r="AR1835" s="45">
        <f ca="1">COUNTIFS(INDIRECT(Data!$J$2),"A")</f>
        <v>0</v>
      </c>
      <c r="AS1835" s="46">
        <f ca="1">COUNTIFS(INDIRECT(Data!$J$2),"L")</f>
        <v>0</v>
      </c>
      <c r="AT1835" s="47" t="str">
        <f ca="1">IFERROR(Attd_Sheet[[#This Row],[Classes Attended]]/Attd_Sheet[[#This Row],[Column1]],"")</f>
        <v/>
      </c>
      <c r="AU1835" s="26"/>
    </row>
    <row r="1836" spans="1:47" hidden="1" x14ac:dyDescent="0.25">
      <c r="A1836" s="42">
        <f>COUNTIFS(Attd_Sheet[Student ID],Attd_Sheet[[#This Row],[Student ID]])</f>
        <v>0</v>
      </c>
      <c r="B1836" s="13"/>
      <c r="C1836" s="13"/>
      <c r="D1836" s="76"/>
      <c r="E1836" s="75"/>
      <c r="F1836" s="15"/>
      <c r="G1836" s="78"/>
      <c r="H1836" s="15"/>
      <c r="I1836" s="193"/>
      <c r="J1836" s="77"/>
      <c r="K1836" s="4"/>
      <c r="L1836" s="4"/>
      <c r="M1836" s="4"/>
      <c r="N1836" s="185"/>
      <c r="O1836" s="4"/>
      <c r="P1836" s="4"/>
      <c r="Q1836" s="4"/>
      <c r="R1836" s="4"/>
      <c r="S1836" s="4"/>
      <c r="T1836" s="4"/>
      <c r="U1836" s="4"/>
      <c r="V1836" s="4"/>
      <c r="W1836" s="185"/>
      <c r="X1836" s="4"/>
      <c r="Y1836" s="4"/>
      <c r="Z1836" s="4"/>
      <c r="AA1836" s="4"/>
      <c r="AB1836" s="4"/>
      <c r="AC1836" s="4"/>
      <c r="AD1836" s="4"/>
      <c r="AE1836" s="236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5">
        <f ca="1">COUNTIFS(INDIRECT(Data!$J$2),"&lt;&gt;")</f>
        <v>0</v>
      </c>
      <c r="AQ1836" s="45">
        <f ca="1">COUNTIFS(INDIRECT(Data!$J$2),"P")</f>
        <v>0</v>
      </c>
      <c r="AR1836" s="45">
        <f ca="1">COUNTIFS(INDIRECT(Data!$J$2),"A")</f>
        <v>0</v>
      </c>
      <c r="AS1836" s="46">
        <f ca="1">COUNTIFS(INDIRECT(Data!$J$2),"L")</f>
        <v>0</v>
      </c>
      <c r="AT1836" s="47" t="str">
        <f ca="1">IFERROR(Attd_Sheet[[#This Row],[Classes Attended]]/Attd_Sheet[[#This Row],[Column1]],"")</f>
        <v/>
      </c>
      <c r="AU1836" s="26"/>
    </row>
    <row r="1837" spans="1:47" hidden="1" x14ac:dyDescent="0.25">
      <c r="A1837" s="42">
        <f>COUNTIFS(Attd_Sheet[Student ID],Attd_Sheet[[#This Row],[Student ID]])</f>
        <v>0</v>
      </c>
      <c r="B1837" s="13"/>
      <c r="C1837" s="13"/>
      <c r="D1837" s="76"/>
      <c r="E1837" s="75"/>
      <c r="F1837" s="15"/>
      <c r="G1837" s="78"/>
      <c r="H1837" s="15"/>
      <c r="I1837" s="193"/>
      <c r="J1837" s="77"/>
      <c r="K1837" s="4"/>
      <c r="L1837" s="4"/>
      <c r="M1837" s="4"/>
      <c r="N1837" s="185"/>
      <c r="O1837" s="4"/>
      <c r="P1837" s="4"/>
      <c r="Q1837" s="4"/>
      <c r="R1837" s="4"/>
      <c r="S1837" s="4"/>
      <c r="T1837" s="4"/>
      <c r="U1837" s="4"/>
      <c r="V1837" s="4"/>
      <c r="W1837" s="185"/>
      <c r="X1837" s="4"/>
      <c r="Y1837" s="4"/>
      <c r="Z1837" s="4"/>
      <c r="AA1837" s="4"/>
      <c r="AB1837" s="4"/>
      <c r="AC1837" s="4"/>
      <c r="AD1837" s="4"/>
      <c r="AE1837" s="236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5">
        <f ca="1">COUNTIFS(INDIRECT(Data!$J$2),"&lt;&gt;")</f>
        <v>0</v>
      </c>
      <c r="AQ1837" s="45">
        <f ca="1">COUNTIFS(INDIRECT(Data!$J$2),"P")</f>
        <v>0</v>
      </c>
      <c r="AR1837" s="45">
        <f ca="1">COUNTIFS(INDIRECT(Data!$J$2),"A")</f>
        <v>0</v>
      </c>
      <c r="AS1837" s="46">
        <f ca="1">COUNTIFS(INDIRECT(Data!$J$2),"L")</f>
        <v>0</v>
      </c>
      <c r="AT1837" s="47" t="str">
        <f ca="1">IFERROR(Attd_Sheet[[#This Row],[Classes Attended]]/Attd_Sheet[[#This Row],[Column1]],"")</f>
        <v/>
      </c>
      <c r="AU1837" s="26"/>
    </row>
    <row r="1838" spans="1:47" hidden="1" x14ac:dyDescent="0.25">
      <c r="A1838" s="42">
        <f>COUNTIFS(Attd_Sheet[Student ID],Attd_Sheet[[#This Row],[Student ID]])</f>
        <v>0</v>
      </c>
      <c r="B1838" s="13"/>
      <c r="C1838" s="13"/>
      <c r="D1838" s="76"/>
      <c r="E1838" s="75"/>
      <c r="F1838" s="15"/>
      <c r="G1838" s="78"/>
      <c r="H1838" s="15"/>
      <c r="I1838" s="193"/>
      <c r="J1838" s="77"/>
      <c r="K1838" s="4"/>
      <c r="L1838" s="4"/>
      <c r="M1838" s="4"/>
      <c r="N1838" s="185"/>
      <c r="O1838" s="4"/>
      <c r="P1838" s="4"/>
      <c r="Q1838" s="4"/>
      <c r="R1838" s="4"/>
      <c r="S1838" s="4"/>
      <c r="T1838" s="4"/>
      <c r="U1838" s="4"/>
      <c r="V1838" s="4"/>
      <c r="W1838" s="185"/>
      <c r="X1838" s="4"/>
      <c r="Y1838" s="4"/>
      <c r="Z1838" s="4"/>
      <c r="AA1838" s="4"/>
      <c r="AB1838" s="4"/>
      <c r="AC1838" s="4"/>
      <c r="AD1838" s="4"/>
      <c r="AE1838" s="236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5">
        <f ca="1">COUNTIFS(INDIRECT(Data!$J$2),"&lt;&gt;")</f>
        <v>0</v>
      </c>
      <c r="AQ1838" s="45">
        <f ca="1">COUNTIFS(INDIRECT(Data!$J$2),"P")</f>
        <v>0</v>
      </c>
      <c r="AR1838" s="45">
        <f ca="1">COUNTIFS(INDIRECT(Data!$J$2),"A")</f>
        <v>0</v>
      </c>
      <c r="AS1838" s="46">
        <f ca="1">COUNTIFS(INDIRECT(Data!$J$2),"L")</f>
        <v>0</v>
      </c>
      <c r="AT1838" s="47" t="str">
        <f ca="1">IFERROR(Attd_Sheet[[#This Row],[Classes Attended]]/Attd_Sheet[[#This Row],[Column1]],"")</f>
        <v/>
      </c>
      <c r="AU1838" s="26"/>
    </row>
    <row r="1839" spans="1:47" hidden="1" x14ac:dyDescent="0.25">
      <c r="A1839" s="42">
        <f>COUNTIFS(Attd_Sheet[Student ID],Attd_Sheet[[#This Row],[Student ID]])</f>
        <v>0</v>
      </c>
      <c r="B1839" s="13"/>
      <c r="C1839" s="13"/>
      <c r="D1839" s="76"/>
      <c r="E1839" s="75"/>
      <c r="F1839" s="15"/>
      <c r="G1839" s="78"/>
      <c r="H1839" s="15"/>
      <c r="I1839" s="193"/>
      <c r="J1839" s="77"/>
      <c r="K1839" s="4"/>
      <c r="L1839" s="4"/>
      <c r="M1839" s="4"/>
      <c r="N1839" s="185"/>
      <c r="O1839" s="4"/>
      <c r="P1839" s="4"/>
      <c r="Q1839" s="4"/>
      <c r="R1839" s="4"/>
      <c r="S1839" s="4"/>
      <c r="T1839" s="4"/>
      <c r="U1839" s="4"/>
      <c r="V1839" s="4"/>
      <c r="W1839" s="185"/>
      <c r="X1839" s="4"/>
      <c r="Y1839" s="4"/>
      <c r="Z1839" s="4"/>
      <c r="AA1839" s="4"/>
      <c r="AB1839" s="4"/>
      <c r="AC1839" s="4"/>
      <c r="AD1839" s="4"/>
      <c r="AE1839" s="236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5">
        <f ca="1">COUNTIFS(INDIRECT(Data!$J$2),"&lt;&gt;")</f>
        <v>0</v>
      </c>
      <c r="AQ1839" s="45">
        <f ca="1">COUNTIFS(INDIRECT(Data!$J$2),"P")</f>
        <v>0</v>
      </c>
      <c r="AR1839" s="45">
        <f ca="1">COUNTIFS(INDIRECT(Data!$J$2),"A")</f>
        <v>0</v>
      </c>
      <c r="AS1839" s="46">
        <f ca="1">COUNTIFS(INDIRECT(Data!$J$2),"L")</f>
        <v>0</v>
      </c>
      <c r="AT1839" s="47" t="str">
        <f ca="1">IFERROR(Attd_Sheet[[#This Row],[Classes Attended]]/Attd_Sheet[[#This Row],[Column1]],"")</f>
        <v/>
      </c>
      <c r="AU1839" s="26"/>
    </row>
    <row r="1840" spans="1:47" hidden="1" x14ac:dyDescent="0.25">
      <c r="A1840" s="42">
        <f>COUNTIFS(Attd_Sheet[Student ID],Attd_Sheet[[#This Row],[Student ID]])</f>
        <v>0</v>
      </c>
      <c r="B1840" s="13"/>
      <c r="C1840" s="13"/>
      <c r="D1840" s="76"/>
      <c r="E1840" s="75"/>
      <c r="F1840" s="15"/>
      <c r="G1840" s="78"/>
      <c r="H1840" s="15"/>
      <c r="I1840" s="193"/>
      <c r="J1840" s="77"/>
      <c r="K1840" s="4"/>
      <c r="L1840" s="4"/>
      <c r="M1840" s="4"/>
      <c r="N1840" s="185"/>
      <c r="O1840" s="4"/>
      <c r="P1840" s="4"/>
      <c r="Q1840" s="4"/>
      <c r="R1840" s="4"/>
      <c r="S1840" s="4"/>
      <c r="T1840" s="4"/>
      <c r="U1840" s="4"/>
      <c r="V1840" s="4"/>
      <c r="W1840" s="185"/>
      <c r="X1840" s="4"/>
      <c r="Y1840" s="4"/>
      <c r="Z1840" s="4"/>
      <c r="AA1840" s="4"/>
      <c r="AB1840" s="4"/>
      <c r="AC1840" s="4"/>
      <c r="AD1840" s="4"/>
      <c r="AE1840" s="236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5">
        <f ca="1">COUNTIFS(INDIRECT(Data!$J$2),"&lt;&gt;")</f>
        <v>0</v>
      </c>
      <c r="AQ1840" s="45">
        <f ca="1">COUNTIFS(INDIRECT(Data!$J$2),"P")</f>
        <v>0</v>
      </c>
      <c r="AR1840" s="45">
        <f ca="1">COUNTIFS(INDIRECT(Data!$J$2),"A")</f>
        <v>0</v>
      </c>
      <c r="AS1840" s="46">
        <f ca="1">COUNTIFS(INDIRECT(Data!$J$2),"L")</f>
        <v>0</v>
      </c>
      <c r="AT1840" s="47" t="str">
        <f ca="1">IFERROR(Attd_Sheet[[#This Row],[Classes Attended]]/Attd_Sheet[[#This Row],[Column1]],"")</f>
        <v/>
      </c>
      <c r="AU1840" s="26"/>
    </row>
    <row r="1841" spans="1:47" hidden="1" x14ac:dyDescent="0.25">
      <c r="A1841" s="42">
        <f>COUNTIFS(Attd_Sheet[Student ID],Attd_Sheet[[#This Row],[Student ID]])</f>
        <v>0</v>
      </c>
      <c r="B1841" s="13"/>
      <c r="C1841" s="13"/>
      <c r="D1841" s="76"/>
      <c r="E1841" s="75"/>
      <c r="F1841" s="15"/>
      <c r="G1841" s="78"/>
      <c r="H1841" s="15"/>
      <c r="I1841" s="193"/>
      <c r="J1841" s="77"/>
      <c r="K1841" s="4"/>
      <c r="L1841" s="4"/>
      <c r="M1841" s="4"/>
      <c r="N1841" s="185"/>
      <c r="O1841" s="4"/>
      <c r="P1841" s="4"/>
      <c r="Q1841" s="4"/>
      <c r="R1841" s="4"/>
      <c r="S1841" s="4"/>
      <c r="T1841" s="4"/>
      <c r="U1841" s="4"/>
      <c r="V1841" s="4"/>
      <c r="W1841" s="185"/>
      <c r="X1841" s="4"/>
      <c r="Y1841" s="4"/>
      <c r="Z1841" s="4"/>
      <c r="AA1841" s="4"/>
      <c r="AB1841" s="4"/>
      <c r="AC1841" s="4"/>
      <c r="AD1841" s="4"/>
      <c r="AE1841" s="236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5">
        <f ca="1">COUNTIFS(INDIRECT(Data!$J$2),"&lt;&gt;")</f>
        <v>0</v>
      </c>
      <c r="AQ1841" s="45">
        <f ca="1">COUNTIFS(INDIRECT(Data!$J$2),"P")</f>
        <v>0</v>
      </c>
      <c r="AR1841" s="45">
        <f ca="1">COUNTIFS(INDIRECT(Data!$J$2),"A")</f>
        <v>0</v>
      </c>
      <c r="AS1841" s="46">
        <f ca="1">COUNTIFS(INDIRECT(Data!$J$2),"L")</f>
        <v>0</v>
      </c>
      <c r="AT1841" s="47" t="str">
        <f ca="1">IFERROR(Attd_Sheet[[#This Row],[Classes Attended]]/Attd_Sheet[[#This Row],[Column1]],"")</f>
        <v/>
      </c>
      <c r="AU1841" s="26"/>
    </row>
    <row r="1842" spans="1:47" hidden="1" x14ac:dyDescent="0.25">
      <c r="A1842" s="42">
        <f>COUNTIFS(Attd_Sheet[Student ID],Attd_Sheet[[#This Row],[Student ID]])</f>
        <v>0</v>
      </c>
      <c r="B1842" s="13"/>
      <c r="C1842" s="13"/>
      <c r="D1842" s="76"/>
      <c r="E1842" s="75"/>
      <c r="F1842" s="15"/>
      <c r="G1842" s="78"/>
      <c r="H1842" s="15"/>
      <c r="I1842" s="193"/>
      <c r="J1842" s="77"/>
      <c r="K1842" s="4"/>
      <c r="L1842" s="4"/>
      <c r="M1842" s="4"/>
      <c r="N1842" s="185"/>
      <c r="O1842" s="4"/>
      <c r="P1842" s="4"/>
      <c r="Q1842" s="4"/>
      <c r="R1842" s="4"/>
      <c r="S1842" s="4"/>
      <c r="T1842" s="4"/>
      <c r="U1842" s="4"/>
      <c r="V1842" s="4"/>
      <c r="W1842" s="185"/>
      <c r="X1842" s="4"/>
      <c r="Y1842" s="4"/>
      <c r="Z1842" s="4"/>
      <c r="AA1842" s="4"/>
      <c r="AB1842" s="4"/>
      <c r="AC1842" s="4"/>
      <c r="AD1842" s="4"/>
      <c r="AE1842" s="236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5">
        <f ca="1">COUNTIFS(INDIRECT(Data!$J$2),"&lt;&gt;")</f>
        <v>0</v>
      </c>
      <c r="AQ1842" s="45">
        <f ca="1">COUNTIFS(INDIRECT(Data!$J$2),"P")</f>
        <v>0</v>
      </c>
      <c r="AR1842" s="45">
        <f ca="1">COUNTIFS(INDIRECT(Data!$J$2),"A")</f>
        <v>0</v>
      </c>
      <c r="AS1842" s="46">
        <f ca="1">COUNTIFS(INDIRECT(Data!$J$2),"L")</f>
        <v>0</v>
      </c>
      <c r="AT1842" s="47" t="str">
        <f ca="1">IFERROR(Attd_Sheet[[#This Row],[Classes Attended]]/Attd_Sheet[[#This Row],[Column1]],"")</f>
        <v/>
      </c>
      <c r="AU1842" s="26"/>
    </row>
    <row r="1843" spans="1:47" hidden="1" x14ac:dyDescent="0.25">
      <c r="A1843" s="42">
        <f>COUNTIFS(Attd_Sheet[Student ID],Attd_Sheet[[#This Row],[Student ID]])</f>
        <v>0</v>
      </c>
      <c r="B1843" s="13"/>
      <c r="C1843" s="13"/>
      <c r="D1843" s="76"/>
      <c r="E1843" s="75"/>
      <c r="F1843" s="15"/>
      <c r="G1843" s="78"/>
      <c r="H1843" s="15"/>
      <c r="I1843" s="193"/>
      <c r="J1843" s="77"/>
      <c r="K1843" s="4"/>
      <c r="L1843" s="4"/>
      <c r="M1843" s="4"/>
      <c r="N1843" s="185"/>
      <c r="O1843" s="4"/>
      <c r="P1843" s="4"/>
      <c r="Q1843" s="4"/>
      <c r="R1843" s="4"/>
      <c r="S1843" s="4"/>
      <c r="T1843" s="4"/>
      <c r="U1843" s="4"/>
      <c r="V1843" s="4"/>
      <c r="W1843" s="185"/>
      <c r="X1843" s="4"/>
      <c r="Y1843" s="4"/>
      <c r="Z1843" s="4"/>
      <c r="AA1843" s="4"/>
      <c r="AB1843" s="4"/>
      <c r="AC1843" s="4"/>
      <c r="AD1843" s="4"/>
      <c r="AE1843" s="236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5">
        <f ca="1">COUNTIFS(INDIRECT(Data!$J$2),"&lt;&gt;")</f>
        <v>0</v>
      </c>
      <c r="AQ1843" s="45">
        <f ca="1">COUNTIFS(INDIRECT(Data!$J$2),"P")</f>
        <v>0</v>
      </c>
      <c r="AR1843" s="45">
        <f ca="1">COUNTIFS(INDIRECT(Data!$J$2),"A")</f>
        <v>0</v>
      </c>
      <c r="AS1843" s="46">
        <f ca="1">COUNTIFS(INDIRECT(Data!$J$2),"L")</f>
        <v>0</v>
      </c>
      <c r="AT1843" s="47" t="str">
        <f ca="1">IFERROR(Attd_Sheet[[#This Row],[Classes Attended]]/Attd_Sheet[[#This Row],[Column1]],"")</f>
        <v/>
      </c>
      <c r="AU1843" s="26"/>
    </row>
    <row r="1844" spans="1:47" hidden="1" x14ac:dyDescent="0.25">
      <c r="A1844" s="42">
        <f>COUNTIFS(Attd_Sheet[Student ID],Attd_Sheet[[#This Row],[Student ID]])</f>
        <v>0</v>
      </c>
      <c r="B1844" s="13"/>
      <c r="C1844" s="13"/>
      <c r="D1844" s="76"/>
      <c r="E1844" s="75"/>
      <c r="F1844" s="15"/>
      <c r="G1844" s="78"/>
      <c r="H1844" s="15"/>
      <c r="I1844" s="193"/>
      <c r="J1844" s="77"/>
      <c r="K1844" s="4"/>
      <c r="L1844" s="4"/>
      <c r="M1844" s="4"/>
      <c r="N1844" s="185"/>
      <c r="O1844" s="4"/>
      <c r="P1844" s="4"/>
      <c r="Q1844" s="4"/>
      <c r="R1844" s="4"/>
      <c r="S1844" s="4"/>
      <c r="T1844" s="4"/>
      <c r="U1844" s="4"/>
      <c r="V1844" s="4"/>
      <c r="W1844" s="185"/>
      <c r="X1844" s="4"/>
      <c r="Y1844" s="4"/>
      <c r="Z1844" s="4"/>
      <c r="AA1844" s="4"/>
      <c r="AB1844" s="4"/>
      <c r="AC1844" s="4"/>
      <c r="AD1844" s="4"/>
      <c r="AE1844" s="236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5">
        <f ca="1">COUNTIFS(INDIRECT(Data!$J$2),"&lt;&gt;")</f>
        <v>0</v>
      </c>
      <c r="AQ1844" s="45">
        <f ca="1">COUNTIFS(INDIRECT(Data!$J$2),"P")</f>
        <v>0</v>
      </c>
      <c r="AR1844" s="45">
        <f ca="1">COUNTIFS(INDIRECT(Data!$J$2),"A")</f>
        <v>0</v>
      </c>
      <c r="AS1844" s="46">
        <f ca="1">COUNTIFS(INDIRECT(Data!$J$2),"L")</f>
        <v>0</v>
      </c>
      <c r="AT1844" s="47" t="str">
        <f ca="1">IFERROR(Attd_Sheet[[#This Row],[Classes Attended]]/Attd_Sheet[[#This Row],[Column1]],"")</f>
        <v/>
      </c>
      <c r="AU1844" s="26"/>
    </row>
    <row r="1845" spans="1:47" hidden="1" x14ac:dyDescent="0.25">
      <c r="A1845" s="42">
        <f>COUNTIFS(Attd_Sheet[Student ID],Attd_Sheet[[#This Row],[Student ID]])</f>
        <v>0</v>
      </c>
      <c r="B1845" s="13"/>
      <c r="C1845" s="13"/>
      <c r="D1845" s="76"/>
      <c r="E1845" s="75"/>
      <c r="F1845" s="15"/>
      <c r="G1845" s="78"/>
      <c r="H1845" s="15"/>
      <c r="I1845" s="193"/>
      <c r="J1845" s="77"/>
      <c r="K1845" s="4"/>
      <c r="L1845" s="4"/>
      <c r="M1845" s="4"/>
      <c r="N1845" s="185"/>
      <c r="O1845" s="4"/>
      <c r="P1845" s="4"/>
      <c r="Q1845" s="4"/>
      <c r="R1845" s="4"/>
      <c r="S1845" s="4"/>
      <c r="T1845" s="4"/>
      <c r="U1845" s="4"/>
      <c r="V1845" s="4"/>
      <c r="W1845" s="185"/>
      <c r="X1845" s="4"/>
      <c r="Y1845" s="4"/>
      <c r="Z1845" s="4"/>
      <c r="AA1845" s="4"/>
      <c r="AB1845" s="4"/>
      <c r="AC1845" s="4"/>
      <c r="AD1845" s="4"/>
      <c r="AE1845" s="236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5">
        <f ca="1">COUNTIFS(INDIRECT(Data!$J$2),"&lt;&gt;")</f>
        <v>0</v>
      </c>
      <c r="AQ1845" s="45">
        <f ca="1">COUNTIFS(INDIRECT(Data!$J$2),"P")</f>
        <v>0</v>
      </c>
      <c r="AR1845" s="45">
        <f ca="1">COUNTIFS(INDIRECT(Data!$J$2),"A")</f>
        <v>0</v>
      </c>
      <c r="AS1845" s="46">
        <f ca="1">COUNTIFS(INDIRECT(Data!$J$2),"L")</f>
        <v>0</v>
      </c>
      <c r="AT1845" s="47" t="str">
        <f ca="1">IFERROR(Attd_Sheet[[#This Row],[Classes Attended]]/Attd_Sheet[[#This Row],[Column1]],"")</f>
        <v/>
      </c>
      <c r="AU1845" s="26"/>
    </row>
    <row r="1846" spans="1:47" hidden="1" x14ac:dyDescent="0.25">
      <c r="A1846" s="42">
        <f>COUNTIFS(Attd_Sheet[Student ID],Attd_Sheet[[#This Row],[Student ID]])</f>
        <v>0</v>
      </c>
      <c r="B1846" s="13"/>
      <c r="C1846" s="13"/>
      <c r="D1846" s="76"/>
      <c r="E1846" s="75"/>
      <c r="F1846" s="15"/>
      <c r="G1846" s="78"/>
      <c r="H1846" s="15"/>
      <c r="I1846" s="193"/>
      <c r="J1846" s="77"/>
      <c r="K1846" s="4"/>
      <c r="L1846" s="4"/>
      <c r="M1846" s="4"/>
      <c r="N1846" s="185"/>
      <c r="O1846" s="4"/>
      <c r="P1846" s="4"/>
      <c r="Q1846" s="4"/>
      <c r="R1846" s="4"/>
      <c r="S1846" s="4"/>
      <c r="T1846" s="4"/>
      <c r="U1846" s="4"/>
      <c r="V1846" s="4"/>
      <c r="W1846" s="185"/>
      <c r="X1846" s="4"/>
      <c r="Y1846" s="4"/>
      <c r="Z1846" s="4"/>
      <c r="AA1846" s="4"/>
      <c r="AB1846" s="4"/>
      <c r="AC1846" s="4"/>
      <c r="AD1846" s="4"/>
      <c r="AE1846" s="236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5">
        <f ca="1">COUNTIFS(INDIRECT(Data!$J$2),"&lt;&gt;")</f>
        <v>0</v>
      </c>
      <c r="AQ1846" s="45">
        <f ca="1">COUNTIFS(INDIRECT(Data!$J$2),"P")</f>
        <v>0</v>
      </c>
      <c r="AR1846" s="45">
        <f ca="1">COUNTIFS(INDIRECT(Data!$J$2),"A")</f>
        <v>0</v>
      </c>
      <c r="AS1846" s="46">
        <f ca="1">COUNTIFS(INDIRECT(Data!$J$2),"L")</f>
        <v>0</v>
      </c>
      <c r="AT1846" s="47" t="str">
        <f ca="1">IFERROR(Attd_Sheet[[#This Row],[Classes Attended]]/Attd_Sheet[[#This Row],[Column1]],"")</f>
        <v/>
      </c>
      <c r="AU1846" s="26"/>
    </row>
    <row r="1847" spans="1:47" hidden="1" x14ac:dyDescent="0.25">
      <c r="A1847" s="42">
        <f>COUNTIFS(Attd_Sheet[Student ID],Attd_Sheet[[#This Row],[Student ID]])</f>
        <v>0</v>
      </c>
      <c r="B1847" s="13"/>
      <c r="C1847" s="13"/>
      <c r="D1847" s="76"/>
      <c r="E1847" s="75"/>
      <c r="F1847" s="15"/>
      <c r="G1847" s="78"/>
      <c r="H1847" s="15"/>
      <c r="I1847" s="193"/>
      <c r="J1847" s="77"/>
      <c r="K1847" s="4"/>
      <c r="L1847" s="4"/>
      <c r="M1847" s="4"/>
      <c r="N1847" s="185"/>
      <c r="O1847" s="4"/>
      <c r="P1847" s="4"/>
      <c r="Q1847" s="4"/>
      <c r="R1847" s="4"/>
      <c r="S1847" s="4"/>
      <c r="T1847" s="4"/>
      <c r="U1847" s="4"/>
      <c r="V1847" s="4"/>
      <c r="W1847" s="185"/>
      <c r="X1847" s="4"/>
      <c r="Y1847" s="4"/>
      <c r="Z1847" s="4"/>
      <c r="AA1847" s="4"/>
      <c r="AB1847" s="4"/>
      <c r="AC1847" s="4"/>
      <c r="AD1847" s="4"/>
      <c r="AE1847" s="236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5">
        <f ca="1">COUNTIFS(INDIRECT(Data!$J$2),"&lt;&gt;")</f>
        <v>0</v>
      </c>
      <c r="AQ1847" s="45">
        <f ca="1">COUNTIFS(INDIRECT(Data!$J$2),"P")</f>
        <v>0</v>
      </c>
      <c r="AR1847" s="45">
        <f ca="1">COUNTIFS(INDIRECT(Data!$J$2),"A")</f>
        <v>0</v>
      </c>
      <c r="AS1847" s="46">
        <f ca="1">COUNTIFS(INDIRECT(Data!$J$2),"L")</f>
        <v>0</v>
      </c>
      <c r="AT1847" s="47" t="str">
        <f ca="1">IFERROR(Attd_Sheet[[#This Row],[Classes Attended]]/Attd_Sheet[[#This Row],[Column1]],"")</f>
        <v/>
      </c>
      <c r="AU1847" s="26"/>
    </row>
    <row r="1848" spans="1:47" hidden="1" x14ac:dyDescent="0.25">
      <c r="A1848" s="42">
        <f>COUNTIFS(Attd_Sheet[Student ID],Attd_Sheet[[#This Row],[Student ID]])</f>
        <v>0</v>
      </c>
      <c r="B1848" s="13"/>
      <c r="C1848" s="13"/>
      <c r="D1848" s="76"/>
      <c r="E1848" s="75"/>
      <c r="F1848" s="15"/>
      <c r="G1848" s="78"/>
      <c r="H1848" s="15"/>
      <c r="I1848" s="193"/>
      <c r="J1848" s="77"/>
      <c r="K1848" s="4"/>
      <c r="L1848" s="4"/>
      <c r="M1848" s="4"/>
      <c r="N1848" s="185"/>
      <c r="O1848" s="4"/>
      <c r="P1848" s="4"/>
      <c r="Q1848" s="4"/>
      <c r="R1848" s="4"/>
      <c r="S1848" s="4"/>
      <c r="T1848" s="4"/>
      <c r="U1848" s="4"/>
      <c r="V1848" s="4"/>
      <c r="W1848" s="185"/>
      <c r="X1848" s="4"/>
      <c r="Y1848" s="4"/>
      <c r="Z1848" s="4"/>
      <c r="AA1848" s="4"/>
      <c r="AB1848" s="4"/>
      <c r="AC1848" s="4"/>
      <c r="AD1848" s="4"/>
      <c r="AE1848" s="236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5">
        <f ca="1">COUNTIFS(INDIRECT(Data!$J$2),"&lt;&gt;")</f>
        <v>0</v>
      </c>
      <c r="AQ1848" s="45">
        <f ca="1">COUNTIFS(INDIRECT(Data!$J$2),"P")</f>
        <v>0</v>
      </c>
      <c r="AR1848" s="45">
        <f ca="1">COUNTIFS(INDIRECT(Data!$J$2),"A")</f>
        <v>0</v>
      </c>
      <c r="AS1848" s="46">
        <f ca="1">COUNTIFS(INDIRECT(Data!$J$2),"L")</f>
        <v>0</v>
      </c>
      <c r="AT1848" s="47" t="str">
        <f ca="1">IFERROR(Attd_Sheet[[#This Row],[Classes Attended]]/Attd_Sheet[[#This Row],[Column1]],"")</f>
        <v/>
      </c>
      <c r="AU1848" s="26"/>
    </row>
    <row r="1849" spans="1:47" hidden="1" x14ac:dyDescent="0.25">
      <c r="A1849" s="42">
        <f>COUNTIFS(Attd_Sheet[Student ID],Attd_Sheet[[#This Row],[Student ID]])</f>
        <v>0</v>
      </c>
      <c r="B1849" s="13"/>
      <c r="C1849" s="13"/>
      <c r="D1849" s="76"/>
      <c r="E1849" s="75"/>
      <c r="F1849" s="15"/>
      <c r="G1849" s="78"/>
      <c r="H1849" s="15"/>
      <c r="I1849" s="193"/>
      <c r="J1849" s="77"/>
      <c r="K1849" s="4"/>
      <c r="L1849" s="4"/>
      <c r="M1849" s="4"/>
      <c r="N1849" s="185"/>
      <c r="O1849" s="4"/>
      <c r="P1849" s="4"/>
      <c r="Q1849" s="4"/>
      <c r="R1849" s="4"/>
      <c r="S1849" s="4"/>
      <c r="T1849" s="4"/>
      <c r="U1849" s="4"/>
      <c r="V1849" s="4"/>
      <c r="W1849" s="185"/>
      <c r="X1849" s="4"/>
      <c r="Y1849" s="4"/>
      <c r="Z1849" s="4"/>
      <c r="AA1849" s="4"/>
      <c r="AB1849" s="4"/>
      <c r="AC1849" s="4"/>
      <c r="AD1849" s="4"/>
      <c r="AE1849" s="236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5">
        <f ca="1">COUNTIFS(INDIRECT(Data!$J$2),"&lt;&gt;")</f>
        <v>0</v>
      </c>
      <c r="AQ1849" s="45">
        <f ca="1">COUNTIFS(INDIRECT(Data!$J$2),"P")</f>
        <v>0</v>
      </c>
      <c r="AR1849" s="45">
        <f ca="1">COUNTIFS(INDIRECT(Data!$J$2),"A")</f>
        <v>0</v>
      </c>
      <c r="AS1849" s="46">
        <f ca="1">COUNTIFS(INDIRECT(Data!$J$2),"L")</f>
        <v>0</v>
      </c>
      <c r="AT1849" s="47" t="str">
        <f ca="1">IFERROR(Attd_Sheet[[#This Row],[Classes Attended]]/Attd_Sheet[[#This Row],[Column1]],"")</f>
        <v/>
      </c>
      <c r="AU1849" s="26"/>
    </row>
    <row r="1850" spans="1:47" hidden="1" x14ac:dyDescent="0.25">
      <c r="A1850" s="42">
        <f>COUNTIFS(Attd_Sheet[Student ID],Attd_Sheet[[#This Row],[Student ID]])</f>
        <v>0</v>
      </c>
      <c r="B1850" s="13"/>
      <c r="C1850" s="13"/>
      <c r="D1850" s="76"/>
      <c r="E1850" s="75"/>
      <c r="F1850" s="15"/>
      <c r="G1850" s="78"/>
      <c r="H1850" s="15"/>
      <c r="I1850" s="193"/>
      <c r="J1850" s="77"/>
      <c r="K1850" s="4"/>
      <c r="L1850" s="4"/>
      <c r="M1850" s="4"/>
      <c r="N1850" s="185"/>
      <c r="O1850" s="4"/>
      <c r="P1850" s="4"/>
      <c r="Q1850" s="4"/>
      <c r="R1850" s="4"/>
      <c r="S1850" s="4"/>
      <c r="T1850" s="4"/>
      <c r="U1850" s="4"/>
      <c r="V1850" s="4"/>
      <c r="W1850" s="185"/>
      <c r="X1850" s="4"/>
      <c r="Y1850" s="4"/>
      <c r="Z1850" s="4"/>
      <c r="AA1850" s="4"/>
      <c r="AB1850" s="4"/>
      <c r="AC1850" s="4"/>
      <c r="AD1850" s="4"/>
      <c r="AE1850" s="236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5">
        <f ca="1">COUNTIFS(INDIRECT(Data!$J$2),"&lt;&gt;")</f>
        <v>0</v>
      </c>
      <c r="AQ1850" s="45">
        <f ca="1">COUNTIFS(INDIRECT(Data!$J$2),"P")</f>
        <v>0</v>
      </c>
      <c r="AR1850" s="45">
        <f ca="1">COUNTIFS(INDIRECT(Data!$J$2),"A")</f>
        <v>0</v>
      </c>
      <c r="AS1850" s="46">
        <f ca="1">COUNTIFS(INDIRECT(Data!$J$2),"L")</f>
        <v>0</v>
      </c>
      <c r="AT1850" s="47" t="str">
        <f ca="1">IFERROR(Attd_Sheet[[#This Row],[Classes Attended]]/Attd_Sheet[[#This Row],[Column1]],"")</f>
        <v/>
      </c>
      <c r="AU1850" s="26"/>
    </row>
    <row r="1851" spans="1:47" hidden="1" x14ac:dyDescent="0.25">
      <c r="A1851" s="42">
        <f>COUNTIFS(Attd_Sheet[Student ID],Attd_Sheet[[#This Row],[Student ID]])</f>
        <v>0</v>
      </c>
      <c r="B1851" s="13"/>
      <c r="C1851" s="13"/>
      <c r="D1851" s="76"/>
      <c r="E1851" s="75"/>
      <c r="F1851" s="15"/>
      <c r="G1851" s="78"/>
      <c r="H1851" s="15"/>
      <c r="I1851" s="193"/>
      <c r="J1851" s="77"/>
      <c r="K1851" s="4"/>
      <c r="L1851" s="4"/>
      <c r="M1851" s="4"/>
      <c r="N1851" s="185"/>
      <c r="O1851" s="4"/>
      <c r="P1851" s="4"/>
      <c r="Q1851" s="4"/>
      <c r="R1851" s="4"/>
      <c r="S1851" s="4"/>
      <c r="T1851" s="4"/>
      <c r="U1851" s="4"/>
      <c r="V1851" s="4"/>
      <c r="W1851" s="185"/>
      <c r="X1851" s="4"/>
      <c r="Y1851" s="4"/>
      <c r="Z1851" s="4"/>
      <c r="AA1851" s="4"/>
      <c r="AB1851" s="4"/>
      <c r="AC1851" s="4"/>
      <c r="AD1851" s="4"/>
      <c r="AE1851" s="236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5">
        <f ca="1">COUNTIFS(INDIRECT(Data!$J$2),"&lt;&gt;")</f>
        <v>0</v>
      </c>
      <c r="AQ1851" s="45">
        <f ca="1">COUNTIFS(INDIRECT(Data!$J$2),"P")</f>
        <v>0</v>
      </c>
      <c r="AR1851" s="45">
        <f ca="1">COUNTIFS(INDIRECT(Data!$J$2),"A")</f>
        <v>0</v>
      </c>
      <c r="AS1851" s="46">
        <f ca="1">COUNTIFS(INDIRECT(Data!$J$2),"L")</f>
        <v>0</v>
      </c>
      <c r="AT1851" s="47" t="str">
        <f ca="1">IFERROR(Attd_Sheet[[#This Row],[Classes Attended]]/Attd_Sheet[[#This Row],[Column1]],"")</f>
        <v/>
      </c>
      <c r="AU1851" s="26"/>
    </row>
    <row r="1852" spans="1:47" hidden="1" x14ac:dyDescent="0.25">
      <c r="A1852" s="42">
        <f>COUNTIFS(Attd_Sheet[Student ID],Attd_Sheet[[#This Row],[Student ID]])</f>
        <v>0</v>
      </c>
      <c r="B1852" s="13"/>
      <c r="C1852" s="13"/>
      <c r="D1852" s="76"/>
      <c r="E1852" s="75"/>
      <c r="F1852" s="15"/>
      <c r="G1852" s="78"/>
      <c r="H1852" s="15"/>
      <c r="I1852" s="193"/>
      <c r="J1852" s="77"/>
      <c r="K1852" s="4"/>
      <c r="L1852" s="4"/>
      <c r="M1852" s="4"/>
      <c r="N1852" s="185"/>
      <c r="O1852" s="4"/>
      <c r="P1852" s="4"/>
      <c r="Q1852" s="4"/>
      <c r="R1852" s="4"/>
      <c r="S1852" s="4"/>
      <c r="T1852" s="4"/>
      <c r="U1852" s="4"/>
      <c r="V1852" s="4"/>
      <c r="W1852" s="185"/>
      <c r="X1852" s="4"/>
      <c r="Y1852" s="4"/>
      <c r="Z1852" s="4"/>
      <c r="AA1852" s="4"/>
      <c r="AB1852" s="4"/>
      <c r="AC1852" s="4"/>
      <c r="AD1852" s="4"/>
      <c r="AE1852" s="236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5">
        <f ca="1">COUNTIFS(INDIRECT(Data!$J$2),"&lt;&gt;")</f>
        <v>0</v>
      </c>
      <c r="AQ1852" s="45">
        <f ca="1">COUNTIFS(INDIRECT(Data!$J$2),"P")</f>
        <v>0</v>
      </c>
      <c r="AR1852" s="45">
        <f ca="1">COUNTIFS(INDIRECT(Data!$J$2),"A")</f>
        <v>0</v>
      </c>
      <c r="AS1852" s="46">
        <f ca="1">COUNTIFS(INDIRECT(Data!$J$2),"L")</f>
        <v>0</v>
      </c>
      <c r="AT1852" s="47" t="str">
        <f ca="1">IFERROR(Attd_Sheet[[#This Row],[Classes Attended]]/Attd_Sheet[[#This Row],[Column1]],"")</f>
        <v/>
      </c>
      <c r="AU1852" s="26"/>
    </row>
    <row r="1853" spans="1:47" hidden="1" x14ac:dyDescent="0.25">
      <c r="A1853" s="42">
        <f>COUNTIFS(Attd_Sheet[Student ID],Attd_Sheet[[#This Row],[Student ID]])</f>
        <v>0</v>
      </c>
      <c r="B1853" s="13"/>
      <c r="C1853" s="13"/>
      <c r="D1853" s="76"/>
      <c r="E1853" s="75"/>
      <c r="F1853" s="15"/>
      <c r="G1853" s="78"/>
      <c r="H1853" s="15"/>
      <c r="I1853" s="193"/>
      <c r="J1853" s="77"/>
      <c r="K1853" s="4"/>
      <c r="L1853" s="4"/>
      <c r="M1853" s="4"/>
      <c r="N1853" s="185"/>
      <c r="O1853" s="4"/>
      <c r="P1853" s="4"/>
      <c r="Q1853" s="4"/>
      <c r="R1853" s="4"/>
      <c r="S1853" s="4"/>
      <c r="T1853" s="4"/>
      <c r="U1853" s="4"/>
      <c r="V1853" s="4"/>
      <c r="W1853" s="185"/>
      <c r="X1853" s="4"/>
      <c r="Y1853" s="4"/>
      <c r="Z1853" s="4"/>
      <c r="AA1853" s="4"/>
      <c r="AB1853" s="4"/>
      <c r="AC1853" s="4"/>
      <c r="AD1853" s="4"/>
      <c r="AE1853" s="236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5">
        <f ca="1">COUNTIFS(INDIRECT(Data!$J$2),"&lt;&gt;")</f>
        <v>0</v>
      </c>
      <c r="AQ1853" s="45">
        <f ca="1">COUNTIFS(INDIRECT(Data!$J$2),"P")</f>
        <v>0</v>
      </c>
      <c r="AR1853" s="45">
        <f ca="1">COUNTIFS(INDIRECT(Data!$J$2),"A")</f>
        <v>0</v>
      </c>
      <c r="AS1853" s="46">
        <f ca="1">COUNTIFS(INDIRECT(Data!$J$2),"L")</f>
        <v>0</v>
      </c>
      <c r="AT1853" s="47" t="str">
        <f ca="1">IFERROR(Attd_Sheet[[#This Row],[Classes Attended]]/Attd_Sheet[[#This Row],[Column1]],"")</f>
        <v/>
      </c>
      <c r="AU1853" s="26"/>
    </row>
    <row r="1854" spans="1:47" hidden="1" x14ac:dyDescent="0.25">
      <c r="A1854" s="42">
        <f>COUNTIFS(Attd_Sheet[Student ID],Attd_Sheet[[#This Row],[Student ID]])</f>
        <v>0</v>
      </c>
      <c r="B1854" s="13"/>
      <c r="C1854" s="13"/>
      <c r="D1854" s="76"/>
      <c r="E1854" s="75"/>
      <c r="F1854" s="15"/>
      <c r="G1854" s="78"/>
      <c r="H1854" s="15"/>
      <c r="I1854" s="193"/>
      <c r="J1854" s="77"/>
      <c r="K1854" s="4"/>
      <c r="L1854" s="4"/>
      <c r="M1854" s="4"/>
      <c r="N1854" s="185"/>
      <c r="O1854" s="4"/>
      <c r="P1854" s="4"/>
      <c r="Q1854" s="4"/>
      <c r="R1854" s="4"/>
      <c r="S1854" s="4"/>
      <c r="T1854" s="4"/>
      <c r="U1854" s="4"/>
      <c r="V1854" s="4"/>
      <c r="W1854" s="185"/>
      <c r="X1854" s="4"/>
      <c r="Y1854" s="4"/>
      <c r="Z1854" s="4"/>
      <c r="AA1854" s="4"/>
      <c r="AB1854" s="4"/>
      <c r="AC1854" s="4"/>
      <c r="AD1854" s="4"/>
      <c r="AE1854" s="236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5">
        <f ca="1">COUNTIFS(INDIRECT(Data!$J$2),"&lt;&gt;")</f>
        <v>0</v>
      </c>
      <c r="AQ1854" s="45">
        <f ca="1">COUNTIFS(INDIRECT(Data!$J$2),"P")</f>
        <v>0</v>
      </c>
      <c r="AR1854" s="45">
        <f ca="1">COUNTIFS(INDIRECT(Data!$J$2),"A")</f>
        <v>0</v>
      </c>
      <c r="AS1854" s="46">
        <f ca="1">COUNTIFS(INDIRECT(Data!$J$2),"L")</f>
        <v>0</v>
      </c>
      <c r="AT1854" s="47" t="str">
        <f ca="1">IFERROR(Attd_Sheet[[#This Row],[Classes Attended]]/Attd_Sheet[[#This Row],[Column1]],"")</f>
        <v/>
      </c>
      <c r="AU1854" s="26"/>
    </row>
    <row r="1855" spans="1:47" hidden="1" x14ac:dyDescent="0.25">
      <c r="A1855" s="42">
        <f>COUNTIFS(Attd_Sheet[Student ID],Attd_Sheet[[#This Row],[Student ID]])</f>
        <v>0</v>
      </c>
      <c r="B1855" s="13"/>
      <c r="C1855" s="13"/>
      <c r="D1855" s="76"/>
      <c r="E1855" s="75"/>
      <c r="F1855" s="15"/>
      <c r="G1855" s="78"/>
      <c r="H1855" s="15"/>
      <c r="I1855" s="193"/>
      <c r="J1855" s="77"/>
      <c r="K1855" s="4"/>
      <c r="L1855" s="4"/>
      <c r="M1855" s="4"/>
      <c r="N1855" s="185"/>
      <c r="O1855" s="4"/>
      <c r="P1855" s="4"/>
      <c r="Q1855" s="4"/>
      <c r="R1855" s="4"/>
      <c r="S1855" s="4"/>
      <c r="T1855" s="4"/>
      <c r="U1855" s="4"/>
      <c r="V1855" s="4"/>
      <c r="W1855" s="185"/>
      <c r="X1855" s="4"/>
      <c r="Y1855" s="4"/>
      <c r="Z1855" s="4"/>
      <c r="AA1855" s="4"/>
      <c r="AB1855" s="4"/>
      <c r="AC1855" s="4"/>
      <c r="AD1855" s="4"/>
      <c r="AE1855" s="236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5">
        <f ca="1">COUNTIFS(INDIRECT(Data!$J$2),"&lt;&gt;")</f>
        <v>0</v>
      </c>
      <c r="AQ1855" s="45">
        <f ca="1">COUNTIFS(INDIRECT(Data!$J$2),"P")</f>
        <v>0</v>
      </c>
      <c r="AR1855" s="45">
        <f ca="1">COUNTIFS(INDIRECT(Data!$J$2),"A")</f>
        <v>0</v>
      </c>
      <c r="AS1855" s="46">
        <f ca="1">COUNTIFS(INDIRECT(Data!$J$2),"L")</f>
        <v>0</v>
      </c>
      <c r="AT1855" s="47" t="str">
        <f ca="1">IFERROR(Attd_Sheet[[#This Row],[Classes Attended]]/Attd_Sheet[[#This Row],[Column1]],"")</f>
        <v/>
      </c>
      <c r="AU1855" s="26"/>
    </row>
    <row r="1856" spans="1:47" hidden="1" x14ac:dyDescent="0.25">
      <c r="A1856" s="42">
        <f>COUNTIFS(Attd_Sheet[Student ID],Attd_Sheet[[#This Row],[Student ID]])</f>
        <v>0</v>
      </c>
      <c r="B1856" s="13"/>
      <c r="C1856" s="13"/>
      <c r="D1856" s="76"/>
      <c r="E1856" s="75"/>
      <c r="F1856" s="15"/>
      <c r="G1856" s="78"/>
      <c r="H1856" s="15"/>
      <c r="I1856" s="193"/>
      <c r="J1856" s="77"/>
      <c r="K1856" s="4"/>
      <c r="L1856" s="4"/>
      <c r="M1856" s="4"/>
      <c r="N1856" s="185"/>
      <c r="O1856" s="4"/>
      <c r="P1856" s="4"/>
      <c r="Q1856" s="4"/>
      <c r="R1856" s="4"/>
      <c r="S1856" s="4"/>
      <c r="T1856" s="4"/>
      <c r="U1856" s="4"/>
      <c r="V1856" s="4"/>
      <c r="W1856" s="185"/>
      <c r="X1856" s="4"/>
      <c r="Y1856" s="4"/>
      <c r="Z1856" s="4"/>
      <c r="AA1856" s="4"/>
      <c r="AB1856" s="4"/>
      <c r="AC1856" s="4"/>
      <c r="AD1856" s="4"/>
      <c r="AE1856" s="236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5">
        <f ca="1">COUNTIFS(INDIRECT(Data!$J$2),"&lt;&gt;")</f>
        <v>0</v>
      </c>
      <c r="AQ1856" s="45">
        <f ca="1">COUNTIFS(INDIRECT(Data!$J$2),"P")</f>
        <v>0</v>
      </c>
      <c r="AR1856" s="45">
        <f ca="1">COUNTIFS(INDIRECT(Data!$J$2),"A")</f>
        <v>0</v>
      </c>
      <c r="AS1856" s="46">
        <f ca="1">COUNTIFS(INDIRECT(Data!$J$2),"L")</f>
        <v>0</v>
      </c>
      <c r="AT1856" s="47" t="str">
        <f ca="1">IFERROR(Attd_Sheet[[#This Row],[Classes Attended]]/Attd_Sheet[[#This Row],[Column1]],"")</f>
        <v/>
      </c>
      <c r="AU1856" s="26"/>
    </row>
    <row r="1857" spans="1:47" hidden="1" x14ac:dyDescent="0.25">
      <c r="A1857" s="42">
        <f>COUNTIFS(Attd_Sheet[Student ID],Attd_Sheet[[#This Row],[Student ID]])</f>
        <v>0</v>
      </c>
      <c r="B1857" s="13"/>
      <c r="C1857" s="13"/>
      <c r="D1857" s="76"/>
      <c r="E1857" s="75"/>
      <c r="F1857" s="15"/>
      <c r="G1857" s="78"/>
      <c r="H1857" s="15"/>
      <c r="I1857" s="193"/>
      <c r="J1857" s="77"/>
      <c r="K1857" s="4"/>
      <c r="L1857" s="4"/>
      <c r="M1857" s="4"/>
      <c r="N1857" s="185"/>
      <c r="O1857" s="4"/>
      <c r="P1857" s="4"/>
      <c r="Q1857" s="4"/>
      <c r="R1857" s="4"/>
      <c r="S1857" s="4"/>
      <c r="T1857" s="4"/>
      <c r="U1857" s="4"/>
      <c r="V1857" s="4"/>
      <c r="W1857" s="185"/>
      <c r="X1857" s="4"/>
      <c r="Y1857" s="4"/>
      <c r="Z1857" s="4"/>
      <c r="AA1857" s="4"/>
      <c r="AB1857" s="4"/>
      <c r="AC1857" s="4"/>
      <c r="AD1857" s="4"/>
      <c r="AE1857" s="236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5">
        <f ca="1">COUNTIFS(INDIRECT(Data!$J$2),"&lt;&gt;")</f>
        <v>0</v>
      </c>
      <c r="AQ1857" s="45">
        <f ca="1">COUNTIFS(INDIRECT(Data!$J$2),"P")</f>
        <v>0</v>
      </c>
      <c r="AR1857" s="45">
        <f ca="1">COUNTIFS(INDIRECT(Data!$J$2),"A")</f>
        <v>0</v>
      </c>
      <c r="AS1857" s="46">
        <f ca="1">COUNTIFS(INDIRECT(Data!$J$2),"L")</f>
        <v>0</v>
      </c>
      <c r="AT1857" s="47" t="str">
        <f ca="1">IFERROR(Attd_Sheet[[#This Row],[Classes Attended]]/Attd_Sheet[[#This Row],[Column1]],"")</f>
        <v/>
      </c>
      <c r="AU1857" s="26"/>
    </row>
    <row r="1858" spans="1:47" hidden="1" x14ac:dyDescent="0.25">
      <c r="A1858" s="42">
        <f>COUNTIFS(Attd_Sheet[Student ID],Attd_Sheet[[#This Row],[Student ID]])</f>
        <v>0</v>
      </c>
      <c r="B1858" s="13"/>
      <c r="C1858" s="13"/>
      <c r="D1858" s="76"/>
      <c r="E1858" s="75"/>
      <c r="F1858" s="15"/>
      <c r="G1858" s="78"/>
      <c r="H1858" s="15"/>
      <c r="I1858" s="193"/>
      <c r="J1858" s="77"/>
      <c r="K1858" s="4"/>
      <c r="L1858" s="4"/>
      <c r="M1858" s="4"/>
      <c r="N1858" s="185"/>
      <c r="O1858" s="4"/>
      <c r="P1858" s="4"/>
      <c r="Q1858" s="4"/>
      <c r="R1858" s="4"/>
      <c r="S1858" s="4"/>
      <c r="T1858" s="4"/>
      <c r="U1858" s="4"/>
      <c r="V1858" s="4"/>
      <c r="W1858" s="185"/>
      <c r="X1858" s="4"/>
      <c r="Y1858" s="4"/>
      <c r="Z1858" s="4"/>
      <c r="AA1858" s="4"/>
      <c r="AB1858" s="4"/>
      <c r="AC1858" s="4"/>
      <c r="AD1858" s="4"/>
      <c r="AE1858" s="236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5">
        <f ca="1">COUNTIFS(INDIRECT(Data!$J$2),"&lt;&gt;")</f>
        <v>0</v>
      </c>
      <c r="AQ1858" s="45">
        <f ca="1">COUNTIFS(INDIRECT(Data!$J$2),"P")</f>
        <v>0</v>
      </c>
      <c r="AR1858" s="45">
        <f ca="1">COUNTIFS(INDIRECT(Data!$J$2),"A")</f>
        <v>0</v>
      </c>
      <c r="AS1858" s="46">
        <f ca="1">COUNTIFS(INDIRECT(Data!$J$2),"L")</f>
        <v>0</v>
      </c>
      <c r="AT1858" s="47" t="str">
        <f ca="1">IFERROR(Attd_Sheet[[#This Row],[Classes Attended]]/Attd_Sheet[[#This Row],[Column1]],"")</f>
        <v/>
      </c>
      <c r="AU1858" s="26"/>
    </row>
    <row r="1859" spans="1:47" hidden="1" x14ac:dyDescent="0.25">
      <c r="A1859" s="42">
        <f>COUNTIFS(Attd_Sheet[Student ID],Attd_Sheet[[#This Row],[Student ID]])</f>
        <v>0</v>
      </c>
      <c r="B1859" s="13"/>
      <c r="C1859" s="13"/>
      <c r="D1859" s="76"/>
      <c r="E1859" s="75"/>
      <c r="F1859" s="15"/>
      <c r="G1859" s="78"/>
      <c r="H1859" s="15"/>
      <c r="I1859" s="193"/>
      <c r="J1859" s="77"/>
      <c r="K1859" s="4"/>
      <c r="L1859" s="4"/>
      <c r="M1859" s="4"/>
      <c r="N1859" s="185"/>
      <c r="O1859" s="4"/>
      <c r="P1859" s="4"/>
      <c r="Q1859" s="4"/>
      <c r="R1859" s="4"/>
      <c r="S1859" s="4"/>
      <c r="T1859" s="4"/>
      <c r="U1859" s="4"/>
      <c r="V1859" s="4"/>
      <c r="W1859" s="185"/>
      <c r="X1859" s="4"/>
      <c r="Y1859" s="4"/>
      <c r="Z1859" s="4"/>
      <c r="AA1859" s="4"/>
      <c r="AB1859" s="4"/>
      <c r="AC1859" s="4"/>
      <c r="AD1859" s="4"/>
      <c r="AE1859" s="236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5">
        <f ca="1">COUNTIFS(INDIRECT(Data!$J$2),"&lt;&gt;")</f>
        <v>0</v>
      </c>
      <c r="AQ1859" s="45">
        <f ca="1">COUNTIFS(INDIRECT(Data!$J$2),"P")</f>
        <v>0</v>
      </c>
      <c r="AR1859" s="45">
        <f ca="1">COUNTIFS(INDIRECT(Data!$J$2),"A")</f>
        <v>0</v>
      </c>
      <c r="AS1859" s="46">
        <f ca="1">COUNTIFS(INDIRECT(Data!$J$2),"L")</f>
        <v>0</v>
      </c>
      <c r="AT1859" s="47" t="str">
        <f ca="1">IFERROR(Attd_Sheet[[#This Row],[Classes Attended]]/Attd_Sheet[[#This Row],[Column1]],"")</f>
        <v/>
      </c>
      <c r="AU1859" s="26"/>
    </row>
    <row r="1860" spans="1:47" hidden="1" x14ac:dyDescent="0.25">
      <c r="A1860" s="42">
        <f>COUNTIFS(Attd_Sheet[Student ID],Attd_Sheet[[#This Row],[Student ID]])</f>
        <v>0</v>
      </c>
      <c r="B1860" s="13"/>
      <c r="C1860" s="13"/>
      <c r="D1860" s="76"/>
      <c r="E1860" s="75"/>
      <c r="F1860" s="15"/>
      <c r="G1860" s="78"/>
      <c r="H1860" s="15"/>
      <c r="I1860" s="193"/>
      <c r="J1860" s="77"/>
      <c r="K1860" s="4"/>
      <c r="L1860" s="4"/>
      <c r="M1860" s="4"/>
      <c r="N1860" s="185"/>
      <c r="O1860" s="4"/>
      <c r="P1860" s="4"/>
      <c r="Q1860" s="4"/>
      <c r="R1860" s="4"/>
      <c r="S1860" s="4"/>
      <c r="T1860" s="4"/>
      <c r="U1860" s="4"/>
      <c r="V1860" s="4"/>
      <c r="W1860" s="185"/>
      <c r="X1860" s="4"/>
      <c r="Y1860" s="4"/>
      <c r="Z1860" s="4"/>
      <c r="AA1860" s="4"/>
      <c r="AB1860" s="4"/>
      <c r="AC1860" s="4"/>
      <c r="AD1860" s="4"/>
      <c r="AE1860" s="236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5">
        <f ca="1">COUNTIFS(INDIRECT(Data!$J$2),"&lt;&gt;")</f>
        <v>0</v>
      </c>
      <c r="AQ1860" s="45">
        <f ca="1">COUNTIFS(INDIRECT(Data!$J$2),"P")</f>
        <v>0</v>
      </c>
      <c r="AR1860" s="45">
        <f ca="1">COUNTIFS(INDIRECT(Data!$J$2),"A")</f>
        <v>0</v>
      </c>
      <c r="AS1860" s="46">
        <f ca="1">COUNTIFS(INDIRECT(Data!$J$2),"L")</f>
        <v>0</v>
      </c>
      <c r="AT1860" s="47" t="str">
        <f ca="1">IFERROR(Attd_Sheet[[#This Row],[Classes Attended]]/Attd_Sheet[[#This Row],[Column1]],"")</f>
        <v/>
      </c>
      <c r="AU1860" s="26"/>
    </row>
    <row r="1861" spans="1:47" hidden="1" x14ac:dyDescent="0.25">
      <c r="A1861" s="42">
        <f>COUNTIFS(Attd_Sheet[Student ID],Attd_Sheet[[#This Row],[Student ID]])</f>
        <v>0</v>
      </c>
      <c r="B1861" s="13"/>
      <c r="C1861" s="13"/>
      <c r="D1861" s="76"/>
      <c r="E1861" s="75"/>
      <c r="F1861" s="15"/>
      <c r="G1861" s="78"/>
      <c r="H1861" s="15"/>
      <c r="I1861" s="193"/>
      <c r="J1861" s="77"/>
      <c r="K1861" s="4"/>
      <c r="L1861" s="4"/>
      <c r="M1861" s="4"/>
      <c r="N1861" s="185"/>
      <c r="O1861" s="4"/>
      <c r="P1861" s="4"/>
      <c r="Q1861" s="4"/>
      <c r="R1861" s="4"/>
      <c r="S1861" s="4"/>
      <c r="T1861" s="4"/>
      <c r="U1861" s="4"/>
      <c r="V1861" s="4"/>
      <c r="W1861" s="185"/>
      <c r="X1861" s="4"/>
      <c r="Y1861" s="4"/>
      <c r="Z1861" s="4"/>
      <c r="AA1861" s="4"/>
      <c r="AB1861" s="4"/>
      <c r="AC1861" s="4"/>
      <c r="AD1861" s="4"/>
      <c r="AE1861" s="236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5">
        <f ca="1">COUNTIFS(INDIRECT(Data!$J$2),"&lt;&gt;")</f>
        <v>0</v>
      </c>
      <c r="AQ1861" s="45">
        <f ca="1">COUNTIFS(INDIRECT(Data!$J$2),"P")</f>
        <v>0</v>
      </c>
      <c r="AR1861" s="45">
        <f ca="1">COUNTIFS(INDIRECT(Data!$J$2),"A")</f>
        <v>0</v>
      </c>
      <c r="AS1861" s="46">
        <f ca="1">COUNTIFS(INDIRECT(Data!$J$2),"L")</f>
        <v>0</v>
      </c>
      <c r="AT1861" s="47" t="str">
        <f ca="1">IFERROR(Attd_Sheet[[#This Row],[Classes Attended]]/Attd_Sheet[[#This Row],[Column1]],"")</f>
        <v/>
      </c>
      <c r="AU1861" s="26"/>
    </row>
    <row r="1862" spans="1:47" hidden="1" x14ac:dyDescent="0.25">
      <c r="A1862" s="42">
        <f>COUNTIFS(Attd_Sheet[Student ID],Attd_Sheet[[#This Row],[Student ID]])</f>
        <v>0</v>
      </c>
      <c r="B1862" s="13"/>
      <c r="C1862" s="13"/>
      <c r="D1862" s="76"/>
      <c r="E1862" s="75"/>
      <c r="F1862" s="15"/>
      <c r="G1862" s="78"/>
      <c r="H1862" s="15"/>
      <c r="I1862" s="193"/>
      <c r="J1862" s="77"/>
      <c r="K1862" s="4"/>
      <c r="L1862" s="4"/>
      <c r="M1862" s="4"/>
      <c r="N1862" s="185"/>
      <c r="O1862" s="4"/>
      <c r="P1862" s="4"/>
      <c r="Q1862" s="4"/>
      <c r="R1862" s="4"/>
      <c r="S1862" s="4"/>
      <c r="T1862" s="4"/>
      <c r="U1862" s="4"/>
      <c r="V1862" s="4"/>
      <c r="W1862" s="185"/>
      <c r="X1862" s="4"/>
      <c r="Y1862" s="4"/>
      <c r="Z1862" s="4"/>
      <c r="AA1862" s="4"/>
      <c r="AB1862" s="4"/>
      <c r="AC1862" s="4"/>
      <c r="AD1862" s="4"/>
      <c r="AE1862" s="236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5">
        <f ca="1">COUNTIFS(INDIRECT(Data!$J$2),"&lt;&gt;")</f>
        <v>0</v>
      </c>
      <c r="AQ1862" s="45">
        <f ca="1">COUNTIFS(INDIRECT(Data!$J$2),"P")</f>
        <v>0</v>
      </c>
      <c r="AR1862" s="45">
        <f ca="1">COUNTIFS(INDIRECT(Data!$J$2),"A")</f>
        <v>0</v>
      </c>
      <c r="AS1862" s="46">
        <f ca="1">COUNTIFS(INDIRECT(Data!$J$2),"L")</f>
        <v>0</v>
      </c>
      <c r="AT1862" s="47" t="str">
        <f ca="1">IFERROR(Attd_Sheet[[#This Row],[Classes Attended]]/Attd_Sheet[[#This Row],[Column1]],"")</f>
        <v/>
      </c>
      <c r="AU1862" s="26"/>
    </row>
    <row r="1863" spans="1:47" hidden="1" x14ac:dyDescent="0.25">
      <c r="A1863" s="42">
        <f>COUNTIFS(Attd_Sheet[Student ID],Attd_Sheet[[#This Row],[Student ID]])</f>
        <v>0</v>
      </c>
      <c r="B1863" s="13"/>
      <c r="C1863" s="13"/>
      <c r="D1863" s="76"/>
      <c r="E1863" s="75"/>
      <c r="F1863" s="15"/>
      <c r="G1863" s="78"/>
      <c r="H1863" s="15"/>
      <c r="I1863" s="193"/>
      <c r="J1863" s="77"/>
      <c r="K1863" s="4"/>
      <c r="L1863" s="4"/>
      <c r="M1863" s="4"/>
      <c r="N1863" s="185"/>
      <c r="O1863" s="4"/>
      <c r="P1863" s="4"/>
      <c r="Q1863" s="4"/>
      <c r="R1863" s="4"/>
      <c r="S1863" s="4"/>
      <c r="T1863" s="4"/>
      <c r="U1863" s="4"/>
      <c r="V1863" s="4"/>
      <c r="W1863" s="185"/>
      <c r="X1863" s="4"/>
      <c r="Y1863" s="4"/>
      <c r="Z1863" s="4"/>
      <c r="AA1863" s="4"/>
      <c r="AB1863" s="4"/>
      <c r="AC1863" s="4"/>
      <c r="AD1863" s="4"/>
      <c r="AE1863" s="236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5">
        <f ca="1">COUNTIFS(INDIRECT(Data!$J$2),"&lt;&gt;")</f>
        <v>0</v>
      </c>
      <c r="AQ1863" s="45">
        <f ca="1">COUNTIFS(INDIRECT(Data!$J$2),"P")</f>
        <v>0</v>
      </c>
      <c r="AR1863" s="45">
        <f ca="1">COUNTIFS(INDIRECT(Data!$J$2),"A")</f>
        <v>0</v>
      </c>
      <c r="AS1863" s="46">
        <f ca="1">COUNTIFS(INDIRECT(Data!$J$2),"L")</f>
        <v>0</v>
      </c>
      <c r="AT1863" s="47" t="str">
        <f ca="1">IFERROR(Attd_Sheet[[#This Row],[Classes Attended]]/Attd_Sheet[[#This Row],[Column1]],"")</f>
        <v/>
      </c>
      <c r="AU1863" s="26"/>
    </row>
    <row r="1864" spans="1:47" hidden="1" x14ac:dyDescent="0.25">
      <c r="A1864" s="42">
        <f>COUNTIFS(Attd_Sheet[Student ID],Attd_Sheet[[#This Row],[Student ID]])</f>
        <v>0</v>
      </c>
      <c r="B1864" s="13"/>
      <c r="C1864" s="13"/>
      <c r="D1864" s="76"/>
      <c r="E1864" s="75"/>
      <c r="F1864" s="15"/>
      <c r="G1864" s="78"/>
      <c r="H1864" s="15"/>
      <c r="I1864" s="193"/>
      <c r="J1864" s="77"/>
      <c r="K1864" s="4"/>
      <c r="L1864" s="4"/>
      <c r="M1864" s="4"/>
      <c r="N1864" s="185"/>
      <c r="O1864" s="4"/>
      <c r="P1864" s="4"/>
      <c r="Q1864" s="4"/>
      <c r="R1864" s="4"/>
      <c r="S1864" s="4"/>
      <c r="T1864" s="4"/>
      <c r="U1864" s="4"/>
      <c r="V1864" s="4"/>
      <c r="W1864" s="185"/>
      <c r="X1864" s="4"/>
      <c r="Y1864" s="4"/>
      <c r="Z1864" s="4"/>
      <c r="AA1864" s="4"/>
      <c r="AB1864" s="4"/>
      <c r="AC1864" s="4"/>
      <c r="AD1864" s="4"/>
      <c r="AE1864" s="236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5">
        <f ca="1">COUNTIFS(INDIRECT(Data!$J$2),"&lt;&gt;")</f>
        <v>0</v>
      </c>
      <c r="AQ1864" s="45">
        <f ca="1">COUNTIFS(INDIRECT(Data!$J$2),"P")</f>
        <v>0</v>
      </c>
      <c r="AR1864" s="45">
        <f ca="1">COUNTIFS(INDIRECT(Data!$J$2),"A")</f>
        <v>0</v>
      </c>
      <c r="AS1864" s="46">
        <f ca="1">COUNTIFS(INDIRECT(Data!$J$2),"L")</f>
        <v>0</v>
      </c>
      <c r="AT1864" s="47" t="str">
        <f ca="1">IFERROR(Attd_Sheet[[#This Row],[Classes Attended]]/Attd_Sheet[[#This Row],[Column1]],"")</f>
        <v/>
      </c>
      <c r="AU1864" s="26"/>
    </row>
    <row r="1865" spans="1:47" hidden="1" x14ac:dyDescent="0.25">
      <c r="A1865" s="42">
        <f>COUNTIFS(Attd_Sheet[Student ID],Attd_Sheet[[#This Row],[Student ID]])</f>
        <v>0</v>
      </c>
      <c r="B1865" s="13"/>
      <c r="C1865" s="13"/>
      <c r="D1865" s="76"/>
      <c r="E1865" s="75"/>
      <c r="F1865" s="15"/>
      <c r="G1865" s="78"/>
      <c r="H1865" s="15"/>
      <c r="I1865" s="193"/>
      <c r="J1865" s="77"/>
      <c r="K1865" s="4"/>
      <c r="L1865" s="4"/>
      <c r="M1865" s="4"/>
      <c r="N1865" s="185"/>
      <c r="O1865" s="4"/>
      <c r="P1865" s="4"/>
      <c r="Q1865" s="4"/>
      <c r="R1865" s="4"/>
      <c r="S1865" s="4"/>
      <c r="T1865" s="4"/>
      <c r="U1865" s="4"/>
      <c r="V1865" s="4"/>
      <c r="W1865" s="185"/>
      <c r="X1865" s="4"/>
      <c r="Y1865" s="4"/>
      <c r="Z1865" s="4"/>
      <c r="AA1865" s="4"/>
      <c r="AB1865" s="4"/>
      <c r="AC1865" s="4"/>
      <c r="AD1865" s="4"/>
      <c r="AE1865" s="236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5">
        <f ca="1">COUNTIFS(INDIRECT(Data!$J$2),"&lt;&gt;")</f>
        <v>0</v>
      </c>
      <c r="AQ1865" s="45">
        <f ca="1">COUNTIFS(INDIRECT(Data!$J$2),"P")</f>
        <v>0</v>
      </c>
      <c r="AR1865" s="45">
        <f ca="1">COUNTIFS(INDIRECT(Data!$J$2),"A")</f>
        <v>0</v>
      </c>
      <c r="AS1865" s="46">
        <f ca="1">COUNTIFS(INDIRECT(Data!$J$2),"L")</f>
        <v>0</v>
      </c>
      <c r="AT1865" s="47" t="str">
        <f ca="1">IFERROR(Attd_Sheet[[#This Row],[Classes Attended]]/Attd_Sheet[[#This Row],[Column1]],"")</f>
        <v/>
      </c>
      <c r="AU1865" s="26"/>
    </row>
    <row r="1866" spans="1:47" hidden="1" x14ac:dyDescent="0.25">
      <c r="A1866" s="42">
        <f>COUNTIFS(Attd_Sheet[Student ID],Attd_Sheet[[#This Row],[Student ID]])</f>
        <v>0</v>
      </c>
      <c r="B1866" s="13"/>
      <c r="C1866" s="13"/>
      <c r="D1866" s="76"/>
      <c r="E1866" s="75"/>
      <c r="F1866" s="15"/>
      <c r="G1866" s="78"/>
      <c r="H1866" s="15"/>
      <c r="I1866" s="193"/>
      <c r="J1866" s="77"/>
      <c r="K1866" s="4"/>
      <c r="L1866" s="4"/>
      <c r="M1866" s="4"/>
      <c r="N1866" s="185"/>
      <c r="O1866" s="4"/>
      <c r="P1866" s="4"/>
      <c r="Q1866" s="4"/>
      <c r="R1866" s="4"/>
      <c r="S1866" s="4"/>
      <c r="T1866" s="4"/>
      <c r="U1866" s="4"/>
      <c r="V1866" s="4"/>
      <c r="W1866" s="185"/>
      <c r="X1866" s="4"/>
      <c r="Y1866" s="4"/>
      <c r="Z1866" s="4"/>
      <c r="AA1866" s="4"/>
      <c r="AB1866" s="4"/>
      <c r="AC1866" s="4"/>
      <c r="AD1866" s="4"/>
      <c r="AE1866" s="236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5">
        <f ca="1">COUNTIFS(INDIRECT(Data!$J$2),"&lt;&gt;")</f>
        <v>0</v>
      </c>
      <c r="AQ1866" s="45">
        <f ca="1">COUNTIFS(INDIRECT(Data!$J$2),"P")</f>
        <v>0</v>
      </c>
      <c r="AR1866" s="45">
        <f ca="1">COUNTIFS(INDIRECT(Data!$J$2),"A")</f>
        <v>0</v>
      </c>
      <c r="AS1866" s="46">
        <f ca="1">COUNTIFS(INDIRECT(Data!$J$2),"L")</f>
        <v>0</v>
      </c>
      <c r="AT1866" s="47" t="str">
        <f ca="1">IFERROR(Attd_Sheet[[#This Row],[Classes Attended]]/Attd_Sheet[[#This Row],[Column1]],"")</f>
        <v/>
      </c>
      <c r="AU1866" s="26"/>
    </row>
    <row r="1867" spans="1:47" hidden="1" x14ac:dyDescent="0.25">
      <c r="A1867" s="42">
        <f>COUNTIFS(Attd_Sheet[Student ID],Attd_Sheet[[#This Row],[Student ID]])</f>
        <v>0</v>
      </c>
      <c r="B1867" s="13"/>
      <c r="C1867" s="13"/>
      <c r="D1867" s="76"/>
      <c r="E1867" s="75"/>
      <c r="F1867" s="15"/>
      <c r="G1867" s="78"/>
      <c r="H1867" s="15"/>
      <c r="I1867" s="193"/>
      <c r="J1867" s="77"/>
      <c r="K1867" s="4"/>
      <c r="L1867" s="4"/>
      <c r="M1867" s="4"/>
      <c r="N1867" s="185"/>
      <c r="O1867" s="4"/>
      <c r="P1867" s="4"/>
      <c r="Q1867" s="4"/>
      <c r="R1867" s="4"/>
      <c r="S1867" s="4"/>
      <c r="T1867" s="4"/>
      <c r="U1867" s="4"/>
      <c r="V1867" s="4"/>
      <c r="W1867" s="185"/>
      <c r="X1867" s="4"/>
      <c r="Y1867" s="4"/>
      <c r="Z1867" s="4"/>
      <c r="AA1867" s="4"/>
      <c r="AB1867" s="4"/>
      <c r="AC1867" s="4"/>
      <c r="AD1867" s="4"/>
      <c r="AE1867" s="236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5">
        <f ca="1">COUNTIFS(INDIRECT(Data!$J$2),"&lt;&gt;")</f>
        <v>0</v>
      </c>
      <c r="AQ1867" s="45">
        <f ca="1">COUNTIFS(INDIRECT(Data!$J$2),"P")</f>
        <v>0</v>
      </c>
      <c r="AR1867" s="45">
        <f ca="1">COUNTIFS(INDIRECT(Data!$J$2),"A")</f>
        <v>0</v>
      </c>
      <c r="AS1867" s="46">
        <f ca="1">COUNTIFS(INDIRECT(Data!$J$2),"L")</f>
        <v>0</v>
      </c>
      <c r="AT1867" s="47" t="str">
        <f ca="1">IFERROR(Attd_Sheet[[#This Row],[Classes Attended]]/Attd_Sheet[[#This Row],[Column1]],"")</f>
        <v/>
      </c>
      <c r="AU1867" s="26"/>
    </row>
    <row r="1868" spans="1:47" hidden="1" x14ac:dyDescent="0.25">
      <c r="A1868" s="42">
        <f>COUNTIFS(Attd_Sheet[Student ID],Attd_Sheet[[#This Row],[Student ID]])</f>
        <v>0</v>
      </c>
      <c r="B1868" s="13"/>
      <c r="C1868" s="13"/>
      <c r="D1868" s="76"/>
      <c r="E1868" s="75"/>
      <c r="F1868" s="15"/>
      <c r="G1868" s="78"/>
      <c r="H1868" s="15"/>
      <c r="I1868" s="193"/>
      <c r="J1868" s="77"/>
      <c r="K1868" s="4"/>
      <c r="L1868" s="4"/>
      <c r="M1868" s="4"/>
      <c r="N1868" s="185"/>
      <c r="O1868" s="4"/>
      <c r="P1868" s="4"/>
      <c r="Q1868" s="4"/>
      <c r="R1868" s="4"/>
      <c r="S1868" s="4"/>
      <c r="T1868" s="4"/>
      <c r="U1868" s="4"/>
      <c r="V1868" s="4"/>
      <c r="W1868" s="185"/>
      <c r="X1868" s="4"/>
      <c r="Y1868" s="4"/>
      <c r="Z1868" s="4"/>
      <c r="AA1868" s="4"/>
      <c r="AB1868" s="4"/>
      <c r="AC1868" s="4"/>
      <c r="AD1868" s="4"/>
      <c r="AE1868" s="236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5">
        <f ca="1">COUNTIFS(INDIRECT(Data!$J$2),"&lt;&gt;")</f>
        <v>0</v>
      </c>
      <c r="AQ1868" s="45">
        <f ca="1">COUNTIFS(INDIRECT(Data!$J$2),"P")</f>
        <v>0</v>
      </c>
      <c r="AR1868" s="45">
        <f ca="1">COUNTIFS(INDIRECT(Data!$J$2),"A")</f>
        <v>0</v>
      </c>
      <c r="AS1868" s="46">
        <f ca="1">COUNTIFS(INDIRECT(Data!$J$2),"L")</f>
        <v>0</v>
      </c>
      <c r="AT1868" s="47" t="str">
        <f ca="1">IFERROR(Attd_Sheet[[#This Row],[Classes Attended]]/Attd_Sheet[[#This Row],[Column1]],"")</f>
        <v/>
      </c>
      <c r="AU1868" s="26"/>
    </row>
    <row r="1869" spans="1:47" hidden="1" x14ac:dyDescent="0.25">
      <c r="A1869" s="42">
        <f>COUNTIFS(Attd_Sheet[Student ID],Attd_Sheet[[#This Row],[Student ID]])</f>
        <v>0</v>
      </c>
      <c r="B1869" s="13"/>
      <c r="C1869" s="13"/>
      <c r="D1869" s="76"/>
      <c r="E1869" s="75"/>
      <c r="F1869" s="15"/>
      <c r="G1869" s="78"/>
      <c r="H1869" s="15"/>
      <c r="I1869" s="193"/>
      <c r="J1869" s="77"/>
      <c r="K1869" s="4"/>
      <c r="L1869" s="4"/>
      <c r="M1869" s="4"/>
      <c r="N1869" s="185"/>
      <c r="O1869" s="4"/>
      <c r="P1869" s="4"/>
      <c r="Q1869" s="4"/>
      <c r="R1869" s="4"/>
      <c r="S1869" s="4"/>
      <c r="T1869" s="4"/>
      <c r="U1869" s="4"/>
      <c r="V1869" s="4"/>
      <c r="W1869" s="185"/>
      <c r="X1869" s="4"/>
      <c r="Y1869" s="4"/>
      <c r="Z1869" s="4"/>
      <c r="AA1869" s="4"/>
      <c r="AB1869" s="4"/>
      <c r="AC1869" s="4"/>
      <c r="AD1869" s="4"/>
      <c r="AE1869" s="236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5">
        <f ca="1">COUNTIFS(INDIRECT(Data!$J$2),"&lt;&gt;")</f>
        <v>0</v>
      </c>
      <c r="AQ1869" s="45">
        <f ca="1">COUNTIFS(INDIRECT(Data!$J$2),"P")</f>
        <v>0</v>
      </c>
      <c r="AR1869" s="45">
        <f ca="1">COUNTIFS(INDIRECT(Data!$J$2),"A")</f>
        <v>0</v>
      </c>
      <c r="AS1869" s="46">
        <f ca="1">COUNTIFS(INDIRECT(Data!$J$2),"L")</f>
        <v>0</v>
      </c>
      <c r="AT1869" s="47" t="str">
        <f ca="1">IFERROR(Attd_Sheet[[#This Row],[Classes Attended]]/Attd_Sheet[[#This Row],[Column1]],"")</f>
        <v/>
      </c>
      <c r="AU1869" s="26"/>
    </row>
    <row r="1870" spans="1:47" hidden="1" x14ac:dyDescent="0.25">
      <c r="A1870" s="42">
        <f>COUNTIFS(Attd_Sheet[Student ID],Attd_Sheet[[#This Row],[Student ID]])</f>
        <v>0</v>
      </c>
      <c r="B1870" s="13"/>
      <c r="C1870" s="13"/>
      <c r="D1870" s="76"/>
      <c r="E1870" s="75"/>
      <c r="F1870" s="15"/>
      <c r="G1870" s="78"/>
      <c r="H1870" s="15"/>
      <c r="I1870" s="193"/>
      <c r="J1870" s="77"/>
      <c r="K1870" s="4"/>
      <c r="L1870" s="4"/>
      <c r="M1870" s="4"/>
      <c r="N1870" s="185"/>
      <c r="O1870" s="4"/>
      <c r="P1870" s="4"/>
      <c r="Q1870" s="4"/>
      <c r="R1870" s="4"/>
      <c r="S1870" s="4"/>
      <c r="T1870" s="4"/>
      <c r="U1870" s="4"/>
      <c r="V1870" s="4"/>
      <c r="W1870" s="185"/>
      <c r="X1870" s="4"/>
      <c r="Y1870" s="4"/>
      <c r="Z1870" s="4"/>
      <c r="AA1870" s="4"/>
      <c r="AB1870" s="4"/>
      <c r="AC1870" s="4"/>
      <c r="AD1870" s="4"/>
      <c r="AE1870" s="236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5">
        <f ca="1">COUNTIFS(INDIRECT(Data!$J$2),"&lt;&gt;")</f>
        <v>0</v>
      </c>
      <c r="AQ1870" s="45">
        <f ca="1">COUNTIFS(INDIRECT(Data!$J$2),"P")</f>
        <v>0</v>
      </c>
      <c r="AR1870" s="45">
        <f ca="1">COUNTIFS(INDIRECT(Data!$J$2),"A")</f>
        <v>0</v>
      </c>
      <c r="AS1870" s="46">
        <f ca="1">COUNTIFS(INDIRECT(Data!$J$2),"L")</f>
        <v>0</v>
      </c>
      <c r="AT1870" s="47" t="str">
        <f ca="1">IFERROR(Attd_Sheet[[#This Row],[Classes Attended]]/Attd_Sheet[[#This Row],[Column1]],"")</f>
        <v/>
      </c>
      <c r="AU1870" s="26"/>
    </row>
    <row r="1871" spans="1:47" hidden="1" x14ac:dyDescent="0.25">
      <c r="A1871" s="42">
        <f>COUNTIFS(Attd_Sheet[Student ID],Attd_Sheet[[#This Row],[Student ID]])</f>
        <v>0</v>
      </c>
      <c r="B1871" s="13"/>
      <c r="C1871" s="13"/>
      <c r="D1871" s="76"/>
      <c r="E1871" s="75"/>
      <c r="F1871" s="15"/>
      <c r="G1871" s="78"/>
      <c r="H1871" s="15"/>
      <c r="I1871" s="193"/>
      <c r="J1871" s="77"/>
      <c r="K1871" s="4"/>
      <c r="L1871" s="4"/>
      <c r="M1871" s="4"/>
      <c r="N1871" s="185"/>
      <c r="O1871" s="4"/>
      <c r="P1871" s="4"/>
      <c r="Q1871" s="4"/>
      <c r="R1871" s="4"/>
      <c r="S1871" s="4"/>
      <c r="T1871" s="4"/>
      <c r="U1871" s="4"/>
      <c r="V1871" s="4"/>
      <c r="W1871" s="185"/>
      <c r="X1871" s="4"/>
      <c r="Y1871" s="4"/>
      <c r="Z1871" s="4"/>
      <c r="AA1871" s="4"/>
      <c r="AB1871" s="4"/>
      <c r="AC1871" s="4"/>
      <c r="AD1871" s="4"/>
      <c r="AE1871" s="236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5">
        <f ca="1">COUNTIFS(INDIRECT(Data!$J$2),"&lt;&gt;")</f>
        <v>0</v>
      </c>
      <c r="AQ1871" s="45">
        <f ca="1">COUNTIFS(INDIRECT(Data!$J$2),"P")</f>
        <v>0</v>
      </c>
      <c r="AR1871" s="45">
        <f ca="1">COUNTIFS(INDIRECT(Data!$J$2),"A")</f>
        <v>0</v>
      </c>
      <c r="AS1871" s="46">
        <f ca="1">COUNTIFS(INDIRECT(Data!$J$2),"L")</f>
        <v>0</v>
      </c>
      <c r="AT1871" s="47" t="str">
        <f ca="1">IFERROR(Attd_Sheet[[#This Row],[Classes Attended]]/Attd_Sheet[[#This Row],[Column1]],"")</f>
        <v/>
      </c>
      <c r="AU1871" s="26"/>
    </row>
    <row r="1872" spans="1:47" hidden="1" x14ac:dyDescent="0.25">
      <c r="A1872" s="42">
        <f>COUNTIFS(Attd_Sheet[Student ID],Attd_Sheet[[#This Row],[Student ID]])</f>
        <v>0</v>
      </c>
      <c r="B1872" s="13"/>
      <c r="C1872" s="13"/>
      <c r="D1872" s="76"/>
      <c r="E1872" s="75"/>
      <c r="F1872" s="15"/>
      <c r="G1872" s="78"/>
      <c r="H1872" s="15"/>
      <c r="I1872" s="193"/>
      <c r="J1872" s="77"/>
      <c r="K1872" s="4"/>
      <c r="L1872" s="4"/>
      <c r="M1872" s="4"/>
      <c r="N1872" s="185"/>
      <c r="O1872" s="4"/>
      <c r="P1872" s="4"/>
      <c r="Q1872" s="4"/>
      <c r="R1872" s="4"/>
      <c r="S1872" s="4"/>
      <c r="T1872" s="4"/>
      <c r="U1872" s="4"/>
      <c r="V1872" s="4"/>
      <c r="W1872" s="185"/>
      <c r="X1872" s="4"/>
      <c r="Y1872" s="4"/>
      <c r="Z1872" s="4"/>
      <c r="AA1872" s="4"/>
      <c r="AB1872" s="4"/>
      <c r="AC1872" s="4"/>
      <c r="AD1872" s="4"/>
      <c r="AE1872" s="236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5">
        <f ca="1">COUNTIFS(INDIRECT(Data!$J$2),"&lt;&gt;")</f>
        <v>0</v>
      </c>
      <c r="AQ1872" s="45">
        <f ca="1">COUNTIFS(INDIRECT(Data!$J$2),"P")</f>
        <v>0</v>
      </c>
      <c r="AR1872" s="45">
        <f ca="1">COUNTIFS(INDIRECT(Data!$J$2),"A")</f>
        <v>0</v>
      </c>
      <c r="AS1872" s="46">
        <f ca="1">COUNTIFS(INDIRECT(Data!$J$2),"L")</f>
        <v>0</v>
      </c>
      <c r="AT1872" s="47" t="str">
        <f ca="1">IFERROR(Attd_Sheet[[#This Row],[Classes Attended]]/Attd_Sheet[[#This Row],[Column1]],"")</f>
        <v/>
      </c>
      <c r="AU1872" s="26"/>
    </row>
    <row r="1873" spans="1:47" hidden="1" x14ac:dyDescent="0.25">
      <c r="A1873" s="42">
        <f>COUNTIFS(Attd_Sheet[Student ID],Attd_Sheet[[#This Row],[Student ID]])</f>
        <v>0</v>
      </c>
      <c r="B1873" s="13"/>
      <c r="C1873" s="13"/>
      <c r="D1873" s="76"/>
      <c r="E1873" s="75"/>
      <c r="F1873" s="15"/>
      <c r="G1873" s="78"/>
      <c r="H1873" s="15"/>
      <c r="I1873" s="193"/>
      <c r="J1873" s="77"/>
      <c r="K1873" s="4"/>
      <c r="L1873" s="4"/>
      <c r="M1873" s="4"/>
      <c r="N1873" s="185"/>
      <c r="O1873" s="4"/>
      <c r="P1873" s="4"/>
      <c r="Q1873" s="4"/>
      <c r="R1873" s="4"/>
      <c r="S1873" s="4"/>
      <c r="T1873" s="4"/>
      <c r="U1873" s="4"/>
      <c r="V1873" s="4"/>
      <c r="W1873" s="185"/>
      <c r="X1873" s="4"/>
      <c r="Y1873" s="4"/>
      <c r="Z1873" s="4"/>
      <c r="AA1873" s="4"/>
      <c r="AB1873" s="4"/>
      <c r="AC1873" s="4"/>
      <c r="AD1873" s="4"/>
      <c r="AE1873" s="236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5">
        <f ca="1">COUNTIFS(INDIRECT(Data!$J$2),"&lt;&gt;")</f>
        <v>0</v>
      </c>
      <c r="AQ1873" s="45">
        <f ca="1">COUNTIFS(INDIRECT(Data!$J$2),"P")</f>
        <v>0</v>
      </c>
      <c r="AR1873" s="45">
        <f ca="1">COUNTIFS(INDIRECT(Data!$J$2),"A")</f>
        <v>0</v>
      </c>
      <c r="AS1873" s="46">
        <f ca="1">COUNTIFS(INDIRECT(Data!$J$2),"L")</f>
        <v>0</v>
      </c>
      <c r="AT1873" s="47" t="str">
        <f ca="1">IFERROR(Attd_Sheet[[#This Row],[Classes Attended]]/Attd_Sheet[[#This Row],[Column1]],"")</f>
        <v/>
      </c>
      <c r="AU1873" s="26"/>
    </row>
    <row r="1874" spans="1:47" hidden="1" x14ac:dyDescent="0.25">
      <c r="A1874" s="42">
        <f>COUNTIFS(Attd_Sheet[Student ID],Attd_Sheet[[#This Row],[Student ID]])</f>
        <v>0</v>
      </c>
      <c r="B1874" s="13"/>
      <c r="C1874" s="13"/>
      <c r="D1874" s="76"/>
      <c r="E1874" s="75"/>
      <c r="F1874" s="15"/>
      <c r="G1874" s="78"/>
      <c r="H1874" s="15"/>
      <c r="I1874" s="193"/>
      <c r="J1874" s="77"/>
      <c r="K1874" s="4"/>
      <c r="L1874" s="4"/>
      <c r="M1874" s="4"/>
      <c r="N1874" s="185"/>
      <c r="O1874" s="4"/>
      <c r="P1874" s="4"/>
      <c r="Q1874" s="4"/>
      <c r="R1874" s="4"/>
      <c r="S1874" s="4"/>
      <c r="T1874" s="4"/>
      <c r="U1874" s="4"/>
      <c r="V1874" s="4"/>
      <c r="W1874" s="185"/>
      <c r="X1874" s="4"/>
      <c r="Y1874" s="4"/>
      <c r="Z1874" s="4"/>
      <c r="AA1874" s="4"/>
      <c r="AB1874" s="4"/>
      <c r="AC1874" s="4"/>
      <c r="AD1874" s="4"/>
      <c r="AE1874" s="236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5">
        <f ca="1">COUNTIFS(INDIRECT(Data!$J$2),"&lt;&gt;")</f>
        <v>0</v>
      </c>
      <c r="AQ1874" s="45">
        <f ca="1">COUNTIFS(INDIRECT(Data!$J$2),"P")</f>
        <v>0</v>
      </c>
      <c r="AR1874" s="45">
        <f ca="1">COUNTIFS(INDIRECT(Data!$J$2),"A")</f>
        <v>0</v>
      </c>
      <c r="AS1874" s="46">
        <f ca="1">COUNTIFS(INDIRECT(Data!$J$2),"L")</f>
        <v>0</v>
      </c>
      <c r="AT1874" s="47" t="str">
        <f ca="1">IFERROR(Attd_Sheet[[#This Row],[Classes Attended]]/Attd_Sheet[[#This Row],[Column1]],"")</f>
        <v/>
      </c>
      <c r="AU1874" s="26"/>
    </row>
    <row r="1875" spans="1:47" hidden="1" x14ac:dyDescent="0.25">
      <c r="A1875" s="42">
        <f>COUNTIFS(Attd_Sheet[Student ID],Attd_Sheet[[#This Row],[Student ID]])</f>
        <v>0</v>
      </c>
      <c r="B1875" s="13"/>
      <c r="C1875" s="13"/>
      <c r="D1875" s="76"/>
      <c r="E1875" s="75"/>
      <c r="F1875" s="15"/>
      <c r="G1875" s="78"/>
      <c r="H1875" s="15"/>
      <c r="I1875" s="193"/>
      <c r="J1875" s="77"/>
      <c r="K1875" s="4"/>
      <c r="L1875" s="4"/>
      <c r="M1875" s="4"/>
      <c r="N1875" s="185"/>
      <c r="O1875" s="4"/>
      <c r="P1875" s="4"/>
      <c r="Q1875" s="4"/>
      <c r="R1875" s="4"/>
      <c r="S1875" s="4"/>
      <c r="T1875" s="4"/>
      <c r="U1875" s="4"/>
      <c r="V1875" s="4"/>
      <c r="W1875" s="185"/>
      <c r="X1875" s="4"/>
      <c r="Y1875" s="4"/>
      <c r="Z1875" s="4"/>
      <c r="AA1875" s="4"/>
      <c r="AB1875" s="4"/>
      <c r="AC1875" s="4"/>
      <c r="AD1875" s="4"/>
      <c r="AE1875" s="236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5">
        <f ca="1">COUNTIFS(INDIRECT(Data!$J$2),"&lt;&gt;")</f>
        <v>0</v>
      </c>
      <c r="AQ1875" s="45">
        <f ca="1">COUNTIFS(INDIRECT(Data!$J$2),"P")</f>
        <v>0</v>
      </c>
      <c r="AR1875" s="45">
        <f ca="1">COUNTIFS(INDIRECT(Data!$J$2),"A")</f>
        <v>0</v>
      </c>
      <c r="AS1875" s="46">
        <f ca="1">COUNTIFS(INDIRECT(Data!$J$2),"L")</f>
        <v>0</v>
      </c>
      <c r="AT1875" s="47" t="str">
        <f ca="1">IFERROR(Attd_Sheet[[#This Row],[Classes Attended]]/Attd_Sheet[[#This Row],[Column1]],"")</f>
        <v/>
      </c>
      <c r="AU1875" s="26"/>
    </row>
    <row r="1876" spans="1:47" hidden="1" x14ac:dyDescent="0.25">
      <c r="A1876" s="42">
        <f>COUNTIFS(Attd_Sheet[Student ID],Attd_Sheet[[#This Row],[Student ID]])</f>
        <v>0</v>
      </c>
      <c r="B1876" s="13"/>
      <c r="C1876" s="13"/>
      <c r="D1876" s="76"/>
      <c r="E1876" s="75"/>
      <c r="F1876" s="15"/>
      <c r="G1876" s="78"/>
      <c r="H1876" s="15"/>
      <c r="I1876" s="193"/>
      <c r="J1876" s="77"/>
      <c r="K1876" s="4"/>
      <c r="L1876" s="4"/>
      <c r="M1876" s="4"/>
      <c r="N1876" s="185"/>
      <c r="O1876" s="4"/>
      <c r="P1876" s="4"/>
      <c r="Q1876" s="4"/>
      <c r="R1876" s="4"/>
      <c r="S1876" s="4"/>
      <c r="T1876" s="4"/>
      <c r="U1876" s="4"/>
      <c r="V1876" s="4"/>
      <c r="W1876" s="185"/>
      <c r="X1876" s="4"/>
      <c r="Y1876" s="4"/>
      <c r="Z1876" s="4"/>
      <c r="AA1876" s="4"/>
      <c r="AB1876" s="4"/>
      <c r="AC1876" s="4"/>
      <c r="AD1876" s="4"/>
      <c r="AE1876" s="236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5">
        <f ca="1">COUNTIFS(INDIRECT(Data!$J$2),"&lt;&gt;")</f>
        <v>0</v>
      </c>
      <c r="AQ1876" s="45">
        <f ca="1">COUNTIFS(INDIRECT(Data!$J$2),"P")</f>
        <v>0</v>
      </c>
      <c r="AR1876" s="45">
        <f ca="1">COUNTIFS(INDIRECT(Data!$J$2),"A")</f>
        <v>0</v>
      </c>
      <c r="AS1876" s="46">
        <f ca="1">COUNTIFS(INDIRECT(Data!$J$2),"L")</f>
        <v>0</v>
      </c>
      <c r="AT1876" s="47" t="str">
        <f ca="1">IFERROR(Attd_Sheet[[#This Row],[Classes Attended]]/Attd_Sheet[[#This Row],[Column1]],"")</f>
        <v/>
      </c>
      <c r="AU1876" s="26"/>
    </row>
    <row r="1877" spans="1:47" hidden="1" x14ac:dyDescent="0.25">
      <c r="A1877" s="42">
        <f>COUNTIFS(Attd_Sheet[Student ID],Attd_Sheet[[#This Row],[Student ID]])</f>
        <v>0</v>
      </c>
      <c r="B1877" s="13"/>
      <c r="C1877" s="13"/>
      <c r="D1877" s="76"/>
      <c r="E1877" s="75"/>
      <c r="F1877" s="15"/>
      <c r="G1877" s="78"/>
      <c r="H1877" s="15"/>
      <c r="I1877" s="193"/>
      <c r="J1877" s="77"/>
      <c r="K1877" s="4"/>
      <c r="L1877" s="4"/>
      <c r="M1877" s="4"/>
      <c r="N1877" s="185"/>
      <c r="O1877" s="4"/>
      <c r="P1877" s="4"/>
      <c r="Q1877" s="4"/>
      <c r="R1877" s="4"/>
      <c r="S1877" s="4"/>
      <c r="T1877" s="4"/>
      <c r="U1877" s="4"/>
      <c r="V1877" s="4"/>
      <c r="W1877" s="185"/>
      <c r="X1877" s="4"/>
      <c r="Y1877" s="4"/>
      <c r="Z1877" s="4"/>
      <c r="AA1877" s="4"/>
      <c r="AB1877" s="4"/>
      <c r="AC1877" s="4"/>
      <c r="AD1877" s="4"/>
      <c r="AE1877" s="236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5">
        <f ca="1">COUNTIFS(INDIRECT(Data!$J$2),"&lt;&gt;")</f>
        <v>0</v>
      </c>
      <c r="AQ1877" s="45">
        <f ca="1">COUNTIFS(INDIRECT(Data!$J$2),"P")</f>
        <v>0</v>
      </c>
      <c r="AR1877" s="45">
        <f ca="1">COUNTIFS(INDIRECT(Data!$J$2),"A")</f>
        <v>0</v>
      </c>
      <c r="AS1877" s="46">
        <f ca="1">COUNTIFS(INDIRECT(Data!$J$2),"L")</f>
        <v>0</v>
      </c>
      <c r="AT1877" s="47" t="str">
        <f ca="1">IFERROR(Attd_Sheet[[#This Row],[Classes Attended]]/Attd_Sheet[[#This Row],[Column1]],"")</f>
        <v/>
      </c>
      <c r="AU1877" s="26"/>
    </row>
    <row r="1878" spans="1:47" hidden="1" x14ac:dyDescent="0.25">
      <c r="A1878" s="42">
        <f>COUNTIFS(Attd_Sheet[Student ID],Attd_Sheet[[#This Row],[Student ID]])</f>
        <v>0</v>
      </c>
      <c r="B1878" s="13"/>
      <c r="C1878" s="13"/>
      <c r="D1878" s="76"/>
      <c r="E1878" s="75"/>
      <c r="F1878" s="15"/>
      <c r="G1878" s="78"/>
      <c r="H1878" s="15"/>
      <c r="I1878" s="193"/>
      <c r="J1878" s="77"/>
      <c r="K1878" s="4"/>
      <c r="L1878" s="4"/>
      <c r="M1878" s="4"/>
      <c r="N1878" s="185"/>
      <c r="O1878" s="4"/>
      <c r="P1878" s="4"/>
      <c r="Q1878" s="4"/>
      <c r="R1878" s="4"/>
      <c r="S1878" s="4"/>
      <c r="T1878" s="4"/>
      <c r="U1878" s="4"/>
      <c r="V1878" s="4"/>
      <c r="W1878" s="185"/>
      <c r="X1878" s="4"/>
      <c r="Y1878" s="4"/>
      <c r="Z1878" s="4"/>
      <c r="AA1878" s="4"/>
      <c r="AB1878" s="4"/>
      <c r="AC1878" s="4"/>
      <c r="AD1878" s="4"/>
      <c r="AE1878" s="236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5">
        <f ca="1">COUNTIFS(INDIRECT(Data!$J$2),"&lt;&gt;")</f>
        <v>0</v>
      </c>
      <c r="AQ1878" s="45">
        <f ca="1">COUNTIFS(INDIRECT(Data!$J$2),"P")</f>
        <v>0</v>
      </c>
      <c r="AR1878" s="45">
        <f ca="1">COUNTIFS(INDIRECT(Data!$J$2),"A")</f>
        <v>0</v>
      </c>
      <c r="AS1878" s="46">
        <f ca="1">COUNTIFS(INDIRECT(Data!$J$2),"L")</f>
        <v>0</v>
      </c>
      <c r="AT1878" s="47" t="str">
        <f ca="1">IFERROR(Attd_Sheet[[#This Row],[Classes Attended]]/Attd_Sheet[[#This Row],[Column1]],"")</f>
        <v/>
      </c>
      <c r="AU1878" s="26"/>
    </row>
    <row r="1879" spans="1:47" hidden="1" x14ac:dyDescent="0.25">
      <c r="A1879" s="42">
        <f>COUNTIFS(Attd_Sheet[Student ID],Attd_Sheet[[#This Row],[Student ID]])</f>
        <v>0</v>
      </c>
      <c r="B1879" s="13"/>
      <c r="C1879" s="13"/>
      <c r="D1879" s="76"/>
      <c r="E1879" s="75"/>
      <c r="F1879" s="15"/>
      <c r="G1879" s="78"/>
      <c r="H1879" s="15"/>
      <c r="I1879" s="193"/>
      <c r="J1879" s="77"/>
      <c r="K1879" s="4"/>
      <c r="L1879" s="4"/>
      <c r="M1879" s="4"/>
      <c r="N1879" s="185"/>
      <c r="O1879" s="4"/>
      <c r="P1879" s="4"/>
      <c r="Q1879" s="4"/>
      <c r="R1879" s="4"/>
      <c r="S1879" s="4"/>
      <c r="T1879" s="4"/>
      <c r="U1879" s="4"/>
      <c r="V1879" s="4"/>
      <c r="W1879" s="185"/>
      <c r="X1879" s="4"/>
      <c r="Y1879" s="4"/>
      <c r="Z1879" s="4"/>
      <c r="AA1879" s="4"/>
      <c r="AB1879" s="4"/>
      <c r="AC1879" s="4"/>
      <c r="AD1879" s="4"/>
      <c r="AE1879" s="236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5">
        <f ca="1">COUNTIFS(INDIRECT(Data!$J$2),"&lt;&gt;")</f>
        <v>0</v>
      </c>
      <c r="AQ1879" s="45">
        <f ca="1">COUNTIFS(INDIRECT(Data!$J$2),"P")</f>
        <v>0</v>
      </c>
      <c r="AR1879" s="45">
        <f ca="1">COUNTIFS(INDIRECT(Data!$J$2),"A")</f>
        <v>0</v>
      </c>
      <c r="AS1879" s="46">
        <f ca="1">COUNTIFS(INDIRECT(Data!$J$2),"L")</f>
        <v>0</v>
      </c>
      <c r="AT1879" s="47" t="str">
        <f ca="1">IFERROR(Attd_Sheet[[#This Row],[Classes Attended]]/Attd_Sheet[[#This Row],[Column1]],"")</f>
        <v/>
      </c>
      <c r="AU1879" s="26"/>
    </row>
    <row r="1880" spans="1:47" hidden="1" x14ac:dyDescent="0.25">
      <c r="A1880" s="42">
        <f>COUNTIFS(Attd_Sheet[Student ID],Attd_Sheet[[#This Row],[Student ID]])</f>
        <v>0</v>
      </c>
      <c r="B1880" s="13"/>
      <c r="C1880" s="13"/>
      <c r="D1880" s="76"/>
      <c r="E1880" s="75"/>
      <c r="F1880" s="15"/>
      <c r="G1880" s="78"/>
      <c r="H1880" s="15"/>
      <c r="I1880" s="193"/>
      <c r="J1880" s="77"/>
      <c r="K1880" s="4"/>
      <c r="L1880" s="4"/>
      <c r="M1880" s="4"/>
      <c r="N1880" s="185"/>
      <c r="O1880" s="4"/>
      <c r="P1880" s="4"/>
      <c r="Q1880" s="4"/>
      <c r="R1880" s="4"/>
      <c r="S1880" s="4"/>
      <c r="T1880" s="4"/>
      <c r="U1880" s="4"/>
      <c r="V1880" s="4"/>
      <c r="W1880" s="185"/>
      <c r="X1880" s="4"/>
      <c r="Y1880" s="4"/>
      <c r="Z1880" s="4"/>
      <c r="AA1880" s="4"/>
      <c r="AB1880" s="4"/>
      <c r="AC1880" s="4"/>
      <c r="AD1880" s="4"/>
      <c r="AE1880" s="236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5">
        <f ca="1">COUNTIFS(INDIRECT(Data!$J$2),"&lt;&gt;")</f>
        <v>0</v>
      </c>
      <c r="AQ1880" s="45">
        <f ca="1">COUNTIFS(INDIRECT(Data!$J$2),"P")</f>
        <v>0</v>
      </c>
      <c r="AR1880" s="45">
        <f ca="1">COUNTIFS(INDIRECT(Data!$J$2),"A")</f>
        <v>0</v>
      </c>
      <c r="AS1880" s="46">
        <f ca="1">COUNTIFS(INDIRECT(Data!$J$2),"L")</f>
        <v>0</v>
      </c>
      <c r="AT1880" s="47" t="str">
        <f ca="1">IFERROR(Attd_Sheet[[#This Row],[Classes Attended]]/Attd_Sheet[[#This Row],[Column1]],"")</f>
        <v/>
      </c>
      <c r="AU1880" s="26"/>
    </row>
    <row r="1881" spans="1:47" hidden="1" x14ac:dyDescent="0.25">
      <c r="A1881" s="42">
        <f>COUNTIFS(Attd_Sheet[Student ID],Attd_Sheet[[#This Row],[Student ID]])</f>
        <v>0</v>
      </c>
      <c r="B1881" s="13"/>
      <c r="C1881" s="13"/>
      <c r="D1881" s="76"/>
      <c r="E1881" s="75"/>
      <c r="F1881" s="15"/>
      <c r="G1881" s="78"/>
      <c r="H1881" s="15"/>
      <c r="I1881" s="193"/>
      <c r="J1881" s="77"/>
      <c r="K1881" s="4"/>
      <c r="L1881" s="4"/>
      <c r="M1881" s="4"/>
      <c r="N1881" s="185"/>
      <c r="O1881" s="4"/>
      <c r="P1881" s="4"/>
      <c r="Q1881" s="4"/>
      <c r="R1881" s="4"/>
      <c r="S1881" s="4"/>
      <c r="T1881" s="4"/>
      <c r="U1881" s="4"/>
      <c r="V1881" s="4"/>
      <c r="W1881" s="185"/>
      <c r="X1881" s="4"/>
      <c r="Y1881" s="4"/>
      <c r="Z1881" s="4"/>
      <c r="AA1881" s="4"/>
      <c r="AB1881" s="4"/>
      <c r="AC1881" s="4"/>
      <c r="AD1881" s="4"/>
      <c r="AE1881" s="236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5">
        <f ca="1">COUNTIFS(INDIRECT(Data!$J$2),"&lt;&gt;")</f>
        <v>0</v>
      </c>
      <c r="AQ1881" s="45">
        <f ca="1">COUNTIFS(INDIRECT(Data!$J$2),"P")</f>
        <v>0</v>
      </c>
      <c r="AR1881" s="45">
        <f ca="1">COUNTIFS(INDIRECT(Data!$J$2),"A")</f>
        <v>0</v>
      </c>
      <c r="AS1881" s="46">
        <f ca="1">COUNTIFS(INDIRECT(Data!$J$2),"L")</f>
        <v>0</v>
      </c>
      <c r="AT1881" s="47" t="str">
        <f ca="1">IFERROR(Attd_Sheet[[#This Row],[Classes Attended]]/Attd_Sheet[[#This Row],[Column1]],"")</f>
        <v/>
      </c>
      <c r="AU1881" s="26"/>
    </row>
    <row r="1882" spans="1:47" hidden="1" x14ac:dyDescent="0.25">
      <c r="A1882" s="42">
        <f>COUNTIFS(Attd_Sheet[Student ID],Attd_Sheet[[#This Row],[Student ID]])</f>
        <v>0</v>
      </c>
      <c r="B1882" s="13"/>
      <c r="C1882" s="13"/>
      <c r="D1882" s="76"/>
      <c r="E1882" s="75"/>
      <c r="F1882" s="15"/>
      <c r="G1882" s="78"/>
      <c r="H1882" s="15"/>
      <c r="I1882" s="193"/>
      <c r="J1882" s="77"/>
      <c r="K1882" s="4"/>
      <c r="L1882" s="4"/>
      <c r="M1882" s="4"/>
      <c r="N1882" s="185"/>
      <c r="O1882" s="4"/>
      <c r="P1882" s="4"/>
      <c r="Q1882" s="4"/>
      <c r="R1882" s="4"/>
      <c r="S1882" s="4"/>
      <c r="T1882" s="4"/>
      <c r="U1882" s="4"/>
      <c r="V1882" s="4"/>
      <c r="W1882" s="185"/>
      <c r="X1882" s="4"/>
      <c r="Y1882" s="4"/>
      <c r="Z1882" s="4"/>
      <c r="AA1882" s="4"/>
      <c r="AB1882" s="4"/>
      <c r="AC1882" s="4"/>
      <c r="AD1882" s="4"/>
      <c r="AE1882" s="236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5">
        <f ca="1">COUNTIFS(INDIRECT(Data!$J$2),"&lt;&gt;")</f>
        <v>0</v>
      </c>
      <c r="AQ1882" s="45">
        <f ca="1">COUNTIFS(INDIRECT(Data!$J$2),"P")</f>
        <v>0</v>
      </c>
      <c r="AR1882" s="45">
        <f ca="1">COUNTIFS(INDIRECT(Data!$J$2),"A")</f>
        <v>0</v>
      </c>
      <c r="AS1882" s="46">
        <f ca="1">COUNTIFS(INDIRECT(Data!$J$2),"L")</f>
        <v>0</v>
      </c>
      <c r="AT1882" s="47" t="str">
        <f ca="1">IFERROR(Attd_Sheet[[#This Row],[Classes Attended]]/Attd_Sheet[[#This Row],[Column1]],"")</f>
        <v/>
      </c>
      <c r="AU1882" s="26"/>
    </row>
    <row r="1883" spans="1:47" hidden="1" x14ac:dyDescent="0.25">
      <c r="A1883" s="42">
        <f>COUNTIFS(Attd_Sheet[Student ID],Attd_Sheet[[#This Row],[Student ID]])</f>
        <v>0</v>
      </c>
      <c r="B1883" s="13"/>
      <c r="C1883" s="13"/>
      <c r="D1883" s="76"/>
      <c r="E1883" s="75"/>
      <c r="F1883" s="15"/>
      <c r="G1883" s="78"/>
      <c r="H1883" s="15"/>
      <c r="I1883" s="193"/>
      <c r="J1883" s="77"/>
      <c r="K1883" s="4"/>
      <c r="L1883" s="4"/>
      <c r="M1883" s="4"/>
      <c r="N1883" s="185"/>
      <c r="O1883" s="4"/>
      <c r="P1883" s="4"/>
      <c r="Q1883" s="4"/>
      <c r="R1883" s="4"/>
      <c r="S1883" s="4"/>
      <c r="T1883" s="4"/>
      <c r="U1883" s="4"/>
      <c r="V1883" s="4"/>
      <c r="W1883" s="185"/>
      <c r="X1883" s="4"/>
      <c r="Y1883" s="4"/>
      <c r="Z1883" s="4"/>
      <c r="AA1883" s="4"/>
      <c r="AB1883" s="4"/>
      <c r="AC1883" s="4"/>
      <c r="AD1883" s="4"/>
      <c r="AE1883" s="236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5">
        <f ca="1">COUNTIFS(INDIRECT(Data!$J$2),"&lt;&gt;")</f>
        <v>0</v>
      </c>
      <c r="AQ1883" s="45">
        <f ca="1">COUNTIFS(INDIRECT(Data!$J$2),"P")</f>
        <v>0</v>
      </c>
      <c r="AR1883" s="45">
        <f ca="1">COUNTIFS(INDIRECT(Data!$J$2),"A")</f>
        <v>0</v>
      </c>
      <c r="AS1883" s="46">
        <f ca="1">COUNTIFS(INDIRECT(Data!$J$2),"L")</f>
        <v>0</v>
      </c>
      <c r="AT1883" s="47" t="str">
        <f ca="1">IFERROR(Attd_Sheet[[#This Row],[Classes Attended]]/Attd_Sheet[[#This Row],[Column1]],"")</f>
        <v/>
      </c>
      <c r="AU1883" s="26"/>
    </row>
    <row r="1884" spans="1:47" hidden="1" x14ac:dyDescent="0.25">
      <c r="A1884" s="42">
        <f>COUNTIFS(Attd_Sheet[Student ID],Attd_Sheet[[#This Row],[Student ID]])</f>
        <v>0</v>
      </c>
      <c r="B1884" s="13"/>
      <c r="C1884" s="13"/>
      <c r="D1884" s="76"/>
      <c r="E1884" s="75"/>
      <c r="F1884" s="15"/>
      <c r="G1884" s="78"/>
      <c r="H1884" s="15"/>
      <c r="I1884" s="193"/>
      <c r="J1884" s="77"/>
      <c r="K1884" s="4"/>
      <c r="L1884" s="4"/>
      <c r="M1884" s="4"/>
      <c r="N1884" s="185"/>
      <c r="O1884" s="4"/>
      <c r="P1884" s="4"/>
      <c r="Q1884" s="4"/>
      <c r="R1884" s="4"/>
      <c r="S1884" s="4"/>
      <c r="T1884" s="4"/>
      <c r="U1884" s="4"/>
      <c r="V1884" s="4"/>
      <c r="W1884" s="185"/>
      <c r="X1884" s="4"/>
      <c r="Y1884" s="4"/>
      <c r="Z1884" s="4"/>
      <c r="AA1884" s="4"/>
      <c r="AB1884" s="4"/>
      <c r="AC1884" s="4"/>
      <c r="AD1884" s="4"/>
      <c r="AE1884" s="236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5">
        <f ca="1">COUNTIFS(INDIRECT(Data!$J$2),"&lt;&gt;")</f>
        <v>0</v>
      </c>
      <c r="AQ1884" s="45">
        <f ca="1">COUNTIFS(INDIRECT(Data!$J$2),"P")</f>
        <v>0</v>
      </c>
      <c r="AR1884" s="45">
        <f ca="1">COUNTIFS(INDIRECT(Data!$J$2),"A")</f>
        <v>0</v>
      </c>
      <c r="AS1884" s="46">
        <f ca="1">COUNTIFS(INDIRECT(Data!$J$2),"L")</f>
        <v>0</v>
      </c>
      <c r="AT1884" s="47" t="str">
        <f ca="1">IFERROR(Attd_Sheet[[#This Row],[Classes Attended]]/Attd_Sheet[[#This Row],[Column1]],"")</f>
        <v/>
      </c>
      <c r="AU1884" s="26"/>
    </row>
    <row r="1885" spans="1:47" hidden="1" x14ac:dyDescent="0.25">
      <c r="A1885" s="42">
        <f>COUNTIFS(Attd_Sheet[Student ID],Attd_Sheet[[#This Row],[Student ID]])</f>
        <v>0</v>
      </c>
      <c r="B1885" s="13"/>
      <c r="C1885" s="13"/>
      <c r="D1885" s="76"/>
      <c r="E1885" s="75"/>
      <c r="F1885" s="15"/>
      <c r="G1885" s="78"/>
      <c r="H1885" s="15"/>
      <c r="I1885" s="193"/>
      <c r="J1885" s="77"/>
      <c r="K1885" s="4"/>
      <c r="L1885" s="4"/>
      <c r="M1885" s="4"/>
      <c r="N1885" s="185"/>
      <c r="O1885" s="4"/>
      <c r="P1885" s="4"/>
      <c r="Q1885" s="4"/>
      <c r="R1885" s="4"/>
      <c r="S1885" s="4"/>
      <c r="T1885" s="4"/>
      <c r="U1885" s="4"/>
      <c r="V1885" s="4"/>
      <c r="W1885" s="185"/>
      <c r="X1885" s="4"/>
      <c r="Y1885" s="4"/>
      <c r="Z1885" s="4"/>
      <c r="AA1885" s="4"/>
      <c r="AB1885" s="4"/>
      <c r="AC1885" s="4"/>
      <c r="AD1885" s="4"/>
      <c r="AE1885" s="236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5">
        <f ca="1">COUNTIFS(INDIRECT(Data!$J$2),"&lt;&gt;")</f>
        <v>0</v>
      </c>
      <c r="AQ1885" s="45">
        <f ca="1">COUNTIFS(INDIRECT(Data!$J$2),"P")</f>
        <v>0</v>
      </c>
      <c r="AR1885" s="45">
        <f ca="1">COUNTIFS(INDIRECT(Data!$J$2),"A")</f>
        <v>0</v>
      </c>
      <c r="AS1885" s="46">
        <f ca="1">COUNTIFS(INDIRECT(Data!$J$2),"L")</f>
        <v>0</v>
      </c>
      <c r="AT1885" s="47" t="str">
        <f ca="1">IFERROR(Attd_Sheet[[#This Row],[Classes Attended]]/Attd_Sheet[[#This Row],[Column1]],"")</f>
        <v/>
      </c>
      <c r="AU1885" s="26"/>
    </row>
    <row r="1886" spans="1:47" hidden="1" x14ac:dyDescent="0.25">
      <c r="A1886" s="42">
        <f>COUNTIFS(Attd_Sheet[Student ID],Attd_Sheet[[#This Row],[Student ID]])</f>
        <v>0</v>
      </c>
      <c r="B1886" s="13"/>
      <c r="C1886" s="13"/>
      <c r="D1886" s="76"/>
      <c r="E1886" s="75"/>
      <c r="F1886" s="15"/>
      <c r="G1886" s="78"/>
      <c r="H1886" s="15"/>
      <c r="I1886" s="193"/>
      <c r="J1886" s="77"/>
      <c r="K1886" s="4"/>
      <c r="L1886" s="4"/>
      <c r="M1886" s="4"/>
      <c r="N1886" s="185"/>
      <c r="O1886" s="4"/>
      <c r="P1886" s="4"/>
      <c r="Q1886" s="4"/>
      <c r="R1886" s="4"/>
      <c r="S1886" s="4"/>
      <c r="T1886" s="4"/>
      <c r="U1886" s="4"/>
      <c r="V1886" s="4"/>
      <c r="W1886" s="185"/>
      <c r="X1886" s="4"/>
      <c r="Y1886" s="4"/>
      <c r="Z1886" s="4"/>
      <c r="AA1886" s="4"/>
      <c r="AB1886" s="4"/>
      <c r="AC1886" s="4"/>
      <c r="AD1886" s="4"/>
      <c r="AE1886" s="236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5">
        <f ca="1">COUNTIFS(INDIRECT(Data!$J$2),"&lt;&gt;")</f>
        <v>0</v>
      </c>
      <c r="AQ1886" s="45">
        <f ca="1">COUNTIFS(INDIRECT(Data!$J$2),"P")</f>
        <v>0</v>
      </c>
      <c r="AR1886" s="45">
        <f ca="1">COUNTIFS(INDIRECT(Data!$J$2),"A")</f>
        <v>0</v>
      </c>
      <c r="AS1886" s="46">
        <f ca="1">COUNTIFS(INDIRECT(Data!$J$2),"L")</f>
        <v>0</v>
      </c>
      <c r="AT1886" s="47" t="str">
        <f ca="1">IFERROR(Attd_Sheet[[#This Row],[Classes Attended]]/Attd_Sheet[[#This Row],[Column1]],"")</f>
        <v/>
      </c>
      <c r="AU1886" s="26"/>
    </row>
    <row r="1887" spans="1:47" hidden="1" x14ac:dyDescent="0.25">
      <c r="A1887" s="42">
        <f>COUNTIFS(Attd_Sheet[Student ID],Attd_Sheet[[#This Row],[Student ID]])</f>
        <v>0</v>
      </c>
      <c r="B1887" s="13"/>
      <c r="C1887" s="13"/>
      <c r="D1887" s="76"/>
      <c r="E1887" s="75"/>
      <c r="F1887" s="15"/>
      <c r="G1887" s="78"/>
      <c r="H1887" s="15"/>
      <c r="I1887" s="193"/>
      <c r="J1887" s="77"/>
      <c r="K1887" s="4"/>
      <c r="L1887" s="4"/>
      <c r="M1887" s="4"/>
      <c r="N1887" s="185"/>
      <c r="O1887" s="4"/>
      <c r="P1887" s="4"/>
      <c r="Q1887" s="4"/>
      <c r="R1887" s="4"/>
      <c r="S1887" s="4"/>
      <c r="T1887" s="4"/>
      <c r="U1887" s="4"/>
      <c r="V1887" s="4"/>
      <c r="W1887" s="185"/>
      <c r="X1887" s="4"/>
      <c r="Y1887" s="4"/>
      <c r="Z1887" s="4"/>
      <c r="AA1887" s="4"/>
      <c r="AB1887" s="4"/>
      <c r="AC1887" s="4"/>
      <c r="AD1887" s="4"/>
      <c r="AE1887" s="236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5">
        <f ca="1">COUNTIFS(INDIRECT(Data!$J$2),"&lt;&gt;")</f>
        <v>0</v>
      </c>
      <c r="AQ1887" s="45">
        <f ca="1">COUNTIFS(INDIRECT(Data!$J$2),"P")</f>
        <v>0</v>
      </c>
      <c r="AR1887" s="45">
        <f ca="1">COUNTIFS(INDIRECT(Data!$J$2),"A")</f>
        <v>0</v>
      </c>
      <c r="AS1887" s="46">
        <f ca="1">COUNTIFS(INDIRECT(Data!$J$2),"L")</f>
        <v>0</v>
      </c>
      <c r="AT1887" s="47" t="str">
        <f ca="1">IFERROR(Attd_Sheet[[#This Row],[Classes Attended]]/Attd_Sheet[[#This Row],[Column1]],"")</f>
        <v/>
      </c>
      <c r="AU1887" s="26"/>
    </row>
    <row r="1888" spans="1:47" hidden="1" x14ac:dyDescent="0.25">
      <c r="A1888" s="42">
        <f>COUNTIFS(Attd_Sheet[Student ID],Attd_Sheet[[#This Row],[Student ID]])</f>
        <v>0</v>
      </c>
      <c r="B1888" s="13"/>
      <c r="C1888" s="13"/>
      <c r="D1888" s="76"/>
      <c r="E1888" s="75"/>
      <c r="F1888" s="15"/>
      <c r="G1888" s="78"/>
      <c r="H1888" s="15"/>
      <c r="I1888" s="193"/>
      <c r="J1888" s="77"/>
      <c r="K1888" s="4"/>
      <c r="L1888" s="4"/>
      <c r="M1888" s="4"/>
      <c r="N1888" s="185"/>
      <c r="O1888" s="4"/>
      <c r="P1888" s="4"/>
      <c r="Q1888" s="4"/>
      <c r="R1888" s="4"/>
      <c r="S1888" s="4"/>
      <c r="T1888" s="4"/>
      <c r="U1888" s="4"/>
      <c r="V1888" s="4"/>
      <c r="W1888" s="185"/>
      <c r="X1888" s="4"/>
      <c r="Y1888" s="4"/>
      <c r="Z1888" s="4"/>
      <c r="AA1888" s="4"/>
      <c r="AB1888" s="4"/>
      <c r="AC1888" s="4"/>
      <c r="AD1888" s="4"/>
      <c r="AE1888" s="236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5">
        <f ca="1">COUNTIFS(INDIRECT(Data!$J$2),"&lt;&gt;")</f>
        <v>0</v>
      </c>
      <c r="AQ1888" s="45">
        <f ca="1">COUNTIFS(INDIRECT(Data!$J$2),"P")</f>
        <v>0</v>
      </c>
      <c r="AR1888" s="45">
        <f ca="1">COUNTIFS(INDIRECT(Data!$J$2),"A")</f>
        <v>0</v>
      </c>
      <c r="AS1888" s="46">
        <f ca="1">COUNTIFS(INDIRECT(Data!$J$2),"L")</f>
        <v>0</v>
      </c>
      <c r="AT1888" s="47" t="str">
        <f ca="1">IFERROR(Attd_Sheet[[#This Row],[Classes Attended]]/Attd_Sheet[[#This Row],[Column1]],"")</f>
        <v/>
      </c>
      <c r="AU1888" s="26"/>
    </row>
    <row r="1889" spans="1:47" hidden="1" x14ac:dyDescent="0.25">
      <c r="A1889" s="42">
        <f>COUNTIFS(Attd_Sheet[Student ID],Attd_Sheet[[#This Row],[Student ID]])</f>
        <v>0</v>
      </c>
      <c r="B1889" s="13"/>
      <c r="C1889" s="13"/>
      <c r="D1889" s="76"/>
      <c r="E1889" s="75"/>
      <c r="F1889" s="15"/>
      <c r="G1889" s="78"/>
      <c r="H1889" s="15"/>
      <c r="I1889" s="193"/>
      <c r="J1889" s="77"/>
      <c r="K1889" s="4"/>
      <c r="L1889" s="4"/>
      <c r="M1889" s="4"/>
      <c r="N1889" s="185"/>
      <c r="O1889" s="4"/>
      <c r="P1889" s="4"/>
      <c r="Q1889" s="4"/>
      <c r="R1889" s="4"/>
      <c r="S1889" s="4"/>
      <c r="T1889" s="4"/>
      <c r="U1889" s="4"/>
      <c r="V1889" s="4"/>
      <c r="W1889" s="185"/>
      <c r="X1889" s="4"/>
      <c r="Y1889" s="4"/>
      <c r="Z1889" s="4"/>
      <c r="AA1889" s="4"/>
      <c r="AB1889" s="4"/>
      <c r="AC1889" s="4"/>
      <c r="AD1889" s="4"/>
      <c r="AE1889" s="236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5">
        <f ca="1">COUNTIFS(INDIRECT(Data!$J$2),"&lt;&gt;")</f>
        <v>0</v>
      </c>
      <c r="AQ1889" s="45">
        <f ca="1">COUNTIFS(INDIRECT(Data!$J$2),"P")</f>
        <v>0</v>
      </c>
      <c r="AR1889" s="45">
        <f ca="1">COUNTIFS(INDIRECT(Data!$J$2),"A")</f>
        <v>0</v>
      </c>
      <c r="AS1889" s="46">
        <f ca="1">COUNTIFS(INDIRECT(Data!$J$2),"L")</f>
        <v>0</v>
      </c>
      <c r="AT1889" s="47" t="str">
        <f ca="1">IFERROR(Attd_Sheet[[#This Row],[Classes Attended]]/Attd_Sheet[[#This Row],[Column1]],"")</f>
        <v/>
      </c>
      <c r="AU1889" s="26"/>
    </row>
    <row r="1890" spans="1:47" hidden="1" x14ac:dyDescent="0.25">
      <c r="A1890" s="42">
        <f>COUNTIFS(Attd_Sheet[Student ID],Attd_Sheet[[#This Row],[Student ID]])</f>
        <v>0</v>
      </c>
      <c r="B1890" s="13"/>
      <c r="C1890" s="13"/>
      <c r="D1890" s="76"/>
      <c r="E1890" s="75"/>
      <c r="F1890" s="15"/>
      <c r="G1890" s="78"/>
      <c r="H1890" s="15"/>
      <c r="I1890" s="193"/>
      <c r="J1890" s="77"/>
      <c r="K1890" s="4"/>
      <c r="L1890" s="4"/>
      <c r="M1890" s="4"/>
      <c r="N1890" s="185"/>
      <c r="O1890" s="4"/>
      <c r="P1890" s="4"/>
      <c r="Q1890" s="4"/>
      <c r="R1890" s="4"/>
      <c r="S1890" s="4"/>
      <c r="T1890" s="4"/>
      <c r="U1890" s="4"/>
      <c r="V1890" s="4"/>
      <c r="W1890" s="185"/>
      <c r="X1890" s="4"/>
      <c r="Y1890" s="4"/>
      <c r="Z1890" s="4"/>
      <c r="AA1890" s="4"/>
      <c r="AB1890" s="4"/>
      <c r="AC1890" s="4"/>
      <c r="AD1890" s="4"/>
      <c r="AE1890" s="236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5">
        <f ca="1">COUNTIFS(INDIRECT(Data!$J$2),"&lt;&gt;")</f>
        <v>0</v>
      </c>
      <c r="AQ1890" s="45">
        <f ca="1">COUNTIFS(INDIRECT(Data!$J$2),"P")</f>
        <v>0</v>
      </c>
      <c r="AR1890" s="45">
        <f ca="1">COUNTIFS(INDIRECT(Data!$J$2),"A")</f>
        <v>0</v>
      </c>
      <c r="AS1890" s="46">
        <f ca="1">COUNTIFS(INDIRECT(Data!$J$2),"L")</f>
        <v>0</v>
      </c>
      <c r="AT1890" s="47" t="str">
        <f ca="1">IFERROR(Attd_Sheet[[#This Row],[Classes Attended]]/Attd_Sheet[[#This Row],[Column1]],"")</f>
        <v/>
      </c>
      <c r="AU1890" s="26"/>
    </row>
    <row r="1891" spans="1:47" hidden="1" x14ac:dyDescent="0.25">
      <c r="A1891" s="42">
        <f>COUNTIFS(Attd_Sheet[Student ID],Attd_Sheet[[#This Row],[Student ID]])</f>
        <v>0</v>
      </c>
      <c r="B1891" s="13"/>
      <c r="C1891" s="13"/>
      <c r="D1891" s="76"/>
      <c r="E1891" s="75"/>
      <c r="F1891" s="15"/>
      <c r="G1891" s="78"/>
      <c r="H1891" s="15"/>
      <c r="I1891" s="193"/>
      <c r="J1891" s="77"/>
      <c r="K1891" s="4"/>
      <c r="L1891" s="4"/>
      <c r="M1891" s="4"/>
      <c r="N1891" s="185"/>
      <c r="O1891" s="4"/>
      <c r="P1891" s="4"/>
      <c r="Q1891" s="4"/>
      <c r="R1891" s="4"/>
      <c r="S1891" s="4"/>
      <c r="T1891" s="4"/>
      <c r="U1891" s="4"/>
      <c r="V1891" s="4"/>
      <c r="W1891" s="185"/>
      <c r="X1891" s="4"/>
      <c r="Y1891" s="4"/>
      <c r="Z1891" s="4"/>
      <c r="AA1891" s="4"/>
      <c r="AB1891" s="4"/>
      <c r="AC1891" s="4"/>
      <c r="AD1891" s="4"/>
      <c r="AE1891" s="236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5">
        <f ca="1">COUNTIFS(INDIRECT(Data!$J$2),"&lt;&gt;")</f>
        <v>0</v>
      </c>
      <c r="AQ1891" s="45">
        <f ca="1">COUNTIFS(INDIRECT(Data!$J$2),"P")</f>
        <v>0</v>
      </c>
      <c r="AR1891" s="45">
        <f ca="1">COUNTIFS(INDIRECT(Data!$J$2),"A")</f>
        <v>0</v>
      </c>
      <c r="AS1891" s="46">
        <f ca="1">COUNTIFS(INDIRECT(Data!$J$2),"L")</f>
        <v>0</v>
      </c>
      <c r="AT1891" s="47" t="str">
        <f ca="1">IFERROR(Attd_Sheet[[#This Row],[Classes Attended]]/Attd_Sheet[[#This Row],[Column1]],"")</f>
        <v/>
      </c>
      <c r="AU1891" s="26"/>
    </row>
    <row r="1892" spans="1:47" hidden="1" x14ac:dyDescent="0.25">
      <c r="A1892" s="42">
        <f>COUNTIFS(Attd_Sheet[Student ID],Attd_Sheet[[#This Row],[Student ID]])</f>
        <v>0</v>
      </c>
      <c r="B1892" s="13"/>
      <c r="C1892" s="13"/>
      <c r="D1892" s="76"/>
      <c r="E1892" s="75"/>
      <c r="F1892" s="15"/>
      <c r="G1892" s="78"/>
      <c r="H1892" s="15"/>
      <c r="I1892" s="193"/>
      <c r="J1892" s="77"/>
      <c r="K1892" s="4"/>
      <c r="L1892" s="4"/>
      <c r="M1892" s="4"/>
      <c r="N1892" s="185"/>
      <c r="O1892" s="4"/>
      <c r="P1892" s="4"/>
      <c r="Q1892" s="4"/>
      <c r="R1892" s="4"/>
      <c r="S1892" s="4"/>
      <c r="T1892" s="4"/>
      <c r="U1892" s="4"/>
      <c r="V1892" s="4"/>
      <c r="W1892" s="185"/>
      <c r="X1892" s="4"/>
      <c r="Y1892" s="4"/>
      <c r="Z1892" s="4"/>
      <c r="AA1892" s="4"/>
      <c r="AB1892" s="4"/>
      <c r="AC1892" s="4"/>
      <c r="AD1892" s="4"/>
      <c r="AE1892" s="236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5">
        <f ca="1">COUNTIFS(INDIRECT(Data!$J$2),"&lt;&gt;")</f>
        <v>0</v>
      </c>
      <c r="AQ1892" s="45">
        <f ca="1">COUNTIFS(INDIRECT(Data!$J$2),"P")</f>
        <v>0</v>
      </c>
      <c r="AR1892" s="45">
        <f ca="1">COUNTIFS(INDIRECT(Data!$J$2),"A")</f>
        <v>0</v>
      </c>
      <c r="AS1892" s="46">
        <f ca="1">COUNTIFS(INDIRECT(Data!$J$2),"L")</f>
        <v>0</v>
      </c>
      <c r="AT1892" s="47" t="str">
        <f ca="1">IFERROR(Attd_Sheet[[#This Row],[Classes Attended]]/Attd_Sheet[[#This Row],[Column1]],"")</f>
        <v/>
      </c>
      <c r="AU1892" s="26"/>
    </row>
    <row r="1893" spans="1:47" hidden="1" x14ac:dyDescent="0.25">
      <c r="A1893" s="42">
        <f>COUNTIFS(Attd_Sheet[Student ID],Attd_Sheet[[#This Row],[Student ID]])</f>
        <v>0</v>
      </c>
      <c r="B1893" s="13"/>
      <c r="C1893" s="13"/>
      <c r="D1893" s="76"/>
      <c r="E1893" s="75"/>
      <c r="F1893" s="15"/>
      <c r="G1893" s="78"/>
      <c r="H1893" s="15"/>
      <c r="I1893" s="193"/>
      <c r="J1893" s="77"/>
      <c r="K1893" s="4"/>
      <c r="L1893" s="4"/>
      <c r="M1893" s="4"/>
      <c r="N1893" s="185"/>
      <c r="O1893" s="4"/>
      <c r="P1893" s="4"/>
      <c r="Q1893" s="4"/>
      <c r="R1893" s="4"/>
      <c r="S1893" s="4"/>
      <c r="T1893" s="4"/>
      <c r="U1893" s="4"/>
      <c r="V1893" s="4"/>
      <c r="W1893" s="185"/>
      <c r="X1893" s="4"/>
      <c r="Y1893" s="4"/>
      <c r="Z1893" s="4"/>
      <c r="AA1893" s="4"/>
      <c r="AB1893" s="4"/>
      <c r="AC1893" s="4"/>
      <c r="AD1893" s="4"/>
      <c r="AE1893" s="236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5">
        <f ca="1">COUNTIFS(INDIRECT(Data!$J$2),"&lt;&gt;")</f>
        <v>0</v>
      </c>
      <c r="AQ1893" s="45">
        <f ca="1">COUNTIFS(INDIRECT(Data!$J$2),"P")</f>
        <v>0</v>
      </c>
      <c r="AR1893" s="45">
        <f ca="1">COUNTIFS(INDIRECT(Data!$J$2),"A")</f>
        <v>0</v>
      </c>
      <c r="AS1893" s="46">
        <f ca="1">COUNTIFS(INDIRECT(Data!$J$2),"L")</f>
        <v>0</v>
      </c>
      <c r="AT1893" s="47" t="str">
        <f ca="1">IFERROR(Attd_Sheet[[#This Row],[Classes Attended]]/Attd_Sheet[[#This Row],[Column1]],"")</f>
        <v/>
      </c>
      <c r="AU1893" s="26"/>
    </row>
    <row r="1894" spans="1:47" hidden="1" x14ac:dyDescent="0.25">
      <c r="A1894" s="42">
        <f>COUNTIFS(Attd_Sheet[Student ID],Attd_Sheet[[#This Row],[Student ID]])</f>
        <v>0</v>
      </c>
      <c r="B1894" s="13"/>
      <c r="C1894" s="13"/>
      <c r="D1894" s="76"/>
      <c r="E1894" s="75"/>
      <c r="F1894" s="15"/>
      <c r="G1894" s="78"/>
      <c r="H1894" s="15"/>
      <c r="I1894" s="193"/>
      <c r="J1894" s="77"/>
      <c r="K1894" s="4"/>
      <c r="L1894" s="4"/>
      <c r="M1894" s="4"/>
      <c r="N1894" s="185"/>
      <c r="O1894" s="4"/>
      <c r="P1894" s="4"/>
      <c r="Q1894" s="4"/>
      <c r="R1894" s="4"/>
      <c r="S1894" s="4"/>
      <c r="T1894" s="4"/>
      <c r="U1894" s="4"/>
      <c r="V1894" s="4"/>
      <c r="W1894" s="185"/>
      <c r="X1894" s="4"/>
      <c r="Y1894" s="4"/>
      <c r="Z1894" s="4"/>
      <c r="AA1894" s="4"/>
      <c r="AB1894" s="4"/>
      <c r="AC1894" s="4"/>
      <c r="AD1894" s="4"/>
      <c r="AE1894" s="236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5">
        <f ca="1">COUNTIFS(INDIRECT(Data!$J$2),"&lt;&gt;")</f>
        <v>0</v>
      </c>
      <c r="AQ1894" s="45">
        <f ca="1">COUNTIFS(INDIRECT(Data!$J$2),"P")</f>
        <v>0</v>
      </c>
      <c r="AR1894" s="45">
        <f ca="1">COUNTIFS(INDIRECT(Data!$J$2),"A")</f>
        <v>0</v>
      </c>
      <c r="AS1894" s="46">
        <f ca="1">COUNTIFS(INDIRECT(Data!$J$2),"L")</f>
        <v>0</v>
      </c>
      <c r="AT1894" s="47" t="str">
        <f ca="1">IFERROR(Attd_Sheet[[#This Row],[Classes Attended]]/Attd_Sheet[[#This Row],[Column1]],"")</f>
        <v/>
      </c>
      <c r="AU1894" s="26"/>
    </row>
    <row r="1895" spans="1:47" hidden="1" x14ac:dyDescent="0.25">
      <c r="A1895" s="42">
        <f>COUNTIFS(Attd_Sheet[Student ID],Attd_Sheet[[#This Row],[Student ID]])</f>
        <v>0</v>
      </c>
      <c r="B1895" s="13"/>
      <c r="C1895" s="13"/>
      <c r="D1895" s="76"/>
      <c r="E1895" s="75"/>
      <c r="F1895" s="15"/>
      <c r="G1895" s="78"/>
      <c r="H1895" s="15"/>
      <c r="I1895" s="193"/>
      <c r="J1895" s="77"/>
      <c r="K1895" s="4"/>
      <c r="L1895" s="4"/>
      <c r="M1895" s="4"/>
      <c r="N1895" s="185"/>
      <c r="O1895" s="4"/>
      <c r="P1895" s="4"/>
      <c r="Q1895" s="4"/>
      <c r="R1895" s="4"/>
      <c r="S1895" s="4"/>
      <c r="T1895" s="4"/>
      <c r="U1895" s="4"/>
      <c r="V1895" s="4"/>
      <c r="W1895" s="185"/>
      <c r="X1895" s="4"/>
      <c r="Y1895" s="4"/>
      <c r="Z1895" s="4"/>
      <c r="AA1895" s="4"/>
      <c r="AB1895" s="4"/>
      <c r="AC1895" s="4"/>
      <c r="AD1895" s="4"/>
      <c r="AE1895" s="236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5">
        <f ca="1">COUNTIFS(INDIRECT(Data!$J$2),"&lt;&gt;")</f>
        <v>0</v>
      </c>
      <c r="AQ1895" s="45">
        <f ca="1">COUNTIFS(INDIRECT(Data!$J$2),"P")</f>
        <v>0</v>
      </c>
      <c r="AR1895" s="45">
        <f ca="1">COUNTIFS(INDIRECT(Data!$J$2),"A")</f>
        <v>0</v>
      </c>
      <c r="AS1895" s="46">
        <f ca="1">COUNTIFS(INDIRECT(Data!$J$2),"L")</f>
        <v>0</v>
      </c>
      <c r="AT1895" s="47" t="str">
        <f ca="1">IFERROR(Attd_Sheet[[#This Row],[Classes Attended]]/Attd_Sheet[[#This Row],[Column1]],"")</f>
        <v/>
      </c>
      <c r="AU1895" s="26"/>
    </row>
    <row r="1896" spans="1:47" hidden="1" x14ac:dyDescent="0.25">
      <c r="A1896" s="42">
        <f>COUNTIFS(Attd_Sheet[Student ID],Attd_Sheet[[#This Row],[Student ID]])</f>
        <v>0</v>
      </c>
      <c r="B1896" s="13"/>
      <c r="C1896" s="13"/>
      <c r="D1896" s="76"/>
      <c r="E1896" s="75"/>
      <c r="F1896" s="15"/>
      <c r="G1896" s="78"/>
      <c r="H1896" s="15"/>
      <c r="I1896" s="193"/>
      <c r="J1896" s="77"/>
      <c r="K1896" s="4"/>
      <c r="L1896" s="4"/>
      <c r="M1896" s="4"/>
      <c r="N1896" s="185"/>
      <c r="O1896" s="4"/>
      <c r="P1896" s="4"/>
      <c r="Q1896" s="4"/>
      <c r="R1896" s="4"/>
      <c r="S1896" s="4"/>
      <c r="T1896" s="4"/>
      <c r="U1896" s="4"/>
      <c r="V1896" s="4"/>
      <c r="W1896" s="185"/>
      <c r="X1896" s="4"/>
      <c r="Y1896" s="4"/>
      <c r="Z1896" s="4"/>
      <c r="AA1896" s="4"/>
      <c r="AB1896" s="4"/>
      <c r="AC1896" s="4"/>
      <c r="AD1896" s="4"/>
      <c r="AE1896" s="236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5">
        <f ca="1">COUNTIFS(INDIRECT(Data!$J$2),"&lt;&gt;")</f>
        <v>0</v>
      </c>
      <c r="AQ1896" s="45">
        <f ca="1">COUNTIFS(INDIRECT(Data!$J$2),"P")</f>
        <v>0</v>
      </c>
      <c r="AR1896" s="45">
        <f ca="1">COUNTIFS(INDIRECT(Data!$J$2),"A")</f>
        <v>0</v>
      </c>
      <c r="AS1896" s="46">
        <f ca="1">COUNTIFS(INDIRECT(Data!$J$2),"L")</f>
        <v>0</v>
      </c>
      <c r="AT1896" s="47" t="str">
        <f ca="1">IFERROR(Attd_Sheet[[#This Row],[Classes Attended]]/Attd_Sheet[[#This Row],[Column1]],"")</f>
        <v/>
      </c>
      <c r="AU1896" s="26"/>
    </row>
    <row r="1897" spans="1:47" hidden="1" x14ac:dyDescent="0.25">
      <c r="A1897" s="42">
        <f>COUNTIFS(Attd_Sheet[Student ID],Attd_Sheet[[#This Row],[Student ID]])</f>
        <v>0</v>
      </c>
      <c r="B1897" s="13"/>
      <c r="C1897" s="13"/>
      <c r="D1897" s="76"/>
      <c r="E1897" s="75"/>
      <c r="F1897" s="15"/>
      <c r="G1897" s="78"/>
      <c r="H1897" s="15"/>
      <c r="I1897" s="193"/>
      <c r="J1897" s="77"/>
      <c r="K1897" s="4"/>
      <c r="L1897" s="4"/>
      <c r="M1897" s="4"/>
      <c r="N1897" s="185"/>
      <c r="O1897" s="4"/>
      <c r="P1897" s="4"/>
      <c r="Q1897" s="4"/>
      <c r="R1897" s="4"/>
      <c r="S1897" s="4"/>
      <c r="T1897" s="4"/>
      <c r="U1897" s="4"/>
      <c r="V1897" s="4"/>
      <c r="W1897" s="185"/>
      <c r="X1897" s="4"/>
      <c r="Y1897" s="4"/>
      <c r="Z1897" s="4"/>
      <c r="AA1897" s="4"/>
      <c r="AB1897" s="4"/>
      <c r="AC1897" s="4"/>
      <c r="AD1897" s="4"/>
      <c r="AE1897" s="236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5">
        <f ca="1">COUNTIFS(INDIRECT(Data!$J$2),"&lt;&gt;")</f>
        <v>0</v>
      </c>
      <c r="AQ1897" s="45">
        <f ca="1">COUNTIFS(INDIRECT(Data!$J$2),"P")</f>
        <v>0</v>
      </c>
      <c r="AR1897" s="45">
        <f ca="1">COUNTIFS(INDIRECT(Data!$J$2),"A")</f>
        <v>0</v>
      </c>
      <c r="AS1897" s="46">
        <f ca="1">COUNTIFS(INDIRECT(Data!$J$2),"L")</f>
        <v>0</v>
      </c>
      <c r="AT1897" s="47" t="str">
        <f ca="1">IFERROR(Attd_Sheet[[#This Row],[Classes Attended]]/Attd_Sheet[[#This Row],[Column1]],"")</f>
        <v/>
      </c>
      <c r="AU1897" s="26"/>
    </row>
    <row r="1898" spans="1:47" hidden="1" x14ac:dyDescent="0.25">
      <c r="A1898" s="42">
        <f>COUNTIFS(Attd_Sheet[Student ID],Attd_Sheet[[#This Row],[Student ID]])</f>
        <v>0</v>
      </c>
      <c r="B1898" s="13"/>
      <c r="C1898" s="13"/>
      <c r="D1898" s="76"/>
      <c r="E1898" s="75"/>
      <c r="F1898" s="15"/>
      <c r="G1898" s="78"/>
      <c r="H1898" s="15"/>
      <c r="I1898" s="193"/>
      <c r="J1898" s="77"/>
      <c r="K1898" s="4"/>
      <c r="L1898" s="4"/>
      <c r="M1898" s="4"/>
      <c r="N1898" s="185"/>
      <c r="O1898" s="4"/>
      <c r="P1898" s="4"/>
      <c r="Q1898" s="4"/>
      <c r="R1898" s="4"/>
      <c r="S1898" s="4"/>
      <c r="T1898" s="4"/>
      <c r="U1898" s="4"/>
      <c r="V1898" s="4"/>
      <c r="W1898" s="185"/>
      <c r="X1898" s="4"/>
      <c r="Y1898" s="4"/>
      <c r="Z1898" s="4"/>
      <c r="AA1898" s="4"/>
      <c r="AB1898" s="4"/>
      <c r="AC1898" s="4"/>
      <c r="AD1898" s="4"/>
      <c r="AE1898" s="236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5">
        <f ca="1">COUNTIFS(INDIRECT(Data!$J$2),"&lt;&gt;")</f>
        <v>0</v>
      </c>
      <c r="AQ1898" s="45">
        <f ca="1">COUNTIFS(INDIRECT(Data!$J$2),"P")</f>
        <v>0</v>
      </c>
      <c r="AR1898" s="45">
        <f ca="1">COUNTIFS(INDIRECT(Data!$J$2),"A")</f>
        <v>0</v>
      </c>
      <c r="AS1898" s="46">
        <f ca="1">COUNTIFS(INDIRECT(Data!$J$2),"L")</f>
        <v>0</v>
      </c>
      <c r="AT1898" s="47" t="str">
        <f ca="1">IFERROR(Attd_Sheet[[#This Row],[Classes Attended]]/Attd_Sheet[[#This Row],[Column1]],"")</f>
        <v/>
      </c>
      <c r="AU1898" s="26"/>
    </row>
    <row r="1899" spans="1:47" hidden="1" x14ac:dyDescent="0.25">
      <c r="A1899" s="42">
        <f>COUNTIFS(Attd_Sheet[Student ID],Attd_Sheet[[#This Row],[Student ID]])</f>
        <v>0</v>
      </c>
      <c r="B1899" s="13"/>
      <c r="C1899" s="13"/>
      <c r="D1899" s="76"/>
      <c r="E1899" s="75"/>
      <c r="F1899" s="15"/>
      <c r="G1899" s="78"/>
      <c r="H1899" s="15"/>
      <c r="I1899" s="193"/>
      <c r="J1899" s="77"/>
      <c r="K1899" s="4"/>
      <c r="L1899" s="4"/>
      <c r="M1899" s="4"/>
      <c r="N1899" s="185"/>
      <c r="O1899" s="4"/>
      <c r="P1899" s="4"/>
      <c r="Q1899" s="4"/>
      <c r="R1899" s="4"/>
      <c r="S1899" s="4"/>
      <c r="T1899" s="4"/>
      <c r="U1899" s="4"/>
      <c r="V1899" s="4"/>
      <c r="W1899" s="185"/>
      <c r="X1899" s="4"/>
      <c r="Y1899" s="4"/>
      <c r="Z1899" s="4"/>
      <c r="AA1899" s="4"/>
      <c r="AB1899" s="4"/>
      <c r="AC1899" s="4"/>
      <c r="AD1899" s="4"/>
      <c r="AE1899" s="236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5">
        <f ca="1">COUNTIFS(INDIRECT(Data!$J$2),"&lt;&gt;")</f>
        <v>0</v>
      </c>
      <c r="AQ1899" s="45">
        <f ca="1">COUNTIFS(INDIRECT(Data!$J$2),"P")</f>
        <v>0</v>
      </c>
      <c r="AR1899" s="45">
        <f ca="1">COUNTIFS(INDIRECT(Data!$J$2),"A")</f>
        <v>0</v>
      </c>
      <c r="AS1899" s="46">
        <f ca="1">COUNTIFS(INDIRECT(Data!$J$2),"L")</f>
        <v>0</v>
      </c>
      <c r="AT1899" s="47" t="str">
        <f ca="1">IFERROR(Attd_Sheet[[#This Row],[Classes Attended]]/Attd_Sheet[[#This Row],[Column1]],"")</f>
        <v/>
      </c>
      <c r="AU1899" s="26"/>
    </row>
    <row r="1900" spans="1:47" hidden="1" x14ac:dyDescent="0.25">
      <c r="A1900" s="42">
        <f>COUNTIFS(Attd_Sheet[Student ID],Attd_Sheet[[#This Row],[Student ID]])</f>
        <v>0</v>
      </c>
      <c r="B1900" s="13"/>
      <c r="C1900" s="13"/>
      <c r="D1900" s="76"/>
      <c r="E1900" s="75"/>
      <c r="F1900" s="15"/>
      <c r="G1900" s="78"/>
      <c r="H1900" s="15"/>
      <c r="I1900" s="193"/>
      <c r="J1900" s="77"/>
      <c r="K1900" s="4"/>
      <c r="L1900" s="4"/>
      <c r="M1900" s="4"/>
      <c r="N1900" s="185"/>
      <c r="O1900" s="4"/>
      <c r="P1900" s="4"/>
      <c r="Q1900" s="4"/>
      <c r="R1900" s="4"/>
      <c r="S1900" s="4"/>
      <c r="T1900" s="4"/>
      <c r="U1900" s="4"/>
      <c r="V1900" s="4"/>
      <c r="W1900" s="185"/>
      <c r="X1900" s="4"/>
      <c r="Y1900" s="4"/>
      <c r="Z1900" s="4"/>
      <c r="AA1900" s="4"/>
      <c r="AB1900" s="4"/>
      <c r="AC1900" s="4"/>
      <c r="AD1900" s="4"/>
      <c r="AE1900" s="236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5">
        <f ca="1">COUNTIFS(INDIRECT(Data!$J$2),"&lt;&gt;")</f>
        <v>0</v>
      </c>
      <c r="AQ1900" s="45">
        <f ca="1">COUNTIFS(INDIRECT(Data!$J$2),"P")</f>
        <v>0</v>
      </c>
      <c r="AR1900" s="45">
        <f ca="1">COUNTIFS(INDIRECT(Data!$J$2),"A")</f>
        <v>0</v>
      </c>
      <c r="AS1900" s="46">
        <f ca="1">COUNTIFS(INDIRECT(Data!$J$2),"L")</f>
        <v>0</v>
      </c>
      <c r="AT1900" s="47" t="str">
        <f ca="1">IFERROR(Attd_Sheet[[#This Row],[Classes Attended]]/Attd_Sheet[[#This Row],[Column1]],"")</f>
        <v/>
      </c>
      <c r="AU1900" s="26"/>
    </row>
    <row r="1901" spans="1:47" hidden="1" x14ac:dyDescent="0.25">
      <c r="A1901" s="42">
        <f>COUNTIFS(Attd_Sheet[Student ID],Attd_Sheet[[#This Row],[Student ID]])</f>
        <v>0</v>
      </c>
      <c r="B1901" s="13"/>
      <c r="C1901" s="13"/>
      <c r="D1901" s="76"/>
      <c r="E1901" s="75"/>
      <c r="F1901" s="15"/>
      <c r="G1901" s="78"/>
      <c r="H1901" s="15"/>
      <c r="I1901" s="193"/>
      <c r="J1901" s="77"/>
      <c r="K1901" s="4"/>
      <c r="L1901" s="4"/>
      <c r="M1901" s="4"/>
      <c r="N1901" s="185"/>
      <c r="O1901" s="4"/>
      <c r="P1901" s="4"/>
      <c r="Q1901" s="4"/>
      <c r="R1901" s="4"/>
      <c r="S1901" s="4"/>
      <c r="T1901" s="4"/>
      <c r="U1901" s="4"/>
      <c r="V1901" s="4"/>
      <c r="W1901" s="185"/>
      <c r="X1901" s="4"/>
      <c r="Y1901" s="4"/>
      <c r="Z1901" s="4"/>
      <c r="AA1901" s="4"/>
      <c r="AB1901" s="4"/>
      <c r="AC1901" s="4"/>
      <c r="AD1901" s="4"/>
      <c r="AE1901" s="236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5">
        <f ca="1">COUNTIFS(INDIRECT(Data!$J$2),"&lt;&gt;")</f>
        <v>0</v>
      </c>
      <c r="AQ1901" s="45">
        <f ca="1">COUNTIFS(INDIRECT(Data!$J$2),"P")</f>
        <v>0</v>
      </c>
      <c r="AR1901" s="45">
        <f ca="1">COUNTIFS(INDIRECT(Data!$J$2),"A")</f>
        <v>0</v>
      </c>
      <c r="AS1901" s="46">
        <f ca="1">COUNTIFS(INDIRECT(Data!$J$2),"L")</f>
        <v>0</v>
      </c>
      <c r="AT1901" s="47" t="str">
        <f ca="1">IFERROR(Attd_Sheet[[#This Row],[Classes Attended]]/Attd_Sheet[[#This Row],[Column1]],"")</f>
        <v/>
      </c>
      <c r="AU1901" s="26"/>
    </row>
    <row r="1902" spans="1:47" hidden="1" x14ac:dyDescent="0.25">
      <c r="A1902" s="42">
        <f>COUNTIFS(Attd_Sheet[Student ID],Attd_Sheet[[#This Row],[Student ID]])</f>
        <v>0</v>
      </c>
      <c r="B1902" s="13"/>
      <c r="C1902" s="13"/>
      <c r="D1902" s="76"/>
      <c r="E1902" s="75"/>
      <c r="F1902" s="15"/>
      <c r="G1902" s="78"/>
      <c r="H1902" s="15"/>
      <c r="I1902" s="193"/>
      <c r="J1902" s="77"/>
      <c r="K1902" s="4"/>
      <c r="L1902" s="4"/>
      <c r="M1902" s="4"/>
      <c r="N1902" s="185"/>
      <c r="O1902" s="4"/>
      <c r="P1902" s="4"/>
      <c r="Q1902" s="4"/>
      <c r="R1902" s="4"/>
      <c r="S1902" s="4"/>
      <c r="T1902" s="4"/>
      <c r="U1902" s="4"/>
      <c r="V1902" s="4"/>
      <c r="W1902" s="185"/>
      <c r="X1902" s="4"/>
      <c r="Y1902" s="4"/>
      <c r="Z1902" s="4"/>
      <c r="AA1902" s="4"/>
      <c r="AB1902" s="4"/>
      <c r="AC1902" s="4"/>
      <c r="AD1902" s="4"/>
      <c r="AE1902" s="236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5">
        <f ca="1">COUNTIFS(INDIRECT(Data!$J$2),"&lt;&gt;")</f>
        <v>0</v>
      </c>
      <c r="AQ1902" s="45">
        <f ca="1">COUNTIFS(INDIRECT(Data!$J$2),"P")</f>
        <v>0</v>
      </c>
      <c r="AR1902" s="45">
        <f ca="1">COUNTIFS(INDIRECT(Data!$J$2),"A")</f>
        <v>0</v>
      </c>
      <c r="AS1902" s="46">
        <f ca="1">COUNTIFS(INDIRECT(Data!$J$2),"L")</f>
        <v>0</v>
      </c>
      <c r="AT1902" s="47" t="str">
        <f ca="1">IFERROR(Attd_Sheet[[#This Row],[Classes Attended]]/Attd_Sheet[[#This Row],[Column1]],"")</f>
        <v/>
      </c>
      <c r="AU1902" s="26"/>
    </row>
    <row r="1903" spans="1:47" hidden="1" x14ac:dyDescent="0.25">
      <c r="A1903" s="42">
        <f>COUNTIFS(Attd_Sheet[Student ID],Attd_Sheet[[#This Row],[Student ID]])</f>
        <v>0</v>
      </c>
      <c r="B1903" s="13"/>
      <c r="C1903" s="13"/>
      <c r="D1903" s="76"/>
      <c r="E1903" s="75"/>
      <c r="F1903" s="15"/>
      <c r="G1903" s="78"/>
      <c r="H1903" s="15"/>
      <c r="I1903" s="193"/>
      <c r="J1903" s="77"/>
      <c r="K1903" s="4"/>
      <c r="L1903" s="4"/>
      <c r="M1903" s="4"/>
      <c r="N1903" s="185"/>
      <c r="O1903" s="4"/>
      <c r="P1903" s="4"/>
      <c r="Q1903" s="4"/>
      <c r="R1903" s="4"/>
      <c r="S1903" s="4"/>
      <c r="T1903" s="4"/>
      <c r="U1903" s="4"/>
      <c r="V1903" s="4"/>
      <c r="W1903" s="185"/>
      <c r="X1903" s="4"/>
      <c r="Y1903" s="4"/>
      <c r="Z1903" s="4"/>
      <c r="AA1903" s="4"/>
      <c r="AB1903" s="4"/>
      <c r="AC1903" s="4"/>
      <c r="AD1903" s="4"/>
      <c r="AE1903" s="236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5">
        <f ca="1">COUNTIFS(INDIRECT(Data!$J$2),"&lt;&gt;")</f>
        <v>0</v>
      </c>
      <c r="AQ1903" s="45">
        <f ca="1">COUNTIFS(INDIRECT(Data!$J$2),"P")</f>
        <v>0</v>
      </c>
      <c r="AR1903" s="45">
        <f ca="1">COUNTIFS(INDIRECT(Data!$J$2),"A")</f>
        <v>0</v>
      </c>
      <c r="AS1903" s="46">
        <f ca="1">COUNTIFS(INDIRECT(Data!$J$2),"L")</f>
        <v>0</v>
      </c>
      <c r="AT1903" s="47" t="str">
        <f ca="1">IFERROR(Attd_Sheet[[#This Row],[Classes Attended]]/Attd_Sheet[[#This Row],[Column1]],"")</f>
        <v/>
      </c>
      <c r="AU1903" s="26"/>
    </row>
    <row r="1904" spans="1:47" hidden="1" x14ac:dyDescent="0.25">
      <c r="A1904" s="42">
        <f>COUNTIFS(Attd_Sheet[Student ID],Attd_Sheet[[#This Row],[Student ID]])</f>
        <v>0</v>
      </c>
      <c r="B1904" s="13"/>
      <c r="C1904" s="13"/>
      <c r="D1904" s="76"/>
      <c r="E1904" s="75"/>
      <c r="F1904" s="15"/>
      <c r="G1904" s="78"/>
      <c r="H1904" s="15"/>
      <c r="I1904" s="193"/>
      <c r="J1904" s="77"/>
      <c r="K1904" s="4"/>
      <c r="L1904" s="4"/>
      <c r="M1904" s="4"/>
      <c r="N1904" s="185"/>
      <c r="O1904" s="4"/>
      <c r="P1904" s="4"/>
      <c r="Q1904" s="4"/>
      <c r="R1904" s="4"/>
      <c r="S1904" s="4"/>
      <c r="T1904" s="4"/>
      <c r="U1904" s="4"/>
      <c r="V1904" s="4"/>
      <c r="W1904" s="185"/>
      <c r="X1904" s="4"/>
      <c r="Y1904" s="4"/>
      <c r="Z1904" s="4"/>
      <c r="AA1904" s="4"/>
      <c r="AB1904" s="4"/>
      <c r="AC1904" s="4"/>
      <c r="AD1904" s="4"/>
      <c r="AE1904" s="236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5">
        <f ca="1">COUNTIFS(INDIRECT(Data!$J$2),"&lt;&gt;")</f>
        <v>0</v>
      </c>
      <c r="AQ1904" s="45">
        <f ca="1">COUNTIFS(INDIRECT(Data!$J$2),"P")</f>
        <v>0</v>
      </c>
      <c r="AR1904" s="45">
        <f ca="1">COUNTIFS(INDIRECT(Data!$J$2),"A")</f>
        <v>0</v>
      </c>
      <c r="AS1904" s="46">
        <f ca="1">COUNTIFS(INDIRECT(Data!$J$2),"L")</f>
        <v>0</v>
      </c>
      <c r="AT1904" s="47" t="str">
        <f ca="1">IFERROR(Attd_Sheet[[#This Row],[Classes Attended]]/Attd_Sheet[[#This Row],[Column1]],"")</f>
        <v/>
      </c>
      <c r="AU1904" s="26"/>
    </row>
    <row r="1905" spans="1:47" hidden="1" x14ac:dyDescent="0.25">
      <c r="A1905" s="42">
        <f>COUNTIFS(Attd_Sheet[Student ID],Attd_Sheet[[#This Row],[Student ID]])</f>
        <v>0</v>
      </c>
      <c r="B1905" s="13"/>
      <c r="C1905" s="13"/>
      <c r="D1905" s="76"/>
      <c r="E1905" s="75"/>
      <c r="F1905" s="15"/>
      <c r="G1905" s="78"/>
      <c r="H1905" s="15"/>
      <c r="I1905" s="193"/>
      <c r="J1905" s="77"/>
      <c r="K1905" s="4"/>
      <c r="L1905" s="4"/>
      <c r="M1905" s="4"/>
      <c r="N1905" s="185"/>
      <c r="O1905" s="4"/>
      <c r="P1905" s="4"/>
      <c r="Q1905" s="4"/>
      <c r="R1905" s="4"/>
      <c r="S1905" s="4"/>
      <c r="T1905" s="4"/>
      <c r="U1905" s="4"/>
      <c r="V1905" s="4"/>
      <c r="W1905" s="185"/>
      <c r="X1905" s="4"/>
      <c r="Y1905" s="4"/>
      <c r="Z1905" s="4"/>
      <c r="AA1905" s="4"/>
      <c r="AB1905" s="4"/>
      <c r="AC1905" s="4"/>
      <c r="AD1905" s="4"/>
      <c r="AE1905" s="236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5">
        <f ca="1">COUNTIFS(INDIRECT(Data!$J$2),"&lt;&gt;")</f>
        <v>0</v>
      </c>
      <c r="AQ1905" s="45">
        <f ca="1">COUNTIFS(INDIRECT(Data!$J$2),"P")</f>
        <v>0</v>
      </c>
      <c r="AR1905" s="45">
        <f ca="1">COUNTIFS(INDIRECT(Data!$J$2),"A")</f>
        <v>0</v>
      </c>
      <c r="AS1905" s="46">
        <f ca="1">COUNTIFS(INDIRECT(Data!$J$2),"L")</f>
        <v>0</v>
      </c>
      <c r="AT1905" s="47" t="str">
        <f ca="1">IFERROR(Attd_Sheet[[#This Row],[Classes Attended]]/Attd_Sheet[[#This Row],[Column1]],"")</f>
        <v/>
      </c>
      <c r="AU1905" s="26"/>
    </row>
    <row r="1906" spans="1:47" hidden="1" x14ac:dyDescent="0.25">
      <c r="A1906" s="42">
        <f>COUNTIFS(Attd_Sheet[Student ID],Attd_Sheet[[#This Row],[Student ID]])</f>
        <v>0</v>
      </c>
      <c r="B1906" s="13"/>
      <c r="C1906" s="13"/>
      <c r="D1906" s="76"/>
      <c r="E1906" s="75"/>
      <c r="F1906" s="15"/>
      <c r="G1906" s="78"/>
      <c r="H1906" s="15"/>
      <c r="I1906" s="193"/>
      <c r="J1906" s="77"/>
      <c r="K1906" s="4"/>
      <c r="L1906" s="4"/>
      <c r="M1906" s="4"/>
      <c r="N1906" s="185"/>
      <c r="O1906" s="4"/>
      <c r="P1906" s="4"/>
      <c r="Q1906" s="4"/>
      <c r="R1906" s="4"/>
      <c r="S1906" s="4"/>
      <c r="T1906" s="4"/>
      <c r="U1906" s="4"/>
      <c r="V1906" s="4"/>
      <c r="W1906" s="185"/>
      <c r="X1906" s="4"/>
      <c r="Y1906" s="4"/>
      <c r="Z1906" s="4"/>
      <c r="AA1906" s="4"/>
      <c r="AB1906" s="4"/>
      <c r="AC1906" s="4"/>
      <c r="AD1906" s="4"/>
      <c r="AE1906" s="236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5">
        <f ca="1">COUNTIFS(INDIRECT(Data!$J$2),"&lt;&gt;")</f>
        <v>0</v>
      </c>
      <c r="AQ1906" s="45">
        <f ca="1">COUNTIFS(INDIRECT(Data!$J$2),"P")</f>
        <v>0</v>
      </c>
      <c r="AR1906" s="45">
        <f ca="1">COUNTIFS(INDIRECT(Data!$J$2),"A")</f>
        <v>0</v>
      </c>
      <c r="AS1906" s="46">
        <f ca="1">COUNTIFS(INDIRECT(Data!$J$2),"L")</f>
        <v>0</v>
      </c>
      <c r="AT1906" s="47" t="str">
        <f ca="1">IFERROR(Attd_Sheet[[#This Row],[Classes Attended]]/Attd_Sheet[[#This Row],[Column1]],"")</f>
        <v/>
      </c>
      <c r="AU1906" s="26"/>
    </row>
    <row r="1907" spans="1:47" hidden="1" x14ac:dyDescent="0.25">
      <c r="A1907" s="42">
        <f>COUNTIFS(Attd_Sheet[Student ID],Attd_Sheet[[#This Row],[Student ID]])</f>
        <v>0</v>
      </c>
      <c r="B1907" s="13"/>
      <c r="C1907" s="13"/>
      <c r="D1907" s="76"/>
      <c r="E1907" s="75"/>
      <c r="F1907" s="15"/>
      <c r="G1907" s="78"/>
      <c r="H1907" s="15"/>
      <c r="I1907" s="193"/>
      <c r="J1907" s="77"/>
      <c r="K1907" s="4"/>
      <c r="L1907" s="4"/>
      <c r="M1907" s="4"/>
      <c r="N1907" s="185"/>
      <c r="O1907" s="4"/>
      <c r="P1907" s="4"/>
      <c r="Q1907" s="4"/>
      <c r="R1907" s="4"/>
      <c r="S1907" s="4"/>
      <c r="T1907" s="4"/>
      <c r="U1907" s="4"/>
      <c r="V1907" s="4"/>
      <c r="W1907" s="185"/>
      <c r="X1907" s="4"/>
      <c r="Y1907" s="4"/>
      <c r="Z1907" s="4"/>
      <c r="AA1907" s="4"/>
      <c r="AB1907" s="4"/>
      <c r="AC1907" s="4"/>
      <c r="AD1907" s="4"/>
      <c r="AE1907" s="236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5">
        <f ca="1">COUNTIFS(INDIRECT(Data!$J$2),"&lt;&gt;")</f>
        <v>0</v>
      </c>
      <c r="AQ1907" s="45">
        <f ca="1">COUNTIFS(INDIRECT(Data!$J$2),"P")</f>
        <v>0</v>
      </c>
      <c r="AR1907" s="45">
        <f ca="1">COUNTIFS(INDIRECT(Data!$J$2),"A")</f>
        <v>0</v>
      </c>
      <c r="AS1907" s="46">
        <f ca="1">COUNTIFS(INDIRECT(Data!$J$2),"L")</f>
        <v>0</v>
      </c>
      <c r="AT1907" s="47" t="str">
        <f ca="1">IFERROR(Attd_Sheet[[#This Row],[Classes Attended]]/Attd_Sheet[[#This Row],[Column1]],"")</f>
        <v/>
      </c>
      <c r="AU1907" s="26"/>
    </row>
    <row r="1908" spans="1:47" hidden="1" x14ac:dyDescent="0.25">
      <c r="A1908" s="42">
        <f>COUNTIFS(Attd_Sheet[Student ID],Attd_Sheet[[#This Row],[Student ID]])</f>
        <v>0</v>
      </c>
      <c r="B1908" s="13"/>
      <c r="C1908" s="13"/>
      <c r="D1908" s="76"/>
      <c r="E1908" s="75"/>
      <c r="F1908" s="15"/>
      <c r="G1908" s="78"/>
      <c r="H1908" s="15"/>
      <c r="I1908" s="193"/>
      <c r="J1908" s="77"/>
      <c r="K1908" s="4"/>
      <c r="L1908" s="4"/>
      <c r="M1908" s="4"/>
      <c r="N1908" s="185"/>
      <c r="O1908" s="4"/>
      <c r="P1908" s="4"/>
      <c r="Q1908" s="4"/>
      <c r="R1908" s="4"/>
      <c r="S1908" s="4"/>
      <c r="T1908" s="4"/>
      <c r="U1908" s="4"/>
      <c r="V1908" s="4"/>
      <c r="W1908" s="185"/>
      <c r="X1908" s="4"/>
      <c r="Y1908" s="4"/>
      <c r="Z1908" s="4"/>
      <c r="AA1908" s="4"/>
      <c r="AB1908" s="4"/>
      <c r="AC1908" s="4"/>
      <c r="AD1908" s="4"/>
      <c r="AE1908" s="236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5">
        <f ca="1">COUNTIFS(INDIRECT(Data!$J$2),"&lt;&gt;")</f>
        <v>0</v>
      </c>
      <c r="AQ1908" s="45">
        <f ca="1">COUNTIFS(INDIRECT(Data!$J$2),"P")</f>
        <v>0</v>
      </c>
      <c r="AR1908" s="45">
        <f ca="1">COUNTIFS(INDIRECT(Data!$J$2),"A")</f>
        <v>0</v>
      </c>
      <c r="AS1908" s="46">
        <f ca="1">COUNTIFS(INDIRECT(Data!$J$2),"L")</f>
        <v>0</v>
      </c>
      <c r="AT1908" s="47" t="str">
        <f ca="1">IFERROR(Attd_Sheet[[#This Row],[Classes Attended]]/Attd_Sheet[[#This Row],[Column1]],"")</f>
        <v/>
      </c>
      <c r="AU1908" s="26"/>
    </row>
    <row r="1909" spans="1:47" hidden="1" x14ac:dyDescent="0.25">
      <c r="A1909" s="42">
        <f>COUNTIFS(Attd_Sheet[Student ID],Attd_Sheet[[#This Row],[Student ID]])</f>
        <v>0</v>
      </c>
      <c r="B1909" s="13"/>
      <c r="C1909" s="13"/>
      <c r="D1909" s="76"/>
      <c r="E1909" s="75"/>
      <c r="F1909" s="15"/>
      <c r="G1909" s="78"/>
      <c r="H1909" s="15"/>
      <c r="I1909" s="193"/>
      <c r="J1909" s="77"/>
      <c r="K1909" s="4"/>
      <c r="L1909" s="4"/>
      <c r="M1909" s="4"/>
      <c r="N1909" s="185"/>
      <c r="O1909" s="4"/>
      <c r="P1909" s="4"/>
      <c r="Q1909" s="4"/>
      <c r="R1909" s="4"/>
      <c r="S1909" s="4"/>
      <c r="T1909" s="4"/>
      <c r="U1909" s="4"/>
      <c r="V1909" s="4"/>
      <c r="W1909" s="185"/>
      <c r="X1909" s="4"/>
      <c r="Y1909" s="4"/>
      <c r="Z1909" s="4"/>
      <c r="AA1909" s="4"/>
      <c r="AB1909" s="4"/>
      <c r="AC1909" s="4"/>
      <c r="AD1909" s="4"/>
      <c r="AE1909" s="236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5">
        <f ca="1">COUNTIFS(INDIRECT(Data!$J$2),"&lt;&gt;")</f>
        <v>0</v>
      </c>
      <c r="AQ1909" s="45">
        <f ca="1">COUNTIFS(INDIRECT(Data!$J$2),"P")</f>
        <v>0</v>
      </c>
      <c r="AR1909" s="45">
        <f ca="1">COUNTIFS(INDIRECT(Data!$J$2),"A")</f>
        <v>0</v>
      </c>
      <c r="AS1909" s="46">
        <f ca="1">COUNTIFS(INDIRECT(Data!$J$2),"L")</f>
        <v>0</v>
      </c>
      <c r="AT1909" s="47" t="str">
        <f ca="1">IFERROR(Attd_Sheet[[#This Row],[Classes Attended]]/Attd_Sheet[[#This Row],[Column1]],"")</f>
        <v/>
      </c>
      <c r="AU1909" s="26"/>
    </row>
    <row r="1910" spans="1:47" hidden="1" x14ac:dyDescent="0.25">
      <c r="A1910" s="42">
        <f>COUNTIFS(Attd_Sheet[Student ID],Attd_Sheet[[#This Row],[Student ID]])</f>
        <v>0</v>
      </c>
      <c r="B1910" s="13"/>
      <c r="C1910" s="13"/>
      <c r="D1910" s="76"/>
      <c r="E1910" s="75"/>
      <c r="F1910" s="15"/>
      <c r="G1910" s="78"/>
      <c r="H1910" s="15"/>
      <c r="I1910" s="193"/>
      <c r="J1910" s="77"/>
      <c r="K1910" s="4"/>
      <c r="L1910" s="4"/>
      <c r="M1910" s="4"/>
      <c r="N1910" s="185"/>
      <c r="O1910" s="4"/>
      <c r="P1910" s="4"/>
      <c r="Q1910" s="4"/>
      <c r="R1910" s="4"/>
      <c r="S1910" s="4"/>
      <c r="T1910" s="4"/>
      <c r="U1910" s="4"/>
      <c r="V1910" s="4"/>
      <c r="W1910" s="185"/>
      <c r="X1910" s="4"/>
      <c r="Y1910" s="4"/>
      <c r="Z1910" s="4"/>
      <c r="AA1910" s="4"/>
      <c r="AB1910" s="4"/>
      <c r="AC1910" s="4"/>
      <c r="AD1910" s="4"/>
      <c r="AE1910" s="236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5">
        <f ca="1">COUNTIFS(INDIRECT(Data!$J$2),"&lt;&gt;")</f>
        <v>0</v>
      </c>
      <c r="AQ1910" s="45">
        <f ca="1">COUNTIFS(INDIRECT(Data!$J$2),"P")</f>
        <v>0</v>
      </c>
      <c r="AR1910" s="45">
        <f ca="1">COUNTIFS(INDIRECT(Data!$J$2),"A")</f>
        <v>0</v>
      </c>
      <c r="AS1910" s="46">
        <f ca="1">COUNTIFS(INDIRECT(Data!$J$2),"L")</f>
        <v>0</v>
      </c>
      <c r="AT1910" s="47" t="str">
        <f ca="1">IFERROR(Attd_Sheet[[#This Row],[Classes Attended]]/Attd_Sheet[[#This Row],[Column1]],"")</f>
        <v/>
      </c>
      <c r="AU1910" s="26"/>
    </row>
    <row r="1911" spans="1:47" hidden="1" x14ac:dyDescent="0.25">
      <c r="A1911" s="42">
        <f>COUNTIFS(Attd_Sheet[Student ID],Attd_Sheet[[#This Row],[Student ID]])</f>
        <v>0</v>
      </c>
      <c r="B1911" s="13"/>
      <c r="C1911" s="13"/>
      <c r="D1911" s="76"/>
      <c r="E1911" s="75"/>
      <c r="F1911" s="15"/>
      <c r="G1911" s="78"/>
      <c r="H1911" s="15"/>
      <c r="I1911" s="193"/>
      <c r="J1911" s="77"/>
      <c r="K1911" s="4"/>
      <c r="L1911" s="4"/>
      <c r="M1911" s="4"/>
      <c r="N1911" s="185"/>
      <c r="O1911" s="4"/>
      <c r="P1911" s="4"/>
      <c r="Q1911" s="4"/>
      <c r="R1911" s="4"/>
      <c r="S1911" s="4"/>
      <c r="T1911" s="4"/>
      <c r="U1911" s="4"/>
      <c r="V1911" s="4"/>
      <c r="W1911" s="185"/>
      <c r="X1911" s="4"/>
      <c r="Y1911" s="4"/>
      <c r="Z1911" s="4"/>
      <c r="AA1911" s="4"/>
      <c r="AB1911" s="4"/>
      <c r="AC1911" s="4"/>
      <c r="AD1911" s="4"/>
      <c r="AE1911" s="236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5">
        <f ca="1">COUNTIFS(INDIRECT(Data!$J$2),"&lt;&gt;")</f>
        <v>0</v>
      </c>
      <c r="AQ1911" s="45">
        <f ca="1">COUNTIFS(INDIRECT(Data!$J$2),"P")</f>
        <v>0</v>
      </c>
      <c r="AR1911" s="45">
        <f ca="1">COUNTIFS(INDIRECT(Data!$J$2),"A")</f>
        <v>0</v>
      </c>
      <c r="AS1911" s="46">
        <f ca="1">COUNTIFS(INDIRECT(Data!$J$2),"L")</f>
        <v>0</v>
      </c>
      <c r="AT1911" s="47" t="str">
        <f ca="1">IFERROR(Attd_Sheet[[#This Row],[Classes Attended]]/Attd_Sheet[[#This Row],[Column1]],"")</f>
        <v/>
      </c>
      <c r="AU1911" s="26"/>
    </row>
    <row r="1912" spans="1:47" hidden="1" x14ac:dyDescent="0.25">
      <c r="A1912" s="42">
        <f>COUNTIFS(Attd_Sheet[Student ID],Attd_Sheet[[#This Row],[Student ID]])</f>
        <v>0</v>
      </c>
      <c r="B1912" s="13"/>
      <c r="C1912" s="13"/>
      <c r="D1912" s="76"/>
      <c r="E1912" s="75"/>
      <c r="F1912" s="15"/>
      <c r="G1912" s="78"/>
      <c r="H1912" s="15"/>
      <c r="I1912" s="193"/>
      <c r="J1912" s="77"/>
      <c r="K1912" s="4"/>
      <c r="L1912" s="4"/>
      <c r="M1912" s="4"/>
      <c r="N1912" s="185"/>
      <c r="O1912" s="4"/>
      <c r="P1912" s="4"/>
      <c r="Q1912" s="4"/>
      <c r="R1912" s="4"/>
      <c r="S1912" s="4"/>
      <c r="T1912" s="4"/>
      <c r="U1912" s="4"/>
      <c r="V1912" s="4"/>
      <c r="W1912" s="185"/>
      <c r="X1912" s="4"/>
      <c r="Y1912" s="4"/>
      <c r="Z1912" s="4"/>
      <c r="AA1912" s="4"/>
      <c r="AB1912" s="4"/>
      <c r="AC1912" s="4"/>
      <c r="AD1912" s="4"/>
      <c r="AE1912" s="236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5">
        <f ca="1">COUNTIFS(INDIRECT(Data!$J$2),"&lt;&gt;")</f>
        <v>0</v>
      </c>
      <c r="AQ1912" s="45">
        <f ca="1">COUNTIFS(INDIRECT(Data!$J$2),"P")</f>
        <v>0</v>
      </c>
      <c r="AR1912" s="45">
        <f ca="1">COUNTIFS(INDIRECT(Data!$J$2),"A")</f>
        <v>0</v>
      </c>
      <c r="AS1912" s="46">
        <f ca="1">COUNTIFS(INDIRECT(Data!$J$2),"L")</f>
        <v>0</v>
      </c>
      <c r="AT1912" s="47" t="str">
        <f ca="1">IFERROR(Attd_Sheet[[#This Row],[Classes Attended]]/Attd_Sheet[[#This Row],[Column1]],"")</f>
        <v/>
      </c>
      <c r="AU1912" s="26"/>
    </row>
    <row r="1913" spans="1:47" hidden="1" x14ac:dyDescent="0.25">
      <c r="A1913" s="42">
        <f>COUNTIFS(Attd_Sheet[Student ID],Attd_Sheet[[#This Row],[Student ID]])</f>
        <v>0</v>
      </c>
      <c r="B1913" s="13"/>
      <c r="C1913" s="13"/>
      <c r="D1913" s="76"/>
      <c r="E1913" s="75"/>
      <c r="F1913" s="15"/>
      <c r="G1913" s="78"/>
      <c r="H1913" s="15"/>
      <c r="I1913" s="193"/>
      <c r="J1913" s="77"/>
      <c r="K1913" s="4"/>
      <c r="L1913" s="4"/>
      <c r="M1913" s="4"/>
      <c r="N1913" s="185"/>
      <c r="O1913" s="4"/>
      <c r="P1913" s="4"/>
      <c r="Q1913" s="4"/>
      <c r="R1913" s="4"/>
      <c r="S1913" s="4"/>
      <c r="T1913" s="4"/>
      <c r="U1913" s="4"/>
      <c r="V1913" s="4"/>
      <c r="W1913" s="185"/>
      <c r="X1913" s="4"/>
      <c r="Y1913" s="4"/>
      <c r="Z1913" s="4"/>
      <c r="AA1913" s="4"/>
      <c r="AB1913" s="4"/>
      <c r="AC1913" s="4"/>
      <c r="AD1913" s="4"/>
      <c r="AE1913" s="236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5">
        <f ca="1">COUNTIFS(INDIRECT(Data!$J$2),"&lt;&gt;")</f>
        <v>0</v>
      </c>
      <c r="AQ1913" s="45">
        <f ca="1">COUNTIFS(INDIRECT(Data!$J$2),"P")</f>
        <v>0</v>
      </c>
      <c r="AR1913" s="45">
        <f ca="1">COUNTIFS(INDIRECT(Data!$J$2),"A")</f>
        <v>0</v>
      </c>
      <c r="AS1913" s="46">
        <f ca="1">COUNTIFS(INDIRECT(Data!$J$2),"L")</f>
        <v>0</v>
      </c>
      <c r="AT1913" s="47" t="str">
        <f ca="1">IFERROR(Attd_Sheet[[#This Row],[Classes Attended]]/Attd_Sheet[[#This Row],[Column1]],"")</f>
        <v/>
      </c>
      <c r="AU1913" s="26"/>
    </row>
    <row r="1914" spans="1:47" hidden="1" x14ac:dyDescent="0.25">
      <c r="A1914" s="42">
        <f>COUNTIFS(Attd_Sheet[Student ID],Attd_Sheet[[#This Row],[Student ID]])</f>
        <v>0</v>
      </c>
      <c r="B1914" s="13"/>
      <c r="C1914" s="13"/>
      <c r="D1914" s="76"/>
      <c r="E1914" s="75"/>
      <c r="F1914" s="15"/>
      <c r="G1914" s="78"/>
      <c r="H1914" s="15"/>
      <c r="I1914" s="193"/>
      <c r="J1914" s="77"/>
      <c r="K1914" s="4"/>
      <c r="L1914" s="4"/>
      <c r="M1914" s="4"/>
      <c r="N1914" s="185"/>
      <c r="O1914" s="4"/>
      <c r="P1914" s="4"/>
      <c r="Q1914" s="4"/>
      <c r="R1914" s="4"/>
      <c r="S1914" s="4"/>
      <c r="T1914" s="4"/>
      <c r="U1914" s="4"/>
      <c r="V1914" s="4"/>
      <c r="W1914" s="185"/>
      <c r="X1914" s="4"/>
      <c r="Y1914" s="4"/>
      <c r="Z1914" s="4"/>
      <c r="AA1914" s="4"/>
      <c r="AB1914" s="4"/>
      <c r="AC1914" s="4"/>
      <c r="AD1914" s="4"/>
      <c r="AE1914" s="236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5">
        <f ca="1">COUNTIFS(INDIRECT(Data!$J$2),"&lt;&gt;")</f>
        <v>0</v>
      </c>
      <c r="AQ1914" s="45">
        <f ca="1">COUNTIFS(INDIRECT(Data!$J$2),"P")</f>
        <v>0</v>
      </c>
      <c r="AR1914" s="45">
        <f ca="1">COUNTIFS(INDIRECT(Data!$J$2),"A")</f>
        <v>0</v>
      </c>
      <c r="AS1914" s="46">
        <f ca="1">COUNTIFS(INDIRECT(Data!$J$2),"L")</f>
        <v>0</v>
      </c>
      <c r="AT1914" s="47" t="str">
        <f ca="1">IFERROR(Attd_Sheet[[#This Row],[Classes Attended]]/Attd_Sheet[[#This Row],[Column1]],"")</f>
        <v/>
      </c>
      <c r="AU1914" s="26"/>
    </row>
    <row r="1915" spans="1:47" hidden="1" x14ac:dyDescent="0.25">
      <c r="A1915" s="42">
        <f>COUNTIFS(Attd_Sheet[Student ID],Attd_Sheet[[#This Row],[Student ID]])</f>
        <v>0</v>
      </c>
      <c r="B1915" s="13"/>
      <c r="C1915" s="13"/>
      <c r="D1915" s="76"/>
      <c r="E1915" s="75"/>
      <c r="F1915" s="15"/>
      <c r="G1915" s="78"/>
      <c r="H1915" s="15"/>
      <c r="I1915" s="193"/>
      <c r="J1915" s="77"/>
      <c r="K1915" s="4"/>
      <c r="L1915" s="4"/>
      <c r="M1915" s="4"/>
      <c r="N1915" s="185"/>
      <c r="O1915" s="4"/>
      <c r="P1915" s="4"/>
      <c r="Q1915" s="4"/>
      <c r="R1915" s="4"/>
      <c r="S1915" s="4"/>
      <c r="T1915" s="4"/>
      <c r="U1915" s="4"/>
      <c r="V1915" s="4"/>
      <c r="W1915" s="185"/>
      <c r="X1915" s="4"/>
      <c r="Y1915" s="4"/>
      <c r="Z1915" s="4"/>
      <c r="AA1915" s="4"/>
      <c r="AB1915" s="4"/>
      <c r="AC1915" s="4"/>
      <c r="AD1915" s="4"/>
      <c r="AE1915" s="236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5">
        <f ca="1">COUNTIFS(INDIRECT(Data!$J$2),"&lt;&gt;")</f>
        <v>0</v>
      </c>
      <c r="AQ1915" s="45">
        <f ca="1">COUNTIFS(INDIRECT(Data!$J$2),"P")</f>
        <v>0</v>
      </c>
      <c r="AR1915" s="45">
        <f ca="1">COUNTIFS(INDIRECT(Data!$J$2),"A")</f>
        <v>0</v>
      </c>
      <c r="AS1915" s="46">
        <f ca="1">COUNTIFS(INDIRECT(Data!$J$2),"L")</f>
        <v>0</v>
      </c>
      <c r="AT1915" s="47" t="str">
        <f ca="1">IFERROR(Attd_Sheet[[#This Row],[Classes Attended]]/Attd_Sheet[[#This Row],[Column1]],"")</f>
        <v/>
      </c>
      <c r="AU1915" s="26"/>
    </row>
    <row r="1916" spans="1:47" hidden="1" x14ac:dyDescent="0.25">
      <c r="A1916" s="42">
        <f>COUNTIFS(Attd_Sheet[Student ID],Attd_Sheet[[#This Row],[Student ID]])</f>
        <v>0</v>
      </c>
      <c r="B1916" s="13"/>
      <c r="C1916" s="13"/>
      <c r="D1916" s="76"/>
      <c r="E1916" s="75"/>
      <c r="F1916" s="15"/>
      <c r="G1916" s="78"/>
      <c r="H1916" s="15"/>
      <c r="I1916" s="193"/>
      <c r="J1916" s="77"/>
      <c r="K1916" s="4"/>
      <c r="L1916" s="4"/>
      <c r="M1916" s="4"/>
      <c r="N1916" s="185"/>
      <c r="O1916" s="4"/>
      <c r="P1916" s="4"/>
      <c r="Q1916" s="4"/>
      <c r="R1916" s="4"/>
      <c r="S1916" s="4"/>
      <c r="T1916" s="4"/>
      <c r="U1916" s="4"/>
      <c r="V1916" s="4"/>
      <c r="W1916" s="185"/>
      <c r="X1916" s="4"/>
      <c r="Y1916" s="4"/>
      <c r="Z1916" s="4"/>
      <c r="AA1916" s="4"/>
      <c r="AB1916" s="4"/>
      <c r="AC1916" s="4"/>
      <c r="AD1916" s="4"/>
      <c r="AE1916" s="236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5">
        <f ca="1">COUNTIFS(INDIRECT(Data!$J$2),"&lt;&gt;")</f>
        <v>0</v>
      </c>
      <c r="AQ1916" s="45">
        <f ca="1">COUNTIFS(INDIRECT(Data!$J$2),"P")</f>
        <v>0</v>
      </c>
      <c r="AR1916" s="45">
        <f ca="1">COUNTIFS(INDIRECT(Data!$J$2),"A")</f>
        <v>0</v>
      </c>
      <c r="AS1916" s="46">
        <f ca="1">COUNTIFS(INDIRECT(Data!$J$2),"L")</f>
        <v>0</v>
      </c>
      <c r="AT1916" s="47" t="str">
        <f ca="1">IFERROR(Attd_Sheet[[#This Row],[Classes Attended]]/Attd_Sheet[[#This Row],[Column1]],"")</f>
        <v/>
      </c>
      <c r="AU1916" s="26"/>
    </row>
    <row r="1917" spans="1:47" hidden="1" x14ac:dyDescent="0.25">
      <c r="A1917" s="42">
        <f>COUNTIFS(Attd_Sheet[Student ID],Attd_Sheet[[#This Row],[Student ID]])</f>
        <v>0</v>
      </c>
      <c r="B1917" s="13"/>
      <c r="C1917" s="13"/>
      <c r="D1917" s="76"/>
      <c r="E1917" s="75"/>
      <c r="F1917" s="15"/>
      <c r="G1917" s="78"/>
      <c r="H1917" s="15"/>
      <c r="I1917" s="193"/>
      <c r="J1917" s="77"/>
      <c r="K1917" s="4"/>
      <c r="L1917" s="4"/>
      <c r="M1917" s="4"/>
      <c r="N1917" s="185"/>
      <c r="O1917" s="4"/>
      <c r="P1917" s="4"/>
      <c r="Q1917" s="4"/>
      <c r="R1917" s="4"/>
      <c r="S1917" s="4"/>
      <c r="T1917" s="4"/>
      <c r="U1917" s="4"/>
      <c r="V1917" s="4"/>
      <c r="W1917" s="185"/>
      <c r="X1917" s="4"/>
      <c r="Y1917" s="4"/>
      <c r="Z1917" s="4"/>
      <c r="AA1917" s="4"/>
      <c r="AB1917" s="4"/>
      <c r="AC1917" s="4"/>
      <c r="AD1917" s="4"/>
      <c r="AE1917" s="236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5">
        <f ca="1">COUNTIFS(INDIRECT(Data!$J$2),"&lt;&gt;")</f>
        <v>0</v>
      </c>
      <c r="AQ1917" s="45">
        <f ca="1">COUNTIFS(INDIRECT(Data!$J$2),"P")</f>
        <v>0</v>
      </c>
      <c r="AR1917" s="45">
        <f ca="1">COUNTIFS(INDIRECT(Data!$J$2),"A")</f>
        <v>0</v>
      </c>
      <c r="AS1917" s="46">
        <f ca="1">COUNTIFS(INDIRECT(Data!$J$2),"L")</f>
        <v>0</v>
      </c>
      <c r="AT1917" s="47" t="str">
        <f ca="1">IFERROR(Attd_Sheet[[#This Row],[Classes Attended]]/Attd_Sheet[[#This Row],[Column1]],"")</f>
        <v/>
      </c>
      <c r="AU1917" s="26"/>
    </row>
    <row r="1918" spans="1:47" hidden="1" x14ac:dyDescent="0.25">
      <c r="A1918" s="42">
        <f>COUNTIFS(Attd_Sheet[Student ID],Attd_Sheet[[#This Row],[Student ID]])</f>
        <v>0</v>
      </c>
      <c r="B1918" s="13"/>
      <c r="C1918" s="13"/>
      <c r="D1918" s="76"/>
      <c r="E1918" s="75"/>
      <c r="F1918" s="15"/>
      <c r="G1918" s="78"/>
      <c r="H1918" s="15"/>
      <c r="I1918" s="193"/>
      <c r="J1918" s="77"/>
      <c r="K1918" s="4"/>
      <c r="L1918" s="4"/>
      <c r="M1918" s="4"/>
      <c r="N1918" s="185"/>
      <c r="O1918" s="4"/>
      <c r="P1918" s="4"/>
      <c r="Q1918" s="4"/>
      <c r="R1918" s="4"/>
      <c r="S1918" s="4"/>
      <c r="T1918" s="4"/>
      <c r="U1918" s="4"/>
      <c r="V1918" s="4"/>
      <c r="W1918" s="185"/>
      <c r="X1918" s="4"/>
      <c r="Y1918" s="4"/>
      <c r="Z1918" s="4"/>
      <c r="AA1918" s="4"/>
      <c r="AB1918" s="4"/>
      <c r="AC1918" s="4"/>
      <c r="AD1918" s="4"/>
      <c r="AE1918" s="236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5">
        <f ca="1">COUNTIFS(INDIRECT(Data!$J$2),"&lt;&gt;")</f>
        <v>0</v>
      </c>
      <c r="AQ1918" s="45">
        <f ca="1">COUNTIFS(INDIRECT(Data!$J$2),"P")</f>
        <v>0</v>
      </c>
      <c r="AR1918" s="45">
        <f ca="1">COUNTIFS(INDIRECT(Data!$J$2),"A")</f>
        <v>0</v>
      </c>
      <c r="AS1918" s="46">
        <f ca="1">COUNTIFS(INDIRECT(Data!$J$2),"L")</f>
        <v>0</v>
      </c>
      <c r="AT1918" s="47" t="str">
        <f ca="1">IFERROR(Attd_Sheet[[#This Row],[Classes Attended]]/Attd_Sheet[[#This Row],[Column1]],"")</f>
        <v/>
      </c>
      <c r="AU1918" s="26"/>
    </row>
    <row r="1919" spans="1:47" hidden="1" x14ac:dyDescent="0.25">
      <c r="A1919" s="42">
        <f>COUNTIFS(Attd_Sheet[Student ID],Attd_Sheet[[#This Row],[Student ID]])</f>
        <v>0</v>
      </c>
      <c r="B1919" s="13"/>
      <c r="C1919" s="13"/>
      <c r="D1919" s="76"/>
      <c r="E1919" s="75"/>
      <c r="F1919" s="15"/>
      <c r="G1919" s="78"/>
      <c r="H1919" s="15"/>
      <c r="I1919" s="193"/>
      <c r="J1919" s="77"/>
      <c r="K1919" s="4"/>
      <c r="L1919" s="4"/>
      <c r="M1919" s="4"/>
      <c r="N1919" s="185"/>
      <c r="O1919" s="4"/>
      <c r="P1919" s="4"/>
      <c r="Q1919" s="4"/>
      <c r="R1919" s="4"/>
      <c r="S1919" s="4"/>
      <c r="T1919" s="4"/>
      <c r="U1919" s="4"/>
      <c r="V1919" s="4"/>
      <c r="W1919" s="185"/>
      <c r="X1919" s="4"/>
      <c r="Y1919" s="4"/>
      <c r="Z1919" s="4"/>
      <c r="AA1919" s="4"/>
      <c r="AB1919" s="4"/>
      <c r="AC1919" s="4"/>
      <c r="AD1919" s="4"/>
      <c r="AE1919" s="236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5">
        <f ca="1">COUNTIFS(INDIRECT(Data!$J$2),"&lt;&gt;")</f>
        <v>0</v>
      </c>
      <c r="AQ1919" s="45">
        <f ca="1">COUNTIFS(INDIRECT(Data!$J$2),"P")</f>
        <v>0</v>
      </c>
      <c r="AR1919" s="45">
        <f ca="1">COUNTIFS(INDIRECT(Data!$J$2),"A")</f>
        <v>0</v>
      </c>
      <c r="AS1919" s="46">
        <f ca="1">COUNTIFS(INDIRECT(Data!$J$2),"L")</f>
        <v>0</v>
      </c>
      <c r="AT1919" s="47" t="str">
        <f ca="1">IFERROR(Attd_Sheet[[#This Row],[Classes Attended]]/Attd_Sheet[[#This Row],[Column1]],"")</f>
        <v/>
      </c>
      <c r="AU1919" s="26"/>
    </row>
    <row r="1920" spans="1:47" hidden="1" x14ac:dyDescent="0.25">
      <c r="A1920" s="42">
        <f>COUNTIFS(Attd_Sheet[Student ID],Attd_Sheet[[#This Row],[Student ID]])</f>
        <v>0</v>
      </c>
      <c r="B1920" s="13"/>
      <c r="C1920" s="13"/>
      <c r="D1920" s="76"/>
      <c r="E1920" s="75"/>
      <c r="F1920" s="15"/>
      <c r="G1920" s="78"/>
      <c r="H1920" s="15"/>
      <c r="I1920" s="193"/>
      <c r="J1920" s="77"/>
      <c r="K1920" s="4"/>
      <c r="L1920" s="4"/>
      <c r="M1920" s="4"/>
      <c r="N1920" s="185"/>
      <c r="O1920" s="4"/>
      <c r="P1920" s="4"/>
      <c r="Q1920" s="4"/>
      <c r="R1920" s="4"/>
      <c r="S1920" s="4"/>
      <c r="T1920" s="4"/>
      <c r="U1920" s="4"/>
      <c r="V1920" s="4"/>
      <c r="W1920" s="185"/>
      <c r="X1920" s="4"/>
      <c r="Y1920" s="4"/>
      <c r="Z1920" s="4"/>
      <c r="AA1920" s="4"/>
      <c r="AB1920" s="4"/>
      <c r="AC1920" s="4"/>
      <c r="AD1920" s="4"/>
      <c r="AE1920" s="236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5">
        <f ca="1">COUNTIFS(INDIRECT(Data!$J$2),"&lt;&gt;")</f>
        <v>0</v>
      </c>
      <c r="AQ1920" s="45">
        <f ca="1">COUNTIFS(INDIRECT(Data!$J$2),"P")</f>
        <v>0</v>
      </c>
      <c r="AR1920" s="45">
        <f ca="1">COUNTIFS(INDIRECT(Data!$J$2),"A")</f>
        <v>0</v>
      </c>
      <c r="AS1920" s="46">
        <f ca="1">COUNTIFS(INDIRECT(Data!$J$2),"L")</f>
        <v>0</v>
      </c>
      <c r="AT1920" s="47" t="str">
        <f ca="1">IFERROR(Attd_Sheet[[#This Row],[Classes Attended]]/Attd_Sheet[[#This Row],[Column1]],"")</f>
        <v/>
      </c>
      <c r="AU1920" s="26"/>
    </row>
    <row r="1921" spans="1:47" hidden="1" x14ac:dyDescent="0.25">
      <c r="A1921" s="42">
        <f>COUNTIFS(Attd_Sheet[Student ID],Attd_Sheet[[#This Row],[Student ID]])</f>
        <v>0</v>
      </c>
      <c r="B1921" s="13"/>
      <c r="C1921" s="13"/>
      <c r="D1921" s="76"/>
      <c r="E1921" s="75"/>
      <c r="F1921" s="15"/>
      <c r="G1921" s="78"/>
      <c r="H1921" s="15"/>
      <c r="I1921" s="193"/>
      <c r="J1921" s="77"/>
      <c r="K1921" s="4"/>
      <c r="L1921" s="4"/>
      <c r="M1921" s="4"/>
      <c r="N1921" s="185"/>
      <c r="O1921" s="4"/>
      <c r="P1921" s="4"/>
      <c r="Q1921" s="4"/>
      <c r="R1921" s="4"/>
      <c r="S1921" s="4"/>
      <c r="T1921" s="4"/>
      <c r="U1921" s="4"/>
      <c r="V1921" s="4"/>
      <c r="W1921" s="185"/>
      <c r="X1921" s="4"/>
      <c r="Y1921" s="4"/>
      <c r="Z1921" s="4"/>
      <c r="AA1921" s="4"/>
      <c r="AB1921" s="4"/>
      <c r="AC1921" s="4"/>
      <c r="AD1921" s="4"/>
      <c r="AE1921" s="236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5">
        <f ca="1">COUNTIFS(INDIRECT(Data!$J$2),"&lt;&gt;")</f>
        <v>0</v>
      </c>
      <c r="AQ1921" s="45">
        <f ca="1">COUNTIFS(INDIRECT(Data!$J$2),"P")</f>
        <v>0</v>
      </c>
      <c r="AR1921" s="45">
        <f ca="1">COUNTIFS(INDIRECT(Data!$J$2),"A")</f>
        <v>0</v>
      </c>
      <c r="AS1921" s="46">
        <f ca="1">COUNTIFS(INDIRECT(Data!$J$2),"L")</f>
        <v>0</v>
      </c>
      <c r="AT1921" s="47" t="str">
        <f ca="1">IFERROR(Attd_Sheet[[#This Row],[Classes Attended]]/Attd_Sheet[[#This Row],[Column1]],"")</f>
        <v/>
      </c>
      <c r="AU1921" s="26"/>
    </row>
    <row r="1922" spans="1:47" hidden="1" x14ac:dyDescent="0.25">
      <c r="A1922" s="42">
        <f>COUNTIFS(Attd_Sheet[Student ID],Attd_Sheet[[#This Row],[Student ID]])</f>
        <v>0</v>
      </c>
      <c r="B1922" s="13"/>
      <c r="C1922" s="13"/>
      <c r="D1922" s="76"/>
      <c r="E1922" s="75"/>
      <c r="F1922" s="15"/>
      <c r="G1922" s="78"/>
      <c r="H1922" s="15"/>
      <c r="I1922" s="193"/>
      <c r="J1922" s="77"/>
      <c r="K1922" s="4"/>
      <c r="L1922" s="4"/>
      <c r="M1922" s="4"/>
      <c r="N1922" s="185"/>
      <c r="O1922" s="4"/>
      <c r="P1922" s="4"/>
      <c r="Q1922" s="4"/>
      <c r="R1922" s="4"/>
      <c r="S1922" s="4"/>
      <c r="T1922" s="4"/>
      <c r="U1922" s="4"/>
      <c r="V1922" s="4"/>
      <c r="W1922" s="185"/>
      <c r="X1922" s="4"/>
      <c r="Y1922" s="4"/>
      <c r="Z1922" s="4"/>
      <c r="AA1922" s="4"/>
      <c r="AB1922" s="4"/>
      <c r="AC1922" s="4"/>
      <c r="AD1922" s="4"/>
      <c r="AE1922" s="236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5">
        <f ca="1">COUNTIFS(INDIRECT(Data!$J$2),"&lt;&gt;")</f>
        <v>0</v>
      </c>
      <c r="AQ1922" s="45">
        <f ca="1">COUNTIFS(INDIRECT(Data!$J$2),"P")</f>
        <v>0</v>
      </c>
      <c r="AR1922" s="45">
        <f ca="1">COUNTIFS(INDIRECT(Data!$J$2),"A")</f>
        <v>0</v>
      </c>
      <c r="AS1922" s="46">
        <f ca="1">COUNTIFS(INDIRECT(Data!$J$2),"L")</f>
        <v>0</v>
      </c>
      <c r="AT1922" s="47" t="str">
        <f ca="1">IFERROR(Attd_Sheet[[#This Row],[Classes Attended]]/Attd_Sheet[[#This Row],[Column1]],"")</f>
        <v/>
      </c>
      <c r="AU1922" s="26"/>
    </row>
    <row r="1923" spans="1:47" hidden="1" x14ac:dyDescent="0.25">
      <c r="A1923" s="42">
        <f>COUNTIFS(Attd_Sheet[Student ID],Attd_Sheet[[#This Row],[Student ID]])</f>
        <v>0</v>
      </c>
      <c r="B1923" s="13"/>
      <c r="C1923" s="13"/>
      <c r="D1923" s="76"/>
      <c r="E1923" s="75"/>
      <c r="F1923" s="15"/>
      <c r="G1923" s="78"/>
      <c r="H1923" s="15"/>
      <c r="I1923" s="193"/>
      <c r="J1923" s="77"/>
      <c r="K1923" s="4"/>
      <c r="L1923" s="4"/>
      <c r="M1923" s="4"/>
      <c r="N1923" s="185"/>
      <c r="O1923" s="4"/>
      <c r="P1923" s="4"/>
      <c r="Q1923" s="4"/>
      <c r="R1923" s="4"/>
      <c r="S1923" s="4"/>
      <c r="T1923" s="4"/>
      <c r="U1923" s="4"/>
      <c r="V1923" s="4"/>
      <c r="W1923" s="185"/>
      <c r="X1923" s="4"/>
      <c r="Y1923" s="4"/>
      <c r="Z1923" s="4"/>
      <c r="AA1923" s="4"/>
      <c r="AB1923" s="4"/>
      <c r="AC1923" s="4"/>
      <c r="AD1923" s="4"/>
      <c r="AE1923" s="236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5">
        <f ca="1">COUNTIFS(INDIRECT(Data!$J$2),"&lt;&gt;")</f>
        <v>0</v>
      </c>
      <c r="AQ1923" s="45">
        <f ca="1">COUNTIFS(INDIRECT(Data!$J$2),"P")</f>
        <v>0</v>
      </c>
      <c r="AR1923" s="45">
        <f ca="1">COUNTIFS(INDIRECT(Data!$J$2),"A")</f>
        <v>0</v>
      </c>
      <c r="AS1923" s="46">
        <f ca="1">COUNTIFS(INDIRECT(Data!$J$2),"L")</f>
        <v>0</v>
      </c>
      <c r="AT1923" s="47" t="str">
        <f ca="1">IFERROR(Attd_Sheet[[#This Row],[Classes Attended]]/Attd_Sheet[[#This Row],[Column1]],"")</f>
        <v/>
      </c>
      <c r="AU1923" s="26"/>
    </row>
    <row r="1924" spans="1:47" hidden="1" x14ac:dyDescent="0.25">
      <c r="A1924" s="42">
        <f>COUNTIFS(Attd_Sheet[Student ID],Attd_Sheet[[#This Row],[Student ID]])</f>
        <v>0</v>
      </c>
      <c r="B1924" s="13"/>
      <c r="C1924" s="13"/>
      <c r="D1924" s="76"/>
      <c r="E1924" s="75"/>
      <c r="F1924" s="15"/>
      <c r="G1924" s="78"/>
      <c r="H1924" s="15"/>
      <c r="I1924" s="193"/>
      <c r="J1924" s="77"/>
      <c r="K1924" s="4"/>
      <c r="L1924" s="4"/>
      <c r="M1924" s="4"/>
      <c r="N1924" s="185"/>
      <c r="O1924" s="4"/>
      <c r="P1924" s="4"/>
      <c r="Q1924" s="4"/>
      <c r="R1924" s="4"/>
      <c r="S1924" s="4"/>
      <c r="T1924" s="4"/>
      <c r="U1924" s="4"/>
      <c r="V1924" s="4"/>
      <c r="W1924" s="185"/>
      <c r="X1924" s="4"/>
      <c r="Y1924" s="4"/>
      <c r="Z1924" s="4"/>
      <c r="AA1924" s="4"/>
      <c r="AB1924" s="4"/>
      <c r="AC1924" s="4"/>
      <c r="AD1924" s="4"/>
      <c r="AE1924" s="236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5">
        <f ca="1">COUNTIFS(INDIRECT(Data!$J$2),"&lt;&gt;")</f>
        <v>0</v>
      </c>
      <c r="AQ1924" s="45">
        <f ca="1">COUNTIFS(INDIRECT(Data!$J$2),"P")</f>
        <v>0</v>
      </c>
      <c r="AR1924" s="45">
        <f ca="1">COUNTIFS(INDIRECT(Data!$J$2),"A")</f>
        <v>0</v>
      </c>
      <c r="AS1924" s="46">
        <f ca="1">COUNTIFS(INDIRECT(Data!$J$2),"L")</f>
        <v>0</v>
      </c>
      <c r="AT1924" s="47" t="str">
        <f ca="1">IFERROR(Attd_Sheet[[#This Row],[Classes Attended]]/Attd_Sheet[[#This Row],[Column1]],"")</f>
        <v/>
      </c>
      <c r="AU1924" s="26"/>
    </row>
    <row r="1925" spans="1:47" hidden="1" x14ac:dyDescent="0.25">
      <c r="A1925" s="42">
        <f>COUNTIFS(Attd_Sheet[Student ID],Attd_Sheet[[#This Row],[Student ID]])</f>
        <v>0</v>
      </c>
      <c r="B1925" s="13"/>
      <c r="C1925" s="13"/>
      <c r="D1925" s="76"/>
      <c r="E1925" s="75"/>
      <c r="F1925" s="15"/>
      <c r="G1925" s="78"/>
      <c r="H1925" s="15"/>
      <c r="I1925" s="193"/>
      <c r="J1925" s="77"/>
      <c r="K1925" s="4"/>
      <c r="L1925" s="4"/>
      <c r="M1925" s="4"/>
      <c r="N1925" s="185"/>
      <c r="O1925" s="4"/>
      <c r="P1925" s="4"/>
      <c r="Q1925" s="4"/>
      <c r="R1925" s="4"/>
      <c r="S1925" s="4"/>
      <c r="T1925" s="4"/>
      <c r="U1925" s="4"/>
      <c r="V1925" s="4"/>
      <c r="W1925" s="185"/>
      <c r="X1925" s="4"/>
      <c r="Y1925" s="4"/>
      <c r="Z1925" s="4"/>
      <c r="AA1925" s="4"/>
      <c r="AB1925" s="4"/>
      <c r="AC1925" s="4"/>
      <c r="AD1925" s="4"/>
      <c r="AE1925" s="236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5">
        <f ca="1">COUNTIFS(INDIRECT(Data!$J$2),"&lt;&gt;")</f>
        <v>0</v>
      </c>
      <c r="AQ1925" s="45">
        <f ca="1">COUNTIFS(INDIRECT(Data!$J$2),"P")</f>
        <v>0</v>
      </c>
      <c r="AR1925" s="45">
        <f ca="1">COUNTIFS(INDIRECT(Data!$J$2),"A")</f>
        <v>0</v>
      </c>
      <c r="AS1925" s="46">
        <f ca="1">COUNTIFS(INDIRECT(Data!$J$2),"L")</f>
        <v>0</v>
      </c>
      <c r="AT1925" s="47" t="str">
        <f ca="1">IFERROR(Attd_Sheet[[#This Row],[Classes Attended]]/Attd_Sheet[[#This Row],[Column1]],"")</f>
        <v/>
      </c>
      <c r="AU1925" s="26"/>
    </row>
    <row r="1926" spans="1:47" hidden="1" x14ac:dyDescent="0.25">
      <c r="A1926" s="42">
        <f>COUNTIFS(Attd_Sheet[Student ID],Attd_Sheet[[#This Row],[Student ID]])</f>
        <v>0</v>
      </c>
      <c r="B1926" s="13"/>
      <c r="C1926" s="13"/>
      <c r="D1926" s="76"/>
      <c r="E1926" s="75"/>
      <c r="F1926" s="15"/>
      <c r="G1926" s="78"/>
      <c r="H1926" s="15"/>
      <c r="I1926" s="193"/>
      <c r="J1926" s="77"/>
      <c r="K1926" s="4"/>
      <c r="L1926" s="4"/>
      <c r="M1926" s="4"/>
      <c r="N1926" s="185"/>
      <c r="O1926" s="4"/>
      <c r="P1926" s="4"/>
      <c r="Q1926" s="4"/>
      <c r="R1926" s="4"/>
      <c r="S1926" s="4"/>
      <c r="T1926" s="4"/>
      <c r="U1926" s="4"/>
      <c r="V1926" s="4"/>
      <c r="W1926" s="185"/>
      <c r="X1926" s="4"/>
      <c r="Y1926" s="4"/>
      <c r="Z1926" s="4"/>
      <c r="AA1926" s="4"/>
      <c r="AB1926" s="4"/>
      <c r="AC1926" s="4"/>
      <c r="AD1926" s="4"/>
      <c r="AE1926" s="236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5">
        <f ca="1">COUNTIFS(INDIRECT(Data!$J$2),"&lt;&gt;")</f>
        <v>0</v>
      </c>
      <c r="AQ1926" s="45">
        <f ca="1">COUNTIFS(INDIRECT(Data!$J$2),"P")</f>
        <v>0</v>
      </c>
      <c r="AR1926" s="45">
        <f ca="1">COUNTIFS(INDIRECT(Data!$J$2),"A")</f>
        <v>0</v>
      </c>
      <c r="AS1926" s="46">
        <f ca="1">COUNTIFS(INDIRECT(Data!$J$2),"L")</f>
        <v>0</v>
      </c>
      <c r="AT1926" s="47" t="str">
        <f ca="1">IFERROR(Attd_Sheet[[#This Row],[Classes Attended]]/Attd_Sheet[[#This Row],[Column1]],"")</f>
        <v/>
      </c>
      <c r="AU1926" s="26"/>
    </row>
    <row r="1927" spans="1:47" hidden="1" x14ac:dyDescent="0.25">
      <c r="A1927" s="42">
        <f>COUNTIFS(Attd_Sheet[Student ID],Attd_Sheet[[#This Row],[Student ID]])</f>
        <v>0</v>
      </c>
      <c r="B1927" s="13"/>
      <c r="C1927" s="13"/>
      <c r="D1927" s="76"/>
      <c r="E1927" s="75"/>
      <c r="F1927" s="15"/>
      <c r="G1927" s="78"/>
      <c r="H1927" s="15"/>
      <c r="I1927" s="193"/>
      <c r="J1927" s="77"/>
      <c r="K1927" s="4"/>
      <c r="L1927" s="4"/>
      <c r="M1927" s="4"/>
      <c r="N1927" s="185"/>
      <c r="O1927" s="4"/>
      <c r="P1927" s="4"/>
      <c r="Q1927" s="4"/>
      <c r="R1927" s="4"/>
      <c r="S1927" s="4"/>
      <c r="T1927" s="4"/>
      <c r="U1927" s="4"/>
      <c r="V1927" s="4"/>
      <c r="W1927" s="185"/>
      <c r="X1927" s="4"/>
      <c r="Y1927" s="4"/>
      <c r="Z1927" s="4"/>
      <c r="AA1927" s="4"/>
      <c r="AB1927" s="4"/>
      <c r="AC1927" s="4"/>
      <c r="AD1927" s="4"/>
      <c r="AE1927" s="236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5">
        <f ca="1">COUNTIFS(INDIRECT(Data!$J$2),"&lt;&gt;")</f>
        <v>0</v>
      </c>
      <c r="AQ1927" s="45">
        <f ca="1">COUNTIFS(INDIRECT(Data!$J$2),"P")</f>
        <v>0</v>
      </c>
      <c r="AR1927" s="45">
        <f ca="1">COUNTIFS(INDIRECT(Data!$J$2),"A")</f>
        <v>0</v>
      </c>
      <c r="AS1927" s="46">
        <f ca="1">COUNTIFS(INDIRECT(Data!$J$2),"L")</f>
        <v>0</v>
      </c>
      <c r="AT1927" s="47" t="str">
        <f ca="1">IFERROR(Attd_Sheet[[#This Row],[Classes Attended]]/Attd_Sheet[[#This Row],[Column1]],"")</f>
        <v/>
      </c>
      <c r="AU1927" s="26"/>
    </row>
    <row r="1928" spans="1:47" hidden="1" x14ac:dyDescent="0.25">
      <c r="A1928" s="42">
        <f>COUNTIFS(Attd_Sheet[Student ID],Attd_Sheet[[#This Row],[Student ID]])</f>
        <v>0</v>
      </c>
      <c r="B1928" s="13"/>
      <c r="C1928" s="13"/>
      <c r="D1928" s="76"/>
      <c r="E1928" s="75"/>
      <c r="F1928" s="15"/>
      <c r="G1928" s="78"/>
      <c r="H1928" s="15"/>
      <c r="I1928" s="193"/>
      <c r="J1928" s="77"/>
      <c r="K1928" s="4"/>
      <c r="L1928" s="4"/>
      <c r="M1928" s="4"/>
      <c r="N1928" s="185"/>
      <c r="O1928" s="4"/>
      <c r="P1928" s="4"/>
      <c r="Q1928" s="4"/>
      <c r="R1928" s="4"/>
      <c r="S1928" s="4"/>
      <c r="T1928" s="4"/>
      <c r="U1928" s="4"/>
      <c r="V1928" s="4"/>
      <c r="W1928" s="185"/>
      <c r="X1928" s="4"/>
      <c r="Y1928" s="4"/>
      <c r="Z1928" s="4"/>
      <c r="AA1928" s="4"/>
      <c r="AB1928" s="4"/>
      <c r="AC1928" s="4"/>
      <c r="AD1928" s="4"/>
      <c r="AE1928" s="236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5">
        <f ca="1">COUNTIFS(INDIRECT(Data!$J$2),"&lt;&gt;")</f>
        <v>0</v>
      </c>
      <c r="AQ1928" s="45">
        <f ca="1">COUNTIFS(INDIRECT(Data!$J$2),"P")</f>
        <v>0</v>
      </c>
      <c r="AR1928" s="45">
        <f ca="1">COUNTIFS(INDIRECT(Data!$J$2),"A")</f>
        <v>0</v>
      </c>
      <c r="AS1928" s="46">
        <f ca="1">COUNTIFS(INDIRECT(Data!$J$2),"L")</f>
        <v>0</v>
      </c>
      <c r="AT1928" s="47" t="str">
        <f ca="1">IFERROR(Attd_Sheet[[#This Row],[Classes Attended]]/Attd_Sheet[[#This Row],[Column1]],"")</f>
        <v/>
      </c>
      <c r="AU1928" s="26"/>
    </row>
    <row r="1929" spans="1:47" hidden="1" x14ac:dyDescent="0.25">
      <c r="A1929" s="42">
        <f>COUNTIFS(Attd_Sheet[Student ID],Attd_Sheet[[#This Row],[Student ID]])</f>
        <v>0</v>
      </c>
      <c r="B1929" s="13"/>
      <c r="C1929" s="13"/>
      <c r="D1929" s="76"/>
      <c r="E1929" s="75"/>
      <c r="F1929" s="15"/>
      <c r="G1929" s="78"/>
      <c r="H1929" s="15"/>
      <c r="I1929" s="193"/>
      <c r="J1929" s="77"/>
      <c r="K1929" s="4"/>
      <c r="L1929" s="4"/>
      <c r="M1929" s="4"/>
      <c r="N1929" s="185"/>
      <c r="O1929" s="4"/>
      <c r="P1929" s="4"/>
      <c r="Q1929" s="4"/>
      <c r="R1929" s="4"/>
      <c r="S1929" s="4"/>
      <c r="T1929" s="4"/>
      <c r="U1929" s="4"/>
      <c r="V1929" s="4"/>
      <c r="W1929" s="185"/>
      <c r="X1929" s="4"/>
      <c r="Y1929" s="4"/>
      <c r="Z1929" s="4"/>
      <c r="AA1929" s="4"/>
      <c r="AB1929" s="4"/>
      <c r="AC1929" s="4"/>
      <c r="AD1929" s="4"/>
      <c r="AE1929" s="236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5">
        <f ca="1">COUNTIFS(INDIRECT(Data!$J$2),"&lt;&gt;")</f>
        <v>0</v>
      </c>
      <c r="AQ1929" s="45">
        <f ca="1">COUNTIFS(INDIRECT(Data!$J$2),"P")</f>
        <v>0</v>
      </c>
      <c r="AR1929" s="45">
        <f ca="1">COUNTIFS(INDIRECT(Data!$J$2),"A")</f>
        <v>0</v>
      </c>
      <c r="AS1929" s="46">
        <f ca="1">COUNTIFS(INDIRECT(Data!$J$2),"L")</f>
        <v>0</v>
      </c>
      <c r="AT1929" s="47" t="str">
        <f ca="1">IFERROR(Attd_Sheet[[#This Row],[Classes Attended]]/Attd_Sheet[[#This Row],[Column1]],"")</f>
        <v/>
      </c>
      <c r="AU1929" s="26"/>
    </row>
    <row r="1930" spans="1:47" hidden="1" x14ac:dyDescent="0.25">
      <c r="A1930" s="42">
        <f>COUNTIFS(Attd_Sheet[Student ID],Attd_Sheet[[#This Row],[Student ID]])</f>
        <v>0</v>
      </c>
      <c r="B1930" s="13"/>
      <c r="C1930" s="13"/>
      <c r="D1930" s="76"/>
      <c r="E1930" s="75"/>
      <c r="F1930" s="15"/>
      <c r="G1930" s="78"/>
      <c r="H1930" s="15"/>
      <c r="I1930" s="193"/>
      <c r="J1930" s="77"/>
      <c r="K1930" s="4"/>
      <c r="L1930" s="4"/>
      <c r="M1930" s="4"/>
      <c r="N1930" s="185"/>
      <c r="O1930" s="4"/>
      <c r="P1930" s="4"/>
      <c r="Q1930" s="4"/>
      <c r="R1930" s="4"/>
      <c r="S1930" s="4"/>
      <c r="T1930" s="4"/>
      <c r="U1930" s="4"/>
      <c r="V1930" s="4"/>
      <c r="W1930" s="185"/>
      <c r="X1930" s="4"/>
      <c r="Y1930" s="4"/>
      <c r="Z1930" s="4"/>
      <c r="AA1930" s="4"/>
      <c r="AB1930" s="4"/>
      <c r="AC1930" s="4"/>
      <c r="AD1930" s="4"/>
      <c r="AE1930" s="236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5">
        <f ca="1">COUNTIFS(INDIRECT(Data!$J$2),"&lt;&gt;")</f>
        <v>0</v>
      </c>
      <c r="AQ1930" s="45">
        <f ca="1">COUNTIFS(INDIRECT(Data!$J$2),"P")</f>
        <v>0</v>
      </c>
      <c r="AR1930" s="45">
        <f ca="1">COUNTIFS(INDIRECT(Data!$J$2),"A")</f>
        <v>0</v>
      </c>
      <c r="AS1930" s="46">
        <f ca="1">COUNTIFS(INDIRECT(Data!$J$2),"L")</f>
        <v>0</v>
      </c>
      <c r="AT1930" s="47" t="str">
        <f ca="1">IFERROR(Attd_Sheet[[#This Row],[Classes Attended]]/Attd_Sheet[[#This Row],[Column1]],"")</f>
        <v/>
      </c>
      <c r="AU1930" s="26"/>
    </row>
    <row r="1931" spans="1:47" hidden="1" x14ac:dyDescent="0.25">
      <c r="A1931" s="42">
        <f>COUNTIFS(Attd_Sheet[Student ID],Attd_Sheet[[#This Row],[Student ID]])</f>
        <v>0</v>
      </c>
      <c r="B1931" s="13"/>
      <c r="C1931" s="13"/>
      <c r="D1931" s="76"/>
      <c r="E1931" s="75"/>
      <c r="F1931" s="15"/>
      <c r="G1931" s="78"/>
      <c r="H1931" s="15"/>
      <c r="I1931" s="193"/>
      <c r="J1931" s="77"/>
      <c r="K1931" s="4"/>
      <c r="L1931" s="4"/>
      <c r="M1931" s="4"/>
      <c r="N1931" s="185"/>
      <c r="O1931" s="4"/>
      <c r="P1931" s="4"/>
      <c r="Q1931" s="4"/>
      <c r="R1931" s="4"/>
      <c r="S1931" s="4"/>
      <c r="T1931" s="4"/>
      <c r="U1931" s="4"/>
      <c r="V1931" s="4"/>
      <c r="W1931" s="185"/>
      <c r="X1931" s="4"/>
      <c r="Y1931" s="4"/>
      <c r="Z1931" s="4"/>
      <c r="AA1931" s="4"/>
      <c r="AB1931" s="4"/>
      <c r="AC1931" s="4"/>
      <c r="AD1931" s="4"/>
      <c r="AE1931" s="236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5">
        <f ca="1">COUNTIFS(INDIRECT(Data!$J$2),"&lt;&gt;")</f>
        <v>0</v>
      </c>
      <c r="AQ1931" s="45">
        <f ca="1">COUNTIFS(INDIRECT(Data!$J$2),"P")</f>
        <v>0</v>
      </c>
      <c r="AR1931" s="45">
        <f ca="1">COUNTIFS(INDIRECT(Data!$J$2),"A")</f>
        <v>0</v>
      </c>
      <c r="AS1931" s="46">
        <f ca="1">COUNTIFS(INDIRECT(Data!$J$2),"L")</f>
        <v>0</v>
      </c>
      <c r="AT1931" s="47" t="str">
        <f ca="1">IFERROR(Attd_Sheet[[#This Row],[Classes Attended]]/Attd_Sheet[[#This Row],[Column1]],"")</f>
        <v/>
      </c>
      <c r="AU1931" s="26"/>
    </row>
    <row r="1932" spans="1:47" hidden="1" x14ac:dyDescent="0.25">
      <c r="A1932" s="42">
        <f>COUNTIFS(Attd_Sheet[Student ID],Attd_Sheet[[#This Row],[Student ID]])</f>
        <v>0</v>
      </c>
      <c r="B1932" s="13"/>
      <c r="C1932" s="13"/>
      <c r="D1932" s="76"/>
      <c r="E1932" s="75"/>
      <c r="F1932" s="15"/>
      <c r="G1932" s="78"/>
      <c r="H1932" s="15"/>
      <c r="I1932" s="193"/>
      <c r="J1932" s="77"/>
      <c r="K1932" s="4"/>
      <c r="L1932" s="4"/>
      <c r="M1932" s="4"/>
      <c r="N1932" s="185"/>
      <c r="O1932" s="4"/>
      <c r="P1932" s="4"/>
      <c r="Q1932" s="4"/>
      <c r="R1932" s="4"/>
      <c r="S1932" s="4"/>
      <c r="T1932" s="4"/>
      <c r="U1932" s="4"/>
      <c r="V1932" s="4"/>
      <c r="W1932" s="185"/>
      <c r="X1932" s="4"/>
      <c r="Y1932" s="4"/>
      <c r="Z1932" s="4"/>
      <c r="AA1932" s="4"/>
      <c r="AB1932" s="4"/>
      <c r="AC1932" s="4"/>
      <c r="AD1932" s="4"/>
      <c r="AE1932" s="236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5">
        <f ca="1">COUNTIFS(INDIRECT(Data!$J$2),"&lt;&gt;")</f>
        <v>0</v>
      </c>
      <c r="AQ1932" s="45">
        <f ca="1">COUNTIFS(INDIRECT(Data!$J$2),"P")</f>
        <v>0</v>
      </c>
      <c r="AR1932" s="45">
        <f ca="1">COUNTIFS(INDIRECT(Data!$J$2),"A")</f>
        <v>0</v>
      </c>
      <c r="AS1932" s="46">
        <f ca="1">COUNTIFS(INDIRECT(Data!$J$2),"L")</f>
        <v>0</v>
      </c>
      <c r="AT1932" s="47" t="str">
        <f ca="1">IFERROR(Attd_Sheet[[#This Row],[Classes Attended]]/Attd_Sheet[[#This Row],[Column1]],"")</f>
        <v/>
      </c>
      <c r="AU1932" s="26"/>
    </row>
    <row r="1933" spans="1:47" hidden="1" x14ac:dyDescent="0.25">
      <c r="A1933" s="42">
        <f>COUNTIFS(Attd_Sheet[Student ID],Attd_Sheet[[#This Row],[Student ID]])</f>
        <v>0</v>
      </c>
      <c r="B1933" s="13"/>
      <c r="C1933" s="13"/>
      <c r="D1933" s="76"/>
      <c r="E1933" s="75"/>
      <c r="F1933" s="15"/>
      <c r="G1933" s="78"/>
      <c r="H1933" s="15"/>
      <c r="I1933" s="193"/>
      <c r="J1933" s="77"/>
      <c r="K1933" s="4"/>
      <c r="L1933" s="4"/>
      <c r="M1933" s="4"/>
      <c r="N1933" s="185"/>
      <c r="O1933" s="4"/>
      <c r="P1933" s="4"/>
      <c r="Q1933" s="4"/>
      <c r="R1933" s="4"/>
      <c r="S1933" s="4"/>
      <c r="T1933" s="4"/>
      <c r="U1933" s="4"/>
      <c r="V1933" s="4"/>
      <c r="W1933" s="185"/>
      <c r="X1933" s="4"/>
      <c r="Y1933" s="4"/>
      <c r="Z1933" s="4"/>
      <c r="AA1933" s="4"/>
      <c r="AB1933" s="4"/>
      <c r="AC1933" s="4"/>
      <c r="AD1933" s="4"/>
      <c r="AE1933" s="236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5">
        <f ca="1">COUNTIFS(INDIRECT(Data!$J$2),"&lt;&gt;")</f>
        <v>0</v>
      </c>
      <c r="AQ1933" s="45">
        <f ca="1">COUNTIFS(INDIRECT(Data!$J$2),"P")</f>
        <v>0</v>
      </c>
      <c r="AR1933" s="45">
        <f ca="1">COUNTIFS(INDIRECT(Data!$J$2),"A")</f>
        <v>0</v>
      </c>
      <c r="AS1933" s="46">
        <f ca="1">COUNTIFS(INDIRECT(Data!$J$2),"L")</f>
        <v>0</v>
      </c>
      <c r="AT1933" s="47" t="str">
        <f ca="1">IFERROR(Attd_Sheet[[#This Row],[Classes Attended]]/Attd_Sheet[[#This Row],[Column1]],"")</f>
        <v/>
      </c>
      <c r="AU1933" s="26"/>
    </row>
    <row r="1934" spans="1:47" hidden="1" x14ac:dyDescent="0.25">
      <c r="A1934" s="42">
        <f>COUNTIFS(Attd_Sheet[Student ID],Attd_Sheet[[#This Row],[Student ID]])</f>
        <v>0</v>
      </c>
      <c r="B1934" s="13"/>
      <c r="C1934" s="13"/>
      <c r="D1934" s="76"/>
      <c r="E1934" s="75"/>
      <c r="F1934" s="15"/>
      <c r="G1934" s="78"/>
      <c r="H1934" s="15"/>
      <c r="I1934" s="193"/>
      <c r="J1934" s="77"/>
      <c r="K1934" s="4"/>
      <c r="L1934" s="4"/>
      <c r="M1934" s="4"/>
      <c r="N1934" s="185"/>
      <c r="O1934" s="4"/>
      <c r="P1934" s="4"/>
      <c r="Q1934" s="4"/>
      <c r="R1934" s="4"/>
      <c r="S1934" s="4"/>
      <c r="T1934" s="4"/>
      <c r="U1934" s="4"/>
      <c r="V1934" s="4"/>
      <c r="W1934" s="185"/>
      <c r="X1934" s="4"/>
      <c r="Y1934" s="4"/>
      <c r="Z1934" s="4"/>
      <c r="AA1934" s="4"/>
      <c r="AB1934" s="4"/>
      <c r="AC1934" s="4"/>
      <c r="AD1934" s="4"/>
      <c r="AE1934" s="236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5">
        <f ca="1">COUNTIFS(INDIRECT(Data!$J$2),"&lt;&gt;")</f>
        <v>0</v>
      </c>
      <c r="AQ1934" s="45">
        <f ca="1">COUNTIFS(INDIRECT(Data!$J$2),"P")</f>
        <v>0</v>
      </c>
      <c r="AR1934" s="45">
        <f ca="1">COUNTIFS(INDIRECT(Data!$J$2),"A")</f>
        <v>0</v>
      </c>
      <c r="AS1934" s="46">
        <f ca="1">COUNTIFS(INDIRECT(Data!$J$2),"L")</f>
        <v>0</v>
      </c>
      <c r="AT1934" s="47" t="str">
        <f ca="1">IFERROR(Attd_Sheet[[#This Row],[Classes Attended]]/Attd_Sheet[[#This Row],[Column1]],"")</f>
        <v/>
      </c>
      <c r="AU1934" s="26"/>
    </row>
    <row r="1935" spans="1:47" hidden="1" x14ac:dyDescent="0.25">
      <c r="A1935" s="42">
        <f>COUNTIFS(Attd_Sheet[Student ID],Attd_Sheet[[#This Row],[Student ID]])</f>
        <v>0</v>
      </c>
      <c r="B1935" s="13"/>
      <c r="C1935" s="13"/>
      <c r="D1935" s="76"/>
      <c r="E1935" s="75"/>
      <c r="F1935" s="15"/>
      <c r="G1935" s="78"/>
      <c r="H1935" s="15"/>
      <c r="I1935" s="193"/>
      <c r="J1935" s="77"/>
      <c r="K1935" s="4"/>
      <c r="L1935" s="4"/>
      <c r="M1935" s="4"/>
      <c r="N1935" s="185"/>
      <c r="O1935" s="4"/>
      <c r="P1935" s="4"/>
      <c r="Q1935" s="4"/>
      <c r="R1935" s="4"/>
      <c r="S1935" s="4"/>
      <c r="T1935" s="4"/>
      <c r="U1935" s="4"/>
      <c r="V1935" s="4"/>
      <c r="W1935" s="185"/>
      <c r="X1935" s="4"/>
      <c r="Y1935" s="4"/>
      <c r="Z1935" s="4"/>
      <c r="AA1935" s="4"/>
      <c r="AB1935" s="4"/>
      <c r="AC1935" s="4"/>
      <c r="AD1935" s="4"/>
      <c r="AE1935" s="236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5">
        <f ca="1">COUNTIFS(INDIRECT(Data!$J$2),"&lt;&gt;")</f>
        <v>0</v>
      </c>
      <c r="AQ1935" s="45">
        <f ca="1">COUNTIFS(INDIRECT(Data!$J$2),"P")</f>
        <v>0</v>
      </c>
      <c r="AR1935" s="45">
        <f ca="1">COUNTIFS(INDIRECT(Data!$J$2),"A")</f>
        <v>0</v>
      </c>
      <c r="AS1935" s="46">
        <f ca="1">COUNTIFS(INDIRECT(Data!$J$2),"L")</f>
        <v>0</v>
      </c>
      <c r="AT1935" s="47" t="str">
        <f ca="1">IFERROR(Attd_Sheet[[#This Row],[Classes Attended]]/Attd_Sheet[[#This Row],[Column1]],"")</f>
        <v/>
      </c>
      <c r="AU1935" s="26"/>
    </row>
    <row r="1936" spans="1:47" hidden="1" x14ac:dyDescent="0.25">
      <c r="A1936" s="42">
        <f>COUNTIFS(Attd_Sheet[Student ID],Attd_Sheet[[#This Row],[Student ID]])</f>
        <v>0</v>
      </c>
      <c r="B1936" s="13"/>
      <c r="C1936" s="13"/>
      <c r="D1936" s="76"/>
      <c r="E1936" s="75"/>
      <c r="F1936" s="15"/>
      <c r="G1936" s="78"/>
      <c r="H1936" s="15"/>
      <c r="I1936" s="193"/>
      <c r="J1936" s="77"/>
      <c r="K1936" s="4"/>
      <c r="L1936" s="4"/>
      <c r="M1936" s="4"/>
      <c r="N1936" s="185"/>
      <c r="O1936" s="4"/>
      <c r="P1936" s="4"/>
      <c r="Q1936" s="4"/>
      <c r="R1936" s="4"/>
      <c r="S1936" s="4"/>
      <c r="T1936" s="4"/>
      <c r="U1936" s="4"/>
      <c r="V1936" s="4"/>
      <c r="W1936" s="185"/>
      <c r="X1936" s="4"/>
      <c r="Y1936" s="4"/>
      <c r="Z1936" s="4"/>
      <c r="AA1936" s="4"/>
      <c r="AB1936" s="4"/>
      <c r="AC1936" s="4"/>
      <c r="AD1936" s="4"/>
      <c r="AE1936" s="236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5">
        <f ca="1">COUNTIFS(INDIRECT(Data!$J$2),"&lt;&gt;")</f>
        <v>0</v>
      </c>
      <c r="AQ1936" s="45">
        <f ca="1">COUNTIFS(INDIRECT(Data!$J$2),"P")</f>
        <v>0</v>
      </c>
      <c r="AR1936" s="45">
        <f ca="1">COUNTIFS(INDIRECT(Data!$J$2),"A")</f>
        <v>0</v>
      </c>
      <c r="AS1936" s="46">
        <f ca="1">COUNTIFS(INDIRECT(Data!$J$2),"L")</f>
        <v>0</v>
      </c>
      <c r="AT1936" s="47" t="str">
        <f ca="1">IFERROR(Attd_Sheet[[#This Row],[Classes Attended]]/Attd_Sheet[[#This Row],[Column1]],"")</f>
        <v/>
      </c>
      <c r="AU1936" s="26"/>
    </row>
    <row r="1937" spans="1:47" hidden="1" x14ac:dyDescent="0.25">
      <c r="A1937" s="42">
        <f>COUNTIFS(Attd_Sheet[Student ID],Attd_Sheet[[#This Row],[Student ID]])</f>
        <v>0</v>
      </c>
      <c r="B1937" s="13"/>
      <c r="C1937" s="13"/>
      <c r="D1937" s="76"/>
      <c r="E1937" s="75"/>
      <c r="F1937" s="15"/>
      <c r="G1937" s="78"/>
      <c r="H1937" s="15"/>
      <c r="I1937" s="193"/>
      <c r="J1937" s="77"/>
      <c r="K1937" s="4"/>
      <c r="L1937" s="4"/>
      <c r="M1937" s="4"/>
      <c r="N1937" s="185"/>
      <c r="O1937" s="4"/>
      <c r="P1937" s="4"/>
      <c r="Q1937" s="4"/>
      <c r="R1937" s="4"/>
      <c r="S1937" s="4"/>
      <c r="T1937" s="4"/>
      <c r="U1937" s="4"/>
      <c r="V1937" s="4"/>
      <c r="W1937" s="185"/>
      <c r="X1937" s="4"/>
      <c r="Y1937" s="4"/>
      <c r="Z1937" s="4"/>
      <c r="AA1937" s="4"/>
      <c r="AB1937" s="4"/>
      <c r="AC1937" s="4"/>
      <c r="AD1937" s="4"/>
      <c r="AE1937" s="236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5">
        <f ca="1">COUNTIFS(INDIRECT(Data!$J$2),"&lt;&gt;")</f>
        <v>0</v>
      </c>
      <c r="AQ1937" s="45">
        <f ca="1">COUNTIFS(INDIRECT(Data!$J$2),"P")</f>
        <v>0</v>
      </c>
      <c r="AR1937" s="45">
        <f ca="1">COUNTIFS(INDIRECT(Data!$J$2),"A")</f>
        <v>0</v>
      </c>
      <c r="AS1937" s="46">
        <f ca="1">COUNTIFS(INDIRECT(Data!$J$2),"L")</f>
        <v>0</v>
      </c>
      <c r="AT1937" s="47" t="str">
        <f ca="1">IFERROR(Attd_Sheet[[#This Row],[Classes Attended]]/Attd_Sheet[[#This Row],[Column1]],"")</f>
        <v/>
      </c>
      <c r="AU1937" s="26"/>
    </row>
    <row r="1938" spans="1:47" hidden="1" x14ac:dyDescent="0.25">
      <c r="A1938" s="42">
        <f>COUNTIFS(Attd_Sheet[Student ID],Attd_Sheet[[#This Row],[Student ID]])</f>
        <v>0</v>
      </c>
      <c r="B1938" s="13"/>
      <c r="C1938" s="13"/>
      <c r="D1938" s="76"/>
      <c r="E1938" s="75"/>
      <c r="F1938" s="15"/>
      <c r="G1938" s="78"/>
      <c r="H1938" s="15"/>
      <c r="I1938" s="193"/>
      <c r="J1938" s="77"/>
      <c r="K1938" s="4"/>
      <c r="L1938" s="4"/>
      <c r="M1938" s="4"/>
      <c r="N1938" s="185"/>
      <c r="O1938" s="4"/>
      <c r="P1938" s="4"/>
      <c r="Q1938" s="4"/>
      <c r="R1938" s="4"/>
      <c r="S1938" s="4"/>
      <c r="T1938" s="4"/>
      <c r="U1938" s="4"/>
      <c r="V1938" s="4"/>
      <c r="W1938" s="185"/>
      <c r="X1938" s="4"/>
      <c r="Y1938" s="4"/>
      <c r="Z1938" s="4"/>
      <c r="AA1938" s="4"/>
      <c r="AB1938" s="4"/>
      <c r="AC1938" s="4"/>
      <c r="AD1938" s="4"/>
      <c r="AE1938" s="236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5">
        <f ca="1">COUNTIFS(INDIRECT(Data!$J$2),"&lt;&gt;")</f>
        <v>0</v>
      </c>
      <c r="AQ1938" s="45">
        <f ca="1">COUNTIFS(INDIRECT(Data!$J$2),"P")</f>
        <v>0</v>
      </c>
      <c r="AR1938" s="45">
        <f ca="1">COUNTIFS(INDIRECT(Data!$J$2),"A")</f>
        <v>0</v>
      </c>
      <c r="AS1938" s="46">
        <f ca="1">COUNTIFS(INDIRECT(Data!$J$2),"L")</f>
        <v>0</v>
      </c>
      <c r="AT1938" s="47" t="str">
        <f ca="1">IFERROR(Attd_Sheet[[#This Row],[Classes Attended]]/Attd_Sheet[[#This Row],[Column1]],"")</f>
        <v/>
      </c>
      <c r="AU1938" s="26"/>
    </row>
    <row r="1939" spans="1:47" hidden="1" x14ac:dyDescent="0.25">
      <c r="A1939" s="42">
        <f>COUNTIFS(Attd_Sheet[Student ID],Attd_Sheet[[#This Row],[Student ID]])</f>
        <v>0</v>
      </c>
      <c r="B1939" s="13"/>
      <c r="C1939" s="13"/>
      <c r="D1939" s="76"/>
      <c r="E1939" s="75"/>
      <c r="F1939" s="15"/>
      <c r="G1939" s="78"/>
      <c r="H1939" s="15"/>
      <c r="I1939" s="193"/>
      <c r="J1939" s="77"/>
      <c r="K1939" s="4"/>
      <c r="L1939" s="4"/>
      <c r="M1939" s="4"/>
      <c r="N1939" s="185"/>
      <c r="O1939" s="4"/>
      <c r="P1939" s="4"/>
      <c r="Q1939" s="4"/>
      <c r="R1939" s="4"/>
      <c r="S1939" s="4"/>
      <c r="T1939" s="4"/>
      <c r="U1939" s="4"/>
      <c r="V1939" s="4"/>
      <c r="W1939" s="185"/>
      <c r="X1939" s="4"/>
      <c r="Y1939" s="4"/>
      <c r="Z1939" s="4"/>
      <c r="AA1939" s="4"/>
      <c r="AB1939" s="4"/>
      <c r="AC1939" s="4"/>
      <c r="AD1939" s="4"/>
      <c r="AE1939" s="236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5">
        <f ca="1">COUNTIFS(INDIRECT(Data!$J$2),"&lt;&gt;")</f>
        <v>0</v>
      </c>
      <c r="AQ1939" s="45">
        <f ca="1">COUNTIFS(INDIRECT(Data!$J$2),"P")</f>
        <v>0</v>
      </c>
      <c r="AR1939" s="45">
        <f ca="1">COUNTIFS(INDIRECT(Data!$J$2),"A")</f>
        <v>0</v>
      </c>
      <c r="AS1939" s="46">
        <f ca="1">COUNTIFS(INDIRECT(Data!$J$2),"L")</f>
        <v>0</v>
      </c>
      <c r="AT1939" s="47" t="str">
        <f ca="1">IFERROR(Attd_Sheet[[#This Row],[Classes Attended]]/Attd_Sheet[[#This Row],[Column1]],"")</f>
        <v/>
      </c>
      <c r="AU1939" s="26"/>
    </row>
    <row r="1940" spans="1:47" hidden="1" x14ac:dyDescent="0.25">
      <c r="A1940" s="42">
        <f>COUNTIFS(Attd_Sheet[Student ID],Attd_Sheet[[#This Row],[Student ID]])</f>
        <v>0</v>
      </c>
      <c r="B1940" s="13"/>
      <c r="C1940" s="13"/>
      <c r="D1940" s="76"/>
      <c r="E1940" s="75"/>
      <c r="F1940" s="15"/>
      <c r="G1940" s="78"/>
      <c r="H1940" s="15"/>
      <c r="I1940" s="193"/>
      <c r="J1940" s="77"/>
      <c r="K1940" s="4"/>
      <c r="L1940" s="4"/>
      <c r="M1940" s="4"/>
      <c r="N1940" s="185"/>
      <c r="O1940" s="4"/>
      <c r="P1940" s="4"/>
      <c r="Q1940" s="4"/>
      <c r="R1940" s="4"/>
      <c r="S1940" s="4"/>
      <c r="T1940" s="4"/>
      <c r="U1940" s="4"/>
      <c r="V1940" s="4"/>
      <c r="W1940" s="185"/>
      <c r="X1940" s="4"/>
      <c r="Y1940" s="4"/>
      <c r="Z1940" s="4"/>
      <c r="AA1940" s="4"/>
      <c r="AB1940" s="4"/>
      <c r="AC1940" s="4"/>
      <c r="AD1940" s="4"/>
      <c r="AE1940" s="236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5">
        <f ca="1">COUNTIFS(INDIRECT(Data!$J$2),"&lt;&gt;")</f>
        <v>0</v>
      </c>
      <c r="AQ1940" s="45">
        <f ca="1">COUNTIFS(INDIRECT(Data!$J$2),"P")</f>
        <v>0</v>
      </c>
      <c r="AR1940" s="45">
        <f ca="1">COUNTIFS(INDIRECT(Data!$J$2),"A")</f>
        <v>0</v>
      </c>
      <c r="AS1940" s="46">
        <f ca="1">COUNTIFS(INDIRECT(Data!$J$2),"L")</f>
        <v>0</v>
      </c>
      <c r="AT1940" s="47" t="str">
        <f ca="1">IFERROR(Attd_Sheet[[#This Row],[Classes Attended]]/Attd_Sheet[[#This Row],[Column1]],"")</f>
        <v/>
      </c>
      <c r="AU1940" s="26"/>
    </row>
    <row r="1941" spans="1:47" hidden="1" x14ac:dyDescent="0.25">
      <c r="A1941" s="42">
        <f>COUNTIFS(Attd_Sheet[Student ID],Attd_Sheet[[#This Row],[Student ID]])</f>
        <v>0</v>
      </c>
      <c r="B1941" s="13"/>
      <c r="C1941" s="13"/>
      <c r="D1941" s="76"/>
      <c r="E1941" s="75"/>
      <c r="F1941" s="15"/>
      <c r="G1941" s="78"/>
      <c r="H1941" s="15"/>
      <c r="I1941" s="193"/>
      <c r="J1941" s="77"/>
      <c r="K1941" s="4"/>
      <c r="L1941" s="4"/>
      <c r="M1941" s="4"/>
      <c r="N1941" s="185"/>
      <c r="O1941" s="4"/>
      <c r="P1941" s="4"/>
      <c r="Q1941" s="4"/>
      <c r="R1941" s="4"/>
      <c r="S1941" s="4"/>
      <c r="T1941" s="4"/>
      <c r="U1941" s="4"/>
      <c r="V1941" s="4"/>
      <c r="W1941" s="185"/>
      <c r="X1941" s="4"/>
      <c r="Y1941" s="4"/>
      <c r="Z1941" s="4"/>
      <c r="AA1941" s="4"/>
      <c r="AB1941" s="4"/>
      <c r="AC1941" s="4"/>
      <c r="AD1941" s="4"/>
      <c r="AE1941" s="236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5">
        <f ca="1">COUNTIFS(INDIRECT(Data!$J$2),"&lt;&gt;")</f>
        <v>0</v>
      </c>
      <c r="AQ1941" s="45">
        <f ca="1">COUNTIFS(INDIRECT(Data!$J$2),"P")</f>
        <v>0</v>
      </c>
      <c r="AR1941" s="45">
        <f ca="1">COUNTIFS(INDIRECT(Data!$J$2),"A")</f>
        <v>0</v>
      </c>
      <c r="AS1941" s="46">
        <f ca="1">COUNTIFS(INDIRECT(Data!$J$2),"L")</f>
        <v>0</v>
      </c>
      <c r="AT1941" s="47" t="str">
        <f ca="1">IFERROR(Attd_Sheet[[#This Row],[Classes Attended]]/Attd_Sheet[[#This Row],[Column1]],"")</f>
        <v/>
      </c>
      <c r="AU1941" s="26"/>
    </row>
    <row r="1942" spans="1:47" hidden="1" x14ac:dyDescent="0.25">
      <c r="A1942" s="42">
        <f>COUNTIFS(Attd_Sheet[Student ID],Attd_Sheet[[#This Row],[Student ID]])</f>
        <v>0</v>
      </c>
      <c r="B1942" s="13"/>
      <c r="C1942" s="13"/>
      <c r="D1942" s="76"/>
      <c r="E1942" s="75"/>
      <c r="F1942" s="15"/>
      <c r="G1942" s="78"/>
      <c r="H1942" s="15"/>
      <c r="I1942" s="193"/>
      <c r="J1942" s="77"/>
      <c r="K1942" s="4"/>
      <c r="L1942" s="4"/>
      <c r="M1942" s="4"/>
      <c r="N1942" s="185"/>
      <c r="O1942" s="4"/>
      <c r="P1942" s="4"/>
      <c r="Q1942" s="4"/>
      <c r="R1942" s="4"/>
      <c r="S1942" s="4"/>
      <c r="T1942" s="4"/>
      <c r="U1942" s="4"/>
      <c r="V1942" s="4"/>
      <c r="W1942" s="185"/>
      <c r="X1942" s="4"/>
      <c r="Y1942" s="4"/>
      <c r="Z1942" s="4"/>
      <c r="AA1942" s="4"/>
      <c r="AB1942" s="4"/>
      <c r="AC1942" s="4"/>
      <c r="AD1942" s="4"/>
      <c r="AE1942" s="236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5">
        <f ca="1">COUNTIFS(INDIRECT(Data!$J$2),"&lt;&gt;")</f>
        <v>0</v>
      </c>
      <c r="AQ1942" s="45">
        <f ca="1">COUNTIFS(INDIRECT(Data!$J$2),"P")</f>
        <v>0</v>
      </c>
      <c r="AR1942" s="45">
        <f ca="1">COUNTIFS(INDIRECT(Data!$J$2),"A")</f>
        <v>0</v>
      </c>
      <c r="AS1942" s="46">
        <f ca="1">COUNTIFS(INDIRECT(Data!$J$2),"L")</f>
        <v>0</v>
      </c>
      <c r="AT1942" s="47" t="str">
        <f ca="1">IFERROR(Attd_Sheet[[#This Row],[Classes Attended]]/Attd_Sheet[[#This Row],[Column1]],"")</f>
        <v/>
      </c>
      <c r="AU1942" s="26"/>
    </row>
    <row r="1943" spans="1:47" hidden="1" x14ac:dyDescent="0.25">
      <c r="A1943" s="42">
        <f>COUNTIFS(Attd_Sheet[Student ID],Attd_Sheet[[#This Row],[Student ID]])</f>
        <v>0</v>
      </c>
      <c r="B1943" s="13"/>
      <c r="C1943" s="13"/>
      <c r="D1943" s="76"/>
      <c r="E1943" s="75"/>
      <c r="F1943" s="15"/>
      <c r="G1943" s="78"/>
      <c r="H1943" s="15"/>
      <c r="I1943" s="193"/>
      <c r="J1943" s="77"/>
      <c r="K1943" s="4"/>
      <c r="L1943" s="4"/>
      <c r="M1943" s="4"/>
      <c r="N1943" s="185"/>
      <c r="O1943" s="4"/>
      <c r="P1943" s="4"/>
      <c r="Q1943" s="4"/>
      <c r="R1943" s="4"/>
      <c r="S1943" s="4"/>
      <c r="T1943" s="4"/>
      <c r="U1943" s="4"/>
      <c r="V1943" s="4"/>
      <c r="W1943" s="185"/>
      <c r="X1943" s="4"/>
      <c r="Y1943" s="4"/>
      <c r="Z1943" s="4"/>
      <c r="AA1943" s="4"/>
      <c r="AB1943" s="4"/>
      <c r="AC1943" s="4"/>
      <c r="AD1943" s="4"/>
      <c r="AE1943" s="236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5">
        <f ca="1">COUNTIFS(INDIRECT(Data!$J$2),"&lt;&gt;")</f>
        <v>0</v>
      </c>
      <c r="AQ1943" s="45">
        <f ca="1">COUNTIFS(INDIRECT(Data!$J$2),"P")</f>
        <v>0</v>
      </c>
      <c r="AR1943" s="45">
        <f ca="1">COUNTIFS(INDIRECT(Data!$J$2),"A")</f>
        <v>0</v>
      </c>
      <c r="AS1943" s="46">
        <f ca="1">COUNTIFS(INDIRECT(Data!$J$2),"L")</f>
        <v>0</v>
      </c>
      <c r="AT1943" s="47" t="str">
        <f ca="1">IFERROR(Attd_Sheet[[#This Row],[Classes Attended]]/Attd_Sheet[[#This Row],[Column1]],"")</f>
        <v/>
      </c>
      <c r="AU1943" s="26"/>
    </row>
    <row r="1944" spans="1:47" hidden="1" x14ac:dyDescent="0.25">
      <c r="A1944" s="42">
        <f>COUNTIFS(Attd_Sheet[Student ID],Attd_Sheet[[#This Row],[Student ID]])</f>
        <v>0</v>
      </c>
      <c r="B1944" s="13"/>
      <c r="C1944" s="13"/>
      <c r="D1944" s="76"/>
      <c r="E1944" s="75"/>
      <c r="F1944" s="15"/>
      <c r="G1944" s="78"/>
      <c r="H1944" s="15"/>
      <c r="I1944" s="193"/>
      <c r="J1944" s="77"/>
      <c r="K1944" s="4"/>
      <c r="L1944" s="4"/>
      <c r="M1944" s="4"/>
      <c r="N1944" s="185"/>
      <c r="O1944" s="4"/>
      <c r="P1944" s="4"/>
      <c r="Q1944" s="4"/>
      <c r="R1944" s="4"/>
      <c r="S1944" s="4"/>
      <c r="T1944" s="4"/>
      <c r="U1944" s="4"/>
      <c r="V1944" s="4"/>
      <c r="W1944" s="185"/>
      <c r="X1944" s="4"/>
      <c r="Y1944" s="4"/>
      <c r="Z1944" s="4"/>
      <c r="AA1944" s="4"/>
      <c r="AB1944" s="4"/>
      <c r="AC1944" s="4"/>
      <c r="AD1944" s="4"/>
      <c r="AE1944" s="236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5">
        <f ca="1">COUNTIFS(INDIRECT(Data!$J$2),"&lt;&gt;")</f>
        <v>0</v>
      </c>
      <c r="AQ1944" s="45">
        <f ca="1">COUNTIFS(INDIRECT(Data!$J$2),"P")</f>
        <v>0</v>
      </c>
      <c r="AR1944" s="45">
        <f ca="1">COUNTIFS(INDIRECT(Data!$J$2),"A")</f>
        <v>0</v>
      </c>
      <c r="AS1944" s="46">
        <f ca="1">COUNTIFS(INDIRECT(Data!$J$2),"L")</f>
        <v>0</v>
      </c>
      <c r="AT1944" s="47" t="str">
        <f ca="1">IFERROR(Attd_Sheet[[#This Row],[Classes Attended]]/Attd_Sheet[[#This Row],[Column1]],"")</f>
        <v/>
      </c>
      <c r="AU1944" s="26"/>
    </row>
    <row r="1945" spans="1:47" hidden="1" x14ac:dyDescent="0.25">
      <c r="A1945" s="42">
        <f>COUNTIFS(Attd_Sheet[Student ID],Attd_Sheet[[#This Row],[Student ID]])</f>
        <v>0</v>
      </c>
      <c r="B1945" s="13"/>
      <c r="C1945" s="13"/>
      <c r="D1945" s="76"/>
      <c r="E1945" s="75"/>
      <c r="F1945" s="15"/>
      <c r="G1945" s="78"/>
      <c r="H1945" s="15"/>
      <c r="I1945" s="193"/>
      <c r="J1945" s="77"/>
      <c r="K1945" s="4"/>
      <c r="L1945" s="4"/>
      <c r="M1945" s="4"/>
      <c r="N1945" s="185"/>
      <c r="O1945" s="4"/>
      <c r="P1945" s="4"/>
      <c r="Q1945" s="4"/>
      <c r="R1945" s="4"/>
      <c r="S1945" s="4"/>
      <c r="T1945" s="4"/>
      <c r="U1945" s="4"/>
      <c r="V1945" s="4"/>
      <c r="W1945" s="185"/>
      <c r="X1945" s="4"/>
      <c r="Y1945" s="4"/>
      <c r="Z1945" s="4"/>
      <c r="AA1945" s="4"/>
      <c r="AB1945" s="4"/>
      <c r="AC1945" s="4"/>
      <c r="AD1945" s="4"/>
      <c r="AE1945" s="236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5">
        <f ca="1">COUNTIFS(INDIRECT(Data!$J$2),"&lt;&gt;")</f>
        <v>0</v>
      </c>
      <c r="AQ1945" s="45">
        <f ca="1">COUNTIFS(INDIRECT(Data!$J$2),"P")</f>
        <v>0</v>
      </c>
      <c r="AR1945" s="45">
        <f ca="1">COUNTIFS(INDIRECT(Data!$J$2),"A")</f>
        <v>0</v>
      </c>
      <c r="AS1945" s="46">
        <f ca="1">COUNTIFS(INDIRECT(Data!$J$2),"L")</f>
        <v>0</v>
      </c>
      <c r="AT1945" s="47" t="str">
        <f ca="1">IFERROR(Attd_Sheet[[#This Row],[Classes Attended]]/Attd_Sheet[[#This Row],[Column1]],"")</f>
        <v/>
      </c>
      <c r="AU1945" s="26"/>
    </row>
    <row r="1946" spans="1:47" hidden="1" x14ac:dyDescent="0.25">
      <c r="A1946" s="42">
        <f>COUNTIFS(Attd_Sheet[Student ID],Attd_Sheet[[#This Row],[Student ID]])</f>
        <v>0</v>
      </c>
      <c r="B1946" s="13"/>
      <c r="C1946" s="13"/>
      <c r="D1946" s="76"/>
      <c r="E1946" s="75"/>
      <c r="F1946" s="15"/>
      <c r="G1946" s="78"/>
      <c r="H1946" s="15"/>
      <c r="I1946" s="193"/>
      <c r="J1946" s="77"/>
      <c r="K1946" s="4"/>
      <c r="L1946" s="4"/>
      <c r="M1946" s="4"/>
      <c r="N1946" s="185"/>
      <c r="O1946" s="4"/>
      <c r="P1946" s="4"/>
      <c r="Q1946" s="4"/>
      <c r="R1946" s="4"/>
      <c r="S1946" s="4"/>
      <c r="T1946" s="4"/>
      <c r="U1946" s="4"/>
      <c r="V1946" s="4"/>
      <c r="W1946" s="185"/>
      <c r="X1946" s="4"/>
      <c r="Y1946" s="4"/>
      <c r="Z1946" s="4"/>
      <c r="AA1946" s="4"/>
      <c r="AB1946" s="4"/>
      <c r="AC1946" s="4"/>
      <c r="AD1946" s="4"/>
      <c r="AE1946" s="236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5">
        <f ca="1">COUNTIFS(INDIRECT(Data!$J$2),"&lt;&gt;")</f>
        <v>0</v>
      </c>
      <c r="AQ1946" s="45">
        <f ca="1">COUNTIFS(INDIRECT(Data!$J$2),"P")</f>
        <v>0</v>
      </c>
      <c r="AR1946" s="45">
        <f ca="1">COUNTIFS(INDIRECT(Data!$J$2),"A")</f>
        <v>0</v>
      </c>
      <c r="AS1946" s="46">
        <f ca="1">COUNTIFS(INDIRECT(Data!$J$2),"L")</f>
        <v>0</v>
      </c>
      <c r="AT1946" s="47" t="str">
        <f ca="1">IFERROR(Attd_Sheet[[#This Row],[Classes Attended]]/Attd_Sheet[[#This Row],[Column1]],"")</f>
        <v/>
      </c>
      <c r="AU1946" s="26"/>
    </row>
    <row r="1947" spans="1:47" hidden="1" x14ac:dyDescent="0.25">
      <c r="A1947" s="42">
        <f>COUNTIFS(Attd_Sheet[Student ID],Attd_Sheet[[#This Row],[Student ID]])</f>
        <v>0</v>
      </c>
      <c r="B1947" s="13"/>
      <c r="C1947" s="13"/>
      <c r="D1947" s="76"/>
      <c r="E1947" s="75"/>
      <c r="F1947" s="15"/>
      <c r="G1947" s="78"/>
      <c r="H1947" s="15"/>
      <c r="I1947" s="193"/>
      <c r="J1947" s="77"/>
      <c r="K1947" s="4"/>
      <c r="L1947" s="4"/>
      <c r="M1947" s="4"/>
      <c r="N1947" s="185"/>
      <c r="O1947" s="4"/>
      <c r="P1947" s="4"/>
      <c r="Q1947" s="4"/>
      <c r="R1947" s="4"/>
      <c r="S1947" s="4"/>
      <c r="T1947" s="4"/>
      <c r="U1947" s="4"/>
      <c r="V1947" s="4"/>
      <c r="W1947" s="185"/>
      <c r="X1947" s="4"/>
      <c r="Y1947" s="4"/>
      <c r="Z1947" s="4"/>
      <c r="AA1947" s="4"/>
      <c r="AB1947" s="4"/>
      <c r="AC1947" s="4"/>
      <c r="AD1947" s="4"/>
      <c r="AE1947" s="236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5">
        <f ca="1">COUNTIFS(INDIRECT(Data!$J$2),"&lt;&gt;")</f>
        <v>0</v>
      </c>
      <c r="AQ1947" s="45">
        <f ca="1">COUNTIFS(INDIRECT(Data!$J$2),"P")</f>
        <v>0</v>
      </c>
      <c r="AR1947" s="45">
        <f ca="1">COUNTIFS(INDIRECT(Data!$J$2),"A")</f>
        <v>0</v>
      </c>
      <c r="AS1947" s="46">
        <f ca="1">COUNTIFS(INDIRECT(Data!$J$2),"L")</f>
        <v>0</v>
      </c>
      <c r="AT1947" s="47" t="str">
        <f ca="1">IFERROR(Attd_Sheet[[#This Row],[Classes Attended]]/Attd_Sheet[[#This Row],[Column1]],"")</f>
        <v/>
      </c>
      <c r="AU1947" s="26"/>
    </row>
    <row r="1948" spans="1:47" hidden="1" x14ac:dyDescent="0.25">
      <c r="A1948" s="42">
        <f>COUNTIFS(Attd_Sheet[Student ID],Attd_Sheet[[#This Row],[Student ID]])</f>
        <v>0</v>
      </c>
      <c r="B1948" s="13"/>
      <c r="C1948" s="13"/>
      <c r="D1948" s="76"/>
      <c r="E1948" s="75"/>
      <c r="F1948" s="15"/>
      <c r="G1948" s="78"/>
      <c r="H1948" s="15"/>
      <c r="I1948" s="193"/>
      <c r="J1948" s="77"/>
      <c r="K1948" s="4"/>
      <c r="L1948" s="4"/>
      <c r="M1948" s="4"/>
      <c r="N1948" s="185"/>
      <c r="O1948" s="4"/>
      <c r="P1948" s="4"/>
      <c r="Q1948" s="4"/>
      <c r="R1948" s="4"/>
      <c r="S1948" s="4"/>
      <c r="T1948" s="4"/>
      <c r="U1948" s="4"/>
      <c r="V1948" s="4"/>
      <c r="W1948" s="185"/>
      <c r="X1948" s="4"/>
      <c r="Y1948" s="4"/>
      <c r="Z1948" s="4"/>
      <c r="AA1948" s="4"/>
      <c r="AB1948" s="4"/>
      <c r="AC1948" s="4"/>
      <c r="AD1948" s="4"/>
      <c r="AE1948" s="236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5">
        <f ca="1">COUNTIFS(INDIRECT(Data!$J$2),"&lt;&gt;")</f>
        <v>0</v>
      </c>
      <c r="AQ1948" s="45">
        <f ca="1">COUNTIFS(INDIRECT(Data!$J$2),"P")</f>
        <v>0</v>
      </c>
      <c r="AR1948" s="45">
        <f ca="1">COUNTIFS(INDIRECT(Data!$J$2),"A")</f>
        <v>0</v>
      </c>
      <c r="AS1948" s="46">
        <f ca="1">COUNTIFS(INDIRECT(Data!$J$2),"L")</f>
        <v>0</v>
      </c>
      <c r="AT1948" s="47" t="str">
        <f ca="1">IFERROR(Attd_Sheet[[#This Row],[Classes Attended]]/Attd_Sheet[[#This Row],[Column1]],"")</f>
        <v/>
      </c>
      <c r="AU1948" s="26"/>
    </row>
    <row r="1949" spans="1:47" hidden="1" x14ac:dyDescent="0.25">
      <c r="A1949" s="42">
        <f>COUNTIFS(Attd_Sheet[Student ID],Attd_Sheet[[#This Row],[Student ID]])</f>
        <v>0</v>
      </c>
      <c r="B1949" s="13"/>
      <c r="C1949" s="13"/>
      <c r="D1949" s="76"/>
      <c r="E1949" s="75"/>
      <c r="F1949" s="15"/>
      <c r="G1949" s="78"/>
      <c r="H1949" s="15"/>
      <c r="I1949" s="193"/>
      <c r="J1949" s="77"/>
      <c r="K1949" s="4"/>
      <c r="L1949" s="4"/>
      <c r="M1949" s="4"/>
      <c r="N1949" s="185"/>
      <c r="O1949" s="4"/>
      <c r="P1949" s="4"/>
      <c r="Q1949" s="4"/>
      <c r="R1949" s="4"/>
      <c r="S1949" s="4"/>
      <c r="T1949" s="4"/>
      <c r="U1949" s="4"/>
      <c r="V1949" s="4"/>
      <c r="W1949" s="185"/>
      <c r="X1949" s="4"/>
      <c r="Y1949" s="4"/>
      <c r="Z1949" s="4"/>
      <c r="AA1949" s="4"/>
      <c r="AB1949" s="4"/>
      <c r="AC1949" s="4"/>
      <c r="AD1949" s="4"/>
      <c r="AE1949" s="236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5">
        <f ca="1">COUNTIFS(INDIRECT(Data!$J$2),"&lt;&gt;")</f>
        <v>0</v>
      </c>
      <c r="AQ1949" s="45">
        <f ca="1">COUNTIFS(INDIRECT(Data!$J$2),"P")</f>
        <v>0</v>
      </c>
      <c r="AR1949" s="45">
        <f ca="1">COUNTIFS(INDIRECT(Data!$J$2),"A")</f>
        <v>0</v>
      </c>
      <c r="AS1949" s="46">
        <f ca="1">COUNTIFS(INDIRECT(Data!$J$2),"L")</f>
        <v>0</v>
      </c>
      <c r="AT1949" s="47" t="str">
        <f ca="1">IFERROR(Attd_Sheet[[#This Row],[Classes Attended]]/Attd_Sheet[[#This Row],[Column1]],"")</f>
        <v/>
      </c>
      <c r="AU1949" s="26"/>
    </row>
    <row r="1950" spans="1:47" hidden="1" x14ac:dyDescent="0.25">
      <c r="A1950" s="42">
        <f>COUNTIFS(Attd_Sheet[Student ID],Attd_Sheet[[#This Row],[Student ID]])</f>
        <v>0</v>
      </c>
      <c r="B1950" s="13"/>
      <c r="C1950" s="13"/>
      <c r="D1950" s="76"/>
      <c r="E1950" s="75"/>
      <c r="F1950" s="15"/>
      <c r="G1950" s="78"/>
      <c r="H1950" s="15"/>
      <c r="I1950" s="193"/>
      <c r="J1950" s="77"/>
      <c r="K1950" s="4"/>
      <c r="L1950" s="4"/>
      <c r="M1950" s="4"/>
      <c r="N1950" s="185"/>
      <c r="O1950" s="4"/>
      <c r="P1950" s="4"/>
      <c r="Q1950" s="4"/>
      <c r="R1950" s="4"/>
      <c r="S1950" s="4"/>
      <c r="T1950" s="4"/>
      <c r="U1950" s="4"/>
      <c r="V1950" s="4"/>
      <c r="W1950" s="185"/>
      <c r="X1950" s="4"/>
      <c r="Y1950" s="4"/>
      <c r="Z1950" s="4"/>
      <c r="AA1950" s="4"/>
      <c r="AB1950" s="4"/>
      <c r="AC1950" s="4"/>
      <c r="AD1950" s="4"/>
      <c r="AE1950" s="236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5">
        <f ca="1">COUNTIFS(INDIRECT(Data!$J$2),"&lt;&gt;")</f>
        <v>0</v>
      </c>
      <c r="AQ1950" s="45">
        <f ca="1">COUNTIFS(INDIRECT(Data!$J$2),"P")</f>
        <v>0</v>
      </c>
      <c r="AR1950" s="45">
        <f ca="1">COUNTIFS(INDIRECT(Data!$J$2),"A")</f>
        <v>0</v>
      </c>
      <c r="AS1950" s="46">
        <f ca="1">COUNTIFS(INDIRECT(Data!$J$2),"L")</f>
        <v>0</v>
      </c>
      <c r="AT1950" s="47" t="str">
        <f ca="1">IFERROR(Attd_Sheet[[#This Row],[Classes Attended]]/Attd_Sheet[[#This Row],[Column1]],"")</f>
        <v/>
      </c>
      <c r="AU1950" s="26"/>
    </row>
    <row r="1951" spans="1:47" hidden="1" x14ac:dyDescent="0.25">
      <c r="A1951" s="42">
        <f>COUNTIFS(Attd_Sheet[Student ID],Attd_Sheet[[#This Row],[Student ID]])</f>
        <v>0</v>
      </c>
      <c r="B1951" s="13"/>
      <c r="C1951" s="13"/>
      <c r="D1951" s="76"/>
      <c r="E1951" s="75"/>
      <c r="F1951" s="15"/>
      <c r="G1951" s="78"/>
      <c r="H1951" s="15"/>
      <c r="I1951" s="193"/>
      <c r="J1951" s="77"/>
      <c r="K1951" s="4"/>
      <c r="L1951" s="4"/>
      <c r="M1951" s="4"/>
      <c r="N1951" s="185"/>
      <c r="O1951" s="4"/>
      <c r="P1951" s="4"/>
      <c r="Q1951" s="4"/>
      <c r="R1951" s="4"/>
      <c r="S1951" s="4"/>
      <c r="T1951" s="4"/>
      <c r="U1951" s="4"/>
      <c r="V1951" s="4"/>
      <c r="W1951" s="185"/>
      <c r="X1951" s="4"/>
      <c r="Y1951" s="4"/>
      <c r="Z1951" s="4"/>
      <c r="AA1951" s="4"/>
      <c r="AB1951" s="4"/>
      <c r="AC1951" s="4"/>
      <c r="AD1951" s="4"/>
      <c r="AE1951" s="236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5">
        <f ca="1">COUNTIFS(INDIRECT(Data!$J$2),"&lt;&gt;")</f>
        <v>0</v>
      </c>
      <c r="AQ1951" s="45">
        <f ca="1">COUNTIFS(INDIRECT(Data!$J$2),"P")</f>
        <v>0</v>
      </c>
      <c r="AR1951" s="45">
        <f ca="1">COUNTIFS(INDIRECT(Data!$J$2),"A")</f>
        <v>0</v>
      </c>
      <c r="AS1951" s="46">
        <f ca="1">COUNTIFS(INDIRECT(Data!$J$2),"L")</f>
        <v>0</v>
      </c>
      <c r="AT1951" s="47" t="str">
        <f ca="1">IFERROR(Attd_Sheet[[#This Row],[Classes Attended]]/Attd_Sheet[[#This Row],[Column1]],"")</f>
        <v/>
      </c>
      <c r="AU1951" s="26"/>
    </row>
    <row r="1952" spans="1:47" hidden="1" x14ac:dyDescent="0.25">
      <c r="A1952" s="42">
        <f>COUNTIFS(Attd_Sheet[Student ID],Attd_Sheet[[#This Row],[Student ID]])</f>
        <v>0</v>
      </c>
      <c r="B1952" s="13"/>
      <c r="C1952" s="13"/>
      <c r="D1952" s="76"/>
      <c r="E1952" s="75"/>
      <c r="F1952" s="15"/>
      <c r="G1952" s="78"/>
      <c r="H1952" s="15"/>
      <c r="I1952" s="193"/>
      <c r="J1952" s="77"/>
      <c r="K1952" s="4"/>
      <c r="L1952" s="4"/>
      <c r="M1952" s="4"/>
      <c r="N1952" s="185"/>
      <c r="O1952" s="4"/>
      <c r="P1952" s="4"/>
      <c r="Q1952" s="4"/>
      <c r="R1952" s="4"/>
      <c r="S1952" s="4"/>
      <c r="T1952" s="4"/>
      <c r="U1952" s="4"/>
      <c r="V1952" s="4"/>
      <c r="W1952" s="185"/>
      <c r="X1952" s="4"/>
      <c r="Y1952" s="4"/>
      <c r="Z1952" s="4"/>
      <c r="AA1952" s="4"/>
      <c r="AB1952" s="4"/>
      <c r="AC1952" s="4"/>
      <c r="AD1952" s="4"/>
      <c r="AE1952" s="236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5">
        <f ca="1">COUNTIFS(INDIRECT(Data!$J$2),"&lt;&gt;")</f>
        <v>0</v>
      </c>
      <c r="AQ1952" s="45">
        <f ca="1">COUNTIFS(INDIRECT(Data!$J$2),"P")</f>
        <v>0</v>
      </c>
      <c r="AR1952" s="45">
        <f ca="1">COUNTIFS(INDIRECT(Data!$J$2),"A")</f>
        <v>0</v>
      </c>
      <c r="AS1952" s="46">
        <f ca="1">COUNTIFS(INDIRECT(Data!$J$2),"L")</f>
        <v>0</v>
      </c>
      <c r="AT1952" s="47" t="str">
        <f ca="1">IFERROR(Attd_Sheet[[#This Row],[Classes Attended]]/Attd_Sheet[[#This Row],[Column1]],"")</f>
        <v/>
      </c>
      <c r="AU1952" s="26"/>
    </row>
    <row r="1953" spans="1:47" hidden="1" x14ac:dyDescent="0.25">
      <c r="A1953" s="42">
        <f>COUNTIFS(Attd_Sheet[Student ID],Attd_Sheet[[#This Row],[Student ID]])</f>
        <v>0</v>
      </c>
      <c r="B1953" s="13"/>
      <c r="C1953" s="13"/>
      <c r="D1953" s="76"/>
      <c r="E1953" s="75"/>
      <c r="F1953" s="15"/>
      <c r="G1953" s="78"/>
      <c r="H1953" s="15"/>
      <c r="I1953" s="193"/>
      <c r="J1953" s="77"/>
      <c r="K1953" s="4"/>
      <c r="L1953" s="4"/>
      <c r="M1953" s="4"/>
      <c r="N1953" s="185"/>
      <c r="O1953" s="4"/>
      <c r="P1953" s="4"/>
      <c r="Q1953" s="4"/>
      <c r="R1953" s="4"/>
      <c r="S1953" s="4"/>
      <c r="T1953" s="4"/>
      <c r="U1953" s="4"/>
      <c r="V1953" s="4"/>
      <c r="W1953" s="185"/>
      <c r="X1953" s="4"/>
      <c r="Y1953" s="4"/>
      <c r="Z1953" s="4"/>
      <c r="AA1953" s="4"/>
      <c r="AB1953" s="4"/>
      <c r="AC1953" s="4"/>
      <c r="AD1953" s="4"/>
      <c r="AE1953" s="236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5">
        <f ca="1">COUNTIFS(INDIRECT(Data!$J$2),"&lt;&gt;")</f>
        <v>0</v>
      </c>
      <c r="AQ1953" s="45">
        <f ca="1">COUNTIFS(INDIRECT(Data!$J$2),"P")</f>
        <v>0</v>
      </c>
      <c r="AR1953" s="45">
        <f ca="1">COUNTIFS(INDIRECT(Data!$J$2),"A")</f>
        <v>0</v>
      </c>
      <c r="AS1953" s="46">
        <f ca="1">COUNTIFS(INDIRECT(Data!$J$2),"L")</f>
        <v>0</v>
      </c>
      <c r="AT1953" s="47" t="str">
        <f ca="1">IFERROR(Attd_Sheet[[#This Row],[Classes Attended]]/Attd_Sheet[[#This Row],[Column1]],"")</f>
        <v/>
      </c>
      <c r="AU1953" s="26"/>
    </row>
    <row r="1954" spans="1:47" hidden="1" x14ac:dyDescent="0.25">
      <c r="A1954" s="42">
        <f>COUNTIFS(Attd_Sheet[Student ID],Attd_Sheet[[#This Row],[Student ID]])</f>
        <v>0</v>
      </c>
      <c r="B1954" s="13"/>
      <c r="C1954" s="13"/>
      <c r="D1954" s="76"/>
      <c r="E1954" s="75"/>
      <c r="F1954" s="15"/>
      <c r="G1954" s="78"/>
      <c r="H1954" s="15"/>
      <c r="I1954" s="193"/>
      <c r="J1954" s="77"/>
      <c r="K1954" s="4"/>
      <c r="L1954" s="4"/>
      <c r="M1954" s="4"/>
      <c r="N1954" s="185"/>
      <c r="O1954" s="4"/>
      <c r="P1954" s="4"/>
      <c r="Q1954" s="4"/>
      <c r="R1954" s="4"/>
      <c r="S1954" s="4"/>
      <c r="T1954" s="4"/>
      <c r="U1954" s="4"/>
      <c r="V1954" s="4"/>
      <c r="W1954" s="185"/>
      <c r="X1954" s="4"/>
      <c r="Y1954" s="4"/>
      <c r="Z1954" s="4"/>
      <c r="AA1954" s="4"/>
      <c r="AB1954" s="4"/>
      <c r="AC1954" s="4"/>
      <c r="AD1954" s="4"/>
      <c r="AE1954" s="236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5">
        <f ca="1">COUNTIFS(INDIRECT(Data!$J$2),"&lt;&gt;")</f>
        <v>0</v>
      </c>
      <c r="AQ1954" s="45">
        <f ca="1">COUNTIFS(INDIRECT(Data!$J$2),"P")</f>
        <v>0</v>
      </c>
      <c r="AR1954" s="45">
        <f ca="1">COUNTIFS(INDIRECT(Data!$J$2),"A")</f>
        <v>0</v>
      </c>
      <c r="AS1954" s="46">
        <f ca="1">COUNTIFS(INDIRECT(Data!$J$2),"L")</f>
        <v>0</v>
      </c>
      <c r="AT1954" s="47" t="str">
        <f ca="1">IFERROR(Attd_Sheet[[#This Row],[Classes Attended]]/Attd_Sheet[[#This Row],[Column1]],"")</f>
        <v/>
      </c>
      <c r="AU1954" s="26"/>
    </row>
    <row r="1955" spans="1:47" hidden="1" x14ac:dyDescent="0.25">
      <c r="A1955" s="42">
        <f>COUNTIFS(Attd_Sheet[Student ID],Attd_Sheet[[#This Row],[Student ID]])</f>
        <v>0</v>
      </c>
      <c r="B1955" s="13"/>
      <c r="C1955" s="13"/>
      <c r="D1955" s="76"/>
      <c r="E1955" s="75"/>
      <c r="F1955" s="15"/>
      <c r="G1955" s="78"/>
      <c r="H1955" s="15"/>
      <c r="I1955" s="193"/>
      <c r="J1955" s="77"/>
      <c r="K1955" s="4"/>
      <c r="L1955" s="4"/>
      <c r="M1955" s="4"/>
      <c r="N1955" s="185"/>
      <c r="O1955" s="4"/>
      <c r="P1955" s="4"/>
      <c r="Q1955" s="4"/>
      <c r="R1955" s="4"/>
      <c r="S1955" s="4"/>
      <c r="T1955" s="4"/>
      <c r="U1955" s="4"/>
      <c r="V1955" s="4"/>
      <c r="W1955" s="185"/>
      <c r="X1955" s="4"/>
      <c r="Y1955" s="4"/>
      <c r="Z1955" s="4"/>
      <c r="AA1955" s="4"/>
      <c r="AB1955" s="4"/>
      <c r="AC1955" s="4"/>
      <c r="AD1955" s="4"/>
      <c r="AE1955" s="236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5">
        <f ca="1">COUNTIFS(INDIRECT(Data!$J$2),"&lt;&gt;")</f>
        <v>0</v>
      </c>
      <c r="AQ1955" s="45">
        <f ca="1">COUNTIFS(INDIRECT(Data!$J$2),"P")</f>
        <v>0</v>
      </c>
      <c r="AR1955" s="45">
        <f ca="1">COUNTIFS(INDIRECT(Data!$J$2),"A")</f>
        <v>0</v>
      </c>
      <c r="AS1955" s="46">
        <f ca="1">COUNTIFS(INDIRECT(Data!$J$2),"L")</f>
        <v>0</v>
      </c>
      <c r="AT1955" s="47" t="str">
        <f ca="1">IFERROR(Attd_Sheet[[#This Row],[Classes Attended]]/Attd_Sheet[[#This Row],[Column1]],"")</f>
        <v/>
      </c>
      <c r="AU1955" s="26"/>
    </row>
    <row r="1956" spans="1:47" hidden="1" x14ac:dyDescent="0.25">
      <c r="A1956" s="42">
        <f>COUNTIFS(Attd_Sheet[Student ID],Attd_Sheet[[#This Row],[Student ID]])</f>
        <v>0</v>
      </c>
      <c r="B1956" s="13"/>
      <c r="C1956" s="13"/>
      <c r="D1956" s="76"/>
      <c r="E1956" s="75"/>
      <c r="F1956" s="15"/>
      <c r="G1956" s="78"/>
      <c r="H1956" s="15"/>
      <c r="I1956" s="193"/>
      <c r="J1956" s="77"/>
      <c r="K1956" s="4"/>
      <c r="L1956" s="4"/>
      <c r="M1956" s="4"/>
      <c r="N1956" s="185"/>
      <c r="O1956" s="4"/>
      <c r="P1956" s="4"/>
      <c r="Q1956" s="4"/>
      <c r="R1956" s="4"/>
      <c r="S1956" s="4"/>
      <c r="T1956" s="4"/>
      <c r="U1956" s="4"/>
      <c r="V1956" s="4"/>
      <c r="W1956" s="185"/>
      <c r="X1956" s="4"/>
      <c r="Y1956" s="4"/>
      <c r="Z1956" s="4"/>
      <c r="AA1956" s="4"/>
      <c r="AB1956" s="4"/>
      <c r="AC1956" s="4"/>
      <c r="AD1956" s="4"/>
      <c r="AE1956" s="236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5">
        <f ca="1">COUNTIFS(INDIRECT(Data!$J$2),"&lt;&gt;")</f>
        <v>0</v>
      </c>
      <c r="AQ1956" s="45">
        <f ca="1">COUNTIFS(INDIRECT(Data!$J$2),"P")</f>
        <v>0</v>
      </c>
      <c r="AR1956" s="45">
        <f ca="1">COUNTIFS(INDIRECT(Data!$J$2),"A")</f>
        <v>0</v>
      </c>
      <c r="AS1956" s="46">
        <f ca="1">COUNTIFS(INDIRECT(Data!$J$2),"L")</f>
        <v>0</v>
      </c>
      <c r="AT1956" s="47" t="str">
        <f ca="1">IFERROR(Attd_Sheet[[#This Row],[Classes Attended]]/Attd_Sheet[[#This Row],[Column1]],"")</f>
        <v/>
      </c>
      <c r="AU1956" s="26"/>
    </row>
    <row r="1957" spans="1:47" hidden="1" x14ac:dyDescent="0.25">
      <c r="A1957" s="42">
        <f>COUNTIFS(Attd_Sheet[Student ID],Attd_Sheet[[#This Row],[Student ID]])</f>
        <v>0</v>
      </c>
      <c r="B1957" s="13"/>
      <c r="C1957" s="13"/>
      <c r="D1957" s="76"/>
      <c r="E1957" s="75"/>
      <c r="F1957" s="15"/>
      <c r="G1957" s="78"/>
      <c r="H1957" s="15"/>
      <c r="I1957" s="193"/>
      <c r="J1957" s="77"/>
      <c r="K1957" s="4"/>
      <c r="L1957" s="4"/>
      <c r="M1957" s="4"/>
      <c r="N1957" s="185"/>
      <c r="O1957" s="4"/>
      <c r="P1957" s="4"/>
      <c r="Q1957" s="4"/>
      <c r="R1957" s="4"/>
      <c r="S1957" s="4"/>
      <c r="T1957" s="4"/>
      <c r="U1957" s="4"/>
      <c r="V1957" s="4"/>
      <c r="W1957" s="185"/>
      <c r="X1957" s="4"/>
      <c r="Y1957" s="4"/>
      <c r="Z1957" s="4"/>
      <c r="AA1957" s="4"/>
      <c r="AB1957" s="4"/>
      <c r="AC1957" s="4"/>
      <c r="AD1957" s="4"/>
      <c r="AE1957" s="236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5">
        <f ca="1">COUNTIFS(INDIRECT(Data!$J$2),"&lt;&gt;")</f>
        <v>0</v>
      </c>
      <c r="AQ1957" s="45">
        <f ca="1">COUNTIFS(INDIRECT(Data!$J$2),"P")</f>
        <v>0</v>
      </c>
      <c r="AR1957" s="45">
        <f ca="1">COUNTIFS(INDIRECT(Data!$J$2),"A")</f>
        <v>0</v>
      </c>
      <c r="AS1957" s="46">
        <f ca="1">COUNTIFS(INDIRECT(Data!$J$2),"L")</f>
        <v>0</v>
      </c>
      <c r="AT1957" s="47" t="str">
        <f ca="1">IFERROR(Attd_Sheet[[#This Row],[Classes Attended]]/Attd_Sheet[[#This Row],[Column1]],"")</f>
        <v/>
      </c>
      <c r="AU1957" s="26"/>
    </row>
    <row r="1958" spans="1:47" hidden="1" x14ac:dyDescent="0.25">
      <c r="A1958" s="42">
        <f>COUNTIFS(Attd_Sheet[Student ID],Attd_Sheet[[#This Row],[Student ID]])</f>
        <v>0</v>
      </c>
      <c r="B1958" s="13"/>
      <c r="C1958" s="13"/>
      <c r="D1958" s="76"/>
      <c r="E1958" s="75"/>
      <c r="F1958" s="15"/>
      <c r="G1958" s="78"/>
      <c r="H1958" s="15"/>
      <c r="I1958" s="193"/>
      <c r="J1958" s="77"/>
      <c r="K1958" s="4"/>
      <c r="L1958" s="4"/>
      <c r="M1958" s="4"/>
      <c r="N1958" s="185"/>
      <c r="O1958" s="4"/>
      <c r="P1958" s="4"/>
      <c r="Q1958" s="4"/>
      <c r="R1958" s="4"/>
      <c r="S1958" s="4"/>
      <c r="T1958" s="4"/>
      <c r="U1958" s="4"/>
      <c r="V1958" s="4"/>
      <c r="W1958" s="185"/>
      <c r="X1958" s="4"/>
      <c r="Y1958" s="4"/>
      <c r="Z1958" s="4"/>
      <c r="AA1958" s="4"/>
      <c r="AB1958" s="4"/>
      <c r="AC1958" s="4"/>
      <c r="AD1958" s="4"/>
      <c r="AE1958" s="236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5">
        <f ca="1">COUNTIFS(INDIRECT(Data!$J$2),"&lt;&gt;")</f>
        <v>0</v>
      </c>
      <c r="AQ1958" s="45">
        <f ca="1">COUNTIFS(INDIRECT(Data!$J$2),"P")</f>
        <v>0</v>
      </c>
      <c r="AR1958" s="45">
        <f ca="1">COUNTIFS(INDIRECT(Data!$J$2),"A")</f>
        <v>0</v>
      </c>
      <c r="AS1958" s="46">
        <f ca="1">COUNTIFS(INDIRECT(Data!$J$2),"L")</f>
        <v>0</v>
      </c>
      <c r="AT1958" s="47" t="str">
        <f ca="1">IFERROR(Attd_Sheet[[#This Row],[Classes Attended]]/Attd_Sheet[[#This Row],[Column1]],"")</f>
        <v/>
      </c>
      <c r="AU1958" s="26"/>
    </row>
    <row r="1959" spans="1:47" hidden="1" x14ac:dyDescent="0.25">
      <c r="A1959" s="42">
        <f>COUNTIFS(Attd_Sheet[Student ID],Attd_Sheet[[#This Row],[Student ID]])</f>
        <v>0</v>
      </c>
      <c r="B1959" s="13"/>
      <c r="C1959" s="13"/>
      <c r="D1959" s="76"/>
      <c r="E1959" s="75"/>
      <c r="F1959" s="15"/>
      <c r="G1959" s="78"/>
      <c r="H1959" s="15"/>
      <c r="I1959" s="193"/>
      <c r="J1959" s="77"/>
      <c r="K1959" s="4"/>
      <c r="L1959" s="4"/>
      <c r="M1959" s="4"/>
      <c r="N1959" s="185"/>
      <c r="O1959" s="4"/>
      <c r="P1959" s="4"/>
      <c r="Q1959" s="4"/>
      <c r="R1959" s="4"/>
      <c r="S1959" s="4"/>
      <c r="T1959" s="4"/>
      <c r="U1959" s="4"/>
      <c r="V1959" s="4"/>
      <c r="W1959" s="185"/>
      <c r="X1959" s="4"/>
      <c r="Y1959" s="4"/>
      <c r="Z1959" s="4"/>
      <c r="AA1959" s="4"/>
      <c r="AB1959" s="4"/>
      <c r="AC1959" s="4"/>
      <c r="AD1959" s="4"/>
      <c r="AE1959" s="236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5">
        <f ca="1">COUNTIFS(INDIRECT(Data!$J$2),"&lt;&gt;")</f>
        <v>0</v>
      </c>
      <c r="AQ1959" s="45">
        <f ca="1">COUNTIFS(INDIRECT(Data!$J$2),"P")</f>
        <v>0</v>
      </c>
      <c r="AR1959" s="45">
        <f ca="1">COUNTIFS(INDIRECT(Data!$J$2),"A")</f>
        <v>0</v>
      </c>
      <c r="AS1959" s="46">
        <f ca="1">COUNTIFS(INDIRECT(Data!$J$2),"L")</f>
        <v>0</v>
      </c>
      <c r="AT1959" s="47" t="str">
        <f ca="1">IFERROR(Attd_Sheet[[#This Row],[Classes Attended]]/Attd_Sheet[[#This Row],[Column1]],"")</f>
        <v/>
      </c>
      <c r="AU1959" s="26"/>
    </row>
    <row r="1960" spans="1:47" hidden="1" x14ac:dyDescent="0.25">
      <c r="A1960" s="42">
        <f>COUNTIFS(Attd_Sheet[Student ID],Attd_Sheet[[#This Row],[Student ID]])</f>
        <v>0</v>
      </c>
      <c r="B1960" s="13"/>
      <c r="C1960" s="13"/>
      <c r="D1960" s="76"/>
      <c r="E1960" s="75"/>
      <c r="F1960" s="15"/>
      <c r="G1960" s="78"/>
      <c r="H1960" s="15"/>
      <c r="I1960" s="193"/>
      <c r="J1960" s="77"/>
      <c r="K1960" s="4"/>
      <c r="L1960" s="4"/>
      <c r="M1960" s="4"/>
      <c r="N1960" s="185"/>
      <c r="O1960" s="4"/>
      <c r="P1960" s="4"/>
      <c r="Q1960" s="4"/>
      <c r="R1960" s="4"/>
      <c r="S1960" s="4"/>
      <c r="T1960" s="4"/>
      <c r="U1960" s="4"/>
      <c r="V1960" s="4"/>
      <c r="W1960" s="185"/>
      <c r="X1960" s="4"/>
      <c r="Y1960" s="4"/>
      <c r="Z1960" s="4"/>
      <c r="AA1960" s="4"/>
      <c r="AB1960" s="4"/>
      <c r="AC1960" s="4"/>
      <c r="AD1960" s="4"/>
      <c r="AE1960" s="236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5">
        <f ca="1">COUNTIFS(INDIRECT(Data!$J$2),"&lt;&gt;")</f>
        <v>0</v>
      </c>
      <c r="AQ1960" s="45">
        <f ca="1">COUNTIFS(INDIRECT(Data!$J$2),"P")</f>
        <v>0</v>
      </c>
      <c r="AR1960" s="45">
        <f ca="1">COUNTIFS(INDIRECT(Data!$J$2),"A")</f>
        <v>0</v>
      </c>
      <c r="AS1960" s="46">
        <f ca="1">COUNTIFS(INDIRECT(Data!$J$2),"L")</f>
        <v>0</v>
      </c>
      <c r="AT1960" s="47" t="str">
        <f ca="1">IFERROR(Attd_Sheet[[#This Row],[Classes Attended]]/Attd_Sheet[[#This Row],[Column1]],"")</f>
        <v/>
      </c>
      <c r="AU1960" s="26"/>
    </row>
    <row r="1961" spans="1:47" hidden="1" x14ac:dyDescent="0.25">
      <c r="A1961" s="42">
        <f>COUNTIFS(Attd_Sheet[Student ID],Attd_Sheet[[#This Row],[Student ID]])</f>
        <v>0</v>
      </c>
      <c r="B1961" s="13"/>
      <c r="C1961" s="13"/>
      <c r="D1961" s="76"/>
      <c r="E1961" s="75"/>
      <c r="F1961" s="15"/>
      <c r="G1961" s="78"/>
      <c r="H1961" s="15"/>
      <c r="I1961" s="193"/>
      <c r="J1961" s="77"/>
      <c r="K1961" s="4"/>
      <c r="L1961" s="4"/>
      <c r="M1961" s="4"/>
      <c r="N1961" s="185"/>
      <c r="O1961" s="4"/>
      <c r="P1961" s="4"/>
      <c r="Q1961" s="4"/>
      <c r="R1961" s="4"/>
      <c r="S1961" s="4"/>
      <c r="T1961" s="4"/>
      <c r="U1961" s="4"/>
      <c r="V1961" s="4"/>
      <c r="W1961" s="185"/>
      <c r="X1961" s="4"/>
      <c r="Y1961" s="4"/>
      <c r="Z1961" s="4"/>
      <c r="AA1961" s="4"/>
      <c r="AB1961" s="4"/>
      <c r="AC1961" s="4"/>
      <c r="AD1961" s="4"/>
      <c r="AE1961" s="236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5">
        <f ca="1">COUNTIFS(INDIRECT(Data!$J$2),"&lt;&gt;")</f>
        <v>0</v>
      </c>
      <c r="AQ1961" s="45">
        <f ca="1">COUNTIFS(INDIRECT(Data!$J$2),"P")</f>
        <v>0</v>
      </c>
      <c r="AR1961" s="45">
        <f ca="1">COUNTIFS(INDIRECT(Data!$J$2),"A")</f>
        <v>0</v>
      </c>
      <c r="AS1961" s="46">
        <f ca="1">COUNTIFS(INDIRECT(Data!$J$2),"L")</f>
        <v>0</v>
      </c>
      <c r="AT1961" s="47" t="str">
        <f ca="1">IFERROR(Attd_Sheet[[#This Row],[Classes Attended]]/Attd_Sheet[[#This Row],[Column1]],"")</f>
        <v/>
      </c>
      <c r="AU1961" s="26"/>
    </row>
    <row r="1962" spans="1:47" hidden="1" x14ac:dyDescent="0.25">
      <c r="A1962" s="42">
        <f>COUNTIFS(Attd_Sheet[Student ID],Attd_Sheet[[#This Row],[Student ID]])</f>
        <v>0</v>
      </c>
      <c r="B1962" s="13"/>
      <c r="C1962" s="13"/>
      <c r="D1962" s="76"/>
      <c r="E1962" s="75"/>
      <c r="F1962" s="15"/>
      <c r="G1962" s="78"/>
      <c r="H1962" s="15"/>
      <c r="I1962" s="193"/>
      <c r="J1962" s="77"/>
      <c r="K1962" s="4"/>
      <c r="L1962" s="4"/>
      <c r="M1962" s="4"/>
      <c r="N1962" s="185"/>
      <c r="O1962" s="4"/>
      <c r="P1962" s="4"/>
      <c r="Q1962" s="4"/>
      <c r="R1962" s="4"/>
      <c r="S1962" s="4"/>
      <c r="T1962" s="4"/>
      <c r="U1962" s="4"/>
      <c r="V1962" s="4"/>
      <c r="W1962" s="185"/>
      <c r="X1962" s="4"/>
      <c r="Y1962" s="4"/>
      <c r="Z1962" s="4"/>
      <c r="AA1962" s="4"/>
      <c r="AB1962" s="4"/>
      <c r="AC1962" s="4"/>
      <c r="AD1962" s="4"/>
      <c r="AE1962" s="236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5">
        <f ca="1">COUNTIFS(INDIRECT(Data!$J$2),"&lt;&gt;")</f>
        <v>0</v>
      </c>
      <c r="AQ1962" s="45">
        <f ca="1">COUNTIFS(INDIRECT(Data!$J$2),"P")</f>
        <v>0</v>
      </c>
      <c r="AR1962" s="45">
        <f ca="1">COUNTIFS(INDIRECT(Data!$J$2),"A")</f>
        <v>0</v>
      </c>
      <c r="AS1962" s="46">
        <f ca="1">COUNTIFS(INDIRECT(Data!$J$2),"L")</f>
        <v>0</v>
      </c>
      <c r="AT1962" s="47" t="str">
        <f ca="1">IFERROR(Attd_Sheet[[#This Row],[Classes Attended]]/Attd_Sheet[[#This Row],[Column1]],"")</f>
        <v/>
      </c>
      <c r="AU1962" s="26"/>
    </row>
    <row r="1963" spans="1:47" hidden="1" x14ac:dyDescent="0.25">
      <c r="A1963" s="42">
        <f>COUNTIFS(Attd_Sheet[Student ID],Attd_Sheet[[#This Row],[Student ID]])</f>
        <v>0</v>
      </c>
      <c r="B1963" s="13"/>
      <c r="C1963" s="13"/>
      <c r="D1963" s="76"/>
      <c r="E1963" s="75"/>
      <c r="F1963" s="15"/>
      <c r="G1963" s="78"/>
      <c r="H1963" s="15"/>
      <c r="I1963" s="193"/>
      <c r="J1963" s="77"/>
      <c r="K1963" s="4"/>
      <c r="L1963" s="4"/>
      <c r="M1963" s="4"/>
      <c r="N1963" s="185"/>
      <c r="O1963" s="4"/>
      <c r="P1963" s="4"/>
      <c r="Q1963" s="4"/>
      <c r="R1963" s="4"/>
      <c r="S1963" s="4"/>
      <c r="T1963" s="4"/>
      <c r="U1963" s="4"/>
      <c r="V1963" s="4"/>
      <c r="W1963" s="185"/>
      <c r="X1963" s="4"/>
      <c r="Y1963" s="4"/>
      <c r="Z1963" s="4"/>
      <c r="AA1963" s="4"/>
      <c r="AB1963" s="4"/>
      <c r="AC1963" s="4"/>
      <c r="AD1963" s="4"/>
      <c r="AE1963" s="236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5">
        <f ca="1">COUNTIFS(INDIRECT(Data!$J$2),"&lt;&gt;")</f>
        <v>0</v>
      </c>
      <c r="AQ1963" s="45">
        <f ca="1">COUNTIFS(INDIRECT(Data!$J$2),"P")</f>
        <v>0</v>
      </c>
      <c r="AR1963" s="45">
        <f ca="1">COUNTIFS(INDIRECT(Data!$J$2),"A")</f>
        <v>0</v>
      </c>
      <c r="AS1963" s="46">
        <f ca="1">COUNTIFS(INDIRECT(Data!$J$2),"L")</f>
        <v>0</v>
      </c>
      <c r="AT1963" s="47" t="str">
        <f ca="1">IFERROR(Attd_Sheet[[#This Row],[Classes Attended]]/Attd_Sheet[[#This Row],[Column1]],"")</f>
        <v/>
      </c>
      <c r="AU1963" s="26"/>
    </row>
    <row r="1964" spans="1:47" hidden="1" x14ac:dyDescent="0.25">
      <c r="A1964" s="42">
        <f>COUNTIFS(Attd_Sheet[Student ID],Attd_Sheet[[#This Row],[Student ID]])</f>
        <v>0</v>
      </c>
      <c r="B1964" s="13"/>
      <c r="C1964" s="13"/>
      <c r="D1964" s="76"/>
      <c r="E1964" s="75"/>
      <c r="F1964" s="15"/>
      <c r="G1964" s="78"/>
      <c r="H1964" s="15"/>
      <c r="I1964" s="193"/>
      <c r="J1964" s="77"/>
      <c r="K1964" s="4"/>
      <c r="L1964" s="4"/>
      <c r="M1964" s="4"/>
      <c r="N1964" s="185"/>
      <c r="O1964" s="4"/>
      <c r="P1964" s="4"/>
      <c r="Q1964" s="4"/>
      <c r="R1964" s="4"/>
      <c r="S1964" s="4"/>
      <c r="T1964" s="4"/>
      <c r="U1964" s="4"/>
      <c r="V1964" s="4"/>
      <c r="W1964" s="185"/>
      <c r="X1964" s="4"/>
      <c r="Y1964" s="4"/>
      <c r="Z1964" s="4"/>
      <c r="AA1964" s="4"/>
      <c r="AB1964" s="4"/>
      <c r="AC1964" s="4"/>
      <c r="AD1964" s="4"/>
      <c r="AE1964" s="236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5">
        <f ca="1">COUNTIFS(INDIRECT(Data!$J$2),"&lt;&gt;")</f>
        <v>0</v>
      </c>
      <c r="AQ1964" s="45">
        <f ca="1">COUNTIFS(INDIRECT(Data!$J$2),"P")</f>
        <v>0</v>
      </c>
      <c r="AR1964" s="45">
        <f ca="1">COUNTIFS(INDIRECT(Data!$J$2),"A")</f>
        <v>0</v>
      </c>
      <c r="AS1964" s="46">
        <f ca="1">COUNTIFS(INDIRECT(Data!$J$2),"L")</f>
        <v>0</v>
      </c>
      <c r="AT1964" s="47" t="str">
        <f ca="1">IFERROR(Attd_Sheet[[#This Row],[Classes Attended]]/Attd_Sheet[[#This Row],[Column1]],"")</f>
        <v/>
      </c>
      <c r="AU1964" s="26"/>
    </row>
    <row r="1965" spans="1:47" hidden="1" x14ac:dyDescent="0.25">
      <c r="A1965" s="42">
        <f>COUNTIFS(Attd_Sheet[Student ID],Attd_Sheet[[#This Row],[Student ID]])</f>
        <v>0</v>
      </c>
      <c r="B1965" s="13"/>
      <c r="C1965" s="13"/>
      <c r="D1965" s="76"/>
      <c r="E1965" s="75"/>
      <c r="F1965" s="15"/>
      <c r="G1965" s="78"/>
      <c r="H1965" s="15"/>
      <c r="I1965" s="193"/>
      <c r="J1965" s="77"/>
      <c r="K1965" s="4"/>
      <c r="L1965" s="4"/>
      <c r="M1965" s="4"/>
      <c r="N1965" s="185"/>
      <c r="O1965" s="4"/>
      <c r="P1965" s="4"/>
      <c r="Q1965" s="4"/>
      <c r="R1965" s="4"/>
      <c r="S1965" s="4"/>
      <c r="T1965" s="4"/>
      <c r="U1965" s="4"/>
      <c r="V1965" s="4"/>
      <c r="W1965" s="185"/>
      <c r="X1965" s="4"/>
      <c r="Y1965" s="4"/>
      <c r="Z1965" s="4"/>
      <c r="AA1965" s="4"/>
      <c r="AB1965" s="4"/>
      <c r="AC1965" s="4"/>
      <c r="AD1965" s="4"/>
      <c r="AE1965" s="236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5">
        <f ca="1">COUNTIFS(INDIRECT(Data!$J$2),"&lt;&gt;")</f>
        <v>0</v>
      </c>
      <c r="AQ1965" s="45">
        <f ca="1">COUNTIFS(INDIRECT(Data!$J$2),"P")</f>
        <v>0</v>
      </c>
      <c r="AR1965" s="45">
        <f ca="1">COUNTIFS(INDIRECT(Data!$J$2),"A")</f>
        <v>0</v>
      </c>
      <c r="AS1965" s="46">
        <f ca="1">COUNTIFS(INDIRECT(Data!$J$2),"L")</f>
        <v>0</v>
      </c>
      <c r="AT1965" s="47" t="str">
        <f ca="1">IFERROR(Attd_Sheet[[#This Row],[Classes Attended]]/Attd_Sheet[[#This Row],[Column1]],"")</f>
        <v/>
      </c>
      <c r="AU1965" s="26"/>
    </row>
    <row r="1966" spans="1:47" hidden="1" x14ac:dyDescent="0.25">
      <c r="A1966" s="42">
        <f>COUNTIFS(Attd_Sheet[Student ID],Attd_Sheet[[#This Row],[Student ID]])</f>
        <v>0</v>
      </c>
      <c r="B1966" s="13"/>
      <c r="C1966" s="13"/>
      <c r="D1966" s="76"/>
      <c r="E1966" s="75"/>
      <c r="F1966" s="15"/>
      <c r="G1966" s="78"/>
      <c r="H1966" s="15"/>
      <c r="I1966" s="193"/>
      <c r="J1966" s="77"/>
      <c r="K1966" s="4"/>
      <c r="L1966" s="4"/>
      <c r="M1966" s="4"/>
      <c r="N1966" s="185"/>
      <c r="O1966" s="4"/>
      <c r="P1966" s="4"/>
      <c r="Q1966" s="4"/>
      <c r="R1966" s="4"/>
      <c r="S1966" s="4"/>
      <c r="T1966" s="4"/>
      <c r="U1966" s="4"/>
      <c r="V1966" s="4"/>
      <c r="W1966" s="185"/>
      <c r="X1966" s="4"/>
      <c r="Y1966" s="4"/>
      <c r="Z1966" s="4"/>
      <c r="AA1966" s="4"/>
      <c r="AB1966" s="4"/>
      <c r="AC1966" s="4"/>
      <c r="AD1966" s="4"/>
      <c r="AE1966" s="236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5">
        <f ca="1">COUNTIFS(INDIRECT(Data!$J$2),"&lt;&gt;")</f>
        <v>0</v>
      </c>
      <c r="AQ1966" s="45">
        <f ca="1">COUNTIFS(INDIRECT(Data!$J$2),"P")</f>
        <v>0</v>
      </c>
      <c r="AR1966" s="45">
        <f ca="1">COUNTIFS(INDIRECT(Data!$J$2),"A")</f>
        <v>0</v>
      </c>
      <c r="AS1966" s="46">
        <f ca="1">COUNTIFS(INDIRECT(Data!$J$2),"L")</f>
        <v>0</v>
      </c>
      <c r="AT1966" s="47" t="str">
        <f ca="1">IFERROR(Attd_Sheet[[#This Row],[Classes Attended]]/Attd_Sheet[[#This Row],[Column1]],"")</f>
        <v/>
      </c>
      <c r="AU1966" s="26"/>
    </row>
    <row r="1967" spans="1:47" hidden="1" x14ac:dyDescent="0.25">
      <c r="A1967" s="42">
        <f>COUNTIFS(Attd_Sheet[Student ID],Attd_Sheet[[#This Row],[Student ID]])</f>
        <v>0</v>
      </c>
      <c r="B1967" s="13"/>
      <c r="C1967" s="13"/>
      <c r="D1967" s="76"/>
      <c r="E1967" s="75"/>
      <c r="F1967" s="15"/>
      <c r="G1967" s="78"/>
      <c r="H1967" s="15"/>
      <c r="I1967" s="193"/>
      <c r="J1967" s="77"/>
      <c r="K1967" s="4"/>
      <c r="L1967" s="4"/>
      <c r="M1967" s="4"/>
      <c r="N1967" s="185"/>
      <c r="O1967" s="4"/>
      <c r="P1967" s="4"/>
      <c r="Q1967" s="4"/>
      <c r="R1967" s="4"/>
      <c r="S1967" s="4"/>
      <c r="T1967" s="4"/>
      <c r="U1967" s="4"/>
      <c r="V1967" s="4"/>
      <c r="W1967" s="185"/>
      <c r="X1967" s="4"/>
      <c r="Y1967" s="4"/>
      <c r="Z1967" s="4"/>
      <c r="AA1967" s="4"/>
      <c r="AB1967" s="4"/>
      <c r="AC1967" s="4"/>
      <c r="AD1967" s="4"/>
      <c r="AE1967" s="236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5">
        <f ca="1">COUNTIFS(INDIRECT(Data!$J$2),"&lt;&gt;")</f>
        <v>0</v>
      </c>
      <c r="AQ1967" s="45">
        <f ca="1">COUNTIFS(INDIRECT(Data!$J$2),"P")</f>
        <v>0</v>
      </c>
      <c r="AR1967" s="45">
        <f ca="1">COUNTIFS(INDIRECT(Data!$J$2),"A")</f>
        <v>0</v>
      </c>
      <c r="AS1967" s="46">
        <f ca="1">COUNTIFS(INDIRECT(Data!$J$2),"L")</f>
        <v>0</v>
      </c>
      <c r="AT1967" s="47" t="str">
        <f ca="1">IFERROR(Attd_Sheet[[#This Row],[Classes Attended]]/Attd_Sheet[[#This Row],[Column1]],"")</f>
        <v/>
      </c>
      <c r="AU1967" s="26"/>
    </row>
    <row r="1968" spans="1:47" hidden="1" x14ac:dyDescent="0.25">
      <c r="A1968" s="42">
        <f>COUNTIFS(Attd_Sheet[Student ID],Attd_Sheet[[#This Row],[Student ID]])</f>
        <v>0</v>
      </c>
      <c r="B1968" s="13"/>
      <c r="C1968" s="13"/>
      <c r="D1968" s="76"/>
      <c r="E1968" s="75"/>
      <c r="F1968" s="15"/>
      <c r="G1968" s="78"/>
      <c r="H1968" s="15"/>
      <c r="I1968" s="193"/>
      <c r="J1968" s="77"/>
      <c r="K1968" s="4"/>
      <c r="L1968" s="4"/>
      <c r="M1968" s="4"/>
      <c r="N1968" s="185"/>
      <c r="O1968" s="4"/>
      <c r="P1968" s="4"/>
      <c r="Q1968" s="4"/>
      <c r="R1968" s="4"/>
      <c r="S1968" s="4"/>
      <c r="T1968" s="4"/>
      <c r="U1968" s="4"/>
      <c r="V1968" s="4"/>
      <c r="W1968" s="185"/>
      <c r="X1968" s="4"/>
      <c r="Y1968" s="4"/>
      <c r="Z1968" s="4"/>
      <c r="AA1968" s="4"/>
      <c r="AB1968" s="4"/>
      <c r="AC1968" s="4"/>
      <c r="AD1968" s="4"/>
      <c r="AE1968" s="236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5">
        <f ca="1">COUNTIFS(INDIRECT(Data!$J$2),"&lt;&gt;")</f>
        <v>0</v>
      </c>
      <c r="AQ1968" s="45">
        <f ca="1">COUNTIFS(INDIRECT(Data!$J$2),"P")</f>
        <v>0</v>
      </c>
      <c r="AR1968" s="45">
        <f ca="1">COUNTIFS(INDIRECT(Data!$J$2),"A")</f>
        <v>0</v>
      </c>
      <c r="AS1968" s="46">
        <f ca="1">COUNTIFS(INDIRECT(Data!$J$2),"L")</f>
        <v>0</v>
      </c>
      <c r="AT1968" s="47" t="str">
        <f ca="1">IFERROR(Attd_Sheet[[#This Row],[Classes Attended]]/Attd_Sheet[[#This Row],[Column1]],"")</f>
        <v/>
      </c>
      <c r="AU1968" s="26"/>
    </row>
    <row r="1969" spans="1:47" hidden="1" x14ac:dyDescent="0.25">
      <c r="A1969" s="42">
        <f>COUNTIFS(Attd_Sheet[Student ID],Attd_Sheet[[#This Row],[Student ID]])</f>
        <v>0</v>
      </c>
      <c r="B1969" s="13"/>
      <c r="C1969" s="13"/>
      <c r="D1969" s="76"/>
      <c r="E1969" s="75"/>
      <c r="F1969" s="15"/>
      <c r="G1969" s="78"/>
      <c r="H1969" s="15"/>
      <c r="I1969" s="193"/>
      <c r="J1969" s="77"/>
      <c r="K1969" s="4"/>
      <c r="L1969" s="4"/>
      <c r="M1969" s="4"/>
      <c r="N1969" s="185"/>
      <c r="O1969" s="4"/>
      <c r="P1969" s="4"/>
      <c r="Q1969" s="4"/>
      <c r="R1969" s="4"/>
      <c r="S1969" s="4"/>
      <c r="T1969" s="4"/>
      <c r="U1969" s="4"/>
      <c r="V1969" s="4"/>
      <c r="W1969" s="185"/>
      <c r="X1969" s="4"/>
      <c r="Y1969" s="4"/>
      <c r="Z1969" s="4"/>
      <c r="AA1969" s="4"/>
      <c r="AB1969" s="4"/>
      <c r="AC1969" s="4"/>
      <c r="AD1969" s="4"/>
      <c r="AE1969" s="236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5">
        <f ca="1">COUNTIFS(INDIRECT(Data!$J$2),"&lt;&gt;")</f>
        <v>0</v>
      </c>
      <c r="AQ1969" s="45">
        <f ca="1">COUNTIFS(INDIRECT(Data!$J$2),"P")</f>
        <v>0</v>
      </c>
      <c r="AR1969" s="45">
        <f ca="1">COUNTIFS(INDIRECT(Data!$J$2),"A")</f>
        <v>0</v>
      </c>
      <c r="AS1969" s="46">
        <f ca="1">COUNTIFS(INDIRECT(Data!$J$2),"L")</f>
        <v>0</v>
      </c>
      <c r="AT1969" s="47" t="str">
        <f ca="1">IFERROR(Attd_Sheet[[#This Row],[Classes Attended]]/Attd_Sheet[[#This Row],[Column1]],"")</f>
        <v/>
      </c>
      <c r="AU1969" s="26"/>
    </row>
    <row r="1970" spans="1:47" hidden="1" x14ac:dyDescent="0.25">
      <c r="A1970" s="42">
        <f>COUNTIFS(Attd_Sheet[Student ID],Attd_Sheet[[#This Row],[Student ID]])</f>
        <v>0</v>
      </c>
      <c r="B1970" s="13"/>
      <c r="C1970" s="13"/>
      <c r="D1970" s="76"/>
      <c r="E1970" s="75"/>
      <c r="F1970" s="15"/>
      <c r="G1970" s="78"/>
      <c r="H1970" s="15"/>
      <c r="I1970" s="193"/>
      <c r="J1970" s="77"/>
      <c r="K1970" s="4"/>
      <c r="L1970" s="4"/>
      <c r="M1970" s="4"/>
      <c r="N1970" s="185"/>
      <c r="O1970" s="4"/>
      <c r="P1970" s="4"/>
      <c r="Q1970" s="4"/>
      <c r="R1970" s="4"/>
      <c r="S1970" s="4"/>
      <c r="T1970" s="4"/>
      <c r="U1970" s="4"/>
      <c r="V1970" s="4"/>
      <c r="W1970" s="185"/>
      <c r="X1970" s="4"/>
      <c r="Y1970" s="4"/>
      <c r="Z1970" s="4"/>
      <c r="AA1970" s="4"/>
      <c r="AB1970" s="4"/>
      <c r="AC1970" s="4"/>
      <c r="AD1970" s="4"/>
      <c r="AE1970" s="236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5">
        <f ca="1">COUNTIFS(INDIRECT(Data!$J$2),"&lt;&gt;")</f>
        <v>0</v>
      </c>
      <c r="AQ1970" s="45">
        <f ca="1">COUNTIFS(INDIRECT(Data!$J$2),"P")</f>
        <v>0</v>
      </c>
      <c r="AR1970" s="45">
        <f ca="1">COUNTIFS(INDIRECT(Data!$J$2),"A")</f>
        <v>0</v>
      </c>
      <c r="AS1970" s="46">
        <f ca="1">COUNTIFS(INDIRECT(Data!$J$2),"L")</f>
        <v>0</v>
      </c>
      <c r="AT1970" s="47" t="str">
        <f ca="1">IFERROR(Attd_Sheet[[#This Row],[Classes Attended]]/Attd_Sheet[[#This Row],[Column1]],"")</f>
        <v/>
      </c>
      <c r="AU1970" s="26"/>
    </row>
    <row r="1971" spans="1:47" hidden="1" x14ac:dyDescent="0.25">
      <c r="A1971" s="42">
        <f>COUNTIFS(Attd_Sheet[Student ID],Attd_Sheet[[#This Row],[Student ID]])</f>
        <v>0</v>
      </c>
      <c r="B1971" s="13"/>
      <c r="C1971" s="13"/>
      <c r="D1971" s="76"/>
      <c r="E1971" s="75"/>
      <c r="F1971" s="15"/>
      <c r="G1971" s="78"/>
      <c r="H1971" s="15"/>
      <c r="I1971" s="193"/>
      <c r="J1971" s="77"/>
      <c r="K1971" s="4"/>
      <c r="L1971" s="4"/>
      <c r="M1971" s="4"/>
      <c r="N1971" s="185"/>
      <c r="O1971" s="4"/>
      <c r="P1971" s="4"/>
      <c r="Q1971" s="4"/>
      <c r="R1971" s="4"/>
      <c r="S1971" s="4"/>
      <c r="T1971" s="4"/>
      <c r="U1971" s="4"/>
      <c r="V1971" s="4"/>
      <c r="W1971" s="185"/>
      <c r="X1971" s="4"/>
      <c r="Y1971" s="4"/>
      <c r="Z1971" s="4"/>
      <c r="AA1971" s="4"/>
      <c r="AB1971" s="4"/>
      <c r="AC1971" s="4"/>
      <c r="AD1971" s="4"/>
      <c r="AE1971" s="236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5">
        <f ca="1">COUNTIFS(INDIRECT(Data!$J$2),"&lt;&gt;")</f>
        <v>0</v>
      </c>
      <c r="AQ1971" s="45">
        <f ca="1">COUNTIFS(INDIRECT(Data!$J$2),"P")</f>
        <v>0</v>
      </c>
      <c r="AR1971" s="45">
        <f ca="1">COUNTIFS(INDIRECT(Data!$J$2),"A")</f>
        <v>0</v>
      </c>
      <c r="AS1971" s="46">
        <f ca="1">COUNTIFS(INDIRECT(Data!$J$2),"L")</f>
        <v>0</v>
      </c>
      <c r="AT1971" s="47" t="str">
        <f ca="1">IFERROR(Attd_Sheet[[#This Row],[Classes Attended]]/Attd_Sheet[[#This Row],[Column1]],"")</f>
        <v/>
      </c>
      <c r="AU1971" s="26"/>
    </row>
    <row r="1972" spans="1:47" hidden="1" x14ac:dyDescent="0.25">
      <c r="A1972" s="42">
        <f>COUNTIFS(Attd_Sheet[Student ID],Attd_Sheet[[#This Row],[Student ID]])</f>
        <v>0</v>
      </c>
      <c r="B1972" s="13"/>
      <c r="C1972" s="13"/>
      <c r="D1972" s="76"/>
      <c r="E1972" s="75"/>
      <c r="F1972" s="15"/>
      <c r="G1972" s="78"/>
      <c r="H1972" s="15"/>
      <c r="I1972" s="193"/>
      <c r="J1972" s="77"/>
      <c r="K1972" s="4"/>
      <c r="L1972" s="4"/>
      <c r="M1972" s="4"/>
      <c r="N1972" s="185"/>
      <c r="O1972" s="4"/>
      <c r="P1972" s="4"/>
      <c r="Q1972" s="4"/>
      <c r="R1972" s="4"/>
      <c r="S1972" s="4"/>
      <c r="T1972" s="4"/>
      <c r="U1972" s="4"/>
      <c r="V1972" s="4"/>
      <c r="W1972" s="185"/>
      <c r="X1972" s="4"/>
      <c r="Y1972" s="4"/>
      <c r="Z1972" s="4"/>
      <c r="AA1972" s="4"/>
      <c r="AB1972" s="4"/>
      <c r="AC1972" s="4"/>
      <c r="AD1972" s="4"/>
      <c r="AE1972" s="236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5">
        <f ca="1">COUNTIFS(INDIRECT(Data!$J$2),"&lt;&gt;")</f>
        <v>0</v>
      </c>
      <c r="AQ1972" s="45">
        <f ca="1">COUNTIFS(INDIRECT(Data!$J$2),"P")</f>
        <v>0</v>
      </c>
      <c r="AR1972" s="45">
        <f ca="1">COUNTIFS(INDIRECT(Data!$J$2),"A")</f>
        <v>0</v>
      </c>
      <c r="AS1972" s="46">
        <f ca="1">COUNTIFS(INDIRECT(Data!$J$2),"L")</f>
        <v>0</v>
      </c>
      <c r="AT1972" s="47" t="str">
        <f ca="1">IFERROR(Attd_Sheet[[#This Row],[Classes Attended]]/Attd_Sheet[[#This Row],[Column1]],"")</f>
        <v/>
      </c>
      <c r="AU1972" s="26"/>
    </row>
    <row r="1973" spans="1:47" hidden="1" x14ac:dyDescent="0.25">
      <c r="A1973" s="42">
        <f>COUNTIFS(Attd_Sheet[Student ID],Attd_Sheet[[#This Row],[Student ID]])</f>
        <v>0</v>
      </c>
      <c r="B1973" s="13"/>
      <c r="C1973" s="13"/>
      <c r="D1973" s="76"/>
      <c r="E1973" s="75"/>
      <c r="F1973" s="15"/>
      <c r="G1973" s="78"/>
      <c r="H1973" s="15"/>
      <c r="I1973" s="193"/>
      <c r="J1973" s="77"/>
      <c r="K1973" s="4"/>
      <c r="L1973" s="4"/>
      <c r="M1973" s="4"/>
      <c r="N1973" s="185"/>
      <c r="O1973" s="4"/>
      <c r="P1973" s="4"/>
      <c r="Q1973" s="4"/>
      <c r="R1973" s="4"/>
      <c r="S1973" s="4"/>
      <c r="T1973" s="4"/>
      <c r="U1973" s="4"/>
      <c r="V1973" s="4"/>
      <c r="W1973" s="185"/>
      <c r="X1973" s="4"/>
      <c r="Y1973" s="4"/>
      <c r="Z1973" s="4"/>
      <c r="AA1973" s="4"/>
      <c r="AB1973" s="4"/>
      <c r="AC1973" s="4"/>
      <c r="AD1973" s="4"/>
      <c r="AE1973" s="236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5">
        <f ca="1">COUNTIFS(INDIRECT(Data!$J$2),"&lt;&gt;")</f>
        <v>0</v>
      </c>
      <c r="AQ1973" s="45">
        <f ca="1">COUNTIFS(INDIRECT(Data!$J$2),"P")</f>
        <v>0</v>
      </c>
      <c r="AR1973" s="45">
        <f ca="1">COUNTIFS(INDIRECT(Data!$J$2),"A")</f>
        <v>0</v>
      </c>
      <c r="AS1973" s="46">
        <f ca="1">COUNTIFS(INDIRECT(Data!$J$2),"L")</f>
        <v>0</v>
      </c>
      <c r="AT1973" s="47" t="str">
        <f ca="1">IFERROR(Attd_Sheet[[#This Row],[Classes Attended]]/Attd_Sheet[[#This Row],[Column1]],"")</f>
        <v/>
      </c>
      <c r="AU1973" s="26"/>
    </row>
    <row r="1974" spans="1:47" hidden="1" x14ac:dyDescent="0.25">
      <c r="A1974" s="42">
        <f>COUNTIFS(Attd_Sheet[Student ID],Attd_Sheet[[#This Row],[Student ID]])</f>
        <v>0</v>
      </c>
      <c r="B1974" s="13"/>
      <c r="C1974" s="13"/>
      <c r="D1974" s="76"/>
      <c r="E1974" s="75"/>
      <c r="F1974" s="15"/>
      <c r="G1974" s="78"/>
      <c r="H1974" s="15"/>
      <c r="I1974" s="193"/>
      <c r="J1974" s="77"/>
      <c r="K1974" s="4"/>
      <c r="L1974" s="4"/>
      <c r="M1974" s="4"/>
      <c r="N1974" s="185"/>
      <c r="O1974" s="4"/>
      <c r="P1974" s="4"/>
      <c r="Q1974" s="4"/>
      <c r="R1974" s="4"/>
      <c r="S1974" s="4"/>
      <c r="T1974" s="4"/>
      <c r="U1974" s="4"/>
      <c r="V1974" s="4"/>
      <c r="W1974" s="185"/>
      <c r="X1974" s="4"/>
      <c r="Y1974" s="4"/>
      <c r="Z1974" s="4"/>
      <c r="AA1974" s="4"/>
      <c r="AB1974" s="4"/>
      <c r="AC1974" s="4"/>
      <c r="AD1974" s="4"/>
      <c r="AE1974" s="236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5">
        <f ca="1">COUNTIFS(INDIRECT(Data!$J$2),"&lt;&gt;")</f>
        <v>0</v>
      </c>
      <c r="AQ1974" s="45">
        <f ca="1">COUNTIFS(INDIRECT(Data!$J$2),"P")</f>
        <v>0</v>
      </c>
      <c r="AR1974" s="45">
        <f ca="1">COUNTIFS(INDIRECT(Data!$J$2),"A")</f>
        <v>0</v>
      </c>
      <c r="AS1974" s="46">
        <f ca="1">COUNTIFS(INDIRECT(Data!$J$2),"L")</f>
        <v>0</v>
      </c>
      <c r="AT1974" s="47" t="str">
        <f ca="1">IFERROR(Attd_Sheet[[#This Row],[Classes Attended]]/Attd_Sheet[[#This Row],[Column1]],"")</f>
        <v/>
      </c>
      <c r="AU1974" s="26"/>
    </row>
    <row r="1975" spans="1:47" hidden="1" x14ac:dyDescent="0.25">
      <c r="A1975" s="42">
        <f>COUNTIFS(Attd_Sheet[Student ID],Attd_Sheet[[#This Row],[Student ID]])</f>
        <v>0</v>
      </c>
      <c r="B1975" s="13"/>
      <c r="C1975" s="13"/>
      <c r="D1975" s="76"/>
      <c r="E1975" s="75"/>
      <c r="F1975" s="15"/>
      <c r="G1975" s="78"/>
      <c r="H1975" s="15"/>
      <c r="I1975" s="193"/>
      <c r="J1975" s="77"/>
      <c r="K1975" s="4"/>
      <c r="L1975" s="4"/>
      <c r="M1975" s="4"/>
      <c r="N1975" s="185"/>
      <c r="O1975" s="4"/>
      <c r="P1975" s="4"/>
      <c r="Q1975" s="4"/>
      <c r="R1975" s="4"/>
      <c r="S1975" s="4"/>
      <c r="T1975" s="4"/>
      <c r="U1975" s="4"/>
      <c r="V1975" s="4"/>
      <c r="W1975" s="185"/>
      <c r="X1975" s="4"/>
      <c r="Y1975" s="4"/>
      <c r="Z1975" s="4"/>
      <c r="AA1975" s="4"/>
      <c r="AB1975" s="4"/>
      <c r="AC1975" s="4"/>
      <c r="AD1975" s="4"/>
      <c r="AE1975" s="236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5">
        <f ca="1">COUNTIFS(INDIRECT(Data!$J$2),"&lt;&gt;")</f>
        <v>0</v>
      </c>
      <c r="AQ1975" s="45">
        <f ca="1">COUNTIFS(INDIRECT(Data!$J$2),"P")</f>
        <v>0</v>
      </c>
      <c r="AR1975" s="45">
        <f ca="1">COUNTIFS(INDIRECT(Data!$J$2),"A")</f>
        <v>0</v>
      </c>
      <c r="AS1975" s="46">
        <f ca="1">COUNTIFS(INDIRECT(Data!$J$2),"L")</f>
        <v>0</v>
      </c>
      <c r="AT1975" s="47" t="str">
        <f ca="1">IFERROR(Attd_Sheet[[#This Row],[Classes Attended]]/Attd_Sheet[[#This Row],[Column1]],"")</f>
        <v/>
      </c>
      <c r="AU1975" s="26"/>
    </row>
    <row r="1976" spans="1:47" hidden="1" x14ac:dyDescent="0.25">
      <c r="A1976" s="42">
        <f>COUNTIFS(Attd_Sheet[Student ID],Attd_Sheet[[#This Row],[Student ID]])</f>
        <v>0</v>
      </c>
      <c r="B1976" s="13"/>
      <c r="C1976" s="13"/>
      <c r="D1976" s="76"/>
      <c r="E1976" s="75"/>
      <c r="F1976" s="15"/>
      <c r="G1976" s="78"/>
      <c r="H1976" s="15"/>
      <c r="I1976" s="193"/>
      <c r="J1976" s="77"/>
      <c r="K1976" s="4"/>
      <c r="L1976" s="4"/>
      <c r="M1976" s="4"/>
      <c r="N1976" s="185"/>
      <c r="O1976" s="4"/>
      <c r="P1976" s="4"/>
      <c r="Q1976" s="4"/>
      <c r="R1976" s="4"/>
      <c r="S1976" s="4"/>
      <c r="T1976" s="4"/>
      <c r="U1976" s="4"/>
      <c r="V1976" s="4"/>
      <c r="W1976" s="185"/>
      <c r="X1976" s="4"/>
      <c r="Y1976" s="4"/>
      <c r="Z1976" s="4"/>
      <c r="AA1976" s="4"/>
      <c r="AB1976" s="4"/>
      <c r="AC1976" s="4"/>
      <c r="AD1976" s="4"/>
      <c r="AE1976" s="236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5">
        <f ca="1">COUNTIFS(INDIRECT(Data!$J$2),"&lt;&gt;")</f>
        <v>0</v>
      </c>
      <c r="AQ1976" s="45">
        <f ca="1">COUNTIFS(INDIRECT(Data!$J$2),"P")</f>
        <v>0</v>
      </c>
      <c r="AR1976" s="45">
        <f ca="1">COUNTIFS(INDIRECT(Data!$J$2),"A")</f>
        <v>0</v>
      </c>
      <c r="AS1976" s="46">
        <f ca="1">COUNTIFS(INDIRECT(Data!$J$2),"L")</f>
        <v>0</v>
      </c>
      <c r="AT1976" s="47" t="str">
        <f ca="1">IFERROR(Attd_Sheet[[#This Row],[Classes Attended]]/Attd_Sheet[[#This Row],[Column1]],"")</f>
        <v/>
      </c>
      <c r="AU1976" s="26"/>
    </row>
    <row r="1977" spans="1:47" hidden="1" x14ac:dyDescent="0.25">
      <c r="A1977" s="42">
        <f>COUNTIFS(Attd_Sheet[Student ID],Attd_Sheet[[#This Row],[Student ID]])</f>
        <v>0</v>
      </c>
      <c r="B1977" s="13"/>
      <c r="C1977" s="13"/>
      <c r="D1977" s="76"/>
      <c r="E1977" s="75"/>
      <c r="F1977" s="15"/>
      <c r="G1977" s="78"/>
      <c r="H1977" s="15"/>
      <c r="I1977" s="193"/>
      <c r="J1977" s="77"/>
      <c r="K1977" s="4"/>
      <c r="L1977" s="4"/>
      <c r="M1977" s="4"/>
      <c r="N1977" s="185"/>
      <c r="O1977" s="4"/>
      <c r="P1977" s="4"/>
      <c r="Q1977" s="4"/>
      <c r="R1977" s="4"/>
      <c r="S1977" s="4"/>
      <c r="T1977" s="4"/>
      <c r="U1977" s="4"/>
      <c r="V1977" s="4"/>
      <c r="W1977" s="185"/>
      <c r="X1977" s="4"/>
      <c r="Y1977" s="4"/>
      <c r="Z1977" s="4"/>
      <c r="AA1977" s="4"/>
      <c r="AB1977" s="4"/>
      <c r="AC1977" s="4"/>
      <c r="AD1977" s="4"/>
      <c r="AE1977" s="236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5">
        <f ca="1">COUNTIFS(INDIRECT(Data!$J$2),"&lt;&gt;")</f>
        <v>0</v>
      </c>
      <c r="AQ1977" s="45">
        <f ca="1">COUNTIFS(INDIRECT(Data!$J$2),"P")</f>
        <v>0</v>
      </c>
      <c r="AR1977" s="45">
        <f ca="1">COUNTIFS(INDIRECT(Data!$J$2),"A")</f>
        <v>0</v>
      </c>
      <c r="AS1977" s="46">
        <f ca="1">COUNTIFS(INDIRECT(Data!$J$2),"L")</f>
        <v>0</v>
      </c>
      <c r="AT1977" s="47" t="str">
        <f ca="1">IFERROR(Attd_Sheet[[#This Row],[Classes Attended]]/Attd_Sheet[[#This Row],[Column1]],"")</f>
        <v/>
      </c>
      <c r="AU1977" s="26"/>
    </row>
    <row r="1978" spans="1:47" hidden="1" x14ac:dyDescent="0.25">
      <c r="A1978" s="42">
        <f>COUNTIFS(Attd_Sheet[Student ID],Attd_Sheet[[#This Row],[Student ID]])</f>
        <v>0</v>
      </c>
      <c r="B1978" s="13"/>
      <c r="C1978" s="13"/>
      <c r="D1978" s="76"/>
      <c r="E1978" s="75"/>
      <c r="F1978" s="15"/>
      <c r="G1978" s="78"/>
      <c r="H1978" s="15"/>
      <c r="I1978" s="193"/>
      <c r="J1978" s="77"/>
      <c r="K1978" s="4"/>
      <c r="L1978" s="4"/>
      <c r="M1978" s="4"/>
      <c r="N1978" s="185"/>
      <c r="O1978" s="4"/>
      <c r="P1978" s="4"/>
      <c r="Q1978" s="4"/>
      <c r="R1978" s="4"/>
      <c r="S1978" s="4"/>
      <c r="T1978" s="4"/>
      <c r="U1978" s="4"/>
      <c r="V1978" s="4"/>
      <c r="W1978" s="185"/>
      <c r="X1978" s="4"/>
      <c r="Y1978" s="4"/>
      <c r="Z1978" s="4"/>
      <c r="AA1978" s="4"/>
      <c r="AB1978" s="4"/>
      <c r="AC1978" s="4"/>
      <c r="AD1978" s="4"/>
      <c r="AE1978" s="236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5">
        <f ca="1">COUNTIFS(INDIRECT(Data!$J$2),"&lt;&gt;")</f>
        <v>0</v>
      </c>
      <c r="AQ1978" s="45">
        <f ca="1">COUNTIFS(INDIRECT(Data!$J$2),"P")</f>
        <v>0</v>
      </c>
      <c r="AR1978" s="45">
        <f ca="1">COUNTIFS(INDIRECT(Data!$J$2),"A")</f>
        <v>0</v>
      </c>
      <c r="AS1978" s="46">
        <f ca="1">COUNTIFS(INDIRECT(Data!$J$2),"L")</f>
        <v>0</v>
      </c>
      <c r="AT1978" s="47" t="str">
        <f ca="1">IFERROR(Attd_Sheet[[#This Row],[Classes Attended]]/Attd_Sheet[[#This Row],[Column1]],"")</f>
        <v/>
      </c>
      <c r="AU1978" s="26"/>
    </row>
    <row r="1979" spans="1:47" hidden="1" x14ac:dyDescent="0.25">
      <c r="A1979" s="42">
        <f>COUNTIFS(Attd_Sheet[Student ID],Attd_Sheet[[#This Row],[Student ID]])</f>
        <v>0</v>
      </c>
      <c r="B1979" s="13"/>
      <c r="C1979" s="13"/>
      <c r="D1979" s="76"/>
      <c r="E1979" s="75"/>
      <c r="F1979" s="15"/>
      <c r="G1979" s="78"/>
      <c r="H1979" s="15"/>
      <c r="I1979" s="193"/>
      <c r="J1979" s="77"/>
      <c r="K1979" s="4"/>
      <c r="L1979" s="4"/>
      <c r="M1979" s="4"/>
      <c r="N1979" s="185"/>
      <c r="O1979" s="4"/>
      <c r="P1979" s="4"/>
      <c r="Q1979" s="4"/>
      <c r="R1979" s="4"/>
      <c r="S1979" s="4"/>
      <c r="T1979" s="4"/>
      <c r="U1979" s="4"/>
      <c r="V1979" s="4"/>
      <c r="W1979" s="185"/>
      <c r="X1979" s="4"/>
      <c r="Y1979" s="4"/>
      <c r="Z1979" s="4"/>
      <c r="AA1979" s="4"/>
      <c r="AB1979" s="4"/>
      <c r="AC1979" s="4"/>
      <c r="AD1979" s="4"/>
      <c r="AE1979" s="236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5">
        <f ca="1">COUNTIFS(INDIRECT(Data!$J$2),"&lt;&gt;")</f>
        <v>0</v>
      </c>
      <c r="AQ1979" s="45">
        <f ca="1">COUNTIFS(INDIRECT(Data!$J$2),"P")</f>
        <v>0</v>
      </c>
      <c r="AR1979" s="45">
        <f ca="1">COUNTIFS(INDIRECT(Data!$J$2),"A")</f>
        <v>0</v>
      </c>
      <c r="AS1979" s="46">
        <f ca="1">COUNTIFS(INDIRECT(Data!$J$2),"L")</f>
        <v>0</v>
      </c>
      <c r="AT1979" s="47" t="str">
        <f ca="1">IFERROR(Attd_Sheet[[#This Row],[Classes Attended]]/Attd_Sheet[[#This Row],[Column1]],"")</f>
        <v/>
      </c>
      <c r="AU1979" s="26"/>
    </row>
    <row r="1980" spans="1:47" hidden="1" x14ac:dyDescent="0.25">
      <c r="A1980" s="42">
        <f>COUNTIFS(Attd_Sheet[Student ID],Attd_Sheet[[#This Row],[Student ID]])</f>
        <v>0</v>
      </c>
      <c r="B1980" s="13"/>
      <c r="C1980" s="13"/>
      <c r="D1980" s="76"/>
      <c r="E1980" s="75"/>
      <c r="F1980" s="15"/>
      <c r="G1980" s="78"/>
      <c r="H1980" s="15"/>
      <c r="I1980" s="193"/>
      <c r="J1980" s="77"/>
      <c r="K1980" s="4"/>
      <c r="L1980" s="4"/>
      <c r="M1980" s="4"/>
      <c r="N1980" s="185"/>
      <c r="O1980" s="4"/>
      <c r="P1980" s="4"/>
      <c r="Q1980" s="4"/>
      <c r="R1980" s="4"/>
      <c r="S1980" s="4"/>
      <c r="T1980" s="4"/>
      <c r="U1980" s="4"/>
      <c r="V1980" s="4"/>
      <c r="W1980" s="185"/>
      <c r="X1980" s="4"/>
      <c r="Y1980" s="4"/>
      <c r="Z1980" s="4"/>
      <c r="AA1980" s="4"/>
      <c r="AB1980" s="4"/>
      <c r="AC1980" s="4"/>
      <c r="AD1980" s="4"/>
      <c r="AE1980" s="236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5">
        <f ca="1">COUNTIFS(INDIRECT(Data!$J$2),"&lt;&gt;")</f>
        <v>0</v>
      </c>
      <c r="AQ1980" s="45">
        <f ca="1">COUNTIFS(INDIRECT(Data!$J$2),"P")</f>
        <v>0</v>
      </c>
      <c r="AR1980" s="45">
        <f ca="1">COUNTIFS(INDIRECT(Data!$J$2),"A")</f>
        <v>0</v>
      </c>
      <c r="AS1980" s="46">
        <f ca="1">COUNTIFS(INDIRECT(Data!$J$2),"L")</f>
        <v>0</v>
      </c>
      <c r="AT1980" s="47" t="str">
        <f ca="1">IFERROR(Attd_Sheet[[#This Row],[Classes Attended]]/Attd_Sheet[[#This Row],[Column1]],"")</f>
        <v/>
      </c>
      <c r="AU1980" s="26"/>
    </row>
    <row r="1981" spans="1:47" hidden="1" x14ac:dyDescent="0.25">
      <c r="A1981" s="42">
        <f>COUNTIFS(Attd_Sheet[Student ID],Attd_Sheet[[#This Row],[Student ID]])</f>
        <v>0</v>
      </c>
      <c r="B1981" s="13"/>
      <c r="C1981" s="13"/>
      <c r="D1981" s="76"/>
      <c r="E1981" s="75"/>
      <c r="F1981" s="15"/>
      <c r="G1981" s="78"/>
      <c r="H1981" s="15"/>
      <c r="I1981" s="193"/>
      <c r="J1981" s="77"/>
      <c r="K1981" s="4"/>
      <c r="L1981" s="4"/>
      <c r="M1981" s="4"/>
      <c r="N1981" s="185"/>
      <c r="O1981" s="4"/>
      <c r="P1981" s="4"/>
      <c r="Q1981" s="4"/>
      <c r="R1981" s="4"/>
      <c r="S1981" s="4"/>
      <c r="T1981" s="4"/>
      <c r="U1981" s="4"/>
      <c r="V1981" s="4"/>
      <c r="W1981" s="185"/>
      <c r="X1981" s="4"/>
      <c r="Y1981" s="4"/>
      <c r="Z1981" s="4"/>
      <c r="AA1981" s="4"/>
      <c r="AB1981" s="4"/>
      <c r="AC1981" s="4"/>
      <c r="AD1981" s="4"/>
      <c r="AE1981" s="236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5">
        <f ca="1">COUNTIFS(INDIRECT(Data!$J$2),"&lt;&gt;")</f>
        <v>0</v>
      </c>
      <c r="AQ1981" s="45">
        <f ca="1">COUNTIFS(INDIRECT(Data!$J$2),"P")</f>
        <v>0</v>
      </c>
      <c r="AR1981" s="45">
        <f ca="1">COUNTIFS(INDIRECT(Data!$J$2),"A")</f>
        <v>0</v>
      </c>
      <c r="AS1981" s="46">
        <f ca="1">COUNTIFS(INDIRECT(Data!$J$2),"L")</f>
        <v>0</v>
      </c>
      <c r="AT1981" s="47" t="str">
        <f ca="1">IFERROR(Attd_Sheet[[#This Row],[Classes Attended]]/Attd_Sheet[[#This Row],[Column1]],"")</f>
        <v/>
      </c>
      <c r="AU1981" s="26"/>
    </row>
    <row r="1982" spans="1:47" hidden="1" x14ac:dyDescent="0.25">
      <c r="A1982" s="42">
        <f>COUNTIFS(Attd_Sheet[Student ID],Attd_Sheet[[#This Row],[Student ID]])</f>
        <v>0</v>
      </c>
      <c r="B1982" s="13"/>
      <c r="C1982" s="13"/>
      <c r="D1982" s="76"/>
      <c r="E1982" s="75"/>
      <c r="F1982" s="15"/>
      <c r="G1982" s="78"/>
      <c r="H1982" s="15"/>
      <c r="I1982" s="193"/>
      <c r="J1982" s="77"/>
      <c r="K1982" s="4"/>
      <c r="L1982" s="4"/>
      <c r="M1982" s="4"/>
      <c r="N1982" s="185"/>
      <c r="O1982" s="4"/>
      <c r="P1982" s="4"/>
      <c r="Q1982" s="4"/>
      <c r="R1982" s="4"/>
      <c r="S1982" s="4"/>
      <c r="T1982" s="4"/>
      <c r="U1982" s="4"/>
      <c r="V1982" s="4"/>
      <c r="W1982" s="185"/>
      <c r="X1982" s="4"/>
      <c r="Y1982" s="4"/>
      <c r="Z1982" s="4"/>
      <c r="AA1982" s="4"/>
      <c r="AB1982" s="4"/>
      <c r="AC1982" s="4"/>
      <c r="AD1982" s="4"/>
      <c r="AE1982" s="236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5">
        <f ca="1">COUNTIFS(INDIRECT(Data!$J$2),"&lt;&gt;")</f>
        <v>0</v>
      </c>
      <c r="AQ1982" s="45">
        <f ca="1">COUNTIFS(INDIRECT(Data!$J$2),"P")</f>
        <v>0</v>
      </c>
      <c r="AR1982" s="45">
        <f ca="1">COUNTIFS(INDIRECT(Data!$J$2),"A")</f>
        <v>0</v>
      </c>
      <c r="AS1982" s="46">
        <f ca="1">COUNTIFS(INDIRECT(Data!$J$2),"L")</f>
        <v>0</v>
      </c>
      <c r="AT1982" s="47" t="str">
        <f ca="1">IFERROR(Attd_Sheet[[#This Row],[Classes Attended]]/Attd_Sheet[[#This Row],[Column1]],"")</f>
        <v/>
      </c>
      <c r="AU1982" s="26"/>
    </row>
    <row r="1983" spans="1:47" hidden="1" x14ac:dyDescent="0.25">
      <c r="A1983" s="42">
        <f>COUNTIFS(Attd_Sheet[Student ID],Attd_Sheet[[#This Row],[Student ID]])</f>
        <v>0</v>
      </c>
      <c r="B1983" s="13"/>
      <c r="C1983" s="13"/>
      <c r="D1983" s="76"/>
      <c r="E1983" s="75"/>
      <c r="F1983" s="15"/>
      <c r="G1983" s="78"/>
      <c r="H1983" s="15"/>
      <c r="I1983" s="193"/>
      <c r="J1983" s="77"/>
      <c r="K1983" s="4"/>
      <c r="L1983" s="4"/>
      <c r="M1983" s="4"/>
      <c r="N1983" s="185"/>
      <c r="O1983" s="4"/>
      <c r="P1983" s="4"/>
      <c r="Q1983" s="4"/>
      <c r="R1983" s="4"/>
      <c r="S1983" s="4"/>
      <c r="T1983" s="4"/>
      <c r="U1983" s="4"/>
      <c r="V1983" s="4"/>
      <c r="W1983" s="185"/>
      <c r="X1983" s="4"/>
      <c r="Y1983" s="4"/>
      <c r="Z1983" s="4"/>
      <c r="AA1983" s="4"/>
      <c r="AB1983" s="4"/>
      <c r="AC1983" s="4"/>
      <c r="AD1983" s="4"/>
      <c r="AE1983" s="236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5">
        <f ca="1">COUNTIFS(INDIRECT(Data!$J$2),"&lt;&gt;")</f>
        <v>0</v>
      </c>
      <c r="AQ1983" s="45">
        <f ca="1">COUNTIFS(INDIRECT(Data!$J$2),"P")</f>
        <v>0</v>
      </c>
      <c r="AR1983" s="45">
        <f ca="1">COUNTIFS(INDIRECT(Data!$J$2),"A")</f>
        <v>0</v>
      </c>
      <c r="AS1983" s="46">
        <f ca="1">COUNTIFS(INDIRECT(Data!$J$2),"L")</f>
        <v>0</v>
      </c>
      <c r="AT1983" s="47" t="str">
        <f ca="1">IFERROR(Attd_Sheet[[#This Row],[Classes Attended]]/Attd_Sheet[[#This Row],[Column1]],"")</f>
        <v/>
      </c>
      <c r="AU1983" s="26"/>
    </row>
    <row r="1984" spans="1:47" hidden="1" x14ac:dyDescent="0.25">
      <c r="A1984" s="42">
        <f>COUNTIFS(Attd_Sheet[Student ID],Attd_Sheet[[#This Row],[Student ID]])</f>
        <v>0</v>
      </c>
      <c r="B1984" s="13"/>
      <c r="C1984" s="13"/>
      <c r="D1984" s="76"/>
      <c r="E1984" s="75"/>
      <c r="F1984" s="15"/>
      <c r="G1984" s="78"/>
      <c r="H1984" s="15"/>
      <c r="I1984" s="193"/>
      <c r="J1984" s="77"/>
      <c r="K1984" s="4"/>
      <c r="L1984" s="4"/>
      <c r="M1984" s="4"/>
      <c r="N1984" s="185"/>
      <c r="O1984" s="4"/>
      <c r="P1984" s="4"/>
      <c r="Q1984" s="4"/>
      <c r="R1984" s="4"/>
      <c r="S1984" s="4"/>
      <c r="T1984" s="4"/>
      <c r="U1984" s="4"/>
      <c r="V1984" s="4"/>
      <c r="W1984" s="185"/>
      <c r="X1984" s="4"/>
      <c r="Y1984" s="4"/>
      <c r="Z1984" s="4"/>
      <c r="AA1984" s="4"/>
      <c r="AB1984" s="4"/>
      <c r="AC1984" s="4"/>
      <c r="AD1984" s="4"/>
      <c r="AE1984" s="236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5">
        <f ca="1">COUNTIFS(INDIRECT(Data!$J$2),"&lt;&gt;")</f>
        <v>0</v>
      </c>
      <c r="AQ1984" s="45">
        <f ca="1">COUNTIFS(INDIRECT(Data!$J$2),"P")</f>
        <v>0</v>
      </c>
      <c r="AR1984" s="45">
        <f ca="1">COUNTIFS(INDIRECT(Data!$J$2),"A")</f>
        <v>0</v>
      </c>
      <c r="AS1984" s="46">
        <f ca="1">COUNTIFS(INDIRECT(Data!$J$2),"L")</f>
        <v>0</v>
      </c>
      <c r="AT1984" s="47" t="str">
        <f ca="1">IFERROR(Attd_Sheet[[#This Row],[Classes Attended]]/Attd_Sheet[[#This Row],[Column1]],"")</f>
        <v/>
      </c>
      <c r="AU1984" s="26"/>
    </row>
    <row r="1985" spans="1:47" hidden="1" x14ac:dyDescent="0.25">
      <c r="A1985" s="42">
        <f>COUNTIFS(Attd_Sheet[Student ID],Attd_Sheet[[#This Row],[Student ID]])</f>
        <v>0</v>
      </c>
      <c r="B1985" s="13"/>
      <c r="C1985" s="13"/>
      <c r="D1985" s="76"/>
      <c r="E1985" s="75"/>
      <c r="F1985" s="15"/>
      <c r="G1985" s="78"/>
      <c r="H1985" s="15"/>
      <c r="I1985" s="193"/>
      <c r="J1985" s="77"/>
      <c r="K1985" s="4"/>
      <c r="L1985" s="4"/>
      <c r="M1985" s="4"/>
      <c r="N1985" s="185"/>
      <c r="O1985" s="4"/>
      <c r="P1985" s="4"/>
      <c r="Q1985" s="4"/>
      <c r="R1985" s="4"/>
      <c r="S1985" s="4"/>
      <c r="T1985" s="4"/>
      <c r="U1985" s="4"/>
      <c r="V1985" s="4"/>
      <c r="W1985" s="185"/>
      <c r="X1985" s="4"/>
      <c r="Y1985" s="4"/>
      <c r="Z1985" s="4"/>
      <c r="AA1985" s="4"/>
      <c r="AB1985" s="4"/>
      <c r="AC1985" s="4"/>
      <c r="AD1985" s="4"/>
      <c r="AE1985" s="236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5">
        <f ca="1">COUNTIFS(INDIRECT(Data!$J$2),"&lt;&gt;")</f>
        <v>0</v>
      </c>
      <c r="AQ1985" s="45">
        <f ca="1">COUNTIFS(INDIRECT(Data!$J$2),"P")</f>
        <v>0</v>
      </c>
      <c r="AR1985" s="45">
        <f ca="1">COUNTIFS(INDIRECT(Data!$J$2),"A")</f>
        <v>0</v>
      </c>
      <c r="AS1985" s="46">
        <f ca="1">COUNTIFS(INDIRECT(Data!$J$2),"L")</f>
        <v>0</v>
      </c>
      <c r="AT1985" s="47" t="str">
        <f ca="1">IFERROR(Attd_Sheet[[#This Row],[Classes Attended]]/Attd_Sheet[[#This Row],[Column1]],"")</f>
        <v/>
      </c>
      <c r="AU1985" s="26"/>
    </row>
    <row r="1986" spans="1:47" hidden="1" x14ac:dyDescent="0.25">
      <c r="A1986" s="42">
        <f>COUNTIFS(Attd_Sheet[Student ID],Attd_Sheet[[#This Row],[Student ID]])</f>
        <v>0</v>
      </c>
      <c r="B1986" s="13"/>
      <c r="C1986" s="13"/>
      <c r="D1986" s="76"/>
      <c r="E1986" s="75"/>
      <c r="F1986" s="15"/>
      <c r="G1986" s="78"/>
      <c r="H1986" s="15"/>
      <c r="I1986" s="193"/>
      <c r="J1986" s="77"/>
      <c r="K1986" s="4"/>
      <c r="L1986" s="4"/>
      <c r="M1986" s="4"/>
      <c r="N1986" s="185"/>
      <c r="O1986" s="4"/>
      <c r="P1986" s="4"/>
      <c r="Q1986" s="4"/>
      <c r="R1986" s="4"/>
      <c r="S1986" s="4"/>
      <c r="T1986" s="4"/>
      <c r="U1986" s="4"/>
      <c r="V1986" s="4"/>
      <c r="W1986" s="185"/>
      <c r="X1986" s="4"/>
      <c r="Y1986" s="4"/>
      <c r="Z1986" s="4"/>
      <c r="AA1986" s="4"/>
      <c r="AB1986" s="4"/>
      <c r="AC1986" s="4"/>
      <c r="AD1986" s="4"/>
      <c r="AE1986" s="236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5">
        <f ca="1">COUNTIFS(INDIRECT(Data!$J$2),"&lt;&gt;")</f>
        <v>0</v>
      </c>
      <c r="AQ1986" s="45">
        <f ca="1">COUNTIFS(INDIRECT(Data!$J$2),"P")</f>
        <v>0</v>
      </c>
      <c r="AR1986" s="45">
        <f ca="1">COUNTIFS(INDIRECT(Data!$J$2),"A")</f>
        <v>0</v>
      </c>
      <c r="AS1986" s="46">
        <f ca="1">COUNTIFS(INDIRECT(Data!$J$2),"L")</f>
        <v>0</v>
      </c>
      <c r="AT1986" s="47" t="str">
        <f ca="1">IFERROR(Attd_Sheet[[#This Row],[Classes Attended]]/Attd_Sheet[[#This Row],[Column1]],"")</f>
        <v/>
      </c>
      <c r="AU1986" s="26"/>
    </row>
    <row r="1987" spans="1:47" hidden="1" x14ac:dyDescent="0.25">
      <c r="A1987" s="42">
        <f>COUNTIFS(Attd_Sheet[Student ID],Attd_Sheet[[#This Row],[Student ID]])</f>
        <v>0</v>
      </c>
      <c r="B1987" s="13"/>
      <c r="C1987" s="13"/>
      <c r="D1987" s="76"/>
      <c r="E1987" s="75"/>
      <c r="F1987" s="15"/>
      <c r="G1987" s="78"/>
      <c r="H1987" s="15"/>
      <c r="I1987" s="193"/>
      <c r="J1987" s="77"/>
      <c r="K1987" s="4"/>
      <c r="L1987" s="4"/>
      <c r="M1987" s="4"/>
      <c r="N1987" s="185"/>
      <c r="O1987" s="4"/>
      <c r="P1987" s="4"/>
      <c r="Q1987" s="4"/>
      <c r="R1987" s="4"/>
      <c r="S1987" s="4"/>
      <c r="T1987" s="4"/>
      <c r="U1987" s="4"/>
      <c r="V1987" s="4"/>
      <c r="W1987" s="185"/>
      <c r="X1987" s="4"/>
      <c r="Y1987" s="4"/>
      <c r="Z1987" s="4"/>
      <c r="AA1987" s="4"/>
      <c r="AB1987" s="4"/>
      <c r="AC1987" s="4"/>
      <c r="AD1987" s="4"/>
      <c r="AE1987" s="236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5">
        <f ca="1">COUNTIFS(INDIRECT(Data!$J$2),"&lt;&gt;")</f>
        <v>0</v>
      </c>
      <c r="AQ1987" s="45">
        <f ca="1">COUNTIFS(INDIRECT(Data!$J$2),"P")</f>
        <v>0</v>
      </c>
      <c r="AR1987" s="45">
        <f ca="1">COUNTIFS(INDIRECT(Data!$J$2),"A")</f>
        <v>0</v>
      </c>
      <c r="AS1987" s="46">
        <f ca="1">COUNTIFS(INDIRECT(Data!$J$2),"L")</f>
        <v>0</v>
      </c>
      <c r="AT1987" s="47" t="str">
        <f ca="1">IFERROR(Attd_Sheet[[#This Row],[Classes Attended]]/Attd_Sheet[[#This Row],[Column1]],"")</f>
        <v/>
      </c>
      <c r="AU1987" s="26"/>
    </row>
    <row r="1988" spans="1:47" hidden="1" x14ac:dyDescent="0.25">
      <c r="A1988" s="42">
        <f>COUNTIFS(Attd_Sheet[Student ID],Attd_Sheet[[#This Row],[Student ID]])</f>
        <v>0</v>
      </c>
      <c r="B1988" s="13"/>
      <c r="C1988" s="13"/>
      <c r="D1988" s="76"/>
      <c r="E1988" s="75"/>
      <c r="F1988" s="15"/>
      <c r="G1988" s="78"/>
      <c r="H1988" s="15"/>
      <c r="I1988" s="193"/>
      <c r="J1988" s="77"/>
      <c r="K1988" s="4"/>
      <c r="L1988" s="4"/>
      <c r="M1988" s="4"/>
      <c r="N1988" s="185"/>
      <c r="O1988" s="4"/>
      <c r="P1988" s="4"/>
      <c r="Q1988" s="4"/>
      <c r="R1988" s="4"/>
      <c r="S1988" s="4"/>
      <c r="T1988" s="4"/>
      <c r="U1988" s="4"/>
      <c r="V1988" s="4"/>
      <c r="W1988" s="185"/>
      <c r="X1988" s="4"/>
      <c r="Y1988" s="4"/>
      <c r="Z1988" s="4"/>
      <c r="AA1988" s="4"/>
      <c r="AB1988" s="4"/>
      <c r="AC1988" s="4"/>
      <c r="AD1988" s="4"/>
      <c r="AE1988" s="236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5">
        <f ca="1">COUNTIFS(INDIRECT(Data!$J$2),"&lt;&gt;")</f>
        <v>0</v>
      </c>
      <c r="AQ1988" s="45">
        <f ca="1">COUNTIFS(INDIRECT(Data!$J$2),"P")</f>
        <v>0</v>
      </c>
      <c r="AR1988" s="45">
        <f ca="1">COUNTIFS(INDIRECT(Data!$J$2),"A")</f>
        <v>0</v>
      </c>
      <c r="AS1988" s="46">
        <f ca="1">COUNTIFS(INDIRECT(Data!$J$2),"L")</f>
        <v>0</v>
      </c>
      <c r="AT1988" s="47" t="str">
        <f ca="1">IFERROR(Attd_Sheet[[#This Row],[Classes Attended]]/Attd_Sheet[[#This Row],[Column1]],"")</f>
        <v/>
      </c>
      <c r="AU1988" s="26"/>
    </row>
    <row r="1989" spans="1:47" hidden="1" x14ac:dyDescent="0.25">
      <c r="A1989" s="42">
        <f>COUNTIFS(Attd_Sheet[Student ID],Attd_Sheet[[#This Row],[Student ID]])</f>
        <v>0</v>
      </c>
      <c r="B1989" s="13"/>
      <c r="C1989" s="13"/>
      <c r="D1989" s="76"/>
      <c r="E1989" s="75"/>
      <c r="F1989" s="15"/>
      <c r="G1989" s="78"/>
      <c r="H1989" s="15"/>
      <c r="I1989" s="193"/>
      <c r="J1989" s="77"/>
      <c r="K1989" s="4"/>
      <c r="L1989" s="4"/>
      <c r="M1989" s="4"/>
      <c r="N1989" s="185"/>
      <c r="O1989" s="4"/>
      <c r="P1989" s="4"/>
      <c r="Q1989" s="4"/>
      <c r="R1989" s="4"/>
      <c r="S1989" s="4"/>
      <c r="T1989" s="4"/>
      <c r="U1989" s="4"/>
      <c r="V1989" s="4"/>
      <c r="W1989" s="185"/>
      <c r="X1989" s="4"/>
      <c r="Y1989" s="4"/>
      <c r="Z1989" s="4"/>
      <c r="AA1989" s="4"/>
      <c r="AB1989" s="4"/>
      <c r="AC1989" s="4"/>
      <c r="AD1989" s="4"/>
      <c r="AE1989" s="236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5">
        <f ca="1">COUNTIFS(INDIRECT(Data!$J$2),"&lt;&gt;")</f>
        <v>0</v>
      </c>
      <c r="AQ1989" s="45">
        <f ca="1">COUNTIFS(INDIRECT(Data!$J$2),"P")</f>
        <v>0</v>
      </c>
      <c r="AR1989" s="45">
        <f ca="1">COUNTIFS(INDIRECT(Data!$J$2),"A")</f>
        <v>0</v>
      </c>
      <c r="AS1989" s="46">
        <f ca="1">COUNTIFS(INDIRECT(Data!$J$2),"L")</f>
        <v>0</v>
      </c>
      <c r="AT1989" s="47" t="str">
        <f ca="1">IFERROR(Attd_Sheet[[#This Row],[Classes Attended]]/Attd_Sheet[[#This Row],[Column1]],"")</f>
        <v/>
      </c>
      <c r="AU1989" s="26"/>
    </row>
    <row r="1990" spans="1:47" hidden="1" x14ac:dyDescent="0.25">
      <c r="A1990" s="42">
        <f>COUNTIFS(Attd_Sheet[Student ID],Attd_Sheet[[#This Row],[Student ID]])</f>
        <v>0</v>
      </c>
      <c r="B1990" s="13"/>
      <c r="C1990" s="13"/>
      <c r="D1990" s="76"/>
      <c r="E1990" s="75"/>
      <c r="F1990" s="15"/>
      <c r="G1990" s="78"/>
      <c r="H1990" s="15"/>
      <c r="I1990" s="193"/>
      <c r="J1990" s="77"/>
      <c r="K1990" s="4"/>
      <c r="L1990" s="4"/>
      <c r="M1990" s="4"/>
      <c r="N1990" s="185"/>
      <c r="O1990" s="4"/>
      <c r="P1990" s="4"/>
      <c r="Q1990" s="4"/>
      <c r="R1990" s="4"/>
      <c r="S1990" s="4"/>
      <c r="T1990" s="4"/>
      <c r="U1990" s="4"/>
      <c r="V1990" s="4"/>
      <c r="W1990" s="185"/>
      <c r="X1990" s="4"/>
      <c r="Y1990" s="4"/>
      <c r="Z1990" s="4"/>
      <c r="AA1990" s="4"/>
      <c r="AB1990" s="4"/>
      <c r="AC1990" s="4"/>
      <c r="AD1990" s="4"/>
      <c r="AE1990" s="236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5">
        <f ca="1">COUNTIFS(INDIRECT(Data!$J$2),"&lt;&gt;")</f>
        <v>0</v>
      </c>
      <c r="AQ1990" s="45">
        <f ca="1">COUNTIFS(INDIRECT(Data!$J$2),"P")</f>
        <v>0</v>
      </c>
      <c r="AR1990" s="45">
        <f ca="1">COUNTIFS(INDIRECT(Data!$J$2),"A")</f>
        <v>0</v>
      </c>
      <c r="AS1990" s="46">
        <f ca="1">COUNTIFS(INDIRECT(Data!$J$2),"L")</f>
        <v>0</v>
      </c>
      <c r="AT1990" s="47" t="str">
        <f ca="1">IFERROR(Attd_Sheet[[#This Row],[Classes Attended]]/Attd_Sheet[[#This Row],[Column1]],"")</f>
        <v/>
      </c>
      <c r="AU1990" s="26"/>
    </row>
    <row r="1991" spans="1:47" hidden="1" x14ac:dyDescent="0.25">
      <c r="A1991" s="42">
        <f>COUNTIFS(Attd_Sheet[Student ID],Attd_Sheet[[#This Row],[Student ID]])</f>
        <v>0</v>
      </c>
      <c r="B1991" s="13"/>
      <c r="C1991" s="13"/>
      <c r="D1991" s="76"/>
      <c r="E1991" s="75"/>
      <c r="F1991" s="15"/>
      <c r="G1991" s="78"/>
      <c r="H1991" s="15"/>
      <c r="I1991" s="193"/>
      <c r="J1991" s="77"/>
      <c r="K1991" s="4"/>
      <c r="L1991" s="4"/>
      <c r="M1991" s="4"/>
      <c r="N1991" s="185"/>
      <c r="O1991" s="4"/>
      <c r="P1991" s="4"/>
      <c r="Q1991" s="4"/>
      <c r="R1991" s="4"/>
      <c r="S1991" s="4"/>
      <c r="T1991" s="4"/>
      <c r="U1991" s="4"/>
      <c r="V1991" s="4"/>
      <c r="W1991" s="185"/>
      <c r="X1991" s="4"/>
      <c r="Y1991" s="4"/>
      <c r="Z1991" s="4"/>
      <c r="AA1991" s="4"/>
      <c r="AB1991" s="4"/>
      <c r="AC1991" s="4"/>
      <c r="AD1991" s="4"/>
      <c r="AE1991" s="236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5">
        <f ca="1">COUNTIFS(INDIRECT(Data!$J$2),"&lt;&gt;")</f>
        <v>0</v>
      </c>
      <c r="AQ1991" s="45">
        <f ca="1">COUNTIFS(INDIRECT(Data!$J$2),"P")</f>
        <v>0</v>
      </c>
      <c r="AR1991" s="45">
        <f ca="1">COUNTIFS(INDIRECT(Data!$J$2),"A")</f>
        <v>0</v>
      </c>
      <c r="AS1991" s="46">
        <f ca="1">COUNTIFS(INDIRECT(Data!$J$2),"L")</f>
        <v>0</v>
      </c>
      <c r="AT1991" s="47" t="str">
        <f ca="1">IFERROR(Attd_Sheet[[#This Row],[Classes Attended]]/Attd_Sheet[[#This Row],[Column1]],"")</f>
        <v/>
      </c>
      <c r="AU1991" s="26"/>
    </row>
    <row r="1992" spans="1:47" hidden="1" x14ac:dyDescent="0.25">
      <c r="A1992" s="42">
        <f>COUNTIFS(Attd_Sheet[Student ID],Attd_Sheet[[#This Row],[Student ID]])</f>
        <v>0</v>
      </c>
      <c r="B1992" s="13"/>
      <c r="C1992" s="13"/>
      <c r="D1992" s="76"/>
      <c r="E1992" s="75"/>
      <c r="F1992" s="15"/>
      <c r="G1992" s="78"/>
      <c r="H1992" s="15"/>
      <c r="I1992" s="193"/>
      <c r="J1992" s="77"/>
      <c r="K1992" s="4"/>
      <c r="L1992" s="4"/>
      <c r="M1992" s="4"/>
      <c r="N1992" s="185"/>
      <c r="O1992" s="4"/>
      <c r="P1992" s="4"/>
      <c r="Q1992" s="4"/>
      <c r="R1992" s="4"/>
      <c r="S1992" s="4"/>
      <c r="T1992" s="4"/>
      <c r="U1992" s="4"/>
      <c r="V1992" s="4"/>
      <c r="W1992" s="185"/>
      <c r="X1992" s="4"/>
      <c r="Y1992" s="4"/>
      <c r="Z1992" s="4"/>
      <c r="AA1992" s="4"/>
      <c r="AB1992" s="4"/>
      <c r="AC1992" s="4"/>
      <c r="AD1992" s="4"/>
      <c r="AE1992" s="236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5">
        <f ca="1">COUNTIFS(INDIRECT(Data!$J$2),"&lt;&gt;")</f>
        <v>0</v>
      </c>
      <c r="AQ1992" s="45">
        <f ca="1">COUNTIFS(INDIRECT(Data!$J$2),"P")</f>
        <v>0</v>
      </c>
      <c r="AR1992" s="45">
        <f ca="1">COUNTIFS(INDIRECT(Data!$J$2),"A")</f>
        <v>0</v>
      </c>
      <c r="AS1992" s="46">
        <f ca="1">COUNTIFS(INDIRECT(Data!$J$2),"L")</f>
        <v>0</v>
      </c>
      <c r="AT1992" s="47" t="str">
        <f ca="1">IFERROR(Attd_Sheet[[#This Row],[Classes Attended]]/Attd_Sheet[[#This Row],[Column1]],"")</f>
        <v/>
      </c>
      <c r="AU1992" s="26"/>
    </row>
    <row r="1993" spans="1:47" hidden="1" x14ac:dyDescent="0.25">
      <c r="A1993" s="42">
        <f>COUNTIFS(Attd_Sheet[Student ID],Attd_Sheet[[#This Row],[Student ID]])</f>
        <v>0</v>
      </c>
      <c r="B1993" s="13"/>
      <c r="C1993" s="13"/>
      <c r="D1993" s="76"/>
      <c r="E1993" s="75"/>
      <c r="F1993" s="15"/>
      <c r="G1993" s="78"/>
      <c r="H1993" s="15"/>
      <c r="I1993" s="193"/>
      <c r="J1993" s="77"/>
      <c r="K1993" s="4"/>
      <c r="L1993" s="4"/>
      <c r="M1993" s="4"/>
      <c r="N1993" s="185"/>
      <c r="O1993" s="4"/>
      <c r="P1993" s="4"/>
      <c r="Q1993" s="4"/>
      <c r="R1993" s="4"/>
      <c r="S1993" s="4"/>
      <c r="T1993" s="4"/>
      <c r="U1993" s="4"/>
      <c r="V1993" s="4"/>
      <c r="W1993" s="185"/>
      <c r="X1993" s="4"/>
      <c r="Y1993" s="4"/>
      <c r="Z1993" s="4"/>
      <c r="AA1993" s="4"/>
      <c r="AB1993" s="4"/>
      <c r="AC1993" s="4"/>
      <c r="AD1993" s="4"/>
      <c r="AE1993" s="236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5">
        <f ca="1">COUNTIFS(INDIRECT(Data!$J$2),"&lt;&gt;")</f>
        <v>0</v>
      </c>
      <c r="AQ1993" s="45">
        <f ca="1">COUNTIFS(INDIRECT(Data!$J$2),"P")</f>
        <v>0</v>
      </c>
      <c r="AR1993" s="45">
        <f ca="1">COUNTIFS(INDIRECT(Data!$J$2),"A")</f>
        <v>0</v>
      </c>
      <c r="AS1993" s="46">
        <f ca="1">COUNTIFS(INDIRECT(Data!$J$2),"L")</f>
        <v>0</v>
      </c>
      <c r="AT1993" s="47" t="str">
        <f ca="1">IFERROR(Attd_Sheet[[#This Row],[Classes Attended]]/Attd_Sheet[[#This Row],[Column1]],"")</f>
        <v/>
      </c>
      <c r="AU1993" s="26"/>
    </row>
    <row r="1994" spans="1:47" hidden="1" x14ac:dyDescent="0.25">
      <c r="A1994" s="42">
        <f>COUNTIFS(Attd_Sheet[Student ID],Attd_Sheet[[#This Row],[Student ID]])</f>
        <v>0</v>
      </c>
      <c r="B1994" s="13"/>
      <c r="C1994" s="13"/>
      <c r="D1994" s="76"/>
      <c r="E1994" s="75"/>
      <c r="F1994" s="15"/>
      <c r="G1994" s="78"/>
      <c r="H1994" s="15"/>
      <c r="I1994" s="193"/>
      <c r="J1994" s="77"/>
      <c r="K1994" s="4"/>
      <c r="L1994" s="4"/>
      <c r="M1994" s="4"/>
      <c r="N1994" s="185"/>
      <c r="O1994" s="4"/>
      <c r="P1994" s="4"/>
      <c r="Q1994" s="4"/>
      <c r="R1994" s="4"/>
      <c r="S1994" s="4"/>
      <c r="T1994" s="4"/>
      <c r="U1994" s="4"/>
      <c r="V1994" s="4"/>
      <c r="W1994" s="185"/>
      <c r="X1994" s="4"/>
      <c r="Y1994" s="4"/>
      <c r="Z1994" s="4"/>
      <c r="AA1994" s="4"/>
      <c r="AB1994" s="4"/>
      <c r="AC1994" s="4"/>
      <c r="AD1994" s="4"/>
      <c r="AE1994" s="236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5">
        <f ca="1">COUNTIFS(INDIRECT(Data!$J$2),"&lt;&gt;")</f>
        <v>0</v>
      </c>
      <c r="AQ1994" s="45">
        <f ca="1">COUNTIFS(INDIRECT(Data!$J$2),"P")</f>
        <v>0</v>
      </c>
      <c r="AR1994" s="45">
        <f ca="1">COUNTIFS(INDIRECT(Data!$J$2),"A")</f>
        <v>0</v>
      </c>
      <c r="AS1994" s="46">
        <f ca="1">COUNTIFS(INDIRECT(Data!$J$2),"L")</f>
        <v>0</v>
      </c>
      <c r="AT1994" s="47" t="str">
        <f ca="1">IFERROR(Attd_Sheet[[#This Row],[Classes Attended]]/Attd_Sheet[[#This Row],[Column1]],"")</f>
        <v/>
      </c>
      <c r="AU1994" s="26"/>
    </row>
    <row r="1995" spans="1:47" hidden="1" x14ac:dyDescent="0.25">
      <c r="A1995" s="42">
        <f>COUNTIFS(Attd_Sheet[Student ID],Attd_Sheet[[#This Row],[Student ID]])</f>
        <v>0</v>
      </c>
      <c r="B1995" s="13"/>
      <c r="C1995" s="13"/>
      <c r="D1995" s="76"/>
      <c r="E1995" s="75"/>
      <c r="F1995" s="15"/>
      <c r="G1995" s="78"/>
      <c r="H1995" s="15"/>
      <c r="I1995" s="193"/>
      <c r="J1995" s="77"/>
      <c r="K1995" s="4"/>
      <c r="L1995" s="4"/>
      <c r="M1995" s="4"/>
      <c r="N1995" s="185"/>
      <c r="O1995" s="4"/>
      <c r="P1995" s="4"/>
      <c r="Q1995" s="4"/>
      <c r="R1995" s="4"/>
      <c r="S1995" s="4"/>
      <c r="T1995" s="4"/>
      <c r="U1995" s="4"/>
      <c r="V1995" s="4"/>
      <c r="W1995" s="185"/>
      <c r="X1995" s="4"/>
      <c r="Y1995" s="4"/>
      <c r="Z1995" s="4"/>
      <c r="AA1995" s="4"/>
      <c r="AB1995" s="4"/>
      <c r="AC1995" s="4"/>
      <c r="AD1995" s="4"/>
      <c r="AE1995" s="236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5">
        <f ca="1">COUNTIFS(INDIRECT(Data!$J$2),"&lt;&gt;")</f>
        <v>0</v>
      </c>
      <c r="AQ1995" s="45">
        <f ca="1">COUNTIFS(INDIRECT(Data!$J$2),"P")</f>
        <v>0</v>
      </c>
      <c r="AR1995" s="45">
        <f ca="1">COUNTIFS(INDIRECT(Data!$J$2),"A")</f>
        <v>0</v>
      </c>
      <c r="AS1995" s="46">
        <f ca="1">COUNTIFS(INDIRECT(Data!$J$2),"L")</f>
        <v>0</v>
      </c>
      <c r="AT1995" s="47" t="str">
        <f ca="1">IFERROR(Attd_Sheet[[#This Row],[Classes Attended]]/Attd_Sheet[[#This Row],[Column1]],"")</f>
        <v/>
      </c>
      <c r="AU1995" s="26"/>
    </row>
    <row r="1996" spans="1:47" hidden="1" x14ac:dyDescent="0.25">
      <c r="A1996" s="42">
        <f>COUNTIFS(Attd_Sheet[Student ID],Attd_Sheet[[#This Row],[Student ID]])</f>
        <v>0</v>
      </c>
      <c r="B1996" s="13"/>
      <c r="C1996" s="13"/>
      <c r="D1996" s="76"/>
      <c r="E1996" s="75"/>
      <c r="F1996" s="15"/>
      <c r="G1996" s="78"/>
      <c r="H1996" s="15"/>
      <c r="I1996" s="193"/>
      <c r="J1996" s="77"/>
      <c r="K1996" s="4"/>
      <c r="L1996" s="4"/>
      <c r="M1996" s="4"/>
      <c r="N1996" s="185"/>
      <c r="O1996" s="4"/>
      <c r="P1996" s="4"/>
      <c r="Q1996" s="4"/>
      <c r="R1996" s="4"/>
      <c r="S1996" s="4"/>
      <c r="T1996" s="4"/>
      <c r="U1996" s="4"/>
      <c r="V1996" s="4"/>
      <c r="W1996" s="185"/>
      <c r="X1996" s="4"/>
      <c r="Y1996" s="4"/>
      <c r="Z1996" s="4"/>
      <c r="AA1996" s="4"/>
      <c r="AB1996" s="4"/>
      <c r="AC1996" s="4"/>
      <c r="AD1996" s="4"/>
      <c r="AE1996" s="236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5">
        <f ca="1">COUNTIFS(INDIRECT(Data!$J$2),"&lt;&gt;")</f>
        <v>0</v>
      </c>
      <c r="AQ1996" s="45">
        <f ca="1">COUNTIFS(INDIRECT(Data!$J$2),"P")</f>
        <v>0</v>
      </c>
      <c r="AR1996" s="45">
        <f ca="1">COUNTIFS(INDIRECT(Data!$J$2),"A")</f>
        <v>0</v>
      </c>
      <c r="AS1996" s="46">
        <f ca="1">COUNTIFS(INDIRECT(Data!$J$2),"L")</f>
        <v>0</v>
      </c>
      <c r="AT1996" s="47" t="str">
        <f ca="1">IFERROR(Attd_Sheet[[#This Row],[Classes Attended]]/Attd_Sheet[[#This Row],[Column1]],"")</f>
        <v/>
      </c>
      <c r="AU1996" s="26"/>
    </row>
    <row r="1997" spans="1:47" hidden="1" x14ac:dyDescent="0.25">
      <c r="A1997" s="42">
        <f>COUNTIFS(Attd_Sheet[Student ID],Attd_Sheet[[#This Row],[Student ID]])</f>
        <v>0</v>
      </c>
      <c r="B1997" s="13"/>
      <c r="C1997" s="13"/>
      <c r="D1997" s="76"/>
      <c r="E1997" s="75"/>
      <c r="F1997" s="15"/>
      <c r="G1997" s="78"/>
      <c r="H1997" s="15"/>
      <c r="I1997" s="193"/>
      <c r="J1997" s="77"/>
      <c r="K1997" s="4"/>
      <c r="L1997" s="4"/>
      <c r="M1997" s="4"/>
      <c r="N1997" s="185"/>
      <c r="O1997" s="4"/>
      <c r="P1997" s="4"/>
      <c r="Q1997" s="4"/>
      <c r="R1997" s="4"/>
      <c r="S1997" s="4"/>
      <c r="T1997" s="4"/>
      <c r="U1997" s="4"/>
      <c r="V1997" s="4"/>
      <c r="W1997" s="185"/>
      <c r="X1997" s="4"/>
      <c r="Y1997" s="4"/>
      <c r="Z1997" s="4"/>
      <c r="AA1997" s="4"/>
      <c r="AB1997" s="4"/>
      <c r="AC1997" s="4"/>
      <c r="AD1997" s="4"/>
      <c r="AE1997" s="236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5">
        <f ca="1">COUNTIFS(INDIRECT(Data!$J$2),"&lt;&gt;")</f>
        <v>0</v>
      </c>
      <c r="AQ1997" s="45">
        <f ca="1">COUNTIFS(INDIRECT(Data!$J$2),"P")</f>
        <v>0</v>
      </c>
      <c r="AR1997" s="45">
        <f ca="1">COUNTIFS(INDIRECT(Data!$J$2),"A")</f>
        <v>0</v>
      </c>
      <c r="AS1997" s="46">
        <f ca="1">COUNTIFS(INDIRECT(Data!$J$2),"L")</f>
        <v>0</v>
      </c>
      <c r="AT1997" s="47" t="str">
        <f ca="1">IFERROR(Attd_Sheet[[#This Row],[Classes Attended]]/Attd_Sheet[[#This Row],[Column1]],"")</f>
        <v/>
      </c>
      <c r="AU1997" s="26"/>
    </row>
    <row r="1998" spans="1:47" hidden="1" x14ac:dyDescent="0.25">
      <c r="A1998" s="42">
        <f>COUNTIFS(Attd_Sheet[Student ID],Attd_Sheet[[#This Row],[Student ID]])</f>
        <v>0</v>
      </c>
      <c r="B1998" s="13"/>
      <c r="C1998" s="13"/>
      <c r="D1998" s="76"/>
      <c r="E1998" s="75"/>
      <c r="F1998" s="15"/>
      <c r="G1998" s="78"/>
      <c r="H1998" s="15"/>
      <c r="I1998" s="193"/>
      <c r="J1998" s="77"/>
      <c r="K1998" s="4"/>
      <c r="L1998" s="4"/>
      <c r="M1998" s="4"/>
      <c r="N1998" s="185"/>
      <c r="O1998" s="4"/>
      <c r="P1998" s="4"/>
      <c r="Q1998" s="4"/>
      <c r="R1998" s="4"/>
      <c r="S1998" s="4"/>
      <c r="T1998" s="4"/>
      <c r="U1998" s="4"/>
      <c r="V1998" s="4"/>
      <c r="W1998" s="185"/>
      <c r="X1998" s="4"/>
      <c r="Y1998" s="4"/>
      <c r="Z1998" s="4"/>
      <c r="AA1998" s="4"/>
      <c r="AB1998" s="4"/>
      <c r="AC1998" s="4"/>
      <c r="AD1998" s="4"/>
      <c r="AE1998" s="236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5">
        <f ca="1">COUNTIFS(INDIRECT(Data!$J$2),"&lt;&gt;")</f>
        <v>0</v>
      </c>
      <c r="AQ1998" s="45">
        <f ca="1">COUNTIFS(INDIRECT(Data!$J$2),"P")</f>
        <v>0</v>
      </c>
      <c r="AR1998" s="45">
        <f ca="1">COUNTIFS(INDIRECT(Data!$J$2),"A")</f>
        <v>0</v>
      </c>
      <c r="AS1998" s="46">
        <f ca="1">COUNTIFS(INDIRECT(Data!$J$2),"L")</f>
        <v>0</v>
      </c>
      <c r="AT1998" s="47" t="str">
        <f ca="1">IFERROR(Attd_Sheet[[#This Row],[Classes Attended]]/Attd_Sheet[[#This Row],[Column1]],"")</f>
        <v/>
      </c>
      <c r="AU1998" s="26"/>
    </row>
    <row r="1999" spans="1:47" hidden="1" x14ac:dyDescent="0.25">
      <c r="A1999" s="42">
        <f>COUNTIFS(Attd_Sheet[Student ID],Attd_Sheet[[#This Row],[Student ID]])</f>
        <v>0</v>
      </c>
      <c r="B1999" s="13"/>
      <c r="C1999" s="13"/>
      <c r="D1999" s="76"/>
      <c r="E1999" s="75"/>
      <c r="F1999" s="15"/>
      <c r="G1999" s="78"/>
      <c r="H1999" s="15"/>
      <c r="I1999" s="193"/>
      <c r="J1999" s="77"/>
      <c r="K1999" s="4"/>
      <c r="L1999" s="4"/>
      <c r="M1999" s="4"/>
      <c r="N1999" s="185"/>
      <c r="O1999" s="4"/>
      <c r="P1999" s="4"/>
      <c r="Q1999" s="4"/>
      <c r="R1999" s="4"/>
      <c r="S1999" s="4"/>
      <c r="T1999" s="4"/>
      <c r="U1999" s="4"/>
      <c r="V1999" s="4"/>
      <c r="W1999" s="185"/>
      <c r="X1999" s="4"/>
      <c r="Y1999" s="4"/>
      <c r="Z1999" s="4"/>
      <c r="AA1999" s="4"/>
      <c r="AB1999" s="4"/>
      <c r="AC1999" s="4"/>
      <c r="AD1999" s="4"/>
      <c r="AE1999" s="236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5">
        <f ca="1">COUNTIFS(INDIRECT(Data!$J$2),"&lt;&gt;")</f>
        <v>0</v>
      </c>
      <c r="AQ1999" s="45">
        <f ca="1">COUNTIFS(INDIRECT(Data!$J$2),"P")</f>
        <v>0</v>
      </c>
      <c r="AR1999" s="45">
        <f ca="1">COUNTIFS(INDIRECT(Data!$J$2),"A")</f>
        <v>0</v>
      </c>
      <c r="AS1999" s="46">
        <f ca="1">COUNTIFS(INDIRECT(Data!$J$2),"L")</f>
        <v>0</v>
      </c>
      <c r="AT1999" s="47" t="str">
        <f ca="1">IFERROR(Attd_Sheet[[#This Row],[Classes Attended]]/Attd_Sheet[[#This Row],[Column1]],"")</f>
        <v/>
      </c>
      <c r="AU1999" s="26"/>
    </row>
    <row r="2000" spans="1:47" hidden="1" x14ac:dyDescent="0.25">
      <c r="A2000" s="42">
        <f>COUNTIFS(Attd_Sheet[Student ID],Attd_Sheet[[#This Row],[Student ID]])</f>
        <v>0</v>
      </c>
      <c r="B2000" s="13"/>
      <c r="C2000" s="13"/>
      <c r="D2000" s="76"/>
      <c r="E2000" s="75"/>
      <c r="F2000" s="15"/>
      <c r="G2000" s="78"/>
      <c r="H2000" s="15"/>
      <c r="I2000" s="193"/>
      <c r="J2000" s="77"/>
      <c r="K2000" s="4"/>
      <c r="L2000" s="4"/>
      <c r="M2000" s="4"/>
      <c r="N2000" s="185"/>
      <c r="O2000" s="4"/>
      <c r="P2000" s="4"/>
      <c r="Q2000" s="4"/>
      <c r="R2000" s="4"/>
      <c r="S2000" s="4"/>
      <c r="T2000" s="4"/>
      <c r="U2000" s="4"/>
      <c r="V2000" s="4"/>
      <c r="W2000" s="185"/>
      <c r="X2000" s="4"/>
      <c r="Y2000" s="4"/>
      <c r="Z2000" s="4"/>
      <c r="AA2000" s="4"/>
      <c r="AB2000" s="4"/>
      <c r="AC2000" s="4"/>
      <c r="AD2000" s="4"/>
      <c r="AE2000" s="236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5">
        <f ca="1">COUNTIFS(INDIRECT(Data!$J$2),"&lt;&gt;")</f>
        <v>0</v>
      </c>
      <c r="AQ2000" s="45">
        <f ca="1">COUNTIFS(INDIRECT(Data!$J$2),"P")</f>
        <v>0</v>
      </c>
      <c r="AR2000" s="45">
        <f ca="1">COUNTIFS(INDIRECT(Data!$J$2),"A")</f>
        <v>0</v>
      </c>
      <c r="AS2000" s="46">
        <f ca="1">COUNTIFS(INDIRECT(Data!$J$2),"L")</f>
        <v>0</v>
      </c>
      <c r="AT2000" s="47" t="str">
        <f ca="1">IFERROR(Attd_Sheet[[#This Row],[Classes Attended]]/Attd_Sheet[[#This Row],[Column1]],"")</f>
        <v/>
      </c>
      <c r="AU2000" s="26"/>
    </row>
    <row r="2001" spans="1:47" hidden="1" x14ac:dyDescent="0.25">
      <c r="A2001" s="42">
        <f>COUNTIFS(Attd_Sheet[Student ID],Attd_Sheet[[#This Row],[Student ID]])</f>
        <v>0</v>
      </c>
      <c r="B2001" s="13"/>
      <c r="C2001" s="13"/>
      <c r="D2001" s="76"/>
      <c r="E2001" s="75"/>
      <c r="F2001" s="15"/>
      <c r="G2001" s="78"/>
      <c r="H2001" s="15"/>
      <c r="I2001" s="193"/>
      <c r="J2001" s="77"/>
      <c r="K2001" s="4"/>
      <c r="L2001" s="4"/>
      <c r="M2001" s="4"/>
      <c r="N2001" s="185"/>
      <c r="O2001" s="4"/>
      <c r="P2001" s="4"/>
      <c r="Q2001" s="4"/>
      <c r="R2001" s="4"/>
      <c r="S2001" s="4"/>
      <c r="T2001" s="4"/>
      <c r="U2001" s="4"/>
      <c r="V2001" s="4"/>
      <c r="W2001" s="185"/>
      <c r="X2001" s="4"/>
      <c r="Y2001" s="4"/>
      <c r="Z2001" s="4"/>
      <c r="AA2001" s="4"/>
      <c r="AB2001" s="4"/>
      <c r="AC2001" s="4"/>
      <c r="AD2001" s="4"/>
      <c r="AE2001" s="236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5">
        <f ca="1">COUNTIFS(INDIRECT(Data!$J$2),"&lt;&gt;")</f>
        <v>0</v>
      </c>
      <c r="AQ2001" s="45">
        <f ca="1">COUNTIFS(INDIRECT(Data!$J$2),"P")</f>
        <v>0</v>
      </c>
      <c r="AR2001" s="45">
        <f ca="1">COUNTIFS(INDIRECT(Data!$J$2),"A")</f>
        <v>0</v>
      </c>
      <c r="AS2001" s="46">
        <f ca="1">COUNTIFS(INDIRECT(Data!$J$2),"L")</f>
        <v>0</v>
      </c>
      <c r="AT2001" s="47" t="str">
        <f ca="1">IFERROR(Attd_Sheet[[#This Row],[Classes Attended]]/Attd_Sheet[[#This Row],[Column1]],"")</f>
        <v/>
      </c>
      <c r="AU2001" s="26"/>
    </row>
    <row r="2002" spans="1:47" hidden="1" x14ac:dyDescent="0.25">
      <c r="A2002" s="42">
        <f>COUNTIFS(Attd_Sheet[Student ID],Attd_Sheet[[#This Row],[Student ID]])</f>
        <v>0</v>
      </c>
      <c r="B2002" s="13"/>
      <c r="C2002" s="13"/>
      <c r="D2002" s="76"/>
      <c r="E2002" s="75"/>
      <c r="F2002" s="15"/>
      <c r="G2002" s="78"/>
      <c r="H2002" s="15"/>
      <c r="I2002" s="193"/>
      <c r="J2002" s="77"/>
      <c r="K2002" s="4"/>
      <c r="L2002" s="4"/>
      <c r="M2002" s="4"/>
      <c r="N2002" s="185"/>
      <c r="O2002" s="4"/>
      <c r="P2002" s="4"/>
      <c r="Q2002" s="4"/>
      <c r="R2002" s="4"/>
      <c r="S2002" s="4"/>
      <c r="T2002" s="4"/>
      <c r="U2002" s="4"/>
      <c r="V2002" s="4"/>
      <c r="W2002" s="185"/>
      <c r="X2002" s="4"/>
      <c r="Y2002" s="4"/>
      <c r="Z2002" s="4"/>
      <c r="AA2002" s="4"/>
      <c r="AB2002" s="4"/>
      <c r="AC2002" s="4"/>
      <c r="AD2002" s="4"/>
      <c r="AE2002" s="236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5">
        <f ca="1">COUNTIFS(INDIRECT(Data!$J$2),"&lt;&gt;")</f>
        <v>0</v>
      </c>
      <c r="AQ2002" s="45">
        <f ca="1">COUNTIFS(INDIRECT(Data!$J$2),"P")</f>
        <v>0</v>
      </c>
      <c r="AR2002" s="45">
        <f ca="1">COUNTIFS(INDIRECT(Data!$J$2),"A")</f>
        <v>0</v>
      </c>
      <c r="AS2002" s="46">
        <f ca="1">COUNTIFS(INDIRECT(Data!$J$2),"L")</f>
        <v>0</v>
      </c>
      <c r="AT2002" s="47" t="str">
        <f ca="1">IFERROR(Attd_Sheet[[#This Row],[Classes Attended]]/Attd_Sheet[[#This Row],[Column1]],"")</f>
        <v/>
      </c>
      <c r="AU2002" s="26"/>
    </row>
    <row r="2003" spans="1:47" hidden="1" x14ac:dyDescent="0.25">
      <c r="A2003" s="42">
        <f>COUNTIFS(Attd_Sheet[Student ID],Attd_Sheet[[#This Row],[Student ID]])</f>
        <v>0</v>
      </c>
      <c r="B2003" s="13"/>
      <c r="C2003" s="13"/>
      <c r="D2003" s="76"/>
      <c r="E2003" s="75"/>
      <c r="F2003" s="15"/>
      <c r="G2003" s="78"/>
      <c r="H2003" s="15"/>
      <c r="I2003" s="193"/>
      <c r="J2003" s="77"/>
      <c r="K2003" s="4"/>
      <c r="L2003" s="4"/>
      <c r="M2003" s="4"/>
      <c r="N2003" s="185"/>
      <c r="O2003" s="4"/>
      <c r="P2003" s="4"/>
      <c r="Q2003" s="4"/>
      <c r="R2003" s="4"/>
      <c r="S2003" s="4"/>
      <c r="T2003" s="4"/>
      <c r="U2003" s="4"/>
      <c r="V2003" s="4"/>
      <c r="W2003" s="185"/>
      <c r="X2003" s="4"/>
      <c r="Y2003" s="4"/>
      <c r="Z2003" s="4"/>
      <c r="AA2003" s="4"/>
      <c r="AB2003" s="4"/>
      <c r="AC2003" s="4"/>
      <c r="AD2003" s="4"/>
      <c r="AE2003" s="236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5">
        <f ca="1">COUNTIFS(INDIRECT(Data!$J$2),"&lt;&gt;")</f>
        <v>0</v>
      </c>
      <c r="AQ2003" s="45">
        <f ca="1">COUNTIFS(INDIRECT(Data!$J$2),"P")</f>
        <v>0</v>
      </c>
      <c r="AR2003" s="45">
        <f ca="1">COUNTIFS(INDIRECT(Data!$J$2),"A")</f>
        <v>0</v>
      </c>
      <c r="AS2003" s="46">
        <f ca="1">COUNTIFS(INDIRECT(Data!$J$2),"L")</f>
        <v>0</v>
      </c>
      <c r="AT2003" s="47" t="str">
        <f ca="1">IFERROR(Attd_Sheet[[#This Row],[Classes Attended]]/Attd_Sheet[[#This Row],[Column1]],"")</f>
        <v/>
      </c>
      <c r="AU2003" s="26"/>
    </row>
    <row r="2004" spans="1:47" hidden="1" x14ac:dyDescent="0.25">
      <c r="A2004" s="42">
        <f>COUNTIFS(Attd_Sheet[Student ID],Attd_Sheet[[#This Row],[Student ID]])</f>
        <v>0</v>
      </c>
      <c r="B2004" s="13"/>
      <c r="C2004" s="13"/>
      <c r="D2004" s="76"/>
      <c r="E2004" s="75"/>
      <c r="F2004" s="15"/>
      <c r="G2004" s="78"/>
      <c r="H2004" s="15"/>
      <c r="I2004" s="193"/>
      <c r="J2004" s="77"/>
      <c r="K2004" s="4"/>
      <c r="L2004" s="4"/>
      <c r="M2004" s="4"/>
      <c r="N2004" s="185"/>
      <c r="O2004" s="4"/>
      <c r="P2004" s="4"/>
      <c r="Q2004" s="4"/>
      <c r="R2004" s="4"/>
      <c r="S2004" s="4"/>
      <c r="T2004" s="4"/>
      <c r="U2004" s="4"/>
      <c r="V2004" s="4"/>
      <c r="W2004" s="185"/>
      <c r="X2004" s="4"/>
      <c r="Y2004" s="4"/>
      <c r="Z2004" s="4"/>
      <c r="AA2004" s="4"/>
      <c r="AB2004" s="4"/>
      <c r="AC2004" s="4"/>
      <c r="AD2004" s="4"/>
      <c r="AE2004" s="236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5">
        <f ca="1">COUNTIFS(INDIRECT(Data!$J$2),"&lt;&gt;")</f>
        <v>0</v>
      </c>
      <c r="AQ2004" s="45">
        <f ca="1">COUNTIFS(INDIRECT(Data!$J$2),"P")</f>
        <v>0</v>
      </c>
      <c r="AR2004" s="45">
        <f ca="1">COUNTIFS(INDIRECT(Data!$J$2),"A")</f>
        <v>0</v>
      </c>
      <c r="AS2004" s="46">
        <f ca="1">COUNTIFS(INDIRECT(Data!$J$2),"L")</f>
        <v>0</v>
      </c>
      <c r="AT2004" s="47" t="str">
        <f ca="1">IFERROR(Attd_Sheet[[#This Row],[Classes Attended]]/Attd_Sheet[[#This Row],[Column1]],"")</f>
        <v/>
      </c>
      <c r="AU2004" s="26"/>
    </row>
    <row r="2005" spans="1:47" hidden="1" x14ac:dyDescent="0.25">
      <c r="A2005" s="42">
        <f>COUNTIFS(Attd_Sheet[Student ID],Attd_Sheet[[#This Row],[Student ID]])</f>
        <v>0</v>
      </c>
      <c r="B2005" s="13"/>
      <c r="C2005" s="13"/>
      <c r="D2005" s="76"/>
      <c r="E2005" s="75"/>
      <c r="F2005" s="15"/>
      <c r="G2005" s="78"/>
      <c r="H2005" s="15"/>
      <c r="I2005" s="193"/>
      <c r="J2005" s="77"/>
      <c r="K2005" s="4"/>
      <c r="L2005" s="4"/>
      <c r="M2005" s="4"/>
      <c r="N2005" s="185"/>
      <c r="O2005" s="4"/>
      <c r="P2005" s="4"/>
      <c r="Q2005" s="4"/>
      <c r="R2005" s="4"/>
      <c r="S2005" s="4"/>
      <c r="T2005" s="4"/>
      <c r="U2005" s="4"/>
      <c r="V2005" s="4"/>
      <c r="W2005" s="185"/>
      <c r="X2005" s="4"/>
      <c r="Y2005" s="4"/>
      <c r="Z2005" s="4"/>
      <c r="AA2005" s="4"/>
      <c r="AB2005" s="4"/>
      <c r="AC2005" s="4"/>
      <c r="AD2005" s="4"/>
      <c r="AE2005" s="236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5">
        <f ca="1">COUNTIFS(INDIRECT(Data!$J$2),"&lt;&gt;")</f>
        <v>0</v>
      </c>
      <c r="AQ2005" s="45">
        <f ca="1">COUNTIFS(INDIRECT(Data!$J$2),"P")</f>
        <v>0</v>
      </c>
      <c r="AR2005" s="45">
        <f ca="1">COUNTIFS(INDIRECT(Data!$J$2),"A")</f>
        <v>0</v>
      </c>
      <c r="AS2005" s="46">
        <f ca="1">COUNTIFS(INDIRECT(Data!$J$2),"L")</f>
        <v>0</v>
      </c>
      <c r="AT2005" s="47" t="str">
        <f ca="1">IFERROR(Attd_Sheet[[#This Row],[Classes Attended]]/Attd_Sheet[[#This Row],[Column1]],"")</f>
        <v/>
      </c>
      <c r="AU2005" s="26"/>
    </row>
    <row r="2006" spans="1:47" hidden="1" x14ac:dyDescent="0.25">
      <c r="A2006" s="42">
        <f>COUNTIFS(Attd_Sheet[Student ID],Attd_Sheet[[#This Row],[Student ID]])</f>
        <v>0</v>
      </c>
      <c r="B2006" s="13"/>
      <c r="C2006" s="13"/>
      <c r="D2006" s="76"/>
      <c r="E2006" s="75"/>
      <c r="F2006" s="15"/>
      <c r="G2006" s="78"/>
      <c r="H2006" s="15"/>
      <c r="I2006" s="193"/>
      <c r="J2006" s="77"/>
      <c r="K2006" s="4"/>
      <c r="L2006" s="4"/>
      <c r="M2006" s="4"/>
      <c r="N2006" s="185"/>
      <c r="O2006" s="4"/>
      <c r="P2006" s="4"/>
      <c r="Q2006" s="4"/>
      <c r="R2006" s="4"/>
      <c r="S2006" s="4"/>
      <c r="T2006" s="4"/>
      <c r="U2006" s="4"/>
      <c r="V2006" s="4"/>
      <c r="W2006" s="185"/>
      <c r="X2006" s="4"/>
      <c r="Y2006" s="4"/>
      <c r="Z2006" s="4"/>
      <c r="AA2006" s="4"/>
      <c r="AB2006" s="4"/>
      <c r="AC2006" s="4"/>
      <c r="AD2006" s="4"/>
      <c r="AE2006" s="236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5">
        <f ca="1">COUNTIFS(INDIRECT(Data!$J$2),"&lt;&gt;")</f>
        <v>0</v>
      </c>
      <c r="AQ2006" s="45">
        <f ca="1">COUNTIFS(INDIRECT(Data!$J$2),"P")</f>
        <v>0</v>
      </c>
      <c r="AR2006" s="45">
        <f ca="1">COUNTIFS(INDIRECT(Data!$J$2),"A")</f>
        <v>0</v>
      </c>
      <c r="AS2006" s="46">
        <f ca="1">COUNTIFS(INDIRECT(Data!$J$2),"L")</f>
        <v>0</v>
      </c>
      <c r="AT2006" s="47" t="str">
        <f ca="1">IFERROR(Attd_Sheet[[#This Row],[Classes Attended]]/Attd_Sheet[[#This Row],[Column1]],"")</f>
        <v/>
      </c>
      <c r="AU2006" s="26"/>
    </row>
    <row r="2007" spans="1:47" hidden="1" x14ac:dyDescent="0.25">
      <c r="A2007" s="42">
        <f>COUNTIFS(Attd_Sheet[Student ID],Attd_Sheet[[#This Row],[Student ID]])</f>
        <v>0</v>
      </c>
      <c r="B2007" s="13"/>
      <c r="C2007" s="13"/>
      <c r="D2007" s="76"/>
      <c r="E2007" s="75"/>
      <c r="F2007" s="15"/>
      <c r="G2007" s="78"/>
      <c r="H2007" s="15"/>
      <c r="I2007" s="193"/>
      <c r="J2007" s="77"/>
      <c r="K2007" s="4"/>
      <c r="L2007" s="4"/>
      <c r="M2007" s="4"/>
      <c r="N2007" s="185"/>
      <c r="O2007" s="4"/>
      <c r="P2007" s="4"/>
      <c r="Q2007" s="4"/>
      <c r="R2007" s="4"/>
      <c r="S2007" s="4"/>
      <c r="T2007" s="4"/>
      <c r="U2007" s="4"/>
      <c r="V2007" s="4"/>
      <c r="W2007" s="185"/>
      <c r="X2007" s="4"/>
      <c r="Y2007" s="4"/>
      <c r="Z2007" s="4"/>
      <c r="AA2007" s="4"/>
      <c r="AB2007" s="4"/>
      <c r="AC2007" s="4"/>
      <c r="AD2007" s="4"/>
      <c r="AE2007" s="236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5">
        <f ca="1">COUNTIFS(INDIRECT(Data!$J$2),"&lt;&gt;")</f>
        <v>0</v>
      </c>
      <c r="AQ2007" s="45">
        <f ca="1">COUNTIFS(INDIRECT(Data!$J$2),"P")</f>
        <v>0</v>
      </c>
      <c r="AR2007" s="45">
        <f ca="1">COUNTIFS(INDIRECT(Data!$J$2),"A")</f>
        <v>0</v>
      </c>
      <c r="AS2007" s="46">
        <f ca="1">COUNTIFS(INDIRECT(Data!$J$2),"L")</f>
        <v>0</v>
      </c>
      <c r="AT2007" s="47" t="str">
        <f ca="1">IFERROR(Attd_Sheet[[#This Row],[Classes Attended]]/Attd_Sheet[[#This Row],[Column1]],"")</f>
        <v/>
      </c>
      <c r="AU2007" s="26"/>
    </row>
    <row r="2008" spans="1:47" hidden="1" x14ac:dyDescent="0.25">
      <c r="A2008" s="42">
        <f>COUNTIFS(Attd_Sheet[Student ID],Attd_Sheet[[#This Row],[Student ID]])</f>
        <v>0</v>
      </c>
      <c r="B2008" s="13"/>
      <c r="C2008" s="13"/>
      <c r="D2008" s="76"/>
      <c r="E2008" s="75"/>
      <c r="F2008" s="15"/>
      <c r="G2008" s="78"/>
      <c r="H2008" s="15"/>
      <c r="I2008" s="193"/>
      <c r="J2008" s="77"/>
      <c r="K2008" s="4"/>
      <c r="L2008" s="4"/>
      <c r="M2008" s="4"/>
      <c r="N2008" s="185"/>
      <c r="O2008" s="4"/>
      <c r="P2008" s="4"/>
      <c r="Q2008" s="4"/>
      <c r="R2008" s="4"/>
      <c r="S2008" s="4"/>
      <c r="T2008" s="4"/>
      <c r="U2008" s="4"/>
      <c r="V2008" s="4"/>
      <c r="W2008" s="185"/>
      <c r="X2008" s="4"/>
      <c r="Y2008" s="4"/>
      <c r="Z2008" s="4"/>
      <c r="AA2008" s="4"/>
      <c r="AB2008" s="4"/>
      <c r="AC2008" s="4"/>
      <c r="AD2008" s="4"/>
      <c r="AE2008" s="236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5">
        <f ca="1">COUNTIFS(INDIRECT(Data!$J$2),"&lt;&gt;")</f>
        <v>0</v>
      </c>
      <c r="AQ2008" s="45">
        <f ca="1">COUNTIFS(INDIRECT(Data!$J$2),"P")</f>
        <v>0</v>
      </c>
      <c r="AR2008" s="45">
        <f ca="1">COUNTIFS(INDIRECT(Data!$J$2),"A")</f>
        <v>0</v>
      </c>
      <c r="AS2008" s="46">
        <f ca="1">COUNTIFS(INDIRECT(Data!$J$2),"L")</f>
        <v>0</v>
      </c>
      <c r="AT2008" s="47" t="str">
        <f ca="1">IFERROR(Attd_Sheet[[#This Row],[Classes Attended]]/Attd_Sheet[[#This Row],[Column1]],"")</f>
        <v/>
      </c>
      <c r="AU2008" s="26"/>
    </row>
    <row r="2009" spans="1:47" hidden="1" x14ac:dyDescent="0.25">
      <c r="A2009" s="42">
        <f>COUNTIFS(Attd_Sheet[Student ID],Attd_Sheet[[#This Row],[Student ID]])</f>
        <v>0</v>
      </c>
      <c r="B2009" s="13"/>
      <c r="C2009" s="13"/>
      <c r="D2009" s="76"/>
      <c r="E2009" s="75"/>
      <c r="F2009" s="15"/>
      <c r="G2009" s="78"/>
      <c r="H2009" s="15"/>
      <c r="I2009" s="193"/>
      <c r="J2009" s="77"/>
      <c r="K2009" s="4"/>
      <c r="L2009" s="4"/>
      <c r="M2009" s="4"/>
      <c r="N2009" s="185"/>
      <c r="O2009" s="4"/>
      <c r="P2009" s="4"/>
      <c r="Q2009" s="4"/>
      <c r="R2009" s="4"/>
      <c r="S2009" s="4"/>
      <c r="T2009" s="4"/>
      <c r="U2009" s="4"/>
      <c r="V2009" s="4"/>
      <c r="W2009" s="185"/>
      <c r="X2009" s="4"/>
      <c r="Y2009" s="4"/>
      <c r="Z2009" s="4"/>
      <c r="AA2009" s="4"/>
      <c r="AB2009" s="4"/>
      <c r="AC2009" s="4"/>
      <c r="AD2009" s="4"/>
      <c r="AE2009" s="236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5">
        <f ca="1">COUNTIFS(INDIRECT(Data!$J$2),"&lt;&gt;")</f>
        <v>0</v>
      </c>
      <c r="AQ2009" s="45">
        <f ca="1">COUNTIFS(INDIRECT(Data!$J$2),"P")</f>
        <v>0</v>
      </c>
      <c r="AR2009" s="45">
        <f ca="1">COUNTIFS(INDIRECT(Data!$J$2),"A")</f>
        <v>0</v>
      </c>
      <c r="AS2009" s="46">
        <f ca="1">COUNTIFS(INDIRECT(Data!$J$2),"L")</f>
        <v>0</v>
      </c>
      <c r="AT2009" s="47" t="str">
        <f ca="1">IFERROR(Attd_Sheet[[#This Row],[Classes Attended]]/Attd_Sheet[[#This Row],[Column1]],"")</f>
        <v/>
      </c>
      <c r="AU2009" s="26"/>
    </row>
    <row r="2010" spans="1:47" hidden="1" x14ac:dyDescent="0.25">
      <c r="A2010" s="42">
        <f>COUNTIFS(Attd_Sheet[Student ID],Attd_Sheet[[#This Row],[Student ID]])</f>
        <v>0</v>
      </c>
      <c r="B2010" s="13"/>
      <c r="C2010" s="13"/>
      <c r="D2010" s="76"/>
      <c r="E2010" s="75"/>
      <c r="F2010" s="15"/>
      <c r="G2010" s="78"/>
      <c r="H2010" s="15"/>
      <c r="I2010" s="193"/>
      <c r="J2010" s="77"/>
      <c r="K2010" s="4"/>
      <c r="L2010" s="4"/>
      <c r="M2010" s="4"/>
      <c r="N2010" s="185"/>
      <c r="O2010" s="4"/>
      <c r="P2010" s="4"/>
      <c r="Q2010" s="4"/>
      <c r="R2010" s="4"/>
      <c r="S2010" s="4"/>
      <c r="T2010" s="4"/>
      <c r="U2010" s="4"/>
      <c r="V2010" s="4"/>
      <c r="W2010" s="185"/>
      <c r="X2010" s="4"/>
      <c r="Y2010" s="4"/>
      <c r="Z2010" s="4"/>
      <c r="AA2010" s="4"/>
      <c r="AB2010" s="4"/>
      <c r="AC2010" s="4"/>
      <c r="AD2010" s="4"/>
      <c r="AE2010" s="236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5">
        <f ca="1">COUNTIFS(INDIRECT(Data!$J$2),"&lt;&gt;")</f>
        <v>0</v>
      </c>
      <c r="AQ2010" s="45">
        <f ca="1">COUNTIFS(INDIRECT(Data!$J$2),"P")</f>
        <v>0</v>
      </c>
      <c r="AR2010" s="45">
        <f ca="1">COUNTIFS(INDIRECT(Data!$J$2),"A")</f>
        <v>0</v>
      </c>
      <c r="AS2010" s="46">
        <f ca="1">COUNTIFS(INDIRECT(Data!$J$2),"L")</f>
        <v>0</v>
      </c>
      <c r="AT2010" s="47" t="str">
        <f ca="1">IFERROR(Attd_Sheet[[#This Row],[Classes Attended]]/Attd_Sheet[[#This Row],[Column1]],"")</f>
        <v/>
      </c>
      <c r="AU2010" s="26"/>
    </row>
    <row r="2011" spans="1:47" hidden="1" x14ac:dyDescent="0.25">
      <c r="A2011" s="42">
        <f>COUNTIFS(Attd_Sheet[Student ID],Attd_Sheet[[#This Row],[Student ID]])</f>
        <v>0</v>
      </c>
      <c r="B2011" s="13"/>
      <c r="C2011" s="13"/>
      <c r="D2011" s="76"/>
      <c r="E2011" s="75"/>
      <c r="F2011" s="15"/>
      <c r="G2011" s="78"/>
      <c r="H2011" s="15"/>
      <c r="I2011" s="193"/>
      <c r="J2011" s="77"/>
      <c r="K2011" s="4"/>
      <c r="L2011" s="4"/>
      <c r="M2011" s="4"/>
      <c r="N2011" s="185"/>
      <c r="O2011" s="4"/>
      <c r="P2011" s="4"/>
      <c r="Q2011" s="4"/>
      <c r="R2011" s="4"/>
      <c r="S2011" s="4"/>
      <c r="T2011" s="4"/>
      <c r="U2011" s="4"/>
      <c r="V2011" s="4"/>
      <c r="W2011" s="185"/>
      <c r="X2011" s="4"/>
      <c r="Y2011" s="4"/>
      <c r="Z2011" s="4"/>
      <c r="AA2011" s="4"/>
      <c r="AB2011" s="4"/>
      <c r="AC2011" s="4"/>
      <c r="AD2011" s="4"/>
      <c r="AE2011" s="236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5">
        <f ca="1">COUNTIFS(INDIRECT(Data!$J$2),"&lt;&gt;")</f>
        <v>0</v>
      </c>
      <c r="AQ2011" s="45">
        <f ca="1">COUNTIFS(INDIRECT(Data!$J$2),"P")</f>
        <v>0</v>
      </c>
      <c r="AR2011" s="45">
        <f ca="1">COUNTIFS(INDIRECT(Data!$J$2),"A")</f>
        <v>0</v>
      </c>
      <c r="AS2011" s="46">
        <f ca="1">COUNTIFS(INDIRECT(Data!$J$2),"L")</f>
        <v>0</v>
      </c>
      <c r="AT2011" s="47" t="str">
        <f ca="1">IFERROR(Attd_Sheet[[#This Row],[Classes Attended]]/Attd_Sheet[[#This Row],[Column1]],"")</f>
        <v/>
      </c>
      <c r="AU2011" s="26"/>
    </row>
    <row r="2012" spans="1:47" hidden="1" x14ac:dyDescent="0.25">
      <c r="A2012" s="42">
        <f>COUNTIFS(Attd_Sheet[Student ID],Attd_Sheet[[#This Row],[Student ID]])</f>
        <v>0</v>
      </c>
      <c r="B2012" s="13"/>
      <c r="C2012" s="13"/>
      <c r="D2012" s="76"/>
      <c r="E2012" s="75"/>
      <c r="F2012" s="15"/>
      <c r="G2012" s="78"/>
      <c r="H2012" s="15"/>
      <c r="I2012" s="193"/>
      <c r="J2012" s="77"/>
      <c r="K2012" s="4"/>
      <c r="L2012" s="4"/>
      <c r="M2012" s="4"/>
      <c r="N2012" s="185"/>
      <c r="O2012" s="4"/>
      <c r="P2012" s="4"/>
      <c r="Q2012" s="4"/>
      <c r="R2012" s="4"/>
      <c r="S2012" s="4"/>
      <c r="T2012" s="4"/>
      <c r="U2012" s="4"/>
      <c r="V2012" s="4"/>
      <c r="W2012" s="185"/>
      <c r="X2012" s="4"/>
      <c r="Y2012" s="4"/>
      <c r="Z2012" s="4"/>
      <c r="AA2012" s="4"/>
      <c r="AB2012" s="4"/>
      <c r="AC2012" s="4"/>
      <c r="AD2012" s="4"/>
      <c r="AE2012" s="236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5">
        <f ca="1">COUNTIFS(INDIRECT(Data!$J$2),"&lt;&gt;")</f>
        <v>0</v>
      </c>
      <c r="AQ2012" s="45">
        <f ca="1">COUNTIFS(INDIRECT(Data!$J$2),"P")</f>
        <v>0</v>
      </c>
      <c r="AR2012" s="45">
        <f ca="1">COUNTIFS(INDIRECT(Data!$J$2),"A")</f>
        <v>0</v>
      </c>
      <c r="AS2012" s="46">
        <f ca="1">COUNTIFS(INDIRECT(Data!$J$2),"L")</f>
        <v>0</v>
      </c>
      <c r="AT2012" s="47" t="str">
        <f ca="1">IFERROR(Attd_Sheet[[#This Row],[Classes Attended]]/Attd_Sheet[[#This Row],[Column1]],"")</f>
        <v/>
      </c>
      <c r="AU2012" s="26"/>
    </row>
    <row r="2013" spans="1:47" hidden="1" x14ac:dyDescent="0.25">
      <c r="A2013" s="42">
        <f>COUNTIFS(Attd_Sheet[Student ID],Attd_Sheet[[#This Row],[Student ID]])</f>
        <v>0</v>
      </c>
      <c r="B2013" s="13"/>
      <c r="C2013" s="13"/>
      <c r="D2013" s="76"/>
      <c r="E2013" s="75"/>
      <c r="F2013" s="15"/>
      <c r="G2013" s="78"/>
      <c r="H2013" s="15"/>
      <c r="I2013" s="193"/>
      <c r="J2013" s="77"/>
      <c r="K2013" s="4"/>
      <c r="L2013" s="4"/>
      <c r="M2013" s="4"/>
      <c r="N2013" s="185"/>
      <c r="O2013" s="4"/>
      <c r="P2013" s="4"/>
      <c r="Q2013" s="4"/>
      <c r="R2013" s="4"/>
      <c r="S2013" s="4"/>
      <c r="T2013" s="4"/>
      <c r="U2013" s="4"/>
      <c r="V2013" s="4"/>
      <c r="W2013" s="185"/>
      <c r="X2013" s="4"/>
      <c r="Y2013" s="4"/>
      <c r="Z2013" s="4"/>
      <c r="AA2013" s="4"/>
      <c r="AB2013" s="4"/>
      <c r="AC2013" s="4"/>
      <c r="AD2013" s="4"/>
      <c r="AE2013" s="236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5">
        <f ca="1">COUNTIFS(INDIRECT(Data!$J$2),"&lt;&gt;")</f>
        <v>0</v>
      </c>
      <c r="AQ2013" s="45">
        <f ca="1">COUNTIFS(INDIRECT(Data!$J$2),"P")</f>
        <v>0</v>
      </c>
      <c r="AR2013" s="45">
        <f ca="1">COUNTIFS(INDIRECT(Data!$J$2),"A")</f>
        <v>0</v>
      </c>
      <c r="AS2013" s="46">
        <f ca="1">COUNTIFS(INDIRECT(Data!$J$2),"L")</f>
        <v>0</v>
      </c>
      <c r="AT2013" s="47" t="str">
        <f ca="1">IFERROR(Attd_Sheet[[#This Row],[Classes Attended]]/Attd_Sheet[[#This Row],[Column1]],"")</f>
        <v/>
      </c>
      <c r="AU2013" s="26"/>
    </row>
    <row r="2014" spans="1:47" hidden="1" x14ac:dyDescent="0.25">
      <c r="A2014" s="42">
        <f>COUNTIFS(Attd_Sheet[Student ID],Attd_Sheet[[#This Row],[Student ID]])</f>
        <v>0</v>
      </c>
      <c r="B2014" s="13"/>
      <c r="C2014" s="13"/>
      <c r="D2014" s="76"/>
      <c r="E2014" s="75"/>
      <c r="F2014" s="15"/>
      <c r="G2014" s="78"/>
      <c r="H2014" s="15"/>
      <c r="I2014" s="193"/>
      <c r="J2014" s="77"/>
      <c r="K2014" s="4"/>
      <c r="L2014" s="4"/>
      <c r="M2014" s="4"/>
      <c r="N2014" s="185"/>
      <c r="O2014" s="4"/>
      <c r="P2014" s="4"/>
      <c r="Q2014" s="4"/>
      <c r="R2014" s="4"/>
      <c r="S2014" s="4"/>
      <c r="T2014" s="4"/>
      <c r="U2014" s="4"/>
      <c r="V2014" s="4"/>
      <c r="W2014" s="185"/>
      <c r="X2014" s="4"/>
      <c r="Y2014" s="4"/>
      <c r="Z2014" s="4"/>
      <c r="AA2014" s="4"/>
      <c r="AB2014" s="4"/>
      <c r="AC2014" s="4"/>
      <c r="AD2014" s="4"/>
      <c r="AE2014" s="236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5">
        <f ca="1">COUNTIFS(INDIRECT(Data!$J$2),"&lt;&gt;")</f>
        <v>0</v>
      </c>
      <c r="AQ2014" s="45">
        <f ca="1">COUNTIFS(INDIRECT(Data!$J$2),"P")</f>
        <v>0</v>
      </c>
      <c r="AR2014" s="45">
        <f ca="1">COUNTIFS(INDIRECT(Data!$J$2),"A")</f>
        <v>0</v>
      </c>
      <c r="AS2014" s="46">
        <f ca="1">COUNTIFS(INDIRECT(Data!$J$2),"L")</f>
        <v>0</v>
      </c>
      <c r="AT2014" s="47" t="str">
        <f ca="1">IFERROR(Attd_Sheet[[#This Row],[Classes Attended]]/Attd_Sheet[[#This Row],[Column1]],"")</f>
        <v/>
      </c>
      <c r="AU2014" s="26"/>
    </row>
    <row r="2015" spans="1:47" hidden="1" x14ac:dyDescent="0.25">
      <c r="A2015" s="42">
        <f>COUNTIFS(Attd_Sheet[Student ID],Attd_Sheet[[#This Row],[Student ID]])</f>
        <v>0</v>
      </c>
      <c r="B2015" s="13"/>
      <c r="C2015" s="13"/>
      <c r="D2015" s="76"/>
      <c r="E2015" s="75"/>
      <c r="F2015" s="15"/>
      <c r="G2015" s="78"/>
      <c r="H2015" s="15"/>
      <c r="I2015" s="193"/>
      <c r="J2015" s="77"/>
      <c r="K2015" s="4"/>
      <c r="L2015" s="4"/>
      <c r="M2015" s="4"/>
      <c r="N2015" s="185"/>
      <c r="O2015" s="4"/>
      <c r="P2015" s="4"/>
      <c r="Q2015" s="4"/>
      <c r="R2015" s="4"/>
      <c r="S2015" s="4"/>
      <c r="T2015" s="4"/>
      <c r="U2015" s="4"/>
      <c r="V2015" s="4"/>
      <c r="W2015" s="185"/>
      <c r="X2015" s="4"/>
      <c r="Y2015" s="4"/>
      <c r="Z2015" s="4"/>
      <c r="AA2015" s="4"/>
      <c r="AB2015" s="4"/>
      <c r="AC2015" s="4"/>
      <c r="AD2015" s="4"/>
      <c r="AE2015" s="236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5">
        <f ca="1">COUNTIFS(INDIRECT(Data!$J$2),"&lt;&gt;")</f>
        <v>0</v>
      </c>
      <c r="AQ2015" s="45">
        <f ca="1">COUNTIFS(INDIRECT(Data!$J$2),"P")</f>
        <v>0</v>
      </c>
      <c r="AR2015" s="45">
        <f ca="1">COUNTIFS(INDIRECT(Data!$J$2),"A")</f>
        <v>0</v>
      </c>
      <c r="AS2015" s="46">
        <f ca="1">COUNTIFS(INDIRECT(Data!$J$2),"L")</f>
        <v>0</v>
      </c>
      <c r="AT2015" s="47" t="str">
        <f ca="1">IFERROR(Attd_Sheet[[#This Row],[Classes Attended]]/Attd_Sheet[[#This Row],[Column1]],"")</f>
        <v/>
      </c>
      <c r="AU2015" s="26"/>
    </row>
    <row r="2016" spans="1:47" hidden="1" x14ac:dyDescent="0.25">
      <c r="A2016" s="42">
        <f>COUNTIFS(Attd_Sheet[Student ID],Attd_Sheet[[#This Row],[Student ID]])</f>
        <v>0</v>
      </c>
      <c r="B2016" s="13"/>
      <c r="C2016" s="13"/>
      <c r="D2016" s="76"/>
      <c r="E2016" s="75"/>
      <c r="F2016" s="15"/>
      <c r="G2016" s="78"/>
      <c r="H2016" s="15"/>
      <c r="I2016" s="193"/>
      <c r="J2016" s="77"/>
      <c r="K2016" s="4"/>
      <c r="L2016" s="4"/>
      <c r="M2016" s="4"/>
      <c r="N2016" s="185"/>
      <c r="O2016" s="4"/>
      <c r="P2016" s="4"/>
      <c r="Q2016" s="4"/>
      <c r="R2016" s="4"/>
      <c r="S2016" s="4"/>
      <c r="T2016" s="4"/>
      <c r="U2016" s="4"/>
      <c r="V2016" s="4"/>
      <c r="W2016" s="185"/>
      <c r="X2016" s="4"/>
      <c r="Y2016" s="4"/>
      <c r="Z2016" s="4"/>
      <c r="AA2016" s="4"/>
      <c r="AB2016" s="4"/>
      <c r="AC2016" s="4"/>
      <c r="AD2016" s="4"/>
      <c r="AE2016" s="236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5">
        <f ca="1">COUNTIFS(INDIRECT(Data!$J$2),"&lt;&gt;")</f>
        <v>0</v>
      </c>
      <c r="AQ2016" s="45">
        <f ca="1">COUNTIFS(INDIRECT(Data!$J$2),"P")</f>
        <v>0</v>
      </c>
      <c r="AR2016" s="45">
        <f ca="1">COUNTIFS(INDIRECT(Data!$J$2),"A")</f>
        <v>0</v>
      </c>
      <c r="AS2016" s="46">
        <f ca="1">COUNTIFS(INDIRECT(Data!$J$2),"L")</f>
        <v>0</v>
      </c>
      <c r="AT2016" s="47" t="str">
        <f ca="1">IFERROR(Attd_Sheet[[#This Row],[Classes Attended]]/Attd_Sheet[[#This Row],[Column1]],"")</f>
        <v/>
      </c>
      <c r="AU2016" s="26"/>
    </row>
    <row r="2017" spans="1:47" hidden="1" x14ac:dyDescent="0.25">
      <c r="A2017" s="42">
        <f>COUNTIFS(Attd_Sheet[Student ID],Attd_Sheet[[#This Row],[Student ID]])</f>
        <v>0</v>
      </c>
      <c r="B2017" s="13"/>
      <c r="C2017" s="13"/>
      <c r="D2017" s="76"/>
      <c r="E2017" s="75"/>
      <c r="F2017" s="15"/>
      <c r="G2017" s="78"/>
      <c r="H2017" s="15"/>
      <c r="I2017" s="193"/>
      <c r="J2017" s="77"/>
      <c r="K2017" s="4"/>
      <c r="L2017" s="4"/>
      <c r="M2017" s="4"/>
      <c r="N2017" s="185"/>
      <c r="O2017" s="4"/>
      <c r="P2017" s="4"/>
      <c r="Q2017" s="4"/>
      <c r="R2017" s="4"/>
      <c r="S2017" s="4"/>
      <c r="T2017" s="4"/>
      <c r="U2017" s="4"/>
      <c r="V2017" s="4"/>
      <c r="W2017" s="185"/>
      <c r="X2017" s="4"/>
      <c r="Y2017" s="4"/>
      <c r="Z2017" s="4"/>
      <c r="AA2017" s="4"/>
      <c r="AB2017" s="4"/>
      <c r="AC2017" s="4"/>
      <c r="AD2017" s="4"/>
      <c r="AE2017" s="236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5">
        <f ca="1">COUNTIFS(INDIRECT(Data!$J$2),"&lt;&gt;")</f>
        <v>0</v>
      </c>
      <c r="AQ2017" s="45">
        <f ca="1">COUNTIFS(INDIRECT(Data!$J$2),"P")</f>
        <v>0</v>
      </c>
      <c r="AR2017" s="45">
        <f ca="1">COUNTIFS(INDIRECT(Data!$J$2),"A")</f>
        <v>0</v>
      </c>
      <c r="AS2017" s="46">
        <f ca="1">COUNTIFS(INDIRECT(Data!$J$2),"L")</f>
        <v>0</v>
      </c>
      <c r="AT2017" s="47" t="str">
        <f ca="1">IFERROR(Attd_Sheet[[#This Row],[Classes Attended]]/Attd_Sheet[[#This Row],[Column1]],"")</f>
        <v/>
      </c>
      <c r="AU2017" s="26"/>
    </row>
    <row r="2018" spans="1:47" hidden="1" x14ac:dyDescent="0.25">
      <c r="A2018" s="42">
        <f>COUNTIFS(Attd_Sheet[Student ID],Attd_Sheet[[#This Row],[Student ID]])</f>
        <v>0</v>
      </c>
      <c r="B2018" s="13"/>
      <c r="C2018" s="13"/>
      <c r="D2018" s="76"/>
      <c r="E2018" s="75"/>
      <c r="F2018" s="15"/>
      <c r="G2018" s="78"/>
      <c r="H2018" s="15"/>
      <c r="I2018" s="193"/>
      <c r="J2018" s="77"/>
      <c r="K2018" s="4"/>
      <c r="L2018" s="4"/>
      <c r="M2018" s="4"/>
      <c r="N2018" s="185"/>
      <c r="O2018" s="4"/>
      <c r="P2018" s="4"/>
      <c r="Q2018" s="4"/>
      <c r="R2018" s="4"/>
      <c r="S2018" s="4"/>
      <c r="T2018" s="4"/>
      <c r="U2018" s="4"/>
      <c r="V2018" s="4"/>
      <c r="W2018" s="185"/>
      <c r="X2018" s="4"/>
      <c r="Y2018" s="4"/>
      <c r="Z2018" s="4"/>
      <c r="AA2018" s="4"/>
      <c r="AB2018" s="4"/>
      <c r="AC2018" s="4"/>
      <c r="AD2018" s="4"/>
      <c r="AE2018" s="236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5">
        <f ca="1">COUNTIFS(INDIRECT(Data!$J$2),"&lt;&gt;")</f>
        <v>0</v>
      </c>
      <c r="AQ2018" s="45">
        <f ca="1">COUNTIFS(INDIRECT(Data!$J$2),"P")</f>
        <v>0</v>
      </c>
      <c r="AR2018" s="45">
        <f ca="1">COUNTIFS(INDIRECT(Data!$J$2),"A")</f>
        <v>0</v>
      </c>
      <c r="AS2018" s="46">
        <f ca="1">COUNTIFS(INDIRECT(Data!$J$2),"L")</f>
        <v>0</v>
      </c>
      <c r="AT2018" s="47" t="str">
        <f ca="1">IFERROR(Attd_Sheet[[#This Row],[Classes Attended]]/Attd_Sheet[[#This Row],[Column1]],"")</f>
        <v/>
      </c>
      <c r="AU2018" s="26"/>
    </row>
    <row r="2019" spans="1:47" hidden="1" x14ac:dyDescent="0.25">
      <c r="A2019" s="42">
        <f>COUNTIFS(Attd_Sheet[Student ID],Attd_Sheet[[#This Row],[Student ID]])</f>
        <v>0</v>
      </c>
      <c r="B2019" s="13"/>
      <c r="C2019" s="13"/>
      <c r="D2019" s="76"/>
      <c r="E2019" s="75"/>
      <c r="F2019" s="15"/>
      <c r="G2019" s="78"/>
      <c r="H2019" s="15"/>
      <c r="I2019" s="193"/>
      <c r="J2019" s="77"/>
      <c r="K2019" s="4"/>
      <c r="L2019" s="4"/>
      <c r="M2019" s="4"/>
      <c r="N2019" s="185"/>
      <c r="O2019" s="4"/>
      <c r="P2019" s="4"/>
      <c r="Q2019" s="4"/>
      <c r="R2019" s="4"/>
      <c r="S2019" s="4"/>
      <c r="T2019" s="4"/>
      <c r="U2019" s="4"/>
      <c r="V2019" s="4"/>
      <c r="W2019" s="185"/>
      <c r="X2019" s="4"/>
      <c r="Y2019" s="4"/>
      <c r="Z2019" s="4"/>
      <c r="AA2019" s="4"/>
      <c r="AB2019" s="4"/>
      <c r="AC2019" s="4"/>
      <c r="AD2019" s="4"/>
      <c r="AE2019" s="236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5">
        <f ca="1">COUNTIFS(INDIRECT(Data!$J$2),"&lt;&gt;")</f>
        <v>0</v>
      </c>
      <c r="AQ2019" s="45">
        <f ca="1">COUNTIFS(INDIRECT(Data!$J$2),"P")</f>
        <v>0</v>
      </c>
      <c r="AR2019" s="45">
        <f ca="1">COUNTIFS(INDIRECT(Data!$J$2),"A")</f>
        <v>0</v>
      </c>
      <c r="AS2019" s="46">
        <f ca="1">COUNTIFS(INDIRECT(Data!$J$2),"L")</f>
        <v>0</v>
      </c>
      <c r="AT2019" s="47" t="str">
        <f ca="1">IFERROR(Attd_Sheet[[#This Row],[Classes Attended]]/Attd_Sheet[[#This Row],[Column1]],"")</f>
        <v/>
      </c>
      <c r="AU2019" s="26"/>
    </row>
    <row r="2020" spans="1:47" hidden="1" x14ac:dyDescent="0.25">
      <c r="A2020" s="42">
        <f>COUNTIFS(Attd_Sheet[Student ID],Attd_Sheet[[#This Row],[Student ID]])</f>
        <v>0</v>
      </c>
      <c r="B2020" s="13"/>
      <c r="C2020" s="13"/>
      <c r="D2020" s="76"/>
      <c r="E2020" s="75"/>
      <c r="F2020" s="15"/>
      <c r="G2020" s="78"/>
      <c r="H2020" s="15"/>
      <c r="I2020" s="193"/>
      <c r="J2020" s="77"/>
      <c r="K2020" s="4"/>
      <c r="L2020" s="4"/>
      <c r="M2020" s="4"/>
      <c r="N2020" s="185"/>
      <c r="O2020" s="4"/>
      <c r="P2020" s="4"/>
      <c r="Q2020" s="4"/>
      <c r="R2020" s="4"/>
      <c r="S2020" s="4"/>
      <c r="T2020" s="4"/>
      <c r="U2020" s="4"/>
      <c r="V2020" s="4"/>
      <c r="W2020" s="185"/>
      <c r="X2020" s="4"/>
      <c r="Y2020" s="4"/>
      <c r="Z2020" s="4"/>
      <c r="AA2020" s="4"/>
      <c r="AB2020" s="4"/>
      <c r="AC2020" s="4"/>
      <c r="AD2020" s="4"/>
      <c r="AE2020" s="236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5">
        <f ca="1">COUNTIFS(INDIRECT(Data!$J$2),"&lt;&gt;")</f>
        <v>0</v>
      </c>
      <c r="AQ2020" s="45">
        <f ca="1">COUNTIFS(INDIRECT(Data!$J$2),"P")</f>
        <v>0</v>
      </c>
      <c r="AR2020" s="45">
        <f ca="1">COUNTIFS(INDIRECT(Data!$J$2),"A")</f>
        <v>0</v>
      </c>
      <c r="AS2020" s="46">
        <f ca="1">COUNTIFS(INDIRECT(Data!$J$2),"L")</f>
        <v>0</v>
      </c>
      <c r="AT2020" s="47" t="str">
        <f ca="1">IFERROR(Attd_Sheet[[#This Row],[Classes Attended]]/Attd_Sheet[[#This Row],[Column1]],"")</f>
        <v/>
      </c>
      <c r="AU2020" s="26"/>
    </row>
    <row r="2021" spans="1:47" hidden="1" x14ac:dyDescent="0.25">
      <c r="A2021" s="42">
        <f>COUNTIFS(Attd_Sheet[Student ID],Attd_Sheet[[#This Row],[Student ID]])</f>
        <v>0</v>
      </c>
      <c r="B2021" s="13"/>
      <c r="C2021" s="13"/>
      <c r="D2021" s="76"/>
      <c r="E2021" s="75"/>
      <c r="F2021" s="15"/>
      <c r="G2021" s="78"/>
      <c r="H2021" s="15"/>
      <c r="I2021" s="193"/>
      <c r="J2021" s="77"/>
      <c r="K2021" s="4"/>
      <c r="L2021" s="4"/>
      <c r="M2021" s="4"/>
      <c r="N2021" s="185"/>
      <c r="O2021" s="4"/>
      <c r="P2021" s="4"/>
      <c r="Q2021" s="4"/>
      <c r="R2021" s="4"/>
      <c r="S2021" s="4"/>
      <c r="T2021" s="4"/>
      <c r="U2021" s="4"/>
      <c r="V2021" s="4"/>
      <c r="W2021" s="185"/>
      <c r="X2021" s="4"/>
      <c r="Y2021" s="4"/>
      <c r="Z2021" s="4"/>
      <c r="AA2021" s="4"/>
      <c r="AB2021" s="4"/>
      <c r="AC2021" s="4"/>
      <c r="AD2021" s="4"/>
      <c r="AE2021" s="236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5">
        <f ca="1">COUNTIFS(INDIRECT(Data!$J$2),"&lt;&gt;")</f>
        <v>0</v>
      </c>
      <c r="AQ2021" s="45">
        <f ca="1">COUNTIFS(INDIRECT(Data!$J$2),"P")</f>
        <v>0</v>
      </c>
      <c r="AR2021" s="45">
        <f ca="1">COUNTIFS(INDIRECT(Data!$J$2),"A")</f>
        <v>0</v>
      </c>
      <c r="AS2021" s="46">
        <f ca="1">COUNTIFS(INDIRECT(Data!$J$2),"L")</f>
        <v>0</v>
      </c>
      <c r="AT2021" s="47" t="str">
        <f ca="1">IFERROR(Attd_Sheet[[#This Row],[Classes Attended]]/Attd_Sheet[[#This Row],[Column1]],"")</f>
        <v/>
      </c>
      <c r="AU2021" s="26"/>
    </row>
    <row r="2022" spans="1:47" hidden="1" x14ac:dyDescent="0.25">
      <c r="A2022" s="42">
        <f>COUNTIFS(Attd_Sheet[Student ID],Attd_Sheet[[#This Row],[Student ID]])</f>
        <v>0</v>
      </c>
      <c r="B2022" s="13"/>
      <c r="C2022" s="13"/>
      <c r="D2022" s="76"/>
      <c r="E2022" s="75"/>
      <c r="F2022" s="15"/>
      <c r="G2022" s="78"/>
      <c r="H2022" s="15"/>
      <c r="I2022" s="193"/>
      <c r="J2022" s="77"/>
      <c r="K2022" s="4"/>
      <c r="L2022" s="4"/>
      <c r="M2022" s="4"/>
      <c r="N2022" s="185"/>
      <c r="O2022" s="4"/>
      <c r="P2022" s="4"/>
      <c r="Q2022" s="4"/>
      <c r="R2022" s="4"/>
      <c r="S2022" s="4"/>
      <c r="T2022" s="4"/>
      <c r="U2022" s="4"/>
      <c r="V2022" s="4"/>
      <c r="W2022" s="185"/>
      <c r="X2022" s="4"/>
      <c r="Y2022" s="4"/>
      <c r="Z2022" s="4"/>
      <c r="AA2022" s="4"/>
      <c r="AB2022" s="4"/>
      <c r="AC2022" s="4"/>
      <c r="AD2022" s="4"/>
      <c r="AE2022" s="236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5">
        <f ca="1">COUNTIFS(INDIRECT(Data!$J$2),"&lt;&gt;")</f>
        <v>0</v>
      </c>
      <c r="AQ2022" s="45">
        <f ca="1">COUNTIFS(INDIRECT(Data!$J$2),"P")</f>
        <v>0</v>
      </c>
      <c r="AR2022" s="45">
        <f ca="1">COUNTIFS(INDIRECT(Data!$J$2),"A")</f>
        <v>0</v>
      </c>
      <c r="AS2022" s="46">
        <f ca="1">COUNTIFS(INDIRECT(Data!$J$2),"L")</f>
        <v>0</v>
      </c>
      <c r="AT2022" s="47" t="str">
        <f ca="1">IFERROR(Attd_Sheet[[#This Row],[Classes Attended]]/Attd_Sheet[[#This Row],[Column1]],"")</f>
        <v/>
      </c>
      <c r="AU2022" s="26"/>
    </row>
    <row r="2023" spans="1:47" hidden="1" x14ac:dyDescent="0.25">
      <c r="A2023" s="42">
        <f>COUNTIFS(Attd_Sheet[Student ID],Attd_Sheet[[#This Row],[Student ID]])</f>
        <v>0</v>
      </c>
      <c r="B2023" s="13"/>
      <c r="C2023" s="13"/>
      <c r="D2023" s="76"/>
      <c r="E2023" s="75"/>
      <c r="F2023" s="15"/>
      <c r="G2023" s="78"/>
      <c r="H2023" s="15"/>
      <c r="I2023" s="193"/>
      <c r="J2023" s="77"/>
      <c r="K2023" s="4"/>
      <c r="L2023" s="4"/>
      <c r="M2023" s="4"/>
      <c r="N2023" s="185"/>
      <c r="O2023" s="4"/>
      <c r="P2023" s="4"/>
      <c r="Q2023" s="4"/>
      <c r="R2023" s="4"/>
      <c r="S2023" s="4"/>
      <c r="T2023" s="4"/>
      <c r="U2023" s="4"/>
      <c r="V2023" s="4"/>
      <c r="W2023" s="185"/>
      <c r="X2023" s="4"/>
      <c r="Y2023" s="4"/>
      <c r="Z2023" s="4"/>
      <c r="AA2023" s="4"/>
      <c r="AB2023" s="4"/>
      <c r="AC2023" s="4"/>
      <c r="AD2023" s="4"/>
      <c r="AE2023" s="236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5">
        <f ca="1">COUNTIFS(INDIRECT(Data!$J$2),"&lt;&gt;")</f>
        <v>0</v>
      </c>
      <c r="AQ2023" s="45">
        <f ca="1">COUNTIFS(INDIRECT(Data!$J$2),"P")</f>
        <v>0</v>
      </c>
      <c r="AR2023" s="45">
        <f ca="1">COUNTIFS(INDIRECT(Data!$J$2),"A")</f>
        <v>0</v>
      </c>
      <c r="AS2023" s="46">
        <f ca="1">COUNTIFS(INDIRECT(Data!$J$2),"L")</f>
        <v>0</v>
      </c>
      <c r="AT2023" s="47" t="str">
        <f ca="1">IFERROR(Attd_Sheet[[#This Row],[Classes Attended]]/Attd_Sheet[[#This Row],[Column1]],"")</f>
        <v/>
      </c>
      <c r="AU2023" s="26"/>
    </row>
    <row r="2024" spans="1:47" hidden="1" x14ac:dyDescent="0.25">
      <c r="A2024" s="42">
        <f>COUNTIFS(Attd_Sheet[Student ID],Attd_Sheet[[#This Row],[Student ID]])</f>
        <v>0</v>
      </c>
      <c r="B2024" s="13"/>
      <c r="C2024" s="13"/>
      <c r="D2024" s="76"/>
      <c r="E2024" s="75"/>
      <c r="F2024" s="15"/>
      <c r="G2024" s="78"/>
      <c r="H2024" s="15"/>
      <c r="I2024" s="193"/>
      <c r="J2024" s="77"/>
      <c r="K2024" s="4"/>
      <c r="L2024" s="4"/>
      <c r="M2024" s="4"/>
      <c r="N2024" s="185"/>
      <c r="O2024" s="4"/>
      <c r="P2024" s="4"/>
      <c r="Q2024" s="4"/>
      <c r="R2024" s="4"/>
      <c r="S2024" s="4"/>
      <c r="T2024" s="4"/>
      <c r="U2024" s="4"/>
      <c r="V2024" s="4"/>
      <c r="W2024" s="185"/>
      <c r="X2024" s="4"/>
      <c r="Y2024" s="4"/>
      <c r="Z2024" s="4"/>
      <c r="AA2024" s="4"/>
      <c r="AB2024" s="4"/>
      <c r="AC2024" s="4"/>
      <c r="AD2024" s="4"/>
      <c r="AE2024" s="236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5">
        <f ca="1">COUNTIFS(INDIRECT(Data!$J$2),"&lt;&gt;")</f>
        <v>0</v>
      </c>
      <c r="AQ2024" s="45">
        <f ca="1">COUNTIFS(INDIRECT(Data!$J$2),"P")</f>
        <v>0</v>
      </c>
      <c r="AR2024" s="45">
        <f ca="1">COUNTIFS(INDIRECT(Data!$J$2),"A")</f>
        <v>0</v>
      </c>
      <c r="AS2024" s="46">
        <f ca="1">COUNTIFS(INDIRECT(Data!$J$2),"L")</f>
        <v>0</v>
      </c>
      <c r="AT2024" s="47" t="str">
        <f ca="1">IFERROR(Attd_Sheet[[#This Row],[Classes Attended]]/Attd_Sheet[[#This Row],[Column1]],"")</f>
        <v/>
      </c>
      <c r="AU2024" s="26"/>
    </row>
    <row r="2025" spans="1:47" hidden="1" x14ac:dyDescent="0.25">
      <c r="A2025" s="42">
        <f>COUNTIFS(Attd_Sheet[Student ID],Attd_Sheet[[#This Row],[Student ID]])</f>
        <v>0</v>
      </c>
      <c r="B2025" s="13"/>
      <c r="C2025" s="13"/>
      <c r="D2025" s="76"/>
      <c r="E2025" s="75"/>
      <c r="F2025" s="15"/>
      <c r="G2025" s="78"/>
      <c r="H2025" s="15"/>
      <c r="I2025" s="193"/>
      <c r="J2025" s="77"/>
      <c r="K2025" s="4"/>
      <c r="L2025" s="4"/>
      <c r="M2025" s="4"/>
      <c r="N2025" s="185"/>
      <c r="O2025" s="4"/>
      <c r="P2025" s="4"/>
      <c r="Q2025" s="4"/>
      <c r="R2025" s="4"/>
      <c r="S2025" s="4"/>
      <c r="T2025" s="4"/>
      <c r="U2025" s="4"/>
      <c r="V2025" s="4"/>
      <c r="W2025" s="185"/>
      <c r="X2025" s="4"/>
      <c r="Y2025" s="4"/>
      <c r="Z2025" s="4"/>
      <c r="AA2025" s="4"/>
      <c r="AB2025" s="4"/>
      <c r="AC2025" s="4"/>
      <c r="AD2025" s="4"/>
      <c r="AE2025" s="236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5">
        <f ca="1">COUNTIFS(INDIRECT(Data!$J$2),"&lt;&gt;")</f>
        <v>0</v>
      </c>
      <c r="AQ2025" s="45">
        <f ca="1">COUNTIFS(INDIRECT(Data!$J$2),"P")</f>
        <v>0</v>
      </c>
      <c r="AR2025" s="45">
        <f ca="1">COUNTIFS(INDIRECT(Data!$J$2),"A")</f>
        <v>0</v>
      </c>
      <c r="AS2025" s="46">
        <f ca="1">COUNTIFS(INDIRECT(Data!$J$2),"L")</f>
        <v>0</v>
      </c>
      <c r="AT2025" s="47" t="str">
        <f ca="1">IFERROR(Attd_Sheet[[#This Row],[Classes Attended]]/Attd_Sheet[[#This Row],[Column1]],"")</f>
        <v/>
      </c>
      <c r="AU2025" s="26"/>
    </row>
    <row r="2026" spans="1:47" hidden="1" x14ac:dyDescent="0.25">
      <c r="A2026" s="42">
        <f>COUNTIFS(Attd_Sheet[Student ID],Attd_Sheet[[#This Row],[Student ID]])</f>
        <v>0</v>
      </c>
      <c r="B2026" s="13"/>
      <c r="C2026" s="13"/>
      <c r="D2026" s="76"/>
      <c r="E2026" s="75"/>
      <c r="F2026" s="15"/>
      <c r="G2026" s="78"/>
      <c r="H2026" s="15"/>
      <c r="I2026" s="193"/>
      <c r="J2026" s="77"/>
      <c r="K2026" s="4"/>
      <c r="L2026" s="4"/>
      <c r="M2026" s="4"/>
      <c r="N2026" s="185"/>
      <c r="O2026" s="4"/>
      <c r="P2026" s="4"/>
      <c r="Q2026" s="4"/>
      <c r="R2026" s="4"/>
      <c r="S2026" s="4"/>
      <c r="T2026" s="4"/>
      <c r="U2026" s="4"/>
      <c r="V2026" s="4"/>
      <c r="W2026" s="185"/>
      <c r="X2026" s="4"/>
      <c r="Y2026" s="4"/>
      <c r="Z2026" s="4"/>
      <c r="AA2026" s="4"/>
      <c r="AB2026" s="4"/>
      <c r="AC2026" s="4"/>
      <c r="AD2026" s="4"/>
      <c r="AE2026" s="236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5">
        <f ca="1">COUNTIFS(INDIRECT(Data!$J$2),"&lt;&gt;")</f>
        <v>0</v>
      </c>
      <c r="AQ2026" s="45">
        <f ca="1">COUNTIFS(INDIRECT(Data!$J$2),"P")</f>
        <v>0</v>
      </c>
      <c r="AR2026" s="45">
        <f ca="1">COUNTIFS(INDIRECT(Data!$J$2),"A")</f>
        <v>0</v>
      </c>
      <c r="AS2026" s="46">
        <f ca="1">COUNTIFS(INDIRECT(Data!$J$2),"L")</f>
        <v>0</v>
      </c>
      <c r="AT2026" s="47" t="str">
        <f ca="1">IFERROR(Attd_Sheet[[#This Row],[Classes Attended]]/Attd_Sheet[[#This Row],[Column1]],"")</f>
        <v/>
      </c>
      <c r="AU2026" s="26"/>
    </row>
    <row r="2027" spans="1:47" hidden="1" x14ac:dyDescent="0.25">
      <c r="A2027" s="42">
        <f>COUNTIFS(Attd_Sheet[Student ID],Attd_Sheet[[#This Row],[Student ID]])</f>
        <v>0</v>
      </c>
      <c r="B2027" s="13"/>
      <c r="C2027" s="13"/>
      <c r="D2027" s="76"/>
      <c r="E2027" s="75"/>
      <c r="F2027" s="15"/>
      <c r="G2027" s="78"/>
      <c r="H2027" s="15"/>
      <c r="I2027" s="193"/>
      <c r="J2027" s="77"/>
      <c r="K2027" s="4"/>
      <c r="L2027" s="4"/>
      <c r="M2027" s="4"/>
      <c r="N2027" s="185"/>
      <c r="O2027" s="4"/>
      <c r="P2027" s="4"/>
      <c r="Q2027" s="4"/>
      <c r="R2027" s="4"/>
      <c r="S2027" s="4"/>
      <c r="T2027" s="4"/>
      <c r="U2027" s="4"/>
      <c r="V2027" s="4"/>
      <c r="W2027" s="185"/>
      <c r="X2027" s="4"/>
      <c r="Y2027" s="4"/>
      <c r="Z2027" s="4"/>
      <c r="AA2027" s="4"/>
      <c r="AB2027" s="4"/>
      <c r="AC2027" s="4"/>
      <c r="AD2027" s="4"/>
      <c r="AE2027" s="236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5">
        <f ca="1">COUNTIFS(INDIRECT(Data!$J$2),"&lt;&gt;")</f>
        <v>0</v>
      </c>
      <c r="AQ2027" s="45">
        <f ca="1">COUNTIFS(INDIRECT(Data!$J$2),"P")</f>
        <v>0</v>
      </c>
      <c r="AR2027" s="45">
        <f ca="1">COUNTIFS(INDIRECT(Data!$J$2),"A")</f>
        <v>0</v>
      </c>
      <c r="AS2027" s="46">
        <f ca="1">COUNTIFS(INDIRECT(Data!$J$2),"L")</f>
        <v>0</v>
      </c>
      <c r="AT2027" s="47" t="str">
        <f ca="1">IFERROR(Attd_Sheet[[#This Row],[Classes Attended]]/Attd_Sheet[[#This Row],[Column1]],"")</f>
        <v/>
      </c>
      <c r="AU2027" s="26"/>
    </row>
    <row r="2028" spans="1:47" hidden="1" x14ac:dyDescent="0.25">
      <c r="A2028" s="42">
        <f>COUNTIFS(Attd_Sheet[Student ID],Attd_Sheet[[#This Row],[Student ID]])</f>
        <v>0</v>
      </c>
      <c r="B2028" s="13"/>
      <c r="C2028" s="13"/>
      <c r="D2028" s="76"/>
      <c r="E2028" s="75"/>
      <c r="F2028" s="15"/>
      <c r="G2028" s="78"/>
      <c r="H2028" s="15"/>
      <c r="I2028" s="193"/>
      <c r="J2028" s="77"/>
      <c r="K2028" s="4"/>
      <c r="L2028" s="4"/>
      <c r="M2028" s="4"/>
      <c r="N2028" s="185"/>
      <c r="O2028" s="4"/>
      <c r="P2028" s="4"/>
      <c r="Q2028" s="4"/>
      <c r="R2028" s="4"/>
      <c r="S2028" s="4"/>
      <c r="T2028" s="4"/>
      <c r="U2028" s="4"/>
      <c r="V2028" s="4"/>
      <c r="W2028" s="185"/>
      <c r="X2028" s="4"/>
      <c r="Y2028" s="4"/>
      <c r="Z2028" s="4"/>
      <c r="AA2028" s="4"/>
      <c r="AB2028" s="4"/>
      <c r="AC2028" s="4"/>
      <c r="AD2028" s="4"/>
      <c r="AE2028" s="236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5">
        <f ca="1">COUNTIFS(INDIRECT(Data!$J$2),"&lt;&gt;")</f>
        <v>0</v>
      </c>
      <c r="AQ2028" s="45">
        <f ca="1">COUNTIFS(INDIRECT(Data!$J$2),"P")</f>
        <v>0</v>
      </c>
      <c r="AR2028" s="45">
        <f ca="1">COUNTIFS(INDIRECT(Data!$J$2),"A")</f>
        <v>0</v>
      </c>
      <c r="AS2028" s="46">
        <f ca="1">COUNTIFS(INDIRECT(Data!$J$2),"L")</f>
        <v>0</v>
      </c>
      <c r="AT2028" s="47" t="str">
        <f ca="1">IFERROR(Attd_Sheet[[#This Row],[Classes Attended]]/Attd_Sheet[[#This Row],[Column1]],"")</f>
        <v/>
      </c>
      <c r="AU2028" s="26"/>
    </row>
    <row r="2029" spans="1:47" hidden="1" x14ac:dyDescent="0.25">
      <c r="A2029" s="42">
        <f>COUNTIFS(Attd_Sheet[Student ID],Attd_Sheet[[#This Row],[Student ID]])</f>
        <v>0</v>
      </c>
      <c r="B2029" s="13"/>
      <c r="C2029" s="13"/>
      <c r="D2029" s="76"/>
      <c r="E2029" s="75"/>
      <c r="F2029" s="15"/>
      <c r="G2029" s="78"/>
      <c r="H2029" s="15"/>
      <c r="I2029" s="193"/>
      <c r="J2029" s="77"/>
      <c r="K2029" s="4"/>
      <c r="L2029" s="4"/>
      <c r="M2029" s="4"/>
      <c r="N2029" s="185"/>
      <c r="O2029" s="4"/>
      <c r="P2029" s="4"/>
      <c r="Q2029" s="4"/>
      <c r="R2029" s="4"/>
      <c r="S2029" s="4"/>
      <c r="T2029" s="4"/>
      <c r="U2029" s="4"/>
      <c r="V2029" s="4"/>
      <c r="W2029" s="185"/>
      <c r="X2029" s="4"/>
      <c r="Y2029" s="4"/>
      <c r="Z2029" s="4"/>
      <c r="AA2029" s="4"/>
      <c r="AB2029" s="4"/>
      <c r="AC2029" s="4"/>
      <c r="AD2029" s="4"/>
      <c r="AE2029" s="236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5">
        <f ca="1">COUNTIFS(INDIRECT(Data!$J$2),"&lt;&gt;")</f>
        <v>0</v>
      </c>
      <c r="AQ2029" s="45">
        <f ca="1">COUNTIFS(INDIRECT(Data!$J$2),"P")</f>
        <v>0</v>
      </c>
      <c r="AR2029" s="45">
        <f ca="1">COUNTIFS(INDIRECT(Data!$J$2),"A")</f>
        <v>0</v>
      </c>
      <c r="AS2029" s="46">
        <f ca="1">COUNTIFS(INDIRECT(Data!$J$2),"L")</f>
        <v>0</v>
      </c>
      <c r="AT2029" s="47" t="str">
        <f ca="1">IFERROR(Attd_Sheet[[#This Row],[Classes Attended]]/Attd_Sheet[[#This Row],[Column1]],"")</f>
        <v/>
      </c>
      <c r="AU2029" s="26"/>
    </row>
    <row r="2030" spans="1:47" hidden="1" x14ac:dyDescent="0.25">
      <c r="A2030" s="42">
        <f>COUNTIFS(Attd_Sheet[Student ID],Attd_Sheet[[#This Row],[Student ID]])</f>
        <v>0</v>
      </c>
      <c r="B2030" s="13"/>
      <c r="C2030" s="13"/>
      <c r="D2030" s="76"/>
      <c r="E2030" s="75"/>
      <c r="F2030" s="15"/>
      <c r="G2030" s="78"/>
      <c r="H2030" s="15"/>
      <c r="I2030" s="193"/>
      <c r="J2030" s="77"/>
      <c r="K2030" s="4"/>
      <c r="L2030" s="4"/>
      <c r="M2030" s="4"/>
      <c r="N2030" s="185"/>
      <c r="O2030" s="4"/>
      <c r="P2030" s="4"/>
      <c r="Q2030" s="4"/>
      <c r="R2030" s="4"/>
      <c r="S2030" s="4"/>
      <c r="T2030" s="4"/>
      <c r="U2030" s="4"/>
      <c r="V2030" s="4"/>
      <c r="W2030" s="185"/>
      <c r="X2030" s="4"/>
      <c r="Y2030" s="4"/>
      <c r="Z2030" s="4"/>
      <c r="AA2030" s="4"/>
      <c r="AB2030" s="4"/>
      <c r="AC2030" s="4"/>
      <c r="AD2030" s="4"/>
      <c r="AE2030" s="236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5">
        <f ca="1">COUNTIFS(INDIRECT(Data!$J$2),"&lt;&gt;")</f>
        <v>0</v>
      </c>
      <c r="AQ2030" s="45">
        <f ca="1">COUNTIFS(INDIRECT(Data!$J$2),"P")</f>
        <v>0</v>
      </c>
      <c r="AR2030" s="45">
        <f ca="1">COUNTIFS(INDIRECT(Data!$J$2),"A")</f>
        <v>0</v>
      </c>
      <c r="AS2030" s="46">
        <f ca="1">COUNTIFS(INDIRECT(Data!$J$2),"L")</f>
        <v>0</v>
      </c>
      <c r="AT2030" s="47" t="str">
        <f ca="1">IFERROR(Attd_Sheet[[#This Row],[Classes Attended]]/Attd_Sheet[[#This Row],[Column1]],"")</f>
        <v/>
      </c>
      <c r="AU2030" s="26"/>
    </row>
    <row r="2031" spans="1:47" hidden="1" x14ac:dyDescent="0.25">
      <c r="A2031" s="42">
        <f>COUNTIFS(Attd_Sheet[Student ID],Attd_Sheet[[#This Row],[Student ID]])</f>
        <v>0</v>
      </c>
      <c r="B2031" s="13"/>
      <c r="C2031" s="13"/>
      <c r="D2031" s="76"/>
      <c r="E2031" s="75"/>
      <c r="F2031" s="15"/>
      <c r="G2031" s="78"/>
      <c r="H2031" s="15"/>
      <c r="I2031" s="193"/>
      <c r="J2031" s="77"/>
      <c r="K2031" s="4"/>
      <c r="L2031" s="4"/>
      <c r="M2031" s="4"/>
      <c r="N2031" s="185"/>
      <c r="O2031" s="4"/>
      <c r="P2031" s="4"/>
      <c r="Q2031" s="4"/>
      <c r="R2031" s="4"/>
      <c r="S2031" s="4"/>
      <c r="T2031" s="4"/>
      <c r="U2031" s="4"/>
      <c r="V2031" s="4"/>
      <c r="W2031" s="185"/>
      <c r="X2031" s="4"/>
      <c r="Y2031" s="4"/>
      <c r="Z2031" s="4"/>
      <c r="AA2031" s="4"/>
      <c r="AB2031" s="4"/>
      <c r="AC2031" s="4"/>
      <c r="AD2031" s="4"/>
      <c r="AE2031" s="236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5">
        <f ca="1">COUNTIFS(INDIRECT(Data!$J$2),"&lt;&gt;")</f>
        <v>0</v>
      </c>
      <c r="AQ2031" s="45">
        <f ca="1">COUNTIFS(INDIRECT(Data!$J$2),"P")</f>
        <v>0</v>
      </c>
      <c r="AR2031" s="45">
        <f ca="1">COUNTIFS(INDIRECT(Data!$J$2),"A")</f>
        <v>0</v>
      </c>
      <c r="AS2031" s="46">
        <f ca="1">COUNTIFS(INDIRECT(Data!$J$2),"L")</f>
        <v>0</v>
      </c>
      <c r="AT2031" s="47" t="str">
        <f ca="1">IFERROR(Attd_Sheet[[#This Row],[Classes Attended]]/Attd_Sheet[[#This Row],[Column1]],"")</f>
        <v/>
      </c>
      <c r="AU2031" s="26"/>
    </row>
    <row r="2032" spans="1:47" hidden="1" x14ac:dyDescent="0.25">
      <c r="A2032" s="42">
        <f>COUNTIFS(Attd_Sheet[Student ID],Attd_Sheet[[#This Row],[Student ID]])</f>
        <v>0</v>
      </c>
      <c r="B2032" s="13"/>
      <c r="C2032" s="13"/>
      <c r="D2032" s="76"/>
      <c r="E2032" s="75"/>
      <c r="F2032" s="15"/>
      <c r="G2032" s="78"/>
      <c r="H2032" s="15"/>
      <c r="I2032" s="193"/>
      <c r="J2032" s="77"/>
      <c r="K2032" s="4"/>
      <c r="L2032" s="4"/>
      <c r="M2032" s="4"/>
      <c r="N2032" s="185"/>
      <c r="O2032" s="4"/>
      <c r="P2032" s="4"/>
      <c r="Q2032" s="4"/>
      <c r="R2032" s="4"/>
      <c r="S2032" s="4"/>
      <c r="T2032" s="4"/>
      <c r="U2032" s="4"/>
      <c r="V2032" s="4"/>
      <c r="W2032" s="185"/>
      <c r="X2032" s="4"/>
      <c r="Y2032" s="4"/>
      <c r="Z2032" s="4"/>
      <c r="AA2032" s="4"/>
      <c r="AB2032" s="4"/>
      <c r="AC2032" s="4"/>
      <c r="AD2032" s="4"/>
      <c r="AE2032" s="236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5">
        <f ca="1">COUNTIFS(INDIRECT(Data!$J$2),"&lt;&gt;")</f>
        <v>0</v>
      </c>
      <c r="AQ2032" s="45">
        <f ca="1">COUNTIFS(INDIRECT(Data!$J$2),"P")</f>
        <v>0</v>
      </c>
      <c r="AR2032" s="45">
        <f ca="1">COUNTIFS(INDIRECT(Data!$J$2),"A")</f>
        <v>0</v>
      </c>
      <c r="AS2032" s="46">
        <f ca="1">COUNTIFS(INDIRECT(Data!$J$2),"L")</f>
        <v>0</v>
      </c>
      <c r="AT2032" s="47" t="str">
        <f ca="1">IFERROR(Attd_Sheet[[#This Row],[Classes Attended]]/Attd_Sheet[[#This Row],[Column1]],"")</f>
        <v/>
      </c>
      <c r="AU2032" s="26"/>
    </row>
    <row r="2033" spans="1:47" hidden="1" x14ac:dyDescent="0.25">
      <c r="A2033" s="42">
        <f>COUNTIFS(Attd_Sheet[Student ID],Attd_Sheet[[#This Row],[Student ID]])</f>
        <v>0</v>
      </c>
      <c r="B2033" s="13"/>
      <c r="C2033" s="13"/>
      <c r="D2033" s="76"/>
      <c r="E2033" s="75"/>
      <c r="F2033" s="15"/>
      <c r="G2033" s="78"/>
      <c r="H2033" s="15"/>
      <c r="I2033" s="193"/>
      <c r="J2033" s="77"/>
      <c r="K2033" s="4"/>
      <c r="L2033" s="4"/>
      <c r="M2033" s="4"/>
      <c r="N2033" s="185"/>
      <c r="O2033" s="4"/>
      <c r="P2033" s="4"/>
      <c r="Q2033" s="4"/>
      <c r="R2033" s="4"/>
      <c r="S2033" s="4"/>
      <c r="T2033" s="4"/>
      <c r="U2033" s="4"/>
      <c r="V2033" s="4"/>
      <c r="W2033" s="185"/>
      <c r="X2033" s="4"/>
      <c r="Y2033" s="4"/>
      <c r="Z2033" s="4"/>
      <c r="AA2033" s="4"/>
      <c r="AB2033" s="4"/>
      <c r="AC2033" s="4"/>
      <c r="AD2033" s="4"/>
      <c r="AE2033" s="236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5">
        <f ca="1">COUNTIFS(INDIRECT(Data!$J$2),"&lt;&gt;")</f>
        <v>0</v>
      </c>
      <c r="AQ2033" s="45">
        <f ca="1">COUNTIFS(INDIRECT(Data!$J$2),"P")</f>
        <v>0</v>
      </c>
      <c r="AR2033" s="45">
        <f ca="1">COUNTIFS(INDIRECT(Data!$J$2),"A")</f>
        <v>0</v>
      </c>
      <c r="AS2033" s="46">
        <f ca="1">COUNTIFS(INDIRECT(Data!$J$2),"L")</f>
        <v>0</v>
      </c>
      <c r="AT2033" s="47" t="str">
        <f ca="1">IFERROR(Attd_Sheet[[#This Row],[Classes Attended]]/Attd_Sheet[[#This Row],[Column1]],"")</f>
        <v/>
      </c>
      <c r="AU2033" s="26"/>
    </row>
    <row r="2034" spans="1:47" hidden="1" x14ac:dyDescent="0.25">
      <c r="A2034" s="42">
        <f>COUNTIFS(Attd_Sheet[Student ID],Attd_Sheet[[#This Row],[Student ID]])</f>
        <v>0</v>
      </c>
      <c r="B2034" s="13"/>
      <c r="C2034" s="13"/>
      <c r="D2034" s="76"/>
      <c r="E2034" s="75"/>
      <c r="F2034" s="15"/>
      <c r="G2034" s="78"/>
      <c r="H2034" s="15"/>
      <c r="I2034" s="193"/>
      <c r="J2034" s="77"/>
      <c r="K2034" s="4"/>
      <c r="L2034" s="4"/>
      <c r="M2034" s="4"/>
      <c r="N2034" s="185"/>
      <c r="O2034" s="4"/>
      <c r="P2034" s="4"/>
      <c r="Q2034" s="4"/>
      <c r="R2034" s="4"/>
      <c r="S2034" s="4"/>
      <c r="T2034" s="4"/>
      <c r="U2034" s="4"/>
      <c r="V2034" s="4"/>
      <c r="W2034" s="185"/>
      <c r="X2034" s="4"/>
      <c r="Y2034" s="4"/>
      <c r="Z2034" s="4"/>
      <c r="AA2034" s="4"/>
      <c r="AB2034" s="4"/>
      <c r="AC2034" s="4"/>
      <c r="AD2034" s="4"/>
      <c r="AE2034" s="236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5">
        <f ca="1">COUNTIFS(INDIRECT(Data!$J$2),"&lt;&gt;")</f>
        <v>0</v>
      </c>
      <c r="AQ2034" s="45">
        <f ca="1">COUNTIFS(INDIRECT(Data!$J$2),"P")</f>
        <v>0</v>
      </c>
      <c r="AR2034" s="45">
        <f ca="1">COUNTIFS(INDIRECT(Data!$J$2),"A")</f>
        <v>0</v>
      </c>
      <c r="AS2034" s="46">
        <f ca="1">COUNTIFS(INDIRECT(Data!$J$2),"L")</f>
        <v>0</v>
      </c>
      <c r="AT2034" s="47" t="str">
        <f ca="1">IFERROR(Attd_Sheet[[#This Row],[Classes Attended]]/Attd_Sheet[[#This Row],[Column1]],"")</f>
        <v/>
      </c>
      <c r="AU2034" s="26"/>
    </row>
    <row r="2035" spans="1:47" hidden="1" x14ac:dyDescent="0.25">
      <c r="A2035" s="42">
        <f>COUNTIFS(Attd_Sheet[Student ID],Attd_Sheet[[#This Row],[Student ID]])</f>
        <v>0</v>
      </c>
      <c r="B2035" s="13"/>
      <c r="C2035" s="13"/>
      <c r="D2035" s="76"/>
      <c r="E2035" s="75"/>
      <c r="F2035" s="15"/>
      <c r="G2035" s="78"/>
      <c r="H2035" s="15"/>
      <c r="I2035" s="193"/>
      <c r="J2035" s="77"/>
      <c r="K2035" s="4"/>
      <c r="L2035" s="4"/>
      <c r="M2035" s="4"/>
      <c r="N2035" s="185"/>
      <c r="O2035" s="4"/>
      <c r="P2035" s="4"/>
      <c r="Q2035" s="4"/>
      <c r="R2035" s="4"/>
      <c r="S2035" s="4"/>
      <c r="T2035" s="4"/>
      <c r="U2035" s="4"/>
      <c r="V2035" s="4"/>
      <c r="W2035" s="185"/>
      <c r="X2035" s="4"/>
      <c r="Y2035" s="4"/>
      <c r="Z2035" s="4"/>
      <c r="AA2035" s="4"/>
      <c r="AB2035" s="4"/>
      <c r="AC2035" s="4"/>
      <c r="AD2035" s="4"/>
      <c r="AE2035" s="236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5">
        <f ca="1">COUNTIFS(INDIRECT(Data!$J$2),"&lt;&gt;")</f>
        <v>0</v>
      </c>
      <c r="AQ2035" s="45">
        <f ca="1">COUNTIFS(INDIRECT(Data!$J$2),"P")</f>
        <v>0</v>
      </c>
      <c r="AR2035" s="45">
        <f ca="1">COUNTIFS(INDIRECT(Data!$J$2),"A")</f>
        <v>0</v>
      </c>
      <c r="AS2035" s="46">
        <f ca="1">COUNTIFS(INDIRECT(Data!$J$2),"L")</f>
        <v>0</v>
      </c>
      <c r="AT2035" s="47" t="str">
        <f ca="1">IFERROR(Attd_Sheet[[#This Row],[Classes Attended]]/Attd_Sheet[[#This Row],[Column1]],"")</f>
        <v/>
      </c>
      <c r="AU2035" s="26"/>
    </row>
    <row r="2036" spans="1:47" hidden="1" x14ac:dyDescent="0.25">
      <c r="A2036" s="42">
        <f>COUNTIFS(Attd_Sheet[Student ID],Attd_Sheet[[#This Row],[Student ID]])</f>
        <v>0</v>
      </c>
      <c r="B2036" s="13"/>
      <c r="C2036" s="13"/>
      <c r="D2036" s="76"/>
      <c r="E2036" s="75"/>
      <c r="F2036" s="15"/>
      <c r="G2036" s="78"/>
      <c r="H2036" s="15"/>
      <c r="I2036" s="193"/>
      <c r="J2036" s="77"/>
      <c r="K2036" s="4"/>
      <c r="L2036" s="4"/>
      <c r="M2036" s="4"/>
      <c r="N2036" s="185"/>
      <c r="O2036" s="4"/>
      <c r="P2036" s="4"/>
      <c r="Q2036" s="4"/>
      <c r="R2036" s="4"/>
      <c r="S2036" s="4"/>
      <c r="T2036" s="4"/>
      <c r="U2036" s="4"/>
      <c r="V2036" s="4"/>
      <c r="W2036" s="185"/>
      <c r="X2036" s="4"/>
      <c r="Y2036" s="4"/>
      <c r="Z2036" s="4"/>
      <c r="AA2036" s="4"/>
      <c r="AB2036" s="4"/>
      <c r="AC2036" s="4"/>
      <c r="AD2036" s="4"/>
      <c r="AE2036" s="236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5">
        <f ca="1">COUNTIFS(INDIRECT(Data!$J$2),"&lt;&gt;")</f>
        <v>0</v>
      </c>
      <c r="AQ2036" s="45">
        <f ca="1">COUNTIFS(INDIRECT(Data!$J$2),"P")</f>
        <v>0</v>
      </c>
      <c r="AR2036" s="45">
        <f ca="1">COUNTIFS(INDIRECT(Data!$J$2),"A")</f>
        <v>0</v>
      </c>
      <c r="AS2036" s="46">
        <f ca="1">COUNTIFS(INDIRECT(Data!$J$2),"L")</f>
        <v>0</v>
      </c>
      <c r="AT2036" s="47" t="str">
        <f ca="1">IFERROR(Attd_Sheet[[#This Row],[Classes Attended]]/Attd_Sheet[[#This Row],[Column1]],"")</f>
        <v/>
      </c>
      <c r="AU2036" s="26"/>
    </row>
    <row r="2037" spans="1:47" hidden="1" x14ac:dyDescent="0.25">
      <c r="A2037" s="42">
        <f>COUNTIFS(Attd_Sheet[Student ID],Attd_Sheet[[#This Row],[Student ID]])</f>
        <v>0</v>
      </c>
      <c r="B2037" s="13"/>
      <c r="C2037" s="13"/>
      <c r="D2037" s="76"/>
      <c r="E2037" s="75"/>
      <c r="F2037" s="15"/>
      <c r="G2037" s="78"/>
      <c r="H2037" s="15"/>
      <c r="I2037" s="193"/>
      <c r="J2037" s="77"/>
      <c r="K2037" s="4"/>
      <c r="L2037" s="4"/>
      <c r="M2037" s="4"/>
      <c r="N2037" s="185"/>
      <c r="O2037" s="4"/>
      <c r="P2037" s="4"/>
      <c r="Q2037" s="4"/>
      <c r="R2037" s="4"/>
      <c r="S2037" s="4"/>
      <c r="T2037" s="4"/>
      <c r="U2037" s="4"/>
      <c r="V2037" s="4"/>
      <c r="W2037" s="185"/>
      <c r="X2037" s="4"/>
      <c r="Y2037" s="4"/>
      <c r="Z2037" s="4"/>
      <c r="AA2037" s="4"/>
      <c r="AB2037" s="4"/>
      <c r="AC2037" s="4"/>
      <c r="AD2037" s="4"/>
      <c r="AE2037" s="236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5">
        <f ca="1">COUNTIFS(INDIRECT(Data!$J$2),"&lt;&gt;")</f>
        <v>0</v>
      </c>
      <c r="AQ2037" s="45">
        <f ca="1">COUNTIFS(INDIRECT(Data!$J$2),"P")</f>
        <v>0</v>
      </c>
      <c r="AR2037" s="45">
        <f ca="1">COUNTIFS(INDIRECT(Data!$J$2),"A")</f>
        <v>0</v>
      </c>
      <c r="AS2037" s="46">
        <f ca="1">COUNTIFS(INDIRECT(Data!$J$2),"L")</f>
        <v>0</v>
      </c>
      <c r="AT2037" s="47" t="str">
        <f ca="1">IFERROR(Attd_Sheet[[#This Row],[Classes Attended]]/Attd_Sheet[[#This Row],[Column1]],"")</f>
        <v/>
      </c>
      <c r="AU2037" s="26"/>
    </row>
    <row r="2038" spans="1:47" hidden="1" x14ac:dyDescent="0.25">
      <c r="A2038" s="42">
        <f>COUNTIFS(Attd_Sheet[Student ID],Attd_Sheet[[#This Row],[Student ID]])</f>
        <v>0</v>
      </c>
      <c r="B2038" s="13"/>
      <c r="C2038" s="13"/>
      <c r="D2038" s="76"/>
      <c r="E2038" s="75"/>
      <c r="F2038" s="15"/>
      <c r="G2038" s="78"/>
      <c r="H2038" s="15"/>
      <c r="I2038" s="193"/>
      <c r="J2038" s="77"/>
      <c r="K2038" s="4"/>
      <c r="L2038" s="4"/>
      <c r="M2038" s="4"/>
      <c r="N2038" s="185"/>
      <c r="O2038" s="4"/>
      <c r="P2038" s="4"/>
      <c r="Q2038" s="4"/>
      <c r="R2038" s="4"/>
      <c r="S2038" s="4"/>
      <c r="T2038" s="4"/>
      <c r="U2038" s="4"/>
      <c r="V2038" s="4"/>
      <c r="W2038" s="185"/>
      <c r="X2038" s="4"/>
      <c r="Y2038" s="4"/>
      <c r="Z2038" s="4"/>
      <c r="AA2038" s="4"/>
      <c r="AB2038" s="4"/>
      <c r="AC2038" s="4"/>
      <c r="AD2038" s="4"/>
      <c r="AE2038" s="236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5">
        <f ca="1">COUNTIFS(INDIRECT(Data!$J$2),"&lt;&gt;")</f>
        <v>0</v>
      </c>
      <c r="AQ2038" s="45">
        <f ca="1">COUNTIFS(INDIRECT(Data!$J$2),"P")</f>
        <v>0</v>
      </c>
      <c r="AR2038" s="45">
        <f ca="1">COUNTIFS(INDIRECT(Data!$J$2),"A")</f>
        <v>0</v>
      </c>
      <c r="AS2038" s="46">
        <f ca="1">COUNTIFS(INDIRECT(Data!$J$2),"L")</f>
        <v>0</v>
      </c>
      <c r="AT2038" s="47" t="str">
        <f ca="1">IFERROR(Attd_Sheet[[#This Row],[Classes Attended]]/Attd_Sheet[[#This Row],[Column1]],"")</f>
        <v/>
      </c>
      <c r="AU2038" s="26"/>
    </row>
    <row r="2039" spans="1:47" hidden="1" x14ac:dyDescent="0.25">
      <c r="A2039" s="42">
        <f>COUNTIFS(Attd_Sheet[Student ID],Attd_Sheet[[#This Row],[Student ID]])</f>
        <v>0</v>
      </c>
      <c r="B2039" s="13"/>
      <c r="C2039" s="13"/>
      <c r="D2039" s="76"/>
      <c r="E2039" s="75"/>
      <c r="F2039" s="15"/>
      <c r="G2039" s="78"/>
      <c r="H2039" s="15"/>
      <c r="I2039" s="193"/>
      <c r="J2039" s="77"/>
      <c r="K2039" s="4"/>
      <c r="L2039" s="4"/>
      <c r="M2039" s="4"/>
      <c r="N2039" s="185"/>
      <c r="O2039" s="4"/>
      <c r="P2039" s="4"/>
      <c r="Q2039" s="4"/>
      <c r="R2039" s="4"/>
      <c r="S2039" s="4"/>
      <c r="T2039" s="4"/>
      <c r="U2039" s="4"/>
      <c r="V2039" s="4"/>
      <c r="W2039" s="185"/>
      <c r="X2039" s="4"/>
      <c r="Y2039" s="4"/>
      <c r="Z2039" s="4"/>
      <c r="AA2039" s="4"/>
      <c r="AB2039" s="4"/>
      <c r="AC2039" s="4"/>
      <c r="AD2039" s="4"/>
      <c r="AE2039" s="236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5">
        <f ca="1">COUNTIFS(INDIRECT(Data!$J$2),"&lt;&gt;")</f>
        <v>0</v>
      </c>
      <c r="AQ2039" s="45">
        <f ca="1">COUNTIFS(INDIRECT(Data!$J$2),"P")</f>
        <v>0</v>
      </c>
      <c r="AR2039" s="45">
        <f ca="1">COUNTIFS(INDIRECT(Data!$J$2),"A")</f>
        <v>0</v>
      </c>
      <c r="AS2039" s="46">
        <f ca="1">COUNTIFS(INDIRECT(Data!$J$2),"L")</f>
        <v>0</v>
      </c>
      <c r="AT2039" s="47" t="str">
        <f ca="1">IFERROR(Attd_Sheet[[#This Row],[Classes Attended]]/Attd_Sheet[[#This Row],[Column1]],"")</f>
        <v/>
      </c>
      <c r="AU2039" s="26"/>
    </row>
    <row r="2040" spans="1:47" hidden="1" x14ac:dyDescent="0.25">
      <c r="A2040" s="42">
        <f>COUNTIFS(Attd_Sheet[Student ID],Attd_Sheet[[#This Row],[Student ID]])</f>
        <v>0</v>
      </c>
      <c r="B2040" s="13"/>
      <c r="C2040" s="13"/>
      <c r="D2040" s="76"/>
      <c r="E2040" s="75"/>
      <c r="F2040" s="15"/>
      <c r="G2040" s="78"/>
      <c r="H2040" s="15"/>
      <c r="I2040" s="193"/>
      <c r="J2040" s="77"/>
      <c r="K2040" s="4"/>
      <c r="L2040" s="4"/>
      <c r="M2040" s="4"/>
      <c r="N2040" s="185"/>
      <c r="O2040" s="4"/>
      <c r="P2040" s="4"/>
      <c r="Q2040" s="4"/>
      <c r="R2040" s="4"/>
      <c r="S2040" s="4"/>
      <c r="T2040" s="4"/>
      <c r="U2040" s="4"/>
      <c r="V2040" s="4"/>
      <c r="W2040" s="185"/>
      <c r="X2040" s="4"/>
      <c r="Y2040" s="4"/>
      <c r="Z2040" s="4"/>
      <c r="AA2040" s="4"/>
      <c r="AB2040" s="4"/>
      <c r="AC2040" s="4"/>
      <c r="AD2040" s="4"/>
      <c r="AE2040" s="236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5">
        <f ca="1">COUNTIFS(INDIRECT(Data!$J$2),"&lt;&gt;")</f>
        <v>0</v>
      </c>
      <c r="AQ2040" s="45">
        <f ca="1">COUNTIFS(INDIRECT(Data!$J$2),"P")</f>
        <v>0</v>
      </c>
      <c r="AR2040" s="45">
        <f ca="1">COUNTIFS(INDIRECT(Data!$J$2),"A")</f>
        <v>0</v>
      </c>
      <c r="AS2040" s="46">
        <f ca="1">COUNTIFS(INDIRECT(Data!$J$2),"L")</f>
        <v>0</v>
      </c>
      <c r="AT2040" s="47" t="str">
        <f ca="1">IFERROR(Attd_Sheet[[#This Row],[Classes Attended]]/Attd_Sheet[[#This Row],[Column1]],"")</f>
        <v/>
      </c>
      <c r="AU2040" s="26"/>
    </row>
    <row r="2041" spans="1:47" hidden="1" x14ac:dyDescent="0.25">
      <c r="A2041" s="42">
        <f>COUNTIFS(Attd_Sheet[Student ID],Attd_Sheet[[#This Row],[Student ID]])</f>
        <v>0</v>
      </c>
      <c r="B2041" s="13"/>
      <c r="C2041" s="13"/>
      <c r="D2041" s="76"/>
      <c r="E2041" s="75"/>
      <c r="F2041" s="15"/>
      <c r="G2041" s="78"/>
      <c r="H2041" s="15"/>
      <c r="I2041" s="193"/>
      <c r="J2041" s="77"/>
      <c r="K2041" s="4"/>
      <c r="L2041" s="4"/>
      <c r="M2041" s="4"/>
      <c r="N2041" s="185"/>
      <c r="O2041" s="4"/>
      <c r="P2041" s="4"/>
      <c r="Q2041" s="4"/>
      <c r="R2041" s="4"/>
      <c r="S2041" s="4"/>
      <c r="T2041" s="4"/>
      <c r="U2041" s="4"/>
      <c r="V2041" s="4"/>
      <c r="W2041" s="185"/>
      <c r="X2041" s="4"/>
      <c r="Y2041" s="4"/>
      <c r="Z2041" s="4"/>
      <c r="AA2041" s="4"/>
      <c r="AB2041" s="4"/>
      <c r="AC2041" s="4"/>
      <c r="AD2041" s="4"/>
      <c r="AE2041" s="236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5">
        <f ca="1">COUNTIFS(INDIRECT(Data!$J$2),"&lt;&gt;")</f>
        <v>0</v>
      </c>
      <c r="AQ2041" s="45">
        <f ca="1">COUNTIFS(INDIRECT(Data!$J$2),"P")</f>
        <v>0</v>
      </c>
      <c r="AR2041" s="45">
        <f ca="1">COUNTIFS(INDIRECT(Data!$J$2),"A")</f>
        <v>0</v>
      </c>
      <c r="AS2041" s="46">
        <f ca="1">COUNTIFS(INDIRECT(Data!$J$2),"L")</f>
        <v>0</v>
      </c>
      <c r="AT2041" s="47" t="str">
        <f ca="1">IFERROR(Attd_Sheet[[#This Row],[Classes Attended]]/Attd_Sheet[[#This Row],[Column1]],"")</f>
        <v/>
      </c>
      <c r="AU2041" s="26"/>
    </row>
    <row r="2042" spans="1:47" hidden="1" x14ac:dyDescent="0.25">
      <c r="A2042" s="42">
        <f>COUNTIFS(Attd_Sheet[Student ID],Attd_Sheet[[#This Row],[Student ID]])</f>
        <v>0</v>
      </c>
      <c r="B2042" s="13"/>
      <c r="C2042" s="13"/>
      <c r="D2042" s="76"/>
      <c r="E2042" s="75"/>
      <c r="F2042" s="15"/>
      <c r="G2042" s="78"/>
      <c r="H2042" s="15"/>
      <c r="I2042" s="193"/>
      <c r="J2042" s="77"/>
      <c r="K2042" s="4"/>
      <c r="L2042" s="4"/>
      <c r="M2042" s="4"/>
      <c r="N2042" s="185"/>
      <c r="O2042" s="4"/>
      <c r="P2042" s="4"/>
      <c r="Q2042" s="4"/>
      <c r="R2042" s="4"/>
      <c r="S2042" s="4"/>
      <c r="T2042" s="4"/>
      <c r="U2042" s="4"/>
      <c r="V2042" s="4"/>
      <c r="W2042" s="185"/>
      <c r="X2042" s="4"/>
      <c r="Y2042" s="4"/>
      <c r="Z2042" s="4"/>
      <c r="AA2042" s="4"/>
      <c r="AB2042" s="4"/>
      <c r="AC2042" s="4"/>
      <c r="AD2042" s="4"/>
      <c r="AE2042" s="236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5">
        <f ca="1">COUNTIFS(INDIRECT(Data!$J$2),"&lt;&gt;")</f>
        <v>0</v>
      </c>
      <c r="AQ2042" s="45">
        <f ca="1">COUNTIFS(INDIRECT(Data!$J$2),"P")</f>
        <v>0</v>
      </c>
      <c r="AR2042" s="45">
        <f ca="1">COUNTIFS(INDIRECT(Data!$J$2),"A")</f>
        <v>0</v>
      </c>
      <c r="AS2042" s="46">
        <f ca="1">COUNTIFS(INDIRECT(Data!$J$2),"L")</f>
        <v>0</v>
      </c>
      <c r="AT2042" s="47" t="str">
        <f ca="1">IFERROR(Attd_Sheet[[#This Row],[Classes Attended]]/Attd_Sheet[[#This Row],[Column1]],"")</f>
        <v/>
      </c>
      <c r="AU2042" s="26"/>
    </row>
    <row r="2043" spans="1:47" hidden="1" x14ac:dyDescent="0.25">
      <c r="A2043" s="42">
        <f>COUNTIFS(Attd_Sheet[Student ID],Attd_Sheet[[#This Row],[Student ID]])</f>
        <v>0</v>
      </c>
      <c r="B2043" s="13"/>
      <c r="C2043" s="13"/>
      <c r="D2043" s="76"/>
      <c r="E2043" s="75"/>
      <c r="F2043" s="15"/>
      <c r="G2043" s="78"/>
      <c r="H2043" s="15"/>
      <c r="I2043" s="193"/>
      <c r="J2043" s="77"/>
      <c r="K2043" s="4"/>
      <c r="L2043" s="4"/>
      <c r="M2043" s="4"/>
      <c r="N2043" s="185"/>
      <c r="O2043" s="4"/>
      <c r="P2043" s="4"/>
      <c r="Q2043" s="4"/>
      <c r="R2043" s="4"/>
      <c r="S2043" s="4"/>
      <c r="T2043" s="4"/>
      <c r="U2043" s="4"/>
      <c r="V2043" s="4"/>
      <c r="W2043" s="185"/>
      <c r="X2043" s="4"/>
      <c r="Y2043" s="4"/>
      <c r="Z2043" s="4"/>
      <c r="AA2043" s="4"/>
      <c r="AB2043" s="4"/>
      <c r="AC2043" s="4"/>
      <c r="AD2043" s="4"/>
      <c r="AE2043" s="236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5">
        <f ca="1">COUNTIFS(INDIRECT(Data!$J$2),"&lt;&gt;")</f>
        <v>0</v>
      </c>
      <c r="AQ2043" s="45">
        <f ca="1">COUNTIFS(INDIRECT(Data!$J$2),"P")</f>
        <v>0</v>
      </c>
      <c r="AR2043" s="45">
        <f ca="1">COUNTIFS(INDIRECT(Data!$J$2),"A")</f>
        <v>0</v>
      </c>
      <c r="AS2043" s="46">
        <f ca="1">COUNTIFS(INDIRECT(Data!$J$2),"L")</f>
        <v>0</v>
      </c>
      <c r="AT2043" s="47" t="str">
        <f ca="1">IFERROR(Attd_Sheet[[#This Row],[Classes Attended]]/Attd_Sheet[[#This Row],[Column1]],"")</f>
        <v/>
      </c>
      <c r="AU2043" s="26"/>
    </row>
    <row r="2044" spans="1:47" hidden="1" x14ac:dyDescent="0.25">
      <c r="A2044" s="42">
        <f>COUNTIFS(Attd_Sheet[Student ID],Attd_Sheet[[#This Row],[Student ID]])</f>
        <v>0</v>
      </c>
      <c r="B2044" s="13"/>
      <c r="C2044" s="13"/>
      <c r="D2044" s="76"/>
      <c r="E2044" s="75"/>
      <c r="F2044" s="15"/>
      <c r="G2044" s="78"/>
      <c r="H2044" s="15"/>
      <c r="I2044" s="193"/>
      <c r="J2044" s="77"/>
      <c r="K2044" s="4"/>
      <c r="L2044" s="4"/>
      <c r="M2044" s="4"/>
      <c r="N2044" s="185"/>
      <c r="O2044" s="4"/>
      <c r="P2044" s="4"/>
      <c r="Q2044" s="4"/>
      <c r="R2044" s="4"/>
      <c r="S2044" s="4"/>
      <c r="T2044" s="4"/>
      <c r="U2044" s="4"/>
      <c r="V2044" s="4"/>
      <c r="W2044" s="185"/>
      <c r="X2044" s="4"/>
      <c r="Y2044" s="4"/>
      <c r="Z2044" s="4"/>
      <c r="AA2044" s="4"/>
      <c r="AB2044" s="4"/>
      <c r="AC2044" s="4"/>
      <c r="AD2044" s="4"/>
      <c r="AE2044" s="236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5">
        <f ca="1">COUNTIFS(INDIRECT(Data!$J$2),"&lt;&gt;")</f>
        <v>0</v>
      </c>
      <c r="AQ2044" s="45">
        <f ca="1">COUNTIFS(INDIRECT(Data!$J$2),"P")</f>
        <v>0</v>
      </c>
      <c r="AR2044" s="45">
        <f ca="1">COUNTIFS(INDIRECT(Data!$J$2),"A")</f>
        <v>0</v>
      </c>
      <c r="AS2044" s="46">
        <f ca="1">COUNTIFS(INDIRECT(Data!$J$2),"L")</f>
        <v>0</v>
      </c>
      <c r="AT2044" s="47" t="str">
        <f ca="1">IFERROR(Attd_Sheet[[#This Row],[Classes Attended]]/Attd_Sheet[[#This Row],[Column1]],"")</f>
        <v/>
      </c>
      <c r="AU2044" s="26"/>
    </row>
    <row r="2045" spans="1:47" hidden="1" x14ac:dyDescent="0.25">
      <c r="A2045" s="42">
        <f>COUNTIFS(Attd_Sheet[Student ID],Attd_Sheet[[#This Row],[Student ID]])</f>
        <v>0</v>
      </c>
      <c r="B2045" s="13"/>
      <c r="C2045" s="13"/>
      <c r="D2045" s="76"/>
      <c r="E2045" s="75"/>
      <c r="F2045" s="15"/>
      <c r="G2045" s="78"/>
      <c r="H2045" s="15"/>
      <c r="I2045" s="193"/>
      <c r="J2045" s="77"/>
      <c r="K2045" s="4"/>
      <c r="L2045" s="4"/>
      <c r="M2045" s="4"/>
      <c r="N2045" s="185"/>
      <c r="O2045" s="4"/>
      <c r="P2045" s="4"/>
      <c r="Q2045" s="4"/>
      <c r="R2045" s="4"/>
      <c r="S2045" s="4"/>
      <c r="T2045" s="4"/>
      <c r="U2045" s="4"/>
      <c r="V2045" s="4"/>
      <c r="W2045" s="185"/>
      <c r="X2045" s="4"/>
      <c r="Y2045" s="4"/>
      <c r="Z2045" s="4"/>
      <c r="AA2045" s="4"/>
      <c r="AB2045" s="4"/>
      <c r="AC2045" s="4"/>
      <c r="AD2045" s="4"/>
      <c r="AE2045" s="236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5">
        <f ca="1">COUNTIFS(INDIRECT(Data!$J$2),"&lt;&gt;")</f>
        <v>0</v>
      </c>
      <c r="AQ2045" s="45">
        <f ca="1">COUNTIFS(INDIRECT(Data!$J$2),"P")</f>
        <v>0</v>
      </c>
      <c r="AR2045" s="45">
        <f ca="1">COUNTIFS(INDIRECT(Data!$J$2),"A")</f>
        <v>0</v>
      </c>
      <c r="AS2045" s="46">
        <f ca="1">COUNTIFS(INDIRECT(Data!$J$2),"L")</f>
        <v>0</v>
      </c>
      <c r="AT2045" s="47" t="str">
        <f ca="1">IFERROR(Attd_Sheet[[#This Row],[Classes Attended]]/Attd_Sheet[[#This Row],[Column1]],"")</f>
        <v/>
      </c>
      <c r="AU2045" s="26"/>
    </row>
    <row r="2046" spans="1:47" hidden="1" x14ac:dyDescent="0.25">
      <c r="A2046" s="42">
        <f>COUNTIFS(Attd_Sheet[Student ID],Attd_Sheet[[#This Row],[Student ID]])</f>
        <v>0</v>
      </c>
      <c r="B2046" s="13"/>
      <c r="C2046" s="13"/>
      <c r="D2046" s="76"/>
      <c r="E2046" s="75"/>
      <c r="F2046" s="15"/>
      <c r="G2046" s="78"/>
      <c r="H2046" s="15"/>
      <c r="I2046" s="193"/>
      <c r="J2046" s="77"/>
      <c r="K2046" s="4"/>
      <c r="L2046" s="4"/>
      <c r="M2046" s="4"/>
      <c r="N2046" s="185"/>
      <c r="O2046" s="4"/>
      <c r="P2046" s="4"/>
      <c r="Q2046" s="4"/>
      <c r="R2046" s="4"/>
      <c r="S2046" s="4"/>
      <c r="T2046" s="4"/>
      <c r="U2046" s="4"/>
      <c r="V2046" s="4"/>
      <c r="W2046" s="185"/>
      <c r="X2046" s="4"/>
      <c r="Y2046" s="4"/>
      <c r="Z2046" s="4"/>
      <c r="AA2046" s="4"/>
      <c r="AB2046" s="4"/>
      <c r="AC2046" s="4"/>
      <c r="AD2046" s="4"/>
      <c r="AE2046" s="236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5">
        <f ca="1">COUNTIFS(INDIRECT(Data!$J$2),"&lt;&gt;")</f>
        <v>0</v>
      </c>
      <c r="AQ2046" s="45">
        <f ca="1">COUNTIFS(INDIRECT(Data!$J$2),"P")</f>
        <v>0</v>
      </c>
      <c r="AR2046" s="45">
        <f ca="1">COUNTIFS(INDIRECT(Data!$J$2),"A")</f>
        <v>0</v>
      </c>
      <c r="AS2046" s="46">
        <f ca="1">COUNTIFS(INDIRECT(Data!$J$2),"L")</f>
        <v>0</v>
      </c>
      <c r="AT2046" s="47" t="str">
        <f ca="1">IFERROR(Attd_Sheet[[#This Row],[Classes Attended]]/Attd_Sheet[[#This Row],[Column1]],"")</f>
        <v/>
      </c>
      <c r="AU2046" s="26"/>
    </row>
    <row r="2047" spans="1:47" hidden="1" x14ac:dyDescent="0.25">
      <c r="A2047" s="42">
        <f>COUNTIFS(Attd_Sheet[Student ID],Attd_Sheet[[#This Row],[Student ID]])</f>
        <v>0</v>
      </c>
      <c r="B2047" s="13"/>
      <c r="C2047" s="13"/>
      <c r="D2047" s="76"/>
      <c r="E2047" s="75"/>
      <c r="F2047" s="15"/>
      <c r="G2047" s="78"/>
      <c r="H2047" s="15"/>
      <c r="I2047" s="193"/>
      <c r="J2047" s="77"/>
      <c r="K2047" s="4"/>
      <c r="L2047" s="4"/>
      <c r="M2047" s="4"/>
      <c r="N2047" s="185"/>
      <c r="O2047" s="4"/>
      <c r="P2047" s="4"/>
      <c r="Q2047" s="4"/>
      <c r="R2047" s="4"/>
      <c r="S2047" s="4"/>
      <c r="T2047" s="4"/>
      <c r="U2047" s="4"/>
      <c r="V2047" s="4"/>
      <c r="W2047" s="185"/>
      <c r="X2047" s="4"/>
      <c r="Y2047" s="4"/>
      <c r="Z2047" s="4"/>
      <c r="AA2047" s="4"/>
      <c r="AB2047" s="4"/>
      <c r="AC2047" s="4"/>
      <c r="AD2047" s="4"/>
      <c r="AE2047" s="236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5">
        <f ca="1">COUNTIFS(INDIRECT(Data!$J$2),"&lt;&gt;")</f>
        <v>0</v>
      </c>
      <c r="AQ2047" s="45">
        <f ca="1">COUNTIFS(INDIRECT(Data!$J$2),"P")</f>
        <v>0</v>
      </c>
      <c r="AR2047" s="45">
        <f ca="1">COUNTIFS(INDIRECT(Data!$J$2),"A")</f>
        <v>0</v>
      </c>
      <c r="AS2047" s="46">
        <f ca="1">COUNTIFS(INDIRECT(Data!$J$2),"L")</f>
        <v>0</v>
      </c>
      <c r="AT2047" s="47" t="str">
        <f ca="1">IFERROR(Attd_Sheet[[#This Row],[Classes Attended]]/Attd_Sheet[[#This Row],[Column1]],"")</f>
        <v/>
      </c>
      <c r="AU2047" s="26"/>
    </row>
    <row r="2048" spans="1:47" hidden="1" x14ac:dyDescent="0.25">
      <c r="A2048" s="42">
        <f>COUNTIFS(Attd_Sheet[Student ID],Attd_Sheet[[#This Row],[Student ID]])</f>
        <v>0</v>
      </c>
      <c r="B2048" s="13"/>
      <c r="C2048" s="13"/>
      <c r="D2048" s="76"/>
      <c r="E2048" s="75"/>
      <c r="F2048" s="15"/>
      <c r="G2048" s="78"/>
      <c r="H2048" s="15"/>
      <c r="I2048" s="193"/>
      <c r="J2048" s="77"/>
      <c r="K2048" s="4"/>
      <c r="L2048" s="4"/>
      <c r="M2048" s="4"/>
      <c r="N2048" s="185"/>
      <c r="O2048" s="4"/>
      <c r="P2048" s="4"/>
      <c r="Q2048" s="4"/>
      <c r="R2048" s="4"/>
      <c r="S2048" s="4"/>
      <c r="T2048" s="4"/>
      <c r="U2048" s="4"/>
      <c r="V2048" s="4"/>
      <c r="W2048" s="185"/>
      <c r="X2048" s="4"/>
      <c r="Y2048" s="4"/>
      <c r="Z2048" s="4"/>
      <c r="AA2048" s="4"/>
      <c r="AB2048" s="4"/>
      <c r="AC2048" s="4"/>
      <c r="AD2048" s="4"/>
      <c r="AE2048" s="236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5">
        <f ca="1">COUNTIFS(INDIRECT(Data!$J$2),"&lt;&gt;")</f>
        <v>0</v>
      </c>
      <c r="AQ2048" s="45">
        <f ca="1">COUNTIFS(INDIRECT(Data!$J$2),"P")</f>
        <v>0</v>
      </c>
      <c r="AR2048" s="45">
        <f ca="1">COUNTIFS(INDIRECT(Data!$J$2),"A")</f>
        <v>0</v>
      </c>
      <c r="AS2048" s="46">
        <f ca="1">COUNTIFS(INDIRECT(Data!$J$2),"L")</f>
        <v>0</v>
      </c>
      <c r="AT2048" s="47" t="str">
        <f ca="1">IFERROR(Attd_Sheet[[#This Row],[Classes Attended]]/Attd_Sheet[[#This Row],[Column1]],"")</f>
        <v/>
      </c>
      <c r="AU2048" s="26"/>
    </row>
    <row r="2049" spans="1:47" hidden="1" x14ac:dyDescent="0.25">
      <c r="A2049" s="42">
        <f>COUNTIFS(Attd_Sheet[Student ID],Attd_Sheet[[#This Row],[Student ID]])</f>
        <v>0</v>
      </c>
      <c r="B2049" s="13"/>
      <c r="C2049" s="13"/>
      <c r="D2049" s="76"/>
      <c r="E2049" s="75"/>
      <c r="F2049" s="15"/>
      <c r="G2049" s="78"/>
      <c r="H2049" s="15"/>
      <c r="I2049" s="193"/>
      <c r="J2049" s="77"/>
      <c r="K2049" s="4"/>
      <c r="L2049" s="4"/>
      <c r="M2049" s="4"/>
      <c r="N2049" s="185"/>
      <c r="O2049" s="4"/>
      <c r="P2049" s="4"/>
      <c r="Q2049" s="4"/>
      <c r="R2049" s="4"/>
      <c r="S2049" s="4"/>
      <c r="T2049" s="4"/>
      <c r="U2049" s="4"/>
      <c r="V2049" s="4"/>
      <c r="W2049" s="185"/>
      <c r="X2049" s="4"/>
      <c r="Y2049" s="4"/>
      <c r="Z2049" s="4"/>
      <c r="AA2049" s="4"/>
      <c r="AB2049" s="4"/>
      <c r="AC2049" s="4"/>
      <c r="AD2049" s="4"/>
      <c r="AE2049" s="236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5">
        <f ca="1">COUNTIFS(INDIRECT(Data!$J$2),"&lt;&gt;")</f>
        <v>0</v>
      </c>
      <c r="AQ2049" s="45">
        <f ca="1">COUNTIFS(INDIRECT(Data!$J$2),"P")</f>
        <v>0</v>
      </c>
      <c r="AR2049" s="45">
        <f ca="1">COUNTIFS(INDIRECT(Data!$J$2),"A")</f>
        <v>0</v>
      </c>
      <c r="AS2049" s="46">
        <f ca="1">COUNTIFS(INDIRECT(Data!$J$2),"L")</f>
        <v>0</v>
      </c>
      <c r="AT2049" s="47" t="str">
        <f ca="1">IFERROR(Attd_Sheet[[#This Row],[Classes Attended]]/Attd_Sheet[[#This Row],[Column1]],"")</f>
        <v/>
      </c>
      <c r="AU2049" s="26"/>
    </row>
    <row r="2050" spans="1:47" hidden="1" x14ac:dyDescent="0.25">
      <c r="A2050" s="42">
        <f>COUNTIFS(Attd_Sheet[Student ID],Attd_Sheet[[#This Row],[Student ID]])</f>
        <v>0</v>
      </c>
      <c r="B2050" s="13"/>
      <c r="C2050" s="13"/>
      <c r="D2050" s="76"/>
      <c r="E2050" s="75"/>
      <c r="F2050" s="15"/>
      <c r="G2050" s="78"/>
      <c r="H2050" s="15"/>
      <c r="I2050" s="193"/>
      <c r="J2050" s="77"/>
      <c r="K2050" s="4"/>
      <c r="L2050" s="4"/>
      <c r="M2050" s="4"/>
      <c r="N2050" s="185"/>
      <c r="O2050" s="4"/>
      <c r="P2050" s="4"/>
      <c r="Q2050" s="4"/>
      <c r="R2050" s="4"/>
      <c r="S2050" s="4"/>
      <c r="T2050" s="4"/>
      <c r="U2050" s="4"/>
      <c r="V2050" s="4"/>
      <c r="W2050" s="185"/>
      <c r="X2050" s="4"/>
      <c r="Y2050" s="4"/>
      <c r="Z2050" s="4"/>
      <c r="AA2050" s="4"/>
      <c r="AB2050" s="4"/>
      <c r="AC2050" s="4"/>
      <c r="AD2050" s="4"/>
      <c r="AE2050" s="236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5">
        <f ca="1">COUNTIFS(INDIRECT(Data!$J$2),"&lt;&gt;")</f>
        <v>0</v>
      </c>
      <c r="AQ2050" s="45">
        <f ca="1">COUNTIFS(INDIRECT(Data!$J$2),"P")</f>
        <v>0</v>
      </c>
      <c r="AR2050" s="45">
        <f ca="1">COUNTIFS(INDIRECT(Data!$J$2),"A")</f>
        <v>0</v>
      </c>
      <c r="AS2050" s="46">
        <f ca="1">COUNTIFS(INDIRECT(Data!$J$2),"L")</f>
        <v>0</v>
      </c>
      <c r="AT2050" s="47" t="str">
        <f ca="1">IFERROR(Attd_Sheet[[#This Row],[Classes Attended]]/Attd_Sheet[[#This Row],[Column1]],"")</f>
        <v/>
      </c>
      <c r="AU2050" s="26"/>
    </row>
    <row r="2051" spans="1:47" hidden="1" x14ac:dyDescent="0.25">
      <c r="A2051" s="42">
        <f>COUNTIFS(Attd_Sheet[Student ID],Attd_Sheet[[#This Row],[Student ID]])</f>
        <v>0</v>
      </c>
      <c r="B2051" s="13"/>
      <c r="C2051" s="13"/>
      <c r="D2051" s="76"/>
      <c r="E2051" s="75"/>
      <c r="F2051" s="15"/>
      <c r="G2051" s="78"/>
      <c r="H2051" s="15"/>
      <c r="I2051" s="193"/>
      <c r="J2051" s="77"/>
      <c r="K2051" s="4"/>
      <c r="L2051" s="4"/>
      <c r="M2051" s="4"/>
      <c r="N2051" s="185"/>
      <c r="O2051" s="4"/>
      <c r="P2051" s="4"/>
      <c r="Q2051" s="4"/>
      <c r="R2051" s="4"/>
      <c r="S2051" s="4"/>
      <c r="T2051" s="4"/>
      <c r="U2051" s="4"/>
      <c r="V2051" s="4"/>
      <c r="W2051" s="185"/>
      <c r="X2051" s="4"/>
      <c r="Y2051" s="4"/>
      <c r="Z2051" s="4"/>
      <c r="AA2051" s="4"/>
      <c r="AB2051" s="4"/>
      <c r="AC2051" s="4"/>
      <c r="AD2051" s="4"/>
      <c r="AE2051" s="236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5">
        <f ca="1">COUNTIFS(INDIRECT(Data!$J$2),"&lt;&gt;")</f>
        <v>0</v>
      </c>
      <c r="AQ2051" s="45">
        <f ca="1">COUNTIFS(INDIRECT(Data!$J$2),"P")</f>
        <v>0</v>
      </c>
      <c r="AR2051" s="45">
        <f ca="1">COUNTIFS(INDIRECT(Data!$J$2),"A")</f>
        <v>0</v>
      </c>
      <c r="AS2051" s="46">
        <f ca="1">COUNTIFS(INDIRECT(Data!$J$2),"L")</f>
        <v>0</v>
      </c>
      <c r="AT2051" s="47" t="str">
        <f ca="1">IFERROR(Attd_Sheet[[#This Row],[Classes Attended]]/Attd_Sheet[[#This Row],[Column1]],"")</f>
        <v/>
      </c>
      <c r="AU2051" s="26"/>
    </row>
    <row r="2052" spans="1:47" hidden="1" x14ac:dyDescent="0.25">
      <c r="A2052" s="42">
        <f>COUNTIFS(Attd_Sheet[Student ID],Attd_Sheet[[#This Row],[Student ID]])</f>
        <v>0</v>
      </c>
      <c r="B2052" s="13"/>
      <c r="C2052" s="13"/>
      <c r="D2052" s="76"/>
      <c r="E2052" s="75"/>
      <c r="F2052" s="15"/>
      <c r="G2052" s="78"/>
      <c r="H2052" s="15"/>
      <c r="I2052" s="193"/>
      <c r="J2052" s="77"/>
      <c r="K2052" s="4"/>
      <c r="L2052" s="4"/>
      <c r="M2052" s="4"/>
      <c r="N2052" s="185"/>
      <c r="O2052" s="4"/>
      <c r="P2052" s="4"/>
      <c r="Q2052" s="4"/>
      <c r="R2052" s="4"/>
      <c r="S2052" s="4"/>
      <c r="T2052" s="4"/>
      <c r="U2052" s="4"/>
      <c r="V2052" s="4"/>
      <c r="W2052" s="185"/>
      <c r="X2052" s="4"/>
      <c r="Y2052" s="4"/>
      <c r="Z2052" s="4"/>
      <c r="AA2052" s="4"/>
      <c r="AB2052" s="4"/>
      <c r="AC2052" s="4"/>
      <c r="AD2052" s="4"/>
      <c r="AE2052" s="236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5">
        <f ca="1">COUNTIFS(INDIRECT(Data!$J$2),"&lt;&gt;")</f>
        <v>0</v>
      </c>
      <c r="AQ2052" s="45">
        <f ca="1">COUNTIFS(INDIRECT(Data!$J$2),"P")</f>
        <v>0</v>
      </c>
      <c r="AR2052" s="45">
        <f ca="1">COUNTIFS(INDIRECT(Data!$J$2),"A")</f>
        <v>0</v>
      </c>
      <c r="AS2052" s="46">
        <f ca="1">COUNTIFS(INDIRECT(Data!$J$2),"L")</f>
        <v>0</v>
      </c>
      <c r="AT2052" s="47" t="str">
        <f ca="1">IFERROR(Attd_Sheet[[#This Row],[Classes Attended]]/Attd_Sheet[[#This Row],[Column1]],"")</f>
        <v/>
      </c>
      <c r="AU2052" s="26"/>
    </row>
    <row r="2053" spans="1:47" hidden="1" x14ac:dyDescent="0.25">
      <c r="A2053" s="42">
        <f>COUNTIFS(Attd_Sheet[Student ID],Attd_Sheet[[#This Row],[Student ID]])</f>
        <v>0</v>
      </c>
      <c r="B2053" s="13"/>
      <c r="C2053" s="13"/>
      <c r="D2053" s="76"/>
      <c r="E2053" s="75"/>
      <c r="F2053" s="15"/>
      <c r="G2053" s="78"/>
      <c r="H2053" s="15"/>
      <c r="I2053" s="193"/>
      <c r="J2053" s="77"/>
      <c r="K2053" s="4"/>
      <c r="L2053" s="4"/>
      <c r="M2053" s="4"/>
      <c r="N2053" s="185"/>
      <c r="O2053" s="4"/>
      <c r="P2053" s="4"/>
      <c r="Q2053" s="4"/>
      <c r="R2053" s="4"/>
      <c r="S2053" s="4"/>
      <c r="T2053" s="4"/>
      <c r="U2053" s="4"/>
      <c r="V2053" s="4"/>
      <c r="W2053" s="185"/>
      <c r="X2053" s="4"/>
      <c r="Y2053" s="4"/>
      <c r="Z2053" s="4"/>
      <c r="AA2053" s="4"/>
      <c r="AB2053" s="4"/>
      <c r="AC2053" s="4"/>
      <c r="AD2053" s="4"/>
      <c r="AE2053" s="236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5">
        <f ca="1">COUNTIFS(INDIRECT(Data!$J$2),"&lt;&gt;")</f>
        <v>0</v>
      </c>
      <c r="AQ2053" s="45">
        <f ca="1">COUNTIFS(INDIRECT(Data!$J$2),"P")</f>
        <v>0</v>
      </c>
      <c r="AR2053" s="45">
        <f ca="1">COUNTIFS(INDIRECT(Data!$J$2),"A")</f>
        <v>0</v>
      </c>
      <c r="AS2053" s="46">
        <f ca="1">COUNTIFS(INDIRECT(Data!$J$2),"L")</f>
        <v>0</v>
      </c>
      <c r="AT2053" s="47" t="str">
        <f ca="1">IFERROR(Attd_Sheet[[#This Row],[Classes Attended]]/Attd_Sheet[[#This Row],[Column1]],"")</f>
        <v/>
      </c>
      <c r="AU2053" s="26"/>
    </row>
    <row r="2054" spans="1:47" hidden="1" x14ac:dyDescent="0.25">
      <c r="A2054" s="42">
        <f>COUNTIFS(Attd_Sheet[Student ID],Attd_Sheet[[#This Row],[Student ID]])</f>
        <v>0</v>
      </c>
      <c r="B2054" s="13"/>
      <c r="C2054" s="13"/>
      <c r="D2054" s="76"/>
      <c r="E2054" s="75"/>
      <c r="F2054" s="15"/>
      <c r="G2054" s="78"/>
      <c r="H2054" s="15"/>
      <c r="I2054" s="193"/>
      <c r="J2054" s="77"/>
      <c r="K2054" s="4"/>
      <c r="L2054" s="4"/>
      <c r="M2054" s="4"/>
      <c r="N2054" s="185"/>
      <c r="O2054" s="4"/>
      <c r="P2054" s="4"/>
      <c r="Q2054" s="4"/>
      <c r="R2054" s="4"/>
      <c r="S2054" s="4"/>
      <c r="T2054" s="4"/>
      <c r="U2054" s="4"/>
      <c r="V2054" s="4"/>
      <c r="W2054" s="185"/>
      <c r="X2054" s="4"/>
      <c r="Y2054" s="4"/>
      <c r="Z2054" s="4"/>
      <c r="AA2054" s="4"/>
      <c r="AB2054" s="4"/>
      <c r="AC2054" s="4"/>
      <c r="AD2054" s="4"/>
      <c r="AE2054" s="236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5">
        <f ca="1">COUNTIFS(INDIRECT(Data!$J$2),"&lt;&gt;")</f>
        <v>0</v>
      </c>
      <c r="AQ2054" s="45">
        <f ca="1">COUNTIFS(INDIRECT(Data!$J$2),"P")</f>
        <v>0</v>
      </c>
      <c r="AR2054" s="45">
        <f ca="1">COUNTIFS(INDIRECT(Data!$J$2),"A")</f>
        <v>0</v>
      </c>
      <c r="AS2054" s="46">
        <f ca="1">COUNTIFS(INDIRECT(Data!$J$2),"L")</f>
        <v>0</v>
      </c>
      <c r="AT2054" s="47" t="str">
        <f ca="1">IFERROR(Attd_Sheet[[#This Row],[Classes Attended]]/Attd_Sheet[[#This Row],[Column1]],"")</f>
        <v/>
      </c>
      <c r="AU2054" s="26"/>
    </row>
    <row r="2055" spans="1:47" hidden="1" x14ac:dyDescent="0.25">
      <c r="A2055" s="42">
        <f>COUNTIFS(Attd_Sheet[Student ID],Attd_Sheet[[#This Row],[Student ID]])</f>
        <v>0</v>
      </c>
      <c r="B2055" s="13"/>
      <c r="C2055" s="13"/>
      <c r="D2055" s="76"/>
      <c r="E2055" s="75"/>
      <c r="F2055" s="15"/>
      <c r="G2055" s="78"/>
      <c r="H2055" s="15"/>
      <c r="I2055" s="193"/>
      <c r="J2055" s="77"/>
      <c r="K2055" s="4"/>
      <c r="L2055" s="4"/>
      <c r="M2055" s="4"/>
      <c r="N2055" s="185"/>
      <c r="O2055" s="4"/>
      <c r="P2055" s="4"/>
      <c r="Q2055" s="4"/>
      <c r="R2055" s="4"/>
      <c r="S2055" s="4"/>
      <c r="T2055" s="4"/>
      <c r="U2055" s="4"/>
      <c r="V2055" s="4"/>
      <c r="W2055" s="185"/>
      <c r="X2055" s="4"/>
      <c r="Y2055" s="4"/>
      <c r="Z2055" s="4"/>
      <c r="AA2055" s="4"/>
      <c r="AB2055" s="4"/>
      <c r="AC2055" s="4"/>
      <c r="AD2055" s="4"/>
      <c r="AE2055" s="236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5">
        <f ca="1">COUNTIFS(INDIRECT(Data!$J$2),"&lt;&gt;")</f>
        <v>0</v>
      </c>
      <c r="AQ2055" s="45">
        <f ca="1">COUNTIFS(INDIRECT(Data!$J$2),"P")</f>
        <v>0</v>
      </c>
      <c r="AR2055" s="45">
        <f ca="1">COUNTIFS(INDIRECT(Data!$J$2),"A")</f>
        <v>0</v>
      </c>
      <c r="AS2055" s="46">
        <f ca="1">COUNTIFS(INDIRECT(Data!$J$2),"L")</f>
        <v>0</v>
      </c>
      <c r="AT2055" s="47" t="str">
        <f ca="1">IFERROR(Attd_Sheet[[#This Row],[Classes Attended]]/Attd_Sheet[[#This Row],[Column1]],"")</f>
        <v/>
      </c>
      <c r="AU2055" s="26"/>
    </row>
    <row r="2056" spans="1:47" hidden="1" x14ac:dyDescent="0.25">
      <c r="A2056" s="42">
        <f>COUNTIFS(Attd_Sheet[Student ID],Attd_Sheet[[#This Row],[Student ID]])</f>
        <v>0</v>
      </c>
      <c r="B2056" s="13"/>
      <c r="C2056" s="13"/>
      <c r="D2056" s="76"/>
      <c r="E2056" s="75"/>
      <c r="F2056" s="15"/>
      <c r="G2056" s="78"/>
      <c r="H2056" s="15"/>
      <c r="I2056" s="193"/>
      <c r="J2056" s="77"/>
      <c r="K2056" s="4"/>
      <c r="L2056" s="4"/>
      <c r="M2056" s="4"/>
      <c r="N2056" s="185"/>
      <c r="O2056" s="4"/>
      <c r="P2056" s="4"/>
      <c r="Q2056" s="4"/>
      <c r="R2056" s="4"/>
      <c r="S2056" s="4"/>
      <c r="T2056" s="4"/>
      <c r="U2056" s="4"/>
      <c r="V2056" s="4"/>
      <c r="W2056" s="185"/>
      <c r="X2056" s="4"/>
      <c r="Y2056" s="4"/>
      <c r="Z2056" s="4"/>
      <c r="AA2056" s="4"/>
      <c r="AB2056" s="4"/>
      <c r="AC2056" s="4"/>
      <c r="AD2056" s="4"/>
      <c r="AE2056" s="236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5">
        <f ca="1">COUNTIFS(INDIRECT(Data!$J$2),"&lt;&gt;")</f>
        <v>0</v>
      </c>
      <c r="AQ2056" s="45">
        <f ca="1">COUNTIFS(INDIRECT(Data!$J$2),"P")</f>
        <v>0</v>
      </c>
      <c r="AR2056" s="45">
        <f ca="1">COUNTIFS(INDIRECT(Data!$J$2),"A")</f>
        <v>0</v>
      </c>
      <c r="AS2056" s="46">
        <f ca="1">COUNTIFS(INDIRECT(Data!$J$2),"L")</f>
        <v>0</v>
      </c>
      <c r="AT2056" s="47" t="str">
        <f ca="1">IFERROR(Attd_Sheet[[#This Row],[Classes Attended]]/Attd_Sheet[[#This Row],[Column1]],"")</f>
        <v/>
      </c>
      <c r="AU2056" s="26"/>
    </row>
    <row r="2057" spans="1:47" hidden="1" x14ac:dyDescent="0.25">
      <c r="A2057" s="42">
        <f>COUNTIFS(Attd_Sheet[Student ID],Attd_Sheet[[#This Row],[Student ID]])</f>
        <v>0</v>
      </c>
      <c r="B2057" s="13"/>
      <c r="C2057" s="13"/>
      <c r="D2057" s="76"/>
      <c r="E2057" s="75"/>
      <c r="F2057" s="15"/>
      <c r="G2057" s="78"/>
      <c r="H2057" s="15"/>
      <c r="I2057" s="193"/>
      <c r="J2057" s="77"/>
      <c r="K2057" s="4"/>
      <c r="L2057" s="4"/>
      <c r="M2057" s="4"/>
      <c r="N2057" s="185"/>
      <c r="O2057" s="4"/>
      <c r="P2057" s="4"/>
      <c r="Q2057" s="4"/>
      <c r="R2057" s="4"/>
      <c r="S2057" s="4"/>
      <c r="T2057" s="4"/>
      <c r="U2057" s="4"/>
      <c r="V2057" s="4"/>
      <c r="W2057" s="185"/>
      <c r="X2057" s="4"/>
      <c r="Y2057" s="4"/>
      <c r="Z2057" s="4"/>
      <c r="AA2057" s="4"/>
      <c r="AB2057" s="4"/>
      <c r="AC2057" s="4"/>
      <c r="AD2057" s="4"/>
      <c r="AE2057" s="236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5">
        <f ca="1">COUNTIFS(INDIRECT(Data!$J$2),"&lt;&gt;")</f>
        <v>0</v>
      </c>
      <c r="AQ2057" s="45">
        <f ca="1">COUNTIFS(INDIRECT(Data!$J$2),"P")</f>
        <v>0</v>
      </c>
      <c r="AR2057" s="45">
        <f ca="1">COUNTIFS(INDIRECT(Data!$J$2),"A")</f>
        <v>0</v>
      </c>
      <c r="AS2057" s="46">
        <f ca="1">COUNTIFS(INDIRECT(Data!$J$2),"L")</f>
        <v>0</v>
      </c>
      <c r="AT2057" s="47" t="str">
        <f ca="1">IFERROR(Attd_Sheet[[#This Row],[Classes Attended]]/Attd_Sheet[[#This Row],[Column1]],"")</f>
        <v/>
      </c>
      <c r="AU2057" s="26"/>
    </row>
    <row r="2058" spans="1:47" hidden="1" x14ac:dyDescent="0.25">
      <c r="A2058" s="42">
        <f>COUNTIFS(Attd_Sheet[Student ID],Attd_Sheet[[#This Row],[Student ID]])</f>
        <v>0</v>
      </c>
      <c r="B2058" s="13"/>
      <c r="C2058" s="13"/>
      <c r="D2058" s="76"/>
      <c r="E2058" s="75"/>
      <c r="F2058" s="15"/>
      <c r="G2058" s="78"/>
      <c r="H2058" s="15"/>
      <c r="I2058" s="193"/>
      <c r="J2058" s="77"/>
      <c r="K2058" s="4"/>
      <c r="L2058" s="4"/>
      <c r="M2058" s="4"/>
      <c r="N2058" s="185"/>
      <c r="O2058" s="4"/>
      <c r="P2058" s="4"/>
      <c r="Q2058" s="4"/>
      <c r="R2058" s="4"/>
      <c r="S2058" s="4"/>
      <c r="T2058" s="4"/>
      <c r="U2058" s="4"/>
      <c r="V2058" s="4"/>
      <c r="W2058" s="185"/>
      <c r="X2058" s="4"/>
      <c r="Y2058" s="4"/>
      <c r="Z2058" s="4"/>
      <c r="AA2058" s="4"/>
      <c r="AB2058" s="4"/>
      <c r="AC2058" s="4"/>
      <c r="AD2058" s="4"/>
      <c r="AE2058" s="236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5">
        <f ca="1">COUNTIFS(INDIRECT(Data!$J$2),"&lt;&gt;")</f>
        <v>0</v>
      </c>
      <c r="AQ2058" s="45">
        <f ca="1">COUNTIFS(INDIRECT(Data!$J$2),"P")</f>
        <v>0</v>
      </c>
      <c r="AR2058" s="45">
        <f ca="1">COUNTIFS(INDIRECT(Data!$J$2),"A")</f>
        <v>0</v>
      </c>
      <c r="AS2058" s="46">
        <f ca="1">COUNTIFS(INDIRECT(Data!$J$2),"L")</f>
        <v>0</v>
      </c>
      <c r="AT2058" s="47" t="str">
        <f ca="1">IFERROR(Attd_Sheet[[#This Row],[Classes Attended]]/Attd_Sheet[[#This Row],[Column1]],"")</f>
        <v/>
      </c>
      <c r="AU2058" s="26"/>
    </row>
    <row r="2059" spans="1:47" hidden="1" x14ac:dyDescent="0.25">
      <c r="A2059" s="42">
        <f>COUNTIFS(Attd_Sheet[Student ID],Attd_Sheet[[#This Row],[Student ID]])</f>
        <v>0</v>
      </c>
      <c r="B2059" s="13"/>
      <c r="C2059" s="13"/>
      <c r="D2059" s="76"/>
      <c r="E2059" s="75"/>
      <c r="F2059" s="15"/>
      <c r="G2059" s="78"/>
      <c r="H2059" s="15"/>
      <c r="I2059" s="193"/>
      <c r="J2059" s="77"/>
      <c r="K2059" s="4"/>
      <c r="L2059" s="4"/>
      <c r="M2059" s="4"/>
      <c r="N2059" s="185"/>
      <c r="O2059" s="4"/>
      <c r="P2059" s="4"/>
      <c r="Q2059" s="4"/>
      <c r="R2059" s="4"/>
      <c r="S2059" s="4"/>
      <c r="T2059" s="4"/>
      <c r="U2059" s="4"/>
      <c r="V2059" s="4"/>
      <c r="W2059" s="185"/>
      <c r="X2059" s="4"/>
      <c r="Y2059" s="4"/>
      <c r="Z2059" s="4"/>
      <c r="AA2059" s="4"/>
      <c r="AB2059" s="4"/>
      <c r="AC2059" s="4"/>
      <c r="AD2059" s="4"/>
      <c r="AE2059" s="236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5">
        <f ca="1">COUNTIFS(INDIRECT(Data!$J$2),"&lt;&gt;")</f>
        <v>0</v>
      </c>
      <c r="AQ2059" s="45">
        <f ca="1">COUNTIFS(INDIRECT(Data!$J$2),"P")</f>
        <v>0</v>
      </c>
      <c r="AR2059" s="45">
        <f ca="1">COUNTIFS(INDIRECT(Data!$J$2),"A")</f>
        <v>0</v>
      </c>
      <c r="AS2059" s="46">
        <f ca="1">COUNTIFS(INDIRECT(Data!$J$2),"L")</f>
        <v>0</v>
      </c>
      <c r="AT2059" s="47" t="str">
        <f ca="1">IFERROR(Attd_Sheet[[#This Row],[Classes Attended]]/Attd_Sheet[[#This Row],[Column1]],"")</f>
        <v/>
      </c>
      <c r="AU2059" s="26"/>
    </row>
    <row r="2060" spans="1:47" hidden="1" x14ac:dyDescent="0.25">
      <c r="A2060" s="42">
        <f>COUNTIFS(Attd_Sheet[Student ID],Attd_Sheet[[#This Row],[Student ID]])</f>
        <v>0</v>
      </c>
      <c r="B2060" s="13"/>
      <c r="C2060" s="13"/>
      <c r="D2060" s="76"/>
      <c r="E2060" s="75"/>
      <c r="F2060" s="15"/>
      <c r="G2060" s="78"/>
      <c r="H2060" s="15"/>
      <c r="I2060" s="193"/>
      <c r="J2060" s="77"/>
      <c r="K2060" s="4"/>
      <c r="L2060" s="4"/>
      <c r="M2060" s="4"/>
      <c r="N2060" s="185"/>
      <c r="O2060" s="4"/>
      <c r="P2060" s="4"/>
      <c r="Q2060" s="4"/>
      <c r="R2060" s="4"/>
      <c r="S2060" s="4"/>
      <c r="T2060" s="4"/>
      <c r="U2060" s="4"/>
      <c r="V2060" s="4"/>
      <c r="W2060" s="185"/>
      <c r="X2060" s="4"/>
      <c r="Y2060" s="4"/>
      <c r="Z2060" s="4"/>
      <c r="AA2060" s="4"/>
      <c r="AB2060" s="4"/>
      <c r="AC2060" s="4"/>
      <c r="AD2060" s="4"/>
      <c r="AE2060" s="236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5">
        <f ca="1">COUNTIFS(INDIRECT(Data!$J$2),"&lt;&gt;")</f>
        <v>0</v>
      </c>
      <c r="AQ2060" s="45">
        <f ca="1">COUNTIFS(INDIRECT(Data!$J$2),"P")</f>
        <v>0</v>
      </c>
      <c r="AR2060" s="45">
        <f ca="1">COUNTIFS(INDIRECT(Data!$J$2),"A")</f>
        <v>0</v>
      </c>
      <c r="AS2060" s="46">
        <f ca="1">COUNTIFS(INDIRECT(Data!$J$2),"L")</f>
        <v>0</v>
      </c>
      <c r="AT2060" s="47" t="str">
        <f ca="1">IFERROR(Attd_Sheet[[#This Row],[Classes Attended]]/Attd_Sheet[[#This Row],[Column1]],"")</f>
        <v/>
      </c>
      <c r="AU2060" s="26"/>
    </row>
    <row r="2061" spans="1:47" hidden="1" x14ac:dyDescent="0.25">
      <c r="A2061" s="42">
        <f>COUNTIFS(Attd_Sheet[Student ID],Attd_Sheet[[#This Row],[Student ID]])</f>
        <v>0</v>
      </c>
      <c r="B2061" s="13"/>
      <c r="C2061" s="13"/>
      <c r="D2061" s="76"/>
      <c r="E2061" s="75"/>
      <c r="F2061" s="15"/>
      <c r="G2061" s="78"/>
      <c r="H2061" s="15"/>
      <c r="I2061" s="193"/>
      <c r="J2061" s="77"/>
      <c r="K2061" s="4"/>
      <c r="L2061" s="4"/>
      <c r="M2061" s="4"/>
      <c r="N2061" s="185"/>
      <c r="O2061" s="4"/>
      <c r="P2061" s="4"/>
      <c r="Q2061" s="4"/>
      <c r="R2061" s="4"/>
      <c r="S2061" s="4"/>
      <c r="T2061" s="4"/>
      <c r="U2061" s="4"/>
      <c r="V2061" s="4"/>
      <c r="W2061" s="185"/>
      <c r="X2061" s="4"/>
      <c r="Y2061" s="4"/>
      <c r="Z2061" s="4"/>
      <c r="AA2061" s="4"/>
      <c r="AB2061" s="4"/>
      <c r="AC2061" s="4"/>
      <c r="AD2061" s="4"/>
      <c r="AE2061" s="236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5">
        <f ca="1">COUNTIFS(INDIRECT(Data!$J$2),"&lt;&gt;")</f>
        <v>0</v>
      </c>
      <c r="AQ2061" s="45">
        <f ca="1">COUNTIFS(INDIRECT(Data!$J$2),"P")</f>
        <v>0</v>
      </c>
      <c r="AR2061" s="45">
        <f ca="1">COUNTIFS(INDIRECT(Data!$J$2),"A")</f>
        <v>0</v>
      </c>
      <c r="AS2061" s="46">
        <f ca="1">COUNTIFS(INDIRECT(Data!$J$2),"L")</f>
        <v>0</v>
      </c>
      <c r="AT2061" s="47" t="str">
        <f ca="1">IFERROR(Attd_Sheet[[#This Row],[Classes Attended]]/Attd_Sheet[[#This Row],[Column1]],"")</f>
        <v/>
      </c>
      <c r="AU2061" s="26"/>
    </row>
    <row r="2062" spans="1:47" hidden="1" x14ac:dyDescent="0.25">
      <c r="A2062" s="42">
        <f>COUNTIFS(Attd_Sheet[Student ID],Attd_Sheet[[#This Row],[Student ID]])</f>
        <v>0</v>
      </c>
      <c r="B2062" s="13"/>
      <c r="C2062" s="13"/>
      <c r="D2062" s="76"/>
      <c r="E2062" s="75"/>
      <c r="F2062" s="15"/>
      <c r="G2062" s="78"/>
      <c r="H2062" s="15"/>
      <c r="I2062" s="193"/>
      <c r="J2062" s="77"/>
      <c r="K2062" s="4"/>
      <c r="L2062" s="4"/>
      <c r="M2062" s="4"/>
      <c r="N2062" s="185"/>
      <c r="O2062" s="4"/>
      <c r="P2062" s="4"/>
      <c r="Q2062" s="4"/>
      <c r="R2062" s="4"/>
      <c r="S2062" s="4"/>
      <c r="T2062" s="4"/>
      <c r="U2062" s="4"/>
      <c r="V2062" s="4"/>
      <c r="W2062" s="185"/>
      <c r="X2062" s="4"/>
      <c r="Y2062" s="4"/>
      <c r="Z2062" s="4"/>
      <c r="AA2062" s="4"/>
      <c r="AB2062" s="4"/>
      <c r="AC2062" s="4"/>
      <c r="AD2062" s="4"/>
      <c r="AE2062" s="236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5">
        <f ca="1">COUNTIFS(INDIRECT(Data!$J$2),"&lt;&gt;")</f>
        <v>0</v>
      </c>
      <c r="AQ2062" s="45">
        <f ca="1">COUNTIFS(INDIRECT(Data!$J$2),"P")</f>
        <v>0</v>
      </c>
      <c r="AR2062" s="45">
        <f ca="1">COUNTIFS(INDIRECT(Data!$J$2),"A")</f>
        <v>0</v>
      </c>
      <c r="AS2062" s="46">
        <f ca="1">COUNTIFS(INDIRECT(Data!$J$2),"L")</f>
        <v>0</v>
      </c>
      <c r="AT2062" s="47" t="str">
        <f ca="1">IFERROR(Attd_Sheet[[#This Row],[Classes Attended]]/Attd_Sheet[[#This Row],[Column1]],"")</f>
        <v/>
      </c>
      <c r="AU2062" s="26"/>
    </row>
    <row r="2063" spans="1:47" hidden="1" x14ac:dyDescent="0.25">
      <c r="A2063" s="42">
        <f>COUNTIFS(Attd_Sheet[Student ID],Attd_Sheet[[#This Row],[Student ID]])</f>
        <v>0</v>
      </c>
      <c r="B2063" s="13"/>
      <c r="C2063" s="13"/>
      <c r="D2063" s="76"/>
      <c r="E2063" s="75"/>
      <c r="F2063" s="15"/>
      <c r="G2063" s="78"/>
      <c r="H2063" s="15"/>
      <c r="I2063" s="193"/>
      <c r="J2063" s="77"/>
      <c r="K2063" s="4"/>
      <c r="L2063" s="4"/>
      <c r="M2063" s="4"/>
      <c r="N2063" s="185"/>
      <c r="O2063" s="4"/>
      <c r="P2063" s="4"/>
      <c r="Q2063" s="4"/>
      <c r="R2063" s="4"/>
      <c r="S2063" s="4"/>
      <c r="T2063" s="4"/>
      <c r="U2063" s="4"/>
      <c r="V2063" s="4"/>
      <c r="W2063" s="185"/>
      <c r="X2063" s="4"/>
      <c r="Y2063" s="4"/>
      <c r="Z2063" s="4"/>
      <c r="AA2063" s="4"/>
      <c r="AB2063" s="4"/>
      <c r="AC2063" s="4"/>
      <c r="AD2063" s="4"/>
      <c r="AE2063" s="236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5">
        <f ca="1">COUNTIFS(INDIRECT(Data!$J$2),"&lt;&gt;")</f>
        <v>0</v>
      </c>
      <c r="AQ2063" s="45">
        <f ca="1">COUNTIFS(INDIRECT(Data!$J$2),"P")</f>
        <v>0</v>
      </c>
      <c r="AR2063" s="45">
        <f ca="1">COUNTIFS(INDIRECT(Data!$J$2),"A")</f>
        <v>0</v>
      </c>
      <c r="AS2063" s="46">
        <f ca="1">COUNTIFS(INDIRECT(Data!$J$2),"L")</f>
        <v>0</v>
      </c>
      <c r="AT2063" s="47" t="str">
        <f ca="1">IFERROR(Attd_Sheet[[#This Row],[Classes Attended]]/Attd_Sheet[[#This Row],[Column1]],"")</f>
        <v/>
      </c>
      <c r="AU2063" s="26"/>
    </row>
    <row r="2064" spans="1:47" hidden="1" x14ac:dyDescent="0.25">
      <c r="A2064" s="42">
        <f>COUNTIFS(Attd_Sheet[Student ID],Attd_Sheet[[#This Row],[Student ID]])</f>
        <v>0</v>
      </c>
      <c r="B2064" s="13"/>
      <c r="C2064" s="13"/>
      <c r="D2064" s="76"/>
      <c r="E2064" s="75"/>
      <c r="F2064" s="15"/>
      <c r="G2064" s="78"/>
      <c r="H2064" s="15"/>
      <c r="I2064" s="193"/>
      <c r="J2064" s="77"/>
      <c r="K2064" s="4"/>
      <c r="L2064" s="4"/>
      <c r="M2064" s="4"/>
      <c r="N2064" s="185"/>
      <c r="O2064" s="4"/>
      <c r="P2064" s="4"/>
      <c r="Q2064" s="4"/>
      <c r="R2064" s="4"/>
      <c r="S2064" s="4"/>
      <c r="T2064" s="4"/>
      <c r="U2064" s="4"/>
      <c r="V2064" s="4"/>
      <c r="W2064" s="185"/>
      <c r="X2064" s="4"/>
      <c r="Y2064" s="4"/>
      <c r="Z2064" s="4"/>
      <c r="AA2064" s="4"/>
      <c r="AB2064" s="4"/>
      <c r="AC2064" s="4"/>
      <c r="AD2064" s="4"/>
      <c r="AE2064" s="236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5">
        <f ca="1">COUNTIFS(INDIRECT(Data!$J$2),"&lt;&gt;")</f>
        <v>0</v>
      </c>
      <c r="AQ2064" s="45">
        <f ca="1">COUNTIFS(INDIRECT(Data!$J$2),"P")</f>
        <v>0</v>
      </c>
      <c r="AR2064" s="45">
        <f ca="1">COUNTIFS(INDIRECT(Data!$J$2),"A")</f>
        <v>0</v>
      </c>
      <c r="AS2064" s="46">
        <f ca="1">COUNTIFS(INDIRECT(Data!$J$2),"L")</f>
        <v>0</v>
      </c>
      <c r="AT2064" s="47" t="str">
        <f ca="1">IFERROR(Attd_Sheet[[#This Row],[Classes Attended]]/Attd_Sheet[[#This Row],[Column1]],"")</f>
        <v/>
      </c>
      <c r="AU2064" s="26"/>
    </row>
    <row r="2065" spans="1:47" hidden="1" x14ac:dyDescent="0.25">
      <c r="A2065" s="42">
        <f>COUNTIFS(Attd_Sheet[Student ID],Attd_Sheet[[#This Row],[Student ID]])</f>
        <v>0</v>
      </c>
      <c r="B2065" s="13"/>
      <c r="C2065" s="13"/>
      <c r="D2065" s="76"/>
      <c r="E2065" s="75"/>
      <c r="F2065" s="15"/>
      <c r="G2065" s="78"/>
      <c r="H2065" s="15"/>
      <c r="I2065" s="193"/>
      <c r="J2065" s="77"/>
      <c r="K2065" s="4"/>
      <c r="L2065" s="4"/>
      <c r="M2065" s="4"/>
      <c r="N2065" s="185"/>
      <c r="O2065" s="4"/>
      <c r="P2065" s="4"/>
      <c r="Q2065" s="4"/>
      <c r="R2065" s="4"/>
      <c r="S2065" s="4"/>
      <c r="T2065" s="4"/>
      <c r="U2065" s="4"/>
      <c r="V2065" s="4"/>
      <c r="W2065" s="185"/>
      <c r="X2065" s="4"/>
      <c r="Y2065" s="4"/>
      <c r="Z2065" s="4"/>
      <c r="AA2065" s="4"/>
      <c r="AB2065" s="4"/>
      <c r="AC2065" s="4"/>
      <c r="AD2065" s="4"/>
      <c r="AE2065" s="236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5">
        <f ca="1">COUNTIFS(INDIRECT(Data!$J$2),"&lt;&gt;")</f>
        <v>0</v>
      </c>
      <c r="AQ2065" s="45">
        <f ca="1">COUNTIFS(INDIRECT(Data!$J$2),"P")</f>
        <v>0</v>
      </c>
      <c r="AR2065" s="45">
        <f ca="1">COUNTIFS(INDIRECT(Data!$J$2),"A")</f>
        <v>0</v>
      </c>
      <c r="AS2065" s="46">
        <f ca="1">COUNTIFS(INDIRECT(Data!$J$2),"L")</f>
        <v>0</v>
      </c>
      <c r="AT2065" s="47" t="str">
        <f ca="1">IFERROR(Attd_Sheet[[#This Row],[Classes Attended]]/Attd_Sheet[[#This Row],[Column1]],"")</f>
        <v/>
      </c>
      <c r="AU2065" s="26"/>
    </row>
    <row r="2066" spans="1:47" hidden="1" x14ac:dyDescent="0.25">
      <c r="A2066" s="42">
        <f>COUNTIFS(Attd_Sheet[Student ID],Attd_Sheet[[#This Row],[Student ID]])</f>
        <v>0</v>
      </c>
      <c r="B2066" s="13"/>
      <c r="C2066" s="13"/>
      <c r="D2066" s="76"/>
      <c r="E2066" s="75"/>
      <c r="F2066" s="15"/>
      <c r="G2066" s="78"/>
      <c r="H2066" s="15"/>
      <c r="I2066" s="193"/>
      <c r="J2066" s="77"/>
      <c r="K2066" s="4"/>
      <c r="L2066" s="4"/>
      <c r="M2066" s="4"/>
      <c r="N2066" s="185"/>
      <c r="O2066" s="4"/>
      <c r="P2066" s="4"/>
      <c r="Q2066" s="4"/>
      <c r="R2066" s="4"/>
      <c r="S2066" s="4"/>
      <c r="T2066" s="4"/>
      <c r="U2066" s="4"/>
      <c r="V2066" s="4"/>
      <c r="W2066" s="185"/>
      <c r="X2066" s="4"/>
      <c r="Y2066" s="4"/>
      <c r="Z2066" s="4"/>
      <c r="AA2066" s="4"/>
      <c r="AB2066" s="4"/>
      <c r="AC2066" s="4"/>
      <c r="AD2066" s="4"/>
      <c r="AE2066" s="236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5">
        <f ca="1">COUNTIFS(INDIRECT(Data!$J$2),"&lt;&gt;")</f>
        <v>0</v>
      </c>
      <c r="AQ2066" s="45">
        <f ca="1">COUNTIFS(INDIRECT(Data!$J$2),"P")</f>
        <v>0</v>
      </c>
      <c r="AR2066" s="45">
        <f ca="1">COUNTIFS(INDIRECT(Data!$J$2),"A")</f>
        <v>0</v>
      </c>
      <c r="AS2066" s="46">
        <f ca="1">COUNTIFS(INDIRECT(Data!$J$2),"L")</f>
        <v>0</v>
      </c>
      <c r="AT2066" s="47" t="str">
        <f ca="1">IFERROR(Attd_Sheet[[#This Row],[Classes Attended]]/Attd_Sheet[[#This Row],[Column1]],"")</f>
        <v/>
      </c>
      <c r="AU2066" s="26"/>
    </row>
    <row r="2067" spans="1:47" hidden="1" x14ac:dyDescent="0.25">
      <c r="A2067" s="42">
        <f>COUNTIFS(Attd_Sheet[Student ID],Attd_Sheet[[#This Row],[Student ID]])</f>
        <v>0</v>
      </c>
      <c r="B2067" s="13"/>
      <c r="C2067" s="13"/>
      <c r="D2067" s="76"/>
      <c r="E2067" s="75"/>
      <c r="F2067" s="15"/>
      <c r="G2067" s="78"/>
      <c r="H2067" s="15"/>
      <c r="I2067" s="193"/>
      <c r="J2067" s="77"/>
      <c r="K2067" s="4"/>
      <c r="L2067" s="4"/>
      <c r="M2067" s="4"/>
      <c r="N2067" s="185"/>
      <c r="O2067" s="4"/>
      <c r="P2067" s="4"/>
      <c r="Q2067" s="4"/>
      <c r="R2067" s="4"/>
      <c r="S2067" s="4"/>
      <c r="T2067" s="4"/>
      <c r="U2067" s="4"/>
      <c r="V2067" s="4"/>
      <c r="W2067" s="185"/>
      <c r="X2067" s="4"/>
      <c r="Y2067" s="4"/>
      <c r="Z2067" s="4"/>
      <c r="AA2067" s="4"/>
      <c r="AB2067" s="4"/>
      <c r="AC2067" s="4"/>
      <c r="AD2067" s="4"/>
      <c r="AE2067" s="236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5">
        <f ca="1">COUNTIFS(INDIRECT(Data!$J$2),"&lt;&gt;")</f>
        <v>0</v>
      </c>
      <c r="AQ2067" s="45">
        <f ca="1">COUNTIFS(INDIRECT(Data!$J$2),"P")</f>
        <v>0</v>
      </c>
      <c r="AR2067" s="45">
        <f ca="1">COUNTIFS(INDIRECT(Data!$J$2),"A")</f>
        <v>0</v>
      </c>
      <c r="AS2067" s="46">
        <f ca="1">COUNTIFS(INDIRECT(Data!$J$2),"L")</f>
        <v>0</v>
      </c>
      <c r="AT2067" s="47" t="str">
        <f ca="1">IFERROR(Attd_Sheet[[#This Row],[Classes Attended]]/Attd_Sheet[[#This Row],[Column1]],"")</f>
        <v/>
      </c>
      <c r="AU2067" s="26"/>
    </row>
    <row r="2068" spans="1:47" hidden="1" x14ac:dyDescent="0.25">
      <c r="A2068" s="42">
        <f>COUNTIFS(Attd_Sheet[Student ID],Attd_Sheet[[#This Row],[Student ID]])</f>
        <v>0</v>
      </c>
      <c r="B2068" s="13"/>
      <c r="C2068" s="13"/>
      <c r="D2068" s="76"/>
      <c r="E2068" s="75"/>
      <c r="F2068" s="15"/>
      <c r="G2068" s="78"/>
      <c r="H2068" s="15"/>
      <c r="I2068" s="193"/>
      <c r="J2068" s="77"/>
      <c r="K2068" s="4"/>
      <c r="L2068" s="4"/>
      <c r="M2068" s="4"/>
      <c r="N2068" s="185"/>
      <c r="O2068" s="4"/>
      <c r="P2068" s="4"/>
      <c r="Q2068" s="4"/>
      <c r="R2068" s="4"/>
      <c r="S2068" s="4"/>
      <c r="T2068" s="4"/>
      <c r="U2068" s="4"/>
      <c r="V2068" s="4"/>
      <c r="W2068" s="185"/>
      <c r="X2068" s="4"/>
      <c r="Y2068" s="4"/>
      <c r="Z2068" s="4"/>
      <c r="AA2068" s="4"/>
      <c r="AB2068" s="4"/>
      <c r="AC2068" s="4"/>
      <c r="AD2068" s="4"/>
      <c r="AE2068" s="236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5">
        <f ca="1">COUNTIFS(INDIRECT(Data!$J$2),"&lt;&gt;")</f>
        <v>0</v>
      </c>
      <c r="AQ2068" s="45">
        <f ca="1">COUNTIFS(INDIRECT(Data!$J$2),"P")</f>
        <v>0</v>
      </c>
      <c r="AR2068" s="45">
        <f ca="1">COUNTIFS(INDIRECT(Data!$J$2),"A")</f>
        <v>0</v>
      </c>
      <c r="AS2068" s="46">
        <f ca="1">COUNTIFS(INDIRECT(Data!$J$2),"L")</f>
        <v>0</v>
      </c>
      <c r="AT2068" s="47" t="str">
        <f ca="1">IFERROR(Attd_Sheet[[#This Row],[Classes Attended]]/Attd_Sheet[[#This Row],[Column1]],"")</f>
        <v/>
      </c>
      <c r="AU2068" s="26"/>
    </row>
    <row r="2069" spans="1:47" hidden="1" x14ac:dyDescent="0.25">
      <c r="A2069" s="42">
        <f>COUNTIFS(Attd_Sheet[Student ID],Attd_Sheet[[#This Row],[Student ID]])</f>
        <v>0</v>
      </c>
      <c r="B2069" s="13"/>
      <c r="C2069" s="13"/>
      <c r="D2069" s="76"/>
      <c r="E2069" s="75"/>
      <c r="F2069" s="15"/>
      <c r="G2069" s="78"/>
      <c r="H2069" s="15"/>
      <c r="I2069" s="193"/>
      <c r="J2069" s="77"/>
      <c r="K2069" s="4"/>
      <c r="L2069" s="4"/>
      <c r="M2069" s="4"/>
      <c r="N2069" s="185"/>
      <c r="O2069" s="4"/>
      <c r="P2069" s="4"/>
      <c r="Q2069" s="4"/>
      <c r="R2069" s="4"/>
      <c r="S2069" s="4"/>
      <c r="T2069" s="4"/>
      <c r="U2069" s="4"/>
      <c r="V2069" s="4"/>
      <c r="W2069" s="185"/>
      <c r="X2069" s="4"/>
      <c r="Y2069" s="4"/>
      <c r="Z2069" s="4"/>
      <c r="AA2069" s="4"/>
      <c r="AB2069" s="4"/>
      <c r="AC2069" s="4"/>
      <c r="AD2069" s="4"/>
      <c r="AE2069" s="236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5">
        <f ca="1">COUNTIFS(INDIRECT(Data!$J$2),"&lt;&gt;")</f>
        <v>0</v>
      </c>
      <c r="AQ2069" s="45">
        <f ca="1">COUNTIFS(INDIRECT(Data!$J$2),"P")</f>
        <v>0</v>
      </c>
      <c r="AR2069" s="45">
        <f ca="1">COUNTIFS(INDIRECT(Data!$J$2),"A")</f>
        <v>0</v>
      </c>
      <c r="AS2069" s="46">
        <f ca="1">COUNTIFS(INDIRECT(Data!$J$2),"L")</f>
        <v>0</v>
      </c>
      <c r="AT2069" s="47" t="str">
        <f ca="1">IFERROR(Attd_Sheet[[#This Row],[Classes Attended]]/Attd_Sheet[[#This Row],[Column1]],"")</f>
        <v/>
      </c>
      <c r="AU2069" s="26"/>
    </row>
    <row r="2070" spans="1:47" hidden="1" x14ac:dyDescent="0.25">
      <c r="A2070" s="42">
        <f>COUNTIFS(Attd_Sheet[Student ID],Attd_Sheet[[#This Row],[Student ID]])</f>
        <v>0</v>
      </c>
      <c r="B2070" s="13"/>
      <c r="C2070" s="13"/>
      <c r="D2070" s="76"/>
      <c r="E2070" s="75"/>
      <c r="F2070" s="15"/>
      <c r="G2070" s="78"/>
      <c r="H2070" s="15"/>
      <c r="I2070" s="193"/>
      <c r="J2070" s="77"/>
      <c r="K2070" s="4"/>
      <c r="L2070" s="4"/>
      <c r="M2070" s="4"/>
      <c r="N2070" s="185"/>
      <c r="O2070" s="4"/>
      <c r="P2070" s="4"/>
      <c r="Q2070" s="4"/>
      <c r="R2070" s="4"/>
      <c r="S2070" s="4"/>
      <c r="T2070" s="4"/>
      <c r="U2070" s="4"/>
      <c r="V2070" s="4"/>
      <c r="W2070" s="185"/>
      <c r="X2070" s="4"/>
      <c r="Y2070" s="4"/>
      <c r="Z2070" s="4"/>
      <c r="AA2070" s="4"/>
      <c r="AB2070" s="4"/>
      <c r="AC2070" s="4"/>
      <c r="AD2070" s="4"/>
      <c r="AE2070" s="236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5">
        <f ca="1">COUNTIFS(INDIRECT(Data!$J$2),"&lt;&gt;")</f>
        <v>0</v>
      </c>
      <c r="AQ2070" s="45">
        <f ca="1">COUNTIFS(INDIRECT(Data!$J$2),"P")</f>
        <v>0</v>
      </c>
      <c r="AR2070" s="45">
        <f ca="1">COUNTIFS(INDIRECT(Data!$J$2),"A")</f>
        <v>0</v>
      </c>
      <c r="AS2070" s="46">
        <f ca="1">COUNTIFS(INDIRECT(Data!$J$2),"L")</f>
        <v>0</v>
      </c>
      <c r="AT2070" s="47" t="str">
        <f ca="1">IFERROR(Attd_Sheet[[#This Row],[Classes Attended]]/Attd_Sheet[[#This Row],[Column1]],"")</f>
        <v/>
      </c>
      <c r="AU2070" s="26"/>
    </row>
    <row r="2071" spans="1:47" hidden="1" x14ac:dyDescent="0.25">
      <c r="A2071" s="42">
        <f>COUNTIFS(Attd_Sheet[Student ID],Attd_Sheet[[#This Row],[Student ID]])</f>
        <v>0</v>
      </c>
      <c r="B2071" s="13"/>
      <c r="C2071" s="13"/>
      <c r="D2071" s="76"/>
      <c r="E2071" s="75"/>
      <c r="F2071" s="15"/>
      <c r="G2071" s="78"/>
      <c r="H2071" s="15"/>
      <c r="I2071" s="193"/>
      <c r="J2071" s="77"/>
      <c r="K2071" s="4"/>
      <c r="L2071" s="4"/>
      <c r="M2071" s="4"/>
      <c r="N2071" s="185"/>
      <c r="O2071" s="4"/>
      <c r="P2071" s="4"/>
      <c r="Q2071" s="4"/>
      <c r="R2071" s="4"/>
      <c r="S2071" s="4"/>
      <c r="T2071" s="4"/>
      <c r="U2071" s="4"/>
      <c r="V2071" s="4"/>
      <c r="W2071" s="185"/>
      <c r="X2071" s="4"/>
      <c r="Y2071" s="4"/>
      <c r="Z2071" s="4"/>
      <c r="AA2071" s="4"/>
      <c r="AB2071" s="4"/>
      <c r="AC2071" s="4"/>
      <c r="AD2071" s="4"/>
      <c r="AE2071" s="236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5">
        <f ca="1">COUNTIFS(INDIRECT(Data!$J$2),"&lt;&gt;")</f>
        <v>0</v>
      </c>
      <c r="AQ2071" s="45">
        <f ca="1">COUNTIFS(INDIRECT(Data!$J$2),"P")</f>
        <v>0</v>
      </c>
      <c r="AR2071" s="45">
        <f ca="1">COUNTIFS(INDIRECT(Data!$J$2),"A")</f>
        <v>0</v>
      </c>
      <c r="AS2071" s="46">
        <f ca="1">COUNTIFS(INDIRECT(Data!$J$2),"L")</f>
        <v>0</v>
      </c>
      <c r="AT2071" s="47" t="str">
        <f ca="1">IFERROR(Attd_Sheet[[#This Row],[Classes Attended]]/Attd_Sheet[[#This Row],[Column1]],"")</f>
        <v/>
      </c>
      <c r="AU2071" s="26"/>
    </row>
    <row r="2072" spans="1:47" hidden="1" x14ac:dyDescent="0.25">
      <c r="A2072" s="42">
        <f>COUNTIFS(Attd_Sheet[Student ID],Attd_Sheet[[#This Row],[Student ID]])</f>
        <v>0</v>
      </c>
      <c r="B2072" s="13"/>
      <c r="C2072" s="13"/>
      <c r="D2072" s="76"/>
      <c r="E2072" s="75"/>
      <c r="F2072" s="15"/>
      <c r="G2072" s="78"/>
      <c r="H2072" s="15"/>
      <c r="I2072" s="193"/>
      <c r="J2072" s="77"/>
      <c r="K2072" s="4"/>
      <c r="L2072" s="4"/>
      <c r="M2072" s="4"/>
      <c r="N2072" s="185"/>
      <c r="O2072" s="4"/>
      <c r="P2072" s="4"/>
      <c r="Q2072" s="4"/>
      <c r="R2072" s="4"/>
      <c r="S2072" s="4"/>
      <c r="T2072" s="4"/>
      <c r="U2072" s="4"/>
      <c r="V2072" s="4"/>
      <c r="W2072" s="185"/>
      <c r="X2072" s="4"/>
      <c r="Y2072" s="4"/>
      <c r="Z2072" s="4"/>
      <c r="AA2072" s="4"/>
      <c r="AB2072" s="4"/>
      <c r="AC2072" s="4"/>
      <c r="AD2072" s="4"/>
      <c r="AE2072" s="236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5">
        <f ca="1">COUNTIFS(INDIRECT(Data!$J$2),"&lt;&gt;")</f>
        <v>0</v>
      </c>
      <c r="AQ2072" s="45">
        <f ca="1">COUNTIFS(INDIRECT(Data!$J$2),"P")</f>
        <v>0</v>
      </c>
      <c r="AR2072" s="45">
        <f ca="1">COUNTIFS(INDIRECT(Data!$J$2),"A")</f>
        <v>0</v>
      </c>
      <c r="AS2072" s="46">
        <f ca="1">COUNTIFS(INDIRECT(Data!$J$2),"L")</f>
        <v>0</v>
      </c>
      <c r="AT2072" s="47" t="str">
        <f ca="1">IFERROR(Attd_Sheet[[#This Row],[Classes Attended]]/Attd_Sheet[[#This Row],[Column1]],"")</f>
        <v/>
      </c>
      <c r="AU2072" s="26"/>
    </row>
    <row r="2073" spans="1:47" hidden="1" x14ac:dyDescent="0.25">
      <c r="A2073" s="42">
        <f>COUNTIFS(Attd_Sheet[Student ID],Attd_Sheet[[#This Row],[Student ID]])</f>
        <v>0</v>
      </c>
      <c r="B2073" s="13"/>
      <c r="C2073" s="13"/>
      <c r="D2073" s="76"/>
      <c r="E2073" s="75"/>
      <c r="F2073" s="15"/>
      <c r="G2073" s="78"/>
      <c r="H2073" s="15"/>
      <c r="I2073" s="193"/>
      <c r="J2073" s="77"/>
      <c r="K2073" s="4"/>
      <c r="L2073" s="4"/>
      <c r="M2073" s="4"/>
      <c r="N2073" s="185"/>
      <c r="O2073" s="4"/>
      <c r="P2073" s="4"/>
      <c r="Q2073" s="4"/>
      <c r="R2073" s="4"/>
      <c r="S2073" s="4"/>
      <c r="T2073" s="4"/>
      <c r="U2073" s="4"/>
      <c r="V2073" s="4"/>
      <c r="W2073" s="185"/>
      <c r="X2073" s="4"/>
      <c r="Y2073" s="4"/>
      <c r="Z2073" s="4"/>
      <c r="AA2073" s="4"/>
      <c r="AB2073" s="4"/>
      <c r="AC2073" s="4"/>
      <c r="AD2073" s="4"/>
      <c r="AE2073" s="236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5">
        <f ca="1">COUNTIFS(INDIRECT(Data!$J$2),"&lt;&gt;")</f>
        <v>0</v>
      </c>
      <c r="AQ2073" s="45">
        <f ca="1">COUNTIFS(INDIRECT(Data!$J$2),"P")</f>
        <v>0</v>
      </c>
      <c r="AR2073" s="45">
        <f ca="1">COUNTIFS(INDIRECT(Data!$J$2),"A")</f>
        <v>0</v>
      </c>
      <c r="AS2073" s="46">
        <f ca="1">COUNTIFS(INDIRECT(Data!$J$2),"L")</f>
        <v>0</v>
      </c>
      <c r="AT2073" s="47" t="str">
        <f ca="1">IFERROR(Attd_Sheet[[#This Row],[Classes Attended]]/Attd_Sheet[[#This Row],[Column1]],"")</f>
        <v/>
      </c>
      <c r="AU2073" s="26"/>
    </row>
    <row r="2074" spans="1:47" hidden="1" x14ac:dyDescent="0.25">
      <c r="A2074" s="42">
        <f>COUNTIFS(Attd_Sheet[Student ID],Attd_Sheet[[#This Row],[Student ID]])</f>
        <v>0</v>
      </c>
      <c r="B2074" s="13"/>
      <c r="C2074" s="13"/>
      <c r="D2074" s="76"/>
      <c r="E2074" s="75"/>
      <c r="F2074" s="15"/>
      <c r="G2074" s="78"/>
      <c r="H2074" s="15"/>
      <c r="I2074" s="193"/>
      <c r="J2074" s="77"/>
      <c r="K2074" s="4"/>
      <c r="L2074" s="4"/>
      <c r="M2074" s="4"/>
      <c r="N2074" s="185"/>
      <c r="O2074" s="4"/>
      <c r="P2074" s="4"/>
      <c r="Q2074" s="4"/>
      <c r="R2074" s="4"/>
      <c r="S2074" s="4"/>
      <c r="T2074" s="4"/>
      <c r="U2074" s="4"/>
      <c r="V2074" s="4"/>
      <c r="W2074" s="185"/>
      <c r="X2074" s="4"/>
      <c r="Y2074" s="4"/>
      <c r="Z2074" s="4"/>
      <c r="AA2074" s="4"/>
      <c r="AB2074" s="4"/>
      <c r="AC2074" s="4"/>
      <c r="AD2074" s="4"/>
      <c r="AE2074" s="236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5">
        <f ca="1">COUNTIFS(INDIRECT(Data!$J$2),"&lt;&gt;")</f>
        <v>0</v>
      </c>
      <c r="AQ2074" s="45">
        <f ca="1">COUNTIFS(INDIRECT(Data!$J$2),"P")</f>
        <v>0</v>
      </c>
      <c r="AR2074" s="45">
        <f ca="1">COUNTIFS(INDIRECT(Data!$J$2),"A")</f>
        <v>0</v>
      </c>
      <c r="AS2074" s="46">
        <f ca="1">COUNTIFS(INDIRECT(Data!$J$2),"L")</f>
        <v>0</v>
      </c>
      <c r="AT2074" s="47" t="str">
        <f ca="1">IFERROR(Attd_Sheet[[#This Row],[Classes Attended]]/Attd_Sheet[[#This Row],[Column1]],"")</f>
        <v/>
      </c>
      <c r="AU2074" s="26"/>
    </row>
    <row r="2075" spans="1:47" hidden="1" x14ac:dyDescent="0.25">
      <c r="A2075" s="42">
        <f>COUNTIFS(Attd_Sheet[Student ID],Attd_Sheet[[#This Row],[Student ID]])</f>
        <v>0</v>
      </c>
      <c r="B2075" s="13"/>
      <c r="C2075" s="13"/>
      <c r="D2075" s="76"/>
      <c r="E2075" s="75"/>
      <c r="F2075" s="15"/>
      <c r="G2075" s="78"/>
      <c r="H2075" s="15"/>
      <c r="I2075" s="193"/>
      <c r="J2075" s="77"/>
      <c r="K2075" s="4"/>
      <c r="L2075" s="4"/>
      <c r="M2075" s="4"/>
      <c r="N2075" s="185"/>
      <c r="O2075" s="4"/>
      <c r="P2075" s="4"/>
      <c r="Q2075" s="4"/>
      <c r="R2075" s="4"/>
      <c r="S2075" s="4"/>
      <c r="T2075" s="4"/>
      <c r="U2075" s="4"/>
      <c r="V2075" s="4"/>
      <c r="W2075" s="185"/>
      <c r="X2075" s="4"/>
      <c r="Y2075" s="4"/>
      <c r="Z2075" s="4"/>
      <c r="AA2075" s="4"/>
      <c r="AB2075" s="4"/>
      <c r="AC2075" s="4"/>
      <c r="AD2075" s="4"/>
      <c r="AE2075" s="236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5">
        <f ca="1">COUNTIFS(INDIRECT(Data!$J$2),"&lt;&gt;")</f>
        <v>0</v>
      </c>
      <c r="AQ2075" s="45">
        <f ca="1">COUNTIFS(INDIRECT(Data!$J$2),"P")</f>
        <v>0</v>
      </c>
      <c r="AR2075" s="45">
        <f ca="1">COUNTIFS(INDIRECT(Data!$J$2),"A")</f>
        <v>0</v>
      </c>
      <c r="AS2075" s="46">
        <f ca="1">COUNTIFS(INDIRECT(Data!$J$2),"L")</f>
        <v>0</v>
      </c>
      <c r="AT2075" s="47" t="str">
        <f ca="1">IFERROR(Attd_Sheet[[#This Row],[Classes Attended]]/Attd_Sheet[[#This Row],[Column1]],"")</f>
        <v/>
      </c>
      <c r="AU2075" s="26"/>
    </row>
    <row r="2076" spans="1:47" hidden="1" x14ac:dyDescent="0.25">
      <c r="A2076" s="42">
        <f>COUNTIFS(Attd_Sheet[Student ID],Attd_Sheet[[#This Row],[Student ID]])</f>
        <v>0</v>
      </c>
      <c r="B2076" s="13"/>
      <c r="C2076" s="13"/>
      <c r="D2076" s="76"/>
      <c r="E2076" s="75"/>
      <c r="F2076" s="15"/>
      <c r="G2076" s="78"/>
      <c r="H2076" s="15"/>
      <c r="I2076" s="193"/>
      <c r="J2076" s="77"/>
      <c r="K2076" s="4"/>
      <c r="L2076" s="4"/>
      <c r="M2076" s="4"/>
      <c r="N2076" s="185"/>
      <c r="O2076" s="4"/>
      <c r="P2076" s="4"/>
      <c r="Q2076" s="4"/>
      <c r="R2076" s="4"/>
      <c r="S2076" s="4"/>
      <c r="T2076" s="4"/>
      <c r="U2076" s="4"/>
      <c r="V2076" s="4"/>
      <c r="W2076" s="185"/>
      <c r="X2076" s="4"/>
      <c r="Y2076" s="4"/>
      <c r="Z2076" s="4"/>
      <c r="AA2076" s="4"/>
      <c r="AB2076" s="4"/>
      <c r="AC2076" s="4"/>
      <c r="AD2076" s="4"/>
      <c r="AE2076" s="236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5">
        <f ca="1">COUNTIFS(INDIRECT(Data!$J$2),"&lt;&gt;")</f>
        <v>0</v>
      </c>
      <c r="AQ2076" s="45">
        <f ca="1">COUNTIFS(INDIRECT(Data!$J$2),"P")</f>
        <v>0</v>
      </c>
      <c r="AR2076" s="45">
        <f ca="1">COUNTIFS(INDIRECT(Data!$J$2),"A")</f>
        <v>0</v>
      </c>
      <c r="AS2076" s="46">
        <f ca="1">COUNTIFS(INDIRECT(Data!$J$2),"L")</f>
        <v>0</v>
      </c>
      <c r="AT2076" s="47" t="str">
        <f ca="1">IFERROR(Attd_Sheet[[#This Row],[Classes Attended]]/Attd_Sheet[[#This Row],[Column1]],"")</f>
        <v/>
      </c>
      <c r="AU2076" s="26"/>
    </row>
    <row r="2077" spans="1:47" hidden="1" x14ac:dyDescent="0.25">
      <c r="A2077" s="42">
        <f>COUNTIFS(Attd_Sheet[Student ID],Attd_Sheet[[#This Row],[Student ID]])</f>
        <v>0</v>
      </c>
      <c r="B2077" s="13"/>
      <c r="C2077" s="13"/>
      <c r="D2077" s="76"/>
      <c r="E2077" s="75"/>
      <c r="F2077" s="15"/>
      <c r="G2077" s="78"/>
      <c r="H2077" s="15"/>
      <c r="I2077" s="193"/>
      <c r="J2077" s="77"/>
      <c r="K2077" s="4"/>
      <c r="L2077" s="4"/>
      <c r="M2077" s="4"/>
      <c r="N2077" s="185"/>
      <c r="O2077" s="4"/>
      <c r="P2077" s="4"/>
      <c r="Q2077" s="4"/>
      <c r="R2077" s="4"/>
      <c r="S2077" s="4"/>
      <c r="T2077" s="4"/>
      <c r="U2077" s="4"/>
      <c r="V2077" s="4"/>
      <c r="W2077" s="185"/>
      <c r="X2077" s="4"/>
      <c r="Y2077" s="4"/>
      <c r="Z2077" s="4"/>
      <c r="AA2077" s="4"/>
      <c r="AB2077" s="4"/>
      <c r="AC2077" s="4"/>
      <c r="AD2077" s="4"/>
      <c r="AE2077" s="236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5">
        <f ca="1">COUNTIFS(INDIRECT(Data!$J$2),"&lt;&gt;")</f>
        <v>0</v>
      </c>
      <c r="AQ2077" s="45">
        <f ca="1">COUNTIFS(INDIRECT(Data!$J$2),"P")</f>
        <v>0</v>
      </c>
      <c r="AR2077" s="45">
        <f ca="1">COUNTIFS(INDIRECT(Data!$J$2),"A")</f>
        <v>0</v>
      </c>
      <c r="AS2077" s="46">
        <f ca="1">COUNTIFS(INDIRECT(Data!$J$2),"L")</f>
        <v>0</v>
      </c>
      <c r="AT2077" s="47" t="str">
        <f ca="1">IFERROR(Attd_Sheet[[#This Row],[Classes Attended]]/Attd_Sheet[[#This Row],[Column1]],"")</f>
        <v/>
      </c>
      <c r="AU2077" s="26"/>
    </row>
    <row r="2078" spans="1:47" hidden="1" x14ac:dyDescent="0.25">
      <c r="A2078" s="42">
        <f>COUNTIFS(Attd_Sheet[Student ID],Attd_Sheet[[#This Row],[Student ID]])</f>
        <v>0</v>
      </c>
      <c r="B2078" s="13"/>
      <c r="C2078" s="13"/>
      <c r="D2078" s="76"/>
      <c r="E2078" s="75"/>
      <c r="F2078" s="15"/>
      <c r="G2078" s="78"/>
      <c r="H2078" s="15"/>
      <c r="I2078" s="193"/>
      <c r="J2078" s="77"/>
      <c r="K2078" s="4"/>
      <c r="L2078" s="4"/>
      <c r="M2078" s="4"/>
      <c r="N2078" s="185"/>
      <c r="O2078" s="4"/>
      <c r="P2078" s="4"/>
      <c r="Q2078" s="4"/>
      <c r="R2078" s="4"/>
      <c r="S2078" s="4"/>
      <c r="T2078" s="4"/>
      <c r="U2078" s="4"/>
      <c r="V2078" s="4"/>
      <c r="W2078" s="185"/>
      <c r="X2078" s="4"/>
      <c r="Y2078" s="4"/>
      <c r="Z2078" s="4"/>
      <c r="AA2078" s="4"/>
      <c r="AB2078" s="4"/>
      <c r="AC2078" s="4"/>
      <c r="AD2078" s="4"/>
      <c r="AE2078" s="236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5">
        <f ca="1">COUNTIFS(INDIRECT(Data!$J$2),"&lt;&gt;")</f>
        <v>0</v>
      </c>
      <c r="AQ2078" s="45">
        <f ca="1">COUNTIFS(INDIRECT(Data!$J$2),"P")</f>
        <v>0</v>
      </c>
      <c r="AR2078" s="45">
        <f ca="1">COUNTIFS(INDIRECT(Data!$J$2),"A")</f>
        <v>0</v>
      </c>
      <c r="AS2078" s="46">
        <f ca="1">COUNTIFS(INDIRECT(Data!$J$2),"L")</f>
        <v>0</v>
      </c>
      <c r="AT2078" s="47" t="str">
        <f ca="1">IFERROR(Attd_Sheet[[#This Row],[Classes Attended]]/Attd_Sheet[[#This Row],[Column1]],"")</f>
        <v/>
      </c>
      <c r="AU2078" s="26"/>
    </row>
    <row r="2079" spans="1:47" hidden="1" x14ac:dyDescent="0.25">
      <c r="A2079" s="42">
        <f>COUNTIFS(Attd_Sheet[Student ID],Attd_Sheet[[#This Row],[Student ID]])</f>
        <v>0</v>
      </c>
      <c r="B2079" s="13"/>
      <c r="C2079" s="13"/>
      <c r="D2079" s="76"/>
      <c r="E2079" s="75"/>
      <c r="F2079" s="15"/>
      <c r="G2079" s="78"/>
      <c r="H2079" s="15"/>
      <c r="I2079" s="193"/>
      <c r="J2079" s="77"/>
      <c r="K2079" s="4"/>
      <c r="L2079" s="4"/>
      <c r="M2079" s="4"/>
      <c r="N2079" s="185"/>
      <c r="O2079" s="4"/>
      <c r="P2079" s="4"/>
      <c r="Q2079" s="4"/>
      <c r="R2079" s="4"/>
      <c r="S2079" s="4"/>
      <c r="T2079" s="4"/>
      <c r="U2079" s="4"/>
      <c r="V2079" s="4"/>
      <c r="W2079" s="185"/>
      <c r="X2079" s="4"/>
      <c r="Y2079" s="4"/>
      <c r="Z2079" s="4"/>
      <c r="AA2079" s="4"/>
      <c r="AB2079" s="4"/>
      <c r="AC2079" s="4"/>
      <c r="AD2079" s="4"/>
      <c r="AE2079" s="236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5">
        <f ca="1">COUNTIFS(INDIRECT(Data!$J$2),"&lt;&gt;")</f>
        <v>0</v>
      </c>
      <c r="AQ2079" s="45">
        <f ca="1">COUNTIFS(INDIRECT(Data!$J$2),"P")</f>
        <v>0</v>
      </c>
      <c r="AR2079" s="45">
        <f ca="1">COUNTIFS(INDIRECT(Data!$J$2),"A")</f>
        <v>0</v>
      </c>
      <c r="AS2079" s="46">
        <f ca="1">COUNTIFS(INDIRECT(Data!$J$2),"L")</f>
        <v>0</v>
      </c>
      <c r="AT2079" s="47" t="str">
        <f ca="1">IFERROR(Attd_Sheet[[#This Row],[Classes Attended]]/Attd_Sheet[[#This Row],[Column1]],"")</f>
        <v/>
      </c>
      <c r="AU2079" s="26"/>
    </row>
    <row r="2080" spans="1:47" hidden="1" x14ac:dyDescent="0.25">
      <c r="A2080" s="42">
        <f>COUNTIFS(Attd_Sheet[Student ID],Attd_Sheet[[#This Row],[Student ID]])</f>
        <v>0</v>
      </c>
      <c r="B2080" s="13"/>
      <c r="C2080" s="13"/>
      <c r="D2080" s="76"/>
      <c r="E2080" s="75"/>
      <c r="F2080" s="15"/>
      <c r="G2080" s="78"/>
      <c r="H2080" s="15"/>
      <c r="I2080" s="193"/>
      <c r="J2080" s="77"/>
      <c r="K2080" s="4"/>
      <c r="L2080" s="4"/>
      <c r="M2080" s="4"/>
      <c r="N2080" s="185"/>
      <c r="O2080" s="4"/>
      <c r="P2080" s="4"/>
      <c r="Q2080" s="4"/>
      <c r="R2080" s="4"/>
      <c r="S2080" s="4"/>
      <c r="T2080" s="4"/>
      <c r="U2080" s="4"/>
      <c r="V2080" s="4"/>
      <c r="W2080" s="185"/>
      <c r="X2080" s="4"/>
      <c r="Y2080" s="4"/>
      <c r="Z2080" s="4"/>
      <c r="AA2080" s="4"/>
      <c r="AB2080" s="4"/>
      <c r="AC2080" s="4"/>
      <c r="AD2080" s="4"/>
      <c r="AE2080" s="236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5">
        <f ca="1">COUNTIFS(INDIRECT(Data!$J$2),"&lt;&gt;")</f>
        <v>0</v>
      </c>
      <c r="AQ2080" s="45">
        <f ca="1">COUNTIFS(INDIRECT(Data!$J$2),"P")</f>
        <v>0</v>
      </c>
      <c r="AR2080" s="45">
        <f ca="1">COUNTIFS(INDIRECT(Data!$J$2),"A")</f>
        <v>0</v>
      </c>
      <c r="AS2080" s="46">
        <f ca="1">COUNTIFS(INDIRECT(Data!$J$2),"L")</f>
        <v>0</v>
      </c>
      <c r="AT2080" s="47" t="str">
        <f ca="1">IFERROR(Attd_Sheet[[#This Row],[Classes Attended]]/Attd_Sheet[[#This Row],[Column1]],"")</f>
        <v/>
      </c>
      <c r="AU2080" s="26"/>
    </row>
    <row r="2081" spans="1:47" hidden="1" x14ac:dyDescent="0.25">
      <c r="A2081" s="42">
        <f>COUNTIFS(Attd_Sheet[Student ID],Attd_Sheet[[#This Row],[Student ID]])</f>
        <v>0</v>
      </c>
      <c r="B2081" s="13"/>
      <c r="C2081" s="13"/>
      <c r="D2081" s="76"/>
      <c r="E2081" s="75"/>
      <c r="F2081" s="15"/>
      <c r="G2081" s="78"/>
      <c r="H2081" s="15"/>
      <c r="I2081" s="193"/>
      <c r="J2081" s="77"/>
      <c r="K2081" s="4"/>
      <c r="L2081" s="4"/>
      <c r="M2081" s="4"/>
      <c r="N2081" s="185"/>
      <c r="O2081" s="4"/>
      <c r="P2081" s="4"/>
      <c r="Q2081" s="4"/>
      <c r="R2081" s="4"/>
      <c r="S2081" s="4"/>
      <c r="T2081" s="4"/>
      <c r="U2081" s="4"/>
      <c r="V2081" s="4"/>
      <c r="W2081" s="185"/>
      <c r="X2081" s="4"/>
      <c r="Y2081" s="4"/>
      <c r="Z2081" s="4"/>
      <c r="AA2081" s="4"/>
      <c r="AB2081" s="4"/>
      <c r="AC2081" s="4"/>
      <c r="AD2081" s="4"/>
      <c r="AE2081" s="236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5">
        <f ca="1">COUNTIFS(INDIRECT(Data!$J$2),"&lt;&gt;")</f>
        <v>0</v>
      </c>
      <c r="AQ2081" s="45">
        <f ca="1">COUNTIFS(INDIRECT(Data!$J$2),"P")</f>
        <v>0</v>
      </c>
      <c r="AR2081" s="45">
        <f ca="1">COUNTIFS(INDIRECT(Data!$J$2),"A")</f>
        <v>0</v>
      </c>
      <c r="AS2081" s="46">
        <f ca="1">COUNTIFS(INDIRECT(Data!$J$2),"L")</f>
        <v>0</v>
      </c>
      <c r="AT2081" s="47" t="str">
        <f ca="1">IFERROR(Attd_Sheet[[#This Row],[Classes Attended]]/Attd_Sheet[[#This Row],[Column1]],"")</f>
        <v/>
      </c>
      <c r="AU2081" s="26"/>
    </row>
    <row r="2082" spans="1:47" hidden="1" x14ac:dyDescent="0.25">
      <c r="A2082" s="42">
        <f>COUNTIFS(Attd_Sheet[Student ID],Attd_Sheet[[#This Row],[Student ID]])</f>
        <v>0</v>
      </c>
      <c r="B2082" s="13"/>
      <c r="C2082" s="13"/>
      <c r="D2082" s="76"/>
      <c r="E2082" s="75"/>
      <c r="F2082" s="15"/>
      <c r="G2082" s="78"/>
      <c r="H2082" s="15"/>
      <c r="I2082" s="193"/>
      <c r="J2082" s="77"/>
      <c r="K2082" s="4"/>
      <c r="L2082" s="4"/>
      <c r="M2082" s="4"/>
      <c r="N2082" s="185"/>
      <c r="O2082" s="4"/>
      <c r="P2082" s="4"/>
      <c r="Q2082" s="4"/>
      <c r="R2082" s="4"/>
      <c r="S2082" s="4"/>
      <c r="T2082" s="4"/>
      <c r="U2082" s="4"/>
      <c r="V2082" s="4"/>
      <c r="W2082" s="185"/>
      <c r="X2082" s="4"/>
      <c r="Y2082" s="4"/>
      <c r="Z2082" s="4"/>
      <c r="AA2082" s="4"/>
      <c r="AB2082" s="4"/>
      <c r="AC2082" s="4"/>
      <c r="AD2082" s="4"/>
      <c r="AE2082" s="236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5">
        <f ca="1">COUNTIFS(INDIRECT(Data!$J$2),"&lt;&gt;")</f>
        <v>0</v>
      </c>
      <c r="AQ2082" s="45">
        <f ca="1">COUNTIFS(INDIRECT(Data!$J$2),"P")</f>
        <v>0</v>
      </c>
      <c r="AR2082" s="45">
        <f ca="1">COUNTIFS(INDIRECT(Data!$J$2),"A")</f>
        <v>0</v>
      </c>
      <c r="AS2082" s="46">
        <f ca="1">COUNTIFS(INDIRECT(Data!$J$2),"L")</f>
        <v>0</v>
      </c>
      <c r="AT2082" s="47" t="str">
        <f ca="1">IFERROR(Attd_Sheet[[#This Row],[Classes Attended]]/Attd_Sheet[[#This Row],[Column1]],"")</f>
        <v/>
      </c>
      <c r="AU2082" s="26"/>
    </row>
    <row r="2083" spans="1:47" hidden="1" x14ac:dyDescent="0.25">
      <c r="A2083" s="42">
        <f>COUNTIFS(Attd_Sheet[Student ID],Attd_Sheet[[#This Row],[Student ID]])</f>
        <v>0</v>
      </c>
      <c r="B2083" s="13"/>
      <c r="C2083" s="13"/>
      <c r="D2083" s="76"/>
      <c r="E2083" s="75"/>
      <c r="F2083" s="15"/>
      <c r="G2083" s="78"/>
      <c r="H2083" s="15"/>
      <c r="I2083" s="193"/>
      <c r="J2083" s="77"/>
      <c r="K2083" s="4"/>
      <c r="L2083" s="4"/>
      <c r="M2083" s="4"/>
      <c r="N2083" s="185"/>
      <c r="O2083" s="4"/>
      <c r="P2083" s="4"/>
      <c r="Q2083" s="4"/>
      <c r="R2083" s="4"/>
      <c r="S2083" s="4"/>
      <c r="T2083" s="4"/>
      <c r="U2083" s="4"/>
      <c r="V2083" s="4"/>
      <c r="W2083" s="185"/>
      <c r="X2083" s="4"/>
      <c r="Y2083" s="4"/>
      <c r="Z2083" s="4"/>
      <c r="AA2083" s="4"/>
      <c r="AB2083" s="4"/>
      <c r="AC2083" s="4"/>
      <c r="AD2083" s="4"/>
      <c r="AE2083" s="236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5">
        <f ca="1">COUNTIFS(INDIRECT(Data!$J$2),"&lt;&gt;")</f>
        <v>0</v>
      </c>
      <c r="AQ2083" s="45">
        <f ca="1">COUNTIFS(INDIRECT(Data!$J$2),"P")</f>
        <v>0</v>
      </c>
      <c r="AR2083" s="45">
        <f ca="1">COUNTIFS(INDIRECT(Data!$J$2),"A")</f>
        <v>0</v>
      </c>
      <c r="AS2083" s="46">
        <f ca="1">COUNTIFS(INDIRECT(Data!$J$2),"L")</f>
        <v>0</v>
      </c>
      <c r="AT2083" s="47" t="str">
        <f ca="1">IFERROR(Attd_Sheet[[#This Row],[Classes Attended]]/Attd_Sheet[[#This Row],[Column1]],"")</f>
        <v/>
      </c>
      <c r="AU2083" s="26"/>
    </row>
    <row r="2084" spans="1:47" hidden="1" x14ac:dyDescent="0.25">
      <c r="A2084" s="42">
        <f>COUNTIFS(Attd_Sheet[Student ID],Attd_Sheet[[#This Row],[Student ID]])</f>
        <v>0</v>
      </c>
      <c r="B2084" s="13"/>
      <c r="C2084" s="13"/>
      <c r="D2084" s="76"/>
      <c r="E2084" s="75"/>
      <c r="F2084" s="15"/>
      <c r="G2084" s="78"/>
      <c r="H2084" s="15"/>
      <c r="I2084" s="193"/>
      <c r="J2084" s="77"/>
      <c r="K2084" s="4"/>
      <c r="L2084" s="4"/>
      <c r="M2084" s="4"/>
      <c r="N2084" s="185"/>
      <c r="O2084" s="4"/>
      <c r="P2084" s="4"/>
      <c r="Q2084" s="4"/>
      <c r="R2084" s="4"/>
      <c r="S2084" s="4"/>
      <c r="T2084" s="4"/>
      <c r="U2084" s="4"/>
      <c r="V2084" s="4"/>
      <c r="W2084" s="185"/>
      <c r="X2084" s="4"/>
      <c r="Y2084" s="4"/>
      <c r="Z2084" s="4"/>
      <c r="AA2084" s="4"/>
      <c r="AB2084" s="4"/>
      <c r="AC2084" s="4"/>
      <c r="AD2084" s="4"/>
      <c r="AE2084" s="236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5">
        <f ca="1">COUNTIFS(INDIRECT(Data!$J$2),"&lt;&gt;")</f>
        <v>0</v>
      </c>
      <c r="AQ2084" s="45">
        <f ca="1">COUNTIFS(INDIRECT(Data!$J$2),"P")</f>
        <v>0</v>
      </c>
      <c r="AR2084" s="45">
        <f ca="1">COUNTIFS(INDIRECT(Data!$J$2),"A")</f>
        <v>0</v>
      </c>
      <c r="AS2084" s="46">
        <f ca="1">COUNTIFS(INDIRECT(Data!$J$2),"L")</f>
        <v>0</v>
      </c>
      <c r="AT2084" s="47" t="str">
        <f ca="1">IFERROR(Attd_Sheet[[#This Row],[Classes Attended]]/Attd_Sheet[[#This Row],[Column1]],"")</f>
        <v/>
      </c>
      <c r="AU2084" s="26"/>
    </row>
    <row r="2085" spans="1:47" hidden="1" x14ac:dyDescent="0.25">
      <c r="A2085" s="42">
        <f>COUNTIFS(Attd_Sheet[Student ID],Attd_Sheet[[#This Row],[Student ID]])</f>
        <v>0</v>
      </c>
      <c r="B2085" s="13"/>
      <c r="C2085" s="13"/>
      <c r="D2085" s="76"/>
      <c r="E2085" s="75"/>
      <c r="F2085" s="15"/>
      <c r="G2085" s="78"/>
      <c r="H2085" s="15"/>
      <c r="I2085" s="193"/>
      <c r="J2085" s="77"/>
      <c r="K2085" s="4"/>
      <c r="L2085" s="4"/>
      <c r="M2085" s="4"/>
      <c r="N2085" s="185"/>
      <c r="O2085" s="4"/>
      <c r="P2085" s="4"/>
      <c r="Q2085" s="4"/>
      <c r="R2085" s="4"/>
      <c r="S2085" s="4"/>
      <c r="T2085" s="4"/>
      <c r="U2085" s="4"/>
      <c r="V2085" s="4"/>
      <c r="W2085" s="185"/>
      <c r="X2085" s="4"/>
      <c r="Y2085" s="4"/>
      <c r="Z2085" s="4"/>
      <c r="AA2085" s="4"/>
      <c r="AB2085" s="4"/>
      <c r="AC2085" s="4"/>
      <c r="AD2085" s="4"/>
      <c r="AE2085" s="236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5">
        <f ca="1">COUNTIFS(INDIRECT(Data!$J$2),"&lt;&gt;")</f>
        <v>0</v>
      </c>
      <c r="AQ2085" s="45">
        <f ca="1">COUNTIFS(INDIRECT(Data!$J$2),"P")</f>
        <v>0</v>
      </c>
      <c r="AR2085" s="45">
        <f ca="1">COUNTIFS(INDIRECT(Data!$J$2),"A")</f>
        <v>0</v>
      </c>
      <c r="AS2085" s="46">
        <f ca="1">COUNTIFS(INDIRECT(Data!$J$2),"L")</f>
        <v>0</v>
      </c>
      <c r="AT2085" s="47" t="str">
        <f ca="1">IFERROR(Attd_Sheet[[#This Row],[Classes Attended]]/Attd_Sheet[[#This Row],[Column1]],"")</f>
        <v/>
      </c>
      <c r="AU2085" s="26"/>
    </row>
    <row r="2086" spans="1:47" hidden="1" x14ac:dyDescent="0.25">
      <c r="A2086" s="42">
        <f>COUNTIFS(Attd_Sheet[Student ID],Attd_Sheet[[#This Row],[Student ID]])</f>
        <v>0</v>
      </c>
      <c r="B2086" s="13"/>
      <c r="C2086" s="13"/>
      <c r="D2086" s="76"/>
      <c r="E2086" s="75"/>
      <c r="F2086" s="15"/>
      <c r="G2086" s="78"/>
      <c r="H2086" s="15"/>
      <c r="I2086" s="193"/>
      <c r="J2086" s="77"/>
      <c r="K2086" s="4"/>
      <c r="L2086" s="4"/>
      <c r="M2086" s="4"/>
      <c r="N2086" s="185"/>
      <c r="O2086" s="4"/>
      <c r="P2086" s="4"/>
      <c r="Q2086" s="4"/>
      <c r="R2086" s="4"/>
      <c r="S2086" s="4"/>
      <c r="T2086" s="4"/>
      <c r="U2086" s="4"/>
      <c r="V2086" s="4"/>
      <c r="W2086" s="185"/>
      <c r="X2086" s="4"/>
      <c r="Y2086" s="4"/>
      <c r="Z2086" s="4"/>
      <c r="AA2086" s="4"/>
      <c r="AB2086" s="4"/>
      <c r="AC2086" s="4"/>
      <c r="AD2086" s="4"/>
      <c r="AE2086" s="236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5">
        <f ca="1">COUNTIFS(INDIRECT(Data!$J$2),"&lt;&gt;")</f>
        <v>0</v>
      </c>
      <c r="AQ2086" s="45">
        <f ca="1">COUNTIFS(INDIRECT(Data!$J$2),"P")</f>
        <v>0</v>
      </c>
      <c r="AR2086" s="45">
        <f ca="1">COUNTIFS(INDIRECT(Data!$J$2),"A")</f>
        <v>0</v>
      </c>
      <c r="AS2086" s="46">
        <f ca="1">COUNTIFS(INDIRECT(Data!$J$2),"L")</f>
        <v>0</v>
      </c>
      <c r="AT2086" s="47" t="str">
        <f ca="1">IFERROR(Attd_Sheet[[#This Row],[Classes Attended]]/Attd_Sheet[[#This Row],[Column1]],"")</f>
        <v/>
      </c>
      <c r="AU2086" s="26"/>
    </row>
    <row r="2087" spans="1:47" hidden="1" x14ac:dyDescent="0.25">
      <c r="A2087" s="42">
        <f>COUNTIFS(Attd_Sheet[Student ID],Attd_Sheet[[#This Row],[Student ID]])</f>
        <v>0</v>
      </c>
      <c r="B2087" s="13"/>
      <c r="C2087" s="13"/>
      <c r="D2087" s="76"/>
      <c r="E2087" s="75"/>
      <c r="F2087" s="15"/>
      <c r="G2087" s="78"/>
      <c r="H2087" s="15"/>
      <c r="I2087" s="193"/>
      <c r="J2087" s="77"/>
      <c r="K2087" s="4"/>
      <c r="L2087" s="4"/>
      <c r="M2087" s="4"/>
      <c r="N2087" s="185"/>
      <c r="O2087" s="4"/>
      <c r="P2087" s="4"/>
      <c r="Q2087" s="4"/>
      <c r="R2087" s="4"/>
      <c r="S2087" s="4"/>
      <c r="T2087" s="4"/>
      <c r="U2087" s="4"/>
      <c r="V2087" s="4"/>
      <c r="W2087" s="185"/>
      <c r="X2087" s="4"/>
      <c r="Y2087" s="4"/>
      <c r="Z2087" s="4"/>
      <c r="AA2087" s="4"/>
      <c r="AB2087" s="4"/>
      <c r="AC2087" s="4"/>
      <c r="AD2087" s="4"/>
      <c r="AE2087" s="236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5">
        <f ca="1">COUNTIFS(INDIRECT(Data!$J$2),"&lt;&gt;")</f>
        <v>0</v>
      </c>
      <c r="AQ2087" s="45">
        <f ca="1">COUNTIFS(INDIRECT(Data!$J$2),"P")</f>
        <v>0</v>
      </c>
      <c r="AR2087" s="45">
        <f ca="1">COUNTIFS(INDIRECT(Data!$J$2),"A")</f>
        <v>0</v>
      </c>
      <c r="AS2087" s="46">
        <f ca="1">COUNTIFS(INDIRECT(Data!$J$2),"L")</f>
        <v>0</v>
      </c>
      <c r="AT2087" s="47" t="str">
        <f ca="1">IFERROR(Attd_Sheet[[#This Row],[Classes Attended]]/Attd_Sheet[[#This Row],[Column1]],"")</f>
        <v/>
      </c>
      <c r="AU2087" s="26"/>
    </row>
    <row r="2088" spans="1:47" hidden="1" x14ac:dyDescent="0.25">
      <c r="A2088" s="42">
        <f>COUNTIFS(Attd_Sheet[Student ID],Attd_Sheet[[#This Row],[Student ID]])</f>
        <v>0</v>
      </c>
      <c r="B2088" s="13"/>
      <c r="C2088" s="13"/>
      <c r="D2088" s="76"/>
      <c r="E2088" s="75"/>
      <c r="F2088" s="15"/>
      <c r="G2088" s="78"/>
      <c r="H2088" s="15"/>
      <c r="I2088" s="193"/>
      <c r="J2088" s="77"/>
      <c r="K2088" s="4"/>
      <c r="L2088" s="4"/>
      <c r="M2088" s="4"/>
      <c r="N2088" s="185"/>
      <c r="O2088" s="4"/>
      <c r="P2088" s="4"/>
      <c r="Q2088" s="4"/>
      <c r="R2088" s="4"/>
      <c r="S2088" s="4"/>
      <c r="T2088" s="4"/>
      <c r="U2088" s="4"/>
      <c r="V2088" s="4"/>
      <c r="W2088" s="185"/>
      <c r="X2088" s="4"/>
      <c r="Y2088" s="4"/>
      <c r="Z2088" s="4"/>
      <c r="AA2088" s="4"/>
      <c r="AB2088" s="4"/>
      <c r="AC2088" s="4"/>
      <c r="AD2088" s="4"/>
      <c r="AE2088" s="236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5">
        <f ca="1">COUNTIFS(INDIRECT(Data!$J$2),"&lt;&gt;")</f>
        <v>0</v>
      </c>
      <c r="AQ2088" s="45">
        <f ca="1">COUNTIFS(INDIRECT(Data!$J$2),"P")</f>
        <v>0</v>
      </c>
      <c r="AR2088" s="45">
        <f ca="1">COUNTIFS(INDIRECT(Data!$J$2),"A")</f>
        <v>0</v>
      </c>
      <c r="AS2088" s="46">
        <f ca="1">COUNTIFS(INDIRECT(Data!$J$2),"L")</f>
        <v>0</v>
      </c>
      <c r="AT2088" s="47" t="str">
        <f ca="1">IFERROR(Attd_Sheet[[#This Row],[Classes Attended]]/Attd_Sheet[[#This Row],[Column1]],"")</f>
        <v/>
      </c>
      <c r="AU2088" s="26"/>
    </row>
    <row r="2089" spans="1:47" hidden="1" x14ac:dyDescent="0.25">
      <c r="A2089" s="42">
        <f>COUNTIFS(Attd_Sheet[Student ID],Attd_Sheet[[#This Row],[Student ID]])</f>
        <v>0</v>
      </c>
      <c r="B2089" s="13"/>
      <c r="C2089" s="13"/>
      <c r="D2089" s="76"/>
      <c r="E2089" s="75"/>
      <c r="F2089" s="15"/>
      <c r="G2089" s="78"/>
      <c r="H2089" s="15"/>
      <c r="I2089" s="193"/>
      <c r="J2089" s="77"/>
      <c r="K2089" s="4"/>
      <c r="L2089" s="4"/>
      <c r="M2089" s="4"/>
      <c r="N2089" s="185"/>
      <c r="O2089" s="4"/>
      <c r="P2089" s="4"/>
      <c r="Q2089" s="4"/>
      <c r="R2089" s="4"/>
      <c r="S2089" s="4"/>
      <c r="T2089" s="4"/>
      <c r="U2089" s="4"/>
      <c r="V2089" s="4"/>
      <c r="W2089" s="185"/>
      <c r="X2089" s="4"/>
      <c r="Y2089" s="4"/>
      <c r="Z2089" s="4"/>
      <c r="AA2089" s="4"/>
      <c r="AB2089" s="4"/>
      <c r="AC2089" s="4"/>
      <c r="AD2089" s="4"/>
      <c r="AE2089" s="236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5">
        <f ca="1">COUNTIFS(INDIRECT(Data!$J$2),"&lt;&gt;")</f>
        <v>0</v>
      </c>
      <c r="AQ2089" s="45">
        <f ca="1">COUNTIFS(INDIRECT(Data!$J$2),"P")</f>
        <v>0</v>
      </c>
      <c r="AR2089" s="45">
        <f ca="1">COUNTIFS(INDIRECT(Data!$J$2),"A")</f>
        <v>0</v>
      </c>
      <c r="AS2089" s="46">
        <f ca="1">COUNTIFS(INDIRECT(Data!$J$2),"L")</f>
        <v>0</v>
      </c>
      <c r="AT2089" s="47" t="str">
        <f ca="1">IFERROR(Attd_Sheet[[#This Row],[Classes Attended]]/Attd_Sheet[[#This Row],[Column1]],"")</f>
        <v/>
      </c>
      <c r="AU2089" s="26"/>
    </row>
    <row r="2090" spans="1:47" hidden="1" x14ac:dyDescent="0.25">
      <c r="A2090" s="42">
        <f>COUNTIFS(Attd_Sheet[Student ID],Attd_Sheet[[#This Row],[Student ID]])</f>
        <v>0</v>
      </c>
      <c r="B2090" s="13"/>
      <c r="C2090" s="13"/>
      <c r="D2090" s="76"/>
      <c r="E2090" s="75"/>
      <c r="F2090" s="15"/>
      <c r="G2090" s="78"/>
      <c r="H2090" s="15"/>
      <c r="I2090" s="193"/>
      <c r="J2090" s="77"/>
      <c r="K2090" s="4"/>
      <c r="L2090" s="4"/>
      <c r="M2090" s="4"/>
      <c r="N2090" s="185"/>
      <c r="O2090" s="4"/>
      <c r="P2090" s="4"/>
      <c r="Q2090" s="4"/>
      <c r="R2090" s="4"/>
      <c r="S2090" s="4"/>
      <c r="T2090" s="4"/>
      <c r="U2090" s="4"/>
      <c r="V2090" s="4"/>
      <c r="W2090" s="185"/>
      <c r="X2090" s="4"/>
      <c r="Y2090" s="4"/>
      <c r="Z2090" s="4"/>
      <c r="AA2090" s="4"/>
      <c r="AB2090" s="4"/>
      <c r="AC2090" s="4"/>
      <c r="AD2090" s="4"/>
      <c r="AE2090" s="236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5">
        <f ca="1">COUNTIFS(INDIRECT(Data!$J$2),"&lt;&gt;")</f>
        <v>0</v>
      </c>
      <c r="AQ2090" s="45">
        <f ca="1">COUNTIFS(INDIRECT(Data!$J$2),"P")</f>
        <v>0</v>
      </c>
      <c r="AR2090" s="45">
        <f ca="1">COUNTIFS(INDIRECT(Data!$J$2),"A")</f>
        <v>0</v>
      </c>
      <c r="AS2090" s="46">
        <f ca="1">COUNTIFS(INDIRECT(Data!$J$2),"L")</f>
        <v>0</v>
      </c>
      <c r="AT2090" s="47" t="str">
        <f ca="1">IFERROR(Attd_Sheet[[#This Row],[Classes Attended]]/Attd_Sheet[[#This Row],[Column1]],"")</f>
        <v/>
      </c>
      <c r="AU2090" s="26"/>
    </row>
    <row r="2091" spans="1:47" hidden="1" x14ac:dyDescent="0.25">
      <c r="A2091" s="42">
        <f>COUNTIFS(Attd_Sheet[Student ID],Attd_Sheet[[#This Row],[Student ID]])</f>
        <v>0</v>
      </c>
      <c r="B2091" s="13"/>
      <c r="C2091" s="13"/>
      <c r="D2091" s="76"/>
      <c r="E2091" s="75"/>
      <c r="F2091" s="15"/>
      <c r="G2091" s="78"/>
      <c r="H2091" s="15"/>
      <c r="I2091" s="193"/>
      <c r="J2091" s="77"/>
      <c r="K2091" s="4"/>
      <c r="L2091" s="4"/>
      <c r="M2091" s="4"/>
      <c r="N2091" s="185"/>
      <c r="O2091" s="4"/>
      <c r="P2091" s="4"/>
      <c r="Q2091" s="4"/>
      <c r="R2091" s="4"/>
      <c r="S2091" s="4"/>
      <c r="T2091" s="4"/>
      <c r="U2091" s="4"/>
      <c r="V2091" s="4"/>
      <c r="W2091" s="185"/>
      <c r="X2091" s="4"/>
      <c r="Y2091" s="4"/>
      <c r="Z2091" s="4"/>
      <c r="AA2091" s="4"/>
      <c r="AB2091" s="4"/>
      <c r="AC2091" s="4"/>
      <c r="AD2091" s="4"/>
      <c r="AE2091" s="236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5">
        <f ca="1">COUNTIFS(INDIRECT(Data!$J$2),"&lt;&gt;")</f>
        <v>0</v>
      </c>
      <c r="AQ2091" s="45">
        <f ca="1">COUNTIFS(INDIRECT(Data!$J$2),"P")</f>
        <v>0</v>
      </c>
      <c r="AR2091" s="45">
        <f ca="1">COUNTIFS(INDIRECT(Data!$J$2),"A")</f>
        <v>0</v>
      </c>
      <c r="AS2091" s="46">
        <f ca="1">COUNTIFS(INDIRECT(Data!$J$2),"L")</f>
        <v>0</v>
      </c>
      <c r="AT2091" s="47" t="str">
        <f ca="1">IFERROR(Attd_Sheet[[#This Row],[Classes Attended]]/Attd_Sheet[[#This Row],[Column1]],"")</f>
        <v/>
      </c>
      <c r="AU2091" s="26"/>
    </row>
    <row r="2092" spans="1:47" hidden="1" x14ac:dyDescent="0.25">
      <c r="A2092" s="42">
        <f>COUNTIFS(Attd_Sheet[Student ID],Attd_Sheet[[#This Row],[Student ID]])</f>
        <v>0</v>
      </c>
      <c r="B2092" s="13"/>
      <c r="C2092" s="13"/>
      <c r="D2092" s="76"/>
      <c r="E2092" s="75"/>
      <c r="F2092" s="15"/>
      <c r="G2092" s="78"/>
      <c r="H2092" s="15"/>
      <c r="I2092" s="193"/>
      <c r="J2092" s="77"/>
      <c r="K2092" s="4"/>
      <c r="L2092" s="4"/>
      <c r="M2092" s="4"/>
      <c r="N2092" s="185"/>
      <c r="O2092" s="4"/>
      <c r="P2092" s="4"/>
      <c r="Q2092" s="4"/>
      <c r="R2092" s="4"/>
      <c r="S2092" s="4"/>
      <c r="T2092" s="4"/>
      <c r="U2092" s="4"/>
      <c r="V2092" s="4"/>
      <c r="W2092" s="185"/>
      <c r="X2092" s="4"/>
      <c r="Y2092" s="4"/>
      <c r="Z2092" s="4"/>
      <c r="AA2092" s="4"/>
      <c r="AB2092" s="4"/>
      <c r="AC2092" s="4"/>
      <c r="AD2092" s="4"/>
      <c r="AE2092" s="236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5">
        <f ca="1">COUNTIFS(INDIRECT(Data!$J$2),"&lt;&gt;")</f>
        <v>0</v>
      </c>
      <c r="AQ2092" s="45">
        <f ca="1">COUNTIFS(INDIRECT(Data!$J$2),"P")</f>
        <v>0</v>
      </c>
      <c r="AR2092" s="45">
        <f ca="1">COUNTIFS(INDIRECT(Data!$J$2),"A")</f>
        <v>0</v>
      </c>
      <c r="AS2092" s="46">
        <f ca="1">COUNTIFS(INDIRECT(Data!$J$2),"L")</f>
        <v>0</v>
      </c>
      <c r="AT2092" s="47" t="str">
        <f ca="1">IFERROR(Attd_Sheet[[#This Row],[Classes Attended]]/Attd_Sheet[[#This Row],[Column1]],"")</f>
        <v/>
      </c>
      <c r="AU2092" s="26"/>
    </row>
    <row r="2093" spans="1:47" hidden="1" x14ac:dyDescent="0.25">
      <c r="A2093" s="42">
        <f>COUNTIFS(Attd_Sheet[Student ID],Attd_Sheet[[#This Row],[Student ID]])</f>
        <v>0</v>
      </c>
      <c r="B2093" s="13"/>
      <c r="C2093" s="13"/>
      <c r="D2093" s="76"/>
      <c r="E2093" s="75"/>
      <c r="F2093" s="15"/>
      <c r="G2093" s="78"/>
      <c r="H2093" s="15"/>
      <c r="I2093" s="193"/>
      <c r="J2093" s="77"/>
      <c r="K2093" s="4"/>
      <c r="L2093" s="4"/>
      <c r="M2093" s="4"/>
      <c r="N2093" s="185"/>
      <c r="O2093" s="4"/>
      <c r="P2093" s="4"/>
      <c r="Q2093" s="4"/>
      <c r="R2093" s="4"/>
      <c r="S2093" s="4"/>
      <c r="T2093" s="4"/>
      <c r="U2093" s="4"/>
      <c r="V2093" s="4"/>
      <c r="W2093" s="185"/>
      <c r="X2093" s="4"/>
      <c r="Y2093" s="4"/>
      <c r="Z2093" s="4"/>
      <c r="AA2093" s="4"/>
      <c r="AB2093" s="4"/>
      <c r="AC2093" s="4"/>
      <c r="AD2093" s="4"/>
      <c r="AE2093" s="236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5">
        <f ca="1">COUNTIFS(INDIRECT(Data!$J$2),"&lt;&gt;")</f>
        <v>0</v>
      </c>
      <c r="AQ2093" s="45">
        <f ca="1">COUNTIFS(INDIRECT(Data!$J$2),"P")</f>
        <v>0</v>
      </c>
      <c r="AR2093" s="45">
        <f ca="1">COUNTIFS(INDIRECT(Data!$J$2),"A")</f>
        <v>0</v>
      </c>
      <c r="AS2093" s="46">
        <f ca="1">COUNTIFS(INDIRECT(Data!$J$2),"L")</f>
        <v>0</v>
      </c>
      <c r="AT2093" s="47" t="str">
        <f ca="1">IFERROR(Attd_Sheet[[#This Row],[Classes Attended]]/Attd_Sheet[[#This Row],[Column1]],"")</f>
        <v/>
      </c>
      <c r="AU2093" s="26"/>
    </row>
    <row r="2094" spans="1:47" hidden="1" x14ac:dyDescent="0.25">
      <c r="A2094" s="42">
        <f>COUNTIFS(Attd_Sheet[Student ID],Attd_Sheet[[#This Row],[Student ID]])</f>
        <v>0</v>
      </c>
      <c r="B2094" s="13"/>
      <c r="C2094" s="13"/>
      <c r="D2094" s="76"/>
      <c r="E2094" s="75"/>
      <c r="F2094" s="15"/>
      <c r="G2094" s="78"/>
      <c r="H2094" s="15"/>
      <c r="I2094" s="193"/>
      <c r="J2094" s="77"/>
      <c r="K2094" s="4"/>
      <c r="L2094" s="4"/>
      <c r="M2094" s="4"/>
      <c r="N2094" s="185"/>
      <c r="O2094" s="4"/>
      <c r="P2094" s="4"/>
      <c r="Q2094" s="4"/>
      <c r="R2094" s="4"/>
      <c r="S2094" s="4"/>
      <c r="T2094" s="4"/>
      <c r="U2094" s="4"/>
      <c r="V2094" s="4"/>
      <c r="W2094" s="185"/>
      <c r="X2094" s="4"/>
      <c r="Y2094" s="4"/>
      <c r="Z2094" s="4"/>
      <c r="AA2094" s="4"/>
      <c r="AB2094" s="4"/>
      <c r="AC2094" s="4"/>
      <c r="AD2094" s="4"/>
      <c r="AE2094" s="236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5">
        <f ca="1">COUNTIFS(INDIRECT(Data!$J$2),"&lt;&gt;")</f>
        <v>0</v>
      </c>
      <c r="AQ2094" s="45">
        <f ca="1">COUNTIFS(INDIRECT(Data!$J$2),"P")</f>
        <v>0</v>
      </c>
      <c r="AR2094" s="45">
        <f ca="1">COUNTIFS(INDIRECT(Data!$J$2),"A")</f>
        <v>0</v>
      </c>
      <c r="AS2094" s="46">
        <f ca="1">COUNTIFS(INDIRECT(Data!$J$2),"L")</f>
        <v>0</v>
      </c>
      <c r="AT2094" s="47" t="str">
        <f ca="1">IFERROR(Attd_Sheet[[#This Row],[Classes Attended]]/Attd_Sheet[[#This Row],[Column1]],"")</f>
        <v/>
      </c>
      <c r="AU2094" s="26"/>
    </row>
    <row r="2095" spans="1:47" hidden="1" x14ac:dyDescent="0.25">
      <c r="A2095" s="42">
        <f>COUNTIFS(Attd_Sheet[Student ID],Attd_Sheet[[#This Row],[Student ID]])</f>
        <v>0</v>
      </c>
      <c r="B2095" s="13"/>
      <c r="C2095" s="13"/>
      <c r="D2095" s="76"/>
      <c r="E2095" s="75"/>
      <c r="F2095" s="15"/>
      <c r="G2095" s="78"/>
      <c r="H2095" s="15"/>
      <c r="I2095" s="193"/>
      <c r="J2095" s="77"/>
      <c r="K2095" s="4"/>
      <c r="L2095" s="4"/>
      <c r="M2095" s="4"/>
      <c r="N2095" s="185"/>
      <c r="O2095" s="4"/>
      <c r="P2095" s="4"/>
      <c r="Q2095" s="4"/>
      <c r="R2095" s="4"/>
      <c r="S2095" s="4"/>
      <c r="T2095" s="4"/>
      <c r="U2095" s="4"/>
      <c r="V2095" s="4"/>
      <c r="W2095" s="185"/>
      <c r="X2095" s="4"/>
      <c r="Y2095" s="4"/>
      <c r="Z2095" s="4"/>
      <c r="AA2095" s="4"/>
      <c r="AB2095" s="4"/>
      <c r="AC2095" s="4"/>
      <c r="AD2095" s="4"/>
      <c r="AE2095" s="236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5">
        <f ca="1">COUNTIFS(INDIRECT(Data!$J$2),"&lt;&gt;")</f>
        <v>0</v>
      </c>
      <c r="AQ2095" s="45">
        <f ca="1">COUNTIFS(INDIRECT(Data!$J$2),"P")</f>
        <v>0</v>
      </c>
      <c r="AR2095" s="45">
        <f ca="1">COUNTIFS(INDIRECT(Data!$J$2),"A")</f>
        <v>0</v>
      </c>
      <c r="AS2095" s="46">
        <f ca="1">COUNTIFS(INDIRECT(Data!$J$2),"L")</f>
        <v>0</v>
      </c>
      <c r="AT2095" s="47" t="str">
        <f ca="1">IFERROR(Attd_Sheet[[#This Row],[Classes Attended]]/Attd_Sheet[[#This Row],[Column1]],"")</f>
        <v/>
      </c>
      <c r="AU2095" s="26"/>
    </row>
    <row r="2096" spans="1:47" hidden="1" x14ac:dyDescent="0.25">
      <c r="A2096" s="42">
        <f>COUNTIFS(Attd_Sheet[Student ID],Attd_Sheet[[#This Row],[Student ID]])</f>
        <v>0</v>
      </c>
      <c r="B2096" s="13"/>
      <c r="C2096" s="13"/>
      <c r="D2096" s="76"/>
      <c r="E2096" s="75"/>
      <c r="F2096" s="15"/>
      <c r="G2096" s="78"/>
      <c r="H2096" s="15"/>
      <c r="I2096" s="193"/>
      <c r="J2096" s="77"/>
      <c r="K2096" s="4"/>
      <c r="L2096" s="4"/>
      <c r="M2096" s="4"/>
      <c r="N2096" s="185"/>
      <c r="O2096" s="4"/>
      <c r="P2096" s="4"/>
      <c r="Q2096" s="4"/>
      <c r="R2096" s="4"/>
      <c r="S2096" s="4"/>
      <c r="T2096" s="4"/>
      <c r="U2096" s="4"/>
      <c r="V2096" s="4"/>
      <c r="W2096" s="185"/>
      <c r="X2096" s="4"/>
      <c r="Y2096" s="4"/>
      <c r="Z2096" s="4"/>
      <c r="AA2096" s="4"/>
      <c r="AB2096" s="4"/>
      <c r="AC2096" s="4"/>
      <c r="AD2096" s="4"/>
      <c r="AE2096" s="236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5">
        <f ca="1">COUNTIFS(INDIRECT(Data!$J$2),"&lt;&gt;")</f>
        <v>0</v>
      </c>
      <c r="AQ2096" s="45">
        <f ca="1">COUNTIFS(INDIRECT(Data!$J$2),"P")</f>
        <v>0</v>
      </c>
      <c r="AR2096" s="45">
        <f ca="1">COUNTIFS(INDIRECT(Data!$J$2),"A")</f>
        <v>0</v>
      </c>
      <c r="AS2096" s="46">
        <f ca="1">COUNTIFS(INDIRECT(Data!$J$2),"L")</f>
        <v>0</v>
      </c>
      <c r="AT2096" s="47" t="str">
        <f ca="1">IFERROR(Attd_Sheet[[#This Row],[Classes Attended]]/Attd_Sheet[[#This Row],[Column1]],"")</f>
        <v/>
      </c>
      <c r="AU2096" s="26"/>
    </row>
    <row r="2097" spans="1:47" hidden="1" x14ac:dyDescent="0.25">
      <c r="A2097" s="42">
        <f>COUNTIFS(Attd_Sheet[Student ID],Attd_Sheet[[#This Row],[Student ID]])</f>
        <v>0</v>
      </c>
      <c r="B2097" s="13"/>
      <c r="C2097" s="13"/>
      <c r="D2097" s="76"/>
      <c r="E2097" s="75"/>
      <c r="F2097" s="15"/>
      <c r="G2097" s="78"/>
      <c r="H2097" s="15"/>
      <c r="I2097" s="193"/>
      <c r="J2097" s="77"/>
      <c r="K2097" s="4"/>
      <c r="L2097" s="4"/>
      <c r="M2097" s="4"/>
      <c r="N2097" s="185"/>
      <c r="O2097" s="4"/>
      <c r="P2097" s="4"/>
      <c r="Q2097" s="4"/>
      <c r="R2097" s="4"/>
      <c r="S2097" s="4"/>
      <c r="T2097" s="4"/>
      <c r="U2097" s="4"/>
      <c r="V2097" s="4"/>
      <c r="W2097" s="185"/>
      <c r="X2097" s="4"/>
      <c r="Y2097" s="4"/>
      <c r="Z2097" s="4"/>
      <c r="AA2097" s="4"/>
      <c r="AB2097" s="4"/>
      <c r="AC2097" s="4"/>
      <c r="AD2097" s="4"/>
      <c r="AE2097" s="236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5">
        <f ca="1">COUNTIFS(INDIRECT(Data!$J$2),"&lt;&gt;")</f>
        <v>0</v>
      </c>
      <c r="AQ2097" s="45">
        <f ca="1">COUNTIFS(INDIRECT(Data!$J$2),"P")</f>
        <v>0</v>
      </c>
      <c r="AR2097" s="45">
        <f ca="1">COUNTIFS(INDIRECT(Data!$J$2),"A")</f>
        <v>0</v>
      </c>
      <c r="AS2097" s="46">
        <f ca="1">COUNTIFS(INDIRECT(Data!$J$2),"L")</f>
        <v>0</v>
      </c>
      <c r="AT2097" s="47" t="str">
        <f ca="1">IFERROR(Attd_Sheet[[#This Row],[Classes Attended]]/Attd_Sheet[[#This Row],[Column1]],"")</f>
        <v/>
      </c>
      <c r="AU2097" s="26"/>
    </row>
    <row r="2098" spans="1:47" hidden="1" x14ac:dyDescent="0.25">
      <c r="A2098" s="42">
        <f>COUNTIFS(Attd_Sheet[Student ID],Attd_Sheet[[#This Row],[Student ID]])</f>
        <v>0</v>
      </c>
      <c r="B2098" s="13"/>
      <c r="C2098" s="13"/>
      <c r="D2098" s="76"/>
      <c r="E2098" s="75"/>
      <c r="F2098" s="15"/>
      <c r="G2098" s="78"/>
      <c r="H2098" s="15"/>
      <c r="I2098" s="193"/>
      <c r="J2098" s="77"/>
      <c r="K2098" s="4"/>
      <c r="L2098" s="4"/>
      <c r="M2098" s="4"/>
      <c r="N2098" s="185"/>
      <c r="O2098" s="4"/>
      <c r="P2098" s="4"/>
      <c r="Q2098" s="4"/>
      <c r="R2098" s="4"/>
      <c r="S2098" s="4"/>
      <c r="T2098" s="4"/>
      <c r="U2098" s="4"/>
      <c r="V2098" s="4"/>
      <c r="W2098" s="185"/>
      <c r="X2098" s="4"/>
      <c r="Y2098" s="4"/>
      <c r="Z2098" s="4"/>
      <c r="AA2098" s="4"/>
      <c r="AB2098" s="4"/>
      <c r="AC2098" s="4"/>
      <c r="AD2098" s="4"/>
      <c r="AE2098" s="236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5">
        <f ca="1">COUNTIFS(INDIRECT(Data!$J$2),"&lt;&gt;")</f>
        <v>0</v>
      </c>
      <c r="AQ2098" s="45">
        <f ca="1">COUNTIFS(INDIRECT(Data!$J$2),"P")</f>
        <v>0</v>
      </c>
      <c r="AR2098" s="45">
        <f ca="1">COUNTIFS(INDIRECT(Data!$J$2),"A")</f>
        <v>0</v>
      </c>
      <c r="AS2098" s="46">
        <f ca="1">COUNTIFS(INDIRECT(Data!$J$2),"L")</f>
        <v>0</v>
      </c>
      <c r="AT2098" s="47" t="str">
        <f ca="1">IFERROR(Attd_Sheet[[#This Row],[Classes Attended]]/Attd_Sheet[[#This Row],[Column1]],"")</f>
        <v/>
      </c>
      <c r="AU2098" s="26"/>
    </row>
    <row r="2099" spans="1:47" hidden="1" x14ac:dyDescent="0.25">
      <c r="A2099" s="42">
        <f>COUNTIFS(Attd_Sheet[Student ID],Attd_Sheet[[#This Row],[Student ID]])</f>
        <v>0</v>
      </c>
      <c r="B2099" s="13"/>
      <c r="C2099" s="13"/>
      <c r="D2099" s="76"/>
      <c r="E2099" s="75"/>
      <c r="F2099" s="15"/>
      <c r="G2099" s="78"/>
      <c r="H2099" s="15"/>
      <c r="I2099" s="193"/>
      <c r="J2099" s="77"/>
      <c r="K2099" s="4"/>
      <c r="L2099" s="4"/>
      <c r="M2099" s="4"/>
      <c r="N2099" s="185"/>
      <c r="O2099" s="4"/>
      <c r="P2099" s="4"/>
      <c r="Q2099" s="4"/>
      <c r="R2099" s="4"/>
      <c r="S2099" s="4"/>
      <c r="T2099" s="4"/>
      <c r="U2099" s="4"/>
      <c r="V2099" s="4"/>
      <c r="W2099" s="185"/>
      <c r="X2099" s="4"/>
      <c r="Y2099" s="4"/>
      <c r="Z2099" s="4"/>
      <c r="AA2099" s="4"/>
      <c r="AB2099" s="4"/>
      <c r="AC2099" s="4"/>
      <c r="AD2099" s="4"/>
      <c r="AE2099" s="236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5">
        <f ca="1">COUNTIFS(INDIRECT(Data!$J$2),"&lt;&gt;")</f>
        <v>0</v>
      </c>
      <c r="AQ2099" s="45">
        <f ca="1">COUNTIFS(INDIRECT(Data!$J$2),"P")</f>
        <v>0</v>
      </c>
      <c r="AR2099" s="45">
        <f ca="1">COUNTIFS(INDIRECT(Data!$J$2),"A")</f>
        <v>0</v>
      </c>
      <c r="AS2099" s="46">
        <f ca="1">COUNTIFS(INDIRECT(Data!$J$2),"L")</f>
        <v>0</v>
      </c>
      <c r="AT2099" s="47" t="str">
        <f ca="1">IFERROR(Attd_Sheet[[#This Row],[Classes Attended]]/Attd_Sheet[[#This Row],[Column1]],"")</f>
        <v/>
      </c>
      <c r="AU2099" s="26"/>
    </row>
    <row r="2100" spans="1:47" hidden="1" x14ac:dyDescent="0.25">
      <c r="A2100" s="42">
        <f>COUNTIFS(Attd_Sheet[Student ID],Attd_Sheet[[#This Row],[Student ID]])</f>
        <v>0</v>
      </c>
      <c r="B2100" s="13"/>
      <c r="C2100" s="13"/>
      <c r="D2100" s="76"/>
      <c r="E2100" s="75"/>
      <c r="F2100" s="15"/>
      <c r="G2100" s="78"/>
      <c r="H2100" s="15"/>
      <c r="I2100" s="193"/>
      <c r="J2100" s="77"/>
      <c r="K2100" s="4"/>
      <c r="L2100" s="4"/>
      <c r="M2100" s="4"/>
      <c r="N2100" s="185"/>
      <c r="O2100" s="4"/>
      <c r="P2100" s="4"/>
      <c r="Q2100" s="4"/>
      <c r="R2100" s="4"/>
      <c r="S2100" s="4"/>
      <c r="T2100" s="4"/>
      <c r="U2100" s="4"/>
      <c r="V2100" s="4"/>
      <c r="W2100" s="185"/>
      <c r="X2100" s="4"/>
      <c r="Y2100" s="4"/>
      <c r="Z2100" s="4"/>
      <c r="AA2100" s="4"/>
      <c r="AB2100" s="4"/>
      <c r="AC2100" s="4"/>
      <c r="AD2100" s="4"/>
      <c r="AE2100" s="236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5">
        <f ca="1">COUNTIFS(INDIRECT(Data!$J$2),"&lt;&gt;")</f>
        <v>0</v>
      </c>
      <c r="AQ2100" s="45">
        <f ca="1">COUNTIFS(INDIRECT(Data!$J$2),"P")</f>
        <v>0</v>
      </c>
      <c r="AR2100" s="45">
        <f ca="1">COUNTIFS(INDIRECT(Data!$J$2),"A")</f>
        <v>0</v>
      </c>
      <c r="AS2100" s="46">
        <f ca="1">COUNTIFS(INDIRECT(Data!$J$2),"L")</f>
        <v>0</v>
      </c>
      <c r="AT2100" s="47" t="str">
        <f ca="1">IFERROR(Attd_Sheet[[#This Row],[Classes Attended]]/Attd_Sheet[[#This Row],[Column1]],"")</f>
        <v/>
      </c>
      <c r="AU2100" s="26"/>
    </row>
    <row r="2101" spans="1:47" hidden="1" x14ac:dyDescent="0.25">
      <c r="A2101" s="42">
        <f>COUNTIFS(Attd_Sheet[Student ID],Attd_Sheet[[#This Row],[Student ID]])</f>
        <v>0</v>
      </c>
      <c r="B2101" s="13"/>
      <c r="C2101" s="13"/>
      <c r="D2101" s="76"/>
      <c r="E2101" s="75"/>
      <c r="F2101" s="15"/>
      <c r="G2101" s="78"/>
      <c r="H2101" s="15"/>
      <c r="I2101" s="193"/>
      <c r="J2101" s="77"/>
      <c r="K2101" s="4"/>
      <c r="L2101" s="4"/>
      <c r="M2101" s="4"/>
      <c r="N2101" s="185"/>
      <c r="O2101" s="4"/>
      <c r="P2101" s="4"/>
      <c r="Q2101" s="4"/>
      <c r="R2101" s="4"/>
      <c r="S2101" s="4"/>
      <c r="T2101" s="4"/>
      <c r="U2101" s="4"/>
      <c r="V2101" s="4"/>
      <c r="W2101" s="185"/>
      <c r="X2101" s="4"/>
      <c r="Y2101" s="4"/>
      <c r="Z2101" s="4"/>
      <c r="AA2101" s="4"/>
      <c r="AB2101" s="4"/>
      <c r="AC2101" s="4"/>
      <c r="AD2101" s="4"/>
      <c r="AE2101" s="236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5">
        <f ca="1">COUNTIFS(INDIRECT(Data!$J$2),"&lt;&gt;")</f>
        <v>0</v>
      </c>
      <c r="AQ2101" s="45">
        <f ca="1">COUNTIFS(INDIRECT(Data!$J$2),"P")</f>
        <v>0</v>
      </c>
      <c r="AR2101" s="45">
        <f ca="1">COUNTIFS(INDIRECT(Data!$J$2),"A")</f>
        <v>0</v>
      </c>
      <c r="AS2101" s="46">
        <f ca="1">COUNTIFS(INDIRECT(Data!$J$2),"L")</f>
        <v>0</v>
      </c>
      <c r="AT2101" s="47" t="str">
        <f ca="1">IFERROR(Attd_Sheet[[#This Row],[Classes Attended]]/Attd_Sheet[[#This Row],[Column1]],"")</f>
        <v/>
      </c>
      <c r="AU2101" s="26"/>
    </row>
    <row r="2102" spans="1:47" hidden="1" x14ac:dyDescent="0.25">
      <c r="A2102" s="42">
        <f>COUNTIFS(Attd_Sheet[Student ID],Attd_Sheet[[#This Row],[Student ID]])</f>
        <v>0</v>
      </c>
      <c r="B2102" s="13"/>
      <c r="C2102" s="13"/>
      <c r="D2102" s="76"/>
      <c r="E2102" s="75"/>
      <c r="F2102" s="15"/>
      <c r="G2102" s="78"/>
      <c r="H2102" s="15"/>
      <c r="I2102" s="193"/>
      <c r="J2102" s="77"/>
      <c r="K2102" s="4"/>
      <c r="L2102" s="4"/>
      <c r="M2102" s="4"/>
      <c r="N2102" s="185"/>
      <c r="O2102" s="4"/>
      <c r="P2102" s="4"/>
      <c r="Q2102" s="4"/>
      <c r="R2102" s="4"/>
      <c r="S2102" s="4"/>
      <c r="T2102" s="4"/>
      <c r="U2102" s="4"/>
      <c r="V2102" s="4"/>
      <c r="W2102" s="185"/>
      <c r="X2102" s="4"/>
      <c r="Y2102" s="4"/>
      <c r="Z2102" s="4"/>
      <c r="AA2102" s="4"/>
      <c r="AB2102" s="4"/>
      <c r="AC2102" s="4"/>
      <c r="AD2102" s="4"/>
      <c r="AE2102" s="236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5">
        <f ca="1">COUNTIFS(INDIRECT(Data!$J$2),"&lt;&gt;")</f>
        <v>0</v>
      </c>
      <c r="AQ2102" s="45">
        <f ca="1">COUNTIFS(INDIRECT(Data!$J$2),"P")</f>
        <v>0</v>
      </c>
      <c r="AR2102" s="45">
        <f ca="1">COUNTIFS(INDIRECT(Data!$J$2),"A")</f>
        <v>0</v>
      </c>
      <c r="AS2102" s="46">
        <f ca="1">COUNTIFS(INDIRECT(Data!$J$2),"L")</f>
        <v>0</v>
      </c>
      <c r="AT2102" s="47" t="str">
        <f ca="1">IFERROR(Attd_Sheet[[#This Row],[Classes Attended]]/Attd_Sheet[[#This Row],[Column1]],"")</f>
        <v/>
      </c>
      <c r="AU2102" s="26"/>
    </row>
    <row r="2103" spans="1:47" hidden="1" x14ac:dyDescent="0.25">
      <c r="A2103" s="42">
        <f>COUNTIFS(Attd_Sheet[Student ID],Attd_Sheet[[#This Row],[Student ID]])</f>
        <v>0</v>
      </c>
      <c r="B2103" s="13"/>
      <c r="C2103" s="13"/>
      <c r="D2103" s="76"/>
      <c r="E2103" s="75"/>
      <c r="F2103" s="15"/>
      <c r="G2103" s="78"/>
      <c r="H2103" s="15"/>
      <c r="I2103" s="193"/>
      <c r="J2103" s="77"/>
      <c r="K2103" s="4"/>
      <c r="L2103" s="4"/>
      <c r="M2103" s="4"/>
      <c r="N2103" s="185"/>
      <c r="O2103" s="4"/>
      <c r="P2103" s="4"/>
      <c r="Q2103" s="4"/>
      <c r="R2103" s="4"/>
      <c r="S2103" s="4"/>
      <c r="T2103" s="4"/>
      <c r="U2103" s="4"/>
      <c r="V2103" s="4"/>
      <c r="W2103" s="185"/>
      <c r="X2103" s="4"/>
      <c r="Y2103" s="4"/>
      <c r="Z2103" s="4"/>
      <c r="AA2103" s="4"/>
      <c r="AB2103" s="4"/>
      <c r="AC2103" s="4"/>
      <c r="AD2103" s="4"/>
      <c r="AE2103" s="236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5">
        <f ca="1">COUNTIFS(INDIRECT(Data!$J$2),"&lt;&gt;")</f>
        <v>0</v>
      </c>
      <c r="AQ2103" s="45">
        <f ca="1">COUNTIFS(INDIRECT(Data!$J$2),"P")</f>
        <v>0</v>
      </c>
      <c r="AR2103" s="45">
        <f ca="1">COUNTIFS(INDIRECT(Data!$J$2),"A")</f>
        <v>0</v>
      </c>
      <c r="AS2103" s="46">
        <f ca="1">COUNTIFS(INDIRECT(Data!$J$2),"L")</f>
        <v>0</v>
      </c>
      <c r="AT2103" s="47" t="str">
        <f ca="1">IFERROR(Attd_Sheet[[#This Row],[Classes Attended]]/Attd_Sheet[[#This Row],[Column1]],"")</f>
        <v/>
      </c>
      <c r="AU2103" s="26"/>
    </row>
    <row r="2104" spans="1:47" hidden="1" x14ac:dyDescent="0.25">
      <c r="A2104" s="42">
        <f>COUNTIFS(Attd_Sheet[Student ID],Attd_Sheet[[#This Row],[Student ID]])</f>
        <v>0</v>
      </c>
      <c r="B2104" s="13"/>
      <c r="C2104" s="13"/>
      <c r="D2104" s="76"/>
      <c r="E2104" s="75"/>
      <c r="F2104" s="15"/>
      <c r="G2104" s="78"/>
      <c r="H2104" s="15"/>
      <c r="I2104" s="193"/>
      <c r="J2104" s="77"/>
      <c r="K2104" s="4"/>
      <c r="L2104" s="4"/>
      <c r="M2104" s="4"/>
      <c r="N2104" s="185"/>
      <c r="O2104" s="4"/>
      <c r="P2104" s="4"/>
      <c r="Q2104" s="4"/>
      <c r="R2104" s="4"/>
      <c r="S2104" s="4"/>
      <c r="T2104" s="4"/>
      <c r="U2104" s="4"/>
      <c r="V2104" s="4"/>
      <c r="W2104" s="185"/>
      <c r="X2104" s="4"/>
      <c r="Y2104" s="4"/>
      <c r="Z2104" s="4"/>
      <c r="AA2104" s="4"/>
      <c r="AB2104" s="4"/>
      <c r="AC2104" s="4"/>
      <c r="AD2104" s="4"/>
      <c r="AE2104" s="236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5">
        <f ca="1">COUNTIFS(INDIRECT(Data!$J$2),"&lt;&gt;")</f>
        <v>0</v>
      </c>
      <c r="AQ2104" s="45">
        <f ca="1">COUNTIFS(INDIRECT(Data!$J$2),"P")</f>
        <v>0</v>
      </c>
      <c r="AR2104" s="45">
        <f ca="1">COUNTIFS(INDIRECT(Data!$J$2),"A")</f>
        <v>0</v>
      </c>
      <c r="AS2104" s="46">
        <f ca="1">COUNTIFS(INDIRECT(Data!$J$2),"L")</f>
        <v>0</v>
      </c>
      <c r="AT2104" s="47" t="str">
        <f ca="1">IFERROR(Attd_Sheet[[#This Row],[Classes Attended]]/Attd_Sheet[[#This Row],[Column1]],"")</f>
        <v/>
      </c>
      <c r="AU2104" s="26"/>
    </row>
    <row r="2105" spans="1:47" hidden="1" x14ac:dyDescent="0.25">
      <c r="A2105" s="42">
        <f>COUNTIFS(Attd_Sheet[Student ID],Attd_Sheet[[#This Row],[Student ID]])</f>
        <v>0</v>
      </c>
      <c r="B2105" s="13"/>
      <c r="C2105" s="13"/>
      <c r="D2105" s="76"/>
      <c r="E2105" s="75"/>
      <c r="F2105" s="15"/>
      <c r="G2105" s="78"/>
      <c r="H2105" s="15"/>
      <c r="I2105" s="193"/>
      <c r="J2105" s="77"/>
      <c r="K2105" s="4"/>
      <c r="L2105" s="4"/>
      <c r="M2105" s="4"/>
      <c r="N2105" s="185"/>
      <c r="O2105" s="4"/>
      <c r="P2105" s="4"/>
      <c r="Q2105" s="4"/>
      <c r="R2105" s="4"/>
      <c r="S2105" s="4"/>
      <c r="T2105" s="4"/>
      <c r="U2105" s="4"/>
      <c r="V2105" s="4"/>
      <c r="W2105" s="185"/>
      <c r="X2105" s="4"/>
      <c r="Y2105" s="4"/>
      <c r="Z2105" s="4"/>
      <c r="AA2105" s="4"/>
      <c r="AB2105" s="4"/>
      <c r="AC2105" s="4"/>
      <c r="AD2105" s="4"/>
      <c r="AE2105" s="236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5">
        <f ca="1">COUNTIFS(INDIRECT(Data!$J$2),"&lt;&gt;")</f>
        <v>0</v>
      </c>
      <c r="AQ2105" s="45">
        <f ca="1">COUNTIFS(INDIRECT(Data!$J$2),"P")</f>
        <v>0</v>
      </c>
      <c r="AR2105" s="45">
        <f ca="1">COUNTIFS(INDIRECT(Data!$J$2),"A")</f>
        <v>0</v>
      </c>
      <c r="AS2105" s="46">
        <f ca="1">COUNTIFS(INDIRECT(Data!$J$2),"L")</f>
        <v>0</v>
      </c>
      <c r="AT2105" s="47" t="str">
        <f ca="1">IFERROR(Attd_Sheet[[#This Row],[Classes Attended]]/Attd_Sheet[[#This Row],[Column1]],"")</f>
        <v/>
      </c>
      <c r="AU2105" s="26"/>
    </row>
    <row r="2106" spans="1:47" hidden="1" x14ac:dyDescent="0.25">
      <c r="A2106" s="42">
        <f>COUNTIFS(Attd_Sheet[Student ID],Attd_Sheet[[#This Row],[Student ID]])</f>
        <v>0</v>
      </c>
      <c r="B2106" s="13"/>
      <c r="C2106" s="13"/>
      <c r="D2106" s="76"/>
      <c r="E2106" s="75"/>
      <c r="F2106" s="15"/>
      <c r="G2106" s="78"/>
      <c r="H2106" s="15"/>
      <c r="I2106" s="193"/>
      <c r="J2106" s="77"/>
      <c r="K2106" s="4"/>
      <c r="L2106" s="4"/>
      <c r="M2106" s="4"/>
      <c r="N2106" s="185"/>
      <c r="O2106" s="4"/>
      <c r="P2106" s="4"/>
      <c r="Q2106" s="4"/>
      <c r="R2106" s="4"/>
      <c r="S2106" s="4"/>
      <c r="T2106" s="4"/>
      <c r="U2106" s="4"/>
      <c r="V2106" s="4"/>
      <c r="W2106" s="185"/>
      <c r="X2106" s="4"/>
      <c r="Y2106" s="4"/>
      <c r="Z2106" s="4"/>
      <c r="AA2106" s="4"/>
      <c r="AB2106" s="4"/>
      <c r="AC2106" s="4"/>
      <c r="AD2106" s="4"/>
      <c r="AE2106" s="236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5">
        <f ca="1">COUNTIFS(INDIRECT(Data!$J$2),"&lt;&gt;")</f>
        <v>0</v>
      </c>
      <c r="AQ2106" s="45">
        <f ca="1">COUNTIFS(INDIRECT(Data!$J$2),"P")</f>
        <v>0</v>
      </c>
      <c r="AR2106" s="45">
        <f ca="1">COUNTIFS(INDIRECT(Data!$J$2),"A")</f>
        <v>0</v>
      </c>
      <c r="AS2106" s="46">
        <f ca="1">COUNTIFS(INDIRECT(Data!$J$2),"L")</f>
        <v>0</v>
      </c>
      <c r="AT2106" s="47" t="str">
        <f ca="1">IFERROR(Attd_Sheet[[#This Row],[Classes Attended]]/Attd_Sheet[[#This Row],[Column1]],"")</f>
        <v/>
      </c>
      <c r="AU2106" s="26"/>
    </row>
    <row r="2107" spans="1:47" hidden="1" x14ac:dyDescent="0.25">
      <c r="A2107" s="42">
        <f>COUNTIFS(Attd_Sheet[Student ID],Attd_Sheet[[#This Row],[Student ID]])</f>
        <v>0</v>
      </c>
      <c r="B2107" s="13"/>
      <c r="C2107" s="13"/>
      <c r="D2107" s="76"/>
      <c r="E2107" s="75"/>
      <c r="F2107" s="15"/>
      <c r="G2107" s="78"/>
      <c r="H2107" s="15"/>
      <c r="I2107" s="193"/>
      <c r="J2107" s="77"/>
      <c r="K2107" s="4"/>
      <c r="L2107" s="4"/>
      <c r="M2107" s="4"/>
      <c r="N2107" s="185"/>
      <c r="O2107" s="4"/>
      <c r="P2107" s="4"/>
      <c r="Q2107" s="4"/>
      <c r="R2107" s="4"/>
      <c r="S2107" s="4"/>
      <c r="T2107" s="4"/>
      <c r="U2107" s="4"/>
      <c r="V2107" s="4"/>
      <c r="W2107" s="185"/>
      <c r="X2107" s="4"/>
      <c r="Y2107" s="4"/>
      <c r="Z2107" s="4"/>
      <c r="AA2107" s="4"/>
      <c r="AB2107" s="4"/>
      <c r="AC2107" s="4"/>
      <c r="AD2107" s="4"/>
      <c r="AE2107" s="236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5">
        <f ca="1">COUNTIFS(INDIRECT(Data!$J$2),"&lt;&gt;")</f>
        <v>0</v>
      </c>
      <c r="AQ2107" s="45">
        <f ca="1">COUNTIFS(INDIRECT(Data!$J$2),"P")</f>
        <v>0</v>
      </c>
      <c r="AR2107" s="45">
        <f ca="1">COUNTIFS(INDIRECT(Data!$J$2),"A")</f>
        <v>0</v>
      </c>
      <c r="AS2107" s="46">
        <f ca="1">COUNTIFS(INDIRECT(Data!$J$2),"L")</f>
        <v>0</v>
      </c>
      <c r="AT2107" s="47" t="str">
        <f ca="1">IFERROR(Attd_Sheet[[#This Row],[Classes Attended]]/Attd_Sheet[[#This Row],[Column1]],"")</f>
        <v/>
      </c>
      <c r="AU2107" s="26"/>
    </row>
    <row r="2108" spans="1:47" hidden="1" x14ac:dyDescent="0.25">
      <c r="A2108" s="42">
        <f>COUNTIFS(Attd_Sheet[Student ID],Attd_Sheet[[#This Row],[Student ID]])</f>
        <v>0</v>
      </c>
      <c r="B2108" s="13"/>
      <c r="C2108" s="13"/>
      <c r="D2108" s="76"/>
      <c r="E2108" s="75"/>
      <c r="F2108" s="15"/>
      <c r="G2108" s="78"/>
      <c r="H2108" s="15"/>
      <c r="I2108" s="193"/>
      <c r="J2108" s="77"/>
      <c r="K2108" s="4"/>
      <c r="L2108" s="4"/>
      <c r="M2108" s="4"/>
      <c r="N2108" s="185"/>
      <c r="O2108" s="4"/>
      <c r="P2108" s="4"/>
      <c r="Q2108" s="4"/>
      <c r="R2108" s="4"/>
      <c r="S2108" s="4"/>
      <c r="T2108" s="4"/>
      <c r="U2108" s="4"/>
      <c r="V2108" s="4"/>
      <c r="W2108" s="185"/>
      <c r="X2108" s="4"/>
      <c r="Y2108" s="4"/>
      <c r="Z2108" s="4"/>
      <c r="AA2108" s="4"/>
      <c r="AB2108" s="4"/>
      <c r="AC2108" s="4"/>
      <c r="AD2108" s="4"/>
      <c r="AE2108" s="236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5">
        <f ca="1">COUNTIFS(INDIRECT(Data!$J$2),"&lt;&gt;")</f>
        <v>0</v>
      </c>
      <c r="AQ2108" s="45">
        <f ca="1">COUNTIFS(INDIRECT(Data!$J$2),"P")</f>
        <v>0</v>
      </c>
      <c r="AR2108" s="45">
        <f ca="1">COUNTIFS(INDIRECT(Data!$J$2),"A")</f>
        <v>0</v>
      </c>
      <c r="AS2108" s="46">
        <f ca="1">COUNTIFS(INDIRECT(Data!$J$2),"L")</f>
        <v>0</v>
      </c>
      <c r="AT2108" s="47" t="str">
        <f ca="1">IFERROR(Attd_Sheet[[#This Row],[Classes Attended]]/Attd_Sheet[[#This Row],[Column1]],"")</f>
        <v/>
      </c>
      <c r="AU2108" s="26"/>
    </row>
    <row r="2109" spans="1:47" hidden="1" x14ac:dyDescent="0.25">
      <c r="A2109" s="42">
        <f>COUNTIFS(Attd_Sheet[Student ID],Attd_Sheet[[#This Row],[Student ID]])</f>
        <v>0</v>
      </c>
      <c r="B2109" s="13"/>
      <c r="C2109" s="13"/>
      <c r="D2109" s="76"/>
      <c r="E2109" s="75"/>
      <c r="F2109" s="15"/>
      <c r="G2109" s="78"/>
      <c r="H2109" s="15"/>
      <c r="I2109" s="193"/>
      <c r="J2109" s="77"/>
      <c r="K2109" s="4"/>
      <c r="L2109" s="4"/>
      <c r="M2109" s="4"/>
      <c r="N2109" s="185"/>
      <c r="O2109" s="4"/>
      <c r="P2109" s="4"/>
      <c r="Q2109" s="4"/>
      <c r="R2109" s="4"/>
      <c r="S2109" s="4"/>
      <c r="T2109" s="4"/>
      <c r="U2109" s="4"/>
      <c r="V2109" s="4"/>
      <c r="W2109" s="185"/>
      <c r="X2109" s="4"/>
      <c r="Y2109" s="4"/>
      <c r="Z2109" s="4"/>
      <c r="AA2109" s="4"/>
      <c r="AB2109" s="4"/>
      <c r="AC2109" s="4"/>
      <c r="AD2109" s="4"/>
      <c r="AE2109" s="236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5">
        <f ca="1">COUNTIFS(INDIRECT(Data!$J$2),"&lt;&gt;")</f>
        <v>0</v>
      </c>
      <c r="AQ2109" s="45">
        <f ca="1">COUNTIFS(INDIRECT(Data!$J$2),"P")</f>
        <v>0</v>
      </c>
      <c r="AR2109" s="45">
        <f ca="1">COUNTIFS(INDIRECT(Data!$J$2),"A")</f>
        <v>0</v>
      </c>
      <c r="AS2109" s="46">
        <f ca="1">COUNTIFS(INDIRECT(Data!$J$2),"L")</f>
        <v>0</v>
      </c>
      <c r="AT2109" s="47" t="str">
        <f ca="1">IFERROR(Attd_Sheet[[#This Row],[Classes Attended]]/Attd_Sheet[[#This Row],[Column1]],"")</f>
        <v/>
      </c>
      <c r="AU2109" s="26"/>
    </row>
    <row r="2110" spans="1:47" hidden="1" x14ac:dyDescent="0.25">
      <c r="A2110" s="42">
        <f>COUNTIFS(Attd_Sheet[Student ID],Attd_Sheet[[#This Row],[Student ID]])</f>
        <v>0</v>
      </c>
      <c r="B2110" s="13"/>
      <c r="C2110" s="13"/>
      <c r="D2110" s="76"/>
      <c r="E2110" s="75"/>
      <c r="F2110" s="15"/>
      <c r="G2110" s="78"/>
      <c r="H2110" s="15"/>
      <c r="I2110" s="193"/>
      <c r="J2110" s="77"/>
      <c r="K2110" s="4"/>
      <c r="L2110" s="4"/>
      <c r="M2110" s="4"/>
      <c r="N2110" s="185"/>
      <c r="O2110" s="4"/>
      <c r="P2110" s="4"/>
      <c r="Q2110" s="4"/>
      <c r="R2110" s="4"/>
      <c r="S2110" s="4"/>
      <c r="T2110" s="4"/>
      <c r="U2110" s="4"/>
      <c r="V2110" s="4"/>
      <c r="W2110" s="185"/>
      <c r="X2110" s="4"/>
      <c r="Y2110" s="4"/>
      <c r="Z2110" s="4"/>
      <c r="AA2110" s="4"/>
      <c r="AB2110" s="4"/>
      <c r="AC2110" s="4"/>
      <c r="AD2110" s="4"/>
      <c r="AE2110" s="236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5">
        <f ca="1">COUNTIFS(INDIRECT(Data!$J$2),"&lt;&gt;")</f>
        <v>0</v>
      </c>
      <c r="AQ2110" s="45">
        <f ca="1">COUNTIFS(INDIRECT(Data!$J$2),"P")</f>
        <v>0</v>
      </c>
      <c r="AR2110" s="45">
        <f ca="1">COUNTIFS(INDIRECT(Data!$J$2),"A")</f>
        <v>0</v>
      </c>
      <c r="AS2110" s="46">
        <f ca="1">COUNTIFS(INDIRECT(Data!$J$2),"L")</f>
        <v>0</v>
      </c>
      <c r="AT2110" s="47" t="str">
        <f ca="1">IFERROR(Attd_Sheet[[#This Row],[Classes Attended]]/Attd_Sheet[[#This Row],[Column1]],"")</f>
        <v/>
      </c>
      <c r="AU2110" s="26"/>
    </row>
    <row r="2111" spans="1:47" hidden="1" x14ac:dyDescent="0.25">
      <c r="A2111" s="42">
        <f>COUNTIFS(Attd_Sheet[Student ID],Attd_Sheet[[#This Row],[Student ID]])</f>
        <v>0</v>
      </c>
      <c r="B2111" s="13"/>
      <c r="C2111" s="13"/>
      <c r="D2111" s="76"/>
      <c r="E2111" s="75"/>
      <c r="F2111" s="15"/>
      <c r="G2111" s="78"/>
      <c r="H2111" s="15"/>
      <c r="I2111" s="193"/>
      <c r="J2111" s="77"/>
      <c r="K2111" s="4"/>
      <c r="L2111" s="4"/>
      <c r="M2111" s="4"/>
      <c r="N2111" s="185"/>
      <c r="O2111" s="4"/>
      <c r="P2111" s="4"/>
      <c r="Q2111" s="4"/>
      <c r="R2111" s="4"/>
      <c r="S2111" s="4"/>
      <c r="T2111" s="4"/>
      <c r="U2111" s="4"/>
      <c r="V2111" s="4"/>
      <c r="W2111" s="185"/>
      <c r="X2111" s="4"/>
      <c r="Y2111" s="4"/>
      <c r="Z2111" s="4"/>
      <c r="AA2111" s="4"/>
      <c r="AB2111" s="4"/>
      <c r="AC2111" s="4"/>
      <c r="AD2111" s="4"/>
      <c r="AE2111" s="236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5">
        <f ca="1">COUNTIFS(INDIRECT(Data!$J$2),"&lt;&gt;")</f>
        <v>0</v>
      </c>
      <c r="AQ2111" s="45">
        <f ca="1">COUNTIFS(INDIRECT(Data!$J$2),"P")</f>
        <v>0</v>
      </c>
      <c r="AR2111" s="45">
        <f ca="1">COUNTIFS(INDIRECT(Data!$J$2),"A")</f>
        <v>0</v>
      </c>
      <c r="AS2111" s="46">
        <f ca="1">COUNTIFS(INDIRECT(Data!$J$2),"L")</f>
        <v>0</v>
      </c>
      <c r="AT2111" s="47" t="str">
        <f ca="1">IFERROR(Attd_Sheet[[#This Row],[Classes Attended]]/Attd_Sheet[[#This Row],[Column1]],"")</f>
        <v/>
      </c>
      <c r="AU2111" s="26"/>
    </row>
    <row r="2112" spans="1:47" hidden="1" x14ac:dyDescent="0.25">
      <c r="A2112" s="42">
        <f>COUNTIFS(Attd_Sheet[Student ID],Attd_Sheet[[#This Row],[Student ID]])</f>
        <v>0</v>
      </c>
      <c r="B2112" s="13"/>
      <c r="C2112" s="13"/>
      <c r="D2112" s="76"/>
      <c r="E2112" s="75"/>
      <c r="F2112" s="15"/>
      <c r="G2112" s="78"/>
      <c r="H2112" s="15"/>
      <c r="I2112" s="193"/>
      <c r="J2112" s="77"/>
      <c r="K2112" s="4"/>
      <c r="L2112" s="4"/>
      <c r="M2112" s="4"/>
      <c r="N2112" s="185"/>
      <c r="O2112" s="4"/>
      <c r="P2112" s="4"/>
      <c r="Q2112" s="4"/>
      <c r="R2112" s="4"/>
      <c r="S2112" s="4"/>
      <c r="T2112" s="4"/>
      <c r="U2112" s="4"/>
      <c r="V2112" s="4"/>
      <c r="W2112" s="185"/>
      <c r="X2112" s="4"/>
      <c r="Y2112" s="4"/>
      <c r="Z2112" s="4"/>
      <c r="AA2112" s="4"/>
      <c r="AB2112" s="4"/>
      <c r="AC2112" s="4"/>
      <c r="AD2112" s="4"/>
      <c r="AE2112" s="236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5">
        <f ca="1">COUNTIFS(INDIRECT(Data!$J$2),"&lt;&gt;")</f>
        <v>0</v>
      </c>
      <c r="AQ2112" s="45">
        <f ca="1">COUNTIFS(INDIRECT(Data!$J$2),"P")</f>
        <v>0</v>
      </c>
      <c r="AR2112" s="45">
        <f ca="1">COUNTIFS(INDIRECT(Data!$J$2),"A")</f>
        <v>0</v>
      </c>
      <c r="AS2112" s="46">
        <f ca="1">COUNTIFS(INDIRECT(Data!$J$2),"L")</f>
        <v>0</v>
      </c>
      <c r="AT2112" s="47" t="str">
        <f ca="1">IFERROR(Attd_Sheet[[#This Row],[Classes Attended]]/Attd_Sheet[[#This Row],[Column1]],"")</f>
        <v/>
      </c>
      <c r="AU2112" s="26"/>
    </row>
    <row r="2113" spans="1:47" hidden="1" x14ac:dyDescent="0.25">
      <c r="A2113" s="42">
        <f>COUNTIFS(Attd_Sheet[Student ID],Attd_Sheet[[#This Row],[Student ID]])</f>
        <v>0</v>
      </c>
      <c r="B2113" s="13"/>
      <c r="C2113" s="13"/>
      <c r="D2113" s="76"/>
      <c r="E2113" s="75"/>
      <c r="F2113" s="15"/>
      <c r="G2113" s="78"/>
      <c r="H2113" s="15"/>
      <c r="I2113" s="193"/>
      <c r="J2113" s="77"/>
      <c r="K2113" s="4"/>
      <c r="L2113" s="4"/>
      <c r="M2113" s="4"/>
      <c r="N2113" s="185"/>
      <c r="O2113" s="4"/>
      <c r="P2113" s="4"/>
      <c r="Q2113" s="4"/>
      <c r="R2113" s="4"/>
      <c r="S2113" s="4"/>
      <c r="T2113" s="4"/>
      <c r="U2113" s="4"/>
      <c r="V2113" s="4"/>
      <c r="W2113" s="185"/>
      <c r="X2113" s="4"/>
      <c r="Y2113" s="4"/>
      <c r="Z2113" s="4"/>
      <c r="AA2113" s="4"/>
      <c r="AB2113" s="4"/>
      <c r="AC2113" s="4"/>
      <c r="AD2113" s="4"/>
      <c r="AE2113" s="236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5">
        <f ca="1">COUNTIFS(INDIRECT(Data!$J$2),"&lt;&gt;")</f>
        <v>0</v>
      </c>
      <c r="AQ2113" s="45">
        <f ca="1">COUNTIFS(INDIRECT(Data!$J$2),"P")</f>
        <v>0</v>
      </c>
      <c r="AR2113" s="45">
        <f ca="1">COUNTIFS(INDIRECT(Data!$J$2),"A")</f>
        <v>0</v>
      </c>
      <c r="AS2113" s="46">
        <f ca="1">COUNTIFS(INDIRECT(Data!$J$2),"L")</f>
        <v>0</v>
      </c>
      <c r="AT2113" s="47" t="str">
        <f ca="1">IFERROR(Attd_Sheet[[#This Row],[Classes Attended]]/Attd_Sheet[[#This Row],[Column1]],"")</f>
        <v/>
      </c>
      <c r="AU2113" s="26"/>
    </row>
    <row r="2114" spans="1:47" hidden="1" x14ac:dyDescent="0.25">
      <c r="A2114" s="42">
        <f>COUNTIFS(Attd_Sheet[Student ID],Attd_Sheet[[#This Row],[Student ID]])</f>
        <v>0</v>
      </c>
      <c r="B2114" s="13"/>
      <c r="C2114" s="13"/>
      <c r="D2114" s="76"/>
      <c r="E2114" s="75"/>
      <c r="F2114" s="15"/>
      <c r="G2114" s="78"/>
      <c r="H2114" s="15"/>
      <c r="I2114" s="193"/>
      <c r="J2114" s="77"/>
      <c r="K2114" s="4"/>
      <c r="L2114" s="4"/>
      <c r="M2114" s="4"/>
      <c r="N2114" s="185"/>
      <c r="O2114" s="4"/>
      <c r="P2114" s="4"/>
      <c r="Q2114" s="4"/>
      <c r="R2114" s="4"/>
      <c r="S2114" s="4"/>
      <c r="T2114" s="4"/>
      <c r="U2114" s="4"/>
      <c r="V2114" s="4"/>
      <c r="W2114" s="185"/>
      <c r="X2114" s="4"/>
      <c r="Y2114" s="4"/>
      <c r="Z2114" s="4"/>
      <c r="AA2114" s="4"/>
      <c r="AB2114" s="4"/>
      <c r="AC2114" s="4"/>
      <c r="AD2114" s="4"/>
      <c r="AE2114" s="236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5">
        <f ca="1">COUNTIFS(INDIRECT(Data!$J$2),"&lt;&gt;")</f>
        <v>0</v>
      </c>
      <c r="AQ2114" s="45">
        <f ca="1">COUNTIFS(INDIRECT(Data!$J$2),"P")</f>
        <v>0</v>
      </c>
      <c r="AR2114" s="45">
        <f ca="1">COUNTIFS(INDIRECT(Data!$J$2),"A")</f>
        <v>0</v>
      </c>
      <c r="AS2114" s="46">
        <f ca="1">COUNTIFS(INDIRECT(Data!$J$2),"L")</f>
        <v>0</v>
      </c>
      <c r="AT2114" s="47" t="str">
        <f ca="1">IFERROR(Attd_Sheet[[#This Row],[Classes Attended]]/Attd_Sheet[[#This Row],[Column1]],"")</f>
        <v/>
      </c>
      <c r="AU2114" s="26"/>
    </row>
    <row r="2115" spans="1:47" hidden="1" x14ac:dyDescent="0.25">
      <c r="A2115" s="42">
        <f>COUNTIFS(Attd_Sheet[Student ID],Attd_Sheet[[#This Row],[Student ID]])</f>
        <v>0</v>
      </c>
      <c r="B2115" s="13"/>
      <c r="C2115" s="13"/>
      <c r="D2115" s="76"/>
      <c r="E2115" s="75"/>
      <c r="F2115" s="15"/>
      <c r="G2115" s="78"/>
      <c r="H2115" s="15"/>
      <c r="I2115" s="193"/>
      <c r="J2115" s="77"/>
      <c r="K2115" s="4"/>
      <c r="L2115" s="4"/>
      <c r="M2115" s="4"/>
      <c r="N2115" s="185"/>
      <c r="O2115" s="4"/>
      <c r="P2115" s="4"/>
      <c r="Q2115" s="4"/>
      <c r="R2115" s="4"/>
      <c r="S2115" s="4"/>
      <c r="T2115" s="4"/>
      <c r="U2115" s="4"/>
      <c r="V2115" s="4"/>
      <c r="W2115" s="185"/>
      <c r="X2115" s="4"/>
      <c r="Y2115" s="4"/>
      <c r="Z2115" s="4"/>
      <c r="AA2115" s="4"/>
      <c r="AB2115" s="4"/>
      <c r="AC2115" s="4"/>
      <c r="AD2115" s="4"/>
      <c r="AE2115" s="236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5">
        <f ca="1">COUNTIFS(INDIRECT(Data!$J$2),"&lt;&gt;")</f>
        <v>0</v>
      </c>
      <c r="AQ2115" s="45">
        <f ca="1">COUNTIFS(INDIRECT(Data!$J$2),"P")</f>
        <v>0</v>
      </c>
      <c r="AR2115" s="45">
        <f ca="1">COUNTIFS(INDIRECT(Data!$J$2),"A")</f>
        <v>0</v>
      </c>
      <c r="AS2115" s="46">
        <f ca="1">COUNTIFS(INDIRECT(Data!$J$2),"L")</f>
        <v>0</v>
      </c>
      <c r="AT2115" s="47" t="str">
        <f ca="1">IFERROR(Attd_Sheet[[#This Row],[Classes Attended]]/Attd_Sheet[[#This Row],[Column1]],"")</f>
        <v/>
      </c>
      <c r="AU2115" s="26"/>
    </row>
    <row r="2116" spans="1:47" hidden="1" x14ac:dyDescent="0.25">
      <c r="A2116" s="42">
        <f>COUNTIFS(Attd_Sheet[Student ID],Attd_Sheet[[#This Row],[Student ID]])</f>
        <v>0</v>
      </c>
      <c r="B2116" s="13"/>
      <c r="C2116" s="13"/>
      <c r="D2116" s="76"/>
      <c r="E2116" s="75"/>
      <c r="F2116" s="15"/>
      <c r="G2116" s="78"/>
      <c r="H2116" s="15"/>
      <c r="I2116" s="193"/>
      <c r="J2116" s="77"/>
      <c r="K2116" s="4"/>
      <c r="L2116" s="4"/>
      <c r="M2116" s="4"/>
      <c r="N2116" s="185"/>
      <c r="O2116" s="4"/>
      <c r="P2116" s="4"/>
      <c r="Q2116" s="4"/>
      <c r="R2116" s="4"/>
      <c r="S2116" s="4"/>
      <c r="T2116" s="4"/>
      <c r="U2116" s="4"/>
      <c r="V2116" s="4"/>
      <c r="W2116" s="185"/>
      <c r="X2116" s="4"/>
      <c r="Y2116" s="4"/>
      <c r="Z2116" s="4"/>
      <c r="AA2116" s="4"/>
      <c r="AB2116" s="4"/>
      <c r="AC2116" s="4"/>
      <c r="AD2116" s="4"/>
      <c r="AE2116" s="236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5">
        <f ca="1">COUNTIFS(INDIRECT(Data!$J$2),"&lt;&gt;")</f>
        <v>0</v>
      </c>
      <c r="AQ2116" s="45">
        <f ca="1">COUNTIFS(INDIRECT(Data!$J$2),"P")</f>
        <v>0</v>
      </c>
      <c r="AR2116" s="45">
        <f ca="1">COUNTIFS(INDIRECT(Data!$J$2),"A")</f>
        <v>0</v>
      </c>
      <c r="AS2116" s="46">
        <f ca="1">COUNTIFS(INDIRECT(Data!$J$2),"L")</f>
        <v>0</v>
      </c>
      <c r="AT2116" s="47" t="str">
        <f ca="1">IFERROR(Attd_Sheet[[#This Row],[Classes Attended]]/Attd_Sheet[[#This Row],[Column1]],"")</f>
        <v/>
      </c>
      <c r="AU2116" s="26"/>
    </row>
    <row r="2117" spans="1:47" hidden="1" x14ac:dyDescent="0.25">
      <c r="A2117" s="42">
        <f>COUNTIFS(Attd_Sheet[Student ID],Attd_Sheet[[#This Row],[Student ID]])</f>
        <v>0</v>
      </c>
      <c r="B2117" s="13"/>
      <c r="C2117" s="13"/>
      <c r="D2117" s="76"/>
      <c r="E2117" s="75"/>
      <c r="F2117" s="15"/>
      <c r="G2117" s="78"/>
      <c r="H2117" s="15"/>
      <c r="I2117" s="193"/>
      <c r="J2117" s="77"/>
      <c r="K2117" s="4"/>
      <c r="L2117" s="4"/>
      <c r="M2117" s="4"/>
      <c r="N2117" s="185"/>
      <c r="O2117" s="4"/>
      <c r="P2117" s="4"/>
      <c r="Q2117" s="4"/>
      <c r="R2117" s="4"/>
      <c r="S2117" s="4"/>
      <c r="T2117" s="4"/>
      <c r="U2117" s="4"/>
      <c r="V2117" s="4"/>
      <c r="W2117" s="185"/>
      <c r="X2117" s="4"/>
      <c r="Y2117" s="4"/>
      <c r="Z2117" s="4"/>
      <c r="AA2117" s="4"/>
      <c r="AB2117" s="4"/>
      <c r="AC2117" s="4"/>
      <c r="AD2117" s="4"/>
      <c r="AE2117" s="236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5">
        <f ca="1">COUNTIFS(INDIRECT(Data!$J$2),"&lt;&gt;")</f>
        <v>0</v>
      </c>
      <c r="AQ2117" s="45">
        <f ca="1">COUNTIFS(INDIRECT(Data!$J$2),"P")</f>
        <v>0</v>
      </c>
      <c r="AR2117" s="45">
        <f ca="1">COUNTIFS(INDIRECT(Data!$J$2),"A")</f>
        <v>0</v>
      </c>
      <c r="AS2117" s="46">
        <f ca="1">COUNTIFS(INDIRECT(Data!$J$2),"L")</f>
        <v>0</v>
      </c>
      <c r="AT2117" s="47" t="str">
        <f ca="1">IFERROR(Attd_Sheet[[#This Row],[Classes Attended]]/Attd_Sheet[[#This Row],[Column1]],"")</f>
        <v/>
      </c>
      <c r="AU2117" s="26"/>
    </row>
    <row r="2118" spans="1:47" hidden="1" x14ac:dyDescent="0.25">
      <c r="A2118" s="42">
        <f>COUNTIFS(Attd_Sheet[Student ID],Attd_Sheet[[#This Row],[Student ID]])</f>
        <v>0</v>
      </c>
      <c r="B2118" s="13"/>
      <c r="C2118" s="13"/>
      <c r="D2118" s="76"/>
      <c r="E2118" s="75"/>
      <c r="F2118" s="15"/>
      <c r="G2118" s="78"/>
      <c r="H2118" s="15"/>
      <c r="I2118" s="193"/>
      <c r="J2118" s="77"/>
      <c r="K2118" s="4"/>
      <c r="L2118" s="4"/>
      <c r="M2118" s="4"/>
      <c r="N2118" s="185"/>
      <c r="O2118" s="4"/>
      <c r="P2118" s="4"/>
      <c r="Q2118" s="4"/>
      <c r="R2118" s="4"/>
      <c r="S2118" s="4"/>
      <c r="T2118" s="4"/>
      <c r="U2118" s="4"/>
      <c r="V2118" s="4"/>
      <c r="W2118" s="185"/>
      <c r="X2118" s="4"/>
      <c r="Y2118" s="4"/>
      <c r="Z2118" s="4"/>
      <c r="AA2118" s="4"/>
      <c r="AB2118" s="4"/>
      <c r="AC2118" s="4"/>
      <c r="AD2118" s="4"/>
      <c r="AE2118" s="236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5">
        <f ca="1">COUNTIFS(INDIRECT(Data!$J$2),"&lt;&gt;")</f>
        <v>0</v>
      </c>
      <c r="AQ2118" s="45">
        <f ca="1">COUNTIFS(INDIRECT(Data!$J$2),"P")</f>
        <v>0</v>
      </c>
      <c r="AR2118" s="45">
        <f ca="1">COUNTIFS(INDIRECT(Data!$J$2),"A")</f>
        <v>0</v>
      </c>
      <c r="AS2118" s="46">
        <f ca="1">COUNTIFS(INDIRECT(Data!$J$2),"L")</f>
        <v>0</v>
      </c>
      <c r="AT2118" s="47" t="str">
        <f ca="1">IFERROR(Attd_Sheet[[#This Row],[Classes Attended]]/Attd_Sheet[[#This Row],[Column1]],"")</f>
        <v/>
      </c>
      <c r="AU2118" s="26"/>
    </row>
    <row r="2119" spans="1:47" hidden="1" x14ac:dyDescent="0.25">
      <c r="A2119" s="42">
        <f>COUNTIFS(Attd_Sheet[Student ID],Attd_Sheet[[#This Row],[Student ID]])</f>
        <v>0</v>
      </c>
      <c r="B2119" s="13"/>
      <c r="C2119" s="13"/>
      <c r="D2119" s="76"/>
      <c r="E2119" s="75"/>
      <c r="F2119" s="15"/>
      <c r="G2119" s="78"/>
      <c r="H2119" s="15"/>
      <c r="I2119" s="193"/>
      <c r="J2119" s="77"/>
      <c r="K2119" s="4"/>
      <c r="L2119" s="4"/>
      <c r="M2119" s="4"/>
      <c r="N2119" s="185"/>
      <c r="O2119" s="4"/>
      <c r="P2119" s="4"/>
      <c r="Q2119" s="4"/>
      <c r="R2119" s="4"/>
      <c r="S2119" s="4"/>
      <c r="T2119" s="4"/>
      <c r="U2119" s="4"/>
      <c r="V2119" s="4"/>
      <c r="W2119" s="185"/>
      <c r="X2119" s="4"/>
      <c r="Y2119" s="4"/>
      <c r="Z2119" s="4"/>
      <c r="AA2119" s="4"/>
      <c r="AB2119" s="4"/>
      <c r="AC2119" s="4"/>
      <c r="AD2119" s="4"/>
      <c r="AE2119" s="236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5">
        <f ca="1">COUNTIFS(INDIRECT(Data!$J$2),"&lt;&gt;")</f>
        <v>0</v>
      </c>
      <c r="AQ2119" s="45">
        <f ca="1">COUNTIFS(INDIRECT(Data!$J$2),"P")</f>
        <v>0</v>
      </c>
      <c r="AR2119" s="45">
        <f ca="1">COUNTIFS(INDIRECT(Data!$J$2),"A")</f>
        <v>0</v>
      </c>
      <c r="AS2119" s="46">
        <f ca="1">COUNTIFS(INDIRECT(Data!$J$2),"L")</f>
        <v>0</v>
      </c>
      <c r="AT2119" s="47" t="str">
        <f ca="1">IFERROR(Attd_Sheet[[#This Row],[Classes Attended]]/Attd_Sheet[[#This Row],[Column1]],"")</f>
        <v/>
      </c>
      <c r="AU2119" s="26"/>
    </row>
    <row r="2120" spans="1:47" hidden="1" x14ac:dyDescent="0.25">
      <c r="A2120" s="42">
        <f>COUNTIFS(Attd_Sheet[Student ID],Attd_Sheet[[#This Row],[Student ID]])</f>
        <v>0</v>
      </c>
      <c r="B2120" s="13"/>
      <c r="C2120" s="13"/>
      <c r="D2120" s="76"/>
      <c r="E2120" s="75"/>
      <c r="F2120" s="15"/>
      <c r="G2120" s="78"/>
      <c r="H2120" s="15"/>
      <c r="I2120" s="193"/>
      <c r="J2120" s="77"/>
      <c r="K2120" s="4"/>
      <c r="L2120" s="4"/>
      <c r="M2120" s="4"/>
      <c r="N2120" s="185"/>
      <c r="O2120" s="4"/>
      <c r="P2120" s="4"/>
      <c r="Q2120" s="4"/>
      <c r="R2120" s="4"/>
      <c r="S2120" s="4"/>
      <c r="T2120" s="4"/>
      <c r="U2120" s="4"/>
      <c r="V2120" s="4"/>
      <c r="W2120" s="185"/>
      <c r="X2120" s="4"/>
      <c r="Y2120" s="4"/>
      <c r="Z2120" s="4"/>
      <c r="AA2120" s="4"/>
      <c r="AB2120" s="4"/>
      <c r="AC2120" s="4"/>
      <c r="AD2120" s="4"/>
      <c r="AE2120" s="236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5">
        <f ca="1">COUNTIFS(INDIRECT(Data!$J$2),"&lt;&gt;")</f>
        <v>0</v>
      </c>
      <c r="AQ2120" s="45">
        <f ca="1">COUNTIFS(INDIRECT(Data!$J$2),"P")</f>
        <v>0</v>
      </c>
      <c r="AR2120" s="45">
        <f ca="1">COUNTIFS(INDIRECT(Data!$J$2),"A")</f>
        <v>0</v>
      </c>
      <c r="AS2120" s="46">
        <f ca="1">COUNTIFS(INDIRECT(Data!$J$2),"L")</f>
        <v>0</v>
      </c>
      <c r="AT2120" s="47" t="str">
        <f ca="1">IFERROR(Attd_Sheet[[#This Row],[Classes Attended]]/Attd_Sheet[[#This Row],[Column1]],"")</f>
        <v/>
      </c>
      <c r="AU2120" s="26"/>
    </row>
    <row r="2121" spans="1:47" hidden="1" x14ac:dyDescent="0.25">
      <c r="A2121" s="42">
        <f>COUNTIFS(Attd_Sheet[Student ID],Attd_Sheet[[#This Row],[Student ID]])</f>
        <v>0</v>
      </c>
      <c r="B2121" s="13"/>
      <c r="C2121" s="13"/>
      <c r="D2121" s="76"/>
      <c r="E2121" s="75"/>
      <c r="F2121" s="15"/>
      <c r="G2121" s="78"/>
      <c r="H2121" s="15"/>
      <c r="I2121" s="193"/>
      <c r="J2121" s="77"/>
      <c r="K2121" s="4"/>
      <c r="L2121" s="4"/>
      <c r="M2121" s="4"/>
      <c r="N2121" s="185"/>
      <c r="O2121" s="4"/>
      <c r="P2121" s="4"/>
      <c r="Q2121" s="4"/>
      <c r="R2121" s="4"/>
      <c r="S2121" s="4"/>
      <c r="T2121" s="4"/>
      <c r="U2121" s="4"/>
      <c r="V2121" s="4"/>
      <c r="W2121" s="185"/>
      <c r="X2121" s="4"/>
      <c r="Y2121" s="4"/>
      <c r="Z2121" s="4"/>
      <c r="AA2121" s="4"/>
      <c r="AB2121" s="4"/>
      <c r="AC2121" s="4"/>
      <c r="AD2121" s="4"/>
      <c r="AE2121" s="236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5">
        <f ca="1">COUNTIFS(INDIRECT(Data!$J$2),"&lt;&gt;")</f>
        <v>0</v>
      </c>
      <c r="AQ2121" s="45">
        <f ca="1">COUNTIFS(INDIRECT(Data!$J$2),"P")</f>
        <v>0</v>
      </c>
      <c r="AR2121" s="45">
        <f ca="1">COUNTIFS(INDIRECT(Data!$J$2),"A")</f>
        <v>0</v>
      </c>
      <c r="AS2121" s="46">
        <f ca="1">COUNTIFS(INDIRECT(Data!$J$2),"L")</f>
        <v>0</v>
      </c>
      <c r="AT2121" s="47" t="str">
        <f ca="1">IFERROR(Attd_Sheet[[#This Row],[Classes Attended]]/Attd_Sheet[[#This Row],[Column1]],"")</f>
        <v/>
      </c>
      <c r="AU2121" s="26"/>
    </row>
    <row r="2122" spans="1:47" hidden="1" x14ac:dyDescent="0.25">
      <c r="A2122" s="42">
        <f>COUNTIFS(Attd_Sheet[Student ID],Attd_Sheet[[#This Row],[Student ID]])</f>
        <v>0</v>
      </c>
      <c r="B2122" s="13"/>
      <c r="C2122" s="13"/>
      <c r="D2122" s="76"/>
      <c r="E2122" s="75"/>
      <c r="F2122" s="15"/>
      <c r="G2122" s="78"/>
      <c r="H2122" s="15"/>
      <c r="I2122" s="193"/>
      <c r="J2122" s="77"/>
      <c r="K2122" s="4"/>
      <c r="L2122" s="4"/>
      <c r="M2122" s="4"/>
      <c r="N2122" s="185"/>
      <c r="O2122" s="4"/>
      <c r="P2122" s="4"/>
      <c r="Q2122" s="4"/>
      <c r="R2122" s="4"/>
      <c r="S2122" s="4"/>
      <c r="T2122" s="4"/>
      <c r="U2122" s="4"/>
      <c r="V2122" s="4"/>
      <c r="W2122" s="185"/>
      <c r="X2122" s="4"/>
      <c r="Y2122" s="4"/>
      <c r="Z2122" s="4"/>
      <c r="AA2122" s="4"/>
      <c r="AB2122" s="4"/>
      <c r="AC2122" s="4"/>
      <c r="AD2122" s="4"/>
      <c r="AE2122" s="236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5">
        <f ca="1">COUNTIFS(INDIRECT(Data!$J$2),"&lt;&gt;")</f>
        <v>0</v>
      </c>
      <c r="AQ2122" s="45">
        <f ca="1">COUNTIFS(INDIRECT(Data!$J$2),"P")</f>
        <v>0</v>
      </c>
      <c r="AR2122" s="45">
        <f ca="1">COUNTIFS(INDIRECT(Data!$J$2),"A")</f>
        <v>0</v>
      </c>
      <c r="AS2122" s="46">
        <f ca="1">COUNTIFS(INDIRECT(Data!$J$2),"L")</f>
        <v>0</v>
      </c>
      <c r="AT2122" s="47" t="str">
        <f ca="1">IFERROR(Attd_Sheet[[#This Row],[Classes Attended]]/Attd_Sheet[[#This Row],[Column1]],"")</f>
        <v/>
      </c>
      <c r="AU2122" s="26"/>
    </row>
    <row r="2123" spans="1:47" hidden="1" x14ac:dyDescent="0.25">
      <c r="A2123" s="42">
        <f>COUNTIFS(Attd_Sheet[Student ID],Attd_Sheet[[#This Row],[Student ID]])</f>
        <v>0</v>
      </c>
      <c r="B2123" s="13"/>
      <c r="C2123" s="13"/>
      <c r="D2123" s="76"/>
      <c r="E2123" s="75"/>
      <c r="F2123" s="15"/>
      <c r="G2123" s="78"/>
      <c r="H2123" s="15"/>
      <c r="I2123" s="193"/>
      <c r="J2123" s="77"/>
      <c r="K2123" s="4"/>
      <c r="L2123" s="4"/>
      <c r="M2123" s="4"/>
      <c r="N2123" s="185"/>
      <c r="O2123" s="4"/>
      <c r="P2123" s="4"/>
      <c r="Q2123" s="4"/>
      <c r="R2123" s="4"/>
      <c r="S2123" s="4"/>
      <c r="T2123" s="4"/>
      <c r="U2123" s="4"/>
      <c r="V2123" s="4"/>
      <c r="W2123" s="185"/>
      <c r="X2123" s="4"/>
      <c r="Y2123" s="4"/>
      <c r="Z2123" s="4"/>
      <c r="AA2123" s="4"/>
      <c r="AB2123" s="4"/>
      <c r="AC2123" s="4"/>
      <c r="AD2123" s="4"/>
      <c r="AE2123" s="236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5">
        <f ca="1">COUNTIFS(INDIRECT(Data!$J$2),"&lt;&gt;")</f>
        <v>0</v>
      </c>
      <c r="AQ2123" s="45">
        <f ca="1">COUNTIFS(INDIRECT(Data!$J$2),"P")</f>
        <v>0</v>
      </c>
      <c r="AR2123" s="45">
        <f ca="1">COUNTIFS(INDIRECT(Data!$J$2),"A")</f>
        <v>0</v>
      </c>
      <c r="AS2123" s="46">
        <f ca="1">COUNTIFS(INDIRECT(Data!$J$2),"L")</f>
        <v>0</v>
      </c>
      <c r="AT2123" s="47" t="str">
        <f ca="1">IFERROR(Attd_Sheet[[#This Row],[Classes Attended]]/Attd_Sheet[[#This Row],[Column1]],"")</f>
        <v/>
      </c>
      <c r="AU2123" s="26"/>
    </row>
    <row r="2124" spans="1:47" hidden="1" x14ac:dyDescent="0.25">
      <c r="A2124" s="42">
        <f>COUNTIFS(Attd_Sheet[Student ID],Attd_Sheet[[#This Row],[Student ID]])</f>
        <v>0</v>
      </c>
      <c r="B2124" s="13"/>
      <c r="C2124" s="13"/>
      <c r="D2124" s="76"/>
      <c r="E2124" s="75"/>
      <c r="F2124" s="15"/>
      <c r="G2124" s="78"/>
      <c r="H2124" s="15"/>
      <c r="I2124" s="193"/>
      <c r="J2124" s="77"/>
      <c r="K2124" s="4"/>
      <c r="L2124" s="4"/>
      <c r="M2124" s="4"/>
      <c r="N2124" s="185"/>
      <c r="O2124" s="4"/>
      <c r="P2124" s="4"/>
      <c r="Q2124" s="4"/>
      <c r="R2124" s="4"/>
      <c r="S2124" s="4"/>
      <c r="T2124" s="4"/>
      <c r="U2124" s="4"/>
      <c r="V2124" s="4"/>
      <c r="W2124" s="185"/>
      <c r="X2124" s="4"/>
      <c r="Y2124" s="4"/>
      <c r="Z2124" s="4"/>
      <c r="AA2124" s="4"/>
      <c r="AB2124" s="4"/>
      <c r="AC2124" s="4"/>
      <c r="AD2124" s="4"/>
      <c r="AE2124" s="236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5">
        <f ca="1">COUNTIFS(INDIRECT(Data!$J$2),"&lt;&gt;")</f>
        <v>0</v>
      </c>
      <c r="AQ2124" s="45">
        <f ca="1">COUNTIFS(INDIRECT(Data!$J$2),"P")</f>
        <v>0</v>
      </c>
      <c r="AR2124" s="45">
        <f ca="1">COUNTIFS(INDIRECT(Data!$J$2),"A")</f>
        <v>0</v>
      </c>
      <c r="AS2124" s="46">
        <f ca="1">COUNTIFS(INDIRECT(Data!$J$2),"L")</f>
        <v>0</v>
      </c>
      <c r="AT2124" s="47" t="str">
        <f ca="1">IFERROR(Attd_Sheet[[#This Row],[Classes Attended]]/Attd_Sheet[[#This Row],[Column1]],"")</f>
        <v/>
      </c>
      <c r="AU2124" s="26"/>
    </row>
    <row r="2125" spans="1:47" hidden="1" x14ac:dyDescent="0.25">
      <c r="A2125" s="42">
        <f>COUNTIFS(Attd_Sheet[Student ID],Attd_Sheet[[#This Row],[Student ID]])</f>
        <v>0</v>
      </c>
      <c r="B2125" s="13"/>
      <c r="C2125" s="13"/>
      <c r="D2125" s="76"/>
      <c r="E2125" s="75"/>
      <c r="F2125" s="15"/>
      <c r="G2125" s="78"/>
      <c r="H2125" s="15"/>
      <c r="I2125" s="193"/>
      <c r="J2125" s="77"/>
      <c r="K2125" s="4"/>
      <c r="L2125" s="4"/>
      <c r="M2125" s="4"/>
      <c r="N2125" s="185"/>
      <c r="O2125" s="4"/>
      <c r="P2125" s="4"/>
      <c r="Q2125" s="4"/>
      <c r="R2125" s="4"/>
      <c r="S2125" s="4"/>
      <c r="T2125" s="4"/>
      <c r="U2125" s="4"/>
      <c r="V2125" s="4"/>
      <c r="W2125" s="185"/>
      <c r="X2125" s="4"/>
      <c r="Y2125" s="4"/>
      <c r="Z2125" s="4"/>
      <c r="AA2125" s="4"/>
      <c r="AB2125" s="4"/>
      <c r="AC2125" s="4"/>
      <c r="AD2125" s="4"/>
      <c r="AE2125" s="236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5">
        <f ca="1">COUNTIFS(INDIRECT(Data!$J$2),"&lt;&gt;")</f>
        <v>0</v>
      </c>
      <c r="AQ2125" s="45">
        <f ca="1">COUNTIFS(INDIRECT(Data!$J$2),"P")</f>
        <v>0</v>
      </c>
      <c r="AR2125" s="45">
        <f ca="1">COUNTIFS(INDIRECT(Data!$J$2),"A")</f>
        <v>0</v>
      </c>
      <c r="AS2125" s="46">
        <f ca="1">COUNTIFS(INDIRECT(Data!$J$2),"L")</f>
        <v>0</v>
      </c>
      <c r="AT2125" s="47" t="str">
        <f ca="1">IFERROR(Attd_Sheet[[#This Row],[Classes Attended]]/Attd_Sheet[[#This Row],[Column1]],"")</f>
        <v/>
      </c>
      <c r="AU2125" s="26"/>
    </row>
    <row r="2126" spans="1:47" hidden="1" x14ac:dyDescent="0.25">
      <c r="A2126" s="42">
        <f>COUNTIFS(Attd_Sheet[Student ID],Attd_Sheet[[#This Row],[Student ID]])</f>
        <v>0</v>
      </c>
      <c r="B2126" s="13"/>
      <c r="C2126" s="13"/>
      <c r="D2126" s="76"/>
      <c r="E2126" s="75"/>
      <c r="F2126" s="15"/>
      <c r="G2126" s="78"/>
      <c r="H2126" s="15"/>
      <c r="I2126" s="193"/>
      <c r="J2126" s="77"/>
      <c r="K2126" s="4"/>
      <c r="L2126" s="4"/>
      <c r="M2126" s="4"/>
      <c r="N2126" s="185"/>
      <c r="O2126" s="4"/>
      <c r="P2126" s="4"/>
      <c r="Q2126" s="4"/>
      <c r="R2126" s="4"/>
      <c r="S2126" s="4"/>
      <c r="T2126" s="4"/>
      <c r="U2126" s="4"/>
      <c r="V2126" s="4"/>
      <c r="W2126" s="185"/>
      <c r="X2126" s="4"/>
      <c r="Y2126" s="4"/>
      <c r="Z2126" s="4"/>
      <c r="AA2126" s="4"/>
      <c r="AB2126" s="4"/>
      <c r="AC2126" s="4"/>
      <c r="AD2126" s="4"/>
      <c r="AE2126" s="236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5">
        <f ca="1">COUNTIFS(INDIRECT(Data!$J$2),"&lt;&gt;")</f>
        <v>0</v>
      </c>
      <c r="AQ2126" s="45">
        <f ca="1">COUNTIFS(INDIRECT(Data!$J$2),"P")</f>
        <v>0</v>
      </c>
      <c r="AR2126" s="45">
        <f ca="1">COUNTIFS(INDIRECT(Data!$J$2),"A")</f>
        <v>0</v>
      </c>
      <c r="AS2126" s="46">
        <f ca="1">COUNTIFS(INDIRECT(Data!$J$2),"L")</f>
        <v>0</v>
      </c>
      <c r="AT2126" s="47" t="str">
        <f ca="1">IFERROR(Attd_Sheet[[#This Row],[Classes Attended]]/Attd_Sheet[[#This Row],[Column1]],"")</f>
        <v/>
      </c>
      <c r="AU2126" s="26"/>
    </row>
    <row r="2127" spans="1:47" hidden="1" x14ac:dyDescent="0.25">
      <c r="A2127" s="42">
        <f>COUNTIFS(Attd_Sheet[Student ID],Attd_Sheet[[#This Row],[Student ID]])</f>
        <v>0</v>
      </c>
      <c r="B2127" s="13"/>
      <c r="C2127" s="13"/>
      <c r="D2127" s="76"/>
      <c r="E2127" s="75"/>
      <c r="F2127" s="15"/>
      <c r="G2127" s="78"/>
      <c r="H2127" s="15"/>
      <c r="I2127" s="193"/>
      <c r="J2127" s="77"/>
      <c r="K2127" s="4"/>
      <c r="L2127" s="4"/>
      <c r="M2127" s="4"/>
      <c r="N2127" s="185"/>
      <c r="O2127" s="4"/>
      <c r="P2127" s="4"/>
      <c r="Q2127" s="4"/>
      <c r="R2127" s="4"/>
      <c r="S2127" s="4"/>
      <c r="T2127" s="4"/>
      <c r="U2127" s="4"/>
      <c r="V2127" s="4"/>
      <c r="W2127" s="185"/>
      <c r="X2127" s="4"/>
      <c r="Y2127" s="4"/>
      <c r="Z2127" s="4"/>
      <c r="AA2127" s="4"/>
      <c r="AB2127" s="4"/>
      <c r="AC2127" s="4"/>
      <c r="AD2127" s="4"/>
      <c r="AE2127" s="236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5">
        <f ca="1">COUNTIFS(INDIRECT(Data!$J$2),"&lt;&gt;")</f>
        <v>0</v>
      </c>
      <c r="AQ2127" s="45">
        <f ca="1">COUNTIFS(INDIRECT(Data!$J$2),"P")</f>
        <v>0</v>
      </c>
      <c r="AR2127" s="45">
        <f ca="1">COUNTIFS(INDIRECT(Data!$J$2),"A")</f>
        <v>0</v>
      </c>
      <c r="AS2127" s="46">
        <f ca="1">COUNTIFS(INDIRECT(Data!$J$2),"L")</f>
        <v>0</v>
      </c>
      <c r="AT2127" s="47" t="str">
        <f ca="1">IFERROR(Attd_Sheet[[#This Row],[Classes Attended]]/Attd_Sheet[[#This Row],[Column1]],"")</f>
        <v/>
      </c>
      <c r="AU2127" s="26"/>
    </row>
    <row r="2128" spans="1:47" hidden="1" x14ac:dyDescent="0.25">
      <c r="A2128" s="42">
        <f>COUNTIFS(Attd_Sheet[Student ID],Attd_Sheet[[#This Row],[Student ID]])</f>
        <v>0</v>
      </c>
      <c r="B2128" s="13"/>
      <c r="C2128" s="13"/>
      <c r="D2128" s="76"/>
      <c r="E2128" s="75"/>
      <c r="F2128" s="15"/>
      <c r="G2128" s="78"/>
      <c r="H2128" s="15"/>
      <c r="I2128" s="193"/>
      <c r="J2128" s="77"/>
      <c r="K2128" s="4"/>
      <c r="L2128" s="4"/>
      <c r="M2128" s="4"/>
      <c r="N2128" s="185"/>
      <c r="O2128" s="4"/>
      <c r="P2128" s="4"/>
      <c r="Q2128" s="4"/>
      <c r="R2128" s="4"/>
      <c r="S2128" s="4"/>
      <c r="T2128" s="4"/>
      <c r="U2128" s="4"/>
      <c r="V2128" s="4"/>
      <c r="W2128" s="185"/>
      <c r="X2128" s="4"/>
      <c r="Y2128" s="4"/>
      <c r="Z2128" s="4"/>
      <c r="AA2128" s="4"/>
      <c r="AB2128" s="4"/>
      <c r="AC2128" s="4"/>
      <c r="AD2128" s="4"/>
      <c r="AE2128" s="236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5">
        <f ca="1">COUNTIFS(INDIRECT(Data!$J$2),"&lt;&gt;")</f>
        <v>0</v>
      </c>
      <c r="AQ2128" s="45">
        <f ca="1">COUNTIFS(INDIRECT(Data!$J$2),"P")</f>
        <v>0</v>
      </c>
      <c r="AR2128" s="45">
        <f ca="1">COUNTIFS(INDIRECT(Data!$J$2),"A")</f>
        <v>0</v>
      </c>
      <c r="AS2128" s="46">
        <f ca="1">COUNTIFS(INDIRECT(Data!$J$2),"L")</f>
        <v>0</v>
      </c>
      <c r="AT2128" s="47" t="str">
        <f ca="1">IFERROR(Attd_Sheet[[#This Row],[Classes Attended]]/Attd_Sheet[[#This Row],[Column1]],"")</f>
        <v/>
      </c>
      <c r="AU2128" s="26"/>
    </row>
    <row r="2129" spans="1:47" hidden="1" x14ac:dyDescent="0.25">
      <c r="A2129" s="42">
        <f>COUNTIFS(Attd_Sheet[Student ID],Attd_Sheet[[#This Row],[Student ID]])</f>
        <v>0</v>
      </c>
      <c r="B2129" s="13"/>
      <c r="C2129" s="13"/>
      <c r="D2129" s="76"/>
      <c r="E2129" s="75"/>
      <c r="F2129" s="15"/>
      <c r="G2129" s="78"/>
      <c r="H2129" s="15"/>
      <c r="I2129" s="193"/>
      <c r="J2129" s="77"/>
      <c r="K2129" s="4"/>
      <c r="L2129" s="4"/>
      <c r="M2129" s="4"/>
      <c r="N2129" s="185"/>
      <c r="O2129" s="4"/>
      <c r="P2129" s="4"/>
      <c r="Q2129" s="4"/>
      <c r="R2129" s="4"/>
      <c r="S2129" s="4"/>
      <c r="T2129" s="4"/>
      <c r="U2129" s="4"/>
      <c r="V2129" s="4"/>
      <c r="W2129" s="185"/>
      <c r="X2129" s="4"/>
      <c r="Y2129" s="4"/>
      <c r="Z2129" s="4"/>
      <c r="AA2129" s="4"/>
      <c r="AB2129" s="4"/>
      <c r="AC2129" s="4"/>
      <c r="AD2129" s="4"/>
      <c r="AE2129" s="236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5">
        <f ca="1">COUNTIFS(INDIRECT(Data!$J$2),"&lt;&gt;")</f>
        <v>0</v>
      </c>
      <c r="AQ2129" s="45">
        <f ca="1">COUNTIFS(INDIRECT(Data!$J$2),"P")</f>
        <v>0</v>
      </c>
      <c r="AR2129" s="45">
        <f ca="1">COUNTIFS(INDIRECT(Data!$J$2),"A")</f>
        <v>0</v>
      </c>
      <c r="AS2129" s="46">
        <f ca="1">COUNTIFS(INDIRECT(Data!$J$2),"L")</f>
        <v>0</v>
      </c>
      <c r="AT2129" s="47" t="str">
        <f ca="1">IFERROR(Attd_Sheet[[#This Row],[Classes Attended]]/Attd_Sheet[[#This Row],[Column1]],"")</f>
        <v/>
      </c>
      <c r="AU2129" s="26"/>
    </row>
    <row r="2130" spans="1:47" hidden="1" x14ac:dyDescent="0.25">
      <c r="A2130" s="42">
        <f>COUNTIFS(Attd_Sheet[Student ID],Attd_Sheet[[#This Row],[Student ID]])</f>
        <v>0</v>
      </c>
      <c r="B2130" s="13"/>
      <c r="C2130" s="13"/>
      <c r="D2130" s="76"/>
      <c r="E2130" s="75"/>
      <c r="F2130" s="15"/>
      <c r="G2130" s="78"/>
      <c r="H2130" s="15"/>
      <c r="I2130" s="193"/>
      <c r="J2130" s="77"/>
      <c r="K2130" s="4"/>
      <c r="L2130" s="4"/>
      <c r="M2130" s="4"/>
      <c r="N2130" s="185"/>
      <c r="O2130" s="4"/>
      <c r="P2130" s="4"/>
      <c r="Q2130" s="4"/>
      <c r="R2130" s="4"/>
      <c r="S2130" s="4"/>
      <c r="T2130" s="4"/>
      <c r="U2130" s="4"/>
      <c r="V2130" s="4"/>
      <c r="W2130" s="185"/>
      <c r="X2130" s="4"/>
      <c r="Y2130" s="4"/>
      <c r="Z2130" s="4"/>
      <c r="AA2130" s="4"/>
      <c r="AB2130" s="4"/>
      <c r="AC2130" s="4"/>
      <c r="AD2130" s="4"/>
      <c r="AE2130" s="236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5">
        <f ca="1">COUNTIFS(INDIRECT(Data!$J$2),"&lt;&gt;")</f>
        <v>0</v>
      </c>
      <c r="AQ2130" s="45">
        <f ca="1">COUNTIFS(INDIRECT(Data!$J$2),"P")</f>
        <v>0</v>
      </c>
      <c r="AR2130" s="45">
        <f ca="1">COUNTIFS(INDIRECT(Data!$J$2),"A")</f>
        <v>0</v>
      </c>
      <c r="AS2130" s="46">
        <f ca="1">COUNTIFS(INDIRECT(Data!$J$2),"L")</f>
        <v>0</v>
      </c>
      <c r="AT2130" s="47" t="str">
        <f ca="1">IFERROR(Attd_Sheet[[#This Row],[Classes Attended]]/Attd_Sheet[[#This Row],[Column1]],"")</f>
        <v/>
      </c>
      <c r="AU2130" s="26"/>
    </row>
    <row r="2131" spans="1:47" hidden="1" x14ac:dyDescent="0.25">
      <c r="A2131" s="42">
        <f>COUNTIFS(Attd_Sheet[Student ID],Attd_Sheet[[#This Row],[Student ID]])</f>
        <v>0</v>
      </c>
      <c r="B2131" s="13"/>
      <c r="C2131" s="13"/>
      <c r="D2131" s="76"/>
      <c r="E2131" s="75"/>
      <c r="F2131" s="15"/>
      <c r="G2131" s="78"/>
      <c r="H2131" s="15"/>
      <c r="I2131" s="193"/>
      <c r="J2131" s="77"/>
      <c r="K2131" s="4"/>
      <c r="L2131" s="4"/>
      <c r="M2131" s="4"/>
      <c r="N2131" s="185"/>
      <c r="O2131" s="4"/>
      <c r="P2131" s="4"/>
      <c r="Q2131" s="4"/>
      <c r="R2131" s="4"/>
      <c r="S2131" s="4"/>
      <c r="T2131" s="4"/>
      <c r="U2131" s="4"/>
      <c r="V2131" s="4"/>
      <c r="W2131" s="185"/>
      <c r="X2131" s="4"/>
      <c r="Y2131" s="4"/>
      <c r="Z2131" s="4"/>
      <c r="AA2131" s="4"/>
      <c r="AB2131" s="4"/>
      <c r="AC2131" s="4"/>
      <c r="AD2131" s="4"/>
      <c r="AE2131" s="236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5">
        <f ca="1">COUNTIFS(INDIRECT(Data!$J$2),"&lt;&gt;")</f>
        <v>0</v>
      </c>
      <c r="AQ2131" s="45">
        <f ca="1">COUNTIFS(INDIRECT(Data!$J$2),"P")</f>
        <v>0</v>
      </c>
      <c r="AR2131" s="45">
        <f ca="1">COUNTIFS(INDIRECT(Data!$J$2),"A")</f>
        <v>0</v>
      </c>
      <c r="AS2131" s="46">
        <f ca="1">COUNTIFS(INDIRECT(Data!$J$2),"L")</f>
        <v>0</v>
      </c>
      <c r="AT2131" s="47" t="str">
        <f ca="1">IFERROR(Attd_Sheet[[#This Row],[Classes Attended]]/Attd_Sheet[[#This Row],[Column1]],"")</f>
        <v/>
      </c>
      <c r="AU2131" s="26"/>
    </row>
    <row r="2132" spans="1:47" hidden="1" x14ac:dyDescent="0.25">
      <c r="A2132" s="42">
        <f>COUNTIFS(Attd_Sheet[Student ID],Attd_Sheet[[#This Row],[Student ID]])</f>
        <v>0</v>
      </c>
      <c r="B2132" s="13"/>
      <c r="C2132" s="13"/>
      <c r="D2132" s="76"/>
      <c r="E2132" s="75"/>
      <c r="F2132" s="15"/>
      <c r="G2132" s="78"/>
      <c r="H2132" s="15"/>
      <c r="I2132" s="193"/>
      <c r="J2132" s="77"/>
      <c r="K2132" s="4"/>
      <c r="L2132" s="4"/>
      <c r="M2132" s="4"/>
      <c r="N2132" s="185"/>
      <c r="O2132" s="4"/>
      <c r="P2132" s="4"/>
      <c r="Q2132" s="4"/>
      <c r="R2132" s="4"/>
      <c r="S2132" s="4"/>
      <c r="T2132" s="4"/>
      <c r="U2132" s="4"/>
      <c r="V2132" s="4"/>
      <c r="W2132" s="185"/>
      <c r="X2132" s="4"/>
      <c r="Y2132" s="4"/>
      <c r="Z2132" s="4"/>
      <c r="AA2132" s="4"/>
      <c r="AB2132" s="4"/>
      <c r="AC2132" s="4"/>
      <c r="AD2132" s="4"/>
      <c r="AE2132" s="236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5">
        <f ca="1">COUNTIFS(INDIRECT(Data!$J$2),"&lt;&gt;")</f>
        <v>0</v>
      </c>
      <c r="AQ2132" s="45">
        <f ca="1">COUNTIFS(INDIRECT(Data!$J$2),"P")</f>
        <v>0</v>
      </c>
      <c r="AR2132" s="45">
        <f ca="1">COUNTIFS(INDIRECT(Data!$J$2),"A")</f>
        <v>0</v>
      </c>
      <c r="AS2132" s="46">
        <f ca="1">COUNTIFS(INDIRECT(Data!$J$2),"L")</f>
        <v>0</v>
      </c>
      <c r="AT2132" s="47" t="str">
        <f ca="1">IFERROR(Attd_Sheet[[#This Row],[Classes Attended]]/Attd_Sheet[[#This Row],[Column1]],"")</f>
        <v/>
      </c>
      <c r="AU2132" s="26"/>
    </row>
    <row r="2133" spans="1:47" hidden="1" x14ac:dyDescent="0.25">
      <c r="A2133" s="42">
        <f>COUNTIFS(Attd_Sheet[Student ID],Attd_Sheet[[#This Row],[Student ID]])</f>
        <v>0</v>
      </c>
      <c r="B2133" s="13"/>
      <c r="C2133" s="13"/>
      <c r="D2133" s="76"/>
      <c r="E2133" s="75"/>
      <c r="F2133" s="15"/>
      <c r="G2133" s="78"/>
      <c r="H2133" s="15"/>
      <c r="I2133" s="193"/>
      <c r="J2133" s="77"/>
      <c r="K2133" s="4"/>
      <c r="L2133" s="4"/>
      <c r="M2133" s="4"/>
      <c r="N2133" s="185"/>
      <c r="O2133" s="4"/>
      <c r="P2133" s="4"/>
      <c r="Q2133" s="4"/>
      <c r="R2133" s="4"/>
      <c r="S2133" s="4"/>
      <c r="T2133" s="4"/>
      <c r="U2133" s="4"/>
      <c r="V2133" s="4"/>
      <c r="W2133" s="185"/>
      <c r="X2133" s="4"/>
      <c r="Y2133" s="4"/>
      <c r="Z2133" s="4"/>
      <c r="AA2133" s="4"/>
      <c r="AB2133" s="4"/>
      <c r="AC2133" s="4"/>
      <c r="AD2133" s="4"/>
      <c r="AE2133" s="236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5">
        <f ca="1">COUNTIFS(INDIRECT(Data!$J$2),"&lt;&gt;")</f>
        <v>0</v>
      </c>
      <c r="AQ2133" s="45">
        <f ca="1">COUNTIFS(INDIRECT(Data!$J$2),"P")</f>
        <v>0</v>
      </c>
      <c r="AR2133" s="45">
        <f ca="1">COUNTIFS(INDIRECT(Data!$J$2),"A")</f>
        <v>0</v>
      </c>
      <c r="AS2133" s="46">
        <f ca="1">COUNTIFS(INDIRECT(Data!$J$2),"L")</f>
        <v>0</v>
      </c>
      <c r="AT2133" s="47" t="str">
        <f ca="1">IFERROR(Attd_Sheet[[#This Row],[Classes Attended]]/Attd_Sheet[[#This Row],[Column1]],"")</f>
        <v/>
      </c>
      <c r="AU2133" s="26"/>
    </row>
    <row r="2134" spans="1:47" hidden="1" x14ac:dyDescent="0.25">
      <c r="A2134" s="42">
        <f>COUNTIFS(Attd_Sheet[Student ID],Attd_Sheet[[#This Row],[Student ID]])</f>
        <v>0</v>
      </c>
      <c r="B2134" s="13"/>
      <c r="C2134" s="13"/>
      <c r="D2134" s="76"/>
      <c r="E2134" s="75"/>
      <c r="F2134" s="15"/>
      <c r="G2134" s="78"/>
      <c r="H2134" s="15"/>
      <c r="I2134" s="193"/>
      <c r="J2134" s="77"/>
      <c r="K2134" s="4"/>
      <c r="L2134" s="4"/>
      <c r="M2134" s="4"/>
      <c r="N2134" s="185"/>
      <c r="O2134" s="4"/>
      <c r="P2134" s="4"/>
      <c r="Q2134" s="4"/>
      <c r="R2134" s="4"/>
      <c r="S2134" s="4"/>
      <c r="T2134" s="4"/>
      <c r="U2134" s="4"/>
      <c r="V2134" s="4"/>
      <c r="W2134" s="185"/>
      <c r="X2134" s="4"/>
      <c r="Y2134" s="4"/>
      <c r="Z2134" s="4"/>
      <c r="AA2134" s="4"/>
      <c r="AB2134" s="4"/>
      <c r="AC2134" s="4"/>
      <c r="AD2134" s="4"/>
      <c r="AE2134" s="236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5">
        <f ca="1">COUNTIFS(INDIRECT(Data!$J$2),"&lt;&gt;")</f>
        <v>0</v>
      </c>
      <c r="AQ2134" s="45">
        <f ca="1">COUNTIFS(INDIRECT(Data!$J$2),"P")</f>
        <v>0</v>
      </c>
      <c r="AR2134" s="45">
        <f ca="1">COUNTIFS(INDIRECT(Data!$J$2),"A")</f>
        <v>0</v>
      </c>
      <c r="AS2134" s="46">
        <f ca="1">COUNTIFS(INDIRECT(Data!$J$2),"L")</f>
        <v>0</v>
      </c>
      <c r="AT2134" s="47" t="str">
        <f ca="1">IFERROR(Attd_Sheet[[#This Row],[Classes Attended]]/Attd_Sheet[[#This Row],[Column1]],"")</f>
        <v/>
      </c>
      <c r="AU2134" s="26"/>
    </row>
    <row r="2135" spans="1:47" hidden="1" x14ac:dyDescent="0.25">
      <c r="A2135" s="42">
        <f>COUNTIFS(Attd_Sheet[Student ID],Attd_Sheet[[#This Row],[Student ID]])</f>
        <v>0</v>
      </c>
      <c r="B2135" s="13"/>
      <c r="C2135" s="13"/>
      <c r="D2135" s="76"/>
      <c r="E2135" s="75"/>
      <c r="F2135" s="15"/>
      <c r="G2135" s="78"/>
      <c r="H2135" s="15"/>
      <c r="I2135" s="193"/>
      <c r="J2135" s="77"/>
      <c r="K2135" s="4"/>
      <c r="L2135" s="4"/>
      <c r="M2135" s="4"/>
      <c r="N2135" s="185"/>
      <c r="O2135" s="4"/>
      <c r="P2135" s="4"/>
      <c r="Q2135" s="4"/>
      <c r="R2135" s="4"/>
      <c r="S2135" s="4"/>
      <c r="T2135" s="4"/>
      <c r="U2135" s="4"/>
      <c r="V2135" s="4"/>
      <c r="W2135" s="185"/>
      <c r="X2135" s="4"/>
      <c r="Y2135" s="4"/>
      <c r="Z2135" s="4"/>
      <c r="AA2135" s="4"/>
      <c r="AB2135" s="4"/>
      <c r="AC2135" s="4"/>
      <c r="AD2135" s="4"/>
      <c r="AE2135" s="236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5">
        <f ca="1">COUNTIFS(INDIRECT(Data!$J$2),"&lt;&gt;")</f>
        <v>0</v>
      </c>
      <c r="AQ2135" s="45">
        <f ca="1">COUNTIFS(INDIRECT(Data!$J$2),"P")</f>
        <v>0</v>
      </c>
      <c r="AR2135" s="45">
        <f ca="1">COUNTIFS(INDIRECT(Data!$J$2),"A")</f>
        <v>0</v>
      </c>
      <c r="AS2135" s="46">
        <f ca="1">COUNTIFS(INDIRECT(Data!$J$2),"L")</f>
        <v>0</v>
      </c>
      <c r="AT2135" s="47" t="str">
        <f ca="1">IFERROR(Attd_Sheet[[#This Row],[Classes Attended]]/Attd_Sheet[[#This Row],[Column1]],"")</f>
        <v/>
      </c>
      <c r="AU2135" s="26"/>
    </row>
    <row r="2136" spans="1:47" hidden="1" x14ac:dyDescent="0.25">
      <c r="A2136" s="42">
        <f>COUNTIFS(Attd_Sheet[Student ID],Attd_Sheet[[#This Row],[Student ID]])</f>
        <v>0</v>
      </c>
      <c r="B2136" s="13"/>
      <c r="C2136" s="13"/>
      <c r="D2136" s="76"/>
      <c r="E2136" s="75"/>
      <c r="F2136" s="15"/>
      <c r="G2136" s="78"/>
      <c r="H2136" s="15"/>
      <c r="I2136" s="193"/>
      <c r="J2136" s="77"/>
      <c r="K2136" s="4"/>
      <c r="L2136" s="4"/>
      <c r="M2136" s="4"/>
      <c r="N2136" s="185"/>
      <c r="O2136" s="4"/>
      <c r="P2136" s="4"/>
      <c r="Q2136" s="4"/>
      <c r="R2136" s="4"/>
      <c r="S2136" s="4"/>
      <c r="T2136" s="4"/>
      <c r="U2136" s="4"/>
      <c r="V2136" s="4"/>
      <c r="W2136" s="185"/>
      <c r="X2136" s="4"/>
      <c r="Y2136" s="4"/>
      <c r="Z2136" s="4"/>
      <c r="AA2136" s="4"/>
      <c r="AB2136" s="4"/>
      <c r="AC2136" s="4"/>
      <c r="AD2136" s="4"/>
      <c r="AE2136" s="236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5">
        <f ca="1">COUNTIFS(INDIRECT(Data!$J$2),"&lt;&gt;")</f>
        <v>0</v>
      </c>
      <c r="AQ2136" s="45">
        <f ca="1">COUNTIFS(INDIRECT(Data!$J$2),"P")</f>
        <v>0</v>
      </c>
      <c r="AR2136" s="45">
        <f ca="1">COUNTIFS(INDIRECT(Data!$J$2),"A")</f>
        <v>0</v>
      </c>
      <c r="AS2136" s="46">
        <f ca="1">COUNTIFS(INDIRECT(Data!$J$2),"L")</f>
        <v>0</v>
      </c>
      <c r="AT2136" s="47" t="str">
        <f ca="1">IFERROR(Attd_Sheet[[#This Row],[Classes Attended]]/Attd_Sheet[[#This Row],[Column1]],"")</f>
        <v/>
      </c>
      <c r="AU2136" s="26"/>
    </row>
    <row r="2137" spans="1:47" hidden="1" x14ac:dyDescent="0.25">
      <c r="A2137" s="42">
        <f>COUNTIFS(Attd_Sheet[Student ID],Attd_Sheet[[#This Row],[Student ID]])</f>
        <v>0</v>
      </c>
      <c r="B2137" s="13"/>
      <c r="C2137" s="13"/>
      <c r="D2137" s="76"/>
      <c r="E2137" s="75"/>
      <c r="F2137" s="15"/>
      <c r="G2137" s="78"/>
      <c r="H2137" s="15"/>
      <c r="I2137" s="193"/>
      <c r="J2137" s="77"/>
      <c r="K2137" s="4"/>
      <c r="L2137" s="4"/>
      <c r="M2137" s="4"/>
      <c r="N2137" s="185"/>
      <c r="O2137" s="4"/>
      <c r="P2137" s="4"/>
      <c r="Q2137" s="4"/>
      <c r="R2137" s="4"/>
      <c r="S2137" s="4"/>
      <c r="T2137" s="4"/>
      <c r="U2137" s="4"/>
      <c r="V2137" s="4"/>
      <c r="W2137" s="185"/>
      <c r="X2137" s="4"/>
      <c r="Y2137" s="4"/>
      <c r="Z2137" s="4"/>
      <c r="AA2137" s="4"/>
      <c r="AB2137" s="4"/>
      <c r="AC2137" s="4"/>
      <c r="AD2137" s="4"/>
      <c r="AE2137" s="236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5">
        <f ca="1">COUNTIFS(INDIRECT(Data!$J$2),"&lt;&gt;")</f>
        <v>0</v>
      </c>
      <c r="AQ2137" s="45">
        <f ca="1">COUNTIFS(INDIRECT(Data!$J$2),"P")</f>
        <v>0</v>
      </c>
      <c r="AR2137" s="45">
        <f ca="1">COUNTIFS(INDIRECT(Data!$J$2),"A")</f>
        <v>0</v>
      </c>
      <c r="AS2137" s="46">
        <f ca="1">COUNTIFS(INDIRECT(Data!$J$2),"L")</f>
        <v>0</v>
      </c>
      <c r="AT2137" s="47" t="str">
        <f ca="1">IFERROR(Attd_Sheet[[#This Row],[Classes Attended]]/Attd_Sheet[[#This Row],[Column1]],"")</f>
        <v/>
      </c>
      <c r="AU2137" s="26"/>
    </row>
    <row r="2138" spans="1:47" hidden="1" x14ac:dyDescent="0.25">
      <c r="A2138" s="42">
        <f>COUNTIFS(Attd_Sheet[Student ID],Attd_Sheet[[#This Row],[Student ID]])</f>
        <v>0</v>
      </c>
      <c r="B2138" s="13"/>
      <c r="C2138" s="13"/>
      <c r="D2138" s="76"/>
      <c r="E2138" s="75"/>
      <c r="F2138" s="15"/>
      <c r="G2138" s="78"/>
      <c r="H2138" s="15"/>
      <c r="I2138" s="193"/>
      <c r="J2138" s="77"/>
      <c r="K2138" s="4"/>
      <c r="L2138" s="4"/>
      <c r="M2138" s="4"/>
      <c r="N2138" s="185"/>
      <c r="O2138" s="4"/>
      <c r="P2138" s="4"/>
      <c r="Q2138" s="4"/>
      <c r="R2138" s="4"/>
      <c r="S2138" s="4"/>
      <c r="T2138" s="4"/>
      <c r="U2138" s="4"/>
      <c r="V2138" s="4"/>
      <c r="W2138" s="185"/>
      <c r="X2138" s="4"/>
      <c r="Y2138" s="4"/>
      <c r="Z2138" s="4"/>
      <c r="AA2138" s="4"/>
      <c r="AB2138" s="4"/>
      <c r="AC2138" s="4"/>
      <c r="AD2138" s="4"/>
      <c r="AE2138" s="236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5">
        <f ca="1">COUNTIFS(INDIRECT(Data!$J$2),"&lt;&gt;")</f>
        <v>0</v>
      </c>
      <c r="AQ2138" s="45">
        <f ca="1">COUNTIFS(INDIRECT(Data!$J$2),"P")</f>
        <v>0</v>
      </c>
      <c r="AR2138" s="45">
        <f ca="1">COUNTIFS(INDIRECT(Data!$J$2),"A")</f>
        <v>0</v>
      </c>
      <c r="AS2138" s="46">
        <f ca="1">COUNTIFS(INDIRECT(Data!$J$2),"L")</f>
        <v>0</v>
      </c>
      <c r="AT2138" s="47" t="str">
        <f ca="1">IFERROR(Attd_Sheet[[#This Row],[Classes Attended]]/Attd_Sheet[[#This Row],[Column1]],"")</f>
        <v/>
      </c>
      <c r="AU2138" s="26"/>
    </row>
    <row r="2139" spans="1:47" hidden="1" x14ac:dyDescent="0.25">
      <c r="A2139" s="42">
        <f>COUNTIFS(Attd_Sheet[Student ID],Attd_Sheet[[#This Row],[Student ID]])</f>
        <v>0</v>
      </c>
      <c r="B2139" s="13"/>
      <c r="C2139" s="13"/>
      <c r="D2139" s="76"/>
      <c r="E2139" s="75"/>
      <c r="F2139" s="15"/>
      <c r="G2139" s="78"/>
      <c r="H2139" s="15"/>
      <c r="I2139" s="193"/>
      <c r="J2139" s="77"/>
      <c r="K2139" s="4"/>
      <c r="L2139" s="4"/>
      <c r="M2139" s="4"/>
      <c r="N2139" s="185"/>
      <c r="O2139" s="4"/>
      <c r="P2139" s="4"/>
      <c r="Q2139" s="4"/>
      <c r="R2139" s="4"/>
      <c r="S2139" s="4"/>
      <c r="T2139" s="4"/>
      <c r="U2139" s="4"/>
      <c r="V2139" s="4"/>
      <c r="W2139" s="185"/>
      <c r="X2139" s="4"/>
      <c r="Y2139" s="4"/>
      <c r="Z2139" s="4"/>
      <c r="AA2139" s="4"/>
      <c r="AB2139" s="4"/>
      <c r="AC2139" s="4"/>
      <c r="AD2139" s="4"/>
      <c r="AE2139" s="236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5">
        <f ca="1">COUNTIFS(INDIRECT(Data!$J$2),"&lt;&gt;")</f>
        <v>0</v>
      </c>
      <c r="AQ2139" s="45">
        <f ca="1">COUNTIFS(INDIRECT(Data!$J$2),"P")</f>
        <v>0</v>
      </c>
      <c r="AR2139" s="45">
        <f ca="1">COUNTIFS(INDIRECT(Data!$J$2),"A")</f>
        <v>0</v>
      </c>
      <c r="AS2139" s="46">
        <f ca="1">COUNTIFS(INDIRECT(Data!$J$2),"L")</f>
        <v>0</v>
      </c>
      <c r="AT2139" s="47" t="str">
        <f ca="1">IFERROR(Attd_Sheet[[#This Row],[Classes Attended]]/Attd_Sheet[[#This Row],[Column1]],"")</f>
        <v/>
      </c>
      <c r="AU2139" s="26"/>
    </row>
    <row r="2140" spans="1:47" hidden="1" x14ac:dyDescent="0.25">
      <c r="A2140" s="42">
        <f>COUNTIFS(Attd_Sheet[Student ID],Attd_Sheet[[#This Row],[Student ID]])</f>
        <v>0</v>
      </c>
      <c r="B2140" s="13"/>
      <c r="C2140" s="13"/>
      <c r="D2140" s="76"/>
      <c r="E2140" s="75"/>
      <c r="F2140" s="15"/>
      <c r="G2140" s="78"/>
      <c r="H2140" s="15"/>
      <c r="I2140" s="193"/>
      <c r="J2140" s="77"/>
      <c r="K2140" s="4"/>
      <c r="L2140" s="4"/>
      <c r="M2140" s="4"/>
      <c r="N2140" s="185"/>
      <c r="O2140" s="4"/>
      <c r="P2140" s="4"/>
      <c r="Q2140" s="4"/>
      <c r="R2140" s="4"/>
      <c r="S2140" s="4"/>
      <c r="T2140" s="4"/>
      <c r="U2140" s="4"/>
      <c r="V2140" s="4"/>
      <c r="W2140" s="185"/>
      <c r="X2140" s="4"/>
      <c r="Y2140" s="4"/>
      <c r="Z2140" s="4"/>
      <c r="AA2140" s="4"/>
      <c r="AB2140" s="4"/>
      <c r="AC2140" s="4"/>
      <c r="AD2140" s="4"/>
      <c r="AE2140" s="236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5">
        <f ca="1">COUNTIFS(INDIRECT(Data!$J$2),"&lt;&gt;")</f>
        <v>0</v>
      </c>
      <c r="AQ2140" s="45">
        <f ca="1">COUNTIFS(INDIRECT(Data!$J$2),"P")</f>
        <v>0</v>
      </c>
      <c r="AR2140" s="45">
        <f ca="1">COUNTIFS(INDIRECT(Data!$J$2),"A")</f>
        <v>0</v>
      </c>
      <c r="AS2140" s="46">
        <f ca="1">COUNTIFS(INDIRECT(Data!$J$2),"L")</f>
        <v>0</v>
      </c>
      <c r="AT2140" s="47" t="str">
        <f ca="1">IFERROR(Attd_Sheet[[#This Row],[Classes Attended]]/Attd_Sheet[[#This Row],[Column1]],"")</f>
        <v/>
      </c>
      <c r="AU2140" s="26"/>
    </row>
    <row r="2141" spans="1:47" hidden="1" x14ac:dyDescent="0.25">
      <c r="A2141" s="42">
        <f>COUNTIFS(Attd_Sheet[Student ID],Attd_Sheet[[#This Row],[Student ID]])</f>
        <v>0</v>
      </c>
      <c r="B2141" s="13"/>
      <c r="C2141" s="13"/>
      <c r="D2141" s="76"/>
      <c r="E2141" s="75"/>
      <c r="F2141" s="15"/>
      <c r="G2141" s="78"/>
      <c r="H2141" s="15"/>
      <c r="I2141" s="193"/>
      <c r="J2141" s="77"/>
      <c r="K2141" s="4"/>
      <c r="L2141" s="4"/>
      <c r="M2141" s="4"/>
      <c r="N2141" s="185"/>
      <c r="O2141" s="4"/>
      <c r="P2141" s="4"/>
      <c r="Q2141" s="4"/>
      <c r="R2141" s="4"/>
      <c r="S2141" s="4"/>
      <c r="T2141" s="4"/>
      <c r="U2141" s="4"/>
      <c r="V2141" s="4"/>
      <c r="W2141" s="185"/>
      <c r="X2141" s="4"/>
      <c r="Y2141" s="4"/>
      <c r="Z2141" s="4"/>
      <c r="AA2141" s="4"/>
      <c r="AB2141" s="4"/>
      <c r="AC2141" s="4"/>
      <c r="AD2141" s="4"/>
      <c r="AE2141" s="236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5">
        <f ca="1">COUNTIFS(INDIRECT(Data!$J$2),"&lt;&gt;")</f>
        <v>0</v>
      </c>
      <c r="AQ2141" s="45">
        <f ca="1">COUNTIFS(INDIRECT(Data!$J$2),"P")</f>
        <v>0</v>
      </c>
      <c r="AR2141" s="45">
        <f ca="1">COUNTIFS(INDIRECT(Data!$J$2),"A")</f>
        <v>0</v>
      </c>
      <c r="AS2141" s="46">
        <f ca="1">COUNTIFS(INDIRECT(Data!$J$2),"L")</f>
        <v>0</v>
      </c>
      <c r="AT2141" s="47" t="str">
        <f ca="1">IFERROR(Attd_Sheet[[#This Row],[Classes Attended]]/Attd_Sheet[[#This Row],[Column1]],"")</f>
        <v/>
      </c>
      <c r="AU2141" s="26"/>
    </row>
    <row r="2142" spans="1:47" hidden="1" x14ac:dyDescent="0.25">
      <c r="A2142" s="42">
        <f>COUNTIFS(Attd_Sheet[Student ID],Attd_Sheet[[#This Row],[Student ID]])</f>
        <v>0</v>
      </c>
      <c r="B2142" s="13"/>
      <c r="C2142" s="13"/>
      <c r="D2142" s="76"/>
      <c r="E2142" s="75"/>
      <c r="F2142" s="15"/>
      <c r="G2142" s="78"/>
      <c r="H2142" s="15"/>
      <c r="I2142" s="193"/>
      <c r="J2142" s="77"/>
      <c r="K2142" s="4"/>
      <c r="L2142" s="4"/>
      <c r="M2142" s="4"/>
      <c r="N2142" s="185"/>
      <c r="O2142" s="4"/>
      <c r="P2142" s="4"/>
      <c r="Q2142" s="4"/>
      <c r="R2142" s="4"/>
      <c r="S2142" s="4"/>
      <c r="T2142" s="4"/>
      <c r="U2142" s="4"/>
      <c r="V2142" s="4"/>
      <c r="W2142" s="185"/>
      <c r="X2142" s="4"/>
      <c r="Y2142" s="4"/>
      <c r="Z2142" s="4"/>
      <c r="AA2142" s="4"/>
      <c r="AB2142" s="4"/>
      <c r="AC2142" s="4"/>
      <c r="AD2142" s="4"/>
      <c r="AE2142" s="236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5">
        <f ca="1">COUNTIFS(INDIRECT(Data!$J$2),"&lt;&gt;")</f>
        <v>0</v>
      </c>
      <c r="AQ2142" s="45">
        <f ca="1">COUNTIFS(INDIRECT(Data!$J$2),"P")</f>
        <v>0</v>
      </c>
      <c r="AR2142" s="45">
        <f ca="1">COUNTIFS(INDIRECT(Data!$J$2),"A")</f>
        <v>0</v>
      </c>
      <c r="AS2142" s="46">
        <f ca="1">COUNTIFS(INDIRECT(Data!$J$2),"L")</f>
        <v>0</v>
      </c>
      <c r="AT2142" s="47" t="str">
        <f ca="1">IFERROR(Attd_Sheet[[#This Row],[Classes Attended]]/Attd_Sheet[[#This Row],[Column1]],"")</f>
        <v/>
      </c>
      <c r="AU2142" s="26"/>
    </row>
    <row r="2143" spans="1:47" hidden="1" x14ac:dyDescent="0.25">
      <c r="A2143" s="42">
        <f>COUNTIFS(Attd_Sheet[Student ID],Attd_Sheet[[#This Row],[Student ID]])</f>
        <v>0</v>
      </c>
      <c r="B2143" s="13"/>
      <c r="C2143" s="13"/>
      <c r="D2143" s="76"/>
      <c r="E2143" s="75"/>
      <c r="F2143" s="15"/>
      <c r="G2143" s="78"/>
      <c r="H2143" s="15"/>
      <c r="I2143" s="193"/>
      <c r="J2143" s="77"/>
      <c r="K2143" s="4"/>
      <c r="L2143" s="4"/>
      <c r="M2143" s="4"/>
      <c r="N2143" s="185"/>
      <c r="O2143" s="4"/>
      <c r="P2143" s="4"/>
      <c r="Q2143" s="4"/>
      <c r="R2143" s="4"/>
      <c r="S2143" s="4"/>
      <c r="T2143" s="4"/>
      <c r="U2143" s="4"/>
      <c r="V2143" s="4"/>
      <c r="W2143" s="185"/>
      <c r="X2143" s="4"/>
      <c r="Y2143" s="4"/>
      <c r="Z2143" s="4"/>
      <c r="AA2143" s="4"/>
      <c r="AB2143" s="4"/>
      <c r="AC2143" s="4"/>
      <c r="AD2143" s="4"/>
      <c r="AE2143" s="236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5">
        <f ca="1">COUNTIFS(INDIRECT(Data!$J$2),"&lt;&gt;")</f>
        <v>0</v>
      </c>
      <c r="AQ2143" s="45">
        <f ca="1">COUNTIFS(INDIRECT(Data!$J$2),"P")</f>
        <v>0</v>
      </c>
      <c r="AR2143" s="45">
        <f ca="1">COUNTIFS(INDIRECT(Data!$J$2),"A")</f>
        <v>0</v>
      </c>
      <c r="AS2143" s="46">
        <f ca="1">COUNTIFS(INDIRECT(Data!$J$2),"L")</f>
        <v>0</v>
      </c>
      <c r="AT2143" s="47" t="str">
        <f ca="1">IFERROR(Attd_Sheet[[#This Row],[Classes Attended]]/Attd_Sheet[[#This Row],[Column1]],"")</f>
        <v/>
      </c>
      <c r="AU2143" s="26"/>
    </row>
    <row r="2144" spans="1:47" hidden="1" x14ac:dyDescent="0.25">
      <c r="A2144" s="42">
        <f>COUNTIFS(Attd_Sheet[Student ID],Attd_Sheet[[#This Row],[Student ID]])</f>
        <v>0</v>
      </c>
      <c r="B2144" s="13"/>
      <c r="C2144" s="13"/>
      <c r="D2144" s="76"/>
      <c r="E2144" s="75"/>
      <c r="F2144" s="15"/>
      <c r="G2144" s="78"/>
      <c r="H2144" s="15"/>
      <c r="I2144" s="193"/>
      <c r="J2144" s="77"/>
      <c r="K2144" s="4"/>
      <c r="L2144" s="4"/>
      <c r="M2144" s="4"/>
      <c r="N2144" s="185"/>
      <c r="O2144" s="4"/>
      <c r="P2144" s="4"/>
      <c r="Q2144" s="4"/>
      <c r="R2144" s="4"/>
      <c r="S2144" s="4"/>
      <c r="T2144" s="4"/>
      <c r="U2144" s="4"/>
      <c r="V2144" s="4"/>
      <c r="W2144" s="185"/>
      <c r="X2144" s="4"/>
      <c r="Y2144" s="4"/>
      <c r="Z2144" s="4"/>
      <c r="AA2144" s="4"/>
      <c r="AB2144" s="4"/>
      <c r="AC2144" s="4"/>
      <c r="AD2144" s="4"/>
      <c r="AE2144" s="236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5">
        <f ca="1">COUNTIFS(INDIRECT(Data!$J$2),"&lt;&gt;")</f>
        <v>0</v>
      </c>
      <c r="AQ2144" s="45">
        <f ca="1">COUNTIFS(INDIRECT(Data!$J$2),"P")</f>
        <v>0</v>
      </c>
      <c r="AR2144" s="45">
        <f ca="1">COUNTIFS(INDIRECT(Data!$J$2),"A")</f>
        <v>0</v>
      </c>
      <c r="AS2144" s="46">
        <f ca="1">COUNTIFS(INDIRECT(Data!$J$2),"L")</f>
        <v>0</v>
      </c>
      <c r="AT2144" s="47" t="str">
        <f ca="1">IFERROR(Attd_Sheet[[#This Row],[Classes Attended]]/Attd_Sheet[[#This Row],[Column1]],"")</f>
        <v/>
      </c>
      <c r="AU2144" s="26"/>
    </row>
    <row r="2145" spans="1:47" hidden="1" x14ac:dyDescent="0.25">
      <c r="A2145" s="42">
        <f>COUNTIFS(Attd_Sheet[Student ID],Attd_Sheet[[#This Row],[Student ID]])</f>
        <v>0</v>
      </c>
      <c r="B2145" s="13"/>
      <c r="C2145" s="13"/>
      <c r="D2145" s="76"/>
      <c r="E2145" s="75"/>
      <c r="F2145" s="15"/>
      <c r="G2145" s="78"/>
      <c r="H2145" s="15"/>
      <c r="I2145" s="193"/>
      <c r="J2145" s="77"/>
      <c r="K2145" s="4"/>
      <c r="L2145" s="4"/>
      <c r="M2145" s="4"/>
      <c r="N2145" s="185"/>
      <c r="O2145" s="4"/>
      <c r="P2145" s="4"/>
      <c r="Q2145" s="4"/>
      <c r="R2145" s="4"/>
      <c r="S2145" s="4"/>
      <c r="T2145" s="4"/>
      <c r="U2145" s="4"/>
      <c r="V2145" s="4"/>
      <c r="W2145" s="185"/>
      <c r="X2145" s="4"/>
      <c r="Y2145" s="4"/>
      <c r="Z2145" s="4"/>
      <c r="AA2145" s="4"/>
      <c r="AB2145" s="4"/>
      <c r="AC2145" s="4"/>
      <c r="AD2145" s="4"/>
      <c r="AE2145" s="236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5">
        <f ca="1">COUNTIFS(INDIRECT(Data!$J$2),"&lt;&gt;")</f>
        <v>0</v>
      </c>
      <c r="AQ2145" s="45">
        <f ca="1">COUNTIFS(INDIRECT(Data!$J$2),"P")</f>
        <v>0</v>
      </c>
      <c r="AR2145" s="45">
        <f ca="1">COUNTIFS(INDIRECT(Data!$J$2),"A")</f>
        <v>0</v>
      </c>
      <c r="AS2145" s="46">
        <f ca="1">COUNTIFS(INDIRECT(Data!$J$2),"L")</f>
        <v>0</v>
      </c>
      <c r="AT2145" s="47" t="str">
        <f ca="1">IFERROR(Attd_Sheet[[#This Row],[Classes Attended]]/Attd_Sheet[[#This Row],[Column1]],"")</f>
        <v/>
      </c>
      <c r="AU2145" s="26"/>
    </row>
    <row r="2146" spans="1:47" hidden="1" x14ac:dyDescent="0.25">
      <c r="A2146" s="42">
        <f>COUNTIFS(Attd_Sheet[Student ID],Attd_Sheet[[#This Row],[Student ID]])</f>
        <v>0</v>
      </c>
      <c r="B2146" s="13"/>
      <c r="C2146" s="13"/>
      <c r="D2146" s="76"/>
      <c r="E2146" s="75"/>
      <c r="F2146" s="15"/>
      <c r="G2146" s="78"/>
      <c r="H2146" s="15"/>
      <c r="I2146" s="193"/>
      <c r="J2146" s="77"/>
      <c r="K2146" s="4"/>
      <c r="L2146" s="4"/>
      <c r="M2146" s="4"/>
      <c r="N2146" s="185"/>
      <c r="O2146" s="4"/>
      <c r="P2146" s="4"/>
      <c r="Q2146" s="4"/>
      <c r="R2146" s="4"/>
      <c r="S2146" s="4"/>
      <c r="T2146" s="4"/>
      <c r="U2146" s="4"/>
      <c r="V2146" s="4"/>
      <c r="W2146" s="185"/>
      <c r="X2146" s="4"/>
      <c r="Y2146" s="4"/>
      <c r="Z2146" s="4"/>
      <c r="AA2146" s="4"/>
      <c r="AB2146" s="4"/>
      <c r="AC2146" s="4"/>
      <c r="AD2146" s="4"/>
      <c r="AE2146" s="236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5">
        <f ca="1">COUNTIFS(INDIRECT(Data!$J$2),"&lt;&gt;")</f>
        <v>0</v>
      </c>
      <c r="AQ2146" s="45">
        <f ca="1">COUNTIFS(INDIRECT(Data!$J$2),"P")</f>
        <v>0</v>
      </c>
      <c r="AR2146" s="45">
        <f ca="1">COUNTIFS(INDIRECT(Data!$J$2),"A")</f>
        <v>0</v>
      </c>
      <c r="AS2146" s="46">
        <f ca="1">COUNTIFS(INDIRECT(Data!$J$2),"L")</f>
        <v>0</v>
      </c>
      <c r="AT2146" s="47" t="str">
        <f ca="1">IFERROR(Attd_Sheet[[#This Row],[Classes Attended]]/Attd_Sheet[[#This Row],[Column1]],"")</f>
        <v/>
      </c>
      <c r="AU2146" s="26"/>
    </row>
    <row r="2147" spans="1:47" hidden="1" x14ac:dyDescent="0.25">
      <c r="A2147" s="42">
        <f>COUNTIFS(Attd_Sheet[Student ID],Attd_Sheet[[#This Row],[Student ID]])</f>
        <v>0</v>
      </c>
      <c r="B2147" s="13"/>
      <c r="C2147" s="13"/>
      <c r="D2147" s="76"/>
      <c r="E2147" s="75"/>
      <c r="F2147" s="15"/>
      <c r="G2147" s="78"/>
      <c r="H2147" s="15"/>
      <c r="I2147" s="193"/>
      <c r="J2147" s="77"/>
      <c r="K2147" s="4"/>
      <c r="L2147" s="4"/>
      <c r="M2147" s="4"/>
      <c r="N2147" s="185"/>
      <c r="O2147" s="4"/>
      <c r="P2147" s="4"/>
      <c r="Q2147" s="4"/>
      <c r="R2147" s="4"/>
      <c r="S2147" s="4"/>
      <c r="T2147" s="4"/>
      <c r="U2147" s="4"/>
      <c r="V2147" s="4"/>
      <c r="W2147" s="185"/>
      <c r="X2147" s="4"/>
      <c r="Y2147" s="4"/>
      <c r="Z2147" s="4"/>
      <c r="AA2147" s="4"/>
      <c r="AB2147" s="4"/>
      <c r="AC2147" s="4"/>
      <c r="AD2147" s="4"/>
      <c r="AE2147" s="236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5">
        <f ca="1">COUNTIFS(INDIRECT(Data!$J$2),"&lt;&gt;")</f>
        <v>0</v>
      </c>
      <c r="AQ2147" s="45">
        <f ca="1">COUNTIFS(INDIRECT(Data!$J$2),"P")</f>
        <v>0</v>
      </c>
      <c r="AR2147" s="45">
        <f ca="1">COUNTIFS(INDIRECT(Data!$J$2),"A")</f>
        <v>0</v>
      </c>
      <c r="AS2147" s="46">
        <f ca="1">COUNTIFS(INDIRECT(Data!$J$2),"L")</f>
        <v>0</v>
      </c>
      <c r="AT2147" s="47" t="str">
        <f ca="1">IFERROR(Attd_Sheet[[#This Row],[Classes Attended]]/Attd_Sheet[[#This Row],[Column1]],"")</f>
        <v/>
      </c>
      <c r="AU2147" s="26"/>
    </row>
    <row r="2148" spans="1:47" hidden="1" x14ac:dyDescent="0.25">
      <c r="A2148" s="42">
        <f>COUNTIFS(Attd_Sheet[Student ID],Attd_Sheet[[#This Row],[Student ID]])</f>
        <v>0</v>
      </c>
      <c r="B2148" s="13"/>
      <c r="C2148" s="13"/>
      <c r="D2148" s="76"/>
      <c r="E2148" s="75"/>
      <c r="F2148" s="15"/>
      <c r="G2148" s="78"/>
      <c r="H2148" s="15"/>
      <c r="I2148" s="193"/>
      <c r="J2148" s="77"/>
      <c r="K2148" s="4"/>
      <c r="L2148" s="4"/>
      <c r="M2148" s="4"/>
      <c r="N2148" s="185"/>
      <c r="O2148" s="4"/>
      <c r="P2148" s="4"/>
      <c r="Q2148" s="4"/>
      <c r="R2148" s="4"/>
      <c r="S2148" s="4"/>
      <c r="T2148" s="4"/>
      <c r="U2148" s="4"/>
      <c r="V2148" s="4"/>
      <c r="W2148" s="185"/>
      <c r="X2148" s="4"/>
      <c r="Y2148" s="4"/>
      <c r="Z2148" s="4"/>
      <c r="AA2148" s="4"/>
      <c r="AB2148" s="4"/>
      <c r="AC2148" s="4"/>
      <c r="AD2148" s="4"/>
      <c r="AE2148" s="236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5">
        <f ca="1">COUNTIFS(INDIRECT(Data!$J$2),"&lt;&gt;")</f>
        <v>0</v>
      </c>
      <c r="AQ2148" s="45">
        <f ca="1">COUNTIFS(INDIRECT(Data!$J$2),"P")</f>
        <v>0</v>
      </c>
      <c r="AR2148" s="45">
        <f ca="1">COUNTIFS(INDIRECT(Data!$J$2),"A")</f>
        <v>0</v>
      </c>
      <c r="AS2148" s="46">
        <f ca="1">COUNTIFS(INDIRECT(Data!$J$2),"L")</f>
        <v>0</v>
      </c>
      <c r="AT2148" s="47" t="str">
        <f ca="1">IFERROR(Attd_Sheet[[#This Row],[Classes Attended]]/Attd_Sheet[[#This Row],[Column1]],"")</f>
        <v/>
      </c>
      <c r="AU2148" s="26"/>
    </row>
    <row r="2149" spans="1:47" hidden="1" x14ac:dyDescent="0.25">
      <c r="A2149" s="42">
        <f>COUNTIFS(Attd_Sheet[Student ID],Attd_Sheet[[#This Row],[Student ID]])</f>
        <v>0</v>
      </c>
      <c r="B2149" s="13"/>
      <c r="C2149" s="13"/>
      <c r="D2149" s="76"/>
      <c r="E2149" s="75"/>
      <c r="F2149" s="15"/>
      <c r="G2149" s="78"/>
      <c r="H2149" s="15"/>
      <c r="I2149" s="193"/>
      <c r="J2149" s="77"/>
      <c r="K2149" s="4"/>
      <c r="L2149" s="4"/>
      <c r="M2149" s="4"/>
      <c r="N2149" s="185"/>
      <c r="O2149" s="4"/>
      <c r="P2149" s="4"/>
      <c r="Q2149" s="4"/>
      <c r="R2149" s="4"/>
      <c r="S2149" s="4"/>
      <c r="T2149" s="4"/>
      <c r="U2149" s="4"/>
      <c r="V2149" s="4"/>
      <c r="W2149" s="185"/>
      <c r="X2149" s="4"/>
      <c r="Y2149" s="4"/>
      <c r="Z2149" s="4"/>
      <c r="AA2149" s="4"/>
      <c r="AB2149" s="4"/>
      <c r="AC2149" s="4"/>
      <c r="AD2149" s="4"/>
      <c r="AE2149" s="236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5">
        <f ca="1">COUNTIFS(INDIRECT(Data!$J$2),"&lt;&gt;")</f>
        <v>0</v>
      </c>
      <c r="AQ2149" s="45">
        <f ca="1">COUNTIFS(INDIRECT(Data!$J$2),"P")</f>
        <v>0</v>
      </c>
      <c r="AR2149" s="45">
        <f ca="1">COUNTIFS(INDIRECT(Data!$J$2),"A")</f>
        <v>0</v>
      </c>
      <c r="AS2149" s="46">
        <f ca="1">COUNTIFS(INDIRECT(Data!$J$2),"L")</f>
        <v>0</v>
      </c>
      <c r="AT2149" s="47" t="str">
        <f ca="1">IFERROR(Attd_Sheet[[#This Row],[Classes Attended]]/Attd_Sheet[[#This Row],[Column1]],"")</f>
        <v/>
      </c>
      <c r="AU2149" s="26"/>
    </row>
    <row r="2150" spans="1:47" hidden="1" x14ac:dyDescent="0.25">
      <c r="A2150" s="42">
        <f>COUNTIFS(Attd_Sheet[Student ID],Attd_Sheet[[#This Row],[Student ID]])</f>
        <v>0</v>
      </c>
      <c r="B2150" s="13"/>
      <c r="C2150" s="13"/>
      <c r="D2150" s="76"/>
      <c r="E2150" s="75"/>
      <c r="F2150" s="15"/>
      <c r="G2150" s="78"/>
      <c r="H2150" s="15"/>
      <c r="I2150" s="193"/>
      <c r="J2150" s="77"/>
      <c r="K2150" s="4"/>
      <c r="L2150" s="4"/>
      <c r="M2150" s="4"/>
      <c r="N2150" s="185"/>
      <c r="O2150" s="4"/>
      <c r="P2150" s="4"/>
      <c r="Q2150" s="4"/>
      <c r="R2150" s="4"/>
      <c r="S2150" s="4"/>
      <c r="T2150" s="4"/>
      <c r="U2150" s="4"/>
      <c r="V2150" s="4"/>
      <c r="W2150" s="185"/>
      <c r="X2150" s="4"/>
      <c r="Y2150" s="4"/>
      <c r="Z2150" s="4"/>
      <c r="AA2150" s="4"/>
      <c r="AB2150" s="4"/>
      <c r="AC2150" s="4"/>
      <c r="AD2150" s="4"/>
      <c r="AE2150" s="236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5">
        <f ca="1">COUNTIFS(INDIRECT(Data!$J$2),"&lt;&gt;")</f>
        <v>0</v>
      </c>
      <c r="AQ2150" s="45">
        <f ca="1">COUNTIFS(INDIRECT(Data!$J$2),"P")</f>
        <v>0</v>
      </c>
      <c r="AR2150" s="45">
        <f ca="1">COUNTIFS(INDIRECT(Data!$J$2),"A")</f>
        <v>0</v>
      </c>
      <c r="AS2150" s="46">
        <f ca="1">COUNTIFS(INDIRECT(Data!$J$2),"L")</f>
        <v>0</v>
      </c>
      <c r="AT2150" s="47" t="str">
        <f ca="1">IFERROR(Attd_Sheet[[#This Row],[Classes Attended]]/Attd_Sheet[[#This Row],[Column1]],"")</f>
        <v/>
      </c>
      <c r="AU2150" s="26"/>
    </row>
    <row r="2151" spans="1:47" hidden="1" x14ac:dyDescent="0.25">
      <c r="A2151" s="42">
        <f>COUNTIFS(Attd_Sheet[Student ID],Attd_Sheet[[#This Row],[Student ID]])</f>
        <v>0</v>
      </c>
      <c r="B2151" s="13"/>
      <c r="C2151" s="13"/>
      <c r="D2151" s="76"/>
      <c r="E2151" s="75"/>
      <c r="F2151" s="15"/>
      <c r="G2151" s="78"/>
      <c r="H2151" s="15"/>
      <c r="I2151" s="193"/>
      <c r="J2151" s="77"/>
      <c r="K2151" s="4"/>
      <c r="L2151" s="4"/>
      <c r="M2151" s="4"/>
      <c r="N2151" s="185"/>
      <c r="O2151" s="4"/>
      <c r="P2151" s="4"/>
      <c r="Q2151" s="4"/>
      <c r="R2151" s="4"/>
      <c r="S2151" s="4"/>
      <c r="T2151" s="4"/>
      <c r="U2151" s="4"/>
      <c r="V2151" s="4"/>
      <c r="W2151" s="185"/>
      <c r="X2151" s="4"/>
      <c r="Y2151" s="4"/>
      <c r="Z2151" s="4"/>
      <c r="AA2151" s="4"/>
      <c r="AB2151" s="4"/>
      <c r="AC2151" s="4"/>
      <c r="AD2151" s="4"/>
      <c r="AE2151" s="236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5">
        <f ca="1">COUNTIFS(INDIRECT(Data!$J$2),"&lt;&gt;")</f>
        <v>0</v>
      </c>
      <c r="AQ2151" s="45">
        <f ca="1">COUNTIFS(INDIRECT(Data!$J$2),"P")</f>
        <v>0</v>
      </c>
      <c r="AR2151" s="45">
        <f ca="1">COUNTIFS(INDIRECT(Data!$J$2),"A")</f>
        <v>0</v>
      </c>
      <c r="AS2151" s="46">
        <f ca="1">COUNTIFS(INDIRECT(Data!$J$2),"L")</f>
        <v>0</v>
      </c>
      <c r="AT2151" s="47" t="str">
        <f ca="1">IFERROR(Attd_Sheet[[#This Row],[Classes Attended]]/Attd_Sheet[[#This Row],[Column1]],"")</f>
        <v/>
      </c>
      <c r="AU2151" s="26"/>
    </row>
    <row r="2152" spans="1:47" hidden="1" x14ac:dyDescent="0.25">
      <c r="A2152" s="42">
        <f>COUNTIFS(Attd_Sheet[Student ID],Attd_Sheet[[#This Row],[Student ID]])</f>
        <v>0</v>
      </c>
      <c r="B2152" s="13"/>
      <c r="C2152" s="13"/>
      <c r="D2152" s="76"/>
      <c r="E2152" s="75"/>
      <c r="F2152" s="15"/>
      <c r="G2152" s="78"/>
      <c r="H2152" s="15"/>
      <c r="I2152" s="193"/>
      <c r="J2152" s="77"/>
      <c r="K2152" s="4"/>
      <c r="L2152" s="4"/>
      <c r="M2152" s="4"/>
      <c r="N2152" s="185"/>
      <c r="O2152" s="4"/>
      <c r="P2152" s="4"/>
      <c r="Q2152" s="4"/>
      <c r="R2152" s="4"/>
      <c r="S2152" s="4"/>
      <c r="T2152" s="4"/>
      <c r="U2152" s="4"/>
      <c r="V2152" s="4"/>
      <c r="W2152" s="185"/>
      <c r="X2152" s="4"/>
      <c r="Y2152" s="4"/>
      <c r="Z2152" s="4"/>
      <c r="AA2152" s="4"/>
      <c r="AB2152" s="4"/>
      <c r="AC2152" s="4"/>
      <c r="AD2152" s="4"/>
      <c r="AE2152" s="236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5">
        <f ca="1">COUNTIFS(INDIRECT(Data!$J$2),"&lt;&gt;")</f>
        <v>0</v>
      </c>
      <c r="AQ2152" s="45">
        <f ca="1">COUNTIFS(INDIRECT(Data!$J$2),"P")</f>
        <v>0</v>
      </c>
      <c r="AR2152" s="45">
        <f ca="1">COUNTIFS(INDIRECT(Data!$J$2),"A")</f>
        <v>0</v>
      </c>
      <c r="AS2152" s="46">
        <f ca="1">COUNTIFS(INDIRECT(Data!$J$2),"L")</f>
        <v>0</v>
      </c>
      <c r="AT2152" s="47" t="str">
        <f ca="1">IFERROR(Attd_Sheet[[#This Row],[Classes Attended]]/Attd_Sheet[[#This Row],[Column1]],"")</f>
        <v/>
      </c>
      <c r="AU2152" s="26"/>
    </row>
    <row r="2153" spans="1:47" hidden="1" x14ac:dyDescent="0.25">
      <c r="A2153" s="42">
        <f>COUNTIFS(Attd_Sheet[Student ID],Attd_Sheet[[#This Row],[Student ID]])</f>
        <v>0</v>
      </c>
      <c r="B2153" s="13"/>
      <c r="C2153" s="13"/>
      <c r="D2153" s="76"/>
      <c r="E2153" s="75"/>
      <c r="F2153" s="15"/>
      <c r="G2153" s="78"/>
      <c r="H2153" s="15"/>
      <c r="I2153" s="193"/>
      <c r="J2153" s="77"/>
      <c r="K2153" s="4"/>
      <c r="L2153" s="4"/>
      <c r="M2153" s="4"/>
      <c r="N2153" s="185"/>
      <c r="O2153" s="4"/>
      <c r="P2153" s="4"/>
      <c r="Q2153" s="4"/>
      <c r="R2153" s="4"/>
      <c r="S2153" s="4"/>
      <c r="T2153" s="4"/>
      <c r="U2153" s="4"/>
      <c r="V2153" s="4"/>
      <c r="W2153" s="185"/>
      <c r="X2153" s="4"/>
      <c r="Y2153" s="4"/>
      <c r="Z2153" s="4"/>
      <c r="AA2153" s="4"/>
      <c r="AB2153" s="4"/>
      <c r="AC2153" s="4"/>
      <c r="AD2153" s="4"/>
      <c r="AE2153" s="236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5">
        <f ca="1">COUNTIFS(INDIRECT(Data!$J$2),"&lt;&gt;")</f>
        <v>0</v>
      </c>
      <c r="AQ2153" s="45">
        <f ca="1">COUNTIFS(INDIRECT(Data!$J$2),"P")</f>
        <v>0</v>
      </c>
      <c r="AR2153" s="45">
        <f ca="1">COUNTIFS(INDIRECT(Data!$J$2),"A")</f>
        <v>0</v>
      </c>
      <c r="AS2153" s="46">
        <f ca="1">COUNTIFS(INDIRECT(Data!$J$2),"L")</f>
        <v>0</v>
      </c>
      <c r="AT2153" s="47" t="str">
        <f ca="1">IFERROR(Attd_Sheet[[#This Row],[Classes Attended]]/Attd_Sheet[[#This Row],[Column1]],"")</f>
        <v/>
      </c>
      <c r="AU2153" s="26"/>
    </row>
    <row r="2154" spans="1:47" hidden="1" x14ac:dyDescent="0.25">
      <c r="A2154" s="42">
        <f>COUNTIFS(Attd_Sheet[Student ID],Attd_Sheet[[#This Row],[Student ID]])</f>
        <v>0</v>
      </c>
      <c r="B2154" s="13"/>
      <c r="C2154" s="13"/>
      <c r="D2154" s="76"/>
      <c r="E2154" s="75"/>
      <c r="F2154" s="15"/>
      <c r="G2154" s="78"/>
      <c r="H2154" s="15"/>
      <c r="I2154" s="193"/>
      <c r="J2154" s="77"/>
      <c r="K2154" s="4"/>
      <c r="L2154" s="4"/>
      <c r="M2154" s="4"/>
      <c r="N2154" s="185"/>
      <c r="O2154" s="4"/>
      <c r="P2154" s="4"/>
      <c r="Q2154" s="4"/>
      <c r="R2154" s="4"/>
      <c r="S2154" s="4"/>
      <c r="T2154" s="4"/>
      <c r="U2154" s="4"/>
      <c r="V2154" s="4"/>
      <c r="W2154" s="185"/>
      <c r="X2154" s="4"/>
      <c r="Y2154" s="4"/>
      <c r="Z2154" s="4"/>
      <c r="AA2154" s="4"/>
      <c r="AB2154" s="4"/>
      <c r="AC2154" s="4"/>
      <c r="AD2154" s="4"/>
      <c r="AE2154" s="236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5">
        <f ca="1">COUNTIFS(INDIRECT(Data!$J$2),"&lt;&gt;")</f>
        <v>0</v>
      </c>
      <c r="AQ2154" s="45">
        <f ca="1">COUNTIFS(INDIRECT(Data!$J$2),"P")</f>
        <v>0</v>
      </c>
      <c r="AR2154" s="45">
        <f ca="1">COUNTIFS(INDIRECT(Data!$J$2),"A")</f>
        <v>0</v>
      </c>
      <c r="AS2154" s="46">
        <f ca="1">COUNTIFS(INDIRECT(Data!$J$2),"L")</f>
        <v>0</v>
      </c>
      <c r="AT2154" s="47" t="str">
        <f ca="1">IFERROR(Attd_Sheet[[#This Row],[Classes Attended]]/Attd_Sheet[[#This Row],[Column1]],"")</f>
        <v/>
      </c>
      <c r="AU2154" s="26"/>
    </row>
    <row r="2155" spans="1:47" hidden="1" x14ac:dyDescent="0.25">
      <c r="A2155" s="42">
        <f>COUNTIFS(Attd_Sheet[Student ID],Attd_Sheet[[#This Row],[Student ID]])</f>
        <v>0</v>
      </c>
      <c r="B2155" s="13"/>
      <c r="C2155" s="13"/>
      <c r="D2155" s="76"/>
      <c r="E2155" s="75"/>
      <c r="F2155" s="15"/>
      <c r="G2155" s="78"/>
      <c r="H2155" s="15"/>
      <c r="I2155" s="193"/>
      <c r="J2155" s="77"/>
      <c r="K2155" s="4"/>
      <c r="L2155" s="4"/>
      <c r="M2155" s="4"/>
      <c r="N2155" s="185"/>
      <c r="O2155" s="4"/>
      <c r="P2155" s="4"/>
      <c r="Q2155" s="4"/>
      <c r="R2155" s="4"/>
      <c r="S2155" s="4"/>
      <c r="T2155" s="4"/>
      <c r="U2155" s="4"/>
      <c r="V2155" s="4"/>
      <c r="W2155" s="185"/>
      <c r="X2155" s="4"/>
      <c r="Y2155" s="4"/>
      <c r="Z2155" s="4"/>
      <c r="AA2155" s="4"/>
      <c r="AB2155" s="4"/>
      <c r="AC2155" s="4"/>
      <c r="AD2155" s="4"/>
      <c r="AE2155" s="236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5">
        <f ca="1">COUNTIFS(INDIRECT(Data!$J$2),"&lt;&gt;")</f>
        <v>0</v>
      </c>
      <c r="AQ2155" s="45">
        <f ca="1">COUNTIFS(INDIRECT(Data!$J$2),"P")</f>
        <v>0</v>
      </c>
      <c r="AR2155" s="45">
        <f ca="1">COUNTIFS(INDIRECT(Data!$J$2),"A")</f>
        <v>0</v>
      </c>
      <c r="AS2155" s="46">
        <f ca="1">COUNTIFS(INDIRECT(Data!$J$2),"L")</f>
        <v>0</v>
      </c>
      <c r="AT2155" s="47" t="str">
        <f ca="1">IFERROR(Attd_Sheet[[#This Row],[Classes Attended]]/Attd_Sheet[[#This Row],[Column1]],"")</f>
        <v/>
      </c>
      <c r="AU2155" s="26"/>
    </row>
    <row r="2156" spans="1:47" hidden="1" x14ac:dyDescent="0.25">
      <c r="A2156" s="42">
        <f>COUNTIFS(Attd_Sheet[Student ID],Attd_Sheet[[#This Row],[Student ID]])</f>
        <v>0</v>
      </c>
      <c r="B2156" s="13"/>
      <c r="C2156" s="13"/>
      <c r="D2156" s="76"/>
      <c r="E2156" s="75"/>
      <c r="F2156" s="15"/>
      <c r="G2156" s="78"/>
      <c r="H2156" s="15"/>
      <c r="I2156" s="193"/>
      <c r="J2156" s="77"/>
      <c r="K2156" s="4"/>
      <c r="L2156" s="4"/>
      <c r="M2156" s="4"/>
      <c r="N2156" s="185"/>
      <c r="O2156" s="4"/>
      <c r="P2156" s="4"/>
      <c r="Q2156" s="4"/>
      <c r="R2156" s="4"/>
      <c r="S2156" s="4"/>
      <c r="T2156" s="4"/>
      <c r="U2156" s="4"/>
      <c r="V2156" s="4"/>
      <c r="W2156" s="185"/>
      <c r="X2156" s="4"/>
      <c r="Y2156" s="4"/>
      <c r="Z2156" s="4"/>
      <c r="AA2156" s="4"/>
      <c r="AB2156" s="4"/>
      <c r="AC2156" s="4"/>
      <c r="AD2156" s="4"/>
      <c r="AE2156" s="236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5">
        <f ca="1">COUNTIFS(INDIRECT(Data!$J$2),"&lt;&gt;")</f>
        <v>0</v>
      </c>
      <c r="AQ2156" s="45">
        <f ca="1">COUNTIFS(INDIRECT(Data!$J$2),"P")</f>
        <v>0</v>
      </c>
      <c r="AR2156" s="45">
        <f ca="1">COUNTIFS(INDIRECT(Data!$J$2),"A")</f>
        <v>0</v>
      </c>
      <c r="AS2156" s="46">
        <f ca="1">COUNTIFS(INDIRECT(Data!$J$2),"L")</f>
        <v>0</v>
      </c>
      <c r="AT2156" s="47" t="str">
        <f ca="1">IFERROR(Attd_Sheet[[#This Row],[Classes Attended]]/Attd_Sheet[[#This Row],[Column1]],"")</f>
        <v/>
      </c>
      <c r="AU2156" s="26"/>
    </row>
    <row r="2157" spans="1:47" hidden="1" x14ac:dyDescent="0.25">
      <c r="A2157" s="42">
        <f>COUNTIFS(Attd_Sheet[Student ID],Attd_Sheet[[#This Row],[Student ID]])</f>
        <v>0</v>
      </c>
      <c r="B2157" s="13"/>
      <c r="C2157" s="13"/>
      <c r="D2157" s="76"/>
      <c r="E2157" s="75"/>
      <c r="F2157" s="15"/>
      <c r="G2157" s="78"/>
      <c r="H2157" s="15"/>
      <c r="I2157" s="193"/>
      <c r="J2157" s="77"/>
      <c r="K2157" s="4"/>
      <c r="L2157" s="4"/>
      <c r="M2157" s="4"/>
      <c r="N2157" s="185"/>
      <c r="O2157" s="4"/>
      <c r="P2157" s="4"/>
      <c r="Q2157" s="4"/>
      <c r="R2157" s="4"/>
      <c r="S2157" s="4"/>
      <c r="T2157" s="4"/>
      <c r="U2157" s="4"/>
      <c r="V2157" s="4"/>
      <c r="W2157" s="185"/>
      <c r="X2157" s="4"/>
      <c r="Y2157" s="4"/>
      <c r="Z2157" s="4"/>
      <c r="AA2157" s="4"/>
      <c r="AB2157" s="4"/>
      <c r="AC2157" s="4"/>
      <c r="AD2157" s="4"/>
      <c r="AE2157" s="236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5">
        <f ca="1">COUNTIFS(INDIRECT(Data!$J$2),"&lt;&gt;")</f>
        <v>0</v>
      </c>
      <c r="AQ2157" s="45">
        <f ca="1">COUNTIFS(INDIRECT(Data!$J$2),"P")</f>
        <v>0</v>
      </c>
      <c r="AR2157" s="45">
        <f ca="1">COUNTIFS(INDIRECT(Data!$J$2),"A")</f>
        <v>0</v>
      </c>
      <c r="AS2157" s="46">
        <f ca="1">COUNTIFS(INDIRECT(Data!$J$2),"L")</f>
        <v>0</v>
      </c>
      <c r="AT2157" s="47" t="str">
        <f ca="1">IFERROR(Attd_Sheet[[#This Row],[Classes Attended]]/Attd_Sheet[[#This Row],[Column1]],"")</f>
        <v/>
      </c>
      <c r="AU2157" s="26"/>
    </row>
    <row r="2158" spans="1:47" hidden="1" x14ac:dyDescent="0.25">
      <c r="A2158" s="42">
        <f>COUNTIFS(Attd_Sheet[Student ID],Attd_Sheet[[#This Row],[Student ID]])</f>
        <v>0</v>
      </c>
      <c r="B2158" s="13"/>
      <c r="C2158" s="13"/>
      <c r="D2158" s="76"/>
      <c r="E2158" s="75"/>
      <c r="F2158" s="15"/>
      <c r="G2158" s="78"/>
      <c r="H2158" s="15"/>
      <c r="I2158" s="193"/>
      <c r="J2158" s="77"/>
      <c r="K2158" s="4"/>
      <c r="L2158" s="4"/>
      <c r="M2158" s="4"/>
      <c r="N2158" s="185"/>
      <c r="O2158" s="4"/>
      <c r="P2158" s="4"/>
      <c r="Q2158" s="4"/>
      <c r="R2158" s="4"/>
      <c r="S2158" s="4"/>
      <c r="T2158" s="4"/>
      <c r="U2158" s="4"/>
      <c r="V2158" s="4"/>
      <c r="W2158" s="185"/>
      <c r="X2158" s="4"/>
      <c r="Y2158" s="4"/>
      <c r="Z2158" s="4"/>
      <c r="AA2158" s="4"/>
      <c r="AB2158" s="4"/>
      <c r="AC2158" s="4"/>
      <c r="AD2158" s="4"/>
      <c r="AE2158" s="236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5">
        <f ca="1">COUNTIFS(INDIRECT(Data!$J$2),"&lt;&gt;")</f>
        <v>0</v>
      </c>
      <c r="AQ2158" s="45">
        <f ca="1">COUNTIFS(INDIRECT(Data!$J$2),"P")</f>
        <v>0</v>
      </c>
      <c r="AR2158" s="45">
        <f ca="1">COUNTIFS(INDIRECT(Data!$J$2),"A")</f>
        <v>0</v>
      </c>
      <c r="AS2158" s="46">
        <f ca="1">COUNTIFS(INDIRECT(Data!$J$2),"L")</f>
        <v>0</v>
      </c>
      <c r="AT2158" s="47" t="str">
        <f ca="1">IFERROR(Attd_Sheet[[#This Row],[Classes Attended]]/Attd_Sheet[[#This Row],[Column1]],"")</f>
        <v/>
      </c>
      <c r="AU2158" s="26"/>
    </row>
    <row r="2159" spans="1:47" hidden="1" x14ac:dyDescent="0.25">
      <c r="A2159" s="42">
        <f>COUNTIFS(Attd_Sheet[Student ID],Attd_Sheet[[#This Row],[Student ID]])</f>
        <v>0</v>
      </c>
      <c r="B2159" s="13"/>
      <c r="C2159" s="13"/>
      <c r="D2159" s="76"/>
      <c r="E2159" s="75"/>
      <c r="F2159" s="15"/>
      <c r="G2159" s="78"/>
      <c r="H2159" s="15"/>
      <c r="I2159" s="193"/>
      <c r="J2159" s="77"/>
      <c r="K2159" s="4"/>
      <c r="L2159" s="4"/>
      <c r="M2159" s="4"/>
      <c r="N2159" s="185"/>
      <c r="O2159" s="4"/>
      <c r="P2159" s="4"/>
      <c r="Q2159" s="4"/>
      <c r="R2159" s="4"/>
      <c r="S2159" s="4"/>
      <c r="T2159" s="4"/>
      <c r="U2159" s="4"/>
      <c r="V2159" s="4"/>
      <c r="W2159" s="185"/>
      <c r="X2159" s="4"/>
      <c r="Y2159" s="4"/>
      <c r="Z2159" s="4"/>
      <c r="AA2159" s="4"/>
      <c r="AB2159" s="4"/>
      <c r="AC2159" s="4"/>
      <c r="AD2159" s="4"/>
      <c r="AE2159" s="236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5">
        <f ca="1">COUNTIFS(INDIRECT(Data!$J$2),"&lt;&gt;")</f>
        <v>0</v>
      </c>
      <c r="AQ2159" s="45">
        <f ca="1">COUNTIFS(INDIRECT(Data!$J$2),"P")</f>
        <v>0</v>
      </c>
      <c r="AR2159" s="45">
        <f ca="1">COUNTIFS(INDIRECT(Data!$J$2),"A")</f>
        <v>0</v>
      </c>
      <c r="AS2159" s="46">
        <f ca="1">COUNTIFS(INDIRECT(Data!$J$2),"L")</f>
        <v>0</v>
      </c>
      <c r="AT2159" s="47" t="str">
        <f ca="1">IFERROR(Attd_Sheet[[#This Row],[Classes Attended]]/Attd_Sheet[[#This Row],[Column1]],"")</f>
        <v/>
      </c>
      <c r="AU2159" s="26"/>
    </row>
    <row r="2160" spans="1:47" hidden="1" x14ac:dyDescent="0.25">
      <c r="A2160" s="42">
        <f>COUNTIFS(Attd_Sheet[Student ID],Attd_Sheet[[#This Row],[Student ID]])</f>
        <v>0</v>
      </c>
      <c r="B2160" s="13"/>
      <c r="C2160" s="13"/>
      <c r="D2160" s="76"/>
      <c r="E2160" s="75"/>
      <c r="F2160" s="15"/>
      <c r="G2160" s="78"/>
      <c r="H2160" s="15"/>
      <c r="I2160" s="193"/>
      <c r="J2160" s="77"/>
      <c r="K2160" s="4"/>
      <c r="L2160" s="4"/>
      <c r="M2160" s="4"/>
      <c r="N2160" s="185"/>
      <c r="O2160" s="4"/>
      <c r="P2160" s="4"/>
      <c r="Q2160" s="4"/>
      <c r="R2160" s="4"/>
      <c r="S2160" s="4"/>
      <c r="T2160" s="4"/>
      <c r="U2160" s="4"/>
      <c r="V2160" s="4"/>
      <c r="W2160" s="185"/>
      <c r="X2160" s="4"/>
      <c r="Y2160" s="4"/>
      <c r="Z2160" s="4"/>
      <c r="AA2160" s="4"/>
      <c r="AB2160" s="4"/>
      <c r="AC2160" s="4"/>
      <c r="AD2160" s="4"/>
      <c r="AE2160" s="236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5">
        <f ca="1">COUNTIFS(INDIRECT(Data!$J$2),"&lt;&gt;")</f>
        <v>0</v>
      </c>
      <c r="AQ2160" s="45">
        <f ca="1">COUNTIFS(INDIRECT(Data!$J$2),"P")</f>
        <v>0</v>
      </c>
      <c r="AR2160" s="45">
        <f ca="1">COUNTIFS(INDIRECT(Data!$J$2),"A")</f>
        <v>0</v>
      </c>
      <c r="AS2160" s="46">
        <f ca="1">COUNTIFS(INDIRECT(Data!$J$2),"L")</f>
        <v>0</v>
      </c>
      <c r="AT2160" s="47" t="str">
        <f ca="1">IFERROR(Attd_Sheet[[#This Row],[Classes Attended]]/Attd_Sheet[[#This Row],[Column1]],"")</f>
        <v/>
      </c>
      <c r="AU2160" s="26"/>
    </row>
    <row r="2161" spans="1:47" hidden="1" x14ac:dyDescent="0.25">
      <c r="A2161" s="42">
        <f>COUNTIFS(Attd_Sheet[Student ID],Attd_Sheet[[#This Row],[Student ID]])</f>
        <v>0</v>
      </c>
      <c r="B2161" s="13"/>
      <c r="C2161" s="13"/>
      <c r="D2161" s="76"/>
      <c r="E2161" s="75"/>
      <c r="F2161" s="15"/>
      <c r="G2161" s="78"/>
      <c r="H2161" s="15"/>
      <c r="I2161" s="193"/>
      <c r="J2161" s="77"/>
      <c r="K2161" s="4"/>
      <c r="L2161" s="4"/>
      <c r="M2161" s="4"/>
      <c r="N2161" s="185"/>
      <c r="O2161" s="4"/>
      <c r="P2161" s="4"/>
      <c r="Q2161" s="4"/>
      <c r="R2161" s="4"/>
      <c r="S2161" s="4"/>
      <c r="T2161" s="4"/>
      <c r="U2161" s="4"/>
      <c r="V2161" s="4"/>
      <c r="W2161" s="185"/>
      <c r="X2161" s="4"/>
      <c r="Y2161" s="4"/>
      <c r="Z2161" s="4"/>
      <c r="AA2161" s="4"/>
      <c r="AB2161" s="4"/>
      <c r="AC2161" s="4"/>
      <c r="AD2161" s="4"/>
      <c r="AE2161" s="236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5">
        <f ca="1">COUNTIFS(INDIRECT(Data!$J$2),"&lt;&gt;")</f>
        <v>0</v>
      </c>
      <c r="AQ2161" s="45">
        <f ca="1">COUNTIFS(INDIRECT(Data!$J$2),"P")</f>
        <v>0</v>
      </c>
      <c r="AR2161" s="45">
        <f ca="1">COUNTIFS(INDIRECT(Data!$J$2),"A")</f>
        <v>0</v>
      </c>
      <c r="AS2161" s="46">
        <f ca="1">COUNTIFS(INDIRECT(Data!$J$2),"L")</f>
        <v>0</v>
      </c>
      <c r="AT2161" s="47" t="str">
        <f ca="1">IFERROR(Attd_Sheet[[#This Row],[Classes Attended]]/Attd_Sheet[[#This Row],[Column1]],"")</f>
        <v/>
      </c>
      <c r="AU2161" s="26"/>
    </row>
    <row r="2162" spans="1:47" hidden="1" x14ac:dyDescent="0.25">
      <c r="A2162" s="42">
        <f>COUNTIFS(Attd_Sheet[Student ID],Attd_Sheet[[#This Row],[Student ID]])</f>
        <v>0</v>
      </c>
      <c r="B2162" s="13"/>
      <c r="C2162" s="13"/>
      <c r="D2162" s="76"/>
      <c r="E2162" s="75"/>
      <c r="F2162" s="15"/>
      <c r="G2162" s="78"/>
      <c r="H2162" s="15"/>
      <c r="I2162" s="193"/>
      <c r="J2162" s="77"/>
      <c r="K2162" s="4"/>
      <c r="L2162" s="4"/>
      <c r="M2162" s="4"/>
      <c r="N2162" s="185"/>
      <c r="O2162" s="4"/>
      <c r="P2162" s="4"/>
      <c r="Q2162" s="4"/>
      <c r="R2162" s="4"/>
      <c r="S2162" s="4"/>
      <c r="T2162" s="4"/>
      <c r="U2162" s="4"/>
      <c r="V2162" s="4"/>
      <c r="W2162" s="185"/>
      <c r="X2162" s="4"/>
      <c r="Y2162" s="4"/>
      <c r="Z2162" s="4"/>
      <c r="AA2162" s="4"/>
      <c r="AB2162" s="4"/>
      <c r="AC2162" s="4"/>
      <c r="AD2162" s="4"/>
      <c r="AE2162" s="236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5">
        <f ca="1">COUNTIFS(INDIRECT(Data!$J$2),"&lt;&gt;")</f>
        <v>0</v>
      </c>
      <c r="AQ2162" s="45">
        <f ca="1">COUNTIFS(INDIRECT(Data!$J$2),"P")</f>
        <v>0</v>
      </c>
      <c r="AR2162" s="45">
        <f ca="1">COUNTIFS(INDIRECT(Data!$J$2),"A")</f>
        <v>0</v>
      </c>
      <c r="AS2162" s="46">
        <f ca="1">COUNTIFS(INDIRECT(Data!$J$2),"L")</f>
        <v>0</v>
      </c>
      <c r="AT2162" s="47" t="str">
        <f ca="1">IFERROR(Attd_Sheet[[#This Row],[Classes Attended]]/Attd_Sheet[[#This Row],[Column1]],"")</f>
        <v/>
      </c>
      <c r="AU2162" s="26"/>
    </row>
    <row r="2163" spans="1:47" hidden="1" x14ac:dyDescent="0.25">
      <c r="A2163" s="42">
        <f>COUNTIFS(Attd_Sheet[Student ID],Attd_Sheet[[#This Row],[Student ID]])</f>
        <v>0</v>
      </c>
      <c r="B2163" s="13"/>
      <c r="C2163" s="13"/>
      <c r="D2163" s="76"/>
      <c r="E2163" s="75"/>
      <c r="F2163" s="15"/>
      <c r="G2163" s="78"/>
      <c r="H2163" s="15"/>
      <c r="I2163" s="193"/>
      <c r="J2163" s="77"/>
      <c r="K2163" s="4"/>
      <c r="L2163" s="4"/>
      <c r="M2163" s="4"/>
      <c r="N2163" s="185"/>
      <c r="O2163" s="4"/>
      <c r="P2163" s="4"/>
      <c r="Q2163" s="4"/>
      <c r="R2163" s="4"/>
      <c r="S2163" s="4"/>
      <c r="T2163" s="4"/>
      <c r="U2163" s="4"/>
      <c r="V2163" s="4"/>
      <c r="W2163" s="185"/>
      <c r="X2163" s="4"/>
      <c r="Y2163" s="4"/>
      <c r="Z2163" s="4"/>
      <c r="AA2163" s="4"/>
      <c r="AB2163" s="4"/>
      <c r="AC2163" s="4"/>
      <c r="AD2163" s="4"/>
      <c r="AE2163" s="236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5">
        <f ca="1">COUNTIFS(INDIRECT(Data!$J$2),"&lt;&gt;")</f>
        <v>0</v>
      </c>
      <c r="AQ2163" s="45">
        <f ca="1">COUNTIFS(INDIRECT(Data!$J$2),"P")</f>
        <v>0</v>
      </c>
      <c r="AR2163" s="45">
        <f ca="1">COUNTIFS(INDIRECT(Data!$J$2),"A")</f>
        <v>0</v>
      </c>
      <c r="AS2163" s="46">
        <f ca="1">COUNTIFS(INDIRECT(Data!$J$2),"L")</f>
        <v>0</v>
      </c>
      <c r="AT2163" s="47" t="str">
        <f ca="1">IFERROR(Attd_Sheet[[#This Row],[Classes Attended]]/Attd_Sheet[[#This Row],[Column1]],"")</f>
        <v/>
      </c>
      <c r="AU2163" s="26"/>
    </row>
    <row r="2164" spans="1:47" hidden="1" x14ac:dyDescent="0.25">
      <c r="A2164" s="42">
        <f>COUNTIFS(Attd_Sheet[Student ID],Attd_Sheet[[#This Row],[Student ID]])</f>
        <v>0</v>
      </c>
      <c r="B2164" s="13"/>
      <c r="C2164" s="13"/>
      <c r="D2164" s="76"/>
      <c r="E2164" s="75"/>
      <c r="F2164" s="15"/>
      <c r="G2164" s="78"/>
      <c r="H2164" s="15"/>
      <c r="I2164" s="193"/>
      <c r="J2164" s="77"/>
      <c r="K2164" s="4"/>
      <c r="L2164" s="4"/>
      <c r="M2164" s="4"/>
      <c r="N2164" s="185"/>
      <c r="O2164" s="4"/>
      <c r="P2164" s="4"/>
      <c r="Q2164" s="4"/>
      <c r="R2164" s="4"/>
      <c r="S2164" s="4"/>
      <c r="T2164" s="4"/>
      <c r="U2164" s="4"/>
      <c r="V2164" s="4"/>
      <c r="W2164" s="185"/>
      <c r="X2164" s="4"/>
      <c r="Y2164" s="4"/>
      <c r="Z2164" s="4"/>
      <c r="AA2164" s="4"/>
      <c r="AB2164" s="4"/>
      <c r="AC2164" s="4"/>
      <c r="AD2164" s="4"/>
      <c r="AE2164" s="236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5">
        <f ca="1">COUNTIFS(INDIRECT(Data!$J$2),"&lt;&gt;")</f>
        <v>0</v>
      </c>
      <c r="AQ2164" s="45">
        <f ca="1">COUNTIFS(INDIRECT(Data!$J$2),"P")</f>
        <v>0</v>
      </c>
      <c r="AR2164" s="45">
        <f ca="1">COUNTIFS(INDIRECT(Data!$J$2),"A")</f>
        <v>0</v>
      </c>
      <c r="AS2164" s="46">
        <f ca="1">COUNTIFS(INDIRECT(Data!$J$2),"L")</f>
        <v>0</v>
      </c>
      <c r="AT2164" s="47" t="str">
        <f ca="1">IFERROR(Attd_Sheet[[#This Row],[Classes Attended]]/Attd_Sheet[[#This Row],[Column1]],"")</f>
        <v/>
      </c>
      <c r="AU2164" s="26"/>
    </row>
    <row r="2165" spans="1:47" hidden="1" x14ac:dyDescent="0.25">
      <c r="A2165" s="42">
        <f>COUNTIFS(Attd_Sheet[Student ID],Attd_Sheet[[#This Row],[Student ID]])</f>
        <v>0</v>
      </c>
      <c r="B2165" s="13"/>
      <c r="C2165" s="13"/>
      <c r="D2165" s="76"/>
      <c r="E2165" s="75"/>
      <c r="F2165" s="15"/>
      <c r="G2165" s="78"/>
      <c r="H2165" s="15"/>
      <c r="I2165" s="193"/>
      <c r="J2165" s="77"/>
      <c r="K2165" s="4"/>
      <c r="L2165" s="4"/>
      <c r="M2165" s="4"/>
      <c r="N2165" s="185"/>
      <c r="O2165" s="4"/>
      <c r="P2165" s="4"/>
      <c r="Q2165" s="4"/>
      <c r="R2165" s="4"/>
      <c r="S2165" s="4"/>
      <c r="T2165" s="4"/>
      <c r="U2165" s="4"/>
      <c r="V2165" s="4"/>
      <c r="W2165" s="185"/>
      <c r="X2165" s="4"/>
      <c r="Y2165" s="4"/>
      <c r="Z2165" s="4"/>
      <c r="AA2165" s="4"/>
      <c r="AB2165" s="4"/>
      <c r="AC2165" s="4"/>
      <c r="AD2165" s="4"/>
      <c r="AE2165" s="236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5">
        <f ca="1">COUNTIFS(INDIRECT(Data!$J$2),"&lt;&gt;")</f>
        <v>0</v>
      </c>
      <c r="AQ2165" s="45">
        <f ca="1">COUNTIFS(INDIRECT(Data!$J$2),"P")</f>
        <v>0</v>
      </c>
      <c r="AR2165" s="45">
        <f ca="1">COUNTIFS(INDIRECT(Data!$J$2),"A")</f>
        <v>0</v>
      </c>
      <c r="AS2165" s="46">
        <f ca="1">COUNTIFS(INDIRECT(Data!$J$2),"L")</f>
        <v>0</v>
      </c>
      <c r="AT2165" s="47" t="str">
        <f ca="1">IFERROR(Attd_Sheet[[#This Row],[Classes Attended]]/Attd_Sheet[[#This Row],[Column1]],"")</f>
        <v/>
      </c>
      <c r="AU2165" s="26"/>
    </row>
    <row r="2166" spans="1:47" hidden="1" x14ac:dyDescent="0.25">
      <c r="A2166" s="42">
        <f>COUNTIFS(Attd_Sheet[Student ID],Attd_Sheet[[#This Row],[Student ID]])</f>
        <v>0</v>
      </c>
      <c r="B2166" s="13"/>
      <c r="C2166" s="13"/>
      <c r="D2166" s="76"/>
      <c r="E2166" s="75"/>
      <c r="F2166" s="15"/>
      <c r="G2166" s="78"/>
      <c r="H2166" s="15"/>
      <c r="I2166" s="193"/>
      <c r="J2166" s="77"/>
      <c r="K2166" s="4"/>
      <c r="L2166" s="4"/>
      <c r="M2166" s="4"/>
      <c r="N2166" s="185"/>
      <c r="O2166" s="4"/>
      <c r="P2166" s="4"/>
      <c r="Q2166" s="4"/>
      <c r="R2166" s="4"/>
      <c r="S2166" s="4"/>
      <c r="T2166" s="4"/>
      <c r="U2166" s="4"/>
      <c r="V2166" s="4"/>
      <c r="W2166" s="185"/>
      <c r="X2166" s="4"/>
      <c r="Y2166" s="4"/>
      <c r="Z2166" s="4"/>
      <c r="AA2166" s="4"/>
      <c r="AB2166" s="4"/>
      <c r="AC2166" s="4"/>
      <c r="AD2166" s="4"/>
      <c r="AE2166" s="236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5">
        <f ca="1">COUNTIFS(INDIRECT(Data!$J$2),"&lt;&gt;")</f>
        <v>0</v>
      </c>
      <c r="AQ2166" s="45">
        <f ca="1">COUNTIFS(INDIRECT(Data!$J$2),"P")</f>
        <v>0</v>
      </c>
      <c r="AR2166" s="45">
        <f ca="1">COUNTIFS(INDIRECT(Data!$J$2),"A")</f>
        <v>0</v>
      </c>
      <c r="AS2166" s="46">
        <f ca="1">COUNTIFS(INDIRECT(Data!$J$2),"L")</f>
        <v>0</v>
      </c>
      <c r="AT2166" s="47" t="str">
        <f ca="1">IFERROR(Attd_Sheet[[#This Row],[Classes Attended]]/Attd_Sheet[[#This Row],[Column1]],"")</f>
        <v/>
      </c>
      <c r="AU2166" s="26"/>
    </row>
    <row r="2167" spans="1:47" hidden="1" x14ac:dyDescent="0.25">
      <c r="A2167" s="42">
        <f>COUNTIFS(Attd_Sheet[Student ID],Attd_Sheet[[#This Row],[Student ID]])</f>
        <v>0</v>
      </c>
      <c r="B2167" s="13"/>
      <c r="C2167" s="13"/>
      <c r="D2167" s="76"/>
      <c r="E2167" s="75"/>
      <c r="F2167" s="15"/>
      <c r="G2167" s="78"/>
      <c r="H2167" s="15"/>
      <c r="I2167" s="193"/>
      <c r="J2167" s="77"/>
      <c r="K2167" s="4"/>
      <c r="L2167" s="4"/>
      <c r="M2167" s="4"/>
      <c r="N2167" s="185"/>
      <c r="O2167" s="4"/>
      <c r="P2167" s="4"/>
      <c r="Q2167" s="4"/>
      <c r="R2167" s="4"/>
      <c r="S2167" s="4"/>
      <c r="T2167" s="4"/>
      <c r="U2167" s="4"/>
      <c r="V2167" s="4"/>
      <c r="W2167" s="185"/>
      <c r="X2167" s="4"/>
      <c r="Y2167" s="4"/>
      <c r="Z2167" s="4"/>
      <c r="AA2167" s="4"/>
      <c r="AB2167" s="4"/>
      <c r="AC2167" s="4"/>
      <c r="AD2167" s="4"/>
      <c r="AE2167" s="236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5">
        <f ca="1">COUNTIFS(INDIRECT(Data!$J$2),"&lt;&gt;")</f>
        <v>0</v>
      </c>
      <c r="AQ2167" s="45">
        <f ca="1">COUNTIFS(INDIRECT(Data!$J$2),"P")</f>
        <v>0</v>
      </c>
      <c r="AR2167" s="45">
        <f ca="1">COUNTIFS(INDIRECT(Data!$J$2),"A")</f>
        <v>0</v>
      </c>
      <c r="AS2167" s="46">
        <f ca="1">COUNTIFS(INDIRECT(Data!$J$2),"L")</f>
        <v>0</v>
      </c>
      <c r="AT2167" s="47" t="str">
        <f ca="1">IFERROR(Attd_Sheet[[#This Row],[Classes Attended]]/Attd_Sheet[[#This Row],[Column1]],"")</f>
        <v/>
      </c>
      <c r="AU2167" s="26"/>
    </row>
    <row r="2168" spans="1:47" hidden="1" x14ac:dyDescent="0.25">
      <c r="A2168" s="42">
        <f>COUNTIFS(Attd_Sheet[Student ID],Attd_Sheet[[#This Row],[Student ID]])</f>
        <v>0</v>
      </c>
      <c r="B2168" s="13"/>
      <c r="C2168" s="13"/>
      <c r="D2168" s="76"/>
      <c r="E2168" s="75"/>
      <c r="F2168" s="15"/>
      <c r="G2168" s="78"/>
      <c r="H2168" s="15"/>
      <c r="I2168" s="193"/>
      <c r="J2168" s="77"/>
      <c r="K2168" s="4"/>
      <c r="L2168" s="4"/>
      <c r="M2168" s="4"/>
      <c r="N2168" s="185"/>
      <c r="O2168" s="4"/>
      <c r="P2168" s="4"/>
      <c r="Q2168" s="4"/>
      <c r="R2168" s="4"/>
      <c r="S2168" s="4"/>
      <c r="T2168" s="4"/>
      <c r="U2168" s="4"/>
      <c r="V2168" s="4"/>
      <c r="W2168" s="185"/>
      <c r="X2168" s="4"/>
      <c r="Y2168" s="4"/>
      <c r="Z2168" s="4"/>
      <c r="AA2168" s="4"/>
      <c r="AB2168" s="4"/>
      <c r="AC2168" s="4"/>
      <c r="AD2168" s="4"/>
      <c r="AE2168" s="236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5">
        <f ca="1">COUNTIFS(INDIRECT(Data!$J$2),"&lt;&gt;")</f>
        <v>0</v>
      </c>
      <c r="AQ2168" s="45">
        <f ca="1">COUNTIFS(INDIRECT(Data!$J$2),"P")</f>
        <v>0</v>
      </c>
      <c r="AR2168" s="45">
        <f ca="1">COUNTIFS(INDIRECT(Data!$J$2),"A")</f>
        <v>0</v>
      </c>
      <c r="AS2168" s="46">
        <f ca="1">COUNTIFS(INDIRECT(Data!$J$2),"L")</f>
        <v>0</v>
      </c>
      <c r="AT2168" s="47" t="str">
        <f ca="1">IFERROR(Attd_Sheet[[#This Row],[Classes Attended]]/Attd_Sheet[[#This Row],[Column1]],"")</f>
        <v/>
      </c>
      <c r="AU2168" s="26"/>
    </row>
    <row r="2169" spans="1:47" hidden="1" x14ac:dyDescent="0.25">
      <c r="A2169" s="42">
        <f>COUNTIFS(Attd_Sheet[Student ID],Attd_Sheet[[#This Row],[Student ID]])</f>
        <v>0</v>
      </c>
      <c r="B2169" s="13"/>
      <c r="C2169" s="13"/>
      <c r="D2169" s="76"/>
      <c r="E2169" s="75"/>
      <c r="F2169" s="15"/>
      <c r="G2169" s="78"/>
      <c r="H2169" s="15"/>
      <c r="I2169" s="193"/>
      <c r="J2169" s="77"/>
      <c r="K2169" s="4"/>
      <c r="L2169" s="4"/>
      <c r="M2169" s="4"/>
      <c r="N2169" s="185"/>
      <c r="O2169" s="4"/>
      <c r="P2169" s="4"/>
      <c r="Q2169" s="4"/>
      <c r="R2169" s="4"/>
      <c r="S2169" s="4"/>
      <c r="T2169" s="4"/>
      <c r="U2169" s="4"/>
      <c r="V2169" s="4"/>
      <c r="W2169" s="185"/>
      <c r="X2169" s="4"/>
      <c r="Y2169" s="4"/>
      <c r="Z2169" s="4"/>
      <c r="AA2169" s="4"/>
      <c r="AB2169" s="4"/>
      <c r="AC2169" s="4"/>
      <c r="AD2169" s="4"/>
      <c r="AE2169" s="236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5">
        <f ca="1">COUNTIFS(INDIRECT(Data!$J$2),"&lt;&gt;")</f>
        <v>0</v>
      </c>
      <c r="AQ2169" s="45">
        <f ca="1">COUNTIFS(INDIRECT(Data!$J$2),"P")</f>
        <v>0</v>
      </c>
      <c r="AR2169" s="45">
        <f ca="1">COUNTIFS(INDIRECT(Data!$J$2),"A")</f>
        <v>0</v>
      </c>
      <c r="AS2169" s="46">
        <f ca="1">COUNTIFS(INDIRECT(Data!$J$2),"L")</f>
        <v>0</v>
      </c>
      <c r="AT2169" s="47" t="str">
        <f ca="1">IFERROR(Attd_Sheet[[#This Row],[Classes Attended]]/Attd_Sheet[[#This Row],[Column1]],"")</f>
        <v/>
      </c>
      <c r="AU2169" s="26"/>
    </row>
    <row r="2170" spans="1:47" hidden="1" x14ac:dyDescent="0.25">
      <c r="A2170" s="42">
        <f>COUNTIFS(Attd_Sheet[Student ID],Attd_Sheet[[#This Row],[Student ID]])</f>
        <v>0</v>
      </c>
      <c r="B2170" s="13"/>
      <c r="C2170" s="13"/>
      <c r="D2170" s="76"/>
      <c r="E2170" s="75"/>
      <c r="F2170" s="15"/>
      <c r="G2170" s="78"/>
      <c r="H2170" s="15"/>
      <c r="I2170" s="193"/>
      <c r="J2170" s="77"/>
      <c r="K2170" s="4"/>
      <c r="L2170" s="4"/>
      <c r="M2170" s="4"/>
      <c r="N2170" s="185"/>
      <c r="O2170" s="4"/>
      <c r="P2170" s="4"/>
      <c r="Q2170" s="4"/>
      <c r="R2170" s="4"/>
      <c r="S2170" s="4"/>
      <c r="T2170" s="4"/>
      <c r="U2170" s="4"/>
      <c r="V2170" s="4"/>
      <c r="W2170" s="185"/>
      <c r="X2170" s="4"/>
      <c r="Y2170" s="4"/>
      <c r="Z2170" s="4"/>
      <c r="AA2170" s="4"/>
      <c r="AB2170" s="4"/>
      <c r="AC2170" s="4"/>
      <c r="AD2170" s="4"/>
      <c r="AE2170" s="236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5">
        <f ca="1">COUNTIFS(INDIRECT(Data!$J$2),"&lt;&gt;")</f>
        <v>0</v>
      </c>
      <c r="AQ2170" s="45">
        <f ca="1">COUNTIFS(INDIRECT(Data!$J$2),"P")</f>
        <v>0</v>
      </c>
      <c r="AR2170" s="45">
        <f ca="1">COUNTIFS(INDIRECT(Data!$J$2),"A")</f>
        <v>0</v>
      </c>
      <c r="AS2170" s="46">
        <f ca="1">COUNTIFS(INDIRECT(Data!$J$2),"L")</f>
        <v>0</v>
      </c>
      <c r="AT2170" s="47" t="str">
        <f ca="1">IFERROR(Attd_Sheet[[#This Row],[Classes Attended]]/Attd_Sheet[[#This Row],[Column1]],"")</f>
        <v/>
      </c>
      <c r="AU2170" s="26"/>
    </row>
    <row r="2171" spans="1:47" hidden="1" x14ac:dyDescent="0.25">
      <c r="A2171" s="42">
        <f>COUNTIFS(Attd_Sheet[Student ID],Attd_Sheet[[#This Row],[Student ID]])</f>
        <v>0</v>
      </c>
      <c r="B2171" s="13"/>
      <c r="C2171" s="13"/>
      <c r="D2171" s="76"/>
      <c r="E2171" s="75"/>
      <c r="F2171" s="15"/>
      <c r="G2171" s="78"/>
      <c r="H2171" s="15"/>
      <c r="I2171" s="193"/>
      <c r="J2171" s="77"/>
      <c r="K2171" s="4"/>
      <c r="L2171" s="4"/>
      <c r="M2171" s="4"/>
      <c r="N2171" s="185"/>
      <c r="O2171" s="4"/>
      <c r="P2171" s="4"/>
      <c r="Q2171" s="4"/>
      <c r="R2171" s="4"/>
      <c r="S2171" s="4"/>
      <c r="T2171" s="4"/>
      <c r="U2171" s="4"/>
      <c r="V2171" s="4"/>
      <c r="W2171" s="185"/>
      <c r="X2171" s="4"/>
      <c r="Y2171" s="4"/>
      <c r="Z2171" s="4"/>
      <c r="AA2171" s="4"/>
      <c r="AB2171" s="4"/>
      <c r="AC2171" s="4"/>
      <c r="AD2171" s="4"/>
      <c r="AE2171" s="236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5">
        <f ca="1">COUNTIFS(INDIRECT(Data!$J$2),"&lt;&gt;")</f>
        <v>0</v>
      </c>
      <c r="AQ2171" s="45">
        <f ca="1">COUNTIFS(INDIRECT(Data!$J$2),"P")</f>
        <v>0</v>
      </c>
      <c r="AR2171" s="45">
        <f ca="1">COUNTIFS(INDIRECT(Data!$J$2),"A")</f>
        <v>0</v>
      </c>
      <c r="AS2171" s="46">
        <f ca="1">COUNTIFS(INDIRECT(Data!$J$2),"L")</f>
        <v>0</v>
      </c>
      <c r="AT2171" s="47" t="str">
        <f ca="1">IFERROR(Attd_Sheet[[#This Row],[Classes Attended]]/Attd_Sheet[[#This Row],[Column1]],"")</f>
        <v/>
      </c>
      <c r="AU2171" s="26"/>
    </row>
    <row r="2172" spans="1:47" hidden="1" x14ac:dyDescent="0.25">
      <c r="A2172" s="42">
        <f>COUNTIFS(Attd_Sheet[Student ID],Attd_Sheet[[#This Row],[Student ID]])</f>
        <v>0</v>
      </c>
      <c r="B2172" s="13"/>
      <c r="C2172" s="13"/>
      <c r="D2172" s="76"/>
      <c r="E2172" s="75"/>
      <c r="F2172" s="15"/>
      <c r="G2172" s="78"/>
      <c r="H2172" s="15"/>
      <c r="I2172" s="193"/>
      <c r="J2172" s="77"/>
      <c r="K2172" s="4"/>
      <c r="L2172" s="4"/>
      <c r="M2172" s="4"/>
      <c r="N2172" s="185"/>
      <c r="O2172" s="4"/>
      <c r="P2172" s="4"/>
      <c r="Q2172" s="4"/>
      <c r="R2172" s="4"/>
      <c r="S2172" s="4"/>
      <c r="T2172" s="4"/>
      <c r="U2172" s="4"/>
      <c r="V2172" s="4"/>
      <c r="W2172" s="185"/>
      <c r="X2172" s="4"/>
      <c r="Y2172" s="4"/>
      <c r="Z2172" s="4"/>
      <c r="AA2172" s="4"/>
      <c r="AB2172" s="4"/>
      <c r="AC2172" s="4"/>
      <c r="AD2172" s="4"/>
      <c r="AE2172" s="236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5">
        <f ca="1">COUNTIFS(INDIRECT(Data!$J$2),"&lt;&gt;")</f>
        <v>0</v>
      </c>
      <c r="AQ2172" s="45">
        <f ca="1">COUNTIFS(INDIRECT(Data!$J$2),"P")</f>
        <v>0</v>
      </c>
      <c r="AR2172" s="45">
        <f ca="1">COUNTIFS(INDIRECT(Data!$J$2),"A")</f>
        <v>0</v>
      </c>
      <c r="AS2172" s="46">
        <f ca="1">COUNTIFS(INDIRECT(Data!$J$2),"L")</f>
        <v>0</v>
      </c>
      <c r="AT2172" s="47" t="str">
        <f ca="1">IFERROR(Attd_Sheet[[#This Row],[Classes Attended]]/Attd_Sheet[[#This Row],[Column1]],"")</f>
        <v/>
      </c>
      <c r="AU2172" s="26"/>
    </row>
    <row r="2173" spans="1:47" hidden="1" x14ac:dyDescent="0.25">
      <c r="A2173" s="42">
        <f>COUNTIFS(Attd_Sheet[Student ID],Attd_Sheet[[#This Row],[Student ID]])</f>
        <v>0</v>
      </c>
      <c r="B2173" s="13"/>
      <c r="C2173" s="13"/>
      <c r="D2173" s="76"/>
      <c r="E2173" s="75"/>
      <c r="F2173" s="15"/>
      <c r="G2173" s="78"/>
      <c r="H2173" s="15"/>
      <c r="I2173" s="193"/>
      <c r="J2173" s="77"/>
      <c r="K2173" s="4"/>
      <c r="L2173" s="4"/>
      <c r="M2173" s="4"/>
      <c r="N2173" s="185"/>
      <c r="O2173" s="4"/>
      <c r="P2173" s="4"/>
      <c r="Q2173" s="4"/>
      <c r="R2173" s="4"/>
      <c r="S2173" s="4"/>
      <c r="T2173" s="4"/>
      <c r="U2173" s="4"/>
      <c r="V2173" s="4"/>
      <c r="W2173" s="185"/>
      <c r="X2173" s="4"/>
      <c r="Y2173" s="4"/>
      <c r="Z2173" s="4"/>
      <c r="AA2173" s="4"/>
      <c r="AB2173" s="4"/>
      <c r="AC2173" s="4"/>
      <c r="AD2173" s="4"/>
      <c r="AE2173" s="236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5">
        <f ca="1">COUNTIFS(INDIRECT(Data!$J$2),"&lt;&gt;")</f>
        <v>0</v>
      </c>
      <c r="AQ2173" s="45">
        <f ca="1">COUNTIFS(INDIRECT(Data!$J$2),"P")</f>
        <v>0</v>
      </c>
      <c r="AR2173" s="45">
        <f ca="1">COUNTIFS(INDIRECT(Data!$J$2),"A")</f>
        <v>0</v>
      </c>
      <c r="AS2173" s="46">
        <f ca="1">COUNTIFS(INDIRECT(Data!$J$2),"L")</f>
        <v>0</v>
      </c>
      <c r="AT2173" s="47" t="str">
        <f ca="1">IFERROR(Attd_Sheet[[#This Row],[Classes Attended]]/Attd_Sheet[[#This Row],[Column1]],"")</f>
        <v/>
      </c>
      <c r="AU2173" s="26"/>
    </row>
    <row r="2174" spans="1:47" hidden="1" x14ac:dyDescent="0.25">
      <c r="A2174" s="42">
        <f>COUNTIFS(Attd_Sheet[Student ID],Attd_Sheet[[#This Row],[Student ID]])</f>
        <v>0</v>
      </c>
      <c r="B2174" s="13"/>
      <c r="C2174" s="13"/>
      <c r="D2174" s="76"/>
      <c r="E2174" s="75"/>
      <c r="F2174" s="15"/>
      <c r="G2174" s="78"/>
      <c r="H2174" s="15"/>
      <c r="I2174" s="193"/>
      <c r="J2174" s="77"/>
      <c r="K2174" s="4"/>
      <c r="L2174" s="4"/>
      <c r="M2174" s="4"/>
      <c r="N2174" s="185"/>
      <c r="O2174" s="4"/>
      <c r="P2174" s="4"/>
      <c r="Q2174" s="4"/>
      <c r="R2174" s="4"/>
      <c r="S2174" s="4"/>
      <c r="T2174" s="4"/>
      <c r="U2174" s="4"/>
      <c r="V2174" s="4"/>
      <c r="W2174" s="185"/>
      <c r="X2174" s="4"/>
      <c r="Y2174" s="4"/>
      <c r="Z2174" s="4"/>
      <c r="AA2174" s="4"/>
      <c r="AB2174" s="4"/>
      <c r="AC2174" s="4"/>
      <c r="AD2174" s="4"/>
      <c r="AE2174" s="236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5">
        <f ca="1">COUNTIFS(INDIRECT(Data!$J$2),"&lt;&gt;")</f>
        <v>0</v>
      </c>
      <c r="AQ2174" s="45">
        <f ca="1">COUNTIFS(INDIRECT(Data!$J$2),"P")</f>
        <v>0</v>
      </c>
      <c r="AR2174" s="45">
        <f ca="1">COUNTIFS(INDIRECT(Data!$J$2),"A")</f>
        <v>0</v>
      </c>
      <c r="AS2174" s="46">
        <f ca="1">COUNTIFS(INDIRECT(Data!$J$2),"L")</f>
        <v>0</v>
      </c>
      <c r="AT2174" s="47" t="str">
        <f ca="1">IFERROR(Attd_Sheet[[#This Row],[Classes Attended]]/Attd_Sheet[[#This Row],[Column1]],"")</f>
        <v/>
      </c>
      <c r="AU2174" s="26"/>
    </row>
    <row r="2175" spans="1:47" hidden="1" x14ac:dyDescent="0.25">
      <c r="A2175" s="42">
        <f>COUNTIFS(Attd_Sheet[Student ID],Attd_Sheet[[#This Row],[Student ID]])</f>
        <v>0</v>
      </c>
      <c r="B2175" s="13"/>
      <c r="C2175" s="13"/>
      <c r="D2175" s="76"/>
      <c r="E2175" s="75"/>
      <c r="F2175" s="15"/>
      <c r="G2175" s="78"/>
      <c r="H2175" s="15"/>
      <c r="I2175" s="193"/>
      <c r="J2175" s="77"/>
      <c r="K2175" s="4"/>
      <c r="L2175" s="4"/>
      <c r="M2175" s="4"/>
      <c r="N2175" s="185"/>
      <c r="O2175" s="4"/>
      <c r="P2175" s="4"/>
      <c r="Q2175" s="4"/>
      <c r="R2175" s="4"/>
      <c r="S2175" s="4"/>
      <c r="T2175" s="4"/>
      <c r="U2175" s="4"/>
      <c r="V2175" s="4"/>
      <c r="W2175" s="185"/>
      <c r="X2175" s="4"/>
      <c r="Y2175" s="4"/>
      <c r="Z2175" s="4"/>
      <c r="AA2175" s="4"/>
      <c r="AB2175" s="4"/>
      <c r="AC2175" s="4"/>
      <c r="AD2175" s="4"/>
      <c r="AE2175" s="236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5">
        <f ca="1">COUNTIFS(INDIRECT(Data!$J$2),"&lt;&gt;")</f>
        <v>0</v>
      </c>
      <c r="AQ2175" s="45">
        <f ca="1">COUNTIFS(INDIRECT(Data!$J$2),"P")</f>
        <v>0</v>
      </c>
      <c r="AR2175" s="45">
        <f ca="1">COUNTIFS(INDIRECT(Data!$J$2),"A")</f>
        <v>0</v>
      </c>
      <c r="AS2175" s="46">
        <f ca="1">COUNTIFS(INDIRECT(Data!$J$2),"L")</f>
        <v>0</v>
      </c>
      <c r="AT2175" s="47" t="str">
        <f ca="1">IFERROR(Attd_Sheet[[#This Row],[Classes Attended]]/Attd_Sheet[[#This Row],[Column1]],"")</f>
        <v/>
      </c>
      <c r="AU2175" s="26"/>
    </row>
    <row r="2176" spans="1:47" hidden="1" x14ac:dyDescent="0.25">
      <c r="A2176" s="42">
        <f>COUNTIFS(Attd_Sheet[Student ID],Attd_Sheet[[#This Row],[Student ID]])</f>
        <v>0</v>
      </c>
      <c r="B2176" s="13"/>
      <c r="C2176" s="13"/>
      <c r="D2176" s="76"/>
      <c r="E2176" s="75"/>
      <c r="F2176" s="15"/>
      <c r="G2176" s="78"/>
      <c r="H2176" s="15"/>
      <c r="I2176" s="193"/>
      <c r="J2176" s="77"/>
      <c r="K2176" s="4"/>
      <c r="L2176" s="4"/>
      <c r="M2176" s="4"/>
      <c r="N2176" s="185"/>
      <c r="O2176" s="4"/>
      <c r="P2176" s="4"/>
      <c r="Q2176" s="4"/>
      <c r="R2176" s="4"/>
      <c r="S2176" s="4"/>
      <c r="T2176" s="4"/>
      <c r="U2176" s="4"/>
      <c r="V2176" s="4"/>
      <c r="W2176" s="185"/>
      <c r="X2176" s="4"/>
      <c r="Y2176" s="4"/>
      <c r="Z2176" s="4"/>
      <c r="AA2176" s="4"/>
      <c r="AB2176" s="4"/>
      <c r="AC2176" s="4"/>
      <c r="AD2176" s="4"/>
      <c r="AE2176" s="236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5">
        <f ca="1">COUNTIFS(INDIRECT(Data!$J$2),"&lt;&gt;")</f>
        <v>0</v>
      </c>
      <c r="AQ2176" s="45">
        <f ca="1">COUNTIFS(INDIRECT(Data!$J$2),"P")</f>
        <v>0</v>
      </c>
      <c r="AR2176" s="45">
        <f ca="1">COUNTIFS(INDIRECT(Data!$J$2),"A")</f>
        <v>0</v>
      </c>
      <c r="AS2176" s="46">
        <f ca="1">COUNTIFS(INDIRECT(Data!$J$2),"L")</f>
        <v>0</v>
      </c>
      <c r="AT2176" s="47" t="str">
        <f ca="1">IFERROR(Attd_Sheet[[#This Row],[Classes Attended]]/Attd_Sheet[[#This Row],[Column1]],"")</f>
        <v/>
      </c>
      <c r="AU2176" s="26"/>
    </row>
    <row r="2177" spans="1:47" hidden="1" x14ac:dyDescent="0.25">
      <c r="A2177" s="42">
        <f>COUNTIFS(Attd_Sheet[Student ID],Attd_Sheet[[#This Row],[Student ID]])</f>
        <v>0</v>
      </c>
      <c r="B2177" s="13"/>
      <c r="C2177" s="13"/>
      <c r="D2177" s="76"/>
      <c r="E2177" s="75"/>
      <c r="F2177" s="15"/>
      <c r="G2177" s="78"/>
      <c r="H2177" s="15"/>
      <c r="I2177" s="193"/>
      <c r="J2177" s="77"/>
      <c r="K2177" s="4"/>
      <c r="L2177" s="4"/>
      <c r="M2177" s="4"/>
      <c r="N2177" s="185"/>
      <c r="O2177" s="4"/>
      <c r="P2177" s="4"/>
      <c r="Q2177" s="4"/>
      <c r="R2177" s="4"/>
      <c r="S2177" s="4"/>
      <c r="T2177" s="4"/>
      <c r="U2177" s="4"/>
      <c r="V2177" s="4"/>
      <c r="W2177" s="185"/>
      <c r="X2177" s="4"/>
      <c r="Y2177" s="4"/>
      <c r="Z2177" s="4"/>
      <c r="AA2177" s="4"/>
      <c r="AB2177" s="4"/>
      <c r="AC2177" s="4"/>
      <c r="AD2177" s="4"/>
      <c r="AE2177" s="236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5">
        <f ca="1">COUNTIFS(INDIRECT(Data!$J$2),"&lt;&gt;")</f>
        <v>0</v>
      </c>
      <c r="AQ2177" s="45">
        <f ca="1">COUNTIFS(INDIRECT(Data!$J$2),"P")</f>
        <v>0</v>
      </c>
      <c r="AR2177" s="45">
        <f ca="1">COUNTIFS(INDIRECT(Data!$J$2),"A")</f>
        <v>0</v>
      </c>
      <c r="AS2177" s="46">
        <f ca="1">COUNTIFS(INDIRECT(Data!$J$2),"L")</f>
        <v>0</v>
      </c>
      <c r="AT2177" s="47" t="str">
        <f ca="1">IFERROR(Attd_Sheet[[#This Row],[Classes Attended]]/Attd_Sheet[[#This Row],[Column1]],"")</f>
        <v/>
      </c>
      <c r="AU2177" s="26"/>
    </row>
    <row r="2178" spans="1:47" hidden="1" x14ac:dyDescent="0.25">
      <c r="A2178" s="42">
        <f>COUNTIFS(Attd_Sheet[Student ID],Attd_Sheet[[#This Row],[Student ID]])</f>
        <v>0</v>
      </c>
      <c r="B2178" s="13"/>
      <c r="C2178" s="13"/>
      <c r="D2178" s="76"/>
      <c r="E2178" s="75"/>
      <c r="F2178" s="15"/>
      <c r="G2178" s="78"/>
      <c r="H2178" s="15"/>
      <c r="I2178" s="193"/>
      <c r="J2178" s="77"/>
      <c r="K2178" s="4"/>
      <c r="L2178" s="4"/>
      <c r="M2178" s="4"/>
      <c r="N2178" s="185"/>
      <c r="O2178" s="4"/>
      <c r="P2178" s="4"/>
      <c r="Q2178" s="4"/>
      <c r="R2178" s="4"/>
      <c r="S2178" s="4"/>
      <c r="T2178" s="4"/>
      <c r="U2178" s="4"/>
      <c r="V2178" s="4"/>
      <c r="W2178" s="185"/>
      <c r="X2178" s="4"/>
      <c r="Y2178" s="4"/>
      <c r="Z2178" s="4"/>
      <c r="AA2178" s="4"/>
      <c r="AB2178" s="4"/>
      <c r="AC2178" s="4"/>
      <c r="AD2178" s="4"/>
      <c r="AE2178" s="236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5">
        <f ca="1">COUNTIFS(INDIRECT(Data!$J$2),"&lt;&gt;")</f>
        <v>0</v>
      </c>
      <c r="AQ2178" s="45">
        <f ca="1">COUNTIFS(INDIRECT(Data!$J$2),"P")</f>
        <v>0</v>
      </c>
      <c r="AR2178" s="45">
        <f ca="1">COUNTIFS(INDIRECT(Data!$J$2),"A")</f>
        <v>0</v>
      </c>
      <c r="AS2178" s="46">
        <f ca="1">COUNTIFS(INDIRECT(Data!$J$2),"L")</f>
        <v>0</v>
      </c>
      <c r="AT2178" s="47" t="str">
        <f ca="1">IFERROR(Attd_Sheet[[#This Row],[Classes Attended]]/Attd_Sheet[[#This Row],[Column1]],"")</f>
        <v/>
      </c>
      <c r="AU2178" s="26"/>
    </row>
    <row r="2179" spans="1:47" hidden="1" x14ac:dyDescent="0.25">
      <c r="A2179" s="42">
        <f>COUNTIFS(Attd_Sheet[Student ID],Attd_Sheet[[#This Row],[Student ID]])</f>
        <v>0</v>
      </c>
      <c r="B2179" s="13"/>
      <c r="C2179" s="13"/>
      <c r="D2179" s="76"/>
      <c r="E2179" s="75"/>
      <c r="F2179" s="15"/>
      <c r="G2179" s="78"/>
      <c r="H2179" s="15"/>
      <c r="I2179" s="193"/>
      <c r="J2179" s="77"/>
      <c r="K2179" s="4"/>
      <c r="L2179" s="4"/>
      <c r="M2179" s="4"/>
      <c r="N2179" s="185"/>
      <c r="O2179" s="4"/>
      <c r="P2179" s="4"/>
      <c r="Q2179" s="4"/>
      <c r="R2179" s="4"/>
      <c r="S2179" s="4"/>
      <c r="T2179" s="4"/>
      <c r="U2179" s="4"/>
      <c r="V2179" s="4"/>
      <c r="W2179" s="185"/>
      <c r="X2179" s="4"/>
      <c r="Y2179" s="4"/>
      <c r="Z2179" s="4"/>
      <c r="AA2179" s="4"/>
      <c r="AB2179" s="4"/>
      <c r="AC2179" s="4"/>
      <c r="AD2179" s="4"/>
      <c r="AE2179" s="236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5">
        <f ca="1">COUNTIFS(INDIRECT(Data!$J$2),"&lt;&gt;")</f>
        <v>0</v>
      </c>
      <c r="AQ2179" s="45">
        <f ca="1">COUNTIFS(INDIRECT(Data!$J$2),"P")</f>
        <v>0</v>
      </c>
      <c r="AR2179" s="45">
        <f ca="1">COUNTIFS(INDIRECT(Data!$J$2),"A")</f>
        <v>0</v>
      </c>
      <c r="AS2179" s="46">
        <f ca="1">COUNTIFS(INDIRECT(Data!$J$2),"L")</f>
        <v>0</v>
      </c>
      <c r="AT2179" s="47" t="str">
        <f ca="1">IFERROR(Attd_Sheet[[#This Row],[Classes Attended]]/Attd_Sheet[[#This Row],[Column1]],"")</f>
        <v/>
      </c>
      <c r="AU2179" s="26"/>
    </row>
    <row r="2180" spans="1:47" hidden="1" x14ac:dyDescent="0.25">
      <c r="A2180" s="42">
        <f>COUNTIFS(Attd_Sheet[Student ID],Attd_Sheet[[#This Row],[Student ID]])</f>
        <v>0</v>
      </c>
      <c r="B2180" s="13"/>
      <c r="C2180" s="13"/>
      <c r="D2180" s="76"/>
      <c r="E2180" s="75"/>
      <c r="F2180" s="15"/>
      <c r="G2180" s="78"/>
      <c r="H2180" s="15"/>
      <c r="I2180" s="193"/>
      <c r="J2180" s="77"/>
      <c r="K2180" s="4"/>
      <c r="L2180" s="4"/>
      <c r="M2180" s="4"/>
      <c r="N2180" s="185"/>
      <c r="O2180" s="4"/>
      <c r="P2180" s="4"/>
      <c r="Q2180" s="4"/>
      <c r="R2180" s="4"/>
      <c r="S2180" s="4"/>
      <c r="T2180" s="4"/>
      <c r="U2180" s="4"/>
      <c r="V2180" s="4"/>
      <c r="W2180" s="185"/>
      <c r="X2180" s="4"/>
      <c r="Y2180" s="4"/>
      <c r="Z2180" s="4"/>
      <c r="AA2180" s="4"/>
      <c r="AB2180" s="4"/>
      <c r="AC2180" s="4"/>
      <c r="AD2180" s="4"/>
      <c r="AE2180" s="236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5">
        <f ca="1">COUNTIFS(INDIRECT(Data!$J$2),"&lt;&gt;")</f>
        <v>0</v>
      </c>
      <c r="AQ2180" s="45">
        <f ca="1">COUNTIFS(INDIRECT(Data!$J$2),"P")</f>
        <v>0</v>
      </c>
      <c r="AR2180" s="45">
        <f ca="1">COUNTIFS(INDIRECT(Data!$J$2),"A")</f>
        <v>0</v>
      </c>
      <c r="AS2180" s="46">
        <f ca="1">COUNTIFS(INDIRECT(Data!$J$2),"L")</f>
        <v>0</v>
      </c>
      <c r="AT2180" s="47" t="str">
        <f ca="1">IFERROR(Attd_Sheet[[#This Row],[Classes Attended]]/Attd_Sheet[[#This Row],[Column1]],"")</f>
        <v/>
      </c>
      <c r="AU2180" s="26"/>
    </row>
    <row r="2181" spans="1:47" hidden="1" x14ac:dyDescent="0.25">
      <c r="A2181" s="42">
        <f>COUNTIFS(Attd_Sheet[Student ID],Attd_Sheet[[#This Row],[Student ID]])</f>
        <v>0</v>
      </c>
      <c r="B2181" s="13"/>
      <c r="C2181" s="13"/>
      <c r="D2181" s="76"/>
      <c r="E2181" s="75"/>
      <c r="F2181" s="15"/>
      <c r="G2181" s="78"/>
      <c r="H2181" s="15"/>
      <c r="I2181" s="193"/>
      <c r="J2181" s="77"/>
      <c r="K2181" s="4"/>
      <c r="L2181" s="4"/>
      <c r="M2181" s="4"/>
      <c r="N2181" s="185"/>
      <c r="O2181" s="4"/>
      <c r="P2181" s="4"/>
      <c r="Q2181" s="4"/>
      <c r="R2181" s="4"/>
      <c r="S2181" s="4"/>
      <c r="T2181" s="4"/>
      <c r="U2181" s="4"/>
      <c r="V2181" s="4"/>
      <c r="W2181" s="185"/>
      <c r="X2181" s="4"/>
      <c r="Y2181" s="4"/>
      <c r="Z2181" s="4"/>
      <c r="AA2181" s="4"/>
      <c r="AB2181" s="4"/>
      <c r="AC2181" s="4"/>
      <c r="AD2181" s="4"/>
      <c r="AE2181" s="236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5">
        <f ca="1">COUNTIFS(INDIRECT(Data!$J$2),"&lt;&gt;")</f>
        <v>0</v>
      </c>
      <c r="AQ2181" s="45">
        <f ca="1">COUNTIFS(INDIRECT(Data!$J$2),"P")</f>
        <v>0</v>
      </c>
      <c r="AR2181" s="45">
        <f ca="1">COUNTIFS(INDIRECT(Data!$J$2),"A")</f>
        <v>0</v>
      </c>
      <c r="AS2181" s="46">
        <f ca="1">COUNTIFS(INDIRECT(Data!$J$2),"L")</f>
        <v>0</v>
      </c>
      <c r="AT2181" s="47" t="str">
        <f ca="1">IFERROR(Attd_Sheet[[#This Row],[Classes Attended]]/Attd_Sheet[[#This Row],[Column1]],"")</f>
        <v/>
      </c>
      <c r="AU2181" s="26"/>
    </row>
    <row r="2182" spans="1:47" hidden="1" x14ac:dyDescent="0.25">
      <c r="A2182" s="42">
        <f>COUNTIFS(Attd_Sheet[Student ID],Attd_Sheet[[#This Row],[Student ID]])</f>
        <v>0</v>
      </c>
      <c r="B2182" s="13"/>
      <c r="C2182" s="13"/>
      <c r="D2182" s="76"/>
      <c r="E2182" s="75"/>
      <c r="F2182" s="15"/>
      <c r="G2182" s="78"/>
      <c r="H2182" s="15"/>
      <c r="I2182" s="193"/>
      <c r="J2182" s="77"/>
      <c r="K2182" s="4"/>
      <c r="L2182" s="4"/>
      <c r="M2182" s="4"/>
      <c r="N2182" s="185"/>
      <c r="O2182" s="4"/>
      <c r="P2182" s="4"/>
      <c r="Q2182" s="4"/>
      <c r="R2182" s="4"/>
      <c r="S2182" s="4"/>
      <c r="T2182" s="4"/>
      <c r="U2182" s="4"/>
      <c r="V2182" s="4"/>
      <c r="W2182" s="185"/>
      <c r="X2182" s="4"/>
      <c r="Y2182" s="4"/>
      <c r="Z2182" s="4"/>
      <c r="AA2182" s="4"/>
      <c r="AB2182" s="4"/>
      <c r="AC2182" s="4"/>
      <c r="AD2182" s="4"/>
      <c r="AE2182" s="236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5">
        <f ca="1">COUNTIFS(INDIRECT(Data!$J$2),"&lt;&gt;")</f>
        <v>0</v>
      </c>
      <c r="AQ2182" s="45">
        <f ca="1">COUNTIFS(INDIRECT(Data!$J$2),"P")</f>
        <v>0</v>
      </c>
      <c r="AR2182" s="45">
        <f ca="1">COUNTIFS(INDIRECT(Data!$J$2),"A")</f>
        <v>0</v>
      </c>
      <c r="AS2182" s="46">
        <f ca="1">COUNTIFS(INDIRECT(Data!$J$2),"L")</f>
        <v>0</v>
      </c>
      <c r="AT2182" s="47" t="str">
        <f ca="1">IFERROR(Attd_Sheet[[#This Row],[Classes Attended]]/Attd_Sheet[[#This Row],[Column1]],"")</f>
        <v/>
      </c>
      <c r="AU2182" s="26"/>
    </row>
    <row r="2183" spans="1:47" hidden="1" x14ac:dyDescent="0.25">
      <c r="A2183" s="42">
        <f>COUNTIFS(Attd_Sheet[Student ID],Attd_Sheet[[#This Row],[Student ID]])</f>
        <v>0</v>
      </c>
      <c r="B2183" s="13"/>
      <c r="C2183" s="13"/>
      <c r="D2183" s="76"/>
      <c r="E2183" s="75"/>
      <c r="F2183" s="15"/>
      <c r="G2183" s="78"/>
      <c r="H2183" s="15"/>
      <c r="I2183" s="193"/>
      <c r="J2183" s="77"/>
      <c r="K2183" s="4"/>
      <c r="L2183" s="4"/>
      <c r="M2183" s="4"/>
      <c r="N2183" s="185"/>
      <c r="O2183" s="4"/>
      <c r="P2183" s="4"/>
      <c r="Q2183" s="4"/>
      <c r="R2183" s="4"/>
      <c r="S2183" s="4"/>
      <c r="T2183" s="4"/>
      <c r="U2183" s="4"/>
      <c r="V2183" s="4"/>
      <c r="W2183" s="185"/>
      <c r="X2183" s="4"/>
      <c r="Y2183" s="4"/>
      <c r="Z2183" s="4"/>
      <c r="AA2183" s="4"/>
      <c r="AB2183" s="4"/>
      <c r="AC2183" s="4"/>
      <c r="AD2183" s="4"/>
      <c r="AE2183" s="236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5">
        <f ca="1">COUNTIFS(INDIRECT(Data!$J$2),"&lt;&gt;")</f>
        <v>0</v>
      </c>
      <c r="AQ2183" s="45">
        <f ca="1">COUNTIFS(INDIRECT(Data!$J$2),"P")</f>
        <v>0</v>
      </c>
      <c r="AR2183" s="45">
        <f ca="1">COUNTIFS(INDIRECT(Data!$J$2),"A")</f>
        <v>0</v>
      </c>
      <c r="AS2183" s="46">
        <f ca="1">COUNTIFS(INDIRECT(Data!$J$2),"L")</f>
        <v>0</v>
      </c>
      <c r="AT2183" s="47" t="str">
        <f ca="1">IFERROR(Attd_Sheet[[#This Row],[Classes Attended]]/Attd_Sheet[[#This Row],[Column1]],"")</f>
        <v/>
      </c>
      <c r="AU2183" s="26"/>
    </row>
    <row r="2184" spans="1:47" hidden="1" x14ac:dyDescent="0.25">
      <c r="A2184" s="42">
        <f>COUNTIFS(Attd_Sheet[Student ID],Attd_Sheet[[#This Row],[Student ID]])</f>
        <v>0</v>
      </c>
      <c r="B2184" s="13"/>
      <c r="C2184" s="13"/>
      <c r="D2184" s="76"/>
      <c r="E2184" s="75"/>
      <c r="F2184" s="15"/>
      <c r="G2184" s="78"/>
      <c r="H2184" s="15"/>
      <c r="I2184" s="193"/>
      <c r="J2184" s="77"/>
      <c r="K2184" s="4"/>
      <c r="L2184" s="4"/>
      <c r="M2184" s="4"/>
      <c r="N2184" s="185"/>
      <c r="O2184" s="4"/>
      <c r="P2184" s="4"/>
      <c r="Q2184" s="4"/>
      <c r="R2184" s="4"/>
      <c r="S2184" s="4"/>
      <c r="T2184" s="4"/>
      <c r="U2184" s="4"/>
      <c r="V2184" s="4"/>
      <c r="W2184" s="185"/>
      <c r="X2184" s="4"/>
      <c r="Y2184" s="4"/>
      <c r="Z2184" s="4"/>
      <c r="AA2184" s="4"/>
      <c r="AB2184" s="4"/>
      <c r="AC2184" s="4"/>
      <c r="AD2184" s="4"/>
      <c r="AE2184" s="236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5">
        <f ca="1">COUNTIFS(INDIRECT(Data!$J$2),"&lt;&gt;")</f>
        <v>0</v>
      </c>
      <c r="AQ2184" s="45">
        <f ca="1">COUNTIFS(INDIRECT(Data!$J$2),"P")</f>
        <v>0</v>
      </c>
      <c r="AR2184" s="45">
        <f ca="1">COUNTIFS(INDIRECT(Data!$J$2),"A")</f>
        <v>0</v>
      </c>
      <c r="AS2184" s="46">
        <f ca="1">COUNTIFS(INDIRECT(Data!$J$2),"L")</f>
        <v>0</v>
      </c>
      <c r="AT2184" s="47" t="str">
        <f ca="1">IFERROR(Attd_Sheet[[#This Row],[Classes Attended]]/Attd_Sheet[[#This Row],[Column1]],"")</f>
        <v/>
      </c>
      <c r="AU2184" s="26"/>
    </row>
    <row r="2185" spans="1:47" hidden="1" x14ac:dyDescent="0.25">
      <c r="A2185" s="42">
        <f>COUNTIFS(Attd_Sheet[Student ID],Attd_Sheet[[#This Row],[Student ID]])</f>
        <v>0</v>
      </c>
      <c r="B2185" s="13"/>
      <c r="C2185" s="13"/>
      <c r="D2185" s="76"/>
      <c r="E2185" s="75"/>
      <c r="F2185" s="15"/>
      <c r="G2185" s="78"/>
      <c r="H2185" s="15"/>
      <c r="I2185" s="193"/>
      <c r="J2185" s="77"/>
      <c r="K2185" s="4"/>
      <c r="L2185" s="4"/>
      <c r="M2185" s="4"/>
      <c r="N2185" s="185"/>
      <c r="O2185" s="4"/>
      <c r="P2185" s="4"/>
      <c r="Q2185" s="4"/>
      <c r="R2185" s="4"/>
      <c r="S2185" s="4"/>
      <c r="T2185" s="4"/>
      <c r="U2185" s="4"/>
      <c r="V2185" s="4"/>
      <c r="W2185" s="185"/>
      <c r="X2185" s="4"/>
      <c r="Y2185" s="4"/>
      <c r="Z2185" s="4"/>
      <c r="AA2185" s="4"/>
      <c r="AB2185" s="4"/>
      <c r="AC2185" s="4"/>
      <c r="AD2185" s="4"/>
      <c r="AE2185" s="236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5">
        <f ca="1">COUNTIFS(INDIRECT(Data!$J$2),"&lt;&gt;")</f>
        <v>0</v>
      </c>
      <c r="AQ2185" s="45">
        <f ca="1">COUNTIFS(INDIRECT(Data!$J$2),"P")</f>
        <v>0</v>
      </c>
      <c r="AR2185" s="45">
        <f ca="1">COUNTIFS(INDIRECT(Data!$J$2),"A")</f>
        <v>0</v>
      </c>
      <c r="AS2185" s="46">
        <f ca="1">COUNTIFS(INDIRECT(Data!$J$2),"L")</f>
        <v>0</v>
      </c>
      <c r="AT2185" s="47" t="str">
        <f ca="1">IFERROR(Attd_Sheet[[#This Row],[Classes Attended]]/Attd_Sheet[[#This Row],[Column1]],"")</f>
        <v/>
      </c>
      <c r="AU2185" s="26"/>
    </row>
    <row r="2186" spans="1:47" hidden="1" x14ac:dyDescent="0.25">
      <c r="A2186" s="42">
        <f>COUNTIFS(Attd_Sheet[Student ID],Attd_Sheet[[#This Row],[Student ID]])</f>
        <v>0</v>
      </c>
      <c r="B2186" s="13"/>
      <c r="C2186" s="13"/>
      <c r="D2186" s="76"/>
      <c r="E2186" s="75"/>
      <c r="F2186" s="15"/>
      <c r="G2186" s="78"/>
      <c r="H2186" s="15"/>
      <c r="I2186" s="193"/>
      <c r="J2186" s="77"/>
      <c r="K2186" s="4"/>
      <c r="L2186" s="4"/>
      <c r="M2186" s="4"/>
      <c r="N2186" s="185"/>
      <c r="O2186" s="4"/>
      <c r="P2186" s="4"/>
      <c r="Q2186" s="4"/>
      <c r="R2186" s="4"/>
      <c r="S2186" s="4"/>
      <c r="T2186" s="4"/>
      <c r="U2186" s="4"/>
      <c r="V2186" s="4"/>
      <c r="W2186" s="185"/>
      <c r="X2186" s="4"/>
      <c r="Y2186" s="4"/>
      <c r="Z2186" s="4"/>
      <c r="AA2186" s="4"/>
      <c r="AB2186" s="4"/>
      <c r="AC2186" s="4"/>
      <c r="AD2186" s="4"/>
      <c r="AE2186" s="236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5">
        <f ca="1">COUNTIFS(INDIRECT(Data!$J$2),"&lt;&gt;")</f>
        <v>0</v>
      </c>
      <c r="AQ2186" s="45">
        <f ca="1">COUNTIFS(INDIRECT(Data!$J$2),"P")</f>
        <v>0</v>
      </c>
      <c r="AR2186" s="45">
        <f ca="1">COUNTIFS(INDIRECT(Data!$J$2),"A")</f>
        <v>0</v>
      </c>
      <c r="AS2186" s="46">
        <f ca="1">COUNTIFS(INDIRECT(Data!$J$2),"L")</f>
        <v>0</v>
      </c>
      <c r="AT2186" s="47" t="str">
        <f ca="1">IFERROR(Attd_Sheet[[#This Row],[Classes Attended]]/Attd_Sheet[[#This Row],[Column1]],"")</f>
        <v/>
      </c>
      <c r="AU2186" s="26"/>
    </row>
    <row r="2187" spans="1:47" hidden="1" x14ac:dyDescent="0.25">
      <c r="A2187" s="42">
        <f>COUNTIFS(Attd_Sheet[Student ID],Attd_Sheet[[#This Row],[Student ID]])</f>
        <v>0</v>
      </c>
      <c r="B2187" s="13"/>
      <c r="C2187" s="13"/>
      <c r="D2187" s="76"/>
      <c r="E2187" s="75"/>
      <c r="F2187" s="15"/>
      <c r="G2187" s="78"/>
      <c r="H2187" s="15"/>
      <c r="I2187" s="193"/>
      <c r="J2187" s="77"/>
      <c r="K2187" s="4"/>
      <c r="L2187" s="4"/>
      <c r="M2187" s="4"/>
      <c r="N2187" s="185"/>
      <c r="O2187" s="4"/>
      <c r="P2187" s="4"/>
      <c r="Q2187" s="4"/>
      <c r="R2187" s="4"/>
      <c r="S2187" s="4"/>
      <c r="T2187" s="4"/>
      <c r="U2187" s="4"/>
      <c r="V2187" s="4"/>
      <c r="W2187" s="185"/>
      <c r="X2187" s="4"/>
      <c r="Y2187" s="4"/>
      <c r="Z2187" s="4"/>
      <c r="AA2187" s="4"/>
      <c r="AB2187" s="4"/>
      <c r="AC2187" s="4"/>
      <c r="AD2187" s="4"/>
      <c r="AE2187" s="236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5">
        <f ca="1">COUNTIFS(INDIRECT(Data!$J$2),"&lt;&gt;")</f>
        <v>0</v>
      </c>
      <c r="AQ2187" s="45">
        <f ca="1">COUNTIFS(INDIRECT(Data!$J$2),"P")</f>
        <v>0</v>
      </c>
      <c r="AR2187" s="45">
        <f ca="1">COUNTIFS(INDIRECT(Data!$J$2),"A")</f>
        <v>0</v>
      </c>
      <c r="AS2187" s="46">
        <f ca="1">COUNTIFS(INDIRECT(Data!$J$2),"L")</f>
        <v>0</v>
      </c>
      <c r="AT2187" s="47" t="str">
        <f ca="1">IFERROR(Attd_Sheet[[#This Row],[Classes Attended]]/Attd_Sheet[[#This Row],[Column1]],"")</f>
        <v/>
      </c>
      <c r="AU2187" s="26"/>
    </row>
    <row r="2188" spans="1:47" hidden="1" x14ac:dyDescent="0.25">
      <c r="A2188" s="42">
        <f>COUNTIFS(Attd_Sheet[Student ID],Attd_Sheet[[#This Row],[Student ID]])</f>
        <v>0</v>
      </c>
      <c r="B2188" s="13"/>
      <c r="C2188" s="13"/>
      <c r="D2188" s="76"/>
      <c r="E2188" s="75"/>
      <c r="F2188" s="15"/>
      <c r="G2188" s="78"/>
      <c r="H2188" s="15"/>
      <c r="I2188" s="193"/>
      <c r="J2188" s="77"/>
      <c r="K2188" s="4"/>
      <c r="L2188" s="4"/>
      <c r="M2188" s="4"/>
      <c r="N2188" s="185"/>
      <c r="O2188" s="4"/>
      <c r="P2188" s="4"/>
      <c r="Q2188" s="4"/>
      <c r="R2188" s="4"/>
      <c r="S2188" s="4"/>
      <c r="T2188" s="4"/>
      <c r="U2188" s="4"/>
      <c r="V2188" s="4"/>
      <c r="W2188" s="185"/>
      <c r="X2188" s="4"/>
      <c r="Y2188" s="4"/>
      <c r="Z2188" s="4"/>
      <c r="AA2188" s="4"/>
      <c r="AB2188" s="4"/>
      <c r="AC2188" s="4"/>
      <c r="AD2188" s="4"/>
      <c r="AE2188" s="236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5">
        <f ca="1">COUNTIFS(INDIRECT(Data!$J$2),"&lt;&gt;")</f>
        <v>0</v>
      </c>
      <c r="AQ2188" s="45">
        <f ca="1">COUNTIFS(INDIRECT(Data!$J$2),"P")</f>
        <v>0</v>
      </c>
      <c r="AR2188" s="45">
        <f ca="1">COUNTIFS(INDIRECT(Data!$J$2),"A")</f>
        <v>0</v>
      </c>
      <c r="AS2188" s="46">
        <f ca="1">COUNTIFS(INDIRECT(Data!$J$2),"L")</f>
        <v>0</v>
      </c>
      <c r="AT2188" s="47" t="str">
        <f ca="1">IFERROR(Attd_Sheet[[#This Row],[Classes Attended]]/Attd_Sheet[[#This Row],[Column1]],"")</f>
        <v/>
      </c>
      <c r="AU2188" s="26"/>
    </row>
    <row r="2189" spans="1:47" hidden="1" x14ac:dyDescent="0.25">
      <c r="A2189" s="42">
        <f>COUNTIFS(Attd_Sheet[Student ID],Attd_Sheet[[#This Row],[Student ID]])</f>
        <v>0</v>
      </c>
      <c r="B2189" s="13"/>
      <c r="C2189" s="13"/>
      <c r="D2189" s="76"/>
      <c r="E2189" s="75"/>
      <c r="F2189" s="15"/>
      <c r="G2189" s="78"/>
      <c r="H2189" s="15"/>
      <c r="I2189" s="193"/>
      <c r="J2189" s="77"/>
      <c r="K2189" s="4"/>
      <c r="L2189" s="4"/>
      <c r="M2189" s="4"/>
      <c r="N2189" s="185"/>
      <c r="O2189" s="4"/>
      <c r="P2189" s="4"/>
      <c r="Q2189" s="4"/>
      <c r="R2189" s="4"/>
      <c r="S2189" s="4"/>
      <c r="T2189" s="4"/>
      <c r="U2189" s="4"/>
      <c r="V2189" s="4"/>
      <c r="W2189" s="185"/>
      <c r="X2189" s="4"/>
      <c r="Y2189" s="4"/>
      <c r="Z2189" s="4"/>
      <c r="AA2189" s="4"/>
      <c r="AB2189" s="4"/>
      <c r="AC2189" s="4"/>
      <c r="AD2189" s="4"/>
      <c r="AE2189" s="236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5">
        <f ca="1">COUNTIFS(INDIRECT(Data!$J$2),"&lt;&gt;")</f>
        <v>0</v>
      </c>
      <c r="AQ2189" s="45">
        <f ca="1">COUNTIFS(INDIRECT(Data!$J$2),"P")</f>
        <v>0</v>
      </c>
      <c r="AR2189" s="45">
        <f ca="1">COUNTIFS(INDIRECT(Data!$J$2),"A")</f>
        <v>0</v>
      </c>
      <c r="AS2189" s="46">
        <f ca="1">COUNTIFS(INDIRECT(Data!$J$2),"L")</f>
        <v>0</v>
      </c>
      <c r="AT2189" s="47" t="str">
        <f ca="1">IFERROR(Attd_Sheet[[#This Row],[Classes Attended]]/Attd_Sheet[[#This Row],[Column1]],"")</f>
        <v/>
      </c>
      <c r="AU2189" s="26"/>
    </row>
    <row r="2190" spans="1:47" hidden="1" x14ac:dyDescent="0.25">
      <c r="A2190" s="42">
        <f>COUNTIFS(Attd_Sheet[Student ID],Attd_Sheet[[#This Row],[Student ID]])</f>
        <v>0</v>
      </c>
      <c r="B2190" s="13"/>
      <c r="C2190" s="13"/>
      <c r="D2190" s="76"/>
      <c r="E2190" s="75"/>
      <c r="F2190" s="15"/>
      <c r="G2190" s="78"/>
      <c r="H2190" s="15"/>
      <c r="I2190" s="193"/>
      <c r="J2190" s="77"/>
      <c r="K2190" s="4"/>
      <c r="L2190" s="4"/>
      <c r="M2190" s="4"/>
      <c r="N2190" s="185"/>
      <c r="O2190" s="4"/>
      <c r="P2190" s="4"/>
      <c r="Q2190" s="4"/>
      <c r="R2190" s="4"/>
      <c r="S2190" s="4"/>
      <c r="T2190" s="4"/>
      <c r="U2190" s="4"/>
      <c r="V2190" s="4"/>
      <c r="W2190" s="185"/>
      <c r="X2190" s="4"/>
      <c r="Y2190" s="4"/>
      <c r="Z2190" s="4"/>
      <c r="AA2190" s="4"/>
      <c r="AB2190" s="4"/>
      <c r="AC2190" s="4"/>
      <c r="AD2190" s="4"/>
      <c r="AE2190" s="236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5">
        <f ca="1">COUNTIFS(INDIRECT(Data!$J$2),"&lt;&gt;")</f>
        <v>0</v>
      </c>
      <c r="AQ2190" s="45">
        <f ca="1">COUNTIFS(INDIRECT(Data!$J$2),"P")</f>
        <v>0</v>
      </c>
      <c r="AR2190" s="45">
        <f ca="1">COUNTIFS(INDIRECT(Data!$J$2),"A")</f>
        <v>0</v>
      </c>
      <c r="AS2190" s="46">
        <f ca="1">COUNTIFS(INDIRECT(Data!$J$2),"L")</f>
        <v>0</v>
      </c>
      <c r="AT2190" s="47" t="str">
        <f ca="1">IFERROR(Attd_Sheet[[#This Row],[Classes Attended]]/Attd_Sheet[[#This Row],[Column1]],"")</f>
        <v/>
      </c>
      <c r="AU2190" s="26"/>
    </row>
    <row r="2191" spans="1:47" hidden="1" x14ac:dyDescent="0.25">
      <c r="A2191" s="42">
        <f>COUNTIFS(Attd_Sheet[Student ID],Attd_Sheet[[#This Row],[Student ID]])</f>
        <v>0</v>
      </c>
      <c r="B2191" s="13"/>
      <c r="C2191" s="13"/>
      <c r="D2191" s="76"/>
      <c r="E2191" s="75"/>
      <c r="F2191" s="15"/>
      <c r="G2191" s="78"/>
      <c r="H2191" s="15"/>
      <c r="I2191" s="193"/>
      <c r="J2191" s="77"/>
      <c r="K2191" s="4"/>
      <c r="L2191" s="4"/>
      <c r="M2191" s="4"/>
      <c r="N2191" s="185"/>
      <c r="O2191" s="4"/>
      <c r="P2191" s="4"/>
      <c r="Q2191" s="4"/>
      <c r="R2191" s="4"/>
      <c r="S2191" s="4"/>
      <c r="T2191" s="4"/>
      <c r="U2191" s="4"/>
      <c r="V2191" s="4"/>
      <c r="W2191" s="185"/>
      <c r="X2191" s="4"/>
      <c r="Y2191" s="4"/>
      <c r="Z2191" s="4"/>
      <c r="AA2191" s="4"/>
      <c r="AB2191" s="4"/>
      <c r="AC2191" s="4"/>
      <c r="AD2191" s="4"/>
      <c r="AE2191" s="236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5">
        <f ca="1">COUNTIFS(INDIRECT(Data!$J$2),"&lt;&gt;")</f>
        <v>0</v>
      </c>
      <c r="AQ2191" s="45">
        <f ca="1">COUNTIFS(INDIRECT(Data!$J$2),"P")</f>
        <v>0</v>
      </c>
      <c r="AR2191" s="45">
        <f ca="1">COUNTIFS(INDIRECT(Data!$J$2),"A")</f>
        <v>0</v>
      </c>
      <c r="AS2191" s="46">
        <f ca="1">COUNTIFS(INDIRECT(Data!$J$2),"L")</f>
        <v>0</v>
      </c>
      <c r="AT2191" s="47" t="str">
        <f ca="1">IFERROR(Attd_Sheet[[#This Row],[Classes Attended]]/Attd_Sheet[[#This Row],[Column1]],"")</f>
        <v/>
      </c>
      <c r="AU2191" s="26"/>
    </row>
    <row r="2192" spans="1:47" hidden="1" x14ac:dyDescent="0.25">
      <c r="A2192" s="42">
        <f>COUNTIFS(Attd_Sheet[Student ID],Attd_Sheet[[#This Row],[Student ID]])</f>
        <v>0</v>
      </c>
      <c r="B2192" s="13"/>
      <c r="C2192" s="13"/>
      <c r="D2192" s="76"/>
      <c r="E2192" s="75"/>
      <c r="F2192" s="15"/>
      <c r="G2192" s="78"/>
      <c r="H2192" s="15"/>
      <c r="I2192" s="193"/>
      <c r="J2192" s="77"/>
      <c r="K2192" s="4"/>
      <c r="L2192" s="4"/>
      <c r="M2192" s="4"/>
      <c r="N2192" s="185"/>
      <c r="O2192" s="4"/>
      <c r="P2192" s="4"/>
      <c r="Q2192" s="4"/>
      <c r="R2192" s="4"/>
      <c r="S2192" s="4"/>
      <c r="T2192" s="4"/>
      <c r="U2192" s="4"/>
      <c r="V2192" s="4"/>
      <c r="W2192" s="185"/>
      <c r="X2192" s="4"/>
      <c r="Y2192" s="4"/>
      <c r="Z2192" s="4"/>
      <c r="AA2192" s="4"/>
      <c r="AB2192" s="4"/>
      <c r="AC2192" s="4"/>
      <c r="AD2192" s="4"/>
      <c r="AE2192" s="236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5">
        <f ca="1">COUNTIFS(INDIRECT(Data!$J$2),"&lt;&gt;")</f>
        <v>0</v>
      </c>
      <c r="AQ2192" s="45">
        <f ca="1">COUNTIFS(INDIRECT(Data!$J$2),"P")</f>
        <v>0</v>
      </c>
      <c r="AR2192" s="45">
        <f ca="1">COUNTIFS(INDIRECT(Data!$J$2),"A")</f>
        <v>0</v>
      </c>
      <c r="AS2192" s="46">
        <f ca="1">COUNTIFS(INDIRECT(Data!$J$2),"L")</f>
        <v>0</v>
      </c>
      <c r="AT2192" s="47" t="str">
        <f ca="1">IFERROR(Attd_Sheet[[#This Row],[Classes Attended]]/Attd_Sheet[[#This Row],[Column1]],"")</f>
        <v/>
      </c>
      <c r="AU2192" s="26"/>
    </row>
    <row r="2193" spans="1:47" hidden="1" x14ac:dyDescent="0.25">
      <c r="A2193" s="42">
        <f>COUNTIFS(Attd_Sheet[Student ID],Attd_Sheet[[#This Row],[Student ID]])</f>
        <v>0</v>
      </c>
      <c r="B2193" s="13"/>
      <c r="C2193" s="13"/>
      <c r="D2193" s="76"/>
      <c r="E2193" s="75"/>
      <c r="F2193" s="15"/>
      <c r="G2193" s="78"/>
      <c r="H2193" s="15"/>
      <c r="I2193" s="193"/>
      <c r="J2193" s="77"/>
      <c r="K2193" s="4"/>
      <c r="L2193" s="4"/>
      <c r="M2193" s="4"/>
      <c r="N2193" s="185"/>
      <c r="O2193" s="4"/>
      <c r="P2193" s="4"/>
      <c r="Q2193" s="4"/>
      <c r="R2193" s="4"/>
      <c r="S2193" s="4"/>
      <c r="T2193" s="4"/>
      <c r="U2193" s="4"/>
      <c r="V2193" s="4"/>
      <c r="W2193" s="185"/>
      <c r="X2193" s="4"/>
      <c r="Y2193" s="4"/>
      <c r="Z2193" s="4"/>
      <c r="AA2193" s="4"/>
      <c r="AB2193" s="4"/>
      <c r="AC2193" s="4"/>
      <c r="AD2193" s="4"/>
      <c r="AE2193" s="236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5">
        <f ca="1">COUNTIFS(INDIRECT(Data!$J$2),"&lt;&gt;")</f>
        <v>0</v>
      </c>
      <c r="AQ2193" s="45">
        <f ca="1">COUNTIFS(INDIRECT(Data!$J$2),"P")</f>
        <v>0</v>
      </c>
      <c r="AR2193" s="45">
        <f ca="1">COUNTIFS(INDIRECT(Data!$J$2),"A")</f>
        <v>0</v>
      </c>
      <c r="AS2193" s="46">
        <f ca="1">COUNTIFS(INDIRECT(Data!$J$2),"L")</f>
        <v>0</v>
      </c>
      <c r="AT2193" s="47" t="str">
        <f ca="1">IFERROR(Attd_Sheet[[#This Row],[Classes Attended]]/Attd_Sheet[[#This Row],[Column1]],"")</f>
        <v/>
      </c>
      <c r="AU2193" s="26"/>
    </row>
    <row r="2194" spans="1:47" hidden="1" x14ac:dyDescent="0.25">
      <c r="A2194" s="42">
        <f>COUNTIFS(Attd_Sheet[Student ID],Attd_Sheet[[#This Row],[Student ID]])</f>
        <v>0</v>
      </c>
      <c r="B2194" s="13"/>
      <c r="C2194" s="13"/>
      <c r="D2194" s="76"/>
      <c r="E2194" s="75"/>
      <c r="F2194" s="15"/>
      <c r="G2194" s="78"/>
      <c r="H2194" s="15"/>
      <c r="I2194" s="193"/>
      <c r="J2194" s="77"/>
      <c r="K2194" s="4"/>
      <c r="L2194" s="4"/>
      <c r="M2194" s="4"/>
      <c r="N2194" s="185"/>
      <c r="O2194" s="4"/>
      <c r="P2194" s="4"/>
      <c r="Q2194" s="4"/>
      <c r="R2194" s="4"/>
      <c r="S2194" s="4"/>
      <c r="T2194" s="4"/>
      <c r="U2194" s="4"/>
      <c r="V2194" s="4"/>
      <c r="W2194" s="185"/>
      <c r="X2194" s="4"/>
      <c r="Y2194" s="4"/>
      <c r="Z2194" s="4"/>
      <c r="AA2194" s="4"/>
      <c r="AB2194" s="4"/>
      <c r="AC2194" s="4"/>
      <c r="AD2194" s="4"/>
      <c r="AE2194" s="236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5">
        <f ca="1">COUNTIFS(INDIRECT(Data!$J$2),"&lt;&gt;")</f>
        <v>0</v>
      </c>
      <c r="AQ2194" s="45">
        <f ca="1">COUNTIFS(INDIRECT(Data!$J$2),"P")</f>
        <v>0</v>
      </c>
      <c r="AR2194" s="45">
        <f ca="1">COUNTIFS(INDIRECT(Data!$J$2),"A")</f>
        <v>0</v>
      </c>
      <c r="AS2194" s="46">
        <f ca="1">COUNTIFS(INDIRECT(Data!$J$2),"L")</f>
        <v>0</v>
      </c>
      <c r="AT2194" s="47" t="str">
        <f ca="1">IFERROR(Attd_Sheet[[#This Row],[Classes Attended]]/Attd_Sheet[[#This Row],[Column1]],"")</f>
        <v/>
      </c>
      <c r="AU2194" s="26"/>
    </row>
    <row r="2195" spans="1:47" hidden="1" x14ac:dyDescent="0.25">
      <c r="A2195" s="42">
        <f>COUNTIFS(Attd_Sheet[Student ID],Attd_Sheet[[#This Row],[Student ID]])</f>
        <v>0</v>
      </c>
      <c r="B2195" s="13"/>
      <c r="C2195" s="13"/>
      <c r="D2195" s="76"/>
      <c r="E2195" s="75"/>
      <c r="F2195" s="15"/>
      <c r="G2195" s="78"/>
      <c r="H2195" s="15"/>
      <c r="I2195" s="193"/>
      <c r="J2195" s="77"/>
      <c r="K2195" s="4"/>
      <c r="L2195" s="4"/>
      <c r="M2195" s="4"/>
      <c r="N2195" s="185"/>
      <c r="O2195" s="4"/>
      <c r="P2195" s="4"/>
      <c r="Q2195" s="4"/>
      <c r="R2195" s="4"/>
      <c r="S2195" s="4"/>
      <c r="T2195" s="4"/>
      <c r="U2195" s="4"/>
      <c r="V2195" s="4"/>
      <c r="W2195" s="185"/>
      <c r="X2195" s="4"/>
      <c r="Y2195" s="4"/>
      <c r="Z2195" s="4"/>
      <c r="AA2195" s="4"/>
      <c r="AB2195" s="4"/>
      <c r="AC2195" s="4"/>
      <c r="AD2195" s="4"/>
      <c r="AE2195" s="236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5">
        <f ca="1">COUNTIFS(INDIRECT(Data!$J$2),"&lt;&gt;")</f>
        <v>0</v>
      </c>
      <c r="AQ2195" s="45">
        <f ca="1">COUNTIFS(INDIRECT(Data!$J$2),"P")</f>
        <v>0</v>
      </c>
      <c r="AR2195" s="45">
        <f ca="1">COUNTIFS(INDIRECT(Data!$J$2),"A")</f>
        <v>0</v>
      </c>
      <c r="AS2195" s="46">
        <f ca="1">COUNTIFS(INDIRECT(Data!$J$2),"L")</f>
        <v>0</v>
      </c>
      <c r="AT2195" s="47" t="str">
        <f ca="1">IFERROR(Attd_Sheet[[#This Row],[Classes Attended]]/Attd_Sheet[[#This Row],[Column1]],"")</f>
        <v/>
      </c>
      <c r="AU2195" s="26"/>
    </row>
    <row r="2196" spans="1:47" hidden="1" x14ac:dyDescent="0.25">
      <c r="A2196" s="42">
        <f>COUNTIFS(Attd_Sheet[Student ID],Attd_Sheet[[#This Row],[Student ID]])</f>
        <v>0</v>
      </c>
      <c r="B2196" s="13"/>
      <c r="C2196" s="13"/>
      <c r="D2196" s="76"/>
      <c r="E2196" s="75"/>
      <c r="F2196" s="15"/>
      <c r="G2196" s="78"/>
      <c r="H2196" s="15"/>
      <c r="I2196" s="193"/>
      <c r="J2196" s="77"/>
      <c r="K2196" s="4"/>
      <c r="L2196" s="4"/>
      <c r="M2196" s="4"/>
      <c r="N2196" s="185"/>
      <c r="O2196" s="4"/>
      <c r="P2196" s="4"/>
      <c r="Q2196" s="4"/>
      <c r="R2196" s="4"/>
      <c r="S2196" s="4"/>
      <c r="T2196" s="4"/>
      <c r="U2196" s="4"/>
      <c r="V2196" s="4"/>
      <c r="W2196" s="185"/>
      <c r="X2196" s="4"/>
      <c r="Y2196" s="4"/>
      <c r="Z2196" s="4"/>
      <c r="AA2196" s="4"/>
      <c r="AB2196" s="4"/>
      <c r="AC2196" s="4"/>
      <c r="AD2196" s="4"/>
      <c r="AE2196" s="236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5">
        <f ca="1">COUNTIFS(INDIRECT(Data!$J$2),"&lt;&gt;")</f>
        <v>0</v>
      </c>
      <c r="AQ2196" s="45">
        <f ca="1">COUNTIFS(INDIRECT(Data!$J$2),"P")</f>
        <v>0</v>
      </c>
      <c r="AR2196" s="45">
        <f ca="1">COUNTIFS(INDIRECT(Data!$J$2),"A")</f>
        <v>0</v>
      </c>
      <c r="AS2196" s="46">
        <f ca="1">COUNTIFS(INDIRECT(Data!$J$2),"L")</f>
        <v>0</v>
      </c>
      <c r="AT2196" s="47" t="str">
        <f ca="1">IFERROR(Attd_Sheet[[#This Row],[Classes Attended]]/Attd_Sheet[[#This Row],[Column1]],"")</f>
        <v/>
      </c>
      <c r="AU2196" s="26"/>
    </row>
    <row r="2197" spans="1:47" hidden="1" x14ac:dyDescent="0.25">
      <c r="A2197" s="42">
        <f>COUNTIFS(Attd_Sheet[Student ID],Attd_Sheet[[#This Row],[Student ID]])</f>
        <v>0</v>
      </c>
      <c r="B2197" s="13"/>
      <c r="C2197" s="13"/>
      <c r="D2197" s="76"/>
      <c r="E2197" s="75"/>
      <c r="F2197" s="15"/>
      <c r="G2197" s="78"/>
      <c r="H2197" s="15"/>
      <c r="I2197" s="193"/>
      <c r="J2197" s="77"/>
      <c r="K2197" s="4"/>
      <c r="L2197" s="4"/>
      <c r="M2197" s="4"/>
      <c r="N2197" s="185"/>
      <c r="O2197" s="4"/>
      <c r="P2197" s="4"/>
      <c r="Q2197" s="4"/>
      <c r="R2197" s="4"/>
      <c r="S2197" s="4"/>
      <c r="T2197" s="4"/>
      <c r="U2197" s="4"/>
      <c r="V2197" s="4"/>
      <c r="W2197" s="185"/>
      <c r="X2197" s="4"/>
      <c r="Y2197" s="4"/>
      <c r="Z2197" s="4"/>
      <c r="AA2197" s="4"/>
      <c r="AB2197" s="4"/>
      <c r="AC2197" s="4"/>
      <c r="AD2197" s="4"/>
      <c r="AE2197" s="236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5">
        <f ca="1">COUNTIFS(INDIRECT(Data!$J$2),"&lt;&gt;")</f>
        <v>0</v>
      </c>
      <c r="AQ2197" s="45">
        <f ca="1">COUNTIFS(INDIRECT(Data!$J$2),"P")</f>
        <v>0</v>
      </c>
      <c r="AR2197" s="45">
        <f ca="1">COUNTIFS(INDIRECT(Data!$J$2),"A")</f>
        <v>0</v>
      </c>
      <c r="AS2197" s="46">
        <f ca="1">COUNTIFS(INDIRECT(Data!$J$2),"L")</f>
        <v>0</v>
      </c>
      <c r="AT2197" s="47" t="str">
        <f ca="1">IFERROR(Attd_Sheet[[#This Row],[Classes Attended]]/Attd_Sheet[[#This Row],[Column1]],"")</f>
        <v/>
      </c>
      <c r="AU2197" s="26"/>
    </row>
    <row r="2198" spans="1:47" hidden="1" x14ac:dyDescent="0.25">
      <c r="A2198" s="42">
        <f>COUNTIFS(Attd_Sheet[Student ID],Attd_Sheet[[#This Row],[Student ID]])</f>
        <v>0</v>
      </c>
      <c r="B2198" s="13"/>
      <c r="C2198" s="13"/>
      <c r="D2198" s="76"/>
      <c r="E2198" s="75"/>
      <c r="F2198" s="15"/>
      <c r="G2198" s="78"/>
      <c r="H2198" s="15"/>
      <c r="I2198" s="193"/>
      <c r="J2198" s="77"/>
      <c r="K2198" s="4"/>
      <c r="L2198" s="4"/>
      <c r="M2198" s="4"/>
      <c r="N2198" s="185"/>
      <c r="O2198" s="4"/>
      <c r="P2198" s="4"/>
      <c r="Q2198" s="4"/>
      <c r="R2198" s="4"/>
      <c r="S2198" s="4"/>
      <c r="T2198" s="4"/>
      <c r="U2198" s="4"/>
      <c r="V2198" s="4"/>
      <c r="W2198" s="185"/>
      <c r="X2198" s="4"/>
      <c r="Y2198" s="4"/>
      <c r="Z2198" s="4"/>
      <c r="AA2198" s="4"/>
      <c r="AB2198" s="4"/>
      <c r="AC2198" s="4"/>
      <c r="AD2198" s="4"/>
      <c r="AE2198" s="236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5">
        <f ca="1">COUNTIFS(INDIRECT(Data!$J$2),"&lt;&gt;")</f>
        <v>0</v>
      </c>
      <c r="AQ2198" s="45">
        <f ca="1">COUNTIFS(INDIRECT(Data!$J$2),"P")</f>
        <v>0</v>
      </c>
      <c r="AR2198" s="45">
        <f ca="1">COUNTIFS(INDIRECT(Data!$J$2),"A")</f>
        <v>0</v>
      </c>
      <c r="AS2198" s="46">
        <f ca="1">COUNTIFS(INDIRECT(Data!$J$2),"L")</f>
        <v>0</v>
      </c>
      <c r="AT2198" s="47" t="str">
        <f ca="1">IFERROR(Attd_Sheet[[#This Row],[Classes Attended]]/Attd_Sheet[[#This Row],[Column1]],"")</f>
        <v/>
      </c>
      <c r="AU2198" s="26"/>
    </row>
    <row r="2199" spans="1:47" hidden="1" x14ac:dyDescent="0.25">
      <c r="A2199" s="42">
        <f>COUNTIFS(Attd_Sheet[Student ID],Attd_Sheet[[#This Row],[Student ID]])</f>
        <v>0</v>
      </c>
      <c r="B2199" s="13"/>
      <c r="C2199" s="13"/>
      <c r="D2199" s="76"/>
      <c r="E2199" s="75"/>
      <c r="F2199" s="15"/>
      <c r="G2199" s="78"/>
      <c r="H2199" s="15"/>
      <c r="I2199" s="193"/>
      <c r="J2199" s="77"/>
      <c r="K2199" s="4"/>
      <c r="L2199" s="4"/>
      <c r="M2199" s="4"/>
      <c r="N2199" s="185"/>
      <c r="O2199" s="4"/>
      <c r="P2199" s="4"/>
      <c r="Q2199" s="4"/>
      <c r="R2199" s="4"/>
      <c r="S2199" s="4"/>
      <c r="T2199" s="4"/>
      <c r="U2199" s="4"/>
      <c r="V2199" s="4"/>
      <c r="W2199" s="185"/>
      <c r="X2199" s="4"/>
      <c r="Y2199" s="4"/>
      <c r="Z2199" s="4"/>
      <c r="AA2199" s="4"/>
      <c r="AB2199" s="4"/>
      <c r="AC2199" s="4"/>
      <c r="AD2199" s="4"/>
      <c r="AE2199" s="236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5">
        <f ca="1">COUNTIFS(INDIRECT(Data!$J$2),"&lt;&gt;")</f>
        <v>0</v>
      </c>
      <c r="AQ2199" s="45">
        <f ca="1">COUNTIFS(INDIRECT(Data!$J$2),"P")</f>
        <v>0</v>
      </c>
      <c r="AR2199" s="45">
        <f ca="1">COUNTIFS(INDIRECT(Data!$J$2),"A")</f>
        <v>0</v>
      </c>
      <c r="AS2199" s="46">
        <f ca="1">COUNTIFS(INDIRECT(Data!$J$2),"L")</f>
        <v>0</v>
      </c>
      <c r="AT2199" s="47" t="str">
        <f ca="1">IFERROR(Attd_Sheet[[#This Row],[Classes Attended]]/Attd_Sheet[[#This Row],[Column1]],"")</f>
        <v/>
      </c>
      <c r="AU2199" s="26"/>
    </row>
    <row r="2200" spans="1:47" hidden="1" x14ac:dyDescent="0.25">
      <c r="A2200" s="42">
        <f>COUNTIFS(Attd_Sheet[Student ID],Attd_Sheet[[#This Row],[Student ID]])</f>
        <v>0</v>
      </c>
      <c r="B2200" s="13"/>
      <c r="C2200" s="13"/>
      <c r="D2200" s="76"/>
      <c r="E2200" s="75"/>
      <c r="F2200" s="15"/>
      <c r="G2200" s="78"/>
      <c r="H2200" s="15"/>
      <c r="I2200" s="193"/>
      <c r="J2200" s="77"/>
      <c r="K2200" s="4"/>
      <c r="L2200" s="4"/>
      <c r="M2200" s="4"/>
      <c r="N2200" s="185"/>
      <c r="O2200" s="4"/>
      <c r="P2200" s="4"/>
      <c r="Q2200" s="4"/>
      <c r="R2200" s="4"/>
      <c r="S2200" s="4"/>
      <c r="T2200" s="4"/>
      <c r="U2200" s="4"/>
      <c r="V2200" s="4"/>
      <c r="W2200" s="185"/>
      <c r="X2200" s="4"/>
      <c r="Y2200" s="4"/>
      <c r="Z2200" s="4"/>
      <c r="AA2200" s="4"/>
      <c r="AB2200" s="4"/>
      <c r="AC2200" s="4"/>
      <c r="AD2200" s="4"/>
      <c r="AE2200" s="236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5">
        <f ca="1">COUNTIFS(INDIRECT(Data!$J$2),"&lt;&gt;")</f>
        <v>0</v>
      </c>
      <c r="AQ2200" s="45">
        <f ca="1">COUNTIFS(INDIRECT(Data!$J$2),"P")</f>
        <v>0</v>
      </c>
      <c r="AR2200" s="45">
        <f ca="1">COUNTIFS(INDIRECT(Data!$J$2),"A")</f>
        <v>0</v>
      </c>
      <c r="AS2200" s="46">
        <f ca="1">COUNTIFS(INDIRECT(Data!$J$2),"L")</f>
        <v>0</v>
      </c>
      <c r="AT2200" s="47" t="str">
        <f ca="1">IFERROR(Attd_Sheet[[#This Row],[Classes Attended]]/Attd_Sheet[[#This Row],[Column1]],"")</f>
        <v/>
      </c>
      <c r="AU2200" s="26"/>
    </row>
    <row r="2201" spans="1:47" hidden="1" x14ac:dyDescent="0.25">
      <c r="A2201" s="42">
        <f>COUNTIFS(Attd_Sheet[Student ID],Attd_Sheet[[#This Row],[Student ID]])</f>
        <v>0</v>
      </c>
      <c r="B2201" s="13"/>
      <c r="C2201" s="13"/>
      <c r="D2201" s="76"/>
      <c r="E2201" s="75"/>
      <c r="F2201" s="15"/>
      <c r="G2201" s="78"/>
      <c r="H2201" s="15"/>
      <c r="I2201" s="193"/>
      <c r="J2201" s="77"/>
      <c r="K2201" s="4"/>
      <c r="L2201" s="4"/>
      <c r="M2201" s="4"/>
      <c r="N2201" s="185"/>
      <c r="O2201" s="4"/>
      <c r="P2201" s="4"/>
      <c r="Q2201" s="4"/>
      <c r="R2201" s="4"/>
      <c r="S2201" s="4"/>
      <c r="T2201" s="4"/>
      <c r="U2201" s="4"/>
      <c r="V2201" s="4"/>
      <c r="W2201" s="185"/>
      <c r="X2201" s="4"/>
      <c r="Y2201" s="4"/>
      <c r="Z2201" s="4"/>
      <c r="AA2201" s="4"/>
      <c r="AB2201" s="4"/>
      <c r="AC2201" s="4"/>
      <c r="AD2201" s="4"/>
      <c r="AE2201" s="236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5">
        <f ca="1">COUNTIFS(INDIRECT(Data!$J$2),"&lt;&gt;")</f>
        <v>0</v>
      </c>
      <c r="AQ2201" s="45">
        <f ca="1">COUNTIFS(INDIRECT(Data!$J$2),"P")</f>
        <v>0</v>
      </c>
      <c r="AR2201" s="45">
        <f ca="1">COUNTIFS(INDIRECT(Data!$J$2),"A")</f>
        <v>0</v>
      </c>
      <c r="AS2201" s="46">
        <f ca="1">COUNTIFS(INDIRECT(Data!$J$2),"L")</f>
        <v>0</v>
      </c>
      <c r="AT2201" s="47" t="str">
        <f ca="1">IFERROR(Attd_Sheet[[#This Row],[Classes Attended]]/Attd_Sheet[[#This Row],[Column1]],"")</f>
        <v/>
      </c>
      <c r="AU2201" s="26"/>
    </row>
    <row r="2202" spans="1:47" hidden="1" x14ac:dyDescent="0.25">
      <c r="A2202" s="42">
        <f>COUNTIFS(Attd_Sheet[Student ID],Attd_Sheet[[#This Row],[Student ID]])</f>
        <v>0</v>
      </c>
      <c r="B2202" s="13"/>
      <c r="C2202" s="13"/>
      <c r="D2202" s="76"/>
      <c r="E2202" s="75"/>
      <c r="F2202" s="15"/>
      <c r="G2202" s="78"/>
      <c r="H2202" s="15"/>
      <c r="I2202" s="193"/>
      <c r="J2202" s="77"/>
      <c r="K2202" s="4"/>
      <c r="L2202" s="4"/>
      <c r="M2202" s="4"/>
      <c r="N2202" s="185"/>
      <c r="O2202" s="4"/>
      <c r="P2202" s="4"/>
      <c r="Q2202" s="4"/>
      <c r="R2202" s="4"/>
      <c r="S2202" s="4"/>
      <c r="T2202" s="4"/>
      <c r="U2202" s="4"/>
      <c r="V2202" s="4"/>
      <c r="W2202" s="185"/>
      <c r="X2202" s="4"/>
      <c r="Y2202" s="4"/>
      <c r="Z2202" s="4"/>
      <c r="AA2202" s="4"/>
      <c r="AB2202" s="4"/>
      <c r="AC2202" s="4"/>
      <c r="AD2202" s="4"/>
      <c r="AE2202" s="236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5">
        <f ca="1">COUNTIFS(INDIRECT(Data!$J$2),"&lt;&gt;")</f>
        <v>0</v>
      </c>
      <c r="AQ2202" s="45">
        <f ca="1">COUNTIFS(INDIRECT(Data!$J$2),"P")</f>
        <v>0</v>
      </c>
      <c r="AR2202" s="45">
        <f ca="1">COUNTIFS(INDIRECT(Data!$J$2),"A")</f>
        <v>0</v>
      </c>
      <c r="AS2202" s="46">
        <f ca="1">COUNTIFS(INDIRECT(Data!$J$2),"L")</f>
        <v>0</v>
      </c>
      <c r="AT2202" s="47" t="str">
        <f ca="1">IFERROR(Attd_Sheet[[#This Row],[Classes Attended]]/Attd_Sheet[[#This Row],[Column1]],"")</f>
        <v/>
      </c>
      <c r="AU2202" s="26"/>
    </row>
    <row r="2203" spans="1:47" hidden="1" x14ac:dyDescent="0.25">
      <c r="A2203" s="42">
        <f>COUNTIFS(Attd_Sheet[Student ID],Attd_Sheet[[#This Row],[Student ID]])</f>
        <v>0</v>
      </c>
      <c r="B2203" s="13"/>
      <c r="C2203" s="13"/>
      <c r="D2203" s="76"/>
      <c r="E2203" s="75"/>
      <c r="F2203" s="15"/>
      <c r="G2203" s="78"/>
      <c r="H2203" s="15"/>
      <c r="I2203" s="193"/>
      <c r="J2203" s="77"/>
      <c r="K2203" s="4"/>
      <c r="L2203" s="4"/>
      <c r="M2203" s="4"/>
      <c r="N2203" s="185"/>
      <c r="O2203" s="4"/>
      <c r="P2203" s="4"/>
      <c r="Q2203" s="4"/>
      <c r="R2203" s="4"/>
      <c r="S2203" s="4"/>
      <c r="T2203" s="4"/>
      <c r="U2203" s="4"/>
      <c r="V2203" s="4"/>
      <c r="W2203" s="185"/>
      <c r="X2203" s="4"/>
      <c r="Y2203" s="4"/>
      <c r="Z2203" s="4"/>
      <c r="AA2203" s="4"/>
      <c r="AB2203" s="4"/>
      <c r="AC2203" s="4"/>
      <c r="AD2203" s="4"/>
      <c r="AE2203" s="236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5">
        <f ca="1">COUNTIFS(INDIRECT(Data!$J$2),"&lt;&gt;")</f>
        <v>0</v>
      </c>
      <c r="AQ2203" s="45">
        <f ca="1">COUNTIFS(INDIRECT(Data!$J$2),"P")</f>
        <v>0</v>
      </c>
      <c r="AR2203" s="45">
        <f ca="1">COUNTIFS(INDIRECT(Data!$J$2),"A")</f>
        <v>0</v>
      </c>
      <c r="AS2203" s="46">
        <f ca="1">COUNTIFS(INDIRECT(Data!$J$2),"L")</f>
        <v>0</v>
      </c>
      <c r="AT2203" s="47" t="str">
        <f ca="1">IFERROR(Attd_Sheet[[#This Row],[Classes Attended]]/Attd_Sheet[[#This Row],[Column1]],"")</f>
        <v/>
      </c>
      <c r="AU2203" s="26"/>
    </row>
    <row r="2204" spans="1:47" hidden="1" x14ac:dyDescent="0.25">
      <c r="A2204" s="42">
        <f>COUNTIFS(Attd_Sheet[Student ID],Attd_Sheet[[#This Row],[Student ID]])</f>
        <v>0</v>
      </c>
      <c r="B2204" s="13"/>
      <c r="C2204" s="13"/>
      <c r="D2204" s="76"/>
      <c r="E2204" s="75"/>
      <c r="F2204" s="15"/>
      <c r="G2204" s="78"/>
      <c r="H2204" s="15"/>
      <c r="I2204" s="193"/>
      <c r="J2204" s="77"/>
      <c r="K2204" s="4"/>
      <c r="L2204" s="4"/>
      <c r="M2204" s="4"/>
      <c r="N2204" s="185"/>
      <c r="O2204" s="4"/>
      <c r="P2204" s="4"/>
      <c r="Q2204" s="4"/>
      <c r="R2204" s="4"/>
      <c r="S2204" s="4"/>
      <c r="T2204" s="4"/>
      <c r="U2204" s="4"/>
      <c r="V2204" s="4"/>
      <c r="W2204" s="185"/>
      <c r="X2204" s="4"/>
      <c r="Y2204" s="4"/>
      <c r="Z2204" s="4"/>
      <c r="AA2204" s="4"/>
      <c r="AB2204" s="4"/>
      <c r="AC2204" s="4"/>
      <c r="AD2204" s="4"/>
      <c r="AE2204" s="236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5">
        <f ca="1">COUNTIFS(INDIRECT(Data!$J$2),"&lt;&gt;")</f>
        <v>0</v>
      </c>
      <c r="AQ2204" s="45">
        <f ca="1">COUNTIFS(INDIRECT(Data!$J$2),"P")</f>
        <v>0</v>
      </c>
      <c r="AR2204" s="45">
        <f ca="1">COUNTIFS(INDIRECT(Data!$J$2),"A")</f>
        <v>0</v>
      </c>
      <c r="AS2204" s="46">
        <f ca="1">COUNTIFS(INDIRECT(Data!$J$2),"L")</f>
        <v>0</v>
      </c>
      <c r="AT2204" s="47" t="str">
        <f ca="1">IFERROR(Attd_Sheet[[#This Row],[Classes Attended]]/Attd_Sheet[[#This Row],[Column1]],"")</f>
        <v/>
      </c>
      <c r="AU2204" s="26"/>
    </row>
    <row r="2205" spans="1:47" hidden="1" x14ac:dyDescent="0.25">
      <c r="A2205" s="42">
        <f>COUNTIFS(Attd_Sheet[Student ID],Attd_Sheet[[#This Row],[Student ID]])</f>
        <v>0</v>
      </c>
      <c r="B2205" s="13"/>
      <c r="C2205" s="13"/>
      <c r="D2205" s="76"/>
      <c r="E2205" s="75"/>
      <c r="F2205" s="15"/>
      <c r="G2205" s="78"/>
      <c r="H2205" s="15"/>
      <c r="I2205" s="193"/>
      <c r="J2205" s="77"/>
      <c r="K2205" s="4"/>
      <c r="L2205" s="4"/>
      <c r="M2205" s="4"/>
      <c r="N2205" s="185"/>
      <c r="O2205" s="4"/>
      <c r="P2205" s="4"/>
      <c r="Q2205" s="4"/>
      <c r="R2205" s="4"/>
      <c r="S2205" s="4"/>
      <c r="T2205" s="4"/>
      <c r="U2205" s="4"/>
      <c r="V2205" s="4"/>
      <c r="W2205" s="185"/>
      <c r="X2205" s="4"/>
      <c r="Y2205" s="4"/>
      <c r="Z2205" s="4"/>
      <c r="AA2205" s="4"/>
      <c r="AB2205" s="4"/>
      <c r="AC2205" s="4"/>
      <c r="AD2205" s="4"/>
      <c r="AE2205" s="236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5">
        <f ca="1">COUNTIFS(INDIRECT(Data!$J$2),"&lt;&gt;")</f>
        <v>0</v>
      </c>
      <c r="AQ2205" s="45">
        <f ca="1">COUNTIFS(INDIRECT(Data!$J$2),"P")</f>
        <v>0</v>
      </c>
      <c r="AR2205" s="45">
        <f ca="1">COUNTIFS(INDIRECT(Data!$J$2),"A")</f>
        <v>0</v>
      </c>
      <c r="AS2205" s="46">
        <f ca="1">COUNTIFS(INDIRECT(Data!$J$2),"L")</f>
        <v>0</v>
      </c>
      <c r="AT2205" s="47" t="str">
        <f ca="1">IFERROR(Attd_Sheet[[#This Row],[Classes Attended]]/Attd_Sheet[[#This Row],[Column1]],"")</f>
        <v/>
      </c>
      <c r="AU2205" s="26"/>
    </row>
    <row r="2206" spans="1:47" hidden="1" x14ac:dyDescent="0.25">
      <c r="A2206" s="42">
        <f>COUNTIFS(Attd_Sheet[Student ID],Attd_Sheet[[#This Row],[Student ID]])</f>
        <v>0</v>
      </c>
      <c r="B2206" s="13"/>
      <c r="C2206" s="13"/>
      <c r="D2206" s="76"/>
      <c r="E2206" s="75"/>
      <c r="F2206" s="15"/>
      <c r="G2206" s="78"/>
      <c r="H2206" s="15"/>
      <c r="I2206" s="193"/>
      <c r="J2206" s="77"/>
      <c r="K2206" s="4"/>
      <c r="L2206" s="4"/>
      <c r="M2206" s="4"/>
      <c r="N2206" s="185"/>
      <c r="O2206" s="4"/>
      <c r="P2206" s="4"/>
      <c r="Q2206" s="4"/>
      <c r="R2206" s="4"/>
      <c r="S2206" s="4"/>
      <c r="T2206" s="4"/>
      <c r="U2206" s="4"/>
      <c r="V2206" s="4"/>
      <c r="W2206" s="185"/>
      <c r="X2206" s="4"/>
      <c r="Y2206" s="4"/>
      <c r="Z2206" s="4"/>
      <c r="AA2206" s="4"/>
      <c r="AB2206" s="4"/>
      <c r="AC2206" s="4"/>
      <c r="AD2206" s="4"/>
      <c r="AE2206" s="236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5">
        <f ca="1">COUNTIFS(INDIRECT(Data!$J$2),"&lt;&gt;")</f>
        <v>0</v>
      </c>
      <c r="AQ2206" s="45">
        <f ca="1">COUNTIFS(INDIRECT(Data!$J$2),"P")</f>
        <v>0</v>
      </c>
      <c r="AR2206" s="45">
        <f ca="1">COUNTIFS(INDIRECT(Data!$J$2),"A")</f>
        <v>0</v>
      </c>
      <c r="AS2206" s="46">
        <f ca="1">COUNTIFS(INDIRECT(Data!$J$2),"L")</f>
        <v>0</v>
      </c>
      <c r="AT2206" s="47" t="str">
        <f ca="1">IFERROR(Attd_Sheet[[#This Row],[Classes Attended]]/Attd_Sheet[[#This Row],[Column1]],"")</f>
        <v/>
      </c>
      <c r="AU2206" s="26"/>
    </row>
    <row r="2207" spans="1:47" hidden="1" x14ac:dyDescent="0.25">
      <c r="A2207" s="42">
        <f>COUNTIFS(Attd_Sheet[Student ID],Attd_Sheet[[#This Row],[Student ID]])</f>
        <v>0</v>
      </c>
      <c r="B2207" s="13"/>
      <c r="C2207" s="13"/>
      <c r="D2207" s="76"/>
      <c r="E2207" s="75"/>
      <c r="F2207" s="15"/>
      <c r="G2207" s="78"/>
      <c r="H2207" s="15"/>
      <c r="I2207" s="193"/>
      <c r="J2207" s="77"/>
      <c r="K2207" s="4"/>
      <c r="L2207" s="4"/>
      <c r="M2207" s="4"/>
      <c r="N2207" s="185"/>
      <c r="O2207" s="4"/>
      <c r="P2207" s="4"/>
      <c r="Q2207" s="4"/>
      <c r="R2207" s="4"/>
      <c r="S2207" s="4"/>
      <c r="T2207" s="4"/>
      <c r="U2207" s="4"/>
      <c r="V2207" s="4"/>
      <c r="W2207" s="185"/>
      <c r="X2207" s="4"/>
      <c r="Y2207" s="4"/>
      <c r="Z2207" s="4"/>
      <c r="AA2207" s="4"/>
      <c r="AB2207" s="4"/>
      <c r="AC2207" s="4"/>
      <c r="AD2207" s="4"/>
      <c r="AE2207" s="236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5">
        <f ca="1">COUNTIFS(INDIRECT(Data!$J$2),"&lt;&gt;")</f>
        <v>0</v>
      </c>
      <c r="AQ2207" s="45">
        <f ca="1">COUNTIFS(INDIRECT(Data!$J$2),"P")</f>
        <v>0</v>
      </c>
      <c r="AR2207" s="45">
        <f ca="1">COUNTIFS(INDIRECT(Data!$J$2),"A")</f>
        <v>0</v>
      </c>
      <c r="AS2207" s="46">
        <f ca="1">COUNTIFS(INDIRECT(Data!$J$2),"L")</f>
        <v>0</v>
      </c>
      <c r="AT2207" s="47" t="str">
        <f ca="1">IFERROR(Attd_Sheet[[#This Row],[Classes Attended]]/Attd_Sheet[[#This Row],[Column1]],"")</f>
        <v/>
      </c>
      <c r="AU2207" s="26"/>
    </row>
    <row r="2208" spans="1:47" hidden="1" x14ac:dyDescent="0.25">
      <c r="A2208" s="42">
        <f>COUNTIFS(Attd_Sheet[Student ID],Attd_Sheet[[#This Row],[Student ID]])</f>
        <v>0</v>
      </c>
      <c r="B2208" s="13"/>
      <c r="C2208" s="13"/>
      <c r="D2208" s="76"/>
      <c r="E2208" s="75"/>
      <c r="F2208" s="15"/>
      <c r="G2208" s="78"/>
      <c r="H2208" s="15"/>
      <c r="I2208" s="193"/>
      <c r="J2208" s="77"/>
      <c r="K2208" s="4"/>
      <c r="L2208" s="4"/>
      <c r="M2208" s="4"/>
      <c r="N2208" s="185"/>
      <c r="O2208" s="4"/>
      <c r="P2208" s="4"/>
      <c r="Q2208" s="4"/>
      <c r="R2208" s="4"/>
      <c r="S2208" s="4"/>
      <c r="T2208" s="4"/>
      <c r="U2208" s="4"/>
      <c r="V2208" s="4"/>
      <c r="W2208" s="185"/>
      <c r="X2208" s="4"/>
      <c r="Y2208" s="4"/>
      <c r="Z2208" s="4"/>
      <c r="AA2208" s="4"/>
      <c r="AB2208" s="4"/>
      <c r="AC2208" s="4"/>
      <c r="AD2208" s="4"/>
      <c r="AE2208" s="236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5">
        <f ca="1">COUNTIFS(INDIRECT(Data!$J$2),"&lt;&gt;")</f>
        <v>0</v>
      </c>
      <c r="AQ2208" s="45">
        <f ca="1">COUNTIFS(INDIRECT(Data!$J$2),"P")</f>
        <v>0</v>
      </c>
      <c r="AR2208" s="45">
        <f ca="1">COUNTIFS(INDIRECT(Data!$J$2),"A")</f>
        <v>0</v>
      </c>
      <c r="AS2208" s="46">
        <f ca="1">COUNTIFS(INDIRECT(Data!$J$2),"L")</f>
        <v>0</v>
      </c>
      <c r="AT2208" s="47" t="str">
        <f ca="1">IFERROR(Attd_Sheet[[#This Row],[Classes Attended]]/Attd_Sheet[[#This Row],[Column1]],"")</f>
        <v/>
      </c>
      <c r="AU2208" s="26"/>
    </row>
    <row r="2209" spans="1:47" hidden="1" x14ac:dyDescent="0.25">
      <c r="A2209" s="42">
        <f>COUNTIFS(Attd_Sheet[Student ID],Attd_Sheet[[#This Row],[Student ID]])</f>
        <v>0</v>
      </c>
      <c r="B2209" s="13"/>
      <c r="C2209" s="13"/>
      <c r="D2209" s="76"/>
      <c r="E2209" s="75"/>
      <c r="F2209" s="15"/>
      <c r="G2209" s="78"/>
      <c r="H2209" s="15"/>
      <c r="I2209" s="193"/>
      <c r="J2209" s="77"/>
      <c r="K2209" s="4"/>
      <c r="L2209" s="4"/>
      <c r="M2209" s="4"/>
      <c r="N2209" s="185"/>
      <c r="O2209" s="4"/>
      <c r="P2209" s="4"/>
      <c r="Q2209" s="4"/>
      <c r="R2209" s="4"/>
      <c r="S2209" s="4"/>
      <c r="T2209" s="4"/>
      <c r="U2209" s="4"/>
      <c r="V2209" s="4"/>
      <c r="W2209" s="185"/>
      <c r="X2209" s="4"/>
      <c r="Y2209" s="4"/>
      <c r="Z2209" s="4"/>
      <c r="AA2209" s="4"/>
      <c r="AB2209" s="4"/>
      <c r="AC2209" s="4"/>
      <c r="AD2209" s="4"/>
      <c r="AE2209" s="236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5">
        <f ca="1">COUNTIFS(INDIRECT(Data!$J$2),"&lt;&gt;")</f>
        <v>0</v>
      </c>
      <c r="AQ2209" s="45">
        <f ca="1">COUNTIFS(INDIRECT(Data!$J$2),"P")</f>
        <v>0</v>
      </c>
      <c r="AR2209" s="45">
        <f ca="1">COUNTIFS(INDIRECT(Data!$J$2),"A")</f>
        <v>0</v>
      </c>
      <c r="AS2209" s="46">
        <f ca="1">COUNTIFS(INDIRECT(Data!$J$2),"L")</f>
        <v>0</v>
      </c>
      <c r="AT2209" s="47" t="str">
        <f ca="1">IFERROR(Attd_Sheet[[#This Row],[Classes Attended]]/Attd_Sheet[[#This Row],[Column1]],"")</f>
        <v/>
      </c>
      <c r="AU2209" s="26"/>
    </row>
    <row r="2210" spans="1:47" hidden="1" x14ac:dyDescent="0.25">
      <c r="A2210" s="42">
        <f>COUNTIFS(Attd_Sheet[Student ID],Attd_Sheet[[#This Row],[Student ID]])</f>
        <v>0</v>
      </c>
      <c r="B2210" s="13"/>
      <c r="C2210" s="13"/>
      <c r="D2210" s="76"/>
      <c r="E2210" s="75"/>
      <c r="F2210" s="15"/>
      <c r="G2210" s="78"/>
      <c r="H2210" s="15"/>
      <c r="I2210" s="193"/>
      <c r="J2210" s="77"/>
      <c r="K2210" s="4"/>
      <c r="L2210" s="4"/>
      <c r="M2210" s="4"/>
      <c r="N2210" s="185"/>
      <c r="O2210" s="4"/>
      <c r="P2210" s="4"/>
      <c r="Q2210" s="4"/>
      <c r="R2210" s="4"/>
      <c r="S2210" s="4"/>
      <c r="T2210" s="4"/>
      <c r="U2210" s="4"/>
      <c r="V2210" s="4"/>
      <c r="W2210" s="185"/>
      <c r="X2210" s="4"/>
      <c r="Y2210" s="4"/>
      <c r="Z2210" s="4"/>
      <c r="AA2210" s="4"/>
      <c r="AB2210" s="4"/>
      <c r="AC2210" s="4"/>
      <c r="AD2210" s="4"/>
      <c r="AE2210" s="236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5">
        <f ca="1">COUNTIFS(INDIRECT(Data!$J$2),"&lt;&gt;")</f>
        <v>0</v>
      </c>
      <c r="AQ2210" s="45">
        <f ca="1">COUNTIFS(INDIRECT(Data!$J$2),"P")</f>
        <v>0</v>
      </c>
      <c r="AR2210" s="45">
        <f ca="1">COUNTIFS(INDIRECT(Data!$J$2),"A")</f>
        <v>0</v>
      </c>
      <c r="AS2210" s="46">
        <f ca="1">COUNTIFS(INDIRECT(Data!$J$2),"L")</f>
        <v>0</v>
      </c>
      <c r="AT2210" s="47" t="str">
        <f ca="1">IFERROR(Attd_Sheet[[#This Row],[Classes Attended]]/Attd_Sheet[[#This Row],[Column1]],"")</f>
        <v/>
      </c>
      <c r="AU2210" s="26"/>
    </row>
    <row r="2211" spans="1:47" hidden="1" x14ac:dyDescent="0.25">
      <c r="A2211" s="42">
        <f>COUNTIFS(Attd_Sheet[Student ID],Attd_Sheet[[#This Row],[Student ID]])</f>
        <v>0</v>
      </c>
      <c r="B2211" s="13"/>
      <c r="C2211" s="13"/>
      <c r="D2211" s="76"/>
      <c r="E2211" s="75"/>
      <c r="F2211" s="15"/>
      <c r="G2211" s="78"/>
      <c r="H2211" s="15"/>
      <c r="I2211" s="193"/>
      <c r="J2211" s="77"/>
      <c r="K2211" s="4"/>
      <c r="L2211" s="4"/>
      <c r="M2211" s="4"/>
      <c r="N2211" s="185"/>
      <c r="O2211" s="4"/>
      <c r="P2211" s="4"/>
      <c r="Q2211" s="4"/>
      <c r="R2211" s="4"/>
      <c r="S2211" s="4"/>
      <c r="T2211" s="4"/>
      <c r="U2211" s="4"/>
      <c r="V2211" s="4"/>
      <c r="W2211" s="185"/>
      <c r="X2211" s="4"/>
      <c r="Y2211" s="4"/>
      <c r="Z2211" s="4"/>
      <c r="AA2211" s="4"/>
      <c r="AB2211" s="4"/>
      <c r="AC2211" s="4"/>
      <c r="AD2211" s="4"/>
      <c r="AE2211" s="236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5">
        <f ca="1">COUNTIFS(INDIRECT(Data!$J$2),"&lt;&gt;")</f>
        <v>0</v>
      </c>
      <c r="AQ2211" s="45">
        <f ca="1">COUNTIFS(INDIRECT(Data!$J$2),"P")</f>
        <v>0</v>
      </c>
      <c r="AR2211" s="45">
        <f ca="1">COUNTIFS(INDIRECT(Data!$J$2),"A")</f>
        <v>0</v>
      </c>
      <c r="AS2211" s="46">
        <f ca="1">COUNTIFS(INDIRECT(Data!$J$2),"L")</f>
        <v>0</v>
      </c>
      <c r="AT2211" s="47" t="str">
        <f ca="1">IFERROR(Attd_Sheet[[#This Row],[Classes Attended]]/Attd_Sheet[[#This Row],[Column1]],"")</f>
        <v/>
      </c>
      <c r="AU2211" s="26"/>
    </row>
    <row r="2212" spans="1:47" hidden="1" x14ac:dyDescent="0.25">
      <c r="A2212" s="42">
        <f>COUNTIFS(Attd_Sheet[Student ID],Attd_Sheet[[#This Row],[Student ID]])</f>
        <v>0</v>
      </c>
      <c r="B2212" s="13"/>
      <c r="C2212" s="13"/>
      <c r="D2212" s="76"/>
      <c r="E2212" s="75"/>
      <c r="F2212" s="15"/>
      <c r="G2212" s="78"/>
      <c r="H2212" s="15"/>
      <c r="I2212" s="193"/>
      <c r="J2212" s="77"/>
      <c r="K2212" s="4"/>
      <c r="L2212" s="4"/>
      <c r="M2212" s="4"/>
      <c r="N2212" s="185"/>
      <c r="O2212" s="4"/>
      <c r="P2212" s="4"/>
      <c r="Q2212" s="4"/>
      <c r="R2212" s="4"/>
      <c r="S2212" s="4"/>
      <c r="T2212" s="4"/>
      <c r="U2212" s="4"/>
      <c r="V2212" s="4"/>
      <c r="W2212" s="185"/>
      <c r="X2212" s="4"/>
      <c r="Y2212" s="4"/>
      <c r="Z2212" s="4"/>
      <c r="AA2212" s="4"/>
      <c r="AB2212" s="4"/>
      <c r="AC2212" s="4"/>
      <c r="AD2212" s="4"/>
      <c r="AE2212" s="236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5">
        <f ca="1">COUNTIFS(INDIRECT(Data!$J$2),"&lt;&gt;")</f>
        <v>0</v>
      </c>
      <c r="AQ2212" s="45">
        <f ca="1">COUNTIFS(INDIRECT(Data!$J$2),"P")</f>
        <v>0</v>
      </c>
      <c r="AR2212" s="45">
        <f ca="1">COUNTIFS(INDIRECT(Data!$J$2),"A")</f>
        <v>0</v>
      </c>
      <c r="AS2212" s="46">
        <f ca="1">COUNTIFS(INDIRECT(Data!$J$2),"L")</f>
        <v>0</v>
      </c>
      <c r="AT2212" s="47" t="str">
        <f ca="1">IFERROR(Attd_Sheet[[#This Row],[Classes Attended]]/Attd_Sheet[[#This Row],[Column1]],"")</f>
        <v/>
      </c>
      <c r="AU2212" s="26"/>
    </row>
    <row r="2213" spans="1:47" hidden="1" x14ac:dyDescent="0.25">
      <c r="A2213" s="42">
        <f>COUNTIFS(Attd_Sheet[Student ID],Attd_Sheet[[#This Row],[Student ID]])</f>
        <v>0</v>
      </c>
      <c r="B2213" s="13"/>
      <c r="C2213" s="13"/>
      <c r="D2213" s="76"/>
      <c r="E2213" s="75"/>
      <c r="F2213" s="15"/>
      <c r="G2213" s="78"/>
      <c r="H2213" s="15"/>
      <c r="I2213" s="193"/>
      <c r="J2213" s="77"/>
      <c r="K2213" s="4"/>
      <c r="L2213" s="4"/>
      <c r="M2213" s="4"/>
      <c r="N2213" s="185"/>
      <c r="O2213" s="4"/>
      <c r="P2213" s="4"/>
      <c r="Q2213" s="4"/>
      <c r="R2213" s="4"/>
      <c r="S2213" s="4"/>
      <c r="T2213" s="4"/>
      <c r="U2213" s="4"/>
      <c r="V2213" s="4"/>
      <c r="W2213" s="185"/>
      <c r="X2213" s="4"/>
      <c r="Y2213" s="4"/>
      <c r="Z2213" s="4"/>
      <c r="AA2213" s="4"/>
      <c r="AB2213" s="4"/>
      <c r="AC2213" s="4"/>
      <c r="AD2213" s="4"/>
      <c r="AE2213" s="236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5">
        <f ca="1">COUNTIFS(INDIRECT(Data!$J$2),"&lt;&gt;")</f>
        <v>0</v>
      </c>
      <c r="AQ2213" s="45">
        <f ca="1">COUNTIFS(INDIRECT(Data!$J$2),"P")</f>
        <v>0</v>
      </c>
      <c r="AR2213" s="45">
        <f ca="1">COUNTIFS(INDIRECT(Data!$J$2),"A")</f>
        <v>0</v>
      </c>
      <c r="AS2213" s="46">
        <f ca="1">COUNTIFS(INDIRECT(Data!$J$2),"L")</f>
        <v>0</v>
      </c>
      <c r="AT2213" s="47" t="str">
        <f ca="1">IFERROR(Attd_Sheet[[#This Row],[Classes Attended]]/Attd_Sheet[[#This Row],[Column1]],"")</f>
        <v/>
      </c>
      <c r="AU2213" s="26"/>
    </row>
    <row r="2214" spans="1:47" hidden="1" x14ac:dyDescent="0.25">
      <c r="A2214" s="42">
        <f>COUNTIFS(Attd_Sheet[Student ID],Attd_Sheet[[#This Row],[Student ID]])</f>
        <v>0</v>
      </c>
      <c r="B2214" s="13"/>
      <c r="C2214" s="13"/>
      <c r="D2214" s="76"/>
      <c r="E2214" s="75"/>
      <c r="F2214" s="15"/>
      <c r="G2214" s="78"/>
      <c r="H2214" s="15"/>
      <c r="I2214" s="193"/>
      <c r="J2214" s="77"/>
      <c r="K2214" s="4"/>
      <c r="L2214" s="4"/>
      <c r="M2214" s="4"/>
      <c r="N2214" s="185"/>
      <c r="O2214" s="4"/>
      <c r="P2214" s="4"/>
      <c r="Q2214" s="4"/>
      <c r="R2214" s="4"/>
      <c r="S2214" s="4"/>
      <c r="T2214" s="4"/>
      <c r="U2214" s="4"/>
      <c r="V2214" s="4"/>
      <c r="W2214" s="185"/>
      <c r="X2214" s="4"/>
      <c r="Y2214" s="4"/>
      <c r="Z2214" s="4"/>
      <c r="AA2214" s="4"/>
      <c r="AB2214" s="4"/>
      <c r="AC2214" s="4"/>
      <c r="AD2214" s="4"/>
      <c r="AE2214" s="236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5">
        <f ca="1">COUNTIFS(INDIRECT(Data!$J$2),"&lt;&gt;")</f>
        <v>0</v>
      </c>
      <c r="AQ2214" s="45">
        <f ca="1">COUNTIFS(INDIRECT(Data!$J$2),"P")</f>
        <v>0</v>
      </c>
      <c r="AR2214" s="45">
        <f ca="1">COUNTIFS(INDIRECT(Data!$J$2),"A")</f>
        <v>0</v>
      </c>
      <c r="AS2214" s="46">
        <f ca="1">COUNTIFS(INDIRECT(Data!$J$2),"L")</f>
        <v>0</v>
      </c>
      <c r="AT2214" s="47" t="str">
        <f ca="1">IFERROR(Attd_Sheet[[#This Row],[Classes Attended]]/Attd_Sheet[[#This Row],[Column1]],"")</f>
        <v/>
      </c>
      <c r="AU2214" s="26"/>
    </row>
    <row r="2215" spans="1:47" hidden="1" x14ac:dyDescent="0.25">
      <c r="A2215" s="42">
        <f>COUNTIFS(Attd_Sheet[Student ID],Attd_Sheet[[#This Row],[Student ID]])</f>
        <v>0</v>
      </c>
      <c r="B2215" s="13"/>
      <c r="C2215" s="13"/>
      <c r="D2215" s="76"/>
      <c r="E2215" s="75"/>
      <c r="F2215" s="15"/>
      <c r="G2215" s="78"/>
      <c r="H2215" s="15"/>
      <c r="I2215" s="193"/>
      <c r="J2215" s="77"/>
      <c r="K2215" s="4"/>
      <c r="L2215" s="4"/>
      <c r="M2215" s="4"/>
      <c r="N2215" s="185"/>
      <c r="O2215" s="4"/>
      <c r="P2215" s="4"/>
      <c r="Q2215" s="4"/>
      <c r="R2215" s="4"/>
      <c r="S2215" s="4"/>
      <c r="T2215" s="4"/>
      <c r="U2215" s="4"/>
      <c r="V2215" s="4"/>
      <c r="W2215" s="185"/>
      <c r="X2215" s="4"/>
      <c r="Y2215" s="4"/>
      <c r="Z2215" s="4"/>
      <c r="AA2215" s="4"/>
      <c r="AB2215" s="4"/>
      <c r="AC2215" s="4"/>
      <c r="AD2215" s="4"/>
      <c r="AE2215" s="236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5">
        <f ca="1">COUNTIFS(INDIRECT(Data!$J$2),"&lt;&gt;")</f>
        <v>0</v>
      </c>
      <c r="AQ2215" s="45">
        <f ca="1">COUNTIFS(INDIRECT(Data!$J$2),"P")</f>
        <v>0</v>
      </c>
      <c r="AR2215" s="45">
        <f ca="1">COUNTIFS(INDIRECT(Data!$J$2),"A")</f>
        <v>0</v>
      </c>
      <c r="AS2215" s="46">
        <f ca="1">COUNTIFS(INDIRECT(Data!$J$2),"L")</f>
        <v>0</v>
      </c>
      <c r="AT2215" s="47" t="str">
        <f ca="1">IFERROR(Attd_Sheet[[#This Row],[Classes Attended]]/Attd_Sheet[[#This Row],[Column1]],"")</f>
        <v/>
      </c>
      <c r="AU2215" s="26"/>
    </row>
    <row r="2216" spans="1:47" hidden="1" x14ac:dyDescent="0.25">
      <c r="A2216" s="42">
        <f>COUNTIFS(Attd_Sheet[Student ID],Attd_Sheet[[#This Row],[Student ID]])</f>
        <v>0</v>
      </c>
      <c r="B2216" s="13"/>
      <c r="C2216" s="13"/>
      <c r="D2216" s="76"/>
      <c r="E2216" s="75"/>
      <c r="F2216" s="15"/>
      <c r="G2216" s="78"/>
      <c r="H2216" s="15"/>
      <c r="I2216" s="193"/>
      <c r="J2216" s="77"/>
      <c r="K2216" s="4"/>
      <c r="L2216" s="4"/>
      <c r="M2216" s="4"/>
      <c r="N2216" s="185"/>
      <c r="O2216" s="4"/>
      <c r="P2216" s="4"/>
      <c r="Q2216" s="4"/>
      <c r="R2216" s="4"/>
      <c r="S2216" s="4"/>
      <c r="T2216" s="4"/>
      <c r="U2216" s="4"/>
      <c r="V2216" s="4"/>
      <c r="W2216" s="185"/>
      <c r="X2216" s="4"/>
      <c r="Y2216" s="4"/>
      <c r="Z2216" s="4"/>
      <c r="AA2216" s="4"/>
      <c r="AB2216" s="4"/>
      <c r="AC2216" s="4"/>
      <c r="AD2216" s="4"/>
      <c r="AE2216" s="236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5">
        <f ca="1">COUNTIFS(INDIRECT(Data!$J$2),"&lt;&gt;")</f>
        <v>0</v>
      </c>
      <c r="AQ2216" s="45">
        <f ca="1">COUNTIFS(INDIRECT(Data!$J$2),"P")</f>
        <v>0</v>
      </c>
      <c r="AR2216" s="45">
        <f ca="1">COUNTIFS(INDIRECT(Data!$J$2),"A")</f>
        <v>0</v>
      </c>
      <c r="AS2216" s="46">
        <f ca="1">COUNTIFS(INDIRECT(Data!$J$2),"L")</f>
        <v>0</v>
      </c>
      <c r="AT2216" s="47" t="str">
        <f ca="1">IFERROR(Attd_Sheet[[#This Row],[Classes Attended]]/Attd_Sheet[[#This Row],[Column1]],"")</f>
        <v/>
      </c>
      <c r="AU2216" s="26"/>
    </row>
    <row r="2217" spans="1:47" hidden="1" x14ac:dyDescent="0.25">
      <c r="A2217" s="42">
        <f>COUNTIFS(Attd_Sheet[Student ID],Attd_Sheet[[#This Row],[Student ID]])</f>
        <v>0</v>
      </c>
      <c r="B2217" s="13"/>
      <c r="C2217" s="13"/>
      <c r="D2217" s="76"/>
      <c r="E2217" s="75"/>
      <c r="F2217" s="15"/>
      <c r="G2217" s="78"/>
      <c r="H2217" s="15"/>
      <c r="I2217" s="193"/>
      <c r="J2217" s="77"/>
      <c r="K2217" s="4"/>
      <c r="L2217" s="4"/>
      <c r="M2217" s="4"/>
      <c r="N2217" s="185"/>
      <c r="O2217" s="4"/>
      <c r="P2217" s="4"/>
      <c r="Q2217" s="4"/>
      <c r="R2217" s="4"/>
      <c r="S2217" s="4"/>
      <c r="T2217" s="4"/>
      <c r="U2217" s="4"/>
      <c r="V2217" s="4"/>
      <c r="W2217" s="185"/>
      <c r="X2217" s="4"/>
      <c r="Y2217" s="4"/>
      <c r="Z2217" s="4"/>
      <c r="AA2217" s="4"/>
      <c r="AB2217" s="4"/>
      <c r="AC2217" s="4"/>
      <c r="AD2217" s="4"/>
      <c r="AE2217" s="236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5">
        <f ca="1">COUNTIFS(INDIRECT(Data!$J$2),"&lt;&gt;")</f>
        <v>0</v>
      </c>
      <c r="AQ2217" s="45">
        <f ca="1">COUNTIFS(INDIRECT(Data!$J$2),"P")</f>
        <v>0</v>
      </c>
      <c r="AR2217" s="45">
        <f ca="1">COUNTIFS(INDIRECT(Data!$J$2),"A")</f>
        <v>0</v>
      </c>
      <c r="AS2217" s="46">
        <f ca="1">COUNTIFS(INDIRECT(Data!$J$2),"L")</f>
        <v>0</v>
      </c>
      <c r="AT2217" s="47" t="str">
        <f ca="1">IFERROR(Attd_Sheet[[#This Row],[Classes Attended]]/Attd_Sheet[[#This Row],[Column1]],"")</f>
        <v/>
      </c>
      <c r="AU2217" s="26"/>
    </row>
    <row r="2218" spans="1:47" hidden="1" x14ac:dyDescent="0.25">
      <c r="A2218" s="42">
        <f>COUNTIFS(Attd_Sheet[Student ID],Attd_Sheet[[#This Row],[Student ID]])</f>
        <v>0</v>
      </c>
      <c r="B2218" s="13"/>
      <c r="C2218" s="13"/>
      <c r="D2218" s="76"/>
      <c r="E2218" s="75"/>
      <c r="F2218" s="15"/>
      <c r="G2218" s="78"/>
      <c r="H2218" s="15"/>
      <c r="I2218" s="193"/>
      <c r="J2218" s="77"/>
      <c r="K2218" s="4"/>
      <c r="L2218" s="4"/>
      <c r="M2218" s="4"/>
      <c r="N2218" s="185"/>
      <c r="O2218" s="4"/>
      <c r="P2218" s="4"/>
      <c r="Q2218" s="4"/>
      <c r="R2218" s="4"/>
      <c r="S2218" s="4"/>
      <c r="T2218" s="4"/>
      <c r="U2218" s="4"/>
      <c r="V2218" s="4"/>
      <c r="W2218" s="185"/>
      <c r="X2218" s="4"/>
      <c r="Y2218" s="4"/>
      <c r="Z2218" s="4"/>
      <c r="AA2218" s="4"/>
      <c r="AB2218" s="4"/>
      <c r="AC2218" s="4"/>
      <c r="AD2218" s="4"/>
      <c r="AE2218" s="236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5">
        <f ca="1">COUNTIFS(INDIRECT(Data!$J$2),"&lt;&gt;")</f>
        <v>0</v>
      </c>
      <c r="AQ2218" s="45">
        <f ca="1">COUNTIFS(INDIRECT(Data!$J$2),"P")</f>
        <v>0</v>
      </c>
      <c r="AR2218" s="45">
        <f ca="1">COUNTIFS(INDIRECT(Data!$J$2),"A")</f>
        <v>0</v>
      </c>
      <c r="AS2218" s="46">
        <f ca="1">COUNTIFS(INDIRECT(Data!$J$2),"L")</f>
        <v>0</v>
      </c>
      <c r="AT2218" s="47" t="str">
        <f ca="1">IFERROR(Attd_Sheet[[#This Row],[Classes Attended]]/Attd_Sheet[[#This Row],[Column1]],"")</f>
        <v/>
      </c>
      <c r="AU2218" s="26"/>
    </row>
    <row r="2219" spans="1:47" hidden="1" x14ac:dyDescent="0.25">
      <c r="A2219" s="42">
        <f>COUNTIFS(Attd_Sheet[Student ID],Attd_Sheet[[#This Row],[Student ID]])</f>
        <v>0</v>
      </c>
      <c r="B2219" s="13"/>
      <c r="C2219" s="13"/>
      <c r="D2219" s="76"/>
      <c r="E2219" s="75"/>
      <c r="F2219" s="15"/>
      <c r="G2219" s="78"/>
      <c r="H2219" s="15"/>
      <c r="I2219" s="193"/>
      <c r="J2219" s="77"/>
      <c r="K2219" s="4"/>
      <c r="L2219" s="4"/>
      <c r="M2219" s="4"/>
      <c r="N2219" s="185"/>
      <c r="O2219" s="4"/>
      <c r="P2219" s="4"/>
      <c r="Q2219" s="4"/>
      <c r="R2219" s="4"/>
      <c r="S2219" s="4"/>
      <c r="T2219" s="4"/>
      <c r="U2219" s="4"/>
      <c r="V2219" s="4"/>
      <c r="W2219" s="185"/>
      <c r="X2219" s="4"/>
      <c r="Y2219" s="4"/>
      <c r="Z2219" s="4"/>
      <c r="AA2219" s="4"/>
      <c r="AB2219" s="4"/>
      <c r="AC2219" s="4"/>
      <c r="AD2219" s="4"/>
      <c r="AE2219" s="236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5">
        <f ca="1">COUNTIFS(INDIRECT(Data!$J$2),"&lt;&gt;")</f>
        <v>0</v>
      </c>
      <c r="AQ2219" s="45">
        <f ca="1">COUNTIFS(INDIRECT(Data!$J$2),"P")</f>
        <v>0</v>
      </c>
      <c r="AR2219" s="45">
        <f ca="1">COUNTIFS(INDIRECT(Data!$J$2),"A")</f>
        <v>0</v>
      </c>
      <c r="AS2219" s="46">
        <f ca="1">COUNTIFS(INDIRECT(Data!$J$2),"L")</f>
        <v>0</v>
      </c>
      <c r="AT2219" s="47" t="str">
        <f ca="1">IFERROR(Attd_Sheet[[#This Row],[Classes Attended]]/Attd_Sheet[[#This Row],[Column1]],"")</f>
        <v/>
      </c>
      <c r="AU2219" s="26"/>
    </row>
    <row r="2220" spans="1:47" hidden="1" x14ac:dyDescent="0.25">
      <c r="A2220" s="42">
        <f>COUNTIFS(Attd_Sheet[Student ID],Attd_Sheet[[#This Row],[Student ID]])</f>
        <v>0</v>
      </c>
      <c r="B2220" s="13"/>
      <c r="C2220" s="13"/>
      <c r="D2220" s="76"/>
      <c r="E2220" s="75"/>
      <c r="F2220" s="15"/>
      <c r="G2220" s="78"/>
      <c r="H2220" s="15"/>
      <c r="I2220" s="193"/>
      <c r="J2220" s="77"/>
      <c r="K2220" s="4"/>
      <c r="L2220" s="4"/>
      <c r="M2220" s="4"/>
      <c r="N2220" s="185"/>
      <c r="O2220" s="4"/>
      <c r="P2220" s="4"/>
      <c r="Q2220" s="4"/>
      <c r="R2220" s="4"/>
      <c r="S2220" s="4"/>
      <c r="T2220" s="4"/>
      <c r="U2220" s="4"/>
      <c r="V2220" s="4"/>
      <c r="W2220" s="185"/>
      <c r="X2220" s="4"/>
      <c r="Y2220" s="4"/>
      <c r="Z2220" s="4"/>
      <c r="AA2220" s="4"/>
      <c r="AB2220" s="4"/>
      <c r="AC2220" s="4"/>
      <c r="AD2220" s="4"/>
      <c r="AE2220" s="236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5">
        <f ca="1">COUNTIFS(INDIRECT(Data!$J$2),"&lt;&gt;")</f>
        <v>0</v>
      </c>
      <c r="AQ2220" s="45">
        <f ca="1">COUNTIFS(INDIRECT(Data!$J$2),"P")</f>
        <v>0</v>
      </c>
      <c r="AR2220" s="45">
        <f ca="1">COUNTIFS(INDIRECT(Data!$J$2),"A")</f>
        <v>0</v>
      </c>
      <c r="AS2220" s="46">
        <f ca="1">COUNTIFS(INDIRECT(Data!$J$2),"L")</f>
        <v>0</v>
      </c>
      <c r="AT2220" s="47" t="str">
        <f ca="1">IFERROR(Attd_Sheet[[#This Row],[Classes Attended]]/Attd_Sheet[[#This Row],[Column1]],"")</f>
        <v/>
      </c>
      <c r="AU2220" s="26"/>
    </row>
    <row r="2221" spans="1:47" hidden="1" x14ac:dyDescent="0.25">
      <c r="A2221" s="42">
        <f>COUNTIFS(Attd_Sheet[Student ID],Attd_Sheet[[#This Row],[Student ID]])</f>
        <v>0</v>
      </c>
      <c r="B2221" s="13"/>
      <c r="C2221" s="13"/>
      <c r="D2221" s="76"/>
      <c r="E2221" s="75"/>
      <c r="F2221" s="15"/>
      <c r="G2221" s="78"/>
      <c r="H2221" s="15"/>
      <c r="I2221" s="193"/>
      <c r="J2221" s="77"/>
      <c r="K2221" s="4"/>
      <c r="L2221" s="4"/>
      <c r="M2221" s="4"/>
      <c r="N2221" s="185"/>
      <c r="O2221" s="4"/>
      <c r="P2221" s="4"/>
      <c r="Q2221" s="4"/>
      <c r="R2221" s="4"/>
      <c r="S2221" s="4"/>
      <c r="T2221" s="4"/>
      <c r="U2221" s="4"/>
      <c r="V2221" s="4"/>
      <c r="W2221" s="185"/>
      <c r="X2221" s="4"/>
      <c r="Y2221" s="4"/>
      <c r="Z2221" s="4"/>
      <c r="AA2221" s="4"/>
      <c r="AB2221" s="4"/>
      <c r="AC2221" s="4"/>
      <c r="AD2221" s="4"/>
      <c r="AE2221" s="236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5">
        <f ca="1">COUNTIFS(INDIRECT(Data!$J$2),"&lt;&gt;")</f>
        <v>0</v>
      </c>
      <c r="AQ2221" s="45">
        <f ca="1">COUNTIFS(INDIRECT(Data!$J$2),"P")</f>
        <v>0</v>
      </c>
      <c r="AR2221" s="45">
        <f ca="1">COUNTIFS(INDIRECT(Data!$J$2),"A")</f>
        <v>0</v>
      </c>
      <c r="AS2221" s="46">
        <f ca="1">COUNTIFS(INDIRECT(Data!$J$2),"L")</f>
        <v>0</v>
      </c>
      <c r="AT2221" s="47" t="str">
        <f ca="1">IFERROR(Attd_Sheet[[#This Row],[Classes Attended]]/Attd_Sheet[[#This Row],[Column1]],"")</f>
        <v/>
      </c>
      <c r="AU2221" s="26"/>
    </row>
    <row r="2222" spans="1:47" hidden="1" x14ac:dyDescent="0.25">
      <c r="A2222" s="42">
        <f>COUNTIFS(Attd_Sheet[Student ID],Attd_Sheet[[#This Row],[Student ID]])</f>
        <v>0</v>
      </c>
      <c r="B2222" s="13"/>
      <c r="C2222" s="13"/>
      <c r="D2222" s="76"/>
      <c r="E2222" s="75"/>
      <c r="F2222" s="15"/>
      <c r="G2222" s="78"/>
      <c r="H2222" s="15"/>
      <c r="I2222" s="193"/>
      <c r="J2222" s="77"/>
      <c r="K2222" s="4"/>
      <c r="L2222" s="4"/>
      <c r="M2222" s="4"/>
      <c r="N2222" s="185"/>
      <c r="O2222" s="4"/>
      <c r="P2222" s="4"/>
      <c r="Q2222" s="4"/>
      <c r="R2222" s="4"/>
      <c r="S2222" s="4"/>
      <c r="T2222" s="4"/>
      <c r="U2222" s="4"/>
      <c r="V2222" s="4"/>
      <c r="W2222" s="185"/>
      <c r="X2222" s="4"/>
      <c r="Y2222" s="4"/>
      <c r="Z2222" s="4"/>
      <c r="AA2222" s="4"/>
      <c r="AB2222" s="4"/>
      <c r="AC2222" s="4"/>
      <c r="AD2222" s="4"/>
      <c r="AE2222" s="236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5">
        <f ca="1">COUNTIFS(INDIRECT(Data!$J$2),"&lt;&gt;")</f>
        <v>0</v>
      </c>
      <c r="AQ2222" s="45">
        <f ca="1">COUNTIFS(INDIRECT(Data!$J$2),"P")</f>
        <v>0</v>
      </c>
      <c r="AR2222" s="45">
        <f ca="1">COUNTIFS(INDIRECT(Data!$J$2),"A")</f>
        <v>0</v>
      </c>
      <c r="AS2222" s="46">
        <f ca="1">COUNTIFS(INDIRECT(Data!$J$2),"L")</f>
        <v>0</v>
      </c>
      <c r="AT2222" s="47" t="str">
        <f ca="1">IFERROR(Attd_Sheet[[#This Row],[Classes Attended]]/Attd_Sheet[[#This Row],[Column1]],"")</f>
        <v/>
      </c>
      <c r="AU2222" s="26"/>
    </row>
    <row r="2223" spans="1:47" hidden="1" x14ac:dyDescent="0.25">
      <c r="A2223" s="42">
        <f>COUNTIFS(Attd_Sheet[Student ID],Attd_Sheet[[#This Row],[Student ID]])</f>
        <v>0</v>
      </c>
      <c r="B2223" s="13"/>
      <c r="C2223" s="13"/>
      <c r="D2223" s="76"/>
      <c r="E2223" s="75"/>
      <c r="F2223" s="15"/>
      <c r="G2223" s="78"/>
      <c r="H2223" s="15"/>
      <c r="I2223" s="193"/>
      <c r="J2223" s="77"/>
      <c r="K2223" s="4"/>
      <c r="L2223" s="4"/>
      <c r="M2223" s="4"/>
      <c r="N2223" s="185"/>
      <c r="O2223" s="4"/>
      <c r="P2223" s="4"/>
      <c r="Q2223" s="4"/>
      <c r="R2223" s="4"/>
      <c r="S2223" s="4"/>
      <c r="T2223" s="4"/>
      <c r="U2223" s="4"/>
      <c r="V2223" s="4"/>
      <c r="W2223" s="185"/>
      <c r="X2223" s="4"/>
      <c r="Y2223" s="4"/>
      <c r="Z2223" s="4"/>
      <c r="AA2223" s="4"/>
      <c r="AB2223" s="4"/>
      <c r="AC2223" s="4"/>
      <c r="AD2223" s="4"/>
      <c r="AE2223" s="236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5">
        <f ca="1">COUNTIFS(INDIRECT(Data!$J$2),"&lt;&gt;")</f>
        <v>0</v>
      </c>
      <c r="AQ2223" s="45">
        <f ca="1">COUNTIFS(INDIRECT(Data!$J$2),"P")</f>
        <v>0</v>
      </c>
      <c r="AR2223" s="45">
        <f ca="1">COUNTIFS(INDIRECT(Data!$J$2),"A")</f>
        <v>0</v>
      </c>
      <c r="AS2223" s="46">
        <f ca="1">COUNTIFS(INDIRECT(Data!$J$2),"L")</f>
        <v>0</v>
      </c>
      <c r="AT2223" s="47" t="str">
        <f ca="1">IFERROR(Attd_Sheet[[#This Row],[Classes Attended]]/Attd_Sheet[[#This Row],[Column1]],"")</f>
        <v/>
      </c>
      <c r="AU2223" s="26"/>
    </row>
    <row r="2224" spans="1:47" hidden="1" x14ac:dyDescent="0.25">
      <c r="A2224" s="42">
        <f>COUNTIFS(Attd_Sheet[Student ID],Attd_Sheet[[#This Row],[Student ID]])</f>
        <v>0</v>
      </c>
      <c r="B2224" s="13"/>
      <c r="C2224" s="13"/>
      <c r="D2224" s="76"/>
      <c r="E2224" s="75"/>
      <c r="F2224" s="15"/>
      <c r="G2224" s="78"/>
      <c r="H2224" s="15"/>
      <c r="I2224" s="193"/>
      <c r="J2224" s="77"/>
      <c r="K2224" s="4"/>
      <c r="L2224" s="4"/>
      <c r="M2224" s="4"/>
      <c r="N2224" s="185"/>
      <c r="O2224" s="4"/>
      <c r="P2224" s="4"/>
      <c r="Q2224" s="4"/>
      <c r="R2224" s="4"/>
      <c r="S2224" s="4"/>
      <c r="T2224" s="4"/>
      <c r="U2224" s="4"/>
      <c r="V2224" s="4"/>
      <c r="W2224" s="185"/>
      <c r="X2224" s="4"/>
      <c r="Y2224" s="4"/>
      <c r="Z2224" s="4"/>
      <c r="AA2224" s="4"/>
      <c r="AB2224" s="4"/>
      <c r="AC2224" s="4"/>
      <c r="AD2224" s="4"/>
      <c r="AE2224" s="236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5">
        <f ca="1">COUNTIFS(INDIRECT(Data!$J$2),"&lt;&gt;")</f>
        <v>0</v>
      </c>
      <c r="AQ2224" s="45">
        <f ca="1">COUNTIFS(INDIRECT(Data!$J$2),"P")</f>
        <v>0</v>
      </c>
      <c r="AR2224" s="45">
        <f ca="1">COUNTIFS(INDIRECT(Data!$J$2),"A")</f>
        <v>0</v>
      </c>
      <c r="AS2224" s="46">
        <f ca="1">COUNTIFS(INDIRECT(Data!$J$2),"L")</f>
        <v>0</v>
      </c>
      <c r="AT2224" s="47" t="str">
        <f ca="1">IFERROR(Attd_Sheet[[#This Row],[Classes Attended]]/Attd_Sheet[[#This Row],[Column1]],"")</f>
        <v/>
      </c>
      <c r="AU2224" s="26"/>
    </row>
    <row r="2225" spans="1:47" hidden="1" x14ac:dyDescent="0.25">
      <c r="A2225" s="42">
        <f>COUNTIFS(Attd_Sheet[Student ID],Attd_Sheet[[#This Row],[Student ID]])</f>
        <v>0</v>
      </c>
      <c r="B2225" s="13"/>
      <c r="C2225" s="13"/>
      <c r="D2225" s="76"/>
      <c r="E2225" s="75"/>
      <c r="F2225" s="15"/>
      <c r="G2225" s="78"/>
      <c r="H2225" s="15"/>
      <c r="I2225" s="193"/>
      <c r="J2225" s="77"/>
      <c r="K2225" s="4"/>
      <c r="L2225" s="4"/>
      <c r="M2225" s="4"/>
      <c r="N2225" s="185"/>
      <c r="O2225" s="4"/>
      <c r="P2225" s="4"/>
      <c r="Q2225" s="4"/>
      <c r="R2225" s="4"/>
      <c r="S2225" s="4"/>
      <c r="T2225" s="4"/>
      <c r="U2225" s="4"/>
      <c r="V2225" s="4"/>
      <c r="W2225" s="185"/>
      <c r="X2225" s="4"/>
      <c r="Y2225" s="4"/>
      <c r="Z2225" s="4"/>
      <c r="AA2225" s="4"/>
      <c r="AB2225" s="4"/>
      <c r="AC2225" s="4"/>
      <c r="AD2225" s="4"/>
      <c r="AE2225" s="236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5">
        <f ca="1">COUNTIFS(INDIRECT(Data!$J$2),"&lt;&gt;")</f>
        <v>0</v>
      </c>
      <c r="AQ2225" s="45">
        <f ca="1">COUNTIFS(INDIRECT(Data!$J$2),"P")</f>
        <v>0</v>
      </c>
      <c r="AR2225" s="45">
        <f ca="1">COUNTIFS(INDIRECT(Data!$J$2),"A")</f>
        <v>0</v>
      </c>
      <c r="AS2225" s="46">
        <f ca="1">COUNTIFS(INDIRECT(Data!$J$2),"L")</f>
        <v>0</v>
      </c>
      <c r="AT2225" s="47" t="str">
        <f ca="1">IFERROR(Attd_Sheet[[#This Row],[Classes Attended]]/Attd_Sheet[[#This Row],[Column1]],"")</f>
        <v/>
      </c>
      <c r="AU2225" s="26"/>
    </row>
    <row r="2226" spans="1:47" hidden="1" x14ac:dyDescent="0.25">
      <c r="A2226" s="42">
        <f>COUNTIFS(Attd_Sheet[Student ID],Attd_Sheet[[#This Row],[Student ID]])</f>
        <v>0</v>
      </c>
      <c r="B2226" s="13"/>
      <c r="C2226" s="13"/>
      <c r="D2226" s="76"/>
      <c r="E2226" s="75"/>
      <c r="F2226" s="15"/>
      <c r="G2226" s="78"/>
      <c r="H2226" s="15"/>
      <c r="I2226" s="193"/>
      <c r="J2226" s="77"/>
      <c r="K2226" s="4"/>
      <c r="L2226" s="4"/>
      <c r="M2226" s="4"/>
      <c r="N2226" s="185"/>
      <c r="O2226" s="4"/>
      <c r="P2226" s="4"/>
      <c r="Q2226" s="4"/>
      <c r="R2226" s="4"/>
      <c r="S2226" s="4"/>
      <c r="T2226" s="4"/>
      <c r="U2226" s="4"/>
      <c r="V2226" s="4"/>
      <c r="W2226" s="185"/>
      <c r="X2226" s="4"/>
      <c r="Y2226" s="4"/>
      <c r="Z2226" s="4"/>
      <c r="AA2226" s="4"/>
      <c r="AB2226" s="4"/>
      <c r="AC2226" s="4"/>
      <c r="AD2226" s="4"/>
      <c r="AE2226" s="236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5">
        <f ca="1">COUNTIFS(INDIRECT(Data!$J$2),"&lt;&gt;")</f>
        <v>0</v>
      </c>
      <c r="AQ2226" s="45">
        <f ca="1">COUNTIFS(INDIRECT(Data!$J$2),"P")</f>
        <v>0</v>
      </c>
      <c r="AR2226" s="45">
        <f ca="1">COUNTIFS(INDIRECT(Data!$J$2),"A")</f>
        <v>0</v>
      </c>
      <c r="AS2226" s="46">
        <f ca="1">COUNTIFS(INDIRECT(Data!$J$2),"L")</f>
        <v>0</v>
      </c>
      <c r="AT2226" s="47" t="str">
        <f ca="1">IFERROR(Attd_Sheet[[#This Row],[Classes Attended]]/Attd_Sheet[[#This Row],[Column1]],"")</f>
        <v/>
      </c>
      <c r="AU2226" s="26"/>
    </row>
    <row r="2227" spans="1:47" hidden="1" x14ac:dyDescent="0.25">
      <c r="A2227" s="42">
        <f>COUNTIFS(Attd_Sheet[Student ID],Attd_Sheet[[#This Row],[Student ID]])</f>
        <v>0</v>
      </c>
      <c r="B2227" s="13"/>
      <c r="C2227" s="13"/>
      <c r="D2227" s="76"/>
      <c r="E2227" s="75"/>
      <c r="F2227" s="15"/>
      <c r="G2227" s="78"/>
      <c r="H2227" s="15"/>
      <c r="I2227" s="193"/>
      <c r="J2227" s="77"/>
      <c r="K2227" s="4"/>
      <c r="L2227" s="4"/>
      <c r="M2227" s="4"/>
      <c r="N2227" s="185"/>
      <c r="O2227" s="4"/>
      <c r="P2227" s="4"/>
      <c r="Q2227" s="4"/>
      <c r="R2227" s="4"/>
      <c r="S2227" s="4"/>
      <c r="T2227" s="4"/>
      <c r="U2227" s="4"/>
      <c r="V2227" s="4"/>
      <c r="W2227" s="185"/>
      <c r="X2227" s="4"/>
      <c r="Y2227" s="4"/>
      <c r="Z2227" s="4"/>
      <c r="AA2227" s="4"/>
      <c r="AB2227" s="4"/>
      <c r="AC2227" s="4"/>
      <c r="AD2227" s="4"/>
      <c r="AE2227" s="236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5">
        <f ca="1">COUNTIFS(INDIRECT(Data!$J$2),"&lt;&gt;")</f>
        <v>0</v>
      </c>
      <c r="AQ2227" s="45">
        <f ca="1">COUNTIFS(INDIRECT(Data!$J$2),"P")</f>
        <v>0</v>
      </c>
      <c r="AR2227" s="45">
        <f ca="1">COUNTIFS(INDIRECT(Data!$J$2),"A")</f>
        <v>0</v>
      </c>
      <c r="AS2227" s="46">
        <f ca="1">COUNTIFS(INDIRECT(Data!$J$2),"L")</f>
        <v>0</v>
      </c>
      <c r="AT2227" s="47" t="str">
        <f ca="1">IFERROR(Attd_Sheet[[#This Row],[Classes Attended]]/Attd_Sheet[[#This Row],[Column1]],"")</f>
        <v/>
      </c>
      <c r="AU2227" s="26"/>
    </row>
    <row r="2228" spans="1:47" hidden="1" x14ac:dyDescent="0.25">
      <c r="A2228" s="42">
        <f>COUNTIFS(Attd_Sheet[Student ID],Attd_Sheet[[#This Row],[Student ID]])</f>
        <v>0</v>
      </c>
      <c r="B2228" s="13"/>
      <c r="C2228" s="13"/>
      <c r="D2228" s="76"/>
      <c r="E2228" s="75"/>
      <c r="F2228" s="15"/>
      <c r="G2228" s="78"/>
      <c r="H2228" s="15"/>
      <c r="I2228" s="193"/>
      <c r="J2228" s="77"/>
      <c r="K2228" s="4"/>
      <c r="L2228" s="4"/>
      <c r="M2228" s="4"/>
      <c r="N2228" s="185"/>
      <c r="O2228" s="4"/>
      <c r="P2228" s="4"/>
      <c r="Q2228" s="4"/>
      <c r="R2228" s="4"/>
      <c r="S2228" s="4"/>
      <c r="T2228" s="4"/>
      <c r="U2228" s="4"/>
      <c r="V2228" s="4"/>
      <c r="W2228" s="185"/>
      <c r="X2228" s="4"/>
      <c r="Y2228" s="4"/>
      <c r="Z2228" s="4"/>
      <c r="AA2228" s="4"/>
      <c r="AB2228" s="4"/>
      <c r="AC2228" s="4"/>
      <c r="AD2228" s="4"/>
      <c r="AE2228" s="236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5">
        <f ca="1">COUNTIFS(INDIRECT(Data!$J$2),"&lt;&gt;")</f>
        <v>0</v>
      </c>
      <c r="AQ2228" s="45">
        <f ca="1">COUNTIFS(INDIRECT(Data!$J$2),"P")</f>
        <v>0</v>
      </c>
      <c r="AR2228" s="45">
        <f ca="1">COUNTIFS(INDIRECT(Data!$J$2),"A")</f>
        <v>0</v>
      </c>
      <c r="AS2228" s="46">
        <f ca="1">COUNTIFS(INDIRECT(Data!$J$2),"L")</f>
        <v>0</v>
      </c>
      <c r="AT2228" s="47" t="str">
        <f ca="1">IFERROR(Attd_Sheet[[#This Row],[Classes Attended]]/Attd_Sheet[[#This Row],[Column1]],"")</f>
        <v/>
      </c>
      <c r="AU2228" s="26"/>
    </row>
    <row r="2229" spans="1:47" hidden="1" x14ac:dyDescent="0.25">
      <c r="A2229" s="42">
        <f>COUNTIFS(Attd_Sheet[Student ID],Attd_Sheet[[#This Row],[Student ID]])</f>
        <v>0</v>
      </c>
      <c r="B2229" s="13"/>
      <c r="C2229" s="13"/>
      <c r="D2229" s="76"/>
      <c r="E2229" s="75"/>
      <c r="F2229" s="15"/>
      <c r="G2229" s="78"/>
      <c r="H2229" s="15"/>
      <c r="I2229" s="193"/>
      <c r="J2229" s="77"/>
      <c r="K2229" s="4"/>
      <c r="L2229" s="4"/>
      <c r="M2229" s="4"/>
      <c r="N2229" s="185"/>
      <c r="O2229" s="4"/>
      <c r="P2229" s="4"/>
      <c r="Q2229" s="4"/>
      <c r="R2229" s="4"/>
      <c r="S2229" s="4"/>
      <c r="T2229" s="4"/>
      <c r="U2229" s="4"/>
      <c r="V2229" s="4"/>
      <c r="W2229" s="185"/>
      <c r="X2229" s="4"/>
      <c r="Y2229" s="4"/>
      <c r="Z2229" s="4"/>
      <c r="AA2229" s="4"/>
      <c r="AB2229" s="4"/>
      <c r="AC2229" s="4"/>
      <c r="AD2229" s="4"/>
      <c r="AE2229" s="236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5">
        <f ca="1">COUNTIFS(INDIRECT(Data!$J$2),"&lt;&gt;")</f>
        <v>0</v>
      </c>
      <c r="AQ2229" s="45">
        <f ca="1">COUNTIFS(INDIRECT(Data!$J$2),"P")</f>
        <v>0</v>
      </c>
      <c r="AR2229" s="45">
        <f ca="1">COUNTIFS(INDIRECT(Data!$J$2),"A")</f>
        <v>0</v>
      </c>
      <c r="AS2229" s="46">
        <f ca="1">COUNTIFS(INDIRECT(Data!$J$2),"L")</f>
        <v>0</v>
      </c>
      <c r="AT2229" s="47" t="str">
        <f ca="1">IFERROR(Attd_Sheet[[#This Row],[Classes Attended]]/Attd_Sheet[[#This Row],[Column1]],"")</f>
        <v/>
      </c>
      <c r="AU2229" s="26"/>
    </row>
    <row r="2230" spans="1:47" hidden="1" x14ac:dyDescent="0.25">
      <c r="A2230" s="42">
        <f>COUNTIFS(Attd_Sheet[Student ID],Attd_Sheet[[#This Row],[Student ID]])</f>
        <v>0</v>
      </c>
      <c r="B2230" s="13"/>
      <c r="C2230" s="13"/>
      <c r="D2230" s="76"/>
      <c r="E2230" s="75"/>
      <c r="F2230" s="15"/>
      <c r="G2230" s="78"/>
      <c r="H2230" s="15"/>
      <c r="I2230" s="193"/>
      <c r="J2230" s="77"/>
      <c r="K2230" s="4"/>
      <c r="L2230" s="4"/>
      <c r="M2230" s="4"/>
      <c r="N2230" s="185"/>
      <c r="O2230" s="4"/>
      <c r="P2230" s="4"/>
      <c r="Q2230" s="4"/>
      <c r="R2230" s="4"/>
      <c r="S2230" s="4"/>
      <c r="T2230" s="4"/>
      <c r="U2230" s="4"/>
      <c r="V2230" s="4"/>
      <c r="W2230" s="185"/>
      <c r="X2230" s="4"/>
      <c r="Y2230" s="4"/>
      <c r="Z2230" s="4"/>
      <c r="AA2230" s="4"/>
      <c r="AB2230" s="4"/>
      <c r="AC2230" s="4"/>
      <c r="AD2230" s="4"/>
      <c r="AE2230" s="236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5">
        <f ca="1">COUNTIFS(INDIRECT(Data!$J$2),"&lt;&gt;")</f>
        <v>0</v>
      </c>
      <c r="AQ2230" s="45">
        <f ca="1">COUNTIFS(INDIRECT(Data!$J$2),"P")</f>
        <v>0</v>
      </c>
      <c r="AR2230" s="45">
        <f ca="1">COUNTIFS(INDIRECT(Data!$J$2),"A")</f>
        <v>0</v>
      </c>
      <c r="AS2230" s="46">
        <f ca="1">COUNTIFS(INDIRECT(Data!$J$2),"L")</f>
        <v>0</v>
      </c>
      <c r="AT2230" s="47" t="str">
        <f ca="1">IFERROR(Attd_Sheet[[#This Row],[Classes Attended]]/Attd_Sheet[[#This Row],[Column1]],"")</f>
        <v/>
      </c>
      <c r="AU2230" s="26"/>
    </row>
    <row r="2231" spans="1:47" hidden="1" x14ac:dyDescent="0.25">
      <c r="A2231" s="42">
        <f>COUNTIFS(Attd_Sheet[Student ID],Attd_Sheet[[#This Row],[Student ID]])</f>
        <v>0</v>
      </c>
      <c r="B2231" s="13"/>
      <c r="C2231" s="13"/>
      <c r="D2231" s="76"/>
      <c r="E2231" s="75"/>
      <c r="F2231" s="15"/>
      <c r="G2231" s="78"/>
      <c r="H2231" s="15"/>
      <c r="I2231" s="193"/>
      <c r="J2231" s="77"/>
      <c r="K2231" s="4"/>
      <c r="L2231" s="4"/>
      <c r="M2231" s="4"/>
      <c r="N2231" s="185"/>
      <c r="O2231" s="4"/>
      <c r="P2231" s="4"/>
      <c r="Q2231" s="4"/>
      <c r="R2231" s="4"/>
      <c r="S2231" s="4"/>
      <c r="T2231" s="4"/>
      <c r="U2231" s="4"/>
      <c r="V2231" s="4"/>
      <c r="W2231" s="185"/>
      <c r="X2231" s="4"/>
      <c r="Y2231" s="4"/>
      <c r="Z2231" s="4"/>
      <c r="AA2231" s="4"/>
      <c r="AB2231" s="4"/>
      <c r="AC2231" s="4"/>
      <c r="AD2231" s="4"/>
      <c r="AE2231" s="236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5">
        <f ca="1">COUNTIFS(INDIRECT(Data!$J$2),"&lt;&gt;")</f>
        <v>0</v>
      </c>
      <c r="AQ2231" s="45">
        <f ca="1">COUNTIFS(INDIRECT(Data!$J$2),"P")</f>
        <v>0</v>
      </c>
      <c r="AR2231" s="45">
        <f ca="1">COUNTIFS(INDIRECT(Data!$J$2),"A")</f>
        <v>0</v>
      </c>
      <c r="AS2231" s="46">
        <f ca="1">COUNTIFS(INDIRECT(Data!$J$2),"L")</f>
        <v>0</v>
      </c>
      <c r="AT2231" s="47" t="str">
        <f ca="1">IFERROR(Attd_Sheet[[#This Row],[Classes Attended]]/Attd_Sheet[[#This Row],[Column1]],"")</f>
        <v/>
      </c>
      <c r="AU2231" s="26"/>
    </row>
    <row r="2232" spans="1:47" hidden="1" x14ac:dyDescent="0.25">
      <c r="A2232" s="42">
        <f>COUNTIFS(Attd_Sheet[Student ID],Attd_Sheet[[#This Row],[Student ID]])</f>
        <v>0</v>
      </c>
      <c r="B2232" s="13"/>
      <c r="C2232" s="13"/>
      <c r="D2232" s="76"/>
      <c r="E2232" s="75"/>
      <c r="F2232" s="15"/>
      <c r="G2232" s="78"/>
      <c r="H2232" s="15"/>
      <c r="I2232" s="193"/>
      <c r="J2232" s="77"/>
      <c r="K2232" s="4"/>
      <c r="L2232" s="4"/>
      <c r="M2232" s="4"/>
      <c r="N2232" s="185"/>
      <c r="O2232" s="4"/>
      <c r="P2232" s="4"/>
      <c r="Q2232" s="4"/>
      <c r="R2232" s="4"/>
      <c r="S2232" s="4"/>
      <c r="T2232" s="4"/>
      <c r="U2232" s="4"/>
      <c r="V2232" s="4"/>
      <c r="W2232" s="185"/>
      <c r="X2232" s="4"/>
      <c r="Y2232" s="4"/>
      <c r="Z2232" s="4"/>
      <c r="AA2232" s="4"/>
      <c r="AB2232" s="4"/>
      <c r="AC2232" s="4"/>
      <c r="AD2232" s="4"/>
      <c r="AE2232" s="236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5">
        <f ca="1">COUNTIFS(INDIRECT(Data!$J$2),"&lt;&gt;")</f>
        <v>0</v>
      </c>
      <c r="AQ2232" s="45">
        <f ca="1">COUNTIFS(INDIRECT(Data!$J$2),"P")</f>
        <v>0</v>
      </c>
      <c r="AR2232" s="45">
        <f ca="1">COUNTIFS(INDIRECT(Data!$J$2),"A")</f>
        <v>0</v>
      </c>
      <c r="AS2232" s="46">
        <f ca="1">COUNTIFS(INDIRECT(Data!$J$2),"L")</f>
        <v>0</v>
      </c>
      <c r="AT2232" s="47" t="str">
        <f ca="1">IFERROR(Attd_Sheet[[#This Row],[Classes Attended]]/Attd_Sheet[[#This Row],[Column1]],"")</f>
        <v/>
      </c>
      <c r="AU2232" s="26"/>
    </row>
    <row r="2233" spans="1:47" hidden="1" x14ac:dyDescent="0.25">
      <c r="A2233" s="42">
        <f>COUNTIFS(Attd_Sheet[Student ID],Attd_Sheet[[#This Row],[Student ID]])</f>
        <v>0</v>
      </c>
      <c r="B2233" s="13"/>
      <c r="C2233" s="13"/>
      <c r="D2233" s="76"/>
      <c r="E2233" s="75"/>
      <c r="F2233" s="15"/>
      <c r="G2233" s="78"/>
      <c r="H2233" s="15"/>
      <c r="I2233" s="193"/>
      <c r="J2233" s="77"/>
      <c r="K2233" s="4"/>
      <c r="L2233" s="4"/>
      <c r="M2233" s="4"/>
      <c r="N2233" s="185"/>
      <c r="O2233" s="4"/>
      <c r="P2233" s="4"/>
      <c r="Q2233" s="4"/>
      <c r="R2233" s="4"/>
      <c r="S2233" s="4"/>
      <c r="T2233" s="4"/>
      <c r="U2233" s="4"/>
      <c r="V2233" s="4"/>
      <c r="W2233" s="185"/>
      <c r="X2233" s="4"/>
      <c r="Y2233" s="4"/>
      <c r="Z2233" s="4"/>
      <c r="AA2233" s="4"/>
      <c r="AB2233" s="4"/>
      <c r="AC2233" s="4"/>
      <c r="AD2233" s="4"/>
      <c r="AE2233" s="236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5">
        <f ca="1">COUNTIFS(INDIRECT(Data!$J$2),"&lt;&gt;")</f>
        <v>0</v>
      </c>
      <c r="AQ2233" s="45">
        <f ca="1">COUNTIFS(INDIRECT(Data!$J$2),"P")</f>
        <v>0</v>
      </c>
      <c r="AR2233" s="45">
        <f ca="1">COUNTIFS(INDIRECT(Data!$J$2),"A")</f>
        <v>0</v>
      </c>
      <c r="AS2233" s="46">
        <f ca="1">COUNTIFS(INDIRECT(Data!$J$2),"L")</f>
        <v>0</v>
      </c>
      <c r="AT2233" s="47" t="str">
        <f ca="1">IFERROR(Attd_Sheet[[#This Row],[Classes Attended]]/Attd_Sheet[[#This Row],[Column1]],"")</f>
        <v/>
      </c>
      <c r="AU2233" s="26"/>
    </row>
    <row r="2234" spans="1:47" hidden="1" x14ac:dyDescent="0.25">
      <c r="A2234" s="42">
        <f>COUNTIFS(Attd_Sheet[Student ID],Attd_Sheet[[#This Row],[Student ID]])</f>
        <v>0</v>
      </c>
      <c r="B2234" s="13"/>
      <c r="C2234" s="13"/>
      <c r="D2234" s="76"/>
      <c r="E2234" s="75"/>
      <c r="F2234" s="15"/>
      <c r="G2234" s="78"/>
      <c r="H2234" s="15"/>
      <c r="I2234" s="193"/>
      <c r="J2234" s="77"/>
      <c r="K2234" s="4"/>
      <c r="L2234" s="4"/>
      <c r="M2234" s="4"/>
      <c r="N2234" s="185"/>
      <c r="O2234" s="4"/>
      <c r="P2234" s="4"/>
      <c r="Q2234" s="4"/>
      <c r="R2234" s="4"/>
      <c r="S2234" s="4"/>
      <c r="T2234" s="4"/>
      <c r="U2234" s="4"/>
      <c r="V2234" s="4"/>
      <c r="W2234" s="185"/>
      <c r="X2234" s="4"/>
      <c r="Y2234" s="4"/>
      <c r="Z2234" s="4"/>
      <c r="AA2234" s="4"/>
      <c r="AB2234" s="4"/>
      <c r="AC2234" s="4"/>
      <c r="AD2234" s="4"/>
      <c r="AE2234" s="236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5">
        <f ca="1">COUNTIFS(INDIRECT(Data!$J$2),"&lt;&gt;")</f>
        <v>0</v>
      </c>
      <c r="AQ2234" s="45">
        <f ca="1">COUNTIFS(INDIRECT(Data!$J$2),"P")</f>
        <v>0</v>
      </c>
      <c r="AR2234" s="45">
        <f ca="1">COUNTIFS(INDIRECT(Data!$J$2),"A")</f>
        <v>0</v>
      </c>
      <c r="AS2234" s="46">
        <f ca="1">COUNTIFS(INDIRECT(Data!$J$2),"L")</f>
        <v>0</v>
      </c>
      <c r="AT2234" s="47" t="str">
        <f ca="1">IFERROR(Attd_Sheet[[#This Row],[Classes Attended]]/Attd_Sheet[[#This Row],[Column1]],"")</f>
        <v/>
      </c>
      <c r="AU2234" s="26"/>
    </row>
    <row r="2235" spans="1:47" hidden="1" x14ac:dyDescent="0.25">
      <c r="A2235" s="42">
        <f>COUNTIFS(Attd_Sheet[Student ID],Attd_Sheet[[#This Row],[Student ID]])</f>
        <v>0</v>
      </c>
      <c r="B2235" s="13"/>
      <c r="C2235" s="13"/>
      <c r="D2235" s="76"/>
      <c r="E2235" s="75"/>
      <c r="F2235" s="15"/>
      <c r="G2235" s="78"/>
      <c r="H2235" s="15"/>
      <c r="I2235" s="193"/>
      <c r="J2235" s="77"/>
      <c r="K2235" s="4"/>
      <c r="L2235" s="4"/>
      <c r="M2235" s="4"/>
      <c r="N2235" s="185"/>
      <c r="O2235" s="4"/>
      <c r="P2235" s="4"/>
      <c r="Q2235" s="4"/>
      <c r="R2235" s="4"/>
      <c r="S2235" s="4"/>
      <c r="T2235" s="4"/>
      <c r="U2235" s="4"/>
      <c r="V2235" s="4"/>
      <c r="W2235" s="185"/>
      <c r="X2235" s="4"/>
      <c r="Y2235" s="4"/>
      <c r="Z2235" s="4"/>
      <c r="AA2235" s="4"/>
      <c r="AB2235" s="4"/>
      <c r="AC2235" s="4"/>
      <c r="AD2235" s="4"/>
      <c r="AE2235" s="236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5">
        <f ca="1">COUNTIFS(INDIRECT(Data!$J$2),"&lt;&gt;")</f>
        <v>0</v>
      </c>
      <c r="AQ2235" s="45">
        <f ca="1">COUNTIFS(INDIRECT(Data!$J$2),"P")</f>
        <v>0</v>
      </c>
      <c r="AR2235" s="45">
        <f ca="1">COUNTIFS(INDIRECT(Data!$J$2),"A")</f>
        <v>0</v>
      </c>
      <c r="AS2235" s="46">
        <f ca="1">COUNTIFS(INDIRECT(Data!$J$2),"L")</f>
        <v>0</v>
      </c>
      <c r="AT2235" s="47" t="str">
        <f ca="1">IFERROR(Attd_Sheet[[#This Row],[Classes Attended]]/Attd_Sheet[[#This Row],[Column1]],"")</f>
        <v/>
      </c>
      <c r="AU2235" s="26"/>
    </row>
    <row r="2236" spans="1:47" hidden="1" x14ac:dyDescent="0.25">
      <c r="A2236" s="42">
        <f>COUNTIFS(Attd_Sheet[Student ID],Attd_Sheet[[#This Row],[Student ID]])</f>
        <v>0</v>
      </c>
      <c r="B2236" s="13"/>
      <c r="C2236" s="13"/>
      <c r="D2236" s="76"/>
      <c r="E2236" s="75"/>
      <c r="F2236" s="15"/>
      <c r="G2236" s="78"/>
      <c r="H2236" s="15"/>
      <c r="I2236" s="193"/>
      <c r="J2236" s="77"/>
      <c r="K2236" s="4"/>
      <c r="L2236" s="4"/>
      <c r="M2236" s="4"/>
      <c r="N2236" s="185"/>
      <c r="O2236" s="4"/>
      <c r="P2236" s="4"/>
      <c r="Q2236" s="4"/>
      <c r="R2236" s="4"/>
      <c r="S2236" s="4"/>
      <c r="T2236" s="4"/>
      <c r="U2236" s="4"/>
      <c r="V2236" s="4"/>
      <c r="W2236" s="185"/>
      <c r="X2236" s="4"/>
      <c r="Y2236" s="4"/>
      <c r="Z2236" s="4"/>
      <c r="AA2236" s="4"/>
      <c r="AB2236" s="4"/>
      <c r="AC2236" s="4"/>
      <c r="AD2236" s="4"/>
      <c r="AE2236" s="236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5">
        <f ca="1">COUNTIFS(INDIRECT(Data!$J$2),"&lt;&gt;")</f>
        <v>0</v>
      </c>
      <c r="AQ2236" s="45">
        <f ca="1">COUNTIFS(INDIRECT(Data!$J$2),"P")</f>
        <v>0</v>
      </c>
      <c r="AR2236" s="45">
        <f ca="1">COUNTIFS(INDIRECT(Data!$J$2),"A")</f>
        <v>0</v>
      </c>
      <c r="AS2236" s="46">
        <f ca="1">COUNTIFS(INDIRECT(Data!$J$2),"L")</f>
        <v>0</v>
      </c>
      <c r="AT2236" s="47" t="str">
        <f ca="1">IFERROR(Attd_Sheet[[#This Row],[Classes Attended]]/Attd_Sheet[[#This Row],[Column1]],"")</f>
        <v/>
      </c>
      <c r="AU2236" s="26"/>
    </row>
    <row r="2237" spans="1:47" hidden="1" x14ac:dyDescent="0.25">
      <c r="A2237" s="42">
        <f>COUNTIFS(Attd_Sheet[Student ID],Attd_Sheet[[#This Row],[Student ID]])</f>
        <v>0</v>
      </c>
      <c r="B2237" s="13"/>
      <c r="C2237" s="13"/>
      <c r="D2237" s="76"/>
      <c r="E2237" s="75"/>
      <c r="F2237" s="15"/>
      <c r="G2237" s="78"/>
      <c r="H2237" s="15"/>
      <c r="I2237" s="193"/>
      <c r="J2237" s="77"/>
      <c r="K2237" s="4"/>
      <c r="L2237" s="4"/>
      <c r="M2237" s="4"/>
      <c r="N2237" s="185"/>
      <c r="O2237" s="4"/>
      <c r="P2237" s="4"/>
      <c r="Q2237" s="4"/>
      <c r="R2237" s="4"/>
      <c r="S2237" s="4"/>
      <c r="T2237" s="4"/>
      <c r="U2237" s="4"/>
      <c r="V2237" s="4"/>
      <c r="W2237" s="185"/>
      <c r="X2237" s="4"/>
      <c r="Y2237" s="4"/>
      <c r="Z2237" s="4"/>
      <c r="AA2237" s="4"/>
      <c r="AB2237" s="4"/>
      <c r="AC2237" s="4"/>
      <c r="AD2237" s="4"/>
      <c r="AE2237" s="236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5">
        <f ca="1">COUNTIFS(INDIRECT(Data!$J$2),"&lt;&gt;")</f>
        <v>0</v>
      </c>
      <c r="AQ2237" s="45">
        <f ca="1">COUNTIFS(INDIRECT(Data!$J$2),"P")</f>
        <v>0</v>
      </c>
      <c r="AR2237" s="45">
        <f ca="1">COUNTIFS(INDIRECT(Data!$J$2),"A")</f>
        <v>0</v>
      </c>
      <c r="AS2237" s="46">
        <f ca="1">COUNTIFS(INDIRECT(Data!$J$2),"L")</f>
        <v>0</v>
      </c>
      <c r="AT2237" s="47" t="str">
        <f ca="1">IFERROR(Attd_Sheet[[#This Row],[Classes Attended]]/Attd_Sheet[[#This Row],[Column1]],"")</f>
        <v/>
      </c>
      <c r="AU2237" s="26"/>
    </row>
    <row r="2238" spans="1:47" hidden="1" x14ac:dyDescent="0.25">
      <c r="A2238" s="42">
        <f>COUNTIFS(Attd_Sheet[Student ID],Attd_Sheet[[#This Row],[Student ID]])</f>
        <v>0</v>
      </c>
      <c r="B2238" s="13"/>
      <c r="C2238" s="13"/>
      <c r="D2238" s="76"/>
      <c r="E2238" s="75"/>
      <c r="F2238" s="15"/>
      <c r="G2238" s="78"/>
      <c r="H2238" s="15"/>
      <c r="I2238" s="193"/>
      <c r="J2238" s="77"/>
      <c r="K2238" s="4"/>
      <c r="L2238" s="4"/>
      <c r="M2238" s="4"/>
      <c r="N2238" s="185"/>
      <c r="O2238" s="4"/>
      <c r="P2238" s="4"/>
      <c r="Q2238" s="4"/>
      <c r="R2238" s="4"/>
      <c r="S2238" s="4"/>
      <c r="T2238" s="4"/>
      <c r="U2238" s="4"/>
      <c r="V2238" s="4"/>
      <c r="W2238" s="185"/>
      <c r="X2238" s="4"/>
      <c r="Y2238" s="4"/>
      <c r="Z2238" s="4"/>
      <c r="AA2238" s="4"/>
      <c r="AB2238" s="4"/>
      <c r="AC2238" s="4"/>
      <c r="AD2238" s="4"/>
      <c r="AE2238" s="236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5">
        <f ca="1">COUNTIFS(INDIRECT(Data!$J$2),"&lt;&gt;")</f>
        <v>0</v>
      </c>
      <c r="AQ2238" s="45">
        <f ca="1">COUNTIFS(INDIRECT(Data!$J$2),"P")</f>
        <v>0</v>
      </c>
      <c r="AR2238" s="45">
        <f ca="1">COUNTIFS(INDIRECT(Data!$J$2),"A")</f>
        <v>0</v>
      </c>
      <c r="AS2238" s="46">
        <f ca="1">COUNTIFS(INDIRECT(Data!$J$2),"L")</f>
        <v>0</v>
      </c>
      <c r="AT2238" s="47" t="str">
        <f ca="1">IFERROR(Attd_Sheet[[#This Row],[Classes Attended]]/Attd_Sheet[[#This Row],[Column1]],"")</f>
        <v/>
      </c>
      <c r="AU2238" s="26"/>
    </row>
    <row r="2239" spans="1:47" hidden="1" x14ac:dyDescent="0.25">
      <c r="A2239" s="42">
        <f>COUNTIFS(Attd_Sheet[Student ID],Attd_Sheet[[#This Row],[Student ID]])</f>
        <v>0</v>
      </c>
      <c r="B2239" s="13"/>
      <c r="C2239" s="13"/>
      <c r="D2239" s="76"/>
      <c r="E2239" s="75"/>
      <c r="F2239" s="15"/>
      <c r="G2239" s="78"/>
      <c r="H2239" s="15"/>
      <c r="I2239" s="193"/>
      <c r="J2239" s="77"/>
      <c r="K2239" s="4"/>
      <c r="L2239" s="4"/>
      <c r="M2239" s="4"/>
      <c r="N2239" s="185"/>
      <c r="O2239" s="4"/>
      <c r="P2239" s="4"/>
      <c r="Q2239" s="4"/>
      <c r="R2239" s="4"/>
      <c r="S2239" s="4"/>
      <c r="T2239" s="4"/>
      <c r="U2239" s="4"/>
      <c r="V2239" s="4"/>
      <c r="W2239" s="185"/>
      <c r="X2239" s="4"/>
      <c r="Y2239" s="4"/>
      <c r="Z2239" s="4"/>
      <c r="AA2239" s="4"/>
      <c r="AB2239" s="4"/>
      <c r="AC2239" s="4"/>
      <c r="AD2239" s="4"/>
      <c r="AE2239" s="236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5">
        <f ca="1">COUNTIFS(INDIRECT(Data!$J$2),"&lt;&gt;")</f>
        <v>0</v>
      </c>
      <c r="AQ2239" s="45">
        <f ca="1">COUNTIFS(INDIRECT(Data!$J$2),"P")</f>
        <v>0</v>
      </c>
      <c r="AR2239" s="45">
        <f ca="1">COUNTIFS(INDIRECT(Data!$J$2),"A")</f>
        <v>0</v>
      </c>
      <c r="AS2239" s="46">
        <f ca="1">COUNTIFS(INDIRECT(Data!$J$2),"L")</f>
        <v>0</v>
      </c>
      <c r="AT2239" s="47" t="str">
        <f ca="1">IFERROR(Attd_Sheet[[#This Row],[Classes Attended]]/Attd_Sheet[[#This Row],[Column1]],"")</f>
        <v/>
      </c>
      <c r="AU2239" s="26"/>
    </row>
    <row r="2240" spans="1:47" hidden="1" x14ac:dyDescent="0.25">
      <c r="A2240" s="42">
        <f>COUNTIFS(Attd_Sheet[Student ID],Attd_Sheet[[#This Row],[Student ID]])</f>
        <v>0</v>
      </c>
      <c r="B2240" s="13"/>
      <c r="C2240" s="13"/>
      <c r="D2240" s="76"/>
      <c r="E2240" s="75"/>
      <c r="F2240" s="15"/>
      <c r="G2240" s="78"/>
      <c r="H2240" s="15"/>
      <c r="I2240" s="193"/>
      <c r="J2240" s="77"/>
      <c r="K2240" s="4"/>
      <c r="L2240" s="4"/>
      <c r="M2240" s="4"/>
      <c r="N2240" s="185"/>
      <c r="O2240" s="4"/>
      <c r="P2240" s="4"/>
      <c r="Q2240" s="4"/>
      <c r="R2240" s="4"/>
      <c r="S2240" s="4"/>
      <c r="T2240" s="4"/>
      <c r="U2240" s="4"/>
      <c r="V2240" s="4"/>
      <c r="W2240" s="185"/>
      <c r="X2240" s="4"/>
      <c r="Y2240" s="4"/>
      <c r="Z2240" s="4"/>
      <c r="AA2240" s="4"/>
      <c r="AB2240" s="4"/>
      <c r="AC2240" s="4"/>
      <c r="AD2240" s="4"/>
      <c r="AE2240" s="236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5">
        <f ca="1">COUNTIFS(INDIRECT(Data!$J$2),"&lt;&gt;")</f>
        <v>0</v>
      </c>
      <c r="AQ2240" s="45">
        <f ca="1">COUNTIFS(INDIRECT(Data!$J$2),"P")</f>
        <v>0</v>
      </c>
      <c r="AR2240" s="45">
        <f ca="1">COUNTIFS(INDIRECT(Data!$J$2),"A")</f>
        <v>0</v>
      </c>
      <c r="AS2240" s="46">
        <f ca="1">COUNTIFS(INDIRECT(Data!$J$2),"L")</f>
        <v>0</v>
      </c>
      <c r="AT2240" s="47" t="str">
        <f ca="1">IFERROR(Attd_Sheet[[#This Row],[Classes Attended]]/Attd_Sheet[[#This Row],[Column1]],"")</f>
        <v/>
      </c>
      <c r="AU2240" s="26"/>
    </row>
    <row r="2241" spans="1:47" hidden="1" x14ac:dyDescent="0.25">
      <c r="A2241" s="42">
        <f>COUNTIFS(Attd_Sheet[Student ID],Attd_Sheet[[#This Row],[Student ID]])</f>
        <v>0</v>
      </c>
      <c r="B2241" s="13"/>
      <c r="C2241" s="13"/>
      <c r="D2241" s="76"/>
      <c r="E2241" s="75"/>
      <c r="F2241" s="15"/>
      <c r="G2241" s="78"/>
      <c r="H2241" s="15"/>
      <c r="I2241" s="193"/>
      <c r="J2241" s="77"/>
      <c r="K2241" s="4"/>
      <c r="L2241" s="4"/>
      <c r="M2241" s="4"/>
      <c r="N2241" s="185"/>
      <c r="O2241" s="4"/>
      <c r="P2241" s="4"/>
      <c r="Q2241" s="4"/>
      <c r="R2241" s="4"/>
      <c r="S2241" s="4"/>
      <c r="T2241" s="4"/>
      <c r="U2241" s="4"/>
      <c r="V2241" s="4"/>
      <c r="W2241" s="185"/>
      <c r="X2241" s="4"/>
      <c r="Y2241" s="4"/>
      <c r="Z2241" s="4"/>
      <c r="AA2241" s="4"/>
      <c r="AB2241" s="4"/>
      <c r="AC2241" s="4"/>
      <c r="AD2241" s="4"/>
      <c r="AE2241" s="236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5">
        <f ca="1">COUNTIFS(INDIRECT(Data!$J$2),"&lt;&gt;")</f>
        <v>0</v>
      </c>
      <c r="AQ2241" s="45">
        <f ca="1">COUNTIFS(INDIRECT(Data!$J$2),"P")</f>
        <v>0</v>
      </c>
      <c r="AR2241" s="45">
        <f ca="1">COUNTIFS(INDIRECT(Data!$J$2),"A")</f>
        <v>0</v>
      </c>
      <c r="AS2241" s="46">
        <f ca="1">COUNTIFS(INDIRECT(Data!$J$2),"L")</f>
        <v>0</v>
      </c>
      <c r="AT2241" s="47" t="str">
        <f ca="1">IFERROR(Attd_Sheet[[#This Row],[Classes Attended]]/Attd_Sheet[[#This Row],[Column1]],"")</f>
        <v/>
      </c>
      <c r="AU2241" s="26"/>
    </row>
    <row r="2242" spans="1:47" hidden="1" x14ac:dyDescent="0.25">
      <c r="A2242" s="42">
        <f>COUNTIFS(Attd_Sheet[Student ID],Attd_Sheet[[#This Row],[Student ID]])</f>
        <v>0</v>
      </c>
      <c r="B2242" s="13"/>
      <c r="C2242" s="13"/>
      <c r="D2242" s="76"/>
      <c r="E2242" s="75"/>
      <c r="F2242" s="15"/>
      <c r="G2242" s="78"/>
      <c r="H2242" s="15"/>
      <c r="I2242" s="193"/>
      <c r="J2242" s="77"/>
      <c r="K2242" s="4"/>
      <c r="L2242" s="4"/>
      <c r="M2242" s="4"/>
      <c r="N2242" s="185"/>
      <c r="O2242" s="4"/>
      <c r="P2242" s="4"/>
      <c r="Q2242" s="4"/>
      <c r="R2242" s="4"/>
      <c r="S2242" s="4"/>
      <c r="T2242" s="4"/>
      <c r="U2242" s="4"/>
      <c r="V2242" s="4"/>
      <c r="W2242" s="185"/>
      <c r="X2242" s="4"/>
      <c r="Y2242" s="4"/>
      <c r="Z2242" s="4"/>
      <c r="AA2242" s="4"/>
      <c r="AB2242" s="4"/>
      <c r="AC2242" s="4"/>
      <c r="AD2242" s="4"/>
      <c r="AE2242" s="236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5">
        <f ca="1">COUNTIFS(INDIRECT(Data!$J$2),"&lt;&gt;")</f>
        <v>0</v>
      </c>
      <c r="AQ2242" s="45">
        <f ca="1">COUNTIFS(INDIRECT(Data!$J$2),"P")</f>
        <v>0</v>
      </c>
      <c r="AR2242" s="45">
        <f ca="1">COUNTIFS(INDIRECT(Data!$J$2),"A")</f>
        <v>0</v>
      </c>
      <c r="AS2242" s="46">
        <f ca="1">COUNTIFS(INDIRECT(Data!$J$2),"L")</f>
        <v>0</v>
      </c>
      <c r="AT2242" s="47" t="str">
        <f ca="1">IFERROR(Attd_Sheet[[#This Row],[Classes Attended]]/Attd_Sheet[[#This Row],[Column1]],"")</f>
        <v/>
      </c>
      <c r="AU2242" s="26"/>
    </row>
    <row r="2243" spans="1:47" hidden="1" x14ac:dyDescent="0.25">
      <c r="A2243" s="42">
        <f>COUNTIFS(Attd_Sheet[Student ID],Attd_Sheet[[#This Row],[Student ID]])</f>
        <v>0</v>
      </c>
      <c r="B2243" s="13"/>
      <c r="C2243" s="13"/>
      <c r="D2243" s="76"/>
      <c r="E2243" s="75"/>
      <c r="F2243" s="15"/>
      <c r="G2243" s="78"/>
      <c r="H2243" s="15"/>
      <c r="I2243" s="193"/>
      <c r="J2243" s="77"/>
      <c r="K2243" s="4"/>
      <c r="L2243" s="4"/>
      <c r="M2243" s="4"/>
      <c r="N2243" s="185"/>
      <c r="O2243" s="4"/>
      <c r="P2243" s="4"/>
      <c r="Q2243" s="4"/>
      <c r="R2243" s="4"/>
      <c r="S2243" s="4"/>
      <c r="T2243" s="4"/>
      <c r="U2243" s="4"/>
      <c r="V2243" s="4"/>
      <c r="W2243" s="185"/>
      <c r="X2243" s="4"/>
      <c r="Y2243" s="4"/>
      <c r="Z2243" s="4"/>
      <c r="AA2243" s="4"/>
      <c r="AB2243" s="4"/>
      <c r="AC2243" s="4"/>
      <c r="AD2243" s="4"/>
      <c r="AE2243" s="236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5">
        <f ca="1">COUNTIFS(INDIRECT(Data!$J$2),"&lt;&gt;")</f>
        <v>0</v>
      </c>
      <c r="AQ2243" s="45">
        <f ca="1">COUNTIFS(INDIRECT(Data!$J$2),"P")</f>
        <v>0</v>
      </c>
      <c r="AR2243" s="45">
        <f ca="1">COUNTIFS(INDIRECT(Data!$J$2),"A")</f>
        <v>0</v>
      </c>
      <c r="AS2243" s="46">
        <f ca="1">COUNTIFS(INDIRECT(Data!$J$2),"L")</f>
        <v>0</v>
      </c>
      <c r="AT2243" s="47" t="str">
        <f ca="1">IFERROR(Attd_Sheet[[#This Row],[Classes Attended]]/Attd_Sheet[[#This Row],[Column1]],"")</f>
        <v/>
      </c>
      <c r="AU2243" s="26"/>
    </row>
    <row r="2244" spans="1:47" hidden="1" x14ac:dyDescent="0.25">
      <c r="A2244" s="42">
        <f>COUNTIFS(Attd_Sheet[Student ID],Attd_Sheet[[#This Row],[Student ID]])</f>
        <v>0</v>
      </c>
      <c r="B2244" s="13"/>
      <c r="C2244" s="13"/>
      <c r="D2244" s="76"/>
      <c r="E2244" s="75"/>
      <c r="F2244" s="15"/>
      <c r="G2244" s="78"/>
      <c r="H2244" s="15"/>
      <c r="I2244" s="193"/>
      <c r="J2244" s="77"/>
      <c r="K2244" s="4"/>
      <c r="L2244" s="4"/>
      <c r="M2244" s="4"/>
      <c r="N2244" s="185"/>
      <c r="O2244" s="4"/>
      <c r="P2244" s="4"/>
      <c r="Q2244" s="4"/>
      <c r="R2244" s="4"/>
      <c r="S2244" s="4"/>
      <c r="T2244" s="4"/>
      <c r="U2244" s="4"/>
      <c r="V2244" s="4"/>
      <c r="W2244" s="185"/>
      <c r="X2244" s="4"/>
      <c r="Y2244" s="4"/>
      <c r="Z2244" s="4"/>
      <c r="AA2244" s="4"/>
      <c r="AB2244" s="4"/>
      <c r="AC2244" s="4"/>
      <c r="AD2244" s="4"/>
      <c r="AE2244" s="236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5">
        <f ca="1">COUNTIFS(INDIRECT(Data!$J$2),"&lt;&gt;")</f>
        <v>0</v>
      </c>
      <c r="AQ2244" s="45">
        <f ca="1">COUNTIFS(INDIRECT(Data!$J$2),"P")</f>
        <v>0</v>
      </c>
      <c r="AR2244" s="45">
        <f ca="1">COUNTIFS(INDIRECT(Data!$J$2),"A")</f>
        <v>0</v>
      </c>
      <c r="AS2244" s="46">
        <f ca="1">COUNTIFS(INDIRECT(Data!$J$2),"L")</f>
        <v>0</v>
      </c>
      <c r="AT2244" s="47" t="str">
        <f ca="1">IFERROR(Attd_Sheet[[#This Row],[Classes Attended]]/Attd_Sheet[[#This Row],[Column1]],"")</f>
        <v/>
      </c>
      <c r="AU2244" s="26"/>
    </row>
    <row r="2245" spans="1:47" hidden="1" x14ac:dyDescent="0.25">
      <c r="A2245" s="42">
        <f>COUNTIFS(Attd_Sheet[Student ID],Attd_Sheet[[#This Row],[Student ID]])</f>
        <v>0</v>
      </c>
      <c r="B2245" s="13"/>
      <c r="C2245" s="13"/>
      <c r="D2245" s="76"/>
      <c r="E2245" s="75"/>
      <c r="F2245" s="15"/>
      <c r="G2245" s="78"/>
      <c r="H2245" s="15"/>
      <c r="I2245" s="193"/>
      <c r="J2245" s="77"/>
      <c r="K2245" s="4"/>
      <c r="L2245" s="4"/>
      <c r="M2245" s="4"/>
      <c r="N2245" s="185"/>
      <c r="O2245" s="4"/>
      <c r="P2245" s="4"/>
      <c r="Q2245" s="4"/>
      <c r="R2245" s="4"/>
      <c r="S2245" s="4"/>
      <c r="T2245" s="4"/>
      <c r="U2245" s="4"/>
      <c r="V2245" s="4"/>
      <c r="W2245" s="185"/>
      <c r="X2245" s="4"/>
      <c r="Y2245" s="4"/>
      <c r="Z2245" s="4"/>
      <c r="AA2245" s="4"/>
      <c r="AB2245" s="4"/>
      <c r="AC2245" s="4"/>
      <c r="AD2245" s="4"/>
      <c r="AE2245" s="236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5">
        <f ca="1">COUNTIFS(INDIRECT(Data!$J$2),"&lt;&gt;")</f>
        <v>0</v>
      </c>
      <c r="AQ2245" s="45">
        <f ca="1">COUNTIFS(INDIRECT(Data!$J$2),"P")</f>
        <v>0</v>
      </c>
      <c r="AR2245" s="45">
        <f ca="1">COUNTIFS(INDIRECT(Data!$J$2),"A")</f>
        <v>0</v>
      </c>
      <c r="AS2245" s="46">
        <f ca="1">COUNTIFS(INDIRECT(Data!$J$2),"L")</f>
        <v>0</v>
      </c>
      <c r="AT2245" s="47" t="str">
        <f ca="1">IFERROR(Attd_Sheet[[#This Row],[Classes Attended]]/Attd_Sheet[[#This Row],[Column1]],"")</f>
        <v/>
      </c>
      <c r="AU2245" s="26"/>
    </row>
    <row r="2246" spans="1:47" hidden="1" x14ac:dyDescent="0.25">
      <c r="A2246" s="42">
        <f>COUNTIFS(Attd_Sheet[Student ID],Attd_Sheet[[#This Row],[Student ID]])</f>
        <v>0</v>
      </c>
      <c r="B2246" s="13"/>
      <c r="C2246" s="13"/>
      <c r="D2246" s="76"/>
      <c r="E2246" s="75"/>
      <c r="F2246" s="15"/>
      <c r="G2246" s="78"/>
      <c r="H2246" s="15"/>
      <c r="I2246" s="193"/>
      <c r="J2246" s="77"/>
      <c r="K2246" s="4"/>
      <c r="L2246" s="4"/>
      <c r="M2246" s="4"/>
      <c r="N2246" s="185"/>
      <c r="O2246" s="4"/>
      <c r="P2246" s="4"/>
      <c r="Q2246" s="4"/>
      <c r="R2246" s="4"/>
      <c r="S2246" s="4"/>
      <c r="T2246" s="4"/>
      <c r="U2246" s="4"/>
      <c r="V2246" s="4"/>
      <c r="W2246" s="185"/>
      <c r="X2246" s="4"/>
      <c r="Y2246" s="4"/>
      <c r="Z2246" s="4"/>
      <c r="AA2246" s="4"/>
      <c r="AB2246" s="4"/>
      <c r="AC2246" s="4"/>
      <c r="AD2246" s="4"/>
      <c r="AE2246" s="236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5">
        <f ca="1">COUNTIFS(INDIRECT(Data!$J$2),"&lt;&gt;")</f>
        <v>0</v>
      </c>
      <c r="AQ2246" s="45">
        <f ca="1">COUNTIFS(INDIRECT(Data!$J$2),"P")</f>
        <v>0</v>
      </c>
      <c r="AR2246" s="45">
        <f ca="1">COUNTIFS(INDIRECT(Data!$J$2),"A")</f>
        <v>0</v>
      </c>
      <c r="AS2246" s="46">
        <f ca="1">COUNTIFS(INDIRECT(Data!$J$2),"L")</f>
        <v>0</v>
      </c>
      <c r="AT2246" s="47" t="str">
        <f ca="1">IFERROR(Attd_Sheet[[#This Row],[Classes Attended]]/Attd_Sheet[[#This Row],[Column1]],"")</f>
        <v/>
      </c>
      <c r="AU2246" s="26"/>
    </row>
    <row r="2247" spans="1:47" hidden="1" x14ac:dyDescent="0.25">
      <c r="A2247" s="42">
        <f>COUNTIFS(Attd_Sheet[Student ID],Attd_Sheet[[#This Row],[Student ID]])</f>
        <v>0</v>
      </c>
      <c r="B2247" s="13"/>
      <c r="C2247" s="13"/>
      <c r="D2247" s="76"/>
      <c r="E2247" s="75"/>
      <c r="F2247" s="15"/>
      <c r="G2247" s="78"/>
      <c r="H2247" s="15"/>
      <c r="I2247" s="193"/>
      <c r="J2247" s="77"/>
      <c r="K2247" s="4"/>
      <c r="L2247" s="4"/>
      <c r="M2247" s="4"/>
      <c r="N2247" s="185"/>
      <c r="O2247" s="4"/>
      <c r="P2247" s="4"/>
      <c r="Q2247" s="4"/>
      <c r="R2247" s="4"/>
      <c r="S2247" s="4"/>
      <c r="T2247" s="4"/>
      <c r="U2247" s="4"/>
      <c r="V2247" s="4"/>
      <c r="W2247" s="185"/>
      <c r="X2247" s="4"/>
      <c r="Y2247" s="4"/>
      <c r="Z2247" s="4"/>
      <c r="AA2247" s="4"/>
      <c r="AB2247" s="4"/>
      <c r="AC2247" s="4"/>
      <c r="AD2247" s="4"/>
      <c r="AE2247" s="236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5">
        <f ca="1">COUNTIFS(INDIRECT(Data!$J$2),"&lt;&gt;")</f>
        <v>0</v>
      </c>
      <c r="AQ2247" s="45">
        <f ca="1">COUNTIFS(INDIRECT(Data!$J$2),"P")</f>
        <v>0</v>
      </c>
      <c r="AR2247" s="45">
        <f ca="1">COUNTIFS(INDIRECT(Data!$J$2),"A")</f>
        <v>0</v>
      </c>
      <c r="AS2247" s="46">
        <f ca="1">COUNTIFS(INDIRECT(Data!$J$2),"L")</f>
        <v>0</v>
      </c>
      <c r="AT2247" s="47" t="str">
        <f ca="1">IFERROR(Attd_Sheet[[#This Row],[Classes Attended]]/Attd_Sheet[[#This Row],[Column1]],"")</f>
        <v/>
      </c>
      <c r="AU2247" s="26"/>
    </row>
    <row r="2248" spans="1:47" hidden="1" x14ac:dyDescent="0.25">
      <c r="A2248" s="42">
        <f>COUNTIFS(Attd_Sheet[Student ID],Attd_Sheet[[#This Row],[Student ID]])</f>
        <v>0</v>
      </c>
      <c r="B2248" s="13"/>
      <c r="C2248" s="13"/>
      <c r="D2248" s="76"/>
      <c r="E2248" s="75"/>
      <c r="F2248" s="15"/>
      <c r="G2248" s="78"/>
      <c r="H2248" s="15"/>
      <c r="I2248" s="193"/>
      <c r="J2248" s="77"/>
      <c r="K2248" s="4"/>
      <c r="L2248" s="4"/>
      <c r="M2248" s="4"/>
      <c r="N2248" s="185"/>
      <c r="O2248" s="4"/>
      <c r="P2248" s="4"/>
      <c r="Q2248" s="4"/>
      <c r="R2248" s="4"/>
      <c r="S2248" s="4"/>
      <c r="T2248" s="4"/>
      <c r="U2248" s="4"/>
      <c r="V2248" s="4"/>
      <c r="W2248" s="185"/>
      <c r="X2248" s="4"/>
      <c r="Y2248" s="4"/>
      <c r="Z2248" s="4"/>
      <c r="AA2248" s="4"/>
      <c r="AB2248" s="4"/>
      <c r="AC2248" s="4"/>
      <c r="AD2248" s="4"/>
      <c r="AE2248" s="236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5">
        <f ca="1">COUNTIFS(INDIRECT(Data!$J$2),"&lt;&gt;")</f>
        <v>0</v>
      </c>
      <c r="AQ2248" s="45">
        <f ca="1">COUNTIFS(INDIRECT(Data!$J$2),"P")</f>
        <v>0</v>
      </c>
      <c r="AR2248" s="45">
        <f ca="1">COUNTIFS(INDIRECT(Data!$J$2),"A")</f>
        <v>0</v>
      </c>
      <c r="AS2248" s="46">
        <f ca="1">COUNTIFS(INDIRECT(Data!$J$2),"L")</f>
        <v>0</v>
      </c>
      <c r="AT2248" s="47" t="str">
        <f ca="1">IFERROR(Attd_Sheet[[#This Row],[Classes Attended]]/Attd_Sheet[[#This Row],[Column1]],"")</f>
        <v/>
      </c>
      <c r="AU2248" s="26"/>
    </row>
    <row r="2249" spans="1:47" hidden="1" x14ac:dyDescent="0.25">
      <c r="A2249" s="42">
        <f>COUNTIFS(Attd_Sheet[Student ID],Attd_Sheet[[#This Row],[Student ID]])</f>
        <v>0</v>
      </c>
      <c r="B2249" s="13"/>
      <c r="C2249" s="13"/>
      <c r="D2249" s="76"/>
      <c r="E2249" s="75"/>
      <c r="F2249" s="15"/>
      <c r="G2249" s="78"/>
      <c r="H2249" s="15"/>
      <c r="I2249" s="193"/>
      <c r="J2249" s="77"/>
      <c r="K2249" s="4"/>
      <c r="L2249" s="4"/>
      <c r="M2249" s="4"/>
      <c r="N2249" s="185"/>
      <c r="O2249" s="4"/>
      <c r="P2249" s="4"/>
      <c r="Q2249" s="4"/>
      <c r="R2249" s="4"/>
      <c r="S2249" s="4"/>
      <c r="T2249" s="4"/>
      <c r="U2249" s="4"/>
      <c r="V2249" s="4"/>
      <c r="W2249" s="185"/>
      <c r="X2249" s="4"/>
      <c r="Y2249" s="4"/>
      <c r="Z2249" s="4"/>
      <c r="AA2249" s="4"/>
      <c r="AB2249" s="4"/>
      <c r="AC2249" s="4"/>
      <c r="AD2249" s="4"/>
      <c r="AE2249" s="236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5">
        <f ca="1">COUNTIFS(INDIRECT(Data!$J$2),"&lt;&gt;")</f>
        <v>0</v>
      </c>
      <c r="AQ2249" s="45">
        <f ca="1">COUNTIFS(INDIRECT(Data!$J$2),"P")</f>
        <v>0</v>
      </c>
      <c r="AR2249" s="45">
        <f ca="1">COUNTIFS(INDIRECT(Data!$J$2),"A")</f>
        <v>0</v>
      </c>
      <c r="AS2249" s="46">
        <f ca="1">COUNTIFS(INDIRECT(Data!$J$2),"L")</f>
        <v>0</v>
      </c>
      <c r="AT2249" s="47" t="str">
        <f ca="1">IFERROR(Attd_Sheet[[#This Row],[Classes Attended]]/Attd_Sheet[[#This Row],[Column1]],"")</f>
        <v/>
      </c>
      <c r="AU2249" s="26"/>
    </row>
    <row r="2250" spans="1:47" hidden="1" x14ac:dyDescent="0.25">
      <c r="A2250" s="42">
        <f>COUNTIFS(Attd_Sheet[Student ID],Attd_Sheet[[#This Row],[Student ID]])</f>
        <v>0</v>
      </c>
      <c r="B2250" s="13"/>
      <c r="C2250" s="13"/>
      <c r="D2250" s="76"/>
      <c r="E2250" s="75"/>
      <c r="F2250" s="15"/>
      <c r="G2250" s="78"/>
      <c r="H2250" s="15"/>
      <c r="I2250" s="193"/>
      <c r="J2250" s="77"/>
      <c r="K2250" s="4"/>
      <c r="L2250" s="4"/>
      <c r="M2250" s="4"/>
      <c r="N2250" s="185"/>
      <c r="O2250" s="4"/>
      <c r="P2250" s="4"/>
      <c r="Q2250" s="4"/>
      <c r="R2250" s="4"/>
      <c r="S2250" s="4"/>
      <c r="T2250" s="4"/>
      <c r="U2250" s="4"/>
      <c r="V2250" s="4"/>
      <c r="W2250" s="185"/>
      <c r="X2250" s="4"/>
      <c r="Y2250" s="4"/>
      <c r="Z2250" s="4"/>
      <c r="AA2250" s="4"/>
      <c r="AB2250" s="4"/>
      <c r="AC2250" s="4"/>
      <c r="AD2250" s="4"/>
      <c r="AE2250" s="236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5">
        <f ca="1">COUNTIFS(INDIRECT(Data!$J$2),"&lt;&gt;")</f>
        <v>0</v>
      </c>
      <c r="AQ2250" s="45">
        <f ca="1">COUNTIFS(INDIRECT(Data!$J$2),"P")</f>
        <v>0</v>
      </c>
      <c r="AR2250" s="45">
        <f ca="1">COUNTIFS(INDIRECT(Data!$J$2),"A")</f>
        <v>0</v>
      </c>
      <c r="AS2250" s="46">
        <f ca="1">COUNTIFS(INDIRECT(Data!$J$2),"L")</f>
        <v>0</v>
      </c>
      <c r="AT2250" s="47" t="str">
        <f ca="1">IFERROR(Attd_Sheet[[#This Row],[Classes Attended]]/Attd_Sheet[[#This Row],[Column1]],"")</f>
        <v/>
      </c>
      <c r="AU2250" s="26"/>
    </row>
    <row r="2251" spans="1:47" hidden="1" x14ac:dyDescent="0.25">
      <c r="A2251" s="42">
        <f>COUNTIFS(Attd_Sheet[Student ID],Attd_Sheet[[#This Row],[Student ID]])</f>
        <v>0</v>
      </c>
      <c r="B2251" s="13"/>
      <c r="C2251" s="13"/>
      <c r="D2251" s="76"/>
      <c r="E2251" s="75"/>
      <c r="F2251" s="15"/>
      <c r="G2251" s="78"/>
      <c r="H2251" s="15"/>
      <c r="I2251" s="193"/>
      <c r="J2251" s="77"/>
      <c r="K2251" s="4"/>
      <c r="L2251" s="4"/>
      <c r="M2251" s="4"/>
      <c r="N2251" s="185"/>
      <c r="O2251" s="4"/>
      <c r="P2251" s="4"/>
      <c r="Q2251" s="4"/>
      <c r="R2251" s="4"/>
      <c r="S2251" s="4"/>
      <c r="T2251" s="4"/>
      <c r="U2251" s="4"/>
      <c r="V2251" s="4"/>
      <c r="W2251" s="185"/>
      <c r="X2251" s="4"/>
      <c r="Y2251" s="4"/>
      <c r="Z2251" s="4"/>
      <c r="AA2251" s="4"/>
      <c r="AB2251" s="4"/>
      <c r="AC2251" s="4"/>
      <c r="AD2251" s="4"/>
      <c r="AE2251" s="236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5">
        <f ca="1">COUNTIFS(INDIRECT(Data!$J$2),"&lt;&gt;")</f>
        <v>0</v>
      </c>
      <c r="AQ2251" s="45">
        <f ca="1">COUNTIFS(INDIRECT(Data!$J$2),"P")</f>
        <v>0</v>
      </c>
      <c r="AR2251" s="45">
        <f ca="1">COUNTIFS(INDIRECT(Data!$J$2),"A")</f>
        <v>0</v>
      </c>
      <c r="AS2251" s="46">
        <f ca="1">COUNTIFS(INDIRECT(Data!$J$2),"L")</f>
        <v>0</v>
      </c>
      <c r="AT2251" s="47" t="str">
        <f ca="1">IFERROR(Attd_Sheet[[#This Row],[Classes Attended]]/Attd_Sheet[[#This Row],[Column1]],"")</f>
        <v/>
      </c>
      <c r="AU2251" s="26"/>
    </row>
    <row r="2252" spans="1:47" hidden="1" x14ac:dyDescent="0.25">
      <c r="A2252" s="42">
        <f>COUNTIFS(Attd_Sheet[Student ID],Attd_Sheet[[#This Row],[Student ID]])</f>
        <v>0</v>
      </c>
      <c r="B2252" s="13"/>
      <c r="C2252" s="13"/>
      <c r="D2252" s="76"/>
      <c r="E2252" s="75"/>
      <c r="F2252" s="15"/>
      <c r="G2252" s="78"/>
      <c r="H2252" s="15"/>
      <c r="I2252" s="193"/>
      <c r="J2252" s="77"/>
      <c r="K2252" s="4"/>
      <c r="L2252" s="4"/>
      <c r="M2252" s="4"/>
      <c r="N2252" s="185"/>
      <c r="O2252" s="4"/>
      <c r="P2252" s="4"/>
      <c r="Q2252" s="4"/>
      <c r="R2252" s="4"/>
      <c r="S2252" s="4"/>
      <c r="T2252" s="4"/>
      <c r="U2252" s="4"/>
      <c r="V2252" s="4"/>
      <c r="W2252" s="185"/>
      <c r="X2252" s="4"/>
      <c r="Y2252" s="4"/>
      <c r="Z2252" s="4"/>
      <c r="AA2252" s="4"/>
      <c r="AB2252" s="4"/>
      <c r="AC2252" s="4"/>
      <c r="AD2252" s="4"/>
      <c r="AE2252" s="236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5">
        <f ca="1">COUNTIFS(INDIRECT(Data!$J$2),"&lt;&gt;")</f>
        <v>0</v>
      </c>
      <c r="AQ2252" s="45">
        <f ca="1">COUNTIFS(INDIRECT(Data!$J$2),"P")</f>
        <v>0</v>
      </c>
      <c r="AR2252" s="45">
        <f ca="1">COUNTIFS(INDIRECT(Data!$J$2),"A")</f>
        <v>0</v>
      </c>
      <c r="AS2252" s="46">
        <f ca="1">COUNTIFS(INDIRECT(Data!$J$2),"L")</f>
        <v>0</v>
      </c>
      <c r="AT2252" s="47" t="str">
        <f ca="1">IFERROR(Attd_Sheet[[#This Row],[Classes Attended]]/Attd_Sheet[[#This Row],[Column1]],"")</f>
        <v/>
      </c>
      <c r="AU2252" s="26"/>
    </row>
    <row r="2253" spans="1:47" hidden="1" x14ac:dyDescent="0.25">
      <c r="A2253" s="42">
        <f>COUNTIFS(Attd_Sheet[Student ID],Attd_Sheet[[#This Row],[Student ID]])</f>
        <v>0</v>
      </c>
      <c r="B2253" s="13"/>
      <c r="C2253" s="13"/>
      <c r="D2253" s="76"/>
      <c r="E2253" s="75"/>
      <c r="F2253" s="15"/>
      <c r="G2253" s="78"/>
      <c r="H2253" s="15"/>
      <c r="I2253" s="193"/>
      <c r="J2253" s="77"/>
      <c r="K2253" s="4"/>
      <c r="L2253" s="4"/>
      <c r="M2253" s="4"/>
      <c r="N2253" s="185"/>
      <c r="O2253" s="4"/>
      <c r="P2253" s="4"/>
      <c r="Q2253" s="4"/>
      <c r="R2253" s="4"/>
      <c r="S2253" s="4"/>
      <c r="T2253" s="4"/>
      <c r="U2253" s="4"/>
      <c r="V2253" s="4"/>
      <c r="W2253" s="185"/>
      <c r="X2253" s="4"/>
      <c r="Y2253" s="4"/>
      <c r="Z2253" s="4"/>
      <c r="AA2253" s="4"/>
      <c r="AB2253" s="4"/>
      <c r="AC2253" s="4"/>
      <c r="AD2253" s="4"/>
      <c r="AE2253" s="236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5">
        <f ca="1">COUNTIFS(INDIRECT(Data!$J$2),"&lt;&gt;")</f>
        <v>0</v>
      </c>
      <c r="AQ2253" s="45">
        <f ca="1">COUNTIFS(INDIRECT(Data!$J$2),"P")</f>
        <v>0</v>
      </c>
      <c r="AR2253" s="45">
        <f ca="1">COUNTIFS(INDIRECT(Data!$J$2),"A")</f>
        <v>0</v>
      </c>
      <c r="AS2253" s="46">
        <f ca="1">COUNTIFS(INDIRECT(Data!$J$2),"L")</f>
        <v>0</v>
      </c>
      <c r="AT2253" s="47" t="str">
        <f ca="1">IFERROR(Attd_Sheet[[#This Row],[Classes Attended]]/Attd_Sheet[[#This Row],[Column1]],"")</f>
        <v/>
      </c>
      <c r="AU2253" s="26"/>
    </row>
    <row r="2254" spans="1:47" hidden="1" x14ac:dyDescent="0.25">
      <c r="A2254" s="42">
        <f>COUNTIFS(Attd_Sheet[Student ID],Attd_Sheet[[#This Row],[Student ID]])</f>
        <v>0</v>
      </c>
      <c r="B2254" s="13"/>
      <c r="C2254" s="13"/>
      <c r="D2254" s="76"/>
      <c r="E2254" s="75"/>
      <c r="F2254" s="15"/>
      <c r="G2254" s="78"/>
      <c r="H2254" s="15"/>
      <c r="I2254" s="193"/>
      <c r="J2254" s="77"/>
      <c r="K2254" s="4"/>
      <c r="L2254" s="4"/>
      <c r="M2254" s="4"/>
      <c r="N2254" s="185"/>
      <c r="O2254" s="4"/>
      <c r="P2254" s="4"/>
      <c r="Q2254" s="4"/>
      <c r="R2254" s="4"/>
      <c r="S2254" s="4"/>
      <c r="T2254" s="4"/>
      <c r="U2254" s="4"/>
      <c r="V2254" s="4"/>
      <c r="W2254" s="185"/>
      <c r="X2254" s="4"/>
      <c r="Y2254" s="4"/>
      <c r="Z2254" s="4"/>
      <c r="AA2254" s="4"/>
      <c r="AB2254" s="4"/>
      <c r="AC2254" s="4"/>
      <c r="AD2254" s="4"/>
      <c r="AE2254" s="236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5">
        <f ca="1">COUNTIFS(INDIRECT(Data!$J$2),"&lt;&gt;")</f>
        <v>0</v>
      </c>
      <c r="AQ2254" s="45">
        <f ca="1">COUNTIFS(INDIRECT(Data!$J$2),"P")</f>
        <v>0</v>
      </c>
      <c r="AR2254" s="45">
        <f ca="1">COUNTIFS(INDIRECT(Data!$J$2),"A")</f>
        <v>0</v>
      </c>
      <c r="AS2254" s="46">
        <f ca="1">COUNTIFS(INDIRECT(Data!$J$2),"L")</f>
        <v>0</v>
      </c>
      <c r="AT2254" s="47" t="str">
        <f ca="1">IFERROR(Attd_Sheet[[#This Row],[Classes Attended]]/Attd_Sheet[[#This Row],[Column1]],"")</f>
        <v/>
      </c>
      <c r="AU2254" s="26"/>
    </row>
    <row r="2255" spans="1:47" hidden="1" x14ac:dyDescent="0.25">
      <c r="A2255" s="42">
        <f>COUNTIFS(Attd_Sheet[Student ID],Attd_Sheet[[#This Row],[Student ID]])</f>
        <v>0</v>
      </c>
      <c r="B2255" s="13"/>
      <c r="C2255" s="13"/>
      <c r="D2255" s="76"/>
      <c r="E2255" s="75"/>
      <c r="F2255" s="15"/>
      <c r="G2255" s="78"/>
      <c r="H2255" s="15"/>
      <c r="I2255" s="193"/>
      <c r="J2255" s="77"/>
      <c r="K2255" s="4"/>
      <c r="L2255" s="4"/>
      <c r="M2255" s="4"/>
      <c r="N2255" s="185"/>
      <c r="O2255" s="4"/>
      <c r="P2255" s="4"/>
      <c r="Q2255" s="4"/>
      <c r="R2255" s="4"/>
      <c r="S2255" s="4"/>
      <c r="T2255" s="4"/>
      <c r="U2255" s="4"/>
      <c r="V2255" s="4"/>
      <c r="W2255" s="185"/>
      <c r="X2255" s="4"/>
      <c r="Y2255" s="4"/>
      <c r="Z2255" s="4"/>
      <c r="AA2255" s="4"/>
      <c r="AB2255" s="4"/>
      <c r="AC2255" s="4"/>
      <c r="AD2255" s="4"/>
      <c r="AE2255" s="236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5">
        <f ca="1">COUNTIFS(INDIRECT(Data!$J$2),"&lt;&gt;")</f>
        <v>0</v>
      </c>
      <c r="AQ2255" s="45">
        <f ca="1">COUNTIFS(INDIRECT(Data!$J$2),"P")</f>
        <v>0</v>
      </c>
      <c r="AR2255" s="45">
        <f ca="1">COUNTIFS(INDIRECT(Data!$J$2),"A")</f>
        <v>0</v>
      </c>
      <c r="AS2255" s="46">
        <f ca="1">COUNTIFS(INDIRECT(Data!$J$2),"L")</f>
        <v>0</v>
      </c>
      <c r="AT2255" s="47" t="str">
        <f ca="1">IFERROR(Attd_Sheet[[#This Row],[Classes Attended]]/Attd_Sheet[[#This Row],[Column1]],"")</f>
        <v/>
      </c>
      <c r="AU2255" s="26"/>
    </row>
    <row r="2256" spans="1:47" hidden="1" x14ac:dyDescent="0.25">
      <c r="A2256" s="42">
        <f>COUNTIFS(Attd_Sheet[Student ID],Attd_Sheet[[#This Row],[Student ID]])</f>
        <v>0</v>
      </c>
      <c r="B2256" s="13"/>
      <c r="C2256" s="13"/>
      <c r="D2256" s="76"/>
      <c r="E2256" s="75"/>
      <c r="F2256" s="15"/>
      <c r="G2256" s="78"/>
      <c r="H2256" s="15"/>
      <c r="I2256" s="193"/>
      <c r="J2256" s="77"/>
      <c r="K2256" s="4"/>
      <c r="L2256" s="4"/>
      <c r="M2256" s="4"/>
      <c r="N2256" s="185"/>
      <c r="O2256" s="4"/>
      <c r="P2256" s="4"/>
      <c r="Q2256" s="4"/>
      <c r="R2256" s="4"/>
      <c r="S2256" s="4"/>
      <c r="T2256" s="4"/>
      <c r="U2256" s="4"/>
      <c r="V2256" s="4"/>
      <c r="W2256" s="185"/>
      <c r="X2256" s="4"/>
      <c r="Y2256" s="4"/>
      <c r="Z2256" s="4"/>
      <c r="AA2256" s="4"/>
      <c r="AB2256" s="4"/>
      <c r="AC2256" s="4"/>
      <c r="AD2256" s="4"/>
      <c r="AE2256" s="236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5">
        <f ca="1">COUNTIFS(INDIRECT(Data!$J$2),"&lt;&gt;")</f>
        <v>0</v>
      </c>
      <c r="AQ2256" s="45">
        <f ca="1">COUNTIFS(INDIRECT(Data!$J$2),"P")</f>
        <v>0</v>
      </c>
      <c r="AR2256" s="45">
        <f ca="1">COUNTIFS(INDIRECT(Data!$J$2),"A")</f>
        <v>0</v>
      </c>
      <c r="AS2256" s="46">
        <f ca="1">COUNTIFS(INDIRECT(Data!$J$2),"L")</f>
        <v>0</v>
      </c>
      <c r="AT2256" s="47" t="str">
        <f ca="1">IFERROR(Attd_Sheet[[#This Row],[Classes Attended]]/Attd_Sheet[[#This Row],[Column1]],"")</f>
        <v/>
      </c>
      <c r="AU2256" s="26"/>
    </row>
    <row r="2257" spans="1:47" hidden="1" x14ac:dyDescent="0.25">
      <c r="A2257" s="42">
        <f>COUNTIFS(Attd_Sheet[Student ID],Attd_Sheet[[#This Row],[Student ID]])</f>
        <v>0</v>
      </c>
      <c r="B2257" s="13"/>
      <c r="C2257" s="13"/>
      <c r="D2257" s="76"/>
      <c r="E2257" s="75"/>
      <c r="F2257" s="15"/>
      <c r="G2257" s="78"/>
      <c r="H2257" s="15"/>
      <c r="I2257" s="193"/>
      <c r="J2257" s="77"/>
      <c r="K2257" s="4"/>
      <c r="L2257" s="4"/>
      <c r="M2257" s="4"/>
      <c r="N2257" s="185"/>
      <c r="O2257" s="4"/>
      <c r="P2257" s="4"/>
      <c r="Q2257" s="4"/>
      <c r="R2257" s="4"/>
      <c r="S2257" s="4"/>
      <c r="T2257" s="4"/>
      <c r="U2257" s="4"/>
      <c r="V2257" s="4"/>
      <c r="W2257" s="185"/>
      <c r="X2257" s="4"/>
      <c r="Y2257" s="4"/>
      <c r="Z2257" s="4"/>
      <c r="AA2257" s="4"/>
      <c r="AB2257" s="4"/>
      <c r="AC2257" s="4"/>
      <c r="AD2257" s="4"/>
      <c r="AE2257" s="236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5">
        <f ca="1">COUNTIFS(INDIRECT(Data!$J$2),"&lt;&gt;")</f>
        <v>0</v>
      </c>
      <c r="AQ2257" s="45">
        <f ca="1">COUNTIFS(INDIRECT(Data!$J$2),"P")</f>
        <v>0</v>
      </c>
      <c r="AR2257" s="45">
        <f ca="1">COUNTIFS(INDIRECT(Data!$J$2),"A")</f>
        <v>0</v>
      </c>
      <c r="AS2257" s="46">
        <f ca="1">COUNTIFS(INDIRECT(Data!$J$2),"L")</f>
        <v>0</v>
      </c>
      <c r="AT2257" s="47" t="str">
        <f ca="1">IFERROR(Attd_Sheet[[#This Row],[Classes Attended]]/Attd_Sheet[[#This Row],[Column1]],"")</f>
        <v/>
      </c>
      <c r="AU2257" s="26"/>
    </row>
    <row r="2258" spans="1:47" hidden="1" x14ac:dyDescent="0.25">
      <c r="A2258" s="42">
        <f>COUNTIFS(Attd_Sheet[Student ID],Attd_Sheet[[#This Row],[Student ID]])</f>
        <v>0</v>
      </c>
      <c r="B2258" s="13"/>
      <c r="C2258" s="13"/>
      <c r="D2258" s="76"/>
      <c r="E2258" s="75"/>
      <c r="F2258" s="15"/>
      <c r="G2258" s="78"/>
      <c r="H2258" s="15"/>
      <c r="I2258" s="193"/>
      <c r="J2258" s="77"/>
      <c r="K2258" s="4"/>
      <c r="L2258" s="4"/>
      <c r="M2258" s="4"/>
      <c r="N2258" s="185"/>
      <c r="O2258" s="4"/>
      <c r="P2258" s="4"/>
      <c r="Q2258" s="4"/>
      <c r="R2258" s="4"/>
      <c r="S2258" s="4"/>
      <c r="T2258" s="4"/>
      <c r="U2258" s="4"/>
      <c r="V2258" s="4"/>
      <c r="W2258" s="185"/>
      <c r="X2258" s="4"/>
      <c r="Y2258" s="4"/>
      <c r="Z2258" s="4"/>
      <c r="AA2258" s="4"/>
      <c r="AB2258" s="4"/>
      <c r="AC2258" s="4"/>
      <c r="AD2258" s="4"/>
      <c r="AE2258" s="236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5">
        <f ca="1">COUNTIFS(INDIRECT(Data!$J$2),"&lt;&gt;")</f>
        <v>0</v>
      </c>
      <c r="AQ2258" s="45">
        <f ca="1">COUNTIFS(INDIRECT(Data!$J$2),"P")</f>
        <v>0</v>
      </c>
      <c r="AR2258" s="45">
        <f ca="1">COUNTIFS(INDIRECT(Data!$J$2),"A")</f>
        <v>0</v>
      </c>
      <c r="AS2258" s="46">
        <f ca="1">COUNTIFS(INDIRECT(Data!$J$2),"L")</f>
        <v>0</v>
      </c>
      <c r="AT2258" s="47" t="str">
        <f ca="1">IFERROR(Attd_Sheet[[#This Row],[Classes Attended]]/Attd_Sheet[[#This Row],[Column1]],"")</f>
        <v/>
      </c>
      <c r="AU2258" s="26"/>
    </row>
    <row r="2259" spans="1:47" hidden="1" x14ac:dyDescent="0.25">
      <c r="A2259" s="42">
        <f>COUNTIFS(Attd_Sheet[Student ID],Attd_Sheet[[#This Row],[Student ID]])</f>
        <v>0</v>
      </c>
      <c r="B2259" s="13"/>
      <c r="C2259" s="13"/>
      <c r="D2259" s="76"/>
      <c r="E2259" s="75"/>
      <c r="F2259" s="15"/>
      <c r="G2259" s="78"/>
      <c r="H2259" s="15"/>
      <c r="I2259" s="193"/>
      <c r="J2259" s="77"/>
      <c r="K2259" s="4"/>
      <c r="L2259" s="4"/>
      <c r="M2259" s="4"/>
      <c r="N2259" s="185"/>
      <c r="O2259" s="4"/>
      <c r="P2259" s="4"/>
      <c r="Q2259" s="4"/>
      <c r="R2259" s="4"/>
      <c r="S2259" s="4"/>
      <c r="T2259" s="4"/>
      <c r="U2259" s="4"/>
      <c r="V2259" s="4"/>
      <c r="W2259" s="185"/>
      <c r="X2259" s="4"/>
      <c r="Y2259" s="4"/>
      <c r="Z2259" s="4"/>
      <c r="AA2259" s="4"/>
      <c r="AB2259" s="4"/>
      <c r="AC2259" s="4"/>
      <c r="AD2259" s="4"/>
      <c r="AE2259" s="236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5">
        <f ca="1">COUNTIFS(INDIRECT(Data!$J$2),"&lt;&gt;")</f>
        <v>0</v>
      </c>
      <c r="AQ2259" s="45">
        <f ca="1">COUNTIFS(INDIRECT(Data!$J$2),"P")</f>
        <v>0</v>
      </c>
      <c r="AR2259" s="45">
        <f ca="1">COUNTIFS(INDIRECT(Data!$J$2),"A")</f>
        <v>0</v>
      </c>
      <c r="AS2259" s="46">
        <f ca="1">COUNTIFS(INDIRECT(Data!$J$2),"L")</f>
        <v>0</v>
      </c>
      <c r="AT2259" s="47" t="str">
        <f ca="1">IFERROR(Attd_Sheet[[#This Row],[Classes Attended]]/Attd_Sheet[[#This Row],[Column1]],"")</f>
        <v/>
      </c>
      <c r="AU2259" s="26"/>
    </row>
    <row r="2260" spans="1:47" hidden="1" x14ac:dyDescent="0.25">
      <c r="A2260" s="42">
        <f>COUNTIFS(Attd_Sheet[Student ID],Attd_Sheet[[#This Row],[Student ID]])</f>
        <v>0</v>
      </c>
      <c r="B2260" s="13"/>
      <c r="C2260" s="13"/>
      <c r="D2260" s="76"/>
      <c r="E2260" s="75"/>
      <c r="F2260" s="15"/>
      <c r="G2260" s="78"/>
      <c r="H2260" s="15"/>
      <c r="I2260" s="193"/>
      <c r="J2260" s="77"/>
      <c r="K2260" s="4"/>
      <c r="L2260" s="4"/>
      <c r="M2260" s="4"/>
      <c r="N2260" s="185"/>
      <c r="O2260" s="4"/>
      <c r="P2260" s="4"/>
      <c r="Q2260" s="4"/>
      <c r="R2260" s="4"/>
      <c r="S2260" s="4"/>
      <c r="T2260" s="4"/>
      <c r="U2260" s="4"/>
      <c r="V2260" s="4"/>
      <c r="W2260" s="185"/>
      <c r="X2260" s="4"/>
      <c r="Y2260" s="4"/>
      <c r="Z2260" s="4"/>
      <c r="AA2260" s="4"/>
      <c r="AB2260" s="4"/>
      <c r="AC2260" s="4"/>
      <c r="AD2260" s="4"/>
      <c r="AE2260" s="236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5">
        <f ca="1">COUNTIFS(INDIRECT(Data!$J$2),"&lt;&gt;")</f>
        <v>0</v>
      </c>
      <c r="AQ2260" s="45">
        <f ca="1">COUNTIFS(INDIRECT(Data!$J$2),"P")</f>
        <v>0</v>
      </c>
      <c r="AR2260" s="45">
        <f ca="1">COUNTIFS(INDIRECT(Data!$J$2),"A")</f>
        <v>0</v>
      </c>
      <c r="AS2260" s="46">
        <f ca="1">COUNTIFS(INDIRECT(Data!$J$2),"L")</f>
        <v>0</v>
      </c>
      <c r="AT2260" s="47" t="str">
        <f ca="1">IFERROR(Attd_Sheet[[#This Row],[Classes Attended]]/Attd_Sheet[[#This Row],[Column1]],"")</f>
        <v/>
      </c>
      <c r="AU2260" s="26"/>
    </row>
    <row r="2261" spans="1:47" hidden="1" x14ac:dyDescent="0.25">
      <c r="A2261" s="42">
        <f>COUNTIFS(Attd_Sheet[Student ID],Attd_Sheet[[#This Row],[Student ID]])</f>
        <v>0</v>
      </c>
      <c r="B2261" s="13"/>
      <c r="C2261" s="13"/>
      <c r="D2261" s="76"/>
      <c r="E2261" s="75"/>
      <c r="F2261" s="15"/>
      <c r="G2261" s="78"/>
      <c r="H2261" s="15"/>
      <c r="I2261" s="193"/>
      <c r="J2261" s="77"/>
      <c r="K2261" s="4"/>
      <c r="L2261" s="4"/>
      <c r="M2261" s="4"/>
      <c r="N2261" s="185"/>
      <c r="O2261" s="4"/>
      <c r="P2261" s="4"/>
      <c r="Q2261" s="4"/>
      <c r="R2261" s="4"/>
      <c r="S2261" s="4"/>
      <c r="T2261" s="4"/>
      <c r="U2261" s="4"/>
      <c r="V2261" s="4"/>
      <c r="W2261" s="185"/>
      <c r="X2261" s="4"/>
      <c r="Y2261" s="4"/>
      <c r="Z2261" s="4"/>
      <c r="AA2261" s="4"/>
      <c r="AB2261" s="4"/>
      <c r="AC2261" s="4"/>
      <c r="AD2261" s="4"/>
      <c r="AE2261" s="236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5">
        <f ca="1">COUNTIFS(INDIRECT(Data!$J$2),"&lt;&gt;")</f>
        <v>0</v>
      </c>
      <c r="AQ2261" s="45">
        <f ca="1">COUNTIFS(INDIRECT(Data!$J$2),"P")</f>
        <v>0</v>
      </c>
      <c r="AR2261" s="45">
        <f ca="1">COUNTIFS(INDIRECT(Data!$J$2),"A")</f>
        <v>0</v>
      </c>
      <c r="AS2261" s="46">
        <f ca="1">COUNTIFS(INDIRECT(Data!$J$2),"L")</f>
        <v>0</v>
      </c>
      <c r="AT2261" s="47" t="str">
        <f ca="1">IFERROR(Attd_Sheet[[#This Row],[Classes Attended]]/Attd_Sheet[[#This Row],[Column1]],"")</f>
        <v/>
      </c>
      <c r="AU2261" s="26"/>
    </row>
    <row r="2262" spans="1:47" hidden="1" x14ac:dyDescent="0.25">
      <c r="A2262" s="42">
        <f>COUNTIFS(Attd_Sheet[Student ID],Attd_Sheet[[#This Row],[Student ID]])</f>
        <v>0</v>
      </c>
      <c r="B2262" s="13"/>
      <c r="C2262" s="13"/>
      <c r="D2262" s="76"/>
      <c r="E2262" s="75"/>
      <c r="F2262" s="15"/>
      <c r="G2262" s="78"/>
      <c r="H2262" s="15"/>
      <c r="I2262" s="193"/>
      <c r="J2262" s="77"/>
      <c r="K2262" s="4"/>
      <c r="L2262" s="4"/>
      <c r="M2262" s="4"/>
      <c r="N2262" s="185"/>
      <c r="O2262" s="4"/>
      <c r="P2262" s="4"/>
      <c r="Q2262" s="4"/>
      <c r="R2262" s="4"/>
      <c r="S2262" s="4"/>
      <c r="T2262" s="4"/>
      <c r="U2262" s="4"/>
      <c r="V2262" s="4"/>
      <c r="W2262" s="185"/>
      <c r="X2262" s="4"/>
      <c r="Y2262" s="4"/>
      <c r="Z2262" s="4"/>
      <c r="AA2262" s="4"/>
      <c r="AB2262" s="4"/>
      <c r="AC2262" s="4"/>
      <c r="AD2262" s="4"/>
      <c r="AE2262" s="236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5">
        <f ca="1">COUNTIFS(INDIRECT(Data!$J$2),"&lt;&gt;")</f>
        <v>0</v>
      </c>
      <c r="AQ2262" s="45">
        <f ca="1">COUNTIFS(INDIRECT(Data!$J$2),"P")</f>
        <v>0</v>
      </c>
      <c r="AR2262" s="45">
        <f ca="1">COUNTIFS(INDIRECT(Data!$J$2),"A")</f>
        <v>0</v>
      </c>
      <c r="AS2262" s="46">
        <f ca="1">COUNTIFS(INDIRECT(Data!$J$2),"L")</f>
        <v>0</v>
      </c>
      <c r="AT2262" s="47" t="str">
        <f ca="1">IFERROR(Attd_Sheet[[#This Row],[Classes Attended]]/Attd_Sheet[[#This Row],[Column1]],"")</f>
        <v/>
      </c>
      <c r="AU2262" s="26"/>
    </row>
    <row r="2263" spans="1:47" hidden="1" x14ac:dyDescent="0.25">
      <c r="A2263" s="42">
        <f>COUNTIFS(Attd_Sheet[Student ID],Attd_Sheet[[#This Row],[Student ID]])</f>
        <v>0</v>
      </c>
      <c r="B2263" s="13"/>
      <c r="C2263" s="13"/>
      <c r="D2263" s="76"/>
      <c r="E2263" s="75"/>
      <c r="F2263" s="15"/>
      <c r="G2263" s="78"/>
      <c r="H2263" s="15"/>
      <c r="I2263" s="193"/>
      <c r="J2263" s="77"/>
      <c r="K2263" s="4"/>
      <c r="L2263" s="4"/>
      <c r="M2263" s="4"/>
      <c r="N2263" s="185"/>
      <c r="O2263" s="4"/>
      <c r="P2263" s="4"/>
      <c r="Q2263" s="4"/>
      <c r="R2263" s="4"/>
      <c r="S2263" s="4"/>
      <c r="T2263" s="4"/>
      <c r="U2263" s="4"/>
      <c r="V2263" s="4"/>
      <c r="W2263" s="185"/>
      <c r="X2263" s="4"/>
      <c r="Y2263" s="4"/>
      <c r="Z2263" s="4"/>
      <c r="AA2263" s="4"/>
      <c r="AB2263" s="4"/>
      <c r="AC2263" s="4"/>
      <c r="AD2263" s="4"/>
      <c r="AE2263" s="236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5">
        <f ca="1">COUNTIFS(INDIRECT(Data!$J$2),"&lt;&gt;")</f>
        <v>0</v>
      </c>
      <c r="AQ2263" s="45">
        <f ca="1">COUNTIFS(INDIRECT(Data!$J$2),"P")</f>
        <v>0</v>
      </c>
      <c r="AR2263" s="45">
        <f ca="1">COUNTIFS(INDIRECT(Data!$J$2),"A")</f>
        <v>0</v>
      </c>
      <c r="AS2263" s="46">
        <f ca="1">COUNTIFS(INDIRECT(Data!$J$2),"L")</f>
        <v>0</v>
      </c>
      <c r="AT2263" s="47" t="str">
        <f ca="1">IFERROR(Attd_Sheet[[#This Row],[Classes Attended]]/Attd_Sheet[[#This Row],[Column1]],"")</f>
        <v/>
      </c>
      <c r="AU2263" s="26"/>
    </row>
    <row r="2264" spans="1:47" hidden="1" x14ac:dyDescent="0.25">
      <c r="A2264" s="42">
        <f>COUNTIFS(Attd_Sheet[Student ID],Attd_Sheet[[#This Row],[Student ID]])</f>
        <v>0</v>
      </c>
      <c r="B2264" s="13"/>
      <c r="C2264" s="13"/>
      <c r="D2264" s="76"/>
      <c r="E2264" s="75"/>
      <c r="F2264" s="15"/>
      <c r="G2264" s="78"/>
      <c r="H2264" s="15"/>
      <c r="I2264" s="193"/>
      <c r="J2264" s="77"/>
      <c r="K2264" s="4"/>
      <c r="L2264" s="4"/>
      <c r="M2264" s="4"/>
      <c r="N2264" s="185"/>
      <c r="O2264" s="4"/>
      <c r="P2264" s="4"/>
      <c r="Q2264" s="4"/>
      <c r="R2264" s="4"/>
      <c r="S2264" s="4"/>
      <c r="T2264" s="4"/>
      <c r="U2264" s="4"/>
      <c r="V2264" s="4"/>
      <c r="W2264" s="185"/>
      <c r="X2264" s="4"/>
      <c r="Y2264" s="4"/>
      <c r="Z2264" s="4"/>
      <c r="AA2264" s="4"/>
      <c r="AB2264" s="4"/>
      <c r="AC2264" s="4"/>
      <c r="AD2264" s="4"/>
      <c r="AE2264" s="236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5">
        <f ca="1">COUNTIFS(INDIRECT(Data!$J$2),"&lt;&gt;")</f>
        <v>0</v>
      </c>
      <c r="AQ2264" s="45">
        <f ca="1">COUNTIFS(INDIRECT(Data!$J$2),"P")</f>
        <v>0</v>
      </c>
      <c r="AR2264" s="45">
        <f ca="1">COUNTIFS(INDIRECT(Data!$J$2),"A")</f>
        <v>0</v>
      </c>
      <c r="AS2264" s="46">
        <f ca="1">COUNTIFS(INDIRECT(Data!$J$2),"L")</f>
        <v>0</v>
      </c>
      <c r="AT2264" s="47" t="str">
        <f ca="1">IFERROR(Attd_Sheet[[#This Row],[Classes Attended]]/Attd_Sheet[[#This Row],[Column1]],"")</f>
        <v/>
      </c>
      <c r="AU2264" s="26"/>
    </row>
    <row r="2265" spans="1:47" hidden="1" x14ac:dyDescent="0.25">
      <c r="A2265" s="42">
        <f>COUNTIFS(Attd_Sheet[Student ID],Attd_Sheet[[#This Row],[Student ID]])</f>
        <v>0</v>
      </c>
      <c r="B2265" s="13"/>
      <c r="C2265" s="13"/>
      <c r="D2265" s="76"/>
      <c r="E2265" s="75"/>
      <c r="F2265" s="15"/>
      <c r="G2265" s="78"/>
      <c r="H2265" s="15"/>
      <c r="I2265" s="193"/>
      <c r="J2265" s="77"/>
      <c r="K2265" s="4"/>
      <c r="L2265" s="4"/>
      <c r="M2265" s="4"/>
      <c r="N2265" s="185"/>
      <c r="O2265" s="4"/>
      <c r="P2265" s="4"/>
      <c r="Q2265" s="4"/>
      <c r="R2265" s="4"/>
      <c r="S2265" s="4"/>
      <c r="T2265" s="4"/>
      <c r="U2265" s="4"/>
      <c r="V2265" s="4"/>
      <c r="W2265" s="185"/>
      <c r="X2265" s="4"/>
      <c r="Y2265" s="4"/>
      <c r="Z2265" s="4"/>
      <c r="AA2265" s="4"/>
      <c r="AB2265" s="4"/>
      <c r="AC2265" s="4"/>
      <c r="AD2265" s="4"/>
      <c r="AE2265" s="236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5">
        <f ca="1">COUNTIFS(INDIRECT(Data!$J$2),"&lt;&gt;")</f>
        <v>0</v>
      </c>
      <c r="AQ2265" s="45">
        <f ca="1">COUNTIFS(INDIRECT(Data!$J$2),"P")</f>
        <v>0</v>
      </c>
      <c r="AR2265" s="45">
        <f ca="1">COUNTIFS(INDIRECT(Data!$J$2),"A")</f>
        <v>0</v>
      </c>
      <c r="AS2265" s="46">
        <f ca="1">COUNTIFS(INDIRECT(Data!$J$2),"L")</f>
        <v>0</v>
      </c>
      <c r="AT2265" s="47" t="str">
        <f ca="1">IFERROR(Attd_Sheet[[#This Row],[Classes Attended]]/Attd_Sheet[[#This Row],[Column1]],"")</f>
        <v/>
      </c>
      <c r="AU2265" s="26"/>
    </row>
    <row r="2266" spans="1:47" hidden="1" x14ac:dyDescent="0.25">
      <c r="A2266" s="42">
        <f>COUNTIFS(Attd_Sheet[Student ID],Attd_Sheet[[#This Row],[Student ID]])</f>
        <v>0</v>
      </c>
      <c r="B2266" s="13"/>
      <c r="C2266" s="13"/>
      <c r="D2266" s="76"/>
      <c r="E2266" s="75"/>
      <c r="F2266" s="15"/>
      <c r="G2266" s="78"/>
      <c r="H2266" s="15"/>
      <c r="I2266" s="193"/>
      <c r="J2266" s="77"/>
      <c r="K2266" s="4"/>
      <c r="L2266" s="4"/>
      <c r="M2266" s="4"/>
      <c r="N2266" s="185"/>
      <c r="O2266" s="4"/>
      <c r="P2266" s="4"/>
      <c r="Q2266" s="4"/>
      <c r="R2266" s="4"/>
      <c r="S2266" s="4"/>
      <c r="T2266" s="4"/>
      <c r="U2266" s="4"/>
      <c r="V2266" s="4"/>
      <c r="W2266" s="185"/>
      <c r="X2266" s="4"/>
      <c r="Y2266" s="4"/>
      <c r="Z2266" s="4"/>
      <c r="AA2266" s="4"/>
      <c r="AB2266" s="4"/>
      <c r="AC2266" s="4"/>
      <c r="AD2266" s="4"/>
      <c r="AE2266" s="236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5">
        <f ca="1">COUNTIFS(INDIRECT(Data!$J$2),"&lt;&gt;")</f>
        <v>0</v>
      </c>
      <c r="AQ2266" s="45">
        <f ca="1">COUNTIFS(INDIRECT(Data!$J$2),"P")</f>
        <v>0</v>
      </c>
      <c r="AR2266" s="45">
        <f ca="1">COUNTIFS(INDIRECT(Data!$J$2),"A")</f>
        <v>0</v>
      </c>
      <c r="AS2266" s="46">
        <f ca="1">COUNTIFS(INDIRECT(Data!$J$2),"L")</f>
        <v>0</v>
      </c>
      <c r="AT2266" s="47" t="str">
        <f ca="1">IFERROR(Attd_Sheet[[#This Row],[Classes Attended]]/Attd_Sheet[[#This Row],[Column1]],"")</f>
        <v/>
      </c>
      <c r="AU2266" s="26"/>
    </row>
    <row r="2267" spans="1:47" hidden="1" x14ac:dyDescent="0.25">
      <c r="A2267" s="42">
        <f>COUNTIFS(Attd_Sheet[Student ID],Attd_Sheet[[#This Row],[Student ID]])</f>
        <v>0</v>
      </c>
      <c r="B2267" s="13"/>
      <c r="C2267" s="13"/>
      <c r="D2267" s="76"/>
      <c r="E2267" s="75"/>
      <c r="F2267" s="15"/>
      <c r="G2267" s="78"/>
      <c r="H2267" s="15"/>
      <c r="I2267" s="193"/>
      <c r="J2267" s="77"/>
      <c r="K2267" s="4"/>
      <c r="L2267" s="4"/>
      <c r="M2267" s="4"/>
      <c r="N2267" s="185"/>
      <c r="O2267" s="4"/>
      <c r="P2267" s="4"/>
      <c r="Q2267" s="4"/>
      <c r="R2267" s="4"/>
      <c r="S2267" s="4"/>
      <c r="T2267" s="4"/>
      <c r="U2267" s="4"/>
      <c r="V2267" s="4"/>
      <c r="W2267" s="185"/>
      <c r="X2267" s="4"/>
      <c r="Y2267" s="4"/>
      <c r="Z2267" s="4"/>
      <c r="AA2267" s="4"/>
      <c r="AB2267" s="4"/>
      <c r="AC2267" s="4"/>
      <c r="AD2267" s="4"/>
      <c r="AE2267" s="236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5">
        <f ca="1">COUNTIFS(INDIRECT(Data!$J$2),"&lt;&gt;")</f>
        <v>0</v>
      </c>
      <c r="AQ2267" s="45">
        <f ca="1">COUNTIFS(INDIRECT(Data!$J$2),"P")</f>
        <v>0</v>
      </c>
      <c r="AR2267" s="45">
        <f ca="1">COUNTIFS(INDIRECT(Data!$J$2),"A")</f>
        <v>0</v>
      </c>
      <c r="AS2267" s="46">
        <f ca="1">COUNTIFS(INDIRECT(Data!$J$2),"L")</f>
        <v>0</v>
      </c>
      <c r="AT2267" s="47" t="str">
        <f ca="1">IFERROR(Attd_Sheet[[#This Row],[Classes Attended]]/Attd_Sheet[[#This Row],[Column1]],"")</f>
        <v/>
      </c>
      <c r="AU2267" s="26"/>
    </row>
    <row r="2268" spans="1:47" hidden="1" x14ac:dyDescent="0.25">
      <c r="A2268" s="42">
        <f>COUNTIFS(Attd_Sheet[Student ID],Attd_Sheet[[#This Row],[Student ID]])</f>
        <v>0</v>
      </c>
      <c r="B2268" s="13"/>
      <c r="C2268" s="13"/>
      <c r="D2268" s="76"/>
      <c r="E2268" s="75"/>
      <c r="F2268" s="15"/>
      <c r="G2268" s="78"/>
      <c r="H2268" s="15"/>
      <c r="I2268" s="193"/>
      <c r="J2268" s="77"/>
      <c r="K2268" s="4"/>
      <c r="L2268" s="4"/>
      <c r="M2268" s="4"/>
      <c r="N2268" s="185"/>
      <c r="O2268" s="4"/>
      <c r="P2268" s="4"/>
      <c r="Q2268" s="4"/>
      <c r="R2268" s="4"/>
      <c r="S2268" s="4"/>
      <c r="T2268" s="4"/>
      <c r="U2268" s="4"/>
      <c r="V2268" s="4"/>
      <c r="W2268" s="185"/>
      <c r="X2268" s="4"/>
      <c r="Y2268" s="4"/>
      <c r="Z2268" s="4"/>
      <c r="AA2268" s="4"/>
      <c r="AB2268" s="4"/>
      <c r="AC2268" s="4"/>
      <c r="AD2268" s="4"/>
      <c r="AE2268" s="236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5">
        <f ca="1">COUNTIFS(INDIRECT(Data!$J$2),"&lt;&gt;")</f>
        <v>0</v>
      </c>
      <c r="AQ2268" s="45">
        <f ca="1">COUNTIFS(INDIRECT(Data!$J$2),"P")</f>
        <v>0</v>
      </c>
      <c r="AR2268" s="45">
        <f ca="1">COUNTIFS(INDIRECT(Data!$J$2),"A")</f>
        <v>0</v>
      </c>
      <c r="AS2268" s="46">
        <f ca="1">COUNTIFS(INDIRECT(Data!$J$2),"L")</f>
        <v>0</v>
      </c>
      <c r="AT2268" s="47" t="str">
        <f ca="1">IFERROR(Attd_Sheet[[#This Row],[Classes Attended]]/Attd_Sheet[[#This Row],[Column1]],"")</f>
        <v/>
      </c>
      <c r="AU2268" s="26"/>
    </row>
    <row r="2269" spans="1:47" hidden="1" x14ac:dyDescent="0.25">
      <c r="A2269" s="42">
        <f>COUNTIFS(Attd_Sheet[Student ID],Attd_Sheet[[#This Row],[Student ID]])</f>
        <v>0</v>
      </c>
      <c r="B2269" s="13"/>
      <c r="C2269" s="13"/>
      <c r="D2269" s="76"/>
      <c r="E2269" s="75"/>
      <c r="F2269" s="15"/>
      <c r="G2269" s="78"/>
      <c r="H2269" s="15"/>
      <c r="I2269" s="193"/>
      <c r="J2269" s="77"/>
      <c r="K2269" s="4"/>
      <c r="L2269" s="4"/>
      <c r="M2269" s="4"/>
      <c r="N2269" s="185"/>
      <c r="O2269" s="4"/>
      <c r="P2269" s="4"/>
      <c r="Q2269" s="4"/>
      <c r="R2269" s="4"/>
      <c r="S2269" s="4"/>
      <c r="T2269" s="4"/>
      <c r="U2269" s="4"/>
      <c r="V2269" s="4"/>
      <c r="W2269" s="185"/>
      <c r="X2269" s="4"/>
      <c r="Y2269" s="4"/>
      <c r="Z2269" s="4"/>
      <c r="AA2269" s="4"/>
      <c r="AB2269" s="4"/>
      <c r="AC2269" s="4"/>
      <c r="AD2269" s="4"/>
      <c r="AE2269" s="236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5">
        <f ca="1">COUNTIFS(INDIRECT(Data!$J$2),"&lt;&gt;")</f>
        <v>0</v>
      </c>
      <c r="AQ2269" s="45">
        <f ca="1">COUNTIFS(INDIRECT(Data!$J$2),"P")</f>
        <v>0</v>
      </c>
      <c r="AR2269" s="45">
        <f ca="1">COUNTIFS(INDIRECT(Data!$J$2),"A")</f>
        <v>0</v>
      </c>
      <c r="AS2269" s="46">
        <f ca="1">COUNTIFS(INDIRECT(Data!$J$2),"L")</f>
        <v>0</v>
      </c>
      <c r="AT2269" s="47" t="str">
        <f ca="1">IFERROR(Attd_Sheet[[#This Row],[Classes Attended]]/Attd_Sheet[[#This Row],[Column1]],"")</f>
        <v/>
      </c>
      <c r="AU2269" s="26"/>
    </row>
    <row r="2270" spans="1:47" hidden="1" x14ac:dyDescent="0.25">
      <c r="A2270" s="42">
        <f>COUNTIFS(Attd_Sheet[Student ID],Attd_Sheet[[#This Row],[Student ID]])</f>
        <v>0</v>
      </c>
      <c r="B2270" s="13"/>
      <c r="C2270" s="13"/>
      <c r="D2270" s="76"/>
      <c r="E2270" s="75"/>
      <c r="F2270" s="15"/>
      <c r="G2270" s="78"/>
      <c r="H2270" s="15"/>
      <c r="I2270" s="193"/>
      <c r="J2270" s="77"/>
      <c r="K2270" s="4"/>
      <c r="L2270" s="4"/>
      <c r="M2270" s="4"/>
      <c r="N2270" s="185"/>
      <c r="O2270" s="4"/>
      <c r="P2270" s="4"/>
      <c r="Q2270" s="4"/>
      <c r="R2270" s="4"/>
      <c r="S2270" s="4"/>
      <c r="T2270" s="4"/>
      <c r="U2270" s="4"/>
      <c r="V2270" s="4"/>
      <c r="W2270" s="185"/>
      <c r="X2270" s="4"/>
      <c r="Y2270" s="4"/>
      <c r="Z2270" s="4"/>
      <c r="AA2270" s="4"/>
      <c r="AB2270" s="4"/>
      <c r="AC2270" s="4"/>
      <c r="AD2270" s="4"/>
      <c r="AE2270" s="236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5">
        <f ca="1">COUNTIFS(INDIRECT(Data!$J$2),"&lt;&gt;")</f>
        <v>0</v>
      </c>
      <c r="AQ2270" s="45">
        <f ca="1">COUNTIFS(INDIRECT(Data!$J$2),"P")</f>
        <v>0</v>
      </c>
      <c r="AR2270" s="45">
        <f ca="1">COUNTIFS(INDIRECT(Data!$J$2),"A")</f>
        <v>0</v>
      </c>
      <c r="AS2270" s="46">
        <f ca="1">COUNTIFS(INDIRECT(Data!$J$2),"L")</f>
        <v>0</v>
      </c>
      <c r="AT2270" s="47" t="str">
        <f ca="1">IFERROR(Attd_Sheet[[#This Row],[Classes Attended]]/Attd_Sheet[[#This Row],[Column1]],"")</f>
        <v/>
      </c>
      <c r="AU2270" s="26"/>
    </row>
    <row r="2271" spans="1:47" hidden="1" x14ac:dyDescent="0.25">
      <c r="A2271" s="42">
        <f>COUNTIFS(Attd_Sheet[Student ID],Attd_Sheet[[#This Row],[Student ID]])</f>
        <v>0</v>
      </c>
      <c r="B2271" s="13"/>
      <c r="C2271" s="13"/>
      <c r="D2271" s="76"/>
      <c r="E2271" s="75"/>
      <c r="F2271" s="15"/>
      <c r="G2271" s="78"/>
      <c r="H2271" s="15"/>
      <c r="I2271" s="193"/>
      <c r="J2271" s="77"/>
      <c r="K2271" s="4"/>
      <c r="L2271" s="4"/>
      <c r="M2271" s="4"/>
      <c r="N2271" s="185"/>
      <c r="O2271" s="4"/>
      <c r="P2271" s="4"/>
      <c r="Q2271" s="4"/>
      <c r="R2271" s="4"/>
      <c r="S2271" s="4"/>
      <c r="T2271" s="4"/>
      <c r="U2271" s="4"/>
      <c r="V2271" s="4"/>
      <c r="W2271" s="185"/>
      <c r="X2271" s="4"/>
      <c r="Y2271" s="4"/>
      <c r="Z2271" s="4"/>
      <c r="AA2271" s="4"/>
      <c r="AB2271" s="4"/>
      <c r="AC2271" s="4"/>
      <c r="AD2271" s="4"/>
      <c r="AE2271" s="236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5">
        <f ca="1">COUNTIFS(INDIRECT(Data!$J$2),"&lt;&gt;")</f>
        <v>0</v>
      </c>
      <c r="AQ2271" s="45">
        <f ca="1">COUNTIFS(INDIRECT(Data!$J$2),"P")</f>
        <v>0</v>
      </c>
      <c r="AR2271" s="45">
        <f ca="1">COUNTIFS(INDIRECT(Data!$J$2),"A")</f>
        <v>0</v>
      </c>
      <c r="AS2271" s="46">
        <f ca="1">COUNTIFS(INDIRECT(Data!$J$2),"L")</f>
        <v>0</v>
      </c>
      <c r="AT2271" s="47" t="str">
        <f ca="1">IFERROR(Attd_Sheet[[#This Row],[Classes Attended]]/Attd_Sheet[[#This Row],[Column1]],"")</f>
        <v/>
      </c>
      <c r="AU2271" s="26"/>
    </row>
    <row r="2272" spans="1:47" hidden="1" x14ac:dyDescent="0.25">
      <c r="A2272" s="42">
        <f>COUNTIFS(Attd_Sheet[Student ID],Attd_Sheet[[#This Row],[Student ID]])</f>
        <v>0</v>
      </c>
      <c r="B2272" s="13"/>
      <c r="C2272" s="13"/>
      <c r="D2272" s="76"/>
      <c r="E2272" s="75"/>
      <c r="F2272" s="15"/>
      <c r="G2272" s="78"/>
      <c r="H2272" s="15"/>
      <c r="I2272" s="193"/>
      <c r="J2272" s="77"/>
      <c r="K2272" s="4"/>
      <c r="L2272" s="4"/>
      <c r="M2272" s="4"/>
      <c r="N2272" s="185"/>
      <c r="O2272" s="4"/>
      <c r="P2272" s="4"/>
      <c r="Q2272" s="4"/>
      <c r="R2272" s="4"/>
      <c r="S2272" s="4"/>
      <c r="T2272" s="4"/>
      <c r="U2272" s="4"/>
      <c r="V2272" s="4"/>
      <c r="W2272" s="185"/>
      <c r="X2272" s="4"/>
      <c r="Y2272" s="4"/>
      <c r="Z2272" s="4"/>
      <c r="AA2272" s="4"/>
      <c r="AB2272" s="4"/>
      <c r="AC2272" s="4"/>
      <c r="AD2272" s="4"/>
      <c r="AE2272" s="236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5">
        <f ca="1">COUNTIFS(INDIRECT(Data!$J$2),"&lt;&gt;")</f>
        <v>0</v>
      </c>
      <c r="AQ2272" s="45">
        <f ca="1">COUNTIFS(INDIRECT(Data!$J$2),"P")</f>
        <v>0</v>
      </c>
      <c r="AR2272" s="45">
        <f ca="1">COUNTIFS(INDIRECT(Data!$J$2),"A")</f>
        <v>0</v>
      </c>
      <c r="AS2272" s="46">
        <f ca="1">COUNTIFS(INDIRECT(Data!$J$2),"L")</f>
        <v>0</v>
      </c>
      <c r="AT2272" s="47" t="str">
        <f ca="1">IFERROR(Attd_Sheet[[#This Row],[Classes Attended]]/Attd_Sheet[[#This Row],[Column1]],"")</f>
        <v/>
      </c>
      <c r="AU2272" s="26"/>
    </row>
    <row r="2273" spans="1:47" hidden="1" x14ac:dyDescent="0.25">
      <c r="A2273" s="42">
        <f>COUNTIFS(Attd_Sheet[Student ID],Attd_Sheet[[#This Row],[Student ID]])</f>
        <v>0</v>
      </c>
      <c r="B2273" s="13"/>
      <c r="C2273" s="13"/>
      <c r="D2273" s="76"/>
      <c r="E2273" s="75"/>
      <c r="F2273" s="15"/>
      <c r="G2273" s="78"/>
      <c r="H2273" s="15"/>
      <c r="I2273" s="193"/>
      <c r="J2273" s="77"/>
      <c r="K2273" s="4"/>
      <c r="L2273" s="4"/>
      <c r="M2273" s="4"/>
      <c r="N2273" s="185"/>
      <c r="O2273" s="4"/>
      <c r="P2273" s="4"/>
      <c r="Q2273" s="4"/>
      <c r="R2273" s="4"/>
      <c r="S2273" s="4"/>
      <c r="T2273" s="4"/>
      <c r="U2273" s="4"/>
      <c r="V2273" s="4"/>
      <c r="W2273" s="185"/>
      <c r="X2273" s="4"/>
      <c r="Y2273" s="4"/>
      <c r="Z2273" s="4"/>
      <c r="AA2273" s="4"/>
      <c r="AB2273" s="4"/>
      <c r="AC2273" s="4"/>
      <c r="AD2273" s="4"/>
      <c r="AE2273" s="236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5">
        <f ca="1">COUNTIFS(INDIRECT(Data!$J$2),"&lt;&gt;")</f>
        <v>0</v>
      </c>
      <c r="AQ2273" s="45">
        <f ca="1">COUNTIFS(INDIRECT(Data!$J$2),"P")</f>
        <v>0</v>
      </c>
      <c r="AR2273" s="45">
        <f ca="1">COUNTIFS(INDIRECT(Data!$J$2),"A")</f>
        <v>0</v>
      </c>
      <c r="AS2273" s="46">
        <f ca="1">COUNTIFS(INDIRECT(Data!$J$2),"L")</f>
        <v>0</v>
      </c>
      <c r="AT2273" s="47" t="str">
        <f ca="1">IFERROR(Attd_Sheet[[#This Row],[Classes Attended]]/Attd_Sheet[[#This Row],[Column1]],"")</f>
        <v/>
      </c>
      <c r="AU2273" s="26"/>
    </row>
    <row r="2274" spans="1:47" hidden="1" x14ac:dyDescent="0.25">
      <c r="A2274" s="42">
        <f>COUNTIFS(Attd_Sheet[Student ID],Attd_Sheet[[#This Row],[Student ID]])</f>
        <v>0</v>
      </c>
      <c r="B2274" s="13"/>
      <c r="C2274" s="13"/>
      <c r="D2274" s="76"/>
      <c r="E2274" s="75"/>
      <c r="F2274" s="15"/>
      <c r="G2274" s="78"/>
      <c r="H2274" s="15"/>
      <c r="I2274" s="193"/>
      <c r="J2274" s="77"/>
      <c r="K2274" s="4"/>
      <c r="L2274" s="4"/>
      <c r="M2274" s="4"/>
      <c r="N2274" s="185"/>
      <c r="O2274" s="4"/>
      <c r="P2274" s="4"/>
      <c r="Q2274" s="4"/>
      <c r="R2274" s="4"/>
      <c r="S2274" s="4"/>
      <c r="T2274" s="4"/>
      <c r="U2274" s="4"/>
      <c r="V2274" s="4"/>
      <c r="W2274" s="185"/>
      <c r="X2274" s="4"/>
      <c r="Y2274" s="4"/>
      <c r="Z2274" s="4"/>
      <c r="AA2274" s="4"/>
      <c r="AB2274" s="4"/>
      <c r="AC2274" s="4"/>
      <c r="AD2274" s="4"/>
      <c r="AE2274" s="236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5">
        <f ca="1">COUNTIFS(INDIRECT(Data!$J$2),"&lt;&gt;")</f>
        <v>0</v>
      </c>
      <c r="AQ2274" s="45">
        <f ca="1">COUNTIFS(INDIRECT(Data!$J$2),"P")</f>
        <v>0</v>
      </c>
      <c r="AR2274" s="45">
        <f ca="1">COUNTIFS(INDIRECT(Data!$J$2),"A")</f>
        <v>0</v>
      </c>
      <c r="AS2274" s="46">
        <f ca="1">COUNTIFS(INDIRECT(Data!$J$2),"L")</f>
        <v>0</v>
      </c>
      <c r="AT2274" s="47" t="str">
        <f ca="1">IFERROR(Attd_Sheet[[#This Row],[Classes Attended]]/Attd_Sheet[[#This Row],[Column1]],"")</f>
        <v/>
      </c>
      <c r="AU2274" s="26"/>
    </row>
    <row r="2275" spans="1:47" hidden="1" x14ac:dyDescent="0.25">
      <c r="A2275" s="42">
        <f>COUNTIFS(Attd_Sheet[Student ID],Attd_Sheet[[#This Row],[Student ID]])</f>
        <v>0</v>
      </c>
      <c r="B2275" s="13"/>
      <c r="C2275" s="13"/>
      <c r="D2275" s="76"/>
      <c r="E2275" s="75"/>
      <c r="F2275" s="15"/>
      <c r="G2275" s="78"/>
      <c r="H2275" s="15"/>
      <c r="I2275" s="193"/>
      <c r="J2275" s="77"/>
      <c r="K2275" s="4"/>
      <c r="L2275" s="4"/>
      <c r="M2275" s="4"/>
      <c r="N2275" s="185"/>
      <c r="O2275" s="4"/>
      <c r="P2275" s="4"/>
      <c r="Q2275" s="4"/>
      <c r="R2275" s="4"/>
      <c r="S2275" s="4"/>
      <c r="T2275" s="4"/>
      <c r="U2275" s="4"/>
      <c r="V2275" s="4"/>
      <c r="W2275" s="185"/>
      <c r="X2275" s="4"/>
      <c r="Y2275" s="4"/>
      <c r="Z2275" s="4"/>
      <c r="AA2275" s="4"/>
      <c r="AB2275" s="4"/>
      <c r="AC2275" s="4"/>
      <c r="AD2275" s="4"/>
      <c r="AE2275" s="236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5">
        <f ca="1">COUNTIFS(INDIRECT(Data!$J$2),"&lt;&gt;")</f>
        <v>0</v>
      </c>
      <c r="AQ2275" s="45">
        <f ca="1">COUNTIFS(INDIRECT(Data!$J$2),"P")</f>
        <v>0</v>
      </c>
      <c r="AR2275" s="45">
        <f ca="1">COUNTIFS(INDIRECT(Data!$J$2),"A")</f>
        <v>0</v>
      </c>
      <c r="AS2275" s="46">
        <f ca="1">COUNTIFS(INDIRECT(Data!$J$2),"L")</f>
        <v>0</v>
      </c>
      <c r="AT2275" s="47" t="str">
        <f ca="1">IFERROR(Attd_Sheet[[#This Row],[Classes Attended]]/Attd_Sheet[[#This Row],[Column1]],"")</f>
        <v/>
      </c>
      <c r="AU2275" s="26"/>
    </row>
    <row r="2276" spans="1:47" hidden="1" x14ac:dyDescent="0.25">
      <c r="A2276" s="42">
        <f>COUNTIFS(Attd_Sheet[Student ID],Attd_Sheet[[#This Row],[Student ID]])</f>
        <v>0</v>
      </c>
      <c r="B2276" s="13"/>
      <c r="C2276" s="13"/>
      <c r="D2276" s="76"/>
      <c r="E2276" s="75"/>
      <c r="F2276" s="15"/>
      <c r="G2276" s="78"/>
      <c r="H2276" s="15"/>
      <c r="I2276" s="193"/>
      <c r="J2276" s="77"/>
      <c r="K2276" s="4"/>
      <c r="L2276" s="4"/>
      <c r="M2276" s="4"/>
      <c r="N2276" s="185"/>
      <c r="O2276" s="4"/>
      <c r="P2276" s="4"/>
      <c r="Q2276" s="4"/>
      <c r="R2276" s="4"/>
      <c r="S2276" s="4"/>
      <c r="T2276" s="4"/>
      <c r="U2276" s="4"/>
      <c r="V2276" s="4"/>
      <c r="W2276" s="185"/>
      <c r="X2276" s="4"/>
      <c r="Y2276" s="4"/>
      <c r="Z2276" s="4"/>
      <c r="AA2276" s="4"/>
      <c r="AB2276" s="4"/>
      <c r="AC2276" s="4"/>
      <c r="AD2276" s="4"/>
      <c r="AE2276" s="236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5">
        <f ca="1">COUNTIFS(INDIRECT(Data!$J$2),"&lt;&gt;")</f>
        <v>0</v>
      </c>
      <c r="AQ2276" s="45">
        <f ca="1">COUNTIFS(INDIRECT(Data!$J$2),"P")</f>
        <v>0</v>
      </c>
      <c r="AR2276" s="45">
        <f ca="1">COUNTIFS(INDIRECT(Data!$J$2),"A")</f>
        <v>0</v>
      </c>
      <c r="AS2276" s="46">
        <f ca="1">COUNTIFS(INDIRECT(Data!$J$2),"L")</f>
        <v>0</v>
      </c>
      <c r="AT2276" s="47" t="str">
        <f ca="1">IFERROR(Attd_Sheet[[#This Row],[Classes Attended]]/Attd_Sheet[[#This Row],[Column1]],"")</f>
        <v/>
      </c>
      <c r="AU2276" s="26"/>
    </row>
    <row r="2277" spans="1:47" hidden="1" x14ac:dyDescent="0.25">
      <c r="A2277" s="42">
        <f>COUNTIFS(Attd_Sheet[Student ID],Attd_Sheet[[#This Row],[Student ID]])</f>
        <v>0</v>
      </c>
      <c r="B2277" s="13"/>
      <c r="C2277" s="13"/>
      <c r="D2277" s="76"/>
      <c r="E2277" s="75"/>
      <c r="F2277" s="15"/>
      <c r="G2277" s="78"/>
      <c r="H2277" s="15"/>
      <c r="I2277" s="193"/>
      <c r="J2277" s="77"/>
      <c r="K2277" s="4"/>
      <c r="L2277" s="4"/>
      <c r="M2277" s="4"/>
      <c r="N2277" s="185"/>
      <c r="O2277" s="4"/>
      <c r="P2277" s="4"/>
      <c r="Q2277" s="4"/>
      <c r="R2277" s="4"/>
      <c r="S2277" s="4"/>
      <c r="T2277" s="4"/>
      <c r="U2277" s="4"/>
      <c r="V2277" s="4"/>
      <c r="W2277" s="185"/>
      <c r="X2277" s="4"/>
      <c r="Y2277" s="4"/>
      <c r="Z2277" s="4"/>
      <c r="AA2277" s="4"/>
      <c r="AB2277" s="4"/>
      <c r="AC2277" s="4"/>
      <c r="AD2277" s="4"/>
      <c r="AE2277" s="236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5">
        <f ca="1">COUNTIFS(INDIRECT(Data!$J$2),"&lt;&gt;")</f>
        <v>0</v>
      </c>
      <c r="AQ2277" s="45">
        <f ca="1">COUNTIFS(INDIRECT(Data!$J$2),"P")</f>
        <v>0</v>
      </c>
      <c r="AR2277" s="45">
        <f ca="1">COUNTIFS(INDIRECT(Data!$J$2),"A")</f>
        <v>0</v>
      </c>
      <c r="AS2277" s="46">
        <f ca="1">COUNTIFS(INDIRECT(Data!$J$2),"L")</f>
        <v>0</v>
      </c>
      <c r="AT2277" s="47" t="str">
        <f ca="1">IFERROR(Attd_Sheet[[#This Row],[Classes Attended]]/Attd_Sheet[[#This Row],[Column1]],"")</f>
        <v/>
      </c>
      <c r="AU2277" s="26"/>
    </row>
    <row r="2278" spans="1:47" hidden="1" x14ac:dyDescent="0.25">
      <c r="A2278" s="42">
        <f>COUNTIFS(Attd_Sheet[Student ID],Attd_Sheet[[#This Row],[Student ID]])</f>
        <v>0</v>
      </c>
      <c r="B2278" s="13"/>
      <c r="C2278" s="13"/>
      <c r="D2278" s="76"/>
      <c r="E2278" s="75"/>
      <c r="F2278" s="15"/>
      <c r="G2278" s="78"/>
      <c r="H2278" s="15"/>
      <c r="I2278" s="193"/>
      <c r="J2278" s="77"/>
      <c r="K2278" s="4"/>
      <c r="L2278" s="4"/>
      <c r="M2278" s="4"/>
      <c r="N2278" s="185"/>
      <c r="O2278" s="4"/>
      <c r="P2278" s="4"/>
      <c r="Q2278" s="4"/>
      <c r="R2278" s="4"/>
      <c r="S2278" s="4"/>
      <c r="T2278" s="4"/>
      <c r="U2278" s="4"/>
      <c r="V2278" s="4"/>
      <c r="W2278" s="185"/>
      <c r="X2278" s="4"/>
      <c r="Y2278" s="4"/>
      <c r="Z2278" s="4"/>
      <c r="AA2278" s="4"/>
      <c r="AB2278" s="4"/>
      <c r="AC2278" s="4"/>
      <c r="AD2278" s="4"/>
      <c r="AE2278" s="236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5">
        <f ca="1">COUNTIFS(INDIRECT(Data!$J$2),"&lt;&gt;")</f>
        <v>0</v>
      </c>
      <c r="AQ2278" s="45">
        <f ca="1">COUNTIFS(INDIRECT(Data!$J$2),"P")</f>
        <v>0</v>
      </c>
      <c r="AR2278" s="45">
        <f ca="1">COUNTIFS(INDIRECT(Data!$J$2),"A")</f>
        <v>0</v>
      </c>
      <c r="AS2278" s="46">
        <f ca="1">COUNTIFS(INDIRECT(Data!$J$2),"L")</f>
        <v>0</v>
      </c>
      <c r="AT2278" s="47" t="str">
        <f ca="1">IFERROR(Attd_Sheet[[#This Row],[Classes Attended]]/Attd_Sheet[[#This Row],[Column1]],"")</f>
        <v/>
      </c>
      <c r="AU2278" s="26"/>
    </row>
    <row r="2279" spans="1:47" hidden="1" x14ac:dyDescent="0.25">
      <c r="A2279" s="42">
        <f>COUNTIFS(Attd_Sheet[Student ID],Attd_Sheet[[#This Row],[Student ID]])</f>
        <v>0</v>
      </c>
      <c r="B2279" s="13"/>
      <c r="C2279" s="13"/>
      <c r="D2279" s="76"/>
      <c r="E2279" s="75"/>
      <c r="F2279" s="15"/>
      <c r="G2279" s="78"/>
      <c r="H2279" s="15"/>
      <c r="I2279" s="193"/>
      <c r="J2279" s="77"/>
      <c r="K2279" s="4"/>
      <c r="L2279" s="4"/>
      <c r="M2279" s="4"/>
      <c r="N2279" s="185"/>
      <c r="O2279" s="4"/>
      <c r="P2279" s="4"/>
      <c r="Q2279" s="4"/>
      <c r="R2279" s="4"/>
      <c r="S2279" s="4"/>
      <c r="T2279" s="4"/>
      <c r="U2279" s="4"/>
      <c r="V2279" s="4"/>
      <c r="W2279" s="185"/>
      <c r="X2279" s="4"/>
      <c r="Y2279" s="4"/>
      <c r="Z2279" s="4"/>
      <c r="AA2279" s="4"/>
      <c r="AB2279" s="4"/>
      <c r="AC2279" s="4"/>
      <c r="AD2279" s="4"/>
      <c r="AE2279" s="236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5">
        <f ca="1">COUNTIFS(INDIRECT(Data!$J$2),"&lt;&gt;")</f>
        <v>0</v>
      </c>
      <c r="AQ2279" s="45">
        <f ca="1">COUNTIFS(INDIRECT(Data!$J$2),"P")</f>
        <v>0</v>
      </c>
      <c r="AR2279" s="45">
        <f ca="1">COUNTIFS(INDIRECT(Data!$J$2),"A")</f>
        <v>0</v>
      </c>
      <c r="AS2279" s="46">
        <f ca="1">COUNTIFS(INDIRECT(Data!$J$2),"L")</f>
        <v>0</v>
      </c>
      <c r="AT2279" s="47" t="str">
        <f ca="1">IFERROR(Attd_Sheet[[#This Row],[Classes Attended]]/Attd_Sheet[[#This Row],[Column1]],"")</f>
        <v/>
      </c>
      <c r="AU2279" s="26"/>
    </row>
    <row r="2280" spans="1:47" hidden="1" x14ac:dyDescent="0.25">
      <c r="A2280" s="42">
        <f>COUNTIFS(Attd_Sheet[Student ID],Attd_Sheet[[#This Row],[Student ID]])</f>
        <v>0</v>
      </c>
      <c r="B2280" s="13"/>
      <c r="C2280" s="13"/>
      <c r="D2280" s="76"/>
      <c r="E2280" s="75"/>
      <c r="F2280" s="15"/>
      <c r="G2280" s="78"/>
      <c r="H2280" s="15"/>
      <c r="I2280" s="193"/>
      <c r="J2280" s="77"/>
      <c r="K2280" s="4"/>
      <c r="L2280" s="4"/>
      <c r="M2280" s="4"/>
      <c r="N2280" s="185"/>
      <c r="O2280" s="4"/>
      <c r="P2280" s="4"/>
      <c r="Q2280" s="4"/>
      <c r="R2280" s="4"/>
      <c r="S2280" s="4"/>
      <c r="T2280" s="4"/>
      <c r="U2280" s="4"/>
      <c r="V2280" s="4"/>
      <c r="W2280" s="185"/>
      <c r="X2280" s="4"/>
      <c r="Y2280" s="4"/>
      <c r="Z2280" s="4"/>
      <c r="AA2280" s="4"/>
      <c r="AB2280" s="4"/>
      <c r="AC2280" s="4"/>
      <c r="AD2280" s="4"/>
      <c r="AE2280" s="236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5">
        <f ca="1">COUNTIFS(INDIRECT(Data!$J$2),"&lt;&gt;")</f>
        <v>0</v>
      </c>
      <c r="AQ2280" s="45">
        <f ca="1">COUNTIFS(INDIRECT(Data!$J$2),"P")</f>
        <v>0</v>
      </c>
      <c r="AR2280" s="45">
        <f ca="1">COUNTIFS(INDIRECT(Data!$J$2),"A")</f>
        <v>0</v>
      </c>
      <c r="AS2280" s="46">
        <f ca="1">COUNTIFS(INDIRECT(Data!$J$2),"L")</f>
        <v>0</v>
      </c>
      <c r="AT2280" s="47" t="str">
        <f ca="1">IFERROR(Attd_Sheet[[#This Row],[Classes Attended]]/Attd_Sheet[[#This Row],[Column1]],"")</f>
        <v/>
      </c>
      <c r="AU2280" s="26"/>
    </row>
    <row r="2281" spans="1:47" hidden="1" x14ac:dyDescent="0.25">
      <c r="A2281" s="42">
        <f>COUNTIFS(Attd_Sheet[Student ID],Attd_Sheet[[#This Row],[Student ID]])</f>
        <v>0</v>
      </c>
      <c r="B2281" s="13"/>
      <c r="C2281" s="13"/>
      <c r="D2281" s="76"/>
      <c r="E2281" s="75"/>
      <c r="F2281" s="15"/>
      <c r="G2281" s="78"/>
      <c r="H2281" s="15"/>
      <c r="I2281" s="193"/>
      <c r="J2281" s="77"/>
      <c r="K2281" s="4"/>
      <c r="L2281" s="4"/>
      <c r="M2281" s="4"/>
      <c r="N2281" s="185"/>
      <c r="O2281" s="4"/>
      <c r="P2281" s="4"/>
      <c r="Q2281" s="4"/>
      <c r="R2281" s="4"/>
      <c r="S2281" s="4"/>
      <c r="T2281" s="4"/>
      <c r="U2281" s="4"/>
      <c r="V2281" s="4"/>
      <c r="W2281" s="185"/>
      <c r="X2281" s="4"/>
      <c r="Y2281" s="4"/>
      <c r="Z2281" s="4"/>
      <c r="AA2281" s="4"/>
      <c r="AB2281" s="4"/>
      <c r="AC2281" s="4"/>
      <c r="AD2281" s="4"/>
      <c r="AE2281" s="236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5">
        <f ca="1">COUNTIFS(INDIRECT(Data!$J$2),"&lt;&gt;")</f>
        <v>0</v>
      </c>
      <c r="AQ2281" s="45">
        <f ca="1">COUNTIFS(INDIRECT(Data!$J$2),"P")</f>
        <v>0</v>
      </c>
      <c r="AR2281" s="45">
        <f ca="1">COUNTIFS(INDIRECT(Data!$J$2),"A")</f>
        <v>0</v>
      </c>
      <c r="AS2281" s="46">
        <f ca="1">COUNTIFS(INDIRECT(Data!$J$2),"L")</f>
        <v>0</v>
      </c>
      <c r="AT2281" s="47" t="str">
        <f ca="1">IFERROR(Attd_Sheet[[#This Row],[Classes Attended]]/Attd_Sheet[[#This Row],[Column1]],"")</f>
        <v/>
      </c>
      <c r="AU2281" s="26"/>
    </row>
    <row r="2282" spans="1:47" hidden="1" x14ac:dyDescent="0.25">
      <c r="A2282" s="42">
        <f>COUNTIFS(Attd_Sheet[Student ID],Attd_Sheet[[#This Row],[Student ID]])</f>
        <v>0</v>
      </c>
      <c r="B2282" s="13"/>
      <c r="C2282" s="13"/>
      <c r="D2282" s="76"/>
      <c r="E2282" s="75"/>
      <c r="F2282" s="15"/>
      <c r="G2282" s="78"/>
      <c r="H2282" s="15"/>
      <c r="I2282" s="193"/>
      <c r="J2282" s="77"/>
      <c r="K2282" s="4"/>
      <c r="L2282" s="4"/>
      <c r="M2282" s="4"/>
      <c r="N2282" s="185"/>
      <c r="O2282" s="4"/>
      <c r="P2282" s="4"/>
      <c r="Q2282" s="4"/>
      <c r="R2282" s="4"/>
      <c r="S2282" s="4"/>
      <c r="T2282" s="4"/>
      <c r="U2282" s="4"/>
      <c r="V2282" s="4"/>
      <c r="W2282" s="185"/>
      <c r="X2282" s="4"/>
      <c r="Y2282" s="4"/>
      <c r="Z2282" s="4"/>
      <c r="AA2282" s="4"/>
      <c r="AB2282" s="4"/>
      <c r="AC2282" s="4"/>
      <c r="AD2282" s="4"/>
      <c r="AE2282" s="236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5">
        <f ca="1">COUNTIFS(INDIRECT(Data!$J$2),"&lt;&gt;")</f>
        <v>0</v>
      </c>
      <c r="AQ2282" s="45">
        <f ca="1">COUNTIFS(INDIRECT(Data!$J$2),"P")</f>
        <v>0</v>
      </c>
      <c r="AR2282" s="45">
        <f ca="1">COUNTIFS(INDIRECT(Data!$J$2),"A")</f>
        <v>0</v>
      </c>
      <c r="AS2282" s="46">
        <f ca="1">COUNTIFS(INDIRECT(Data!$J$2),"L")</f>
        <v>0</v>
      </c>
      <c r="AT2282" s="47" t="str">
        <f ca="1">IFERROR(Attd_Sheet[[#This Row],[Classes Attended]]/Attd_Sheet[[#This Row],[Column1]],"")</f>
        <v/>
      </c>
      <c r="AU2282" s="26"/>
    </row>
    <row r="2283" spans="1:47" hidden="1" x14ac:dyDescent="0.25">
      <c r="A2283" s="42">
        <f>COUNTIFS(Attd_Sheet[Student ID],Attd_Sheet[[#This Row],[Student ID]])</f>
        <v>0</v>
      </c>
      <c r="B2283" s="13"/>
      <c r="C2283" s="13"/>
      <c r="D2283" s="76"/>
      <c r="E2283" s="75"/>
      <c r="F2283" s="15"/>
      <c r="G2283" s="78"/>
      <c r="H2283" s="15"/>
      <c r="I2283" s="193"/>
      <c r="J2283" s="77"/>
      <c r="K2283" s="4"/>
      <c r="L2283" s="4"/>
      <c r="M2283" s="4"/>
      <c r="N2283" s="185"/>
      <c r="O2283" s="4"/>
      <c r="P2283" s="4"/>
      <c r="Q2283" s="4"/>
      <c r="R2283" s="4"/>
      <c r="S2283" s="4"/>
      <c r="T2283" s="4"/>
      <c r="U2283" s="4"/>
      <c r="V2283" s="4"/>
      <c r="W2283" s="185"/>
      <c r="X2283" s="4"/>
      <c r="Y2283" s="4"/>
      <c r="Z2283" s="4"/>
      <c r="AA2283" s="4"/>
      <c r="AB2283" s="4"/>
      <c r="AC2283" s="4"/>
      <c r="AD2283" s="4"/>
      <c r="AE2283" s="236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5">
        <f ca="1">COUNTIFS(INDIRECT(Data!$J$2),"&lt;&gt;")</f>
        <v>0</v>
      </c>
      <c r="AQ2283" s="45">
        <f ca="1">COUNTIFS(INDIRECT(Data!$J$2),"P")</f>
        <v>0</v>
      </c>
      <c r="AR2283" s="45">
        <f ca="1">COUNTIFS(INDIRECT(Data!$J$2),"A")</f>
        <v>0</v>
      </c>
      <c r="AS2283" s="46">
        <f ca="1">COUNTIFS(INDIRECT(Data!$J$2),"L")</f>
        <v>0</v>
      </c>
      <c r="AT2283" s="47" t="str">
        <f ca="1">IFERROR(Attd_Sheet[[#This Row],[Classes Attended]]/Attd_Sheet[[#This Row],[Column1]],"")</f>
        <v/>
      </c>
      <c r="AU2283" s="26"/>
    </row>
    <row r="2284" spans="1:47" hidden="1" x14ac:dyDescent="0.25">
      <c r="A2284" s="42">
        <f>COUNTIFS(Attd_Sheet[Student ID],Attd_Sheet[[#This Row],[Student ID]])</f>
        <v>0</v>
      </c>
      <c r="B2284" s="13"/>
      <c r="C2284" s="13"/>
      <c r="D2284" s="76"/>
      <c r="E2284" s="75"/>
      <c r="F2284" s="15"/>
      <c r="G2284" s="78"/>
      <c r="H2284" s="15"/>
      <c r="I2284" s="193"/>
      <c r="J2284" s="77"/>
      <c r="K2284" s="4"/>
      <c r="L2284" s="4"/>
      <c r="M2284" s="4"/>
      <c r="N2284" s="185"/>
      <c r="O2284" s="4"/>
      <c r="P2284" s="4"/>
      <c r="Q2284" s="4"/>
      <c r="R2284" s="4"/>
      <c r="S2284" s="4"/>
      <c r="T2284" s="4"/>
      <c r="U2284" s="4"/>
      <c r="V2284" s="4"/>
      <c r="W2284" s="185"/>
      <c r="X2284" s="4"/>
      <c r="Y2284" s="4"/>
      <c r="Z2284" s="4"/>
      <c r="AA2284" s="4"/>
      <c r="AB2284" s="4"/>
      <c r="AC2284" s="4"/>
      <c r="AD2284" s="4"/>
      <c r="AE2284" s="236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5">
        <f ca="1">COUNTIFS(INDIRECT(Data!$J$2),"&lt;&gt;")</f>
        <v>0</v>
      </c>
      <c r="AQ2284" s="45">
        <f ca="1">COUNTIFS(INDIRECT(Data!$J$2),"P")</f>
        <v>0</v>
      </c>
      <c r="AR2284" s="45">
        <f ca="1">COUNTIFS(INDIRECT(Data!$J$2),"A")</f>
        <v>0</v>
      </c>
      <c r="AS2284" s="46">
        <f ca="1">COUNTIFS(INDIRECT(Data!$J$2),"L")</f>
        <v>0</v>
      </c>
      <c r="AT2284" s="47" t="str">
        <f ca="1">IFERROR(Attd_Sheet[[#This Row],[Classes Attended]]/Attd_Sheet[[#This Row],[Column1]],"")</f>
        <v/>
      </c>
      <c r="AU2284" s="26"/>
    </row>
    <row r="2285" spans="1:47" hidden="1" x14ac:dyDescent="0.25">
      <c r="A2285" s="42">
        <f>COUNTIFS(Attd_Sheet[Student ID],Attd_Sheet[[#This Row],[Student ID]])</f>
        <v>0</v>
      </c>
      <c r="B2285" s="13"/>
      <c r="C2285" s="13"/>
      <c r="D2285" s="76"/>
      <c r="E2285" s="75"/>
      <c r="F2285" s="15"/>
      <c r="G2285" s="78"/>
      <c r="H2285" s="15"/>
      <c r="I2285" s="193"/>
      <c r="J2285" s="77"/>
      <c r="K2285" s="4"/>
      <c r="L2285" s="4"/>
      <c r="M2285" s="4"/>
      <c r="N2285" s="185"/>
      <c r="O2285" s="4"/>
      <c r="P2285" s="4"/>
      <c r="Q2285" s="4"/>
      <c r="R2285" s="4"/>
      <c r="S2285" s="4"/>
      <c r="T2285" s="4"/>
      <c r="U2285" s="4"/>
      <c r="V2285" s="4"/>
      <c r="W2285" s="185"/>
      <c r="X2285" s="4"/>
      <c r="Y2285" s="4"/>
      <c r="Z2285" s="4"/>
      <c r="AA2285" s="4"/>
      <c r="AB2285" s="4"/>
      <c r="AC2285" s="4"/>
      <c r="AD2285" s="4"/>
      <c r="AE2285" s="236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5">
        <f ca="1">COUNTIFS(INDIRECT(Data!$J$2),"&lt;&gt;")</f>
        <v>0</v>
      </c>
      <c r="AQ2285" s="45">
        <f ca="1">COUNTIFS(INDIRECT(Data!$J$2),"P")</f>
        <v>0</v>
      </c>
      <c r="AR2285" s="45">
        <f ca="1">COUNTIFS(INDIRECT(Data!$J$2),"A")</f>
        <v>0</v>
      </c>
      <c r="AS2285" s="46">
        <f ca="1">COUNTIFS(INDIRECT(Data!$J$2),"L")</f>
        <v>0</v>
      </c>
      <c r="AT2285" s="47" t="str">
        <f ca="1">IFERROR(Attd_Sheet[[#This Row],[Classes Attended]]/Attd_Sheet[[#This Row],[Column1]],"")</f>
        <v/>
      </c>
      <c r="AU2285" s="26"/>
    </row>
    <row r="2286" spans="1:47" hidden="1" x14ac:dyDescent="0.25">
      <c r="A2286" s="42">
        <f>COUNTIFS(Attd_Sheet[Student ID],Attd_Sheet[[#This Row],[Student ID]])</f>
        <v>0</v>
      </c>
      <c r="B2286" s="13"/>
      <c r="C2286" s="13"/>
      <c r="D2286" s="76"/>
      <c r="E2286" s="75"/>
      <c r="F2286" s="15"/>
      <c r="G2286" s="78"/>
      <c r="H2286" s="15"/>
      <c r="I2286" s="193"/>
      <c r="J2286" s="77"/>
      <c r="K2286" s="4"/>
      <c r="L2286" s="4"/>
      <c r="M2286" s="4"/>
      <c r="N2286" s="185"/>
      <c r="O2286" s="4"/>
      <c r="P2286" s="4"/>
      <c r="Q2286" s="4"/>
      <c r="R2286" s="4"/>
      <c r="S2286" s="4"/>
      <c r="T2286" s="4"/>
      <c r="U2286" s="4"/>
      <c r="V2286" s="4"/>
      <c r="W2286" s="185"/>
      <c r="X2286" s="4"/>
      <c r="Y2286" s="4"/>
      <c r="Z2286" s="4"/>
      <c r="AA2286" s="4"/>
      <c r="AB2286" s="4"/>
      <c r="AC2286" s="4"/>
      <c r="AD2286" s="4"/>
      <c r="AE2286" s="236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5">
        <f ca="1">COUNTIFS(INDIRECT(Data!$J$2),"&lt;&gt;")</f>
        <v>0</v>
      </c>
      <c r="AQ2286" s="45">
        <f ca="1">COUNTIFS(INDIRECT(Data!$J$2),"P")</f>
        <v>0</v>
      </c>
      <c r="AR2286" s="45">
        <f ca="1">COUNTIFS(INDIRECT(Data!$J$2),"A")</f>
        <v>0</v>
      </c>
      <c r="AS2286" s="46">
        <f ca="1">COUNTIFS(INDIRECT(Data!$J$2),"L")</f>
        <v>0</v>
      </c>
      <c r="AT2286" s="47" t="str">
        <f ca="1">IFERROR(Attd_Sheet[[#This Row],[Classes Attended]]/Attd_Sheet[[#This Row],[Column1]],"")</f>
        <v/>
      </c>
      <c r="AU2286" s="26"/>
    </row>
    <row r="2287" spans="1:47" hidden="1" x14ac:dyDescent="0.25">
      <c r="A2287" s="42">
        <f>COUNTIFS(Attd_Sheet[Student ID],Attd_Sheet[[#This Row],[Student ID]])</f>
        <v>0</v>
      </c>
      <c r="B2287" s="13"/>
      <c r="C2287" s="13"/>
      <c r="D2287" s="76"/>
      <c r="E2287" s="75"/>
      <c r="F2287" s="15"/>
      <c r="G2287" s="78"/>
      <c r="H2287" s="15"/>
      <c r="I2287" s="193"/>
      <c r="J2287" s="77"/>
      <c r="K2287" s="4"/>
      <c r="L2287" s="4"/>
      <c r="M2287" s="4"/>
      <c r="N2287" s="185"/>
      <c r="O2287" s="4"/>
      <c r="P2287" s="4"/>
      <c r="Q2287" s="4"/>
      <c r="R2287" s="4"/>
      <c r="S2287" s="4"/>
      <c r="T2287" s="4"/>
      <c r="U2287" s="4"/>
      <c r="V2287" s="4"/>
      <c r="W2287" s="185"/>
      <c r="X2287" s="4"/>
      <c r="Y2287" s="4"/>
      <c r="Z2287" s="4"/>
      <c r="AA2287" s="4"/>
      <c r="AB2287" s="4"/>
      <c r="AC2287" s="4"/>
      <c r="AD2287" s="4"/>
      <c r="AE2287" s="236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5">
        <f ca="1">COUNTIFS(INDIRECT(Data!$J$2),"&lt;&gt;")</f>
        <v>0</v>
      </c>
      <c r="AQ2287" s="45">
        <f ca="1">COUNTIFS(INDIRECT(Data!$J$2),"P")</f>
        <v>0</v>
      </c>
      <c r="AR2287" s="45">
        <f ca="1">COUNTIFS(INDIRECT(Data!$J$2),"A")</f>
        <v>0</v>
      </c>
      <c r="AS2287" s="46">
        <f ca="1">COUNTIFS(INDIRECT(Data!$J$2),"L")</f>
        <v>0</v>
      </c>
      <c r="AT2287" s="47" t="str">
        <f ca="1">IFERROR(Attd_Sheet[[#This Row],[Classes Attended]]/Attd_Sheet[[#This Row],[Column1]],"")</f>
        <v/>
      </c>
      <c r="AU2287" s="26"/>
    </row>
    <row r="2288" spans="1:47" hidden="1" x14ac:dyDescent="0.25">
      <c r="A2288" s="42">
        <f>COUNTIFS(Attd_Sheet[Student ID],Attd_Sheet[[#This Row],[Student ID]])</f>
        <v>0</v>
      </c>
      <c r="B2288" s="13"/>
      <c r="C2288" s="13"/>
      <c r="D2288" s="76"/>
      <c r="E2288" s="75"/>
      <c r="F2288" s="15"/>
      <c r="G2288" s="78"/>
      <c r="H2288" s="15"/>
      <c r="I2288" s="193"/>
      <c r="J2288" s="77"/>
      <c r="K2288" s="4"/>
      <c r="L2288" s="4"/>
      <c r="M2288" s="4"/>
      <c r="N2288" s="185"/>
      <c r="O2288" s="4"/>
      <c r="P2288" s="4"/>
      <c r="Q2288" s="4"/>
      <c r="R2288" s="4"/>
      <c r="S2288" s="4"/>
      <c r="T2288" s="4"/>
      <c r="U2288" s="4"/>
      <c r="V2288" s="4"/>
      <c r="W2288" s="185"/>
      <c r="X2288" s="4"/>
      <c r="Y2288" s="4"/>
      <c r="Z2288" s="4"/>
      <c r="AA2288" s="4"/>
      <c r="AB2288" s="4"/>
      <c r="AC2288" s="4"/>
      <c r="AD2288" s="4"/>
      <c r="AE2288" s="236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5">
        <f ca="1">COUNTIFS(INDIRECT(Data!$J$2),"&lt;&gt;")</f>
        <v>0</v>
      </c>
      <c r="AQ2288" s="45">
        <f ca="1">COUNTIFS(INDIRECT(Data!$J$2),"P")</f>
        <v>0</v>
      </c>
      <c r="AR2288" s="45">
        <f ca="1">COUNTIFS(INDIRECT(Data!$J$2),"A")</f>
        <v>0</v>
      </c>
      <c r="AS2288" s="46">
        <f ca="1">COUNTIFS(INDIRECT(Data!$J$2),"L")</f>
        <v>0</v>
      </c>
      <c r="AT2288" s="47" t="str">
        <f ca="1">IFERROR(Attd_Sheet[[#This Row],[Classes Attended]]/Attd_Sheet[[#This Row],[Column1]],"")</f>
        <v/>
      </c>
      <c r="AU2288" s="26"/>
    </row>
    <row r="2289" spans="1:47" hidden="1" x14ac:dyDescent="0.25">
      <c r="A2289" s="42">
        <f>COUNTIFS(Attd_Sheet[Student ID],Attd_Sheet[[#This Row],[Student ID]])</f>
        <v>0</v>
      </c>
      <c r="B2289" s="13"/>
      <c r="C2289" s="13"/>
      <c r="D2289" s="76"/>
      <c r="E2289" s="75"/>
      <c r="F2289" s="15"/>
      <c r="G2289" s="78"/>
      <c r="H2289" s="15"/>
      <c r="I2289" s="193"/>
      <c r="J2289" s="77"/>
      <c r="K2289" s="4"/>
      <c r="L2289" s="4"/>
      <c r="M2289" s="4"/>
      <c r="N2289" s="185"/>
      <c r="O2289" s="4"/>
      <c r="P2289" s="4"/>
      <c r="Q2289" s="4"/>
      <c r="R2289" s="4"/>
      <c r="S2289" s="4"/>
      <c r="T2289" s="4"/>
      <c r="U2289" s="4"/>
      <c r="V2289" s="4"/>
      <c r="W2289" s="185"/>
      <c r="X2289" s="4"/>
      <c r="Y2289" s="4"/>
      <c r="Z2289" s="4"/>
      <c r="AA2289" s="4"/>
      <c r="AB2289" s="4"/>
      <c r="AC2289" s="4"/>
      <c r="AD2289" s="4"/>
      <c r="AE2289" s="236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5">
        <f ca="1">COUNTIFS(INDIRECT(Data!$J$2),"&lt;&gt;")</f>
        <v>0</v>
      </c>
      <c r="AQ2289" s="45">
        <f ca="1">COUNTIFS(INDIRECT(Data!$J$2),"P")</f>
        <v>0</v>
      </c>
      <c r="AR2289" s="45">
        <f ca="1">COUNTIFS(INDIRECT(Data!$J$2),"A")</f>
        <v>0</v>
      </c>
      <c r="AS2289" s="46">
        <f ca="1">COUNTIFS(INDIRECT(Data!$J$2),"L")</f>
        <v>0</v>
      </c>
      <c r="AT2289" s="47" t="str">
        <f ca="1">IFERROR(Attd_Sheet[[#This Row],[Classes Attended]]/Attd_Sheet[[#This Row],[Column1]],"")</f>
        <v/>
      </c>
      <c r="AU2289" s="26"/>
    </row>
    <row r="2290" spans="1:47" hidden="1" x14ac:dyDescent="0.25">
      <c r="A2290" s="42">
        <f>COUNTIFS(Attd_Sheet[Student ID],Attd_Sheet[[#This Row],[Student ID]])</f>
        <v>0</v>
      </c>
      <c r="B2290" s="13"/>
      <c r="C2290" s="13"/>
      <c r="D2290" s="76"/>
      <c r="E2290" s="75"/>
      <c r="F2290" s="15"/>
      <c r="G2290" s="78"/>
      <c r="H2290" s="15"/>
      <c r="I2290" s="193"/>
      <c r="J2290" s="77"/>
      <c r="K2290" s="4"/>
      <c r="L2290" s="4"/>
      <c r="M2290" s="4"/>
      <c r="N2290" s="185"/>
      <c r="O2290" s="4"/>
      <c r="P2290" s="4"/>
      <c r="Q2290" s="4"/>
      <c r="R2290" s="4"/>
      <c r="S2290" s="4"/>
      <c r="T2290" s="4"/>
      <c r="U2290" s="4"/>
      <c r="V2290" s="4"/>
      <c r="W2290" s="185"/>
      <c r="X2290" s="4"/>
      <c r="Y2290" s="4"/>
      <c r="Z2290" s="4"/>
      <c r="AA2290" s="4"/>
      <c r="AB2290" s="4"/>
      <c r="AC2290" s="4"/>
      <c r="AD2290" s="4"/>
      <c r="AE2290" s="236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5">
        <f ca="1">COUNTIFS(INDIRECT(Data!$J$2),"&lt;&gt;")</f>
        <v>0</v>
      </c>
      <c r="AQ2290" s="45">
        <f ca="1">COUNTIFS(INDIRECT(Data!$J$2),"P")</f>
        <v>0</v>
      </c>
      <c r="AR2290" s="45">
        <f ca="1">COUNTIFS(INDIRECT(Data!$J$2),"A")</f>
        <v>0</v>
      </c>
      <c r="AS2290" s="46">
        <f ca="1">COUNTIFS(INDIRECT(Data!$J$2),"L")</f>
        <v>0</v>
      </c>
      <c r="AT2290" s="47" t="str">
        <f ca="1">IFERROR(Attd_Sheet[[#This Row],[Classes Attended]]/Attd_Sheet[[#This Row],[Column1]],"")</f>
        <v/>
      </c>
      <c r="AU2290" s="26"/>
    </row>
    <row r="2291" spans="1:47" hidden="1" x14ac:dyDescent="0.25">
      <c r="A2291" s="42">
        <f>COUNTIFS(Attd_Sheet[Student ID],Attd_Sheet[[#This Row],[Student ID]])</f>
        <v>0</v>
      </c>
      <c r="B2291" s="13"/>
      <c r="C2291" s="13"/>
      <c r="D2291" s="76"/>
      <c r="E2291" s="75"/>
      <c r="F2291" s="15"/>
      <c r="G2291" s="78"/>
      <c r="H2291" s="15"/>
      <c r="I2291" s="193"/>
      <c r="J2291" s="77"/>
      <c r="K2291" s="4"/>
      <c r="L2291" s="4"/>
      <c r="M2291" s="4"/>
      <c r="N2291" s="185"/>
      <c r="O2291" s="4"/>
      <c r="P2291" s="4"/>
      <c r="Q2291" s="4"/>
      <c r="R2291" s="4"/>
      <c r="S2291" s="4"/>
      <c r="T2291" s="4"/>
      <c r="U2291" s="4"/>
      <c r="V2291" s="4"/>
      <c r="W2291" s="185"/>
      <c r="X2291" s="4"/>
      <c r="Y2291" s="4"/>
      <c r="Z2291" s="4"/>
      <c r="AA2291" s="4"/>
      <c r="AB2291" s="4"/>
      <c r="AC2291" s="4"/>
      <c r="AD2291" s="4"/>
      <c r="AE2291" s="236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5">
        <f ca="1">COUNTIFS(INDIRECT(Data!$J$2),"&lt;&gt;")</f>
        <v>0</v>
      </c>
      <c r="AQ2291" s="45">
        <f ca="1">COUNTIFS(INDIRECT(Data!$J$2),"P")</f>
        <v>0</v>
      </c>
      <c r="AR2291" s="45">
        <f ca="1">COUNTIFS(INDIRECT(Data!$J$2),"A")</f>
        <v>0</v>
      </c>
      <c r="AS2291" s="46">
        <f ca="1">COUNTIFS(INDIRECT(Data!$J$2),"L")</f>
        <v>0</v>
      </c>
      <c r="AT2291" s="47" t="str">
        <f ca="1">IFERROR(Attd_Sheet[[#This Row],[Classes Attended]]/Attd_Sheet[[#This Row],[Column1]],"")</f>
        <v/>
      </c>
      <c r="AU2291" s="26"/>
    </row>
    <row r="2292" spans="1:47" hidden="1" x14ac:dyDescent="0.25">
      <c r="A2292" s="42">
        <f>COUNTIFS(Attd_Sheet[Student ID],Attd_Sheet[[#This Row],[Student ID]])</f>
        <v>0</v>
      </c>
      <c r="B2292" s="13"/>
      <c r="C2292" s="13"/>
      <c r="D2292" s="76"/>
      <c r="E2292" s="75"/>
      <c r="F2292" s="15"/>
      <c r="G2292" s="78"/>
      <c r="H2292" s="15"/>
      <c r="I2292" s="193"/>
      <c r="J2292" s="77"/>
      <c r="K2292" s="4"/>
      <c r="L2292" s="4"/>
      <c r="M2292" s="4"/>
      <c r="N2292" s="185"/>
      <c r="O2292" s="4"/>
      <c r="P2292" s="4"/>
      <c r="Q2292" s="4"/>
      <c r="R2292" s="4"/>
      <c r="S2292" s="4"/>
      <c r="T2292" s="4"/>
      <c r="U2292" s="4"/>
      <c r="V2292" s="4"/>
      <c r="W2292" s="185"/>
      <c r="X2292" s="4"/>
      <c r="Y2292" s="4"/>
      <c r="Z2292" s="4"/>
      <c r="AA2292" s="4"/>
      <c r="AB2292" s="4"/>
      <c r="AC2292" s="4"/>
      <c r="AD2292" s="4"/>
      <c r="AE2292" s="236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5">
        <f ca="1">COUNTIFS(INDIRECT(Data!$J$2),"&lt;&gt;")</f>
        <v>0</v>
      </c>
      <c r="AQ2292" s="45">
        <f ca="1">COUNTIFS(INDIRECT(Data!$J$2),"P")</f>
        <v>0</v>
      </c>
      <c r="AR2292" s="45">
        <f ca="1">COUNTIFS(INDIRECT(Data!$J$2),"A")</f>
        <v>0</v>
      </c>
      <c r="AS2292" s="46">
        <f ca="1">COUNTIFS(INDIRECT(Data!$J$2),"L")</f>
        <v>0</v>
      </c>
      <c r="AT2292" s="47" t="str">
        <f ca="1">IFERROR(Attd_Sheet[[#This Row],[Classes Attended]]/Attd_Sheet[[#This Row],[Column1]],"")</f>
        <v/>
      </c>
      <c r="AU2292" s="26"/>
    </row>
    <row r="2293" spans="1:47" hidden="1" x14ac:dyDescent="0.25">
      <c r="A2293" s="42">
        <f>COUNTIFS(Attd_Sheet[Student ID],Attd_Sheet[[#This Row],[Student ID]])</f>
        <v>0</v>
      </c>
      <c r="B2293" s="13"/>
      <c r="C2293" s="13"/>
      <c r="D2293" s="76"/>
      <c r="E2293" s="75"/>
      <c r="F2293" s="15"/>
      <c r="G2293" s="78"/>
      <c r="H2293" s="15"/>
      <c r="I2293" s="193"/>
      <c r="J2293" s="77"/>
      <c r="K2293" s="4"/>
      <c r="L2293" s="4"/>
      <c r="M2293" s="4"/>
      <c r="N2293" s="185"/>
      <c r="O2293" s="4"/>
      <c r="P2293" s="4"/>
      <c r="Q2293" s="4"/>
      <c r="R2293" s="4"/>
      <c r="S2293" s="4"/>
      <c r="T2293" s="4"/>
      <c r="U2293" s="4"/>
      <c r="V2293" s="4"/>
      <c r="W2293" s="185"/>
      <c r="X2293" s="4"/>
      <c r="Y2293" s="4"/>
      <c r="Z2293" s="4"/>
      <c r="AA2293" s="4"/>
      <c r="AB2293" s="4"/>
      <c r="AC2293" s="4"/>
      <c r="AD2293" s="4"/>
      <c r="AE2293" s="236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5">
        <f ca="1">COUNTIFS(INDIRECT(Data!$J$2),"&lt;&gt;")</f>
        <v>0</v>
      </c>
      <c r="AQ2293" s="45">
        <f ca="1">COUNTIFS(INDIRECT(Data!$J$2),"P")</f>
        <v>0</v>
      </c>
      <c r="AR2293" s="45">
        <f ca="1">COUNTIFS(INDIRECT(Data!$J$2),"A")</f>
        <v>0</v>
      </c>
      <c r="AS2293" s="46">
        <f ca="1">COUNTIFS(INDIRECT(Data!$J$2),"L")</f>
        <v>0</v>
      </c>
      <c r="AT2293" s="47" t="str">
        <f ca="1">IFERROR(Attd_Sheet[[#This Row],[Classes Attended]]/Attd_Sheet[[#This Row],[Column1]],"")</f>
        <v/>
      </c>
      <c r="AU2293" s="26"/>
    </row>
    <row r="2294" spans="1:47" hidden="1" x14ac:dyDescent="0.25">
      <c r="A2294" s="42">
        <f>COUNTIFS(Attd_Sheet[Student ID],Attd_Sheet[[#This Row],[Student ID]])</f>
        <v>0</v>
      </c>
      <c r="B2294" s="13"/>
      <c r="C2294" s="13"/>
      <c r="D2294" s="76"/>
      <c r="E2294" s="75"/>
      <c r="F2294" s="15"/>
      <c r="G2294" s="78"/>
      <c r="H2294" s="15"/>
      <c r="I2294" s="193"/>
      <c r="J2294" s="77"/>
      <c r="K2294" s="4"/>
      <c r="L2294" s="4"/>
      <c r="M2294" s="4"/>
      <c r="N2294" s="185"/>
      <c r="O2294" s="4"/>
      <c r="P2294" s="4"/>
      <c r="Q2294" s="4"/>
      <c r="R2294" s="4"/>
      <c r="S2294" s="4"/>
      <c r="T2294" s="4"/>
      <c r="U2294" s="4"/>
      <c r="V2294" s="4"/>
      <c r="W2294" s="185"/>
      <c r="X2294" s="4"/>
      <c r="Y2294" s="4"/>
      <c r="Z2294" s="4"/>
      <c r="AA2294" s="4"/>
      <c r="AB2294" s="4"/>
      <c r="AC2294" s="4"/>
      <c r="AD2294" s="4"/>
      <c r="AE2294" s="236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5">
        <f ca="1">COUNTIFS(INDIRECT(Data!$J$2),"&lt;&gt;")</f>
        <v>0</v>
      </c>
      <c r="AQ2294" s="45">
        <f ca="1">COUNTIFS(INDIRECT(Data!$J$2),"P")</f>
        <v>0</v>
      </c>
      <c r="AR2294" s="45">
        <f ca="1">COUNTIFS(INDIRECT(Data!$J$2),"A")</f>
        <v>0</v>
      </c>
      <c r="AS2294" s="46">
        <f ca="1">COUNTIFS(INDIRECT(Data!$J$2),"L")</f>
        <v>0</v>
      </c>
      <c r="AT2294" s="47" t="str">
        <f ca="1">IFERROR(Attd_Sheet[[#This Row],[Classes Attended]]/Attd_Sheet[[#This Row],[Column1]],"")</f>
        <v/>
      </c>
      <c r="AU2294" s="26"/>
    </row>
    <row r="2295" spans="1:47" hidden="1" x14ac:dyDescent="0.25">
      <c r="A2295" s="42">
        <f>COUNTIFS(Attd_Sheet[Student ID],Attd_Sheet[[#This Row],[Student ID]])</f>
        <v>0</v>
      </c>
      <c r="B2295" s="13"/>
      <c r="C2295" s="13"/>
      <c r="D2295" s="76"/>
      <c r="E2295" s="75"/>
      <c r="F2295" s="15"/>
      <c r="G2295" s="78"/>
      <c r="H2295" s="15"/>
      <c r="I2295" s="193"/>
      <c r="J2295" s="77"/>
      <c r="K2295" s="4"/>
      <c r="L2295" s="4"/>
      <c r="M2295" s="4"/>
      <c r="N2295" s="185"/>
      <c r="O2295" s="4"/>
      <c r="P2295" s="4"/>
      <c r="Q2295" s="4"/>
      <c r="R2295" s="4"/>
      <c r="S2295" s="4"/>
      <c r="T2295" s="4"/>
      <c r="U2295" s="4"/>
      <c r="V2295" s="4"/>
      <c r="W2295" s="185"/>
      <c r="X2295" s="4"/>
      <c r="Y2295" s="4"/>
      <c r="Z2295" s="4"/>
      <c r="AA2295" s="4"/>
      <c r="AB2295" s="4"/>
      <c r="AC2295" s="4"/>
      <c r="AD2295" s="4"/>
      <c r="AE2295" s="236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5">
        <f ca="1">COUNTIFS(INDIRECT(Data!$J$2),"&lt;&gt;")</f>
        <v>0</v>
      </c>
      <c r="AQ2295" s="45">
        <f ca="1">COUNTIFS(INDIRECT(Data!$J$2),"P")</f>
        <v>0</v>
      </c>
      <c r="AR2295" s="45">
        <f ca="1">COUNTIFS(INDIRECT(Data!$J$2),"A")</f>
        <v>0</v>
      </c>
      <c r="AS2295" s="46">
        <f ca="1">COUNTIFS(INDIRECT(Data!$J$2),"L")</f>
        <v>0</v>
      </c>
      <c r="AT2295" s="47" t="str">
        <f ca="1">IFERROR(Attd_Sheet[[#This Row],[Classes Attended]]/Attd_Sheet[[#This Row],[Column1]],"")</f>
        <v/>
      </c>
      <c r="AU2295" s="26"/>
    </row>
    <row r="2296" spans="1:47" hidden="1" x14ac:dyDescent="0.25">
      <c r="A2296" s="42">
        <f>COUNTIFS(Attd_Sheet[Student ID],Attd_Sheet[[#This Row],[Student ID]])</f>
        <v>0</v>
      </c>
      <c r="B2296" s="13"/>
      <c r="C2296" s="13"/>
      <c r="D2296" s="76"/>
      <c r="E2296" s="75"/>
      <c r="F2296" s="15"/>
      <c r="G2296" s="78"/>
      <c r="H2296" s="15"/>
      <c r="I2296" s="193"/>
      <c r="J2296" s="77"/>
      <c r="K2296" s="4"/>
      <c r="L2296" s="4"/>
      <c r="M2296" s="4"/>
      <c r="N2296" s="185"/>
      <c r="O2296" s="4"/>
      <c r="P2296" s="4"/>
      <c r="Q2296" s="4"/>
      <c r="R2296" s="4"/>
      <c r="S2296" s="4"/>
      <c r="T2296" s="4"/>
      <c r="U2296" s="4"/>
      <c r="V2296" s="4"/>
      <c r="W2296" s="185"/>
      <c r="X2296" s="4"/>
      <c r="Y2296" s="4"/>
      <c r="Z2296" s="4"/>
      <c r="AA2296" s="4"/>
      <c r="AB2296" s="4"/>
      <c r="AC2296" s="4"/>
      <c r="AD2296" s="4"/>
      <c r="AE2296" s="236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5">
        <f ca="1">COUNTIFS(INDIRECT(Data!$J$2),"&lt;&gt;")</f>
        <v>0</v>
      </c>
      <c r="AQ2296" s="45">
        <f ca="1">COUNTIFS(INDIRECT(Data!$J$2),"P")</f>
        <v>0</v>
      </c>
      <c r="AR2296" s="45">
        <f ca="1">COUNTIFS(INDIRECT(Data!$J$2),"A")</f>
        <v>0</v>
      </c>
      <c r="AS2296" s="46">
        <f ca="1">COUNTIFS(INDIRECT(Data!$J$2),"L")</f>
        <v>0</v>
      </c>
      <c r="AT2296" s="47" t="str">
        <f ca="1">IFERROR(Attd_Sheet[[#This Row],[Classes Attended]]/Attd_Sheet[[#This Row],[Column1]],"")</f>
        <v/>
      </c>
      <c r="AU2296" s="26"/>
    </row>
    <row r="2297" spans="1:47" hidden="1" x14ac:dyDescent="0.25">
      <c r="A2297" s="42">
        <f>COUNTIFS(Attd_Sheet[Student ID],Attd_Sheet[[#This Row],[Student ID]])</f>
        <v>0</v>
      </c>
      <c r="B2297" s="13"/>
      <c r="C2297" s="13"/>
      <c r="D2297" s="76"/>
      <c r="E2297" s="75"/>
      <c r="F2297" s="15"/>
      <c r="G2297" s="78"/>
      <c r="H2297" s="15"/>
      <c r="I2297" s="193"/>
      <c r="J2297" s="77"/>
      <c r="K2297" s="4"/>
      <c r="L2297" s="4"/>
      <c r="M2297" s="4"/>
      <c r="N2297" s="185"/>
      <c r="O2297" s="4"/>
      <c r="P2297" s="4"/>
      <c r="Q2297" s="4"/>
      <c r="R2297" s="4"/>
      <c r="S2297" s="4"/>
      <c r="T2297" s="4"/>
      <c r="U2297" s="4"/>
      <c r="V2297" s="4"/>
      <c r="W2297" s="185"/>
      <c r="X2297" s="4"/>
      <c r="Y2297" s="4"/>
      <c r="Z2297" s="4"/>
      <c r="AA2297" s="4"/>
      <c r="AB2297" s="4"/>
      <c r="AC2297" s="4"/>
      <c r="AD2297" s="4"/>
      <c r="AE2297" s="236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5">
        <f ca="1">COUNTIFS(INDIRECT(Data!$J$2),"&lt;&gt;")</f>
        <v>0</v>
      </c>
      <c r="AQ2297" s="45">
        <f ca="1">COUNTIFS(INDIRECT(Data!$J$2),"P")</f>
        <v>0</v>
      </c>
      <c r="AR2297" s="45">
        <f ca="1">COUNTIFS(INDIRECT(Data!$J$2),"A")</f>
        <v>0</v>
      </c>
      <c r="AS2297" s="46">
        <f ca="1">COUNTIFS(INDIRECT(Data!$J$2),"L")</f>
        <v>0</v>
      </c>
      <c r="AT2297" s="47" t="str">
        <f ca="1">IFERROR(Attd_Sheet[[#This Row],[Classes Attended]]/Attd_Sheet[[#This Row],[Column1]],"")</f>
        <v/>
      </c>
      <c r="AU2297" s="26"/>
    </row>
    <row r="2298" spans="1:47" hidden="1" x14ac:dyDescent="0.25">
      <c r="A2298" s="42">
        <f>COUNTIFS(Attd_Sheet[Student ID],Attd_Sheet[[#This Row],[Student ID]])</f>
        <v>0</v>
      </c>
      <c r="B2298" s="13"/>
      <c r="C2298" s="13"/>
      <c r="D2298" s="76"/>
      <c r="E2298" s="75"/>
      <c r="F2298" s="15"/>
      <c r="G2298" s="78"/>
      <c r="H2298" s="15"/>
      <c r="I2298" s="193"/>
      <c r="J2298" s="77"/>
      <c r="K2298" s="4"/>
      <c r="L2298" s="4"/>
      <c r="M2298" s="4"/>
      <c r="N2298" s="185"/>
      <c r="O2298" s="4"/>
      <c r="P2298" s="4"/>
      <c r="Q2298" s="4"/>
      <c r="R2298" s="4"/>
      <c r="S2298" s="4"/>
      <c r="T2298" s="4"/>
      <c r="U2298" s="4"/>
      <c r="V2298" s="4"/>
      <c r="W2298" s="185"/>
      <c r="X2298" s="4"/>
      <c r="Y2298" s="4"/>
      <c r="Z2298" s="4"/>
      <c r="AA2298" s="4"/>
      <c r="AB2298" s="4"/>
      <c r="AC2298" s="4"/>
      <c r="AD2298" s="4"/>
      <c r="AE2298" s="236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5">
        <f ca="1">COUNTIFS(INDIRECT(Data!$J$2),"&lt;&gt;")</f>
        <v>0</v>
      </c>
      <c r="AQ2298" s="45">
        <f ca="1">COUNTIFS(INDIRECT(Data!$J$2),"P")</f>
        <v>0</v>
      </c>
      <c r="AR2298" s="45">
        <f ca="1">COUNTIFS(INDIRECT(Data!$J$2),"A")</f>
        <v>0</v>
      </c>
      <c r="AS2298" s="46">
        <f ca="1">COUNTIFS(INDIRECT(Data!$J$2),"L")</f>
        <v>0</v>
      </c>
      <c r="AT2298" s="47" t="str">
        <f ca="1">IFERROR(Attd_Sheet[[#This Row],[Classes Attended]]/Attd_Sheet[[#This Row],[Column1]],"")</f>
        <v/>
      </c>
      <c r="AU2298" s="26"/>
    </row>
    <row r="2299" spans="1:47" hidden="1" x14ac:dyDescent="0.25">
      <c r="A2299" s="42">
        <f>COUNTIFS(Attd_Sheet[Student ID],Attd_Sheet[[#This Row],[Student ID]])</f>
        <v>0</v>
      </c>
      <c r="B2299" s="13"/>
      <c r="C2299" s="13"/>
      <c r="D2299" s="76"/>
      <c r="E2299" s="75"/>
      <c r="F2299" s="15"/>
      <c r="G2299" s="78"/>
      <c r="H2299" s="15"/>
      <c r="I2299" s="193"/>
      <c r="J2299" s="77"/>
      <c r="K2299" s="4"/>
      <c r="L2299" s="4"/>
      <c r="M2299" s="4"/>
      <c r="N2299" s="185"/>
      <c r="O2299" s="4"/>
      <c r="P2299" s="4"/>
      <c r="Q2299" s="4"/>
      <c r="R2299" s="4"/>
      <c r="S2299" s="4"/>
      <c r="T2299" s="4"/>
      <c r="U2299" s="4"/>
      <c r="V2299" s="4"/>
      <c r="W2299" s="185"/>
      <c r="X2299" s="4"/>
      <c r="Y2299" s="4"/>
      <c r="Z2299" s="4"/>
      <c r="AA2299" s="4"/>
      <c r="AB2299" s="4"/>
      <c r="AC2299" s="4"/>
      <c r="AD2299" s="4"/>
      <c r="AE2299" s="236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5">
        <f ca="1">COUNTIFS(INDIRECT(Data!$J$2),"&lt;&gt;")</f>
        <v>0</v>
      </c>
      <c r="AQ2299" s="45">
        <f ca="1">COUNTIFS(INDIRECT(Data!$J$2),"P")</f>
        <v>0</v>
      </c>
      <c r="AR2299" s="45">
        <f ca="1">COUNTIFS(INDIRECT(Data!$J$2),"A")</f>
        <v>0</v>
      </c>
      <c r="AS2299" s="46">
        <f ca="1">COUNTIFS(INDIRECT(Data!$J$2),"L")</f>
        <v>0</v>
      </c>
      <c r="AT2299" s="47" t="str">
        <f ca="1">IFERROR(Attd_Sheet[[#This Row],[Classes Attended]]/Attd_Sheet[[#This Row],[Column1]],"")</f>
        <v/>
      </c>
      <c r="AU2299" s="26"/>
    </row>
    <row r="2300" spans="1:47" hidden="1" x14ac:dyDescent="0.25">
      <c r="A2300" s="42">
        <f>COUNTIFS(Attd_Sheet[Student ID],Attd_Sheet[[#This Row],[Student ID]])</f>
        <v>0</v>
      </c>
      <c r="B2300" s="13"/>
      <c r="C2300" s="13"/>
      <c r="D2300" s="76"/>
      <c r="E2300" s="75"/>
      <c r="F2300" s="15"/>
      <c r="G2300" s="78"/>
      <c r="H2300" s="15"/>
      <c r="I2300" s="193"/>
      <c r="J2300" s="77"/>
      <c r="K2300" s="4"/>
      <c r="L2300" s="4"/>
      <c r="M2300" s="4"/>
      <c r="N2300" s="185"/>
      <c r="O2300" s="4"/>
      <c r="P2300" s="4"/>
      <c r="Q2300" s="4"/>
      <c r="R2300" s="4"/>
      <c r="S2300" s="4"/>
      <c r="T2300" s="4"/>
      <c r="U2300" s="4"/>
      <c r="V2300" s="4"/>
      <c r="W2300" s="185"/>
      <c r="X2300" s="4"/>
      <c r="Y2300" s="4"/>
      <c r="Z2300" s="4"/>
      <c r="AA2300" s="4"/>
      <c r="AB2300" s="4"/>
      <c r="AC2300" s="4"/>
      <c r="AD2300" s="4"/>
      <c r="AE2300" s="236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5">
        <f ca="1">COUNTIFS(INDIRECT(Data!$J$2),"&lt;&gt;")</f>
        <v>0</v>
      </c>
      <c r="AQ2300" s="45">
        <f ca="1">COUNTIFS(INDIRECT(Data!$J$2),"P")</f>
        <v>0</v>
      </c>
      <c r="AR2300" s="45">
        <f ca="1">COUNTIFS(INDIRECT(Data!$J$2),"A")</f>
        <v>0</v>
      </c>
      <c r="AS2300" s="46">
        <f ca="1">COUNTIFS(INDIRECT(Data!$J$2),"L")</f>
        <v>0</v>
      </c>
      <c r="AT2300" s="47" t="str">
        <f ca="1">IFERROR(Attd_Sheet[[#This Row],[Classes Attended]]/Attd_Sheet[[#This Row],[Column1]],"")</f>
        <v/>
      </c>
      <c r="AU2300" s="26"/>
    </row>
    <row r="2301" spans="1:47" hidden="1" x14ac:dyDescent="0.25">
      <c r="A2301" s="42">
        <f>COUNTIFS(Attd_Sheet[Student ID],Attd_Sheet[[#This Row],[Student ID]])</f>
        <v>0</v>
      </c>
      <c r="B2301" s="13"/>
      <c r="C2301" s="13"/>
      <c r="D2301" s="76"/>
      <c r="E2301" s="75"/>
      <c r="F2301" s="15"/>
      <c r="G2301" s="78"/>
      <c r="H2301" s="15"/>
      <c r="I2301" s="193"/>
      <c r="J2301" s="77"/>
      <c r="K2301" s="4"/>
      <c r="L2301" s="4"/>
      <c r="M2301" s="4"/>
      <c r="N2301" s="185"/>
      <c r="O2301" s="4"/>
      <c r="P2301" s="4"/>
      <c r="Q2301" s="4"/>
      <c r="R2301" s="4"/>
      <c r="S2301" s="4"/>
      <c r="T2301" s="4"/>
      <c r="U2301" s="4"/>
      <c r="V2301" s="4"/>
      <c r="W2301" s="185"/>
      <c r="X2301" s="4"/>
      <c r="Y2301" s="4"/>
      <c r="Z2301" s="4"/>
      <c r="AA2301" s="4"/>
      <c r="AB2301" s="4"/>
      <c r="AC2301" s="4"/>
      <c r="AD2301" s="4"/>
      <c r="AE2301" s="236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5">
        <f ca="1">COUNTIFS(INDIRECT(Data!$J$2),"&lt;&gt;")</f>
        <v>0</v>
      </c>
      <c r="AQ2301" s="45">
        <f ca="1">COUNTIFS(INDIRECT(Data!$J$2),"P")</f>
        <v>0</v>
      </c>
      <c r="AR2301" s="45">
        <f ca="1">COUNTIFS(INDIRECT(Data!$J$2),"A")</f>
        <v>0</v>
      </c>
      <c r="AS2301" s="46">
        <f ca="1">COUNTIFS(INDIRECT(Data!$J$2),"L")</f>
        <v>0</v>
      </c>
      <c r="AT2301" s="47" t="str">
        <f ca="1">IFERROR(Attd_Sheet[[#This Row],[Classes Attended]]/Attd_Sheet[[#This Row],[Column1]],"")</f>
        <v/>
      </c>
      <c r="AU2301" s="26"/>
    </row>
    <row r="2302" spans="1:47" hidden="1" x14ac:dyDescent="0.25">
      <c r="A2302" s="42">
        <f>COUNTIFS(Attd_Sheet[Student ID],Attd_Sheet[[#This Row],[Student ID]])</f>
        <v>0</v>
      </c>
      <c r="B2302" s="13"/>
      <c r="C2302" s="13"/>
      <c r="D2302" s="76"/>
      <c r="E2302" s="75"/>
      <c r="F2302" s="15"/>
      <c r="G2302" s="78"/>
      <c r="H2302" s="15"/>
      <c r="I2302" s="193"/>
      <c r="J2302" s="77"/>
      <c r="K2302" s="4"/>
      <c r="L2302" s="4"/>
      <c r="M2302" s="4"/>
      <c r="N2302" s="185"/>
      <c r="O2302" s="4"/>
      <c r="P2302" s="4"/>
      <c r="Q2302" s="4"/>
      <c r="R2302" s="4"/>
      <c r="S2302" s="4"/>
      <c r="T2302" s="4"/>
      <c r="U2302" s="4"/>
      <c r="V2302" s="4"/>
      <c r="W2302" s="185"/>
      <c r="X2302" s="4"/>
      <c r="Y2302" s="4"/>
      <c r="Z2302" s="4"/>
      <c r="AA2302" s="4"/>
      <c r="AB2302" s="4"/>
      <c r="AC2302" s="4"/>
      <c r="AD2302" s="4"/>
      <c r="AE2302" s="236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5">
        <f ca="1">COUNTIFS(INDIRECT(Data!$J$2),"&lt;&gt;")</f>
        <v>0</v>
      </c>
      <c r="AQ2302" s="45">
        <f ca="1">COUNTIFS(INDIRECT(Data!$J$2),"P")</f>
        <v>0</v>
      </c>
      <c r="AR2302" s="45">
        <f ca="1">COUNTIFS(INDIRECT(Data!$J$2),"A")</f>
        <v>0</v>
      </c>
      <c r="AS2302" s="46">
        <f ca="1">COUNTIFS(INDIRECT(Data!$J$2),"L")</f>
        <v>0</v>
      </c>
      <c r="AT2302" s="47" t="str">
        <f ca="1">IFERROR(Attd_Sheet[[#This Row],[Classes Attended]]/Attd_Sheet[[#This Row],[Column1]],"")</f>
        <v/>
      </c>
      <c r="AU2302" s="26"/>
    </row>
    <row r="2303" spans="1:47" hidden="1" x14ac:dyDescent="0.25">
      <c r="A2303" s="42">
        <f>COUNTIFS(Attd_Sheet[Student ID],Attd_Sheet[[#This Row],[Student ID]])</f>
        <v>0</v>
      </c>
      <c r="B2303" s="13"/>
      <c r="C2303" s="13"/>
      <c r="D2303" s="76"/>
      <c r="E2303" s="75"/>
      <c r="F2303" s="15"/>
      <c r="G2303" s="78"/>
      <c r="H2303" s="15"/>
      <c r="I2303" s="193"/>
      <c r="J2303" s="77"/>
      <c r="K2303" s="4"/>
      <c r="L2303" s="4"/>
      <c r="M2303" s="4"/>
      <c r="N2303" s="185"/>
      <c r="O2303" s="4"/>
      <c r="P2303" s="4"/>
      <c r="Q2303" s="4"/>
      <c r="R2303" s="4"/>
      <c r="S2303" s="4"/>
      <c r="T2303" s="4"/>
      <c r="U2303" s="4"/>
      <c r="V2303" s="4"/>
      <c r="W2303" s="185"/>
      <c r="X2303" s="4"/>
      <c r="Y2303" s="4"/>
      <c r="Z2303" s="4"/>
      <c r="AA2303" s="4"/>
      <c r="AB2303" s="4"/>
      <c r="AC2303" s="4"/>
      <c r="AD2303" s="4"/>
      <c r="AE2303" s="236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5">
        <f ca="1">COUNTIFS(INDIRECT(Data!$J$2),"&lt;&gt;")</f>
        <v>0</v>
      </c>
      <c r="AQ2303" s="45">
        <f ca="1">COUNTIFS(INDIRECT(Data!$J$2),"P")</f>
        <v>0</v>
      </c>
      <c r="AR2303" s="45">
        <f ca="1">COUNTIFS(INDIRECT(Data!$J$2),"A")</f>
        <v>0</v>
      </c>
      <c r="AS2303" s="46">
        <f ca="1">COUNTIFS(INDIRECT(Data!$J$2),"L")</f>
        <v>0</v>
      </c>
      <c r="AT2303" s="47" t="str">
        <f ca="1">IFERROR(Attd_Sheet[[#This Row],[Classes Attended]]/Attd_Sheet[[#This Row],[Column1]],"")</f>
        <v/>
      </c>
      <c r="AU2303" s="26"/>
    </row>
    <row r="2304" spans="1:47" hidden="1" x14ac:dyDescent="0.25">
      <c r="A2304" s="42">
        <f>COUNTIFS(Attd_Sheet[Student ID],Attd_Sheet[[#This Row],[Student ID]])</f>
        <v>0</v>
      </c>
      <c r="B2304" s="13"/>
      <c r="C2304" s="13"/>
      <c r="D2304" s="76"/>
      <c r="E2304" s="75"/>
      <c r="F2304" s="15"/>
      <c r="G2304" s="78"/>
      <c r="H2304" s="15"/>
      <c r="I2304" s="193"/>
      <c r="J2304" s="77"/>
      <c r="K2304" s="4"/>
      <c r="L2304" s="4"/>
      <c r="M2304" s="4"/>
      <c r="N2304" s="185"/>
      <c r="O2304" s="4"/>
      <c r="P2304" s="4"/>
      <c r="Q2304" s="4"/>
      <c r="R2304" s="4"/>
      <c r="S2304" s="4"/>
      <c r="T2304" s="4"/>
      <c r="U2304" s="4"/>
      <c r="V2304" s="4"/>
      <c r="W2304" s="185"/>
      <c r="X2304" s="4"/>
      <c r="Y2304" s="4"/>
      <c r="Z2304" s="4"/>
      <c r="AA2304" s="4"/>
      <c r="AB2304" s="4"/>
      <c r="AC2304" s="4"/>
      <c r="AD2304" s="4"/>
      <c r="AE2304" s="236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5">
        <f ca="1">COUNTIFS(INDIRECT(Data!$J$2),"&lt;&gt;")</f>
        <v>0</v>
      </c>
      <c r="AQ2304" s="45">
        <f ca="1">COUNTIFS(INDIRECT(Data!$J$2),"P")</f>
        <v>0</v>
      </c>
      <c r="AR2304" s="45">
        <f ca="1">COUNTIFS(INDIRECT(Data!$J$2),"A")</f>
        <v>0</v>
      </c>
      <c r="AS2304" s="46">
        <f ca="1">COUNTIFS(INDIRECT(Data!$J$2),"L")</f>
        <v>0</v>
      </c>
      <c r="AT2304" s="47" t="str">
        <f ca="1">IFERROR(Attd_Sheet[[#This Row],[Classes Attended]]/Attd_Sheet[[#This Row],[Column1]],"")</f>
        <v/>
      </c>
      <c r="AU2304" s="26"/>
    </row>
    <row r="2305" spans="1:47" hidden="1" x14ac:dyDescent="0.25">
      <c r="A2305" s="42">
        <f>COUNTIFS(Attd_Sheet[Student ID],Attd_Sheet[[#This Row],[Student ID]])</f>
        <v>0</v>
      </c>
      <c r="B2305" s="13"/>
      <c r="C2305" s="13"/>
      <c r="D2305" s="76"/>
      <c r="E2305" s="75"/>
      <c r="F2305" s="15"/>
      <c r="G2305" s="78"/>
      <c r="H2305" s="15"/>
      <c r="I2305" s="193"/>
      <c r="J2305" s="77"/>
      <c r="K2305" s="4"/>
      <c r="L2305" s="4"/>
      <c r="M2305" s="4"/>
      <c r="N2305" s="185"/>
      <c r="O2305" s="4"/>
      <c r="P2305" s="4"/>
      <c r="Q2305" s="4"/>
      <c r="R2305" s="4"/>
      <c r="S2305" s="4"/>
      <c r="T2305" s="4"/>
      <c r="U2305" s="4"/>
      <c r="V2305" s="4"/>
      <c r="W2305" s="185"/>
      <c r="X2305" s="4"/>
      <c r="Y2305" s="4"/>
      <c r="Z2305" s="4"/>
      <c r="AA2305" s="4"/>
      <c r="AB2305" s="4"/>
      <c r="AC2305" s="4"/>
      <c r="AD2305" s="4"/>
      <c r="AE2305" s="236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5">
        <f ca="1">COUNTIFS(INDIRECT(Data!$J$2),"&lt;&gt;")</f>
        <v>0</v>
      </c>
      <c r="AQ2305" s="45">
        <f ca="1">COUNTIFS(INDIRECT(Data!$J$2),"P")</f>
        <v>0</v>
      </c>
      <c r="AR2305" s="45">
        <f ca="1">COUNTIFS(INDIRECT(Data!$J$2),"A")</f>
        <v>0</v>
      </c>
      <c r="AS2305" s="46">
        <f ca="1">COUNTIFS(INDIRECT(Data!$J$2),"L")</f>
        <v>0</v>
      </c>
      <c r="AT2305" s="47" t="str">
        <f ca="1">IFERROR(Attd_Sheet[[#This Row],[Classes Attended]]/Attd_Sheet[[#This Row],[Column1]],"")</f>
        <v/>
      </c>
      <c r="AU2305" s="26"/>
    </row>
    <row r="2306" spans="1:47" hidden="1" x14ac:dyDescent="0.25">
      <c r="A2306" s="42">
        <f>COUNTIFS(Attd_Sheet[Student ID],Attd_Sheet[[#This Row],[Student ID]])</f>
        <v>0</v>
      </c>
      <c r="B2306" s="13"/>
      <c r="C2306" s="13"/>
      <c r="D2306" s="76"/>
      <c r="E2306" s="75"/>
      <c r="F2306" s="15"/>
      <c r="G2306" s="78"/>
      <c r="H2306" s="15"/>
      <c r="I2306" s="193"/>
      <c r="J2306" s="77"/>
      <c r="K2306" s="4"/>
      <c r="L2306" s="4"/>
      <c r="M2306" s="4"/>
      <c r="N2306" s="185"/>
      <c r="O2306" s="4"/>
      <c r="P2306" s="4"/>
      <c r="Q2306" s="4"/>
      <c r="R2306" s="4"/>
      <c r="S2306" s="4"/>
      <c r="T2306" s="4"/>
      <c r="U2306" s="4"/>
      <c r="V2306" s="4"/>
      <c r="W2306" s="185"/>
      <c r="X2306" s="4"/>
      <c r="Y2306" s="4"/>
      <c r="Z2306" s="4"/>
      <c r="AA2306" s="4"/>
      <c r="AB2306" s="4"/>
      <c r="AC2306" s="4"/>
      <c r="AD2306" s="4"/>
      <c r="AE2306" s="236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5">
        <f ca="1">COUNTIFS(INDIRECT(Data!$J$2),"&lt;&gt;")</f>
        <v>0</v>
      </c>
      <c r="AQ2306" s="45">
        <f ca="1">COUNTIFS(INDIRECT(Data!$J$2),"P")</f>
        <v>0</v>
      </c>
      <c r="AR2306" s="45">
        <f ca="1">COUNTIFS(INDIRECT(Data!$J$2),"A")</f>
        <v>0</v>
      </c>
      <c r="AS2306" s="46">
        <f ca="1">COUNTIFS(INDIRECT(Data!$J$2),"L")</f>
        <v>0</v>
      </c>
      <c r="AT2306" s="47" t="str">
        <f ca="1">IFERROR(Attd_Sheet[[#This Row],[Classes Attended]]/Attd_Sheet[[#This Row],[Column1]],"")</f>
        <v/>
      </c>
      <c r="AU2306" s="26"/>
    </row>
    <row r="2307" spans="1:47" hidden="1" x14ac:dyDescent="0.25">
      <c r="A2307" s="42">
        <f>COUNTIFS(Attd_Sheet[Student ID],Attd_Sheet[[#This Row],[Student ID]])</f>
        <v>0</v>
      </c>
      <c r="B2307" s="13"/>
      <c r="C2307" s="13"/>
      <c r="D2307" s="76"/>
      <c r="E2307" s="75"/>
      <c r="F2307" s="15"/>
      <c r="G2307" s="78"/>
      <c r="H2307" s="15"/>
      <c r="I2307" s="193"/>
      <c r="J2307" s="77"/>
      <c r="K2307" s="4"/>
      <c r="L2307" s="4"/>
      <c r="M2307" s="4"/>
      <c r="N2307" s="185"/>
      <c r="O2307" s="4"/>
      <c r="P2307" s="4"/>
      <c r="Q2307" s="4"/>
      <c r="R2307" s="4"/>
      <c r="S2307" s="4"/>
      <c r="T2307" s="4"/>
      <c r="U2307" s="4"/>
      <c r="V2307" s="4"/>
      <c r="W2307" s="185"/>
      <c r="X2307" s="4"/>
      <c r="Y2307" s="4"/>
      <c r="Z2307" s="4"/>
      <c r="AA2307" s="4"/>
      <c r="AB2307" s="4"/>
      <c r="AC2307" s="4"/>
      <c r="AD2307" s="4"/>
      <c r="AE2307" s="236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5">
        <f ca="1">COUNTIFS(INDIRECT(Data!$J$2),"&lt;&gt;")</f>
        <v>0</v>
      </c>
      <c r="AQ2307" s="45">
        <f ca="1">COUNTIFS(INDIRECT(Data!$J$2),"P")</f>
        <v>0</v>
      </c>
      <c r="AR2307" s="45">
        <f ca="1">COUNTIFS(INDIRECT(Data!$J$2),"A")</f>
        <v>0</v>
      </c>
      <c r="AS2307" s="46">
        <f ca="1">COUNTIFS(INDIRECT(Data!$J$2),"L")</f>
        <v>0</v>
      </c>
      <c r="AT2307" s="47" t="str">
        <f ca="1">IFERROR(Attd_Sheet[[#This Row],[Classes Attended]]/Attd_Sheet[[#This Row],[Column1]],"")</f>
        <v/>
      </c>
      <c r="AU2307" s="26"/>
    </row>
    <row r="2308" spans="1:47" hidden="1" x14ac:dyDescent="0.25">
      <c r="A2308" s="42">
        <f>COUNTIFS(Attd_Sheet[Student ID],Attd_Sheet[[#This Row],[Student ID]])</f>
        <v>0</v>
      </c>
      <c r="B2308" s="13"/>
      <c r="C2308" s="13"/>
      <c r="D2308" s="76"/>
      <c r="E2308" s="75"/>
      <c r="F2308" s="15"/>
      <c r="G2308" s="78"/>
      <c r="H2308" s="15"/>
      <c r="I2308" s="193"/>
      <c r="J2308" s="77"/>
      <c r="K2308" s="4"/>
      <c r="L2308" s="4"/>
      <c r="M2308" s="4"/>
      <c r="N2308" s="185"/>
      <c r="O2308" s="4"/>
      <c r="P2308" s="4"/>
      <c r="Q2308" s="4"/>
      <c r="R2308" s="4"/>
      <c r="S2308" s="4"/>
      <c r="T2308" s="4"/>
      <c r="U2308" s="4"/>
      <c r="V2308" s="4"/>
      <c r="W2308" s="185"/>
      <c r="X2308" s="4"/>
      <c r="Y2308" s="4"/>
      <c r="Z2308" s="4"/>
      <c r="AA2308" s="4"/>
      <c r="AB2308" s="4"/>
      <c r="AC2308" s="4"/>
      <c r="AD2308" s="4"/>
      <c r="AE2308" s="236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5">
        <f ca="1">COUNTIFS(INDIRECT(Data!$J$2),"&lt;&gt;")</f>
        <v>0</v>
      </c>
      <c r="AQ2308" s="45">
        <f ca="1">COUNTIFS(INDIRECT(Data!$J$2),"P")</f>
        <v>0</v>
      </c>
      <c r="AR2308" s="45">
        <f ca="1">COUNTIFS(INDIRECT(Data!$J$2),"A")</f>
        <v>0</v>
      </c>
      <c r="AS2308" s="46">
        <f ca="1">COUNTIFS(INDIRECT(Data!$J$2),"L")</f>
        <v>0</v>
      </c>
      <c r="AT2308" s="47" t="str">
        <f ca="1">IFERROR(Attd_Sheet[[#This Row],[Classes Attended]]/Attd_Sheet[[#This Row],[Column1]],"")</f>
        <v/>
      </c>
      <c r="AU2308" s="26"/>
    </row>
    <row r="2309" spans="1:47" hidden="1" x14ac:dyDescent="0.25">
      <c r="A2309" s="42">
        <f>COUNTIFS(Attd_Sheet[Student ID],Attd_Sheet[[#This Row],[Student ID]])</f>
        <v>0</v>
      </c>
      <c r="B2309" s="13"/>
      <c r="C2309" s="13"/>
      <c r="D2309" s="76"/>
      <c r="E2309" s="75"/>
      <c r="F2309" s="15"/>
      <c r="G2309" s="78"/>
      <c r="H2309" s="15"/>
      <c r="I2309" s="193"/>
      <c r="J2309" s="77"/>
      <c r="K2309" s="4"/>
      <c r="L2309" s="4"/>
      <c r="M2309" s="4"/>
      <c r="N2309" s="185"/>
      <c r="O2309" s="4"/>
      <c r="P2309" s="4"/>
      <c r="Q2309" s="4"/>
      <c r="R2309" s="4"/>
      <c r="S2309" s="4"/>
      <c r="T2309" s="4"/>
      <c r="U2309" s="4"/>
      <c r="V2309" s="4"/>
      <c r="W2309" s="185"/>
      <c r="X2309" s="4"/>
      <c r="Y2309" s="4"/>
      <c r="Z2309" s="4"/>
      <c r="AA2309" s="4"/>
      <c r="AB2309" s="4"/>
      <c r="AC2309" s="4"/>
      <c r="AD2309" s="4"/>
      <c r="AE2309" s="236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5">
        <f ca="1">COUNTIFS(INDIRECT(Data!$J$2),"&lt;&gt;")</f>
        <v>0</v>
      </c>
      <c r="AQ2309" s="45">
        <f ca="1">COUNTIFS(INDIRECT(Data!$J$2),"P")</f>
        <v>0</v>
      </c>
      <c r="AR2309" s="45">
        <f ca="1">COUNTIFS(INDIRECT(Data!$J$2),"A")</f>
        <v>0</v>
      </c>
      <c r="AS2309" s="46">
        <f ca="1">COUNTIFS(INDIRECT(Data!$J$2),"L")</f>
        <v>0</v>
      </c>
      <c r="AT2309" s="47" t="str">
        <f ca="1">IFERROR(Attd_Sheet[[#This Row],[Classes Attended]]/Attd_Sheet[[#This Row],[Column1]],"")</f>
        <v/>
      </c>
      <c r="AU2309" s="26"/>
    </row>
    <row r="2310" spans="1:47" hidden="1" x14ac:dyDescent="0.25">
      <c r="A2310" s="42">
        <f>COUNTIFS(Attd_Sheet[Student ID],Attd_Sheet[[#This Row],[Student ID]])</f>
        <v>0</v>
      </c>
      <c r="B2310" s="13"/>
      <c r="C2310" s="13"/>
      <c r="D2310" s="76"/>
      <c r="E2310" s="75"/>
      <c r="F2310" s="15"/>
      <c r="G2310" s="78"/>
      <c r="H2310" s="15"/>
      <c r="I2310" s="193"/>
      <c r="J2310" s="77"/>
      <c r="K2310" s="4"/>
      <c r="L2310" s="4"/>
      <c r="M2310" s="4"/>
      <c r="N2310" s="185"/>
      <c r="O2310" s="4"/>
      <c r="P2310" s="4"/>
      <c r="Q2310" s="4"/>
      <c r="R2310" s="4"/>
      <c r="S2310" s="4"/>
      <c r="T2310" s="4"/>
      <c r="U2310" s="4"/>
      <c r="V2310" s="4"/>
      <c r="W2310" s="185"/>
      <c r="X2310" s="4"/>
      <c r="Y2310" s="4"/>
      <c r="Z2310" s="4"/>
      <c r="AA2310" s="4"/>
      <c r="AB2310" s="4"/>
      <c r="AC2310" s="4"/>
      <c r="AD2310" s="4"/>
      <c r="AE2310" s="236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5">
        <f ca="1">COUNTIFS(INDIRECT(Data!$J$2),"&lt;&gt;")</f>
        <v>0</v>
      </c>
      <c r="AQ2310" s="45">
        <f ca="1">COUNTIFS(INDIRECT(Data!$J$2),"P")</f>
        <v>0</v>
      </c>
      <c r="AR2310" s="45">
        <f ca="1">COUNTIFS(INDIRECT(Data!$J$2),"A")</f>
        <v>0</v>
      </c>
      <c r="AS2310" s="46">
        <f ca="1">COUNTIFS(INDIRECT(Data!$J$2),"L")</f>
        <v>0</v>
      </c>
      <c r="AT2310" s="47" t="str">
        <f ca="1">IFERROR(Attd_Sheet[[#This Row],[Classes Attended]]/Attd_Sheet[[#This Row],[Column1]],"")</f>
        <v/>
      </c>
      <c r="AU2310" s="26"/>
    </row>
    <row r="2311" spans="1:47" hidden="1" x14ac:dyDescent="0.25">
      <c r="A2311" s="42">
        <f>COUNTIFS(Attd_Sheet[Student ID],Attd_Sheet[[#This Row],[Student ID]])</f>
        <v>0</v>
      </c>
      <c r="B2311" s="13"/>
      <c r="C2311" s="13"/>
      <c r="D2311" s="76"/>
      <c r="E2311" s="75"/>
      <c r="F2311" s="15"/>
      <c r="G2311" s="78"/>
      <c r="H2311" s="15"/>
      <c r="I2311" s="193"/>
      <c r="J2311" s="77"/>
      <c r="K2311" s="4"/>
      <c r="L2311" s="4"/>
      <c r="M2311" s="4"/>
      <c r="N2311" s="185"/>
      <c r="O2311" s="4"/>
      <c r="P2311" s="4"/>
      <c r="Q2311" s="4"/>
      <c r="R2311" s="4"/>
      <c r="S2311" s="4"/>
      <c r="T2311" s="4"/>
      <c r="U2311" s="4"/>
      <c r="V2311" s="4"/>
      <c r="W2311" s="185"/>
      <c r="X2311" s="4"/>
      <c r="Y2311" s="4"/>
      <c r="Z2311" s="4"/>
      <c r="AA2311" s="4"/>
      <c r="AB2311" s="4"/>
      <c r="AC2311" s="4"/>
      <c r="AD2311" s="4"/>
      <c r="AE2311" s="236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5">
        <f ca="1">COUNTIFS(INDIRECT(Data!$J$2),"&lt;&gt;")</f>
        <v>0</v>
      </c>
      <c r="AQ2311" s="45">
        <f ca="1">COUNTIFS(INDIRECT(Data!$J$2),"P")</f>
        <v>0</v>
      </c>
      <c r="AR2311" s="45">
        <f ca="1">COUNTIFS(INDIRECT(Data!$J$2),"A")</f>
        <v>0</v>
      </c>
      <c r="AS2311" s="46">
        <f ca="1">COUNTIFS(INDIRECT(Data!$J$2),"L")</f>
        <v>0</v>
      </c>
      <c r="AT2311" s="47" t="str">
        <f ca="1">IFERROR(Attd_Sheet[[#This Row],[Classes Attended]]/Attd_Sheet[[#This Row],[Column1]],"")</f>
        <v/>
      </c>
      <c r="AU2311" s="26"/>
    </row>
    <row r="2312" spans="1:47" hidden="1" x14ac:dyDescent="0.25">
      <c r="A2312" s="42">
        <f>COUNTIFS(Attd_Sheet[Student ID],Attd_Sheet[[#This Row],[Student ID]])</f>
        <v>0</v>
      </c>
      <c r="B2312" s="13"/>
      <c r="C2312" s="13"/>
      <c r="D2312" s="76"/>
      <c r="E2312" s="75"/>
      <c r="F2312" s="15"/>
      <c r="G2312" s="78"/>
      <c r="H2312" s="15"/>
      <c r="I2312" s="193"/>
      <c r="J2312" s="77"/>
      <c r="K2312" s="4"/>
      <c r="L2312" s="4"/>
      <c r="M2312" s="4"/>
      <c r="N2312" s="185"/>
      <c r="O2312" s="4"/>
      <c r="P2312" s="4"/>
      <c r="Q2312" s="4"/>
      <c r="R2312" s="4"/>
      <c r="S2312" s="4"/>
      <c r="T2312" s="4"/>
      <c r="U2312" s="4"/>
      <c r="V2312" s="4"/>
      <c r="W2312" s="185"/>
      <c r="X2312" s="4"/>
      <c r="Y2312" s="4"/>
      <c r="Z2312" s="4"/>
      <c r="AA2312" s="4"/>
      <c r="AB2312" s="4"/>
      <c r="AC2312" s="4"/>
      <c r="AD2312" s="4"/>
      <c r="AE2312" s="236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5">
        <f ca="1">COUNTIFS(INDIRECT(Data!$J$2),"&lt;&gt;")</f>
        <v>0</v>
      </c>
      <c r="AQ2312" s="45">
        <f ca="1">COUNTIFS(INDIRECT(Data!$J$2),"P")</f>
        <v>0</v>
      </c>
      <c r="AR2312" s="45">
        <f ca="1">COUNTIFS(INDIRECT(Data!$J$2),"A")</f>
        <v>0</v>
      </c>
      <c r="AS2312" s="46">
        <f ca="1">COUNTIFS(INDIRECT(Data!$J$2),"L")</f>
        <v>0</v>
      </c>
      <c r="AT2312" s="47" t="str">
        <f ca="1">IFERROR(Attd_Sheet[[#This Row],[Classes Attended]]/Attd_Sheet[[#This Row],[Column1]],"")</f>
        <v/>
      </c>
      <c r="AU2312" s="26"/>
    </row>
    <row r="2313" spans="1:47" hidden="1" x14ac:dyDescent="0.25">
      <c r="A2313" s="42">
        <f>COUNTIFS(Attd_Sheet[Student ID],Attd_Sheet[[#This Row],[Student ID]])</f>
        <v>0</v>
      </c>
      <c r="B2313" s="13"/>
      <c r="C2313" s="13"/>
      <c r="D2313" s="76"/>
      <c r="E2313" s="75"/>
      <c r="F2313" s="15"/>
      <c r="G2313" s="78"/>
      <c r="H2313" s="15"/>
      <c r="I2313" s="193"/>
      <c r="J2313" s="77"/>
      <c r="K2313" s="4"/>
      <c r="L2313" s="4"/>
      <c r="M2313" s="4"/>
      <c r="N2313" s="185"/>
      <c r="O2313" s="4"/>
      <c r="P2313" s="4"/>
      <c r="Q2313" s="4"/>
      <c r="R2313" s="4"/>
      <c r="S2313" s="4"/>
      <c r="T2313" s="4"/>
      <c r="U2313" s="4"/>
      <c r="V2313" s="4"/>
      <c r="W2313" s="185"/>
      <c r="X2313" s="4"/>
      <c r="Y2313" s="4"/>
      <c r="Z2313" s="4"/>
      <c r="AA2313" s="4"/>
      <c r="AB2313" s="4"/>
      <c r="AC2313" s="4"/>
      <c r="AD2313" s="4"/>
      <c r="AE2313" s="236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5">
        <f ca="1">COUNTIFS(INDIRECT(Data!$J$2),"&lt;&gt;")</f>
        <v>0</v>
      </c>
      <c r="AQ2313" s="45">
        <f ca="1">COUNTIFS(INDIRECT(Data!$J$2),"P")</f>
        <v>0</v>
      </c>
      <c r="AR2313" s="45">
        <f ca="1">COUNTIFS(INDIRECT(Data!$J$2),"A")</f>
        <v>0</v>
      </c>
      <c r="AS2313" s="46">
        <f ca="1">COUNTIFS(INDIRECT(Data!$J$2),"L")</f>
        <v>0</v>
      </c>
      <c r="AT2313" s="47" t="str">
        <f ca="1">IFERROR(Attd_Sheet[[#This Row],[Classes Attended]]/Attd_Sheet[[#This Row],[Column1]],"")</f>
        <v/>
      </c>
      <c r="AU2313" s="26"/>
    </row>
    <row r="2314" spans="1:47" hidden="1" x14ac:dyDescent="0.25">
      <c r="A2314" s="42">
        <f>COUNTIFS(Attd_Sheet[Student ID],Attd_Sheet[[#This Row],[Student ID]])</f>
        <v>0</v>
      </c>
      <c r="B2314" s="13"/>
      <c r="C2314" s="13"/>
      <c r="D2314" s="76"/>
      <c r="E2314" s="75"/>
      <c r="F2314" s="15"/>
      <c r="G2314" s="78"/>
      <c r="H2314" s="15"/>
      <c r="I2314" s="193"/>
      <c r="J2314" s="77"/>
      <c r="K2314" s="4"/>
      <c r="L2314" s="4"/>
      <c r="M2314" s="4"/>
      <c r="N2314" s="185"/>
      <c r="O2314" s="4"/>
      <c r="P2314" s="4"/>
      <c r="Q2314" s="4"/>
      <c r="R2314" s="4"/>
      <c r="S2314" s="4"/>
      <c r="T2314" s="4"/>
      <c r="U2314" s="4"/>
      <c r="V2314" s="4"/>
      <c r="W2314" s="185"/>
      <c r="X2314" s="4"/>
      <c r="Y2314" s="4"/>
      <c r="Z2314" s="4"/>
      <c r="AA2314" s="4"/>
      <c r="AB2314" s="4"/>
      <c r="AC2314" s="4"/>
      <c r="AD2314" s="4"/>
      <c r="AE2314" s="236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5">
        <f ca="1">COUNTIFS(INDIRECT(Data!$J$2),"&lt;&gt;")</f>
        <v>0</v>
      </c>
      <c r="AQ2314" s="45">
        <f ca="1">COUNTIFS(INDIRECT(Data!$J$2),"P")</f>
        <v>0</v>
      </c>
      <c r="AR2314" s="45">
        <f ca="1">COUNTIFS(INDIRECT(Data!$J$2),"A")</f>
        <v>0</v>
      </c>
      <c r="AS2314" s="46">
        <f ca="1">COUNTIFS(INDIRECT(Data!$J$2),"L")</f>
        <v>0</v>
      </c>
      <c r="AT2314" s="47" t="str">
        <f ca="1">IFERROR(Attd_Sheet[[#This Row],[Classes Attended]]/Attd_Sheet[[#This Row],[Column1]],"")</f>
        <v/>
      </c>
      <c r="AU2314" s="26"/>
    </row>
    <row r="2315" spans="1:47" hidden="1" x14ac:dyDescent="0.25">
      <c r="A2315" s="42">
        <f>COUNTIFS(Attd_Sheet[Student ID],Attd_Sheet[[#This Row],[Student ID]])</f>
        <v>0</v>
      </c>
      <c r="B2315" s="13"/>
      <c r="C2315" s="13"/>
      <c r="D2315" s="76"/>
      <c r="E2315" s="75"/>
      <c r="F2315" s="15"/>
      <c r="G2315" s="78"/>
      <c r="H2315" s="15"/>
      <c r="I2315" s="193"/>
      <c r="J2315" s="77"/>
      <c r="K2315" s="4"/>
      <c r="L2315" s="4"/>
      <c r="M2315" s="4"/>
      <c r="N2315" s="185"/>
      <c r="O2315" s="4"/>
      <c r="P2315" s="4"/>
      <c r="Q2315" s="4"/>
      <c r="R2315" s="4"/>
      <c r="S2315" s="4"/>
      <c r="T2315" s="4"/>
      <c r="U2315" s="4"/>
      <c r="V2315" s="4"/>
      <c r="W2315" s="185"/>
      <c r="X2315" s="4"/>
      <c r="Y2315" s="4"/>
      <c r="Z2315" s="4"/>
      <c r="AA2315" s="4"/>
      <c r="AB2315" s="4"/>
      <c r="AC2315" s="4"/>
      <c r="AD2315" s="4"/>
      <c r="AE2315" s="236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5">
        <f ca="1">COUNTIFS(INDIRECT(Data!$J$2),"&lt;&gt;")</f>
        <v>0</v>
      </c>
      <c r="AQ2315" s="45">
        <f ca="1">COUNTIFS(INDIRECT(Data!$J$2),"P")</f>
        <v>0</v>
      </c>
      <c r="AR2315" s="45">
        <f ca="1">COUNTIFS(INDIRECT(Data!$J$2),"A")</f>
        <v>0</v>
      </c>
      <c r="AS2315" s="46">
        <f ca="1">COUNTIFS(INDIRECT(Data!$J$2),"L")</f>
        <v>0</v>
      </c>
      <c r="AT2315" s="47" t="str">
        <f ca="1">IFERROR(Attd_Sheet[[#This Row],[Classes Attended]]/Attd_Sheet[[#This Row],[Column1]],"")</f>
        <v/>
      </c>
      <c r="AU2315" s="26"/>
    </row>
    <row r="2316" spans="1:47" hidden="1" x14ac:dyDescent="0.25">
      <c r="A2316" s="42">
        <f>COUNTIFS(Attd_Sheet[Student ID],Attd_Sheet[[#This Row],[Student ID]])</f>
        <v>0</v>
      </c>
      <c r="B2316" s="13"/>
      <c r="C2316" s="13"/>
      <c r="D2316" s="76"/>
      <c r="E2316" s="75"/>
      <c r="F2316" s="15"/>
      <c r="G2316" s="78"/>
      <c r="H2316" s="15"/>
      <c r="I2316" s="193"/>
      <c r="J2316" s="77"/>
      <c r="K2316" s="4"/>
      <c r="L2316" s="4"/>
      <c r="M2316" s="4"/>
      <c r="N2316" s="185"/>
      <c r="O2316" s="4"/>
      <c r="P2316" s="4"/>
      <c r="Q2316" s="4"/>
      <c r="R2316" s="4"/>
      <c r="S2316" s="4"/>
      <c r="T2316" s="4"/>
      <c r="U2316" s="4"/>
      <c r="V2316" s="4"/>
      <c r="W2316" s="185"/>
      <c r="X2316" s="4"/>
      <c r="Y2316" s="4"/>
      <c r="Z2316" s="4"/>
      <c r="AA2316" s="4"/>
      <c r="AB2316" s="4"/>
      <c r="AC2316" s="4"/>
      <c r="AD2316" s="4"/>
      <c r="AE2316" s="236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5">
        <f ca="1">COUNTIFS(INDIRECT(Data!$J$2),"&lt;&gt;")</f>
        <v>0</v>
      </c>
      <c r="AQ2316" s="45">
        <f ca="1">COUNTIFS(INDIRECT(Data!$J$2),"P")</f>
        <v>0</v>
      </c>
      <c r="AR2316" s="45">
        <f ca="1">COUNTIFS(INDIRECT(Data!$J$2),"A")</f>
        <v>0</v>
      </c>
      <c r="AS2316" s="46">
        <f ca="1">COUNTIFS(INDIRECT(Data!$J$2),"L")</f>
        <v>0</v>
      </c>
      <c r="AT2316" s="47" t="str">
        <f ca="1">IFERROR(Attd_Sheet[[#This Row],[Classes Attended]]/Attd_Sheet[[#This Row],[Column1]],"")</f>
        <v/>
      </c>
      <c r="AU2316" s="26"/>
    </row>
    <row r="2317" spans="1:47" hidden="1" x14ac:dyDescent="0.25">
      <c r="A2317" s="42">
        <f>COUNTIFS(Attd_Sheet[Student ID],Attd_Sheet[[#This Row],[Student ID]])</f>
        <v>0</v>
      </c>
      <c r="B2317" s="13"/>
      <c r="C2317" s="13"/>
      <c r="D2317" s="76"/>
      <c r="E2317" s="75"/>
      <c r="F2317" s="15"/>
      <c r="G2317" s="78"/>
      <c r="H2317" s="15"/>
      <c r="I2317" s="193"/>
      <c r="J2317" s="77"/>
      <c r="K2317" s="4"/>
      <c r="L2317" s="4"/>
      <c r="M2317" s="4"/>
      <c r="N2317" s="185"/>
      <c r="O2317" s="4"/>
      <c r="P2317" s="4"/>
      <c r="Q2317" s="4"/>
      <c r="R2317" s="4"/>
      <c r="S2317" s="4"/>
      <c r="T2317" s="4"/>
      <c r="U2317" s="4"/>
      <c r="V2317" s="4"/>
      <c r="W2317" s="185"/>
      <c r="X2317" s="4"/>
      <c r="Y2317" s="4"/>
      <c r="Z2317" s="4"/>
      <c r="AA2317" s="4"/>
      <c r="AB2317" s="4"/>
      <c r="AC2317" s="4"/>
      <c r="AD2317" s="4"/>
      <c r="AE2317" s="236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5">
        <f ca="1">COUNTIFS(INDIRECT(Data!$J$2),"&lt;&gt;")</f>
        <v>0</v>
      </c>
      <c r="AQ2317" s="45">
        <f ca="1">COUNTIFS(INDIRECT(Data!$J$2),"P")</f>
        <v>0</v>
      </c>
      <c r="AR2317" s="45">
        <f ca="1">COUNTIFS(INDIRECT(Data!$J$2),"A")</f>
        <v>0</v>
      </c>
      <c r="AS2317" s="46">
        <f ca="1">COUNTIFS(INDIRECT(Data!$J$2),"L")</f>
        <v>0</v>
      </c>
      <c r="AT2317" s="47" t="str">
        <f ca="1">IFERROR(Attd_Sheet[[#This Row],[Classes Attended]]/Attd_Sheet[[#This Row],[Column1]],"")</f>
        <v/>
      </c>
      <c r="AU2317" s="26"/>
    </row>
    <row r="2318" spans="1:47" hidden="1" x14ac:dyDescent="0.25">
      <c r="A2318" s="42">
        <f>COUNTIFS(Attd_Sheet[Student ID],Attd_Sheet[[#This Row],[Student ID]])</f>
        <v>0</v>
      </c>
      <c r="B2318" s="13"/>
      <c r="C2318" s="13"/>
      <c r="D2318" s="76"/>
      <c r="E2318" s="75"/>
      <c r="F2318" s="15"/>
      <c r="G2318" s="78"/>
      <c r="H2318" s="15"/>
      <c r="I2318" s="193"/>
      <c r="J2318" s="77"/>
      <c r="K2318" s="4"/>
      <c r="L2318" s="4"/>
      <c r="M2318" s="4"/>
      <c r="N2318" s="185"/>
      <c r="O2318" s="4"/>
      <c r="P2318" s="4"/>
      <c r="Q2318" s="4"/>
      <c r="R2318" s="4"/>
      <c r="S2318" s="4"/>
      <c r="T2318" s="4"/>
      <c r="U2318" s="4"/>
      <c r="V2318" s="4"/>
      <c r="W2318" s="185"/>
      <c r="X2318" s="4"/>
      <c r="Y2318" s="4"/>
      <c r="Z2318" s="4"/>
      <c r="AA2318" s="4"/>
      <c r="AB2318" s="4"/>
      <c r="AC2318" s="4"/>
      <c r="AD2318" s="4"/>
      <c r="AE2318" s="236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5">
        <f ca="1">COUNTIFS(INDIRECT(Data!$J$2),"&lt;&gt;")</f>
        <v>0</v>
      </c>
      <c r="AQ2318" s="45">
        <f ca="1">COUNTIFS(INDIRECT(Data!$J$2),"P")</f>
        <v>0</v>
      </c>
      <c r="AR2318" s="45">
        <f ca="1">COUNTIFS(INDIRECT(Data!$J$2),"A")</f>
        <v>0</v>
      </c>
      <c r="AS2318" s="46">
        <f ca="1">COUNTIFS(INDIRECT(Data!$J$2),"L")</f>
        <v>0</v>
      </c>
      <c r="AT2318" s="47" t="str">
        <f ca="1">IFERROR(Attd_Sheet[[#This Row],[Classes Attended]]/Attd_Sheet[[#This Row],[Column1]],"")</f>
        <v/>
      </c>
      <c r="AU2318" s="26"/>
    </row>
    <row r="2319" spans="1:47" hidden="1" x14ac:dyDescent="0.25">
      <c r="A2319" s="42">
        <f>COUNTIFS(Attd_Sheet[Student ID],Attd_Sheet[[#This Row],[Student ID]])</f>
        <v>0</v>
      </c>
      <c r="B2319" s="13"/>
      <c r="C2319" s="13"/>
      <c r="D2319" s="76"/>
      <c r="E2319" s="75"/>
      <c r="F2319" s="15"/>
      <c r="G2319" s="78"/>
      <c r="H2319" s="15"/>
      <c r="I2319" s="193"/>
      <c r="J2319" s="77"/>
      <c r="K2319" s="4"/>
      <c r="L2319" s="4"/>
      <c r="M2319" s="4"/>
      <c r="N2319" s="185"/>
      <c r="O2319" s="4"/>
      <c r="P2319" s="4"/>
      <c r="Q2319" s="4"/>
      <c r="R2319" s="4"/>
      <c r="S2319" s="4"/>
      <c r="T2319" s="4"/>
      <c r="U2319" s="4"/>
      <c r="V2319" s="4"/>
      <c r="W2319" s="185"/>
      <c r="X2319" s="4"/>
      <c r="Y2319" s="4"/>
      <c r="Z2319" s="4"/>
      <c r="AA2319" s="4"/>
      <c r="AB2319" s="4"/>
      <c r="AC2319" s="4"/>
      <c r="AD2319" s="4"/>
      <c r="AE2319" s="236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5">
        <f ca="1">COUNTIFS(INDIRECT(Data!$J$2),"&lt;&gt;")</f>
        <v>0</v>
      </c>
      <c r="AQ2319" s="45">
        <f ca="1">COUNTIFS(INDIRECT(Data!$J$2),"P")</f>
        <v>0</v>
      </c>
      <c r="AR2319" s="45">
        <f ca="1">COUNTIFS(INDIRECT(Data!$J$2),"A")</f>
        <v>0</v>
      </c>
      <c r="AS2319" s="46">
        <f ca="1">COUNTIFS(INDIRECT(Data!$J$2),"L")</f>
        <v>0</v>
      </c>
      <c r="AT2319" s="47" t="str">
        <f ca="1">IFERROR(Attd_Sheet[[#This Row],[Classes Attended]]/Attd_Sheet[[#This Row],[Column1]],"")</f>
        <v/>
      </c>
      <c r="AU2319" s="26"/>
    </row>
    <row r="2320" spans="1:47" hidden="1" x14ac:dyDescent="0.25">
      <c r="A2320" s="42">
        <f>COUNTIFS(Attd_Sheet[Student ID],Attd_Sheet[[#This Row],[Student ID]])</f>
        <v>0</v>
      </c>
      <c r="B2320" s="13"/>
      <c r="C2320" s="13"/>
      <c r="D2320" s="76"/>
      <c r="E2320" s="75"/>
      <c r="F2320" s="15"/>
      <c r="G2320" s="78"/>
      <c r="H2320" s="15"/>
      <c r="I2320" s="193"/>
      <c r="J2320" s="77"/>
      <c r="K2320" s="4"/>
      <c r="L2320" s="4"/>
      <c r="M2320" s="4"/>
      <c r="N2320" s="185"/>
      <c r="O2320" s="4"/>
      <c r="P2320" s="4"/>
      <c r="Q2320" s="4"/>
      <c r="R2320" s="4"/>
      <c r="S2320" s="4"/>
      <c r="T2320" s="4"/>
      <c r="U2320" s="4"/>
      <c r="V2320" s="4"/>
      <c r="W2320" s="185"/>
      <c r="X2320" s="4"/>
      <c r="Y2320" s="4"/>
      <c r="Z2320" s="4"/>
      <c r="AA2320" s="4"/>
      <c r="AB2320" s="4"/>
      <c r="AC2320" s="4"/>
      <c r="AD2320" s="4"/>
      <c r="AE2320" s="236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5">
        <f ca="1">COUNTIFS(INDIRECT(Data!$J$2),"&lt;&gt;")</f>
        <v>0</v>
      </c>
      <c r="AQ2320" s="45">
        <f ca="1">COUNTIFS(INDIRECT(Data!$J$2),"P")</f>
        <v>0</v>
      </c>
      <c r="AR2320" s="45">
        <f ca="1">COUNTIFS(INDIRECT(Data!$J$2),"A")</f>
        <v>0</v>
      </c>
      <c r="AS2320" s="46">
        <f ca="1">COUNTIFS(INDIRECT(Data!$J$2),"L")</f>
        <v>0</v>
      </c>
      <c r="AT2320" s="47" t="str">
        <f ca="1">IFERROR(Attd_Sheet[[#This Row],[Classes Attended]]/Attd_Sheet[[#This Row],[Column1]],"")</f>
        <v/>
      </c>
      <c r="AU2320" s="26"/>
    </row>
    <row r="2321" spans="1:47" hidden="1" x14ac:dyDescent="0.25">
      <c r="A2321" s="42">
        <f>COUNTIFS(Attd_Sheet[Student ID],Attd_Sheet[[#This Row],[Student ID]])</f>
        <v>0</v>
      </c>
      <c r="B2321" s="13"/>
      <c r="C2321" s="13"/>
      <c r="D2321" s="76"/>
      <c r="E2321" s="75"/>
      <c r="F2321" s="15"/>
      <c r="G2321" s="78"/>
      <c r="H2321" s="15"/>
      <c r="I2321" s="193"/>
      <c r="J2321" s="77"/>
      <c r="K2321" s="4"/>
      <c r="L2321" s="4"/>
      <c r="M2321" s="4"/>
      <c r="N2321" s="185"/>
      <c r="O2321" s="4"/>
      <c r="P2321" s="4"/>
      <c r="Q2321" s="4"/>
      <c r="R2321" s="4"/>
      <c r="S2321" s="4"/>
      <c r="T2321" s="4"/>
      <c r="U2321" s="4"/>
      <c r="V2321" s="4"/>
      <c r="W2321" s="185"/>
      <c r="X2321" s="4"/>
      <c r="Y2321" s="4"/>
      <c r="Z2321" s="4"/>
      <c r="AA2321" s="4"/>
      <c r="AB2321" s="4"/>
      <c r="AC2321" s="4"/>
      <c r="AD2321" s="4"/>
      <c r="AE2321" s="236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5">
        <f ca="1">COUNTIFS(INDIRECT(Data!$J$2),"&lt;&gt;")</f>
        <v>0</v>
      </c>
      <c r="AQ2321" s="45">
        <f ca="1">COUNTIFS(INDIRECT(Data!$J$2),"P")</f>
        <v>0</v>
      </c>
      <c r="AR2321" s="45">
        <f ca="1">COUNTIFS(INDIRECT(Data!$J$2),"A")</f>
        <v>0</v>
      </c>
      <c r="AS2321" s="46">
        <f ca="1">COUNTIFS(INDIRECT(Data!$J$2),"L")</f>
        <v>0</v>
      </c>
      <c r="AT2321" s="47" t="str">
        <f ca="1">IFERROR(Attd_Sheet[[#This Row],[Classes Attended]]/Attd_Sheet[[#This Row],[Column1]],"")</f>
        <v/>
      </c>
      <c r="AU2321" s="26"/>
    </row>
    <row r="2322" spans="1:47" hidden="1" x14ac:dyDescent="0.25">
      <c r="A2322" s="42">
        <f>COUNTIFS(Attd_Sheet[Student ID],Attd_Sheet[[#This Row],[Student ID]])</f>
        <v>0</v>
      </c>
      <c r="B2322" s="13"/>
      <c r="C2322" s="13"/>
      <c r="D2322" s="76"/>
      <c r="E2322" s="75"/>
      <c r="F2322" s="15"/>
      <c r="G2322" s="78"/>
      <c r="H2322" s="15"/>
      <c r="I2322" s="193"/>
      <c r="J2322" s="77"/>
      <c r="K2322" s="4"/>
      <c r="L2322" s="4"/>
      <c r="M2322" s="4"/>
      <c r="N2322" s="185"/>
      <c r="O2322" s="4"/>
      <c r="P2322" s="4"/>
      <c r="Q2322" s="4"/>
      <c r="R2322" s="4"/>
      <c r="S2322" s="4"/>
      <c r="T2322" s="4"/>
      <c r="U2322" s="4"/>
      <c r="V2322" s="4"/>
      <c r="W2322" s="185"/>
      <c r="X2322" s="4"/>
      <c r="Y2322" s="4"/>
      <c r="Z2322" s="4"/>
      <c r="AA2322" s="4"/>
      <c r="AB2322" s="4"/>
      <c r="AC2322" s="4"/>
      <c r="AD2322" s="4"/>
      <c r="AE2322" s="236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5">
        <f ca="1">COUNTIFS(INDIRECT(Data!$J$2),"&lt;&gt;")</f>
        <v>0</v>
      </c>
      <c r="AQ2322" s="45">
        <f ca="1">COUNTIFS(INDIRECT(Data!$J$2),"P")</f>
        <v>0</v>
      </c>
      <c r="AR2322" s="45">
        <f ca="1">COUNTIFS(INDIRECT(Data!$J$2),"A")</f>
        <v>0</v>
      </c>
      <c r="AS2322" s="46">
        <f ca="1">COUNTIFS(INDIRECT(Data!$J$2),"L")</f>
        <v>0</v>
      </c>
      <c r="AT2322" s="47" t="str">
        <f ca="1">IFERROR(Attd_Sheet[[#This Row],[Classes Attended]]/Attd_Sheet[[#This Row],[Column1]],"")</f>
        <v/>
      </c>
      <c r="AU2322" s="26"/>
    </row>
    <row r="2323" spans="1:47" hidden="1" x14ac:dyDescent="0.25">
      <c r="A2323" s="42">
        <f>COUNTIFS(Attd_Sheet[Student ID],Attd_Sheet[[#This Row],[Student ID]])</f>
        <v>0</v>
      </c>
      <c r="B2323" s="13"/>
      <c r="C2323" s="13"/>
      <c r="D2323" s="76"/>
      <c r="E2323" s="75"/>
      <c r="F2323" s="15"/>
      <c r="G2323" s="78"/>
      <c r="H2323" s="15"/>
      <c r="I2323" s="193"/>
      <c r="J2323" s="77"/>
      <c r="K2323" s="4"/>
      <c r="L2323" s="4"/>
      <c r="M2323" s="4"/>
      <c r="N2323" s="185"/>
      <c r="O2323" s="4"/>
      <c r="P2323" s="4"/>
      <c r="Q2323" s="4"/>
      <c r="R2323" s="4"/>
      <c r="S2323" s="4"/>
      <c r="T2323" s="4"/>
      <c r="U2323" s="4"/>
      <c r="V2323" s="4"/>
      <c r="W2323" s="185"/>
      <c r="X2323" s="4"/>
      <c r="Y2323" s="4"/>
      <c r="Z2323" s="4"/>
      <c r="AA2323" s="4"/>
      <c r="AB2323" s="4"/>
      <c r="AC2323" s="4"/>
      <c r="AD2323" s="4"/>
      <c r="AE2323" s="236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5">
        <f ca="1">COUNTIFS(INDIRECT(Data!$J$2),"&lt;&gt;")</f>
        <v>0</v>
      </c>
      <c r="AQ2323" s="45">
        <f ca="1">COUNTIFS(INDIRECT(Data!$J$2),"P")</f>
        <v>0</v>
      </c>
      <c r="AR2323" s="45">
        <f ca="1">COUNTIFS(INDIRECT(Data!$J$2),"A")</f>
        <v>0</v>
      </c>
      <c r="AS2323" s="46">
        <f ca="1">COUNTIFS(INDIRECT(Data!$J$2),"L")</f>
        <v>0</v>
      </c>
      <c r="AT2323" s="47" t="str">
        <f ca="1">IFERROR(Attd_Sheet[[#This Row],[Classes Attended]]/Attd_Sheet[[#This Row],[Column1]],"")</f>
        <v/>
      </c>
      <c r="AU2323" s="26"/>
    </row>
    <row r="2324" spans="1:47" hidden="1" x14ac:dyDescent="0.25">
      <c r="A2324" s="42">
        <f>COUNTIFS(Attd_Sheet[Student ID],Attd_Sheet[[#This Row],[Student ID]])</f>
        <v>0</v>
      </c>
      <c r="B2324" s="13"/>
      <c r="C2324" s="13"/>
      <c r="D2324" s="76"/>
      <c r="E2324" s="75"/>
      <c r="F2324" s="15"/>
      <c r="G2324" s="78"/>
      <c r="H2324" s="15"/>
      <c r="I2324" s="193"/>
      <c r="J2324" s="77"/>
      <c r="K2324" s="4"/>
      <c r="L2324" s="4"/>
      <c r="M2324" s="4"/>
      <c r="N2324" s="185"/>
      <c r="O2324" s="4"/>
      <c r="P2324" s="4"/>
      <c r="Q2324" s="4"/>
      <c r="R2324" s="4"/>
      <c r="S2324" s="4"/>
      <c r="T2324" s="4"/>
      <c r="U2324" s="4"/>
      <c r="V2324" s="4"/>
      <c r="W2324" s="185"/>
      <c r="X2324" s="4"/>
      <c r="Y2324" s="4"/>
      <c r="Z2324" s="4"/>
      <c r="AA2324" s="4"/>
      <c r="AB2324" s="4"/>
      <c r="AC2324" s="4"/>
      <c r="AD2324" s="4"/>
      <c r="AE2324" s="236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5">
        <f ca="1">COUNTIFS(INDIRECT(Data!$J$2),"&lt;&gt;")</f>
        <v>0</v>
      </c>
      <c r="AQ2324" s="45">
        <f ca="1">COUNTIFS(INDIRECT(Data!$J$2),"P")</f>
        <v>0</v>
      </c>
      <c r="AR2324" s="45">
        <f ca="1">COUNTIFS(INDIRECT(Data!$J$2),"A")</f>
        <v>0</v>
      </c>
      <c r="AS2324" s="46">
        <f ca="1">COUNTIFS(INDIRECT(Data!$J$2),"L")</f>
        <v>0</v>
      </c>
      <c r="AT2324" s="47" t="str">
        <f ca="1">IFERROR(Attd_Sheet[[#This Row],[Classes Attended]]/Attd_Sheet[[#This Row],[Column1]],"")</f>
        <v/>
      </c>
      <c r="AU2324" s="26"/>
    </row>
    <row r="2325" spans="1:47" hidden="1" x14ac:dyDescent="0.25">
      <c r="A2325" s="42">
        <f>COUNTIFS(Attd_Sheet[Student ID],Attd_Sheet[[#This Row],[Student ID]])</f>
        <v>0</v>
      </c>
      <c r="B2325" s="13"/>
      <c r="C2325" s="13"/>
      <c r="D2325" s="76"/>
      <c r="E2325" s="75"/>
      <c r="F2325" s="15"/>
      <c r="G2325" s="78"/>
      <c r="H2325" s="15"/>
      <c r="I2325" s="193"/>
      <c r="J2325" s="77"/>
      <c r="K2325" s="4"/>
      <c r="L2325" s="4"/>
      <c r="M2325" s="4"/>
      <c r="N2325" s="185"/>
      <c r="O2325" s="4"/>
      <c r="P2325" s="4"/>
      <c r="Q2325" s="4"/>
      <c r="R2325" s="4"/>
      <c r="S2325" s="4"/>
      <c r="T2325" s="4"/>
      <c r="U2325" s="4"/>
      <c r="V2325" s="4"/>
      <c r="W2325" s="185"/>
      <c r="X2325" s="4"/>
      <c r="Y2325" s="4"/>
      <c r="Z2325" s="4"/>
      <c r="AA2325" s="4"/>
      <c r="AB2325" s="4"/>
      <c r="AC2325" s="4"/>
      <c r="AD2325" s="4"/>
      <c r="AE2325" s="236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5">
        <f ca="1">COUNTIFS(INDIRECT(Data!$J$2),"&lt;&gt;")</f>
        <v>0</v>
      </c>
      <c r="AQ2325" s="45">
        <f ca="1">COUNTIFS(INDIRECT(Data!$J$2),"P")</f>
        <v>0</v>
      </c>
      <c r="AR2325" s="45">
        <f ca="1">COUNTIFS(INDIRECT(Data!$J$2),"A")</f>
        <v>0</v>
      </c>
      <c r="AS2325" s="46">
        <f ca="1">COUNTIFS(INDIRECT(Data!$J$2),"L")</f>
        <v>0</v>
      </c>
      <c r="AT2325" s="47" t="str">
        <f ca="1">IFERROR(Attd_Sheet[[#This Row],[Classes Attended]]/Attd_Sheet[[#This Row],[Column1]],"")</f>
        <v/>
      </c>
      <c r="AU2325" s="26"/>
    </row>
    <row r="2326" spans="1:47" hidden="1" x14ac:dyDescent="0.25">
      <c r="A2326" s="42">
        <f>COUNTIFS(Attd_Sheet[Student ID],Attd_Sheet[[#This Row],[Student ID]])</f>
        <v>0</v>
      </c>
      <c r="B2326" s="13"/>
      <c r="C2326" s="13"/>
      <c r="D2326" s="76"/>
      <c r="E2326" s="75"/>
      <c r="F2326" s="15"/>
      <c r="G2326" s="78"/>
      <c r="H2326" s="15"/>
      <c r="I2326" s="193"/>
      <c r="J2326" s="77"/>
      <c r="K2326" s="4"/>
      <c r="L2326" s="4"/>
      <c r="M2326" s="4"/>
      <c r="N2326" s="185"/>
      <c r="O2326" s="4"/>
      <c r="P2326" s="4"/>
      <c r="Q2326" s="4"/>
      <c r="R2326" s="4"/>
      <c r="S2326" s="4"/>
      <c r="T2326" s="4"/>
      <c r="U2326" s="4"/>
      <c r="V2326" s="4"/>
      <c r="W2326" s="185"/>
      <c r="X2326" s="4"/>
      <c r="Y2326" s="4"/>
      <c r="Z2326" s="4"/>
      <c r="AA2326" s="4"/>
      <c r="AB2326" s="4"/>
      <c r="AC2326" s="4"/>
      <c r="AD2326" s="4"/>
      <c r="AE2326" s="236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5">
        <f ca="1">COUNTIFS(INDIRECT(Data!$J$2),"&lt;&gt;")</f>
        <v>0</v>
      </c>
      <c r="AQ2326" s="45">
        <f ca="1">COUNTIFS(INDIRECT(Data!$J$2),"P")</f>
        <v>0</v>
      </c>
      <c r="AR2326" s="45">
        <f ca="1">COUNTIFS(INDIRECT(Data!$J$2),"A")</f>
        <v>0</v>
      </c>
      <c r="AS2326" s="46">
        <f ca="1">COUNTIFS(INDIRECT(Data!$J$2),"L")</f>
        <v>0</v>
      </c>
      <c r="AT2326" s="47" t="str">
        <f ca="1">IFERROR(Attd_Sheet[[#This Row],[Classes Attended]]/Attd_Sheet[[#This Row],[Column1]],"")</f>
        <v/>
      </c>
      <c r="AU2326" s="26"/>
    </row>
    <row r="2327" spans="1:47" hidden="1" x14ac:dyDescent="0.25">
      <c r="A2327" s="42">
        <f>COUNTIFS(Attd_Sheet[Student ID],Attd_Sheet[[#This Row],[Student ID]])</f>
        <v>0</v>
      </c>
      <c r="B2327" s="13"/>
      <c r="C2327" s="13"/>
      <c r="D2327" s="76"/>
      <c r="E2327" s="75"/>
      <c r="F2327" s="15"/>
      <c r="G2327" s="78"/>
      <c r="H2327" s="15"/>
      <c r="I2327" s="193"/>
      <c r="J2327" s="77"/>
      <c r="K2327" s="4"/>
      <c r="L2327" s="4"/>
      <c r="M2327" s="4"/>
      <c r="N2327" s="185"/>
      <c r="O2327" s="4"/>
      <c r="P2327" s="4"/>
      <c r="Q2327" s="4"/>
      <c r="R2327" s="4"/>
      <c r="S2327" s="4"/>
      <c r="T2327" s="4"/>
      <c r="U2327" s="4"/>
      <c r="V2327" s="4"/>
      <c r="W2327" s="185"/>
      <c r="X2327" s="4"/>
      <c r="Y2327" s="4"/>
      <c r="Z2327" s="4"/>
      <c r="AA2327" s="4"/>
      <c r="AB2327" s="4"/>
      <c r="AC2327" s="4"/>
      <c r="AD2327" s="4"/>
      <c r="AE2327" s="236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5">
        <f ca="1">COUNTIFS(INDIRECT(Data!$J$2),"&lt;&gt;")</f>
        <v>0</v>
      </c>
      <c r="AQ2327" s="45">
        <f ca="1">COUNTIFS(INDIRECT(Data!$J$2),"P")</f>
        <v>0</v>
      </c>
      <c r="AR2327" s="45">
        <f ca="1">COUNTIFS(INDIRECT(Data!$J$2),"A")</f>
        <v>0</v>
      </c>
      <c r="AS2327" s="46">
        <f ca="1">COUNTIFS(INDIRECT(Data!$J$2),"L")</f>
        <v>0</v>
      </c>
      <c r="AT2327" s="47" t="str">
        <f ca="1">IFERROR(Attd_Sheet[[#This Row],[Classes Attended]]/Attd_Sheet[[#This Row],[Column1]],"")</f>
        <v/>
      </c>
      <c r="AU2327" s="26"/>
    </row>
    <row r="2328" spans="1:47" hidden="1" x14ac:dyDescent="0.25">
      <c r="A2328" s="42">
        <f>COUNTIFS(Attd_Sheet[Student ID],Attd_Sheet[[#This Row],[Student ID]])</f>
        <v>0</v>
      </c>
      <c r="B2328" s="13"/>
      <c r="C2328" s="13"/>
      <c r="D2328" s="76"/>
      <c r="E2328" s="75"/>
      <c r="F2328" s="15"/>
      <c r="G2328" s="78"/>
      <c r="H2328" s="15"/>
      <c r="I2328" s="193"/>
      <c r="J2328" s="77"/>
      <c r="K2328" s="4"/>
      <c r="L2328" s="4"/>
      <c r="M2328" s="4"/>
      <c r="N2328" s="185"/>
      <c r="O2328" s="4"/>
      <c r="P2328" s="4"/>
      <c r="Q2328" s="4"/>
      <c r="R2328" s="4"/>
      <c r="S2328" s="4"/>
      <c r="T2328" s="4"/>
      <c r="U2328" s="4"/>
      <c r="V2328" s="4"/>
      <c r="W2328" s="185"/>
      <c r="X2328" s="4"/>
      <c r="Y2328" s="4"/>
      <c r="Z2328" s="4"/>
      <c r="AA2328" s="4"/>
      <c r="AB2328" s="4"/>
      <c r="AC2328" s="4"/>
      <c r="AD2328" s="4"/>
      <c r="AE2328" s="236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5">
        <f ca="1">COUNTIFS(INDIRECT(Data!$J$2),"&lt;&gt;")</f>
        <v>0</v>
      </c>
      <c r="AQ2328" s="45">
        <f ca="1">COUNTIFS(INDIRECT(Data!$J$2),"P")</f>
        <v>0</v>
      </c>
      <c r="AR2328" s="45">
        <f ca="1">COUNTIFS(INDIRECT(Data!$J$2),"A")</f>
        <v>0</v>
      </c>
      <c r="AS2328" s="46">
        <f ca="1">COUNTIFS(INDIRECT(Data!$J$2),"L")</f>
        <v>0</v>
      </c>
      <c r="AT2328" s="47" t="str">
        <f ca="1">IFERROR(Attd_Sheet[[#This Row],[Classes Attended]]/Attd_Sheet[[#This Row],[Column1]],"")</f>
        <v/>
      </c>
      <c r="AU2328" s="26"/>
    </row>
    <row r="2329" spans="1:47" hidden="1" x14ac:dyDescent="0.25">
      <c r="A2329" s="42">
        <f>COUNTIFS(Attd_Sheet[Student ID],Attd_Sheet[[#This Row],[Student ID]])</f>
        <v>0</v>
      </c>
      <c r="B2329" s="13"/>
      <c r="C2329" s="13"/>
      <c r="D2329" s="76"/>
      <c r="E2329" s="75"/>
      <c r="F2329" s="15"/>
      <c r="G2329" s="78"/>
      <c r="H2329" s="15"/>
      <c r="I2329" s="193"/>
      <c r="J2329" s="77"/>
      <c r="K2329" s="4"/>
      <c r="L2329" s="4"/>
      <c r="M2329" s="4"/>
      <c r="N2329" s="185"/>
      <c r="O2329" s="4"/>
      <c r="P2329" s="4"/>
      <c r="Q2329" s="4"/>
      <c r="R2329" s="4"/>
      <c r="S2329" s="4"/>
      <c r="T2329" s="4"/>
      <c r="U2329" s="4"/>
      <c r="V2329" s="4"/>
      <c r="W2329" s="185"/>
      <c r="X2329" s="4"/>
      <c r="Y2329" s="4"/>
      <c r="Z2329" s="4"/>
      <c r="AA2329" s="4"/>
      <c r="AB2329" s="4"/>
      <c r="AC2329" s="4"/>
      <c r="AD2329" s="4"/>
      <c r="AE2329" s="236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5">
        <f ca="1">COUNTIFS(INDIRECT(Data!$J$2),"&lt;&gt;")</f>
        <v>0</v>
      </c>
      <c r="AQ2329" s="45">
        <f ca="1">COUNTIFS(INDIRECT(Data!$J$2),"P")</f>
        <v>0</v>
      </c>
      <c r="AR2329" s="45">
        <f ca="1">COUNTIFS(INDIRECT(Data!$J$2),"A")</f>
        <v>0</v>
      </c>
      <c r="AS2329" s="46">
        <f ca="1">COUNTIFS(INDIRECT(Data!$J$2),"L")</f>
        <v>0</v>
      </c>
      <c r="AT2329" s="47" t="str">
        <f ca="1">IFERROR(Attd_Sheet[[#This Row],[Classes Attended]]/Attd_Sheet[[#This Row],[Column1]],"")</f>
        <v/>
      </c>
      <c r="AU2329" s="26"/>
    </row>
    <row r="2330" spans="1:47" hidden="1" x14ac:dyDescent="0.25">
      <c r="A2330" s="42">
        <f>COUNTIFS(Attd_Sheet[Student ID],Attd_Sheet[[#This Row],[Student ID]])</f>
        <v>0</v>
      </c>
      <c r="B2330" s="13"/>
      <c r="C2330" s="13"/>
      <c r="D2330" s="76"/>
      <c r="E2330" s="75"/>
      <c r="F2330" s="15"/>
      <c r="G2330" s="78"/>
      <c r="H2330" s="15"/>
      <c r="I2330" s="193"/>
      <c r="J2330" s="77"/>
      <c r="K2330" s="4"/>
      <c r="L2330" s="4"/>
      <c r="M2330" s="4"/>
      <c r="N2330" s="185"/>
      <c r="O2330" s="4"/>
      <c r="P2330" s="4"/>
      <c r="Q2330" s="4"/>
      <c r="R2330" s="4"/>
      <c r="S2330" s="4"/>
      <c r="T2330" s="4"/>
      <c r="U2330" s="4"/>
      <c r="V2330" s="4"/>
      <c r="W2330" s="185"/>
      <c r="X2330" s="4"/>
      <c r="Y2330" s="4"/>
      <c r="Z2330" s="4"/>
      <c r="AA2330" s="4"/>
      <c r="AB2330" s="4"/>
      <c r="AC2330" s="4"/>
      <c r="AD2330" s="4"/>
      <c r="AE2330" s="236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5">
        <f ca="1">COUNTIFS(INDIRECT(Data!$J$2),"&lt;&gt;")</f>
        <v>0</v>
      </c>
      <c r="AQ2330" s="45">
        <f ca="1">COUNTIFS(INDIRECT(Data!$J$2),"P")</f>
        <v>0</v>
      </c>
      <c r="AR2330" s="45">
        <f ca="1">COUNTIFS(INDIRECT(Data!$J$2),"A")</f>
        <v>0</v>
      </c>
      <c r="AS2330" s="46">
        <f ca="1">COUNTIFS(INDIRECT(Data!$J$2),"L")</f>
        <v>0</v>
      </c>
      <c r="AT2330" s="47" t="str">
        <f ca="1">IFERROR(Attd_Sheet[[#This Row],[Classes Attended]]/Attd_Sheet[[#This Row],[Column1]],"")</f>
        <v/>
      </c>
      <c r="AU2330" s="26"/>
    </row>
    <row r="2331" spans="1:47" hidden="1" x14ac:dyDescent="0.25">
      <c r="A2331" s="42">
        <f>COUNTIFS(Attd_Sheet[Student ID],Attd_Sheet[[#This Row],[Student ID]])</f>
        <v>0</v>
      </c>
      <c r="B2331" s="13"/>
      <c r="C2331" s="13"/>
      <c r="D2331" s="76"/>
      <c r="E2331" s="75"/>
      <c r="F2331" s="15"/>
      <c r="G2331" s="78"/>
      <c r="H2331" s="15"/>
      <c r="I2331" s="193"/>
      <c r="J2331" s="77"/>
      <c r="K2331" s="4"/>
      <c r="L2331" s="4"/>
      <c r="M2331" s="4"/>
      <c r="N2331" s="185"/>
      <c r="O2331" s="4"/>
      <c r="P2331" s="4"/>
      <c r="Q2331" s="4"/>
      <c r="R2331" s="4"/>
      <c r="S2331" s="4"/>
      <c r="T2331" s="4"/>
      <c r="U2331" s="4"/>
      <c r="V2331" s="4"/>
      <c r="W2331" s="185"/>
      <c r="X2331" s="4"/>
      <c r="Y2331" s="4"/>
      <c r="Z2331" s="4"/>
      <c r="AA2331" s="4"/>
      <c r="AB2331" s="4"/>
      <c r="AC2331" s="4"/>
      <c r="AD2331" s="4"/>
      <c r="AE2331" s="236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5">
        <f ca="1">COUNTIFS(INDIRECT(Data!$J$2),"&lt;&gt;")</f>
        <v>0</v>
      </c>
      <c r="AQ2331" s="45">
        <f ca="1">COUNTIFS(INDIRECT(Data!$J$2),"P")</f>
        <v>0</v>
      </c>
      <c r="AR2331" s="45">
        <f ca="1">COUNTIFS(INDIRECT(Data!$J$2),"A")</f>
        <v>0</v>
      </c>
      <c r="AS2331" s="46">
        <f ca="1">COUNTIFS(INDIRECT(Data!$J$2),"L")</f>
        <v>0</v>
      </c>
      <c r="AT2331" s="47" t="str">
        <f ca="1">IFERROR(Attd_Sheet[[#This Row],[Classes Attended]]/Attd_Sheet[[#This Row],[Column1]],"")</f>
        <v/>
      </c>
      <c r="AU2331" s="26"/>
    </row>
    <row r="2332" spans="1:47" hidden="1" x14ac:dyDescent="0.25">
      <c r="A2332" s="42">
        <f>COUNTIFS(Attd_Sheet[Student ID],Attd_Sheet[[#This Row],[Student ID]])</f>
        <v>0</v>
      </c>
      <c r="B2332" s="13"/>
      <c r="C2332" s="13"/>
      <c r="D2332" s="76"/>
      <c r="E2332" s="75"/>
      <c r="F2332" s="15"/>
      <c r="G2332" s="78"/>
      <c r="H2332" s="15"/>
      <c r="I2332" s="193"/>
      <c r="J2332" s="77"/>
      <c r="K2332" s="4"/>
      <c r="L2332" s="4"/>
      <c r="M2332" s="4"/>
      <c r="N2332" s="185"/>
      <c r="O2332" s="4"/>
      <c r="P2332" s="4"/>
      <c r="Q2332" s="4"/>
      <c r="R2332" s="4"/>
      <c r="S2332" s="4"/>
      <c r="T2332" s="4"/>
      <c r="U2332" s="4"/>
      <c r="V2332" s="4"/>
      <c r="W2332" s="185"/>
      <c r="X2332" s="4"/>
      <c r="Y2332" s="4"/>
      <c r="Z2332" s="4"/>
      <c r="AA2332" s="4"/>
      <c r="AB2332" s="4"/>
      <c r="AC2332" s="4"/>
      <c r="AD2332" s="4"/>
      <c r="AE2332" s="236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5">
        <f ca="1">COUNTIFS(INDIRECT(Data!$J$2),"&lt;&gt;")</f>
        <v>0</v>
      </c>
      <c r="AQ2332" s="45">
        <f ca="1">COUNTIFS(INDIRECT(Data!$J$2),"P")</f>
        <v>0</v>
      </c>
      <c r="AR2332" s="45">
        <f ca="1">COUNTIFS(INDIRECT(Data!$J$2),"A")</f>
        <v>0</v>
      </c>
      <c r="AS2332" s="46">
        <f ca="1">COUNTIFS(INDIRECT(Data!$J$2),"L")</f>
        <v>0</v>
      </c>
      <c r="AT2332" s="47" t="str">
        <f ca="1">IFERROR(Attd_Sheet[[#This Row],[Classes Attended]]/Attd_Sheet[[#This Row],[Column1]],"")</f>
        <v/>
      </c>
      <c r="AU2332" s="26"/>
    </row>
    <row r="2333" spans="1:47" hidden="1" x14ac:dyDescent="0.25">
      <c r="A2333" s="42">
        <f>COUNTIFS(Attd_Sheet[Student ID],Attd_Sheet[[#This Row],[Student ID]])</f>
        <v>0</v>
      </c>
      <c r="B2333" s="13"/>
      <c r="C2333" s="13"/>
      <c r="D2333" s="76"/>
      <c r="E2333" s="75"/>
      <c r="F2333" s="15"/>
      <c r="G2333" s="78"/>
      <c r="H2333" s="15"/>
      <c r="I2333" s="193"/>
      <c r="J2333" s="77"/>
      <c r="K2333" s="4"/>
      <c r="L2333" s="4"/>
      <c r="M2333" s="4"/>
      <c r="N2333" s="185"/>
      <c r="O2333" s="4"/>
      <c r="P2333" s="4"/>
      <c r="Q2333" s="4"/>
      <c r="R2333" s="4"/>
      <c r="S2333" s="4"/>
      <c r="T2333" s="4"/>
      <c r="U2333" s="4"/>
      <c r="V2333" s="4"/>
      <c r="W2333" s="185"/>
      <c r="X2333" s="4"/>
      <c r="Y2333" s="4"/>
      <c r="Z2333" s="4"/>
      <c r="AA2333" s="4"/>
      <c r="AB2333" s="4"/>
      <c r="AC2333" s="4"/>
      <c r="AD2333" s="4"/>
      <c r="AE2333" s="236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5">
        <f ca="1">COUNTIFS(INDIRECT(Data!$J$2),"&lt;&gt;")</f>
        <v>0</v>
      </c>
      <c r="AQ2333" s="45">
        <f ca="1">COUNTIFS(INDIRECT(Data!$J$2),"P")</f>
        <v>0</v>
      </c>
      <c r="AR2333" s="45">
        <f ca="1">COUNTIFS(INDIRECT(Data!$J$2),"A")</f>
        <v>0</v>
      </c>
      <c r="AS2333" s="46">
        <f ca="1">COUNTIFS(INDIRECT(Data!$J$2),"L")</f>
        <v>0</v>
      </c>
      <c r="AT2333" s="47" t="str">
        <f ca="1">IFERROR(Attd_Sheet[[#This Row],[Classes Attended]]/Attd_Sheet[[#This Row],[Column1]],"")</f>
        <v/>
      </c>
      <c r="AU2333" s="26"/>
    </row>
    <row r="2334" spans="1:47" hidden="1" x14ac:dyDescent="0.25">
      <c r="A2334" s="42">
        <f>COUNTIFS(Attd_Sheet[Student ID],Attd_Sheet[[#This Row],[Student ID]])</f>
        <v>0</v>
      </c>
      <c r="B2334" s="13"/>
      <c r="C2334" s="13"/>
      <c r="D2334" s="76"/>
      <c r="E2334" s="75"/>
      <c r="F2334" s="15"/>
      <c r="G2334" s="78"/>
      <c r="H2334" s="15"/>
      <c r="I2334" s="193"/>
      <c r="J2334" s="77"/>
      <c r="K2334" s="4"/>
      <c r="L2334" s="4"/>
      <c r="M2334" s="4"/>
      <c r="N2334" s="185"/>
      <c r="O2334" s="4"/>
      <c r="P2334" s="4"/>
      <c r="Q2334" s="4"/>
      <c r="R2334" s="4"/>
      <c r="S2334" s="4"/>
      <c r="T2334" s="4"/>
      <c r="U2334" s="4"/>
      <c r="V2334" s="4"/>
      <c r="W2334" s="185"/>
      <c r="X2334" s="4"/>
      <c r="Y2334" s="4"/>
      <c r="Z2334" s="4"/>
      <c r="AA2334" s="4"/>
      <c r="AB2334" s="4"/>
      <c r="AC2334" s="4"/>
      <c r="AD2334" s="4"/>
      <c r="AE2334" s="236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5">
        <f ca="1">COUNTIFS(INDIRECT(Data!$J$2),"&lt;&gt;")</f>
        <v>0</v>
      </c>
      <c r="AQ2334" s="45">
        <f ca="1">COUNTIFS(INDIRECT(Data!$J$2),"P")</f>
        <v>0</v>
      </c>
      <c r="AR2334" s="45">
        <f ca="1">COUNTIFS(INDIRECT(Data!$J$2),"A")</f>
        <v>0</v>
      </c>
      <c r="AS2334" s="46">
        <f ca="1">COUNTIFS(INDIRECT(Data!$J$2),"L")</f>
        <v>0</v>
      </c>
      <c r="AT2334" s="47" t="str">
        <f ca="1">IFERROR(Attd_Sheet[[#This Row],[Classes Attended]]/Attd_Sheet[[#This Row],[Column1]],"")</f>
        <v/>
      </c>
      <c r="AU2334" s="26"/>
    </row>
    <row r="2335" spans="1:47" hidden="1" x14ac:dyDescent="0.25">
      <c r="A2335" s="42">
        <f>COUNTIFS(Attd_Sheet[Student ID],Attd_Sheet[[#This Row],[Student ID]])</f>
        <v>0</v>
      </c>
      <c r="B2335" s="13"/>
      <c r="C2335" s="13"/>
      <c r="D2335" s="76"/>
      <c r="E2335" s="75"/>
      <c r="F2335" s="15"/>
      <c r="G2335" s="78"/>
      <c r="H2335" s="15"/>
      <c r="I2335" s="193"/>
      <c r="J2335" s="77"/>
      <c r="K2335" s="4"/>
      <c r="L2335" s="4"/>
      <c r="M2335" s="4"/>
      <c r="N2335" s="185"/>
      <c r="O2335" s="4"/>
      <c r="P2335" s="4"/>
      <c r="Q2335" s="4"/>
      <c r="R2335" s="4"/>
      <c r="S2335" s="4"/>
      <c r="T2335" s="4"/>
      <c r="U2335" s="4"/>
      <c r="V2335" s="4"/>
      <c r="W2335" s="185"/>
      <c r="X2335" s="4"/>
      <c r="Y2335" s="4"/>
      <c r="Z2335" s="4"/>
      <c r="AA2335" s="4"/>
      <c r="AB2335" s="4"/>
      <c r="AC2335" s="4"/>
      <c r="AD2335" s="4"/>
      <c r="AE2335" s="236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5">
        <f ca="1">COUNTIFS(INDIRECT(Data!$J$2),"&lt;&gt;")</f>
        <v>0</v>
      </c>
      <c r="AQ2335" s="45">
        <f ca="1">COUNTIFS(INDIRECT(Data!$J$2),"P")</f>
        <v>0</v>
      </c>
      <c r="AR2335" s="45">
        <f ca="1">COUNTIFS(INDIRECT(Data!$J$2),"A")</f>
        <v>0</v>
      </c>
      <c r="AS2335" s="46">
        <f ca="1">COUNTIFS(INDIRECT(Data!$J$2),"L")</f>
        <v>0</v>
      </c>
      <c r="AT2335" s="47" t="str">
        <f ca="1">IFERROR(Attd_Sheet[[#This Row],[Classes Attended]]/Attd_Sheet[[#This Row],[Column1]],"")</f>
        <v/>
      </c>
      <c r="AU2335" s="26"/>
    </row>
    <row r="2336" spans="1:47" hidden="1" x14ac:dyDescent="0.25">
      <c r="A2336" s="42">
        <f>COUNTIFS(Attd_Sheet[Student ID],Attd_Sheet[[#This Row],[Student ID]])</f>
        <v>0</v>
      </c>
      <c r="B2336" s="13"/>
      <c r="C2336" s="13"/>
      <c r="D2336" s="76"/>
      <c r="E2336" s="75"/>
      <c r="F2336" s="15"/>
      <c r="G2336" s="78"/>
      <c r="H2336" s="15"/>
      <c r="I2336" s="193"/>
      <c r="J2336" s="77"/>
      <c r="K2336" s="4"/>
      <c r="L2336" s="4"/>
      <c r="M2336" s="4"/>
      <c r="N2336" s="185"/>
      <c r="O2336" s="4"/>
      <c r="P2336" s="4"/>
      <c r="Q2336" s="4"/>
      <c r="R2336" s="4"/>
      <c r="S2336" s="4"/>
      <c r="T2336" s="4"/>
      <c r="U2336" s="4"/>
      <c r="V2336" s="4"/>
      <c r="W2336" s="185"/>
      <c r="X2336" s="4"/>
      <c r="Y2336" s="4"/>
      <c r="Z2336" s="4"/>
      <c r="AA2336" s="4"/>
      <c r="AB2336" s="4"/>
      <c r="AC2336" s="4"/>
      <c r="AD2336" s="4"/>
      <c r="AE2336" s="236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5">
        <f ca="1">COUNTIFS(INDIRECT(Data!$J$2),"&lt;&gt;")</f>
        <v>0</v>
      </c>
      <c r="AQ2336" s="45">
        <f ca="1">COUNTIFS(INDIRECT(Data!$J$2),"P")</f>
        <v>0</v>
      </c>
      <c r="AR2336" s="45">
        <f ca="1">COUNTIFS(INDIRECT(Data!$J$2),"A")</f>
        <v>0</v>
      </c>
      <c r="AS2336" s="46">
        <f ca="1">COUNTIFS(INDIRECT(Data!$J$2),"L")</f>
        <v>0</v>
      </c>
      <c r="AT2336" s="47" t="str">
        <f ca="1">IFERROR(Attd_Sheet[[#This Row],[Classes Attended]]/Attd_Sheet[[#This Row],[Column1]],"")</f>
        <v/>
      </c>
      <c r="AU2336" s="26"/>
    </row>
    <row r="2337" spans="1:47" hidden="1" x14ac:dyDescent="0.25">
      <c r="A2337" s="42">
        <f>COUNTIFS(Attd_Sheet[Student ID],Attd_Sheet[[#This Row],[Student ID]])</f>
        <v>0</v>
      </c>
      <c r="B2337" s="13"/>
      <c r="C2337" s="13"/>
      <c r="D2337" s="76"/>
      <c r="E2337" s="75"/>
      <c r="F2337" s="15"/>
      <c r="G2337" s="78"/>
      <c r="H2337" s="15"/>
      <c r="I2337" s="193"/>
      <c r="J2337" s="77"/>
      <c r="K2337" s="4"/>
      <c r="L2337" s="4"/>
      <c r="M2337" s="4"/>
      <c r="N2337" s="185"/>
      <c r="O2337" s="4"/>
      <c r="P2337" s="4"/>
      <c r="Q2337" s="4"/>
      <c r="R2337" s="4"/>
      <c r="S2337" s="4"/>
      <c r="T2337" s="4"/>
      <c r="U2337" s="4"/>
      <c r="V2337" s="4"/>
      <c r="W2337" s="185"/>
      <c r="X2337" s="4"/>
      <c r="Y2337" s="4"/>
      <c r="Z2337" s="4"/>
      <c r="AA2337" s="4"/>
      <c r="AB2337" s="4"/>
      <c r="AC2337" s="4"/>
      <c r="AD2337" s="4"/>
      <c r="AE2337" s="236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5">
        <f ca="1">COUNTIFS(INDIRECT(Data!$J$2),"&lt;&gt;")</f>
        <v>0</v>
      </c>
      <c r="AQ2337" s="45">
        <f ca="1">COUNTIFS(INDIRECT(Data!$J$2),"P")</f>
        <v>0</v>
      </c>
      <c r="AR2337" s="45">
        <f ca="1">COUNTIFS(INDIRECT(Data!$J$2),"A")</f>
        <v>0</v>
      </c>
      <c r="AS2337" s="46">
        <f ca="1">COUNTIFS(INDIRECT(Data!$J$2),"L")</f>
        <v>0</v>
      </c>
      <c r="AT2337" s="47" t="str">
        <f ca="1">IFERROR(Attd_Sheet[[#This Row],[Classes Attended]]/Attd_Sheet[[#This Row],[Column1]],"")</f>
        <v/>
      </c>
      <c r="AU2337" s="26"/>
    </row>
    <row r="2338" spans="1:47" hidden="1" x14ac:dyDescent="0.25">
      <c r="A2338" s="42">
        <f>COUNTIFS(Attd_Sheet[Student ID],Attd_Sheet[[#This Row],[Student ID]])</f>
        <v>0</v>
      </c>
      <c r="B2338" s="13"/>
      <c r="C2338" s="13"/>
      <c r="D2338" s="76"/>
      <c r="E2338" s="75"/>
      <c r="F2338" s="15"/>
      <c r="G2338" s="78"/>
      <c r="H2338" s="15"/>
      <c r="I2338" s="193"/>
      <c r="J2338" s="77"/>
      <c r="K2338" s="4"/>
      <c r="L2338" s="4"/>
      <c r="M2338" s="4"/>
      <c r="N2338" s="185"/>
      <c r="O2338" s="4"/>
      <c r="P2338" s="4"/>
      <c r="Q2338" s="4"/>
      <c r="R2338" s="4"/>
      <c r="S2338" s="4"/>
      <c r="T2338" s="4"/>
      <c r="U2338" s="4"/>
      <c r="V2338" s="4"/>
      <c r="W2338" s="185"/>
      <c r="X2338" s="4"/>
      <c r="Y2338" s="4"/>
      <c r="Z2338" s="4"/>
      <c r="AA2338" s="4"/>
      <c r="AB2338" s="4"/>
      <c r="AC2338" s="4"/>
      <c r="AD2338" s="4"/>
      <c r="AE2338" s="236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5">
        <f ca="1">COUNTIFS(INDIRECT(Data!$J$2),"&lt;&gt;")</f>
        <v>0</v>
      </c>
      <c r="AQ2338" s="45">
        <f ca="1">COUNTIFS(INDIRECT(Data!$J$2),"P")</f>
        <v>0</v>
      </c>
      <c r="AR2338" s="45">
        <f ca="1">COUNTIFS(INDIRECT(Data!$J$2),"A")</f>
        <v>0</v>
      </c>
      <c r="AS2338" s="46">
        <f ca="1">COUNTIFS(INDIRECT(Data!$J$2),"L")</f>
        <v>0</v>
      </c>
      <c r="AT2338" s="47" t="str">
        <f ca="1">IFERROR(Attd_Sheet[[#This Row],[Classes Attended]]/Attd_Sheet[[#This Row],[Column1]],"")</f>
        <v/>
      </c>
      <c r="AU2338" s="26"/>
    </row>
    <row r="2339" spans="1:47" hidden="1" x14ac:dyDescent="0.25">
      <c r="A2339" s="42">
        <f>COUNTIFS(Attd_Sheet[Student ID],Attd_Sheet[[#This Row],[Student ID]])</f>
        <v>0</v>
      </c>
      <c r="B2339" s="13"/>
      <c r="C2339" s="13"/>
      <c r="D2339" s="76"/>
      <c r="E2339" s="75"/>
      <c r="F2339" s="15"/>
      <c r="G2339" s="78"/>
      <c r="H2339" s="15"/>
      <c r="I2339" s="193"/>
      <c r="J2339" s="77"/>
      <c r="K2339" s="4"/>
      <c r="L2339" s="4"/>
      <c r="M2339" s="4"/>
      <c r="N2339" s="185"/>
      <c r="O2339" s="4"/>
      <c r="P2339" s="4"/>
      <c r="Q2339" s="4"/>
      <c r="R2339" s="4"/>
      <c r="S2339" s="4"/>
      <c r="T2339" s="4"/>
      <c r="U2339" s="4"/>
      <c r="V2339" s="4"/>
      <c r="W2339" s="185"/>
      <c r="X2339" s="4"/>
      <c r="Y2339" s="4"/>
      <c r="Z2339" s="4"/>
      <c r="AA2339" s="4"/>
      <c r="AB2339" s="4"/>
      <c r="AC2339" s="4"/>
      <c r="AD2339" s="4"/>
      <c r="AE2339" s="236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5">
        <f ca="1">COUNTIFS(INDIRECT(Data!$J$2),"&lt;&gt;")</f>
        <v>0</v>
      </c>
      <c r="AQ2339" s="45">
        <f ca="1">COUNTIFS(INDIRECT(Data!$J$2),"P")</f>
        <v>0</v>
      </c>
      <c r="AR2339" s="45">
        <f ca="1">COUNTIFS(INDIRECT(Data!$J$2),"A")</f>
        <v>0</v>
      </c>
      <c r="AS2339" s="46">
        <f ca="1">COUNTIFS(INDIRECT(Data!$J$2),"L")</f>
        <v>0</v>
      </c>
      <c r="AT2339" s="47" t="str">
        <f ca="1">IFERROR(Attd_Sheet[[#This Row],[Classes Attended]]/Attd_Sheet[[#This Row],[Column1]],"")</f>
        <v/>
      </c>
      <c r="AU2339" s="26"/>
    </row>
    <row r="2340" spans="1:47" hidden="1" x14ac:dyDescent="0.25">
      <c r="A2340" s="42">
        <f>COUNTIFS(Attd_Sheet[Student ID],Attd_Sheet[[#This Row],[Student ID]])</f>
        <v>0</v>
      </c>
      <c r="B2340" s="13"/>
      <c r="C2340" s="13"/>
      <c r="D2340" s="76"/>
      <c r="E2340" s="75"/>
      <c r="F2340" s="15"/>
      <c r="G2340" s="78"/>
      <c r="H2340" s="15"/>
      <c r="I2340" s="193"/>
      <c r="J2340" s="77"/>
      <c r="K2340" s="4"/>
      <c r="L2340" s="4"/>
      <c r="M2340" s="4"/>
      <c r="N2340" s="185"/>
      <c r="O2340" s="4"/>
      <c r="P2340" s="4"/>
      <c r="Q2340" s="4"/>
      <c r="R2340" s="4"/>
      <c r="S2340" s="4"/>
      <c r="T2340" s="4"/>
      <c r="U2340" s="4"/>
      <c r="V2340" s="4"/>
      <c r="W2340" s="185"/>
      <c r="X2340" s="4"/>
      <c r="Y2340" s="4"/>
      <c r="Z2340" s="4"/>
      <c r="AA2340" s="4"/>
      <c r="AB2340" s="4"/>
      <c r="AC2340" s="4"/>
      <c r="AD2340" s="4"/>
      <c r="AE2340" s="236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5">
        <f ca="1">COUNTIFS(INDIRECT(Data!$J$2),"&lt;&gt;")</f>
        <v>0</v>
      </c>
      <c r="AQ2340" s="45">
        <f ca="1">COUNTIFS(INDIRECT(Data!$J$2),"P")</f>
        <v>0</v>
      </c>
      <c r="AR2340" s="45">
        <f ca="1">COUNTIFS(INDIRECT(Data!$J$2),"A")</f>
        <v>0</v>
      </c>
      <c r="AS2340" s="46">
        <f ca="1">COUNTIFS(INDIRECT(Data!$J$2),"L")</f>
        <v>0</v>
      </c>
      <c r="AT2340" s="47" t="str">
        <f ca="1">IFERROR(Attd_Sheet[[#This Row],[Classes Attended]]/Attd_Sheet[[#This Row],[Column1]],"")</f>
        <v/>
      </c>
      <c r="AU2340" s="26"/>
    </row>
    <row r="2341" spans="1:47" hidden="1" x14ac:dyDescent="0.25">
      <c r="A2341" s="42">
        <f>COUNTIFS(Attd_Sheet[Student ID],Attd_Sheet[[#This Row],[Student ID]])</f>
        <v>0</v>
      </c>
      <c r="B2341" s="13"/>
      <c r="C2341" s="13"/>
      <c r="D2341" s="76"/>
      <c r="E2341" s="75"/>
      <c r="F2341" s="15"/>
      <c r="G2341" s="78"/>
      <c r="H2341" s="15"/>
      <c r="I2341" s="193"/>
      <c r="J2341" s="77"/>
      <c r="K2341" s="4"/>
      <c r="L2341" s="4"/>
      <c r="M2341" s="4"/>
      <c r="N2341" s="185"/>
      <c r="O2341" s="4"/>
      <c r="P2341" s="4"/>
      <c r="Q2341" s="4"/>
      <c r="R2341" s="4"/>
      <c r="S2341" s="4"/>
      <c r="T2341" s="4"/>
      <c r="U2341" s="4"/>
      <c r="V2341" s="4"/>
      <c r="W2341" s="185"/>
      <c r="X2341" s="4"/>
      <c r="Y2341" s="4"/>
      <c r="Z2341" s="4"/>
      <c r="AA2341" s="4"/>
      <c r="AB2341" s="4"/>
      <c r="AC2341" s="4"/>
      <c r="AD2341" s="4"/>
      <c r="AE2341" s="236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5">
        <f ca="1">COUNTIFS(INDIRECT(Data!$J$2),"&lt;&gt;")</f>
        <v>0</v>
      </c>
      <c r="AQ2341" s="45">
        <f ca="1">COUNTIFS(INDIRECT(Data!$J$2),"P")</f>
        <v>0</v>
      </c>
      <c r="AR2341" s="45">
        <f ca="1">COUNTIFS(INDIRECT(Data!$J$2),"A")</f>
        <v>0</v>
      </c>
      <c r="AS2341" s="46">
        <f ca="1">COUNTIFS(INDIRECT(Data!$J$2),"L")</f>
        <v>0</v>
      </c>
      <c r="AT2341" s="47" t="str">
        <f ca="1">IFERROR(Attd_Sheet[[#This Row],[Classes Attended]]/Attd_Sheet[[#This Row],[Column1]],"")</f>
        <v/>
      </c>
      <c r="AU2341" s="26"/>
    </row>
    <row r="2342" spans="1:47" hidden="1" x14ac:dyDescent="0.25">
      <c r="A2342" s="42">
        <f>COUNTIFS(Attd_Sheet[Student ID],Attd_Sheet[[#This Row],[Student ID]])</f>
        <v>0</v>
      </c>
      <c r="B2342" s="13"/>
      <c r="C2342" s="13"/>
      <c r="D2342" s="76"/>
      <c r="E2342" s="75"/>
      <c r="F2342" s="15"/>
      <c r="G2342" s="78"/>
      <c r="H2342" s="15"/>
      <c r="I2342" s="193"/>
      <c r="J2342" s="77"/>
      <c r="K2342" s="4"/>
      <c r="L2342" s="4"/>
      <c r="M2342" s="4"/>
      <c r="N2342" s="185"/>
      <c r="O2342" s="4"/>
      <c r="P2342" s="4"/>
      <c r="Q2342" s="4"/>
      <c r="R2342" s="4"/>
      <c r="S2342" s="4"/>
      <c r="T2342" s="4"/>
      <c r="U2342" s="4"/>
      <c r="V2342" s="4"/>
      <c r="W2342" s="185"/>
      <c r="X2342" s="4"/>
      <c r="Y2342" s="4"/>
      <c r="Z2342" s="4"/>
      <c r="AA2342" s="4"/>
      <c r="AB2342" s="4"/>
      <c r="AC2342" s="4"/>
      <c r="AD2342" s="4"/>
      <c r="AE2342" s="236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5">
        <f ca="1">COUNTIFS(INDIRECT(Data!$J$2),"&lt;&gt;")</f>
        <v>0</v>
      </c>
      <c r="AQ2342" s="45">
        <f ca="1">COUNTIFS(INDIRECT(Data!$J$2),"P")</f>
        <v>0</v>
      </c>
      <c r="AR2342" s="45">
        <f ca="1">COUNTIFS(INDIRECT(Data!$J$2),"A")</f>
        <v>0</v>
      </c>
      <c r="AS2342" s="46">
        <f ca="1">COUNTIFS(INDIRECT(Data!$J$2),"L")</f>
        <v>0</v>
      </c>
      <c r="AT2342" s="47" t="str">
        <f ca="1">IFERROR(Attd_Sheet[[#This Row],[Classes Attended]]/Attd_Sheet[[#This Row],[Column1]],"")</f>
        <v/>
      </c>
      <c r="AU2342" s="26"/>
    </row>
    <row r="2343" spans="1:47" hidden="1" x14ac:dyDescent="0.25">
      <c r="A2343" s="42">
        <f>COUNTIFS(Attd_Sheet[Student ID],Attd_Sheet[[#This Row],[Student ID]])</f>
        <v>0</v>
      </c>
      <c r="B2343" s="13"/>
      <c r="C2343" s="13"/>
      <c r="D2343" s="76"/>
      <c r="E2343" s="75"/>
      <c r="F2343" s="15"/>
      <c r="G2343" s="78"/>
      <c r="H2343" s="15"/>
      <c r="I2343" s="193"/>
      <c r="J2343" s="77"/>
      <c r="K2343" s="4"/>
      <c r="L2343" s="4"/>
      <c r="M2343" s="4"/>
      <c r="N2343" s="185"/>
      <c r="O2343" s="4"/>
      <c r="P2343" s="4"/>
      <c r="Q2343" s="4"/>
      <c r="R2343" s="4"/>
      <c r="S2343" s="4"/>
      <c r="T2343" s="4"/>
      <c r="U2343" s="4"/>
      <c r="V2343" s="4"/>
      <c r="W2343" s="185"/>
      <c r="X2343" s="4"/>
      <c r="Y2343" s="4"/>
      <c r="Z2343" s="4"/>
      <c r="AA2343" s="4"/>
      <c r="AB2343" s="4"/>
      <c r="AC2343" s="4"/>
      <c r="AD2343" s="4"/>
      <c r="AE2343" s="236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5">
        <f ca="1">COUNTIFS(INDIRECT(Data!$J$2),"&lt;&gt;")</f>
        <v>0</v>
      </c>
      <c r="AQ2343" s="45">
        <f ca="1">COUNTIFS(INDIRECT(Data!$J$2),"P")</f>
        <v>0</v>
      </c>
      <c r="AR2343" s="45">
        <f ca="1">COUNTIFS(INDIRECT(Data!$J$2),"A")</f>
        <v>0</v>
      </c>
      <c r="AS2343" s="46">
        <f ca="1">COUNTIFS(INDIRECT(Data!$J$2),"L")</f>
        <v>0</v>
      </c>
      <c r="AT2343" s="47" t="str">
        <f ca="1">IFERROR(Attd_Sheet[[#This Row],[Classes Attended]]/Attd_Sheet[[#This Row],[Column1]],"")</f>
        <v/>
      </c>
      <c r="AU2343" s="26"/>
    </row>
    <row r="2344" spans="1:47" hidden="1" x14ac:dyDescent="0.25">
      <c r="A2344" s="42">
        <f>COUNTIFS(Attd_Sheet[Student ID],Attd_Sheet[[#This Row],[Student ID]])</f>
        <v>0</v>
      </c>
      <c r="B2344" s="13"/>
      <c r="C2344" s="13"/>
      <c r="D2344" s="76"/>
      <c r="E2344" s="75"/>
      <c r="F2344" s="15"/>
      <c r="G2344" s="78"/>
      <c r="H2344" s="15"/>
      <c r="I2344" s="193"/>
      <c r="J2344" s="77"/>
      <c r="K2344" s="4"/>
      <c r="L2344" s="4"/>
      <c r="M2344" s="4"/>
      <c r="N2344" s="185"/>
      <c r="O2344" s="4"/>
      <c r="P2344" s="4"/>
      <c r="Q2344" s="4"/>
      <c r="R2344" s="4"/>
      <c r="S2344" s="4"/>
      <c r="T2344" s="4"/>
      <c r="U2344" s="4"/>
      <c r="V2344" s="4"/>
      <c r="W2344" s="185"/>
      <c r="X2344" s="4"/>
      <c r="Y2344" s="4"/>
      <c r="Z2344" s="4"/>
      <c r="AA2344" s="4"/>
      <c r="AB2344" s="4"/>
      <c r="AC2344" s="4"/>
      <c r="AD2344" s="4"/>
      <c r="AE2344" s="236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5">
        <f ca="1">COUNTIFS(INDIRECT(Data!$J$2),"&lt;&gt;")</f>
        <v>0</v>
      </c>
      <c r="AQ2344" s="45">
        <f ca="1">COUNTIFS(INDIRECT(Data!$J$2),"P")</f>
        <v>0</v>
      </c>
      <c r="AR2344" s="45">
        <f ca="1">COUNTIFS(INDIRECT(Data!$J$2),"A")</f>
        <v>0</v>
      </c>
      <c r="AS2344" s="46">
        <f ca="1">COUNTIFS(INDIRECT(Data!$J$2),"L")</f>
        <v>0</v>
      </c>
      <c r="AT2344" s="47" t="str">
        <f ca="1">IFERROR(Attd_Sheet[[#This Row],[Classes Attended]]/Attd_Sheet[[#This Row],[Column1]],"")</f>
        <v/>
      </c>
      <c r="AU2344" s="26"/>
    </row>
    <row r="2345" spans="1:47" hidden="1" x14ac:dyDescent="0.25">
      <c r="A2345" s="42">
        <f>COUNTIFS(Attd_Sheet[Student ID],Attd_Sheet[[#This Row],[Student ID]])</f>
        <v>0</v>
      </c>
      <c r="B2345" s="13"/>
      <c r="C2345" s="13"/>
      <c r="D2345" s="76"/>
      <c r="E2345" s="75"/>
      <c r="F2345" s="15"/>
      <c r="G2345" s="78"/>
      <c r="H2345" s="15"/>
      <c r="I2345" s="193"/>
      <c r="J2345" s="77"/>
      <c r="K2345" s="4"/>
      <c r="L2345" s="4"/>
      <c r="M2345" s="4"/>
      <c r="N2345" s="185"/>
      <c r="O2345" s="4"/>
      <c r="P2345" s="4"/>
      <c r="Q2345" s="4"/>
      <c r="R2345" s="4"/>
      <c r="S2345" s="4"/>
      <c r="T2345" s="4"/>
      <c r="U2345" s="4"/>
      <c r="V2345" s="4"/>
      <c r="W2345" s="185"/>
      <c r="X2345" s="4"/>
      <c r="Y2345" s="4"/>
      <c r="Z2345" s="4"/>
      <c r="AA2345" s="4"/>
      <c r="AB2345" s="4"/>
      <c r="AC2345" s="4"/>
      <c r="AD2345" s="4"/>
      <c r="AE2345" s="236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5">
        <f ca="1">COUNTIFS(INDIRECT(Data!$J$2),"&lt;&gt;")</f>
        <v>0</v>
      </c>
      <c r="AQ2345" s="45">
        <f ca="1">COUNTIFS(INDIRECT(Data!$J$2),"P")</f>
        <v>0</v>
      </c>
      <c r="AR2345" s="45">
        <f ca="1">COUNTIFS(INDIRECT(Data!$J$2),"A")</f>
        <v>0</v>
      </c>
      <c r="AS2345" s="46">
        <f ca="1">COUNTIFS(INDIRECT(Data!$J$2),"L")</f>
        <v>0</v>
      </c>
      <c r="AT2345" s="47" t="str">
        <f ca="1">IFERROR(Attd_Sheet[[#This Row],[Classes Attended]]/Attd_Sheet[[#This Row],[Column1]],"")</f>
        <v/>
      </c>
      <c r="AU2345" s="26"/>
    </row>
    <row r="2346" spans="1:47" hidden="1" x14ac:dyDescent="0.25">
      <c r="A2346" s="42">
        <f>COUNTIFS(Attd_Sheet[Student ID],Attd_Sheet[[#This Row],[Student ID]])</f>
        <v>0</v>
      </c>
      <c r="B2346" s="13"/>
      <c r="C2346" s="13"/>
      <c r="D2346" s="76"/>
      <c r="E2346" s="75"/>
      <c r="F2346" s="15"/>
      <c r="G2346" s="78"/>
      <c r="H2346" s="15"/>
      <c r="I2346" s="193"/>
      <c r="J2346" s="77"/>
      <c r="K2346" s="4"/>
      <c r="L2346" s="4"/>
      <c r="M2346" s="4"/>
      <c r="N2346" s="185"/>
      <c r="O2346" s="4"/>
      <c r="P2346" s="4"/>
      <c r="Q2346" s="4"/>
      <c r="R2346" s="4"/>
      <c r="S2346" s="4"/>
      <c r="T2346" s="4"/>
      <c r="U2346" s="4"/>
      <c r="V2346" s="4"/>
      <c r="W2346" s="185"/>
      <c r="X2346" s="4"/>
      <c r="Y2346" s="4"/>
      <c r="Z2346" s="4"/>
      <c r="AA2346" s="4"/>
      <c r="AB2346" s="4"/>
      <c r="AC2346" s="4"/>
      <c r="AD2346" s="4"/>
      <c r="AE2346" s="236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5">
        <f ca="1">COUNTIFS(INDIRECT(Data!$J$2),"&lt;&gt;")</f>
        <v>0</v>
      </c>
      <c r="AQ2346" s="45">
        <f ca="1">COUNTIFS(INDIRECT(Data!$J$2),"P")</f>
        <v>0</v>
      </c>
      <c r="AR2346" s="45">
        <f ca="1">COUNTIFS(INDIRECT(Data!$J$2),"A")</f>
        <v>0</v>
      </c>
      <c r="AS2346" s="46">
        <f ca="1">COUNTIFS(INDIRECT(Data!$J$2),"L")</f>
        <v>0</v>
      </c>
      <c r="AT2346" s="47" t="str">
        <f ca="1">IFERROR(Attd_Sheet[[#This Row],[Classes Attended]]/Attd_Sheet[[#This Row],[Column1]],"")</f>
        <v/>
      </c>
      <c r="AU2346" s="26"/>
    </row>
    <row r="2347" spans="1:47" hidden="1" x14ac:dyDescent="0.25">
      <c r="A2347" s="42">
        <f>COUNTIFS(Attd_Sheet[Student ID],Attd_Sheet[[#This Row],[Student ID]])</f>
        <v>0</v>
      </c>
      <c r="B2347" s="13"/>
      <c r="C2347" s="13"/>
      <c r="D2347" s="76"/>
      <c r="E2347" s="75"/>
      <c r="F2347" s="15"/>
      <c r="G2347" s="78"/>
      <c r="H2347" s="15"/>
      <c r="I2347" s="193"/>
      <c r="J2347" s="77"/>
      <c r="K2347" s="4"/>
      <c r="L2347" s="4"/>
      <c r="M2347" s="4"/>
      <c r="N2347" s="185"/>
      <c r="O2347" s="4"/>
      <c r="P2347" s="4"/>
      <c r="Q2347" s="4"/>
      <c r="R2347" s="4"/>
      <c r="S2347" s="4"/>
      <c r="T2347" s="4"/>
      <c r="U2347" s="4"/>
      <c r="V2347" s="4"/>
      <c r="W2347" s="185"/>
      <c r="X2347" s="4"/>
      <c r="Y2347" s="4"/>
      <c r="Z2347" s="4"/>
      <c r="AA2347" s="4"/>
      <c r="AB2347" s="4"/>
      <c r="AC2347" s="4"/>
      <c r="AD2347" s="4"/>
      <c r="AE2347" s="236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5">
        <f ca="1">COUNTIFS(INDIRECT(Data!$J$2),"&lt;&gt;")</f>
        <v>0</v>
      </c>
      <c r="AQ2347" s="45">
        <f ca="1">COUNTIFS(INDIRECT(Data!$J$2),"P")</f>
        <v>0</v>
      </c>
      <c r="AR2347" s="45">
        <f ca="1">COUNTIFS(INDIRECT(Data!$J$2),"A")</f>
        <v>0</v>
      </c>
      <c r="AS2347" s="46">
        <f ca="1">COUNTIFS(INDIRECT(Data!$J$2),"L")</f>
        <v>0</v>
      </c>
      <c r="AT2347" s="47" t="str">
        <f ca="1">IFERROR(Attd_Sheet[[#This Row],[Classes Attended]]/Attd_Sheet[[#This Row],[Column1]],"")</f>
        <v/>
      </c>
      <c r="AU2347" s="26"/>
    </row>
    <row r="2348" spans="1:47" hidden="1" x14ac:dyDescent="0.25">
      <c r="A2348" s="42">
        <f>COUNTIFS(Attd_Sheet[Student ID],Attd_Sheet[[#This Row],[Student ID]])</f>
        <v>0</v>
      </c>
      <c r="B2348" s="13"/>
      <c r="C2348" s="13"/>
      <c r="D2348" s="76"/>
      <c r="E2348" s="75"/>
      <c r="F2348" s="15"/>
      <c r="G2348" s="78"/>
      <c r="H2348" s="15"/>
      <c r="I2348" s="193"/>
      <c r="J2348" s="77"/>
      <c r="K2348" s="4"/>
      <c r="L2348" s="4"/>
      <c r="M2348" s="4"/>
      <c r="N2348" s="185"/>
      <c r="O2348" s="4"/>
      <c r="P2348" s="4"/>
      <c r="Q2348" s="4"/>
      <c r="R2348" s="4"/>
      <c r="S2348" s="4"/>
      <c r="T2348" s="4"/>
      <c r="U2348" s="4"/>
      <c r="V2348" s="4"/>
      <c r="W2348" s="185"/>
      <c r="X2348" s="4"/>
      <c r="Y2348" s="4"/>
      <c r="Z2348" s="4"/>
      <c r="AA2348" s="4"/>
      <c r="AB2348" s="4"/>
      <c r="AC2348" s="4"/>
      <c r="AD2348" s="4"/>
      <c r="AE2348" s="236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5">
        <f ca="1">COUNTIFS(INDIRECT(Data!$J$2),"&lt;&gt;")</f>
        <v>0</v>
      </c>
      <c r="AQ2348" s="45">
        <f ca="1">COUNTIFS(INDIRECT(Data!$J$2),"P")</f>
        <v>0</v>
      </c>
      <c r="AR2348" s="45">
        <f ca="1">COUNTIFS(INDIRECT(Data!$J$2),"A")</f>
        <v>0</v>
      </c>
      <c r="AS2348" s="46">
        <f ca="1">COUNTIFS(INDIRECT(Data!$J$2),"L")</f>
        <v>0</v>
      </c>
      <c r="AT2348" s="47" t="str">
        <f ca="1">IFERROR(Attd_Sheet[[#This Row],[Classes Attended]]/Attd_Sheet[[#This Row],[Column1]],"")</f>
        <v/>
      </c>
      <c r="AU2348" s="26"/>
    </row>
    <row r="2349" spans="1:47" hidden="1" x14ac:dyDescent="0.25">
      <c r="A2349" s="42">
        <f>COUNTIFS(Attd_Sheet[Student ID],Attd_Sheet[[#This Row],[Student ID]])</f>
        <v>0</v>
      </c>
      <c r="B2349" s="13"/>
      <c r="C2349" s="13"/>
      <c r="D2349" s="76"/>
      <c r="E2349" s="75"/>
      <c r="F2349" s="15"/>
      <c r="G2349" s="78"/>
      <c r="H2349" s="15"/>
      <c r="I2349" s="193"/>
      <c r="J2349" s="77"/>
      <c r="K2349" s="4"/>
      <c r="L2349" s="4"/>
      <c r="M2349" s="4"/>
      <c r="N2349" s="185"/>
      <c r="O2349" s="4"/>
      <c r="P2349" s="4"/>
      <c r="Q2349" s="4"/>
      <c r="R2349" s="4"/>
      <c r="S2349" s="4"/>
      <c r="T2349" s="4"/>
      <c r="U2349" s="4"/>
      <c r="V2349" s="4"/>
      <c r="W2349" s="185"/>
      <c r="X2349" s="4"/>
      <c r="Y2349" s="4"/>
      <c r="Z2349" s="4"/>
      <c r="AA2349" s="4"/>
      <c r="AB2349" s="4"/>
      <c r="AC2349" s="4"/>
      <c r="AD2349" s="4"/>
      <c r="AE2349" s="236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5">
        <f ca="1">COUNTIFS(INDIRECT(Data!$J$2),"&lt;&gt;")</f>
        <v>0</v>
      </c>
      <c r="AQ2349" s="45">
        <f ca="1">COUNTIFS(INDIRECT(Data!$J$2),"P")</f>
        <v>0</v>
      </c>
      <c r="AR2349" s="45">
        <f ca="1">COUNTIFS(INDIRECT(Data!$J$2),"A")</f>
        <v>0</v>
      </c>
      <c r="AS2349" s="46">
        <f ca="1">COUNTIFS(INDIRECT(Data!$J$2),"L")</f>
        <v>0</v>
      </c>
      <c r="AT2349" s="47" t="str">
        <f ca="1">IFERROR(Attd_Sheet[[#This Row],[Classes Attended]]/Attd_Sheet[[#This Row],[Column1]],"")</f>
        <v/>
      </c>
      <c r="AU2349" s="26"/>
    </row>
    <row r="2350" spans="1:47" hidden="1" x14ac:dyDescent="0.25">
      <c r="A2350" s="42">
        <f>COUNTIFS(Attd_Sheet[Student ID],Attd_Sheet[[#This Row],[Student ID]])</f>
        <v>0</v>
      </c>
      <c r="B2350" s="13"/>
      <c r="C2350" s="13"/>
      <c r="D2350" s="76"/>
      <c r="E2350" s="75"/>
      <c r="F2350" s="15"/>
      <c r="G2350" s="78"/>
      <c r="H2350" s="15"/>
      <c r="I2350" s="193"/>
      <c r="J2350" s="77"/>
      <c r="K2350" s="4"/>
      <c r="L2350" s="4"/>
      <c r="M2350" s="4"/>
      <c r="N2350" s="185"/>
      <c r="O2350" s="4"/>
      <c r="P2350" s="4"/>
      <c r="Q2350" s="4"/>
      <c r="R2350" s="4"/>
      <c r="S2350" s="4"/>
      <c r="T2350" s="4"/>
      <c r="U2350" s="4"/>
      <c r="V2350" s="4"/>
      <c r="W2350" s="185"/>
      <c r="X2350" s="4"/>
      <c r="Y2350" s="4"/>
      <c r="Z2350" s="4"/>
      <c r="AA2350" s="4"/>
      <c r="AB2350" s="4"/>
      <c r="AC2350" s="4"/>
      <c r="AD2350" s="4"/>
      <c r="AE2350" s="236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5">
        <f ca="1">COUNTIFS(INDIRECT(Data!$J$2),"&lt;&gt;")</f>
        <v>0</v>
      </c>
      <c r="AQ2350" s="45">
        <f ca="1">COUNTIFS(INDIRECT(Data!$J$2),"P")</f>
        <v>0</v>
      </c>
      <c r="AR2350" s="45">
        <f ca="1">COUNTIFS(INDIRECT(Data!$J$2),"A")</f>
        <v>0</v>
      </c>
      <c r="AS2350" s="46">
        <f ca="1">COUNTIFS(INDIRECT(Data!$J$2),"L")</f>
        <v>0</v>
      </c>
      <c r="AT2350" s="47" t="str">
        <f ca="1">IFERROR(Attd_Sheet[[#This Row],[Classes Attended]]/Attd_Sheet[[#This Row],[Column1]],"")</f>
        <v/>
      </c>
      <c r="AU2350" s="26"/>
    </row>
    <row r="2351" spans="1:47" hidden="1" x14ac:dyDescent="0.25">
      <c r="A2351" s="42">
        <f>COUNTIFS(Attd_Sheet[Student ID],Attd_Sheet[[#This Row],[Student ID]])</f>
        <v>0</v>
      </c>
      <c r="B2351" s="13"/>
      <c r="C2351" s="13"/>
      <c r="D2351" s="76"/>
      <c r="E2351" s="75"/>
      <c r="F2351" s="15"/>
      <c r="G2351" s="78"/>
      <c r="H2351" s="15"/>
      <c r="I2351" s="193"/>
      <c r="J2351" s="77"/>
      <c r="K2351" s="4"/>
      <c r="L2351" s="4"/>
      <c r="M2351" s="4"/>
      <c r="N2351" s="185"/>
      <c r="O2351" s="4"/>
      <c r="P2351" s="4"/>
      <c r="Q2351" s="4"/>
      <c r="R2351" s="4"/>
      <c r="S2351" s="4"/>
      <c r="T2351" s="4"/>
      <c r="U2351" s="4"/>
      <c r="V2351" s="4"/>
      <c r="W2351" s="185"/>
      <c r="X2351" s="4"/>
      <c r="Y2351" s="4"/>
      <c r="Z2351" s="4"/>
      <c r="AA2351" s="4"/>
      <c r="AB2351" s="4"/>
      <c r="AC2351" s="4"/>
      <c r="AD2351" s="4"/>
      <c r="AE2351" s="236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5">
        <f ca="1">COUNTIFS(INDIRECT(Data!$J$2),"&lt;&gt;")</f>
        <v>0</v>
      </c>
      <c r="AQ2351" s="45">
        <f ca="1">COUNTIFS(INDIRECT(Data!$J$2),"P")</f>
        <v>0</v>
      </c>
      <c r="AR2351" s="45">
        <f ca="1">COUNTIFS(INDIRECT(Data!$J$2),"A")</f>
        <v>0</v>
      </c>
      <c r="AS2351" s="46">
        <f ca="1">COUNTIFS(INDIRECT(Data!$J$2),"L")</f>
        <v>0</v>
      </c>
      <c r="AT2351" s="47" t="str">
        <f ca="1">IFERROR(Attd_Sheet[[#This Row],[Classes Attended]]/Attd_Sheet[[#This Row],[Column1]],"")</f>
        <v/>
      </c>
      <c r="AU2351" s="26"/>
    </row>
    <row r="2352" spans="1:47" hidden="1" x14ac:dyDescent="0.25">
      <c r="A2352" s="42">
        <f>COUNTIFS(Attd_Sheet[Student ID],Attd_Sheet[[#This Row],[Student ID]])</f>
        <v>0</v>
      </c>
      <c r="B2352" s="13"/>
      <c r="C2352" s="13"/>
      <c r="D2352" s="76"/>
      <c r="E2352" s="75"/>
      <c r="F2352" s="15"/>
      <c r="G2352" s="78"/>
      <c r="H2352" s="15"/>
      <c r="I2352" s="193"/>
      <c r="J2352" s="77"/>
      <c r="K2352" s="4"/>
      <c r="L2352" s="4"/>
      <c r="M2352" s="4"/>
      <c r="N2352" s="185"/>
      <c r="O2352" s="4"/>
      <c r="P2352" s="4"/>
      <c r="Q2352" s="4"/>
      <c r="R2352" s="4"/>
      <c r="S2352" s="4"/>
      <c r="T2352" s="4"/>
      <c r="U2352" s="4"/>
      <c r="V2352" s="4"/>
      <c r="W2352" s="185"/>
      <c r="X2352" s="4"/>
      <c r="Y2352" s="4"/>
      <c r="Z2352" s="4"/>
      <c r="AA2352" s="4"/>
      <c r="AB2352" s="4"/>
      <c r="AC2352" s="4"/>
      <c r="AD2352" s="4"/>
      <c r="AE2352" s="236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5">
        <f ca="1">COUNTIFS(INDIRECT(Data!$J$2),"&lt;&gt;")</f>
        <v>0</v>
      </c>
      <c r="AQ2352" s="45">
        <f ca="1">COUNTIFS(INDIRECT(Data!$J$2),"P")</f>
        <v>0</v>
      </c>
      <c r="AR2352" s="45">
        <f ca="1">COUNTIFS(INDIRECT(Data!$J$2),"A")</f>
        <v>0</v>
      </c>
      <c r="AS2352" s="46">
        <f ca="1">COUNTIFS(INDIRECT(Data!$J$2),"L")</f>
        <v>0</v>
      </c>
      <c r="AT2352" s="47" t="str">
        <f ca="1">IFERROR(Attd_Sheet[[#This Row],[Classes Attended]]/Attd_Sheet[[#This Row],[Column1]],"")</f>
        <v/>
      </c>
      <c r="AU2352" s="26"/>
    </row>
    <row r="2353" spans="1:47" hidden="1" x14ac:dyDescent="0.25">
      <c r="A2353" s="42">
        <f>COUNTIFS(Attd_Sheet[Student ID],Attd_Sheet[[#This Row],[Student ID]])</f>
        <v>0</v>
      </c>
      <c r="B2353" s="13"/>
      <c r="C2353" s="13"/>
      <c r="D2353" s="76"/>
      <c r="E2353" s="75"/>
      <c r="F2353" s="15"/>
      <c r="G2353" s="78"/>
      <c r="H2353" s="15"/>
      <c r="I2353" s="193"/>
      <c r="J2353" s="77"/>
      <c r="K2353" s="4"/>
      <c r="L2353" s="4"/>
      <c r="M2353" s="4"/>
      <c r="N2353" s="185"/>
      <c r="O2353" s="4"/>
      <c r="P2353" s="4"/>
      <c r="Q2353" s="4"/>
      <c r="R2353" s="4"/>
      <c r="S2353" s="4"/>
      <c r="T2353" s="4"/>
      <c r="U2353" s="4"/>
      <c r="V2353" s="4"/>
      <c r="W2353" s="185"/>
      <c r="X2353" s="4"/>
      <c r="Y2353" s="4"/>
      <c r="Z2353" s="4"/>
      <c r="AA2353" s="4"/>
      <c r="AB2353" s="4"/>
      <c r="AC2353" s="4"/>
      <c r="AD2353" s="4"/>
      <c r="AE2353" s="236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5">
        <f ca="1">COUNTIFS(INDIRECT(Data!$J$2),"&lt;&gt;")</f>
        <v>0</v>
      </c>
      <c r="AQ2353" s="45">
        <f ca="1">COUNTIFS(INDIRECT(Data!$J$2),"P")</f>
        <v>0</v>
      </c>
      <c r="AR2353" s="45">
        <f ca="1">COUNTIFS(INDIRECT(Data!$J$2),"A")</f>
        <v>0</v>
      </c>
      <c r="AS2353" s="46">
        <f ca="1">COUNTIFS(INDIRECT(Data!$J$2),"L")</f>
        <v>0</v>
      </c>
      <c r="AT2353" s="47" t="str">
        <f ca="1">IFERROR(Attd_Sheet[[#This Row],[Classes Attended]]/Attd_Sheet[[#This Row],[Column1]],"")</f>
        <v/>
      </c>
      <c r="AU2353" s="26"/>
    </row>
    <row r="2354" spans="1:47" hidden="1" x14ac:dyDescent="0.25">
      <c r="A2354" s="42">
        <f>COUNTIFS(Attd_Sheet[Student ID],Attd_Sheet[[#This Row],[Student ID]])</f>
        <v>0</v>
      </c>
      <c r="B2354" s="13"/>
      <c r="C2354" s="13"/>
      <c r="D2354" s="76"/>
      <c r="E2354" s="75"/>
      <c r="F2354" s="15"/>
      <c r="G2354" s="78"/>
      <c r="H2354" s="15"/>
      <c r="I2354" s="193"/>
      <c r="J2354" s="77"/>
      <c r="K2354" s="4"/>
      <c r="L2354" s="4"/>
      <c r="M2354" s="4"/>
      <c r="N2354" s="185"/>
      <c r="O2354" s="4"/>
      <c r="P2354" s="4"/>
      <c r="Q2354" s="4"/>
      <c r="R2354" s="4"/>
      <c r="S2354" s="4"/>
      <c r="T2354" s="4"/>
      <c r="U2354" s="4"/>
      <c r="V2354" s="4"/>
      <c r="W2354" s="185"/>
      <c r="X2354" s="4"/>
      <c r="Y2354" s="4"/>
      <c r="Z2354" s="4"/>
      <c r="AA2354" s="4"/>
      <c r="AB2354" s="4"/>
      <c r="AC2354" s="4"/>
      <c r="AD2354" s="4"/>
      <c r="AE2354" s="236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5">
        <f ca="1">COUNTIFS(INDIRECT(Data!$J$2),"&lt;&gt;")</f>
        <v>0</v>
      </c>
      <c r="AQ2354" s="45">
        <f ca="1">COUNTIFS(INDIRECT(Data!$J$2),"P")</f>
        <v>0</v>
      </c>
      <c r="AR2354" s="45">
        <f ca="1">COUNTIFS(INDIRECT(Data!$J$2),"A")</f>
        <v>0</v>
      </c>
      <c r="AS2354" s="46">
        <f ca="1">COUNTIFS(INDIRECT(Data!$J$2),"L")</f>
        <v>0</v>
      </c>
      <c r="AT2354" s="47" t="str">
        <f ca="1">IFERROR(Attd_Sheet[[#This Row],[Classes Attended]]/Attd_Sheet[[#This Row],[Column1]],"")</f>
        <v/>
      </c>
      <c r="AU2354" s="26"/>
    </row>
    <row r="2355" spans="1:47" hidden="1" x14ac:dyDescent="0.25">
      <c r="A2355" s="42">
        <f>COUNTIFS(Attd_Sheet[Student ID],Attd_Sheet[[#This Row],[Student ID]])</f>
        <v>0</v>
      </c>
      <c r="B2355" s="13"/>
      <c r="C2355" s="13"/>
      <c r="D2355" s="76"/>
      <c r="E2355" s="75"/>
      <c r="F2355" s="15"/>
      <c r="G2355" s="78"/>
      <c r="H2355" s="15"/>
      <c r="I2355" s="193"/>
      <c r="J2355" s="77"/>
      <c r="K2355" s="4"/>
      <c r="L2355" s="4"/>
      <c r="M2355" s="4"/>
      <c r="N2355" s="185"/>
      <c r="O2355" s="4"/>
      <c r="P2355" s="4"/>
      <c r="Q2355" s="4"/>
      <c r="R2355" s="4"/>
      <c r="S2355" s="4"/>
      <c r="T2355" s="4"/>
      <c r="U2355" s="4"/>
      <c r="V2355" s="4"/>
      <c r="W2355" s="185"/>
      <c r="X2355" s="4"/>
      <c r="Y2355" s="4"/>
      <c r="Z2355" s="4"/>
      <c r="AA2355" s="4"/>
      <c r="AB2355" s="4"/>
      <c r="AC2355" s="4"/>
      <c r="AD2355" s="4"/>
      <c r="AE2355" s="236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5">
        <f ca="1">COUNTIFS(INDIRECT(Data!$J$2),"&lt;&gt;")</f>
        <v>0</v>
      </c>
      <c r="AQ2355" s="45">
        <f ca="1">COUNTIFS(INDIRECT(Data!$J$2),"P")</f>
        <v>0</v>
      </c>
      <c r="AR2355" s="45">
        <f ca="1">COUNTIFS(INDIRECT(Data!$J$2),"A")</f>
        <v>0</v>
      </c>
      <c r="AS2355" s="46">
        <f ca="1">COUNTIFS(INDIRECT(Data!$J$2),"L")</f>
        <v>0</v>
      </c>
      <c r="AT2355" s="47" t="str">
        <f ca="1">IFERROR(Attd_Sheet[[#This Row],[Classes Attended]]/Attd_Sheet[[#This Row],[Column1]],"")</f>
        <v/>
      </c>
      <c r="AU2355" s="26"/>
    </row>
    <row r="2356" spans="1:47" hidden="1" x14ac:dyDescent="0.25">
      <c r="A2356" s="42">
        <f>COUNTIFS(Attd_Sheet[Student ID],Attd_Sheet[[#This Row],[Student ID]])</f>
        <v>0</v>
      </c>
      <c r="B2356" s="13"/>
      <c r="C2356" s="13"/>
      <c r="D2356" s="76"/>
      <c r="E2356" s="75"/>
      <c r="F2356" s="15"/>
      <c r="G2356" s="78"/>
      <c r="H2356" s="15"/>
      <c r="I2356" s="193"/>
      <c r="J2356" s="77"/>
      <c r="K2356" s="4"/>
      <c r="L2356" s="4"/>
      <c r="M2356" s="4"/>
      <c r="N2356" s="185"/>
      <c r="O2356" s="4"/>
      <c r="P2356" s="4"/>
      <c r="Q2356" s="4"/>
      <c r="R2356" s="4"/>
      <c r="S2356" s="4"/>
      <c r="T2356" s="4"/>
      <c r="U2356" s="4"/>
      <c r="V2356" s="4"/>
      <c r="W2356" s="185"/>
      <c r="X2356" s="4"/>
      <c r="Y2356" s="4"/>
      <c r="Z2356" s="4"/>
      <c r="AA2356" s="4"/>
      <c r="AB2356" s="4"/>
      <c r="AC2356" s="4"/>
      <c r="AD2356" s="4"/>
      <c r="AE2356" s="236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5">
        <f ca="1">COUNTIFS(INDIRECT(Data!$J$2),"&lt;&gt;")</f>
        <v>0</v>
      </c>
      <c r="AQ2356" s="45">
        <f ca="1">COUNTIFS(INDIRECT(Data!$J$2),"P")</f>
        <v>0</v>
      </c>
      <c r="AR2356" s="45">
        <f ca="1">COUNTIFS(INDIRECT(Data!$J$2),"A")</f>
        <v>0</v>
      </c>
      <c r="AS2356" s="46">
        <f ca="1">COUNTIFS(INDIRECT(Data!$J$2),"L")</f>
        <v>0</v>
      </c>
      <c r="AT2356" s="47" t="str">
        <f ca="1">IFERROR(Attd_Sheet[[#This Row],[Classes Attended]]/Attd_Sheet[[#This Row],[Column1]],"")</f>
        <v/>
      </c>
      <c r="AU2356" s="26"/>
    </row>
    <row r="2357" spans="1:47" hidden="1" x14ac:dyDescent="0.25">
      <c r="A2357" s="42">
        <f>COUNTIFS(Attd_Sheet[Student ID],Attd_Sheet[[#This Row],[Student ID]])</f>
        <v>0</v>
      </c>
      <c r="B2357" s="13"/>
      <c r="C2357" s="13"/>
      <c r="D2357" s="76"/>
      <c r="E2357" s="75"/>
      <c r="F2357" s="15"/>
      <c r="G2357" s="78"/>
      <c r="H2357" s="15"/>
      <c r="I2357" s="193"/>
      <c r="J2357" s="77"/>
      <c r="K2357" s="4"/>
      <c r="L2357" s="4"/>
      <c r="M2357" s="4"/>
      <c r="N2357" s="185"/>
      <c r="O2357" s="4"/>
      <c r="P2357" s="4"/>
      <c r="Q2357" s="4"/>
      <c r="R2357" s="4"/>
      <c r="S2357" s="4"/>
      <c r="T2357" s="4"/>
      <c r="U2357" s="4"/>
      <c r="V2357" s="4"/>
      <c r="W2357" s="185"/>
      <c r="X2357" s="4"/>
      <c r="Y2357" s="4"/>
      <c r="Z2357" s="4"/>
      <c r="AA2357" s="4"/>
      <c r="AB2357" s="4"/>
      <c r="AC2357" s="4"/>
      <c r="AD2357" s="4"/>
      <c r="AE2357" s="236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5">
        <f ca="1">COUNTIFS(INDIRECT(Data!$J$2),"&lt;&gt;")</f>
        <v>0</v>
      </c>
      <c r="AQ2357" s="45">
        <f ca="1">COUNTIFS(INDIRECT(Data!$J$2),"P")</f>
        <v>0</v>
      </c>
      <c r="AR2357" s="45">
        <f ca="1">COUNTIFS(INDIRECT(Data!$J$2),"A")</f>
        <v>0</v>
      </c>
      <c r="AS2357" s="46">
        <f ca="1">COUNTIFS(INDIRECT(Data!$J$2),"L")</f>
        <v>0</v>
      </c>
      <c r="AT2357" s="47" t="str">
        <f ca="1">IFERROR(Attd_Sheet[[#This Row],[Classes Attended]]/Attd_Sheet[[#This Row],[Column1]],"")</f>
        <v/>
      </c>
      <c r="AU2357" s="26"/>
    </row>
    <row r="2358" spans="1:47" hidden="1" x14ac:dyDescent="0.25">
      <c r="A2358" s="42">
        <f>COUNTIFS(Attd_Sheet[Student ID],Attd_Sheet[[#This Row],[Student ID]])</f>
        <v>0</v>
      </c>
      <c r="B2358" s="13"/>
      <c r="C2358" s="13"/>
      <c r="D2358" s="76"/>
      <c r="E2358" s="75"/>
      <c r="F2358" s="15"/>
      <c r="G2358" s="78"/>
      <c r="H2358" s="15"/>
      <c r="I2358" s="193"/>
      <c r="J2358" s="77"/>
      <c r="K2358" s="4"/>
      <c r="L2358" s="4"/>
      <c r="M2358" s="4"/>
      <c r="N2358" s="185"/>
      <c r="O2358" s="4"/>
      <c r="P2358" s="4"/>
      <c r="Q2358" s="4"/>
      <c r="R2358" s="4"/>
      <c r="S2358" s="4"/>
      <c r="T2358" s="4"/>
      <c r="U2358" s="4"/>
      <c r="V2358" s="4"/>
      <c r="W2358" s="185"/>
      <c r="X2358" s="4"/>
      <c r="Y2358" s="4"/>
      <c r="Z2358" s="4"/>
      <c r="AA2358" s="4"/>
      <c r="AB2358" s="4"/>
      <c r="AC2358" s="4"/>
      <c r="AD2358" s="4"/>
      <c r="AE2358" s="236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5">
        <f ca="1">COUNTIFS(INDIRECT(Data!$J$2),"&lt;&gt;")</f>
        <v>0</v>
      </c>
      <c r="AQ2358" s="45">
        <f ca="1">COUNTIFS(INDIRECT(Data!$J$2),"P")</f>
        <v>0</v>
      </c>
      <c r="AR2358" s="45">
        <f ca="1">COUNTIFS(INDIRECT(Data!$J$2),"A")</f>
        <v>0</v>
      </c>
      <c r="AS2358" s="46">
        <f ca="1">COUNTIFS(INDIRECT(Data!$J$2),"L")</f>
        <v>0</v>
      </c>
      <c r="AT2358" s="47" t="str">
        <f ca="1">IFERROR(Attd_Sheet[[#This Row],[Classes Attended]]/Attd_Sheet[[#This Row],[Column1]],"")</f>
        <v/>
      </c>
      <c r="AU2358" s="26"/>
    </row>
    <row r="2359" spans="1:47" hidden="1" x14ac:dyDescent="0.25">
      <c r="A2359" s="42">
        <f>COUNTIFS(Attd_Sheet[Student ID],Attd_Sheet[[#This Row],[Student ID]])</f>
        <v>0</v>
      </c>
      <c r="B2359" s="13"/>
      <c r="C2359" s="13"/>
      <c r="D2359" s="76"/>
      <c r="E2359" s="75"/>
      <c r="F2359" s="15"/>
      <c r="G2359" s="78"/>
      <c r="H2359" s="15"/>
      <c r="I2359" s="193"/>
      <c r="J2359" s="77"/>
      <c r="K2359" s="4"/>
      <c r="L2359" s="4"/>
      <c r="M2359" s="4"/>
      <c r="N2359" s="185"/>
      <c r="O2359" s="4"/>
      <c r="P2359" s="4"/>
      <c r="Q2359" s="4"/>
      <c r="R2359" s="4"/>
      <c r="S2359" s="4"/>
      <c r="T2359" s="4"/>
      <c r="U2359" s="4"/>
      <c r="V2359" s="4"/>
      <c r="W2359" s="185"/>
      <c r="X2359" s="4"/>
      <c r="Y2359" s="4"/>
      <c r="Z2359" s="4"/>
      <c r="AA2359" s="4"/>
      <c r="AB2359" s="4"/>
      <c r="AC2359" s="4"/>
      <c r="AD2359" s="4"/>
      <c r="AE2359" s="236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5">
        <f ca="1">COUNTIFS(INDIRECT(Data!$J$2),"&lt;&gt;")</f>
        <v>0</v>
      </c>
      <c r="AQ2359" s="45">
        <f ca="1">COUNTIFS(INDIRECT(Data!$J$2),"P")</f>
        <v>0</v>
      </c>
      <c r="AR2359" s="45">
        <f ca="1">COUNTIFS(INDIRECT(Data!$J$2),"A")</f>
        <v>0</v>
      </c>
      <c r="AS2359" s="46">
        <f ca="1">COUNTIFS(INDIRECT(Data!$J$2),"L")</f>
        <v>0</v>
      </c>
      <c r="AT2359" s="47" t="str">
        <f ca="1">IFERROR(Attd_Sheet[[#This Row],[Classes Attended]]/Attd_Sheet[[#This Row],[Column1]],"")</f>
        <v/>
      </c>
      <c r="AU2359" s="26"/>
    </row>
    <row r="2360" spans="1:47" hidden="1" x14ac:dyDescent="0.25">
      <c r="A2360" s="42">
        <f>COUNTIFS(Attd_Sheet[Student ID],Attd_Sheet[[#This Row],[Student ID]])</f>
        <v>0</v>
      </c>
      <c r="B2360" s="13"/>
      <c r="C2360" s="13"/>
      <c r="D2360" s="76"/>
      <c r="E2360" s="75"/>
      <c r="F2360" s="15"/>
      <c r="G2360" s="78"/>
      <c r="H2360" s="15"/>
      <c r="I2360" s="193"/>
      <c r="J2360" s="77"/>
      <c r="K2360" s="4"/>
      <c r="L2360" s="4"/>
      <c r="M2360" s="4"/>
      <c r="N2360" s="185"/>
      <c r="O2360" s="4"/>
      <c r="P2360" s="4"/>
      <c r="Q2360" s="4"/>
      <c r="R2360" s="4"/>
      <c r="S2360" s="4"/>
      <c r="T2360" s="4"/>
      <c r="U2360" s="4"/>
      <c r="V2360" s="4"/>
      <c r="W2360" s="185"/>
      <c r="X2360" s="4"/>
      <c r="Y2360" s="4"/>
      <c r="Z2360" s="4"/>
      <c r="AA2360" s="4"/>
      <c r="AB2360" s="4"/>
      <c r="AC2360" s="4"/>
      <c r="AD2360" s="4"/>
      <c r="AE2360" s="236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5">
        <f ca="1">COUNTIFS(INDIRECT(Data!$J$2),"&lt;&gt;")</f>
        <v>0</v>
      </c>
      <c r="AQ2360" s="45">
        <f ca="1">COUNTIFS(INDIRECT(Data!$J$2),"P")</f>
        <v>0</v>
      </c>
      <c r="AR2360" s="45">
        <f ca="1">COUNTIFS(INDIRECT(Data!$J$2),"A")</f>
        <v>0</v>
      </c>
      <c r="AS2360" s="46">
        <f ca="1">COUNTIFS(INDIRECT(Data!$J$2),"L")</f>
        <v>0</v>
      </c>
      <c r="AT2360" s="47" t="str">
        <f ca="1">IFERROR(Attd_Sheet[[#This Row],[Classes Attended]]/Attd_Sheet[[#This Row],[Column1]],"")</f>
        <v/>
      </c>
      <c r="AU2360" s="26"/>
    </row>
    <row r="2361" spans="1:47" hidden="1" x14ac:dyDescent="0.25">
      <c r="A2361" s="42">
        <f>COUNTIFS(Attd_Sheet[Student ID],Attd_Sheet[[#This Row],[Student ID]])</f>
        <v>0</v>
      </c>
      <c r="B2361" s="13"/>
      <c r="C2361" s="13"/>
      <c r="D2361" s="76"/>
      <c r="E2361" s="75"/>
      <c r="F2361" s="15"/>
      <c r="G2361" s="78"/>
      <c r="H2361" s="15"/>
      <c r="I2361" s="193"/>
      <c r="J2361" s="77"/>
      <c r="K2361" s="4"/>
      <c r="L2361" s="4"/>
      <c r="M2361" s="4"/>
      <c r="N2361" s="185"/>
      <c r="O2361" s="4"/>
      <c r="P2361" s="4"/>
      <c r="Q2361" s="4"/>
      <c r="R2361" s="4"/>
      <c r="S2361" s="4"/>
      <c r="T2361" s="4"/>
      <c r="U2361" s="4"/>
      <c r="V2361" s="4"/>
      <c r="W2361" s="185"/>
      <c r="X2361" s="4"/>
      <c r="Y2361" s="4"/>
      <c r="Z2361" s="4"/>
      <c r="AA2361" s="4"/>
      <c r="AB2361" s="4"/>
      <c r="AC2361" s="4"/>
      <c r="AD2361" s="4"/>
      <c r="AE2361" s="236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5">
        <f ca="1">COUNTIFS(INDIRECT(Data!$J$2),"&lt;&gt;")</f>
        <v>0</v>
      </c>
      <c r="AQ2361" s="45">
        <f ca="1">COUNTIFS(INDIRECT(Data!$J$2),"P")</f>
        <v>0</v>
      </c>
      <c r="AR2361" s="45">
        <f ca="1">COUNTIFS(INDIRECT(Data!$J$2),"A")</f>
        <v>0</v>
      </c>
      <c r="AS2361" s="46">
        <f ca="1">COUNTIFS(INDIRECT(Data!$J$2),"L")</f>
        <v>0</v>
      </c>
      <c r="AT2361" s="47" t="str">
        <f ca="1">IFERROR(Attd_Sheet[[#This Row],[Classes Attended]]/Attd_Sheet[[#This Row],[Column1]],"")</f>
        <v/>
      </c>
      <c r="AU2361" s="26"/>
    </row>
    <row r="2362" spans="1:47" hidden="1" x14ac:dyDescent="0.25">
      <c r="A2362" s="42">
        <f>COUNTIFS(Attd_Sheet[Student ID],Attd_Sheet[[#This Row],[Student ID]])</f>
        <v>0</v>
      </c>
      <c r="B2362" s="13"/>
      <c r="C2362" s="13"/>
      <c r="D2362" s="76"/>
      <c r="E2362" s="75"/>
      <c r="F2362" s="15"/>
      <c r="G2362" s="78"/>
      <c r="H2362" s="15"/>
      <c r="I2362" s="193"/>
      <c r="J2362" s="77"/>
      <c r="K2362" s="4"/>
      <c r="L2362" s="4"/>
      <c r="M2362" s="4"/>
      <c r="N2362" s="185"/>
      <c r="O2362" s="4"/>
      <c r="P2362" s="4"/>
      <c r="Q2362" s="4"/>
      <c r="R2362" s="4"/>
      <c r="S2362" s="4"/>
      <c r="T2362" s="4"/>
      <c r="U2362" s="4"/>
      <c r="V2362" s="4"/>
      <c r="W2362" s="185"/>
      <c r="X2362" s="4"/>
      <c r="Y2362" s="4"/>
      <c r="Z2362" s="4"/>
      <c r="AA2362" s="4"/>
      <c r="AB2362" s="4"/>
      <c r="AC2362" s="4"/>
      <c r="AD2362" s="4"/>
      <c r="AE2362" s="236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5">
        <f ca="1">COUNTIFS(INDIRECT(Data!$J$2),"&lt;&gt;")</f>
        <v>0</v>
      </c>
      <c r="AQ2362" s="45">
        <f ca="1">COUNTIFS(INDIRECT(Data!$J$2),"P")</f>
        <v>0</v>
      </c>
      <c r="AR2362" s="45">
        <f ca="1">COUNTIFS(INDIRECT(Data!$J$2),"A")</f>
        <v>0</v>
      </c>
      <c r="AS2362" s="46">
        <f ca="1">COUNTIFS(INDIRECT(Data!$J$2),"L")</f>
        <v>0</v>
      </c>
      <c r="AT2362" s="47" t="str">
        <f ca="1">IFERROR(Attd_Sheet[[#This Row],[Classes Attended]]/Attd_Sheet[[#This Row],[Column1]],"")</f>
        <v/>
      </c>
      <c r="AU2362" s="26"/>
    </row>
    <row r="2363" spans="1:47" hidden="1" x14ac:dyDescent="0.25">
      <c r="A2363" s="42">
        <f>COUNTIFS(Attd_Sheet[Student ID],Attd_Sheet[[#This Row],[Student ID]])</f>
        <v>0</v>
      </c>
      <c r="B2363" s="13"/>
      <c r="C2363" s="13"/>
      <c r="D2363" s="76"/>
      <c r="E2363" s="75"/>
      <c r="F2363" s="15"/>
      <c r="G2363" s="78"/>
      <c r="H2363" s="15"/>
      <c r="I2363" s="193"/>
      <c r="J2363" s="77"/>
      <c r="K2363" s="4"/>
      <c r="L2363" s="4"/>
      <c r="M2363" s="4"/>
      <c r="N2363" s="185"/>
      <c r="O2363" s="4"/>
      <c r="P2363" s="4"/>
      <c r="Q2363" s="4"/>
      <c r="R2363" s="4"/>
      <c r="S2363" s="4"/>
      <c r="T2363" s="4"/>
      <c r="U2363" s="4"/>
      <c r="V2363" s="4"/>
      <c r="W2363" s="185"/>
      <c r="X2363" s="4"/>
      <c r="Y2363" s="4"/>
      <c r="Z2363" s="4"/>
      <c r="AA2363" s="4"/>
      <c r="AB2363" s="4"/>
      <c r="AC2363" s="4"/>
      <c r="AD2363" s="4"/>
      <c r="AE2363" s="236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5">
        <f ca="1">COUNTIFS(INDIRECT(Data!$J$2),"&lt;&gt;")</f>
        <v>0</v>
      </c>
      <c r="AQ2363" s="45">
        <f ca="1">COUNTIFS(INDIRECT(Data!$J$2),"P")</f>
        <v>0</v>
      </c>
      <c r="AR2363" s="45">
        <f ca="1">COUNTIFS(INDIRECT(Data!$J$2),"A")</f>
        <v>0</v>
      </c>
      <c r="AS2363" s="46">
        <f ca="1">COUNTIFS(INDIRECT(Data!$J$2),"L")</f>
        <v>0</v>
      </c>
      <c r="AT2363" s="47" t="str">
        <f ca="1">IFERROR(Attd_Sheet[[#This Row],[Classes Attended]]/Attd_Sheet[[#This Row],[Column1]],"")</f>
        <v/>
      </c>
      <c r="AU2363" s="26"/>
    </row>
    <row r="2364" spans="1:47" hidden="1" x14ac:dyDescent="0.25">
      <c r="A2364" s="42">
        <f>COUNTIFS(Attd_Sheet[Student ID],Attd_Sheet[[#This Row],[Student ID]])</f>
        <v>0</v>
      </c>
      <c r="B2364" s="13"/>
      <c r="C2364" s="13"/>
      <c r="D2364" s="76"/>
      <c r="E2364" s="75"/>
      <c r="F2364" s="15"/>
      <c r="G2364" s="78"/>
      <c r="H2364" s="15"/>
      <c r="I2364" s="193"/>
      <c r="J2364" s="77"/>
      <c r="K2364" s="4"/>
      <c r="L2364" s="4"/>
      <c r="M2364" s="4"/>
      <c r="N2364" s="185"/>
      <c r="O2364" s="4"/>
      <c r="P2364" s="4"/>
      <c r="Q2364" s="4"/>
      <c r="R2364" s="4"/>
      <c r="S2364" s="4"/>
      <c r="T2364" s="4"/>
      <c r="U2364" s="4"/>
      <c r="V2364" s="4"/>
      <c r="W2364" s="185"/>
      <c r="X2364" s="4"/>
      <c r="Y2364" s="4"/>
      <c r="Z2364" s="4"/>
      <c r="AA2364" s="4"/>
      <c r="AB2364" s="4"/>
      <c r="AC2364" s="4"/>
      <c r="AD2364" s="4"/>
      <c r="AE2364" s="236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5">
        <f ca="1">COUNTIFS(INDIRECT(Data!$J$2),"&lt;&gt;")</f>
        <v>0</v>
      </c>
      <c r="AQ2364" s="45">
        <f ca="1">COUNTIFS(INDIRECT(Data!$J$2),"P")</f>
        <v>0</v>
      </c>
      <c r="AR2364" s="45">
        <f ca="1">COUNTIFS(INDIRECT(Data!$J$2),"A")</f>
        <v>0</v>
      </c>
      <c r="AS2364" s="46">
        <f ca="1">COUNTIFS(INDIRECT(Data!$J$2),"L")</f>
        <v>0</v>
      </c>
      <c r="AT2364" s="47" t="str">
        <f ca="1">IFERROR(Attd_Sheet[[#This Row],[Classes Attended]]/Attd_Sheet[[#This Row],[Column1]],"")</f>
        <v/>
      </c>
      <c r="AU2364" s="26"/>
    </row>
    <row r="2365" spans="1:47" hidden="1" x14ac:dyDescent="0.25">
      <c r="A2365" s="42">
        <f>COUNTIFS(Attd_Sheet[Student ID],Attd_Sheet[[#This Row],[Student ID]])</f>
        <v>0</v>
      </c>
      <c r="B2365" s="13"/>
      <c r="C2365" s="13"/>
      <c r="D2365" s="76"/>
      <c r="E2365" s="75"/>
      <c r="F2365" s="15"/>
      <c r="G2365" s="78"/>
      <c r="H2365" s="15"/>
      <c r="I2365" s="193"/>
      <c r="J2365" s="77"/>
      <c r="K2365" s="4"/>
      <c r="L2365" s="4"/>
      <c r="M2365" s="4"/>
      <c r="N2365" s="185"/>
      <c r="O2365" s="4"/>
      <c r="P2365" s="4"/>
      <c r="Q2365" s="4"/>
      <c r="R2365" s="4"/>
      <c r="S2365" s="4"/>
      <c r="T2365" s="4"/>
      <c r="U2365" s="4"/>
      <c r="V2365" s="4"/>
      <c r="W2365" s="185"/>
      <c r="X2365" s="4"/>
      <c r="Y2365" s="4"/>
      <c r="Z2365" s="4"/>
      <c r="AA2365" s="4"/>
      <c r="AB2365" s="4"/>
      <c r="AC2365" s="4"/>
      <c r="AD2365" s="4"/>
      <c r="AE2365" s="236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5">
        <f ca="1">COUNTIFS(INDIRECT(Data!$J$2),"&lt;&gt;")</f>
        <v>0</v>
      </c>
      <c r="AQ2365" s="45">
        <f ca="1">COUNTIFS(INDIRECT(Data!$J$2),"P")</f>
        <v>0</v>
      </c>
      <c r="AR2365" s="45">
        <f ca="1">COUNTIFS(INDIRECT(Data!$J$2),"A")</f>
        <v>0</v>
      </c>
      <c r="AS2365" s="46">
        <f ca="1">COUNTIFS(INDIRECT(Data!$J$2),"L")</f>
        <v>0</v>
      </c>
      <c r="AT2365" s="47" t="str">
        <f ca="1">IFERROR(Attd_Sheet[[#This Row],[Classes Attended]]/Attd_Sheet[[#This Row],[Column1]],"")</f>
        <v/>
      </c>
      <c r="AU2365" s="26"/>
    </row>
    <row r="2366" spans="1:47" hidden="1" x14ac:dyDescent="0.25">
      <c r="A2366" s="42">
        <f>COUNTIFS(Attd_Sheet[Student ID],Attd_Sheet[[#This Row],[Student ID]])</f>
        <v>0</v>
      </c>
      <c r="B2366" s="13"/>
      <c r="C2366" s="13"/>
      <c r="D2366" s="76"/>
      <c r="E2366" s="75"/>
      <c r="F2366" s="15"/>
      <c r="G2366" s="78"/>
      <c r="H2366" s="15"/>
      <c r="I2366" s="193"/>
      <c r="J2366" s="77"/>
      <c r="K2366" s="4"/>
      <c r="L2366" s="4"/>
      <c r="M2366" s="4"/>
      <c r="N2366" s="185"/>
      <c r="O2366" s="4"/>
      <c r="P2366" s="4"/>
      <c r="Q2366" s="4"/>
      <c r="R2366" s="4"/>
      <c r="S2366" s="4"/>
      <c r="T2366" s="4"/>
      <c r="U2366" s="4"/>
      <c r="V2366" s="4"/>
      <c r="W2366" s="185"/>
      <c r="X2366" s="4"/>
      <c r="Y2366" s="4"/>
      <c r="Z2366" s="4"/>
      <c r="AA2366" s="4"/>
      <c r="AB2366" s="4"/>
      <c r="AC2366" s="4"/>
      <c r="AD2366" s="4"/>
      <c r="AE2366" s="236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5">
        <f ca="1">COUNTIFS(INDIRECT(Data!$J$2),"&lt;&gt;")</f>
        <v>0</v>
      </c>
      <c r="AQ2366" s="45">
        <f ca="1">COUNTIFS(INDIRECT(Data!$J$2),"P")</f>
        <v>0</v>
      </c>
      <c r="AR2366" s="45">
        <f ca="1">COUNTIFS(INDIRECT(Data!$J$2),"A")</f>
        <v>0</v>
      </c>
      <c r="AS2366" s="46">
        <f ca="1">COUNTIFS(INDIRECT(Data!$J$2),"L")</f>
        <v>0</v>
      </c>
      <c r="AT2366" s="47" t="str">
        <f ca="1">IFERROR(Attd_Sheet[[#This Row],[Classes Attended]]/Attd_Sheet[[#This Row],[Column1]],"")</f>
        <v/>
      </c>
      <c r="AU2366" s="26"/>
    </row>
    <row r="2367" spans="1:47" hidden="1" x14ac:dyDescent="0.25">
      <c r="A2367" s="42">
        <f>COUNTIFS(Attd_Sheet[Student ID],Attd_Sheet[[#This Row],[Student ID]])</f>
        <v>0</v>
      </c>
      <c r="B2367" s="13"/>
      <c r="C2367" s="13"/>
      <c r="D2367" s="76"/>
      <c r="E2367" s="75"/>
      <c r="F2367" s="15"/>
      <c r="G2367" s="78"/>
      <c r="H2367" s="15"/>
      <c r="I2367" s="193"/>
      <c r="J2367" s="77"/>
      <c r="K2367" s="4"/>
      <c r="L2367" s="4"/>
      <c r="M2367" s="4"/>
      <c r="N2367" s="185"/>
      <c r="O2367" s="4"/>
      <c r="P2367" s="4"/>
      <c r="Q2367" s="4"/>
      <c r="R2367" s="4"/>
      <c r="S2367" s="4"/>
      <c r="T2367" s="4"/>
      <c r="U2367" s="4"/>
      <c r="V2367" s="4"/>
      <c r="W2367" s="185"/>
      <c r="X2367" s="4"/>
      <c r="Y2367" s="4"/>
      <c r="Z2367" s="4"/>
      <c r="AA2367" s="4"/>
      <c r="AB2367" s="4"/>
      <c r="AC2367" s="4"/>
      <c r="AD2367" s="4"/>
      <c r="AE2367" s="236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5">
        <f ca="1">COUNTIFS(INDIRECT(Data!$J$2),"&lt;&gt;")</f>
        <v>0</v>
      </c>
      <c r="AQ2367" s="45">
        <f ca="1">COUNTIFS(INDIRECT(Data!$J$2),"P")</f>
        <v>0</v>
      </c>
      <c r="AR2367" s="45">
        <f ca="1">COUNTIFS(INDIRECT(Data!$J$2),"A")</f>
        <v>0</v>
      </c>
      <c r="AS2367" s="46">
        <f ca="1">COUNTIFS(INDIRECT(Data!$J$2),"L")</f>
        <v>0</v>
      </c>
      <c r="AT2367" s="47" t="str">
        <f ca="1">IFERROR(Attd_Sheet[[#This Row],[Classes Attended]]/Attd_Sheet[[#This Row],[Column1]],"")</f>
        <v/>
      </c>
      <c r="AU2367" s="26"/>
    </row>
    <row r="2368" spans="1:47" hidden="1" x14ac:dyDescent="0.25">
      <c r="A2368" s="42">
        <f>COUNTIFS(Attd_Sheet[Student ID],Attd_Sheet[[#This Row],[Student ID]])</f>
        <v>0</v>
      </c>
      <c r="B2368" s="13"/>
      <c r="C2368" s="13"/>
      <c r="D2368" s="76"/>
      <c r="E2368" s="75"/>
      <c r="F2368" s="15"/>
      <c r="G2368" s="78"/>
      <c r="H2368" s="15"/>
      <c r="I2368" s="193"/>
      <c r="J2368" s="77"/>
      <c r="K2368" s="4"/>
      <c r="L2368" s="4"/>
      <c r="M2368" s="4"/>
      <c r="N2368" s="185"/>
      <c r="O2368" s="4"/>
      <c r="P2368" s="4"/>
      <c r="Q2368" s="4"/>
      <c r="R2368" s="4"/>
      <c r="S2368" s="4"/>
      <c r="T2368" s="4"/>
      <c r="U2368" s="4"/>
      <c r="V2368" s="4"/>
      <c r="W2368" s="185"/>
      <c r="X2368" s="4"/>
      <c r="Y2368" s="4"/>
      <c r="Z2368" s="4"/>
      <c r="AA2368" s="4"/>
      <c r="AB2368" s="4"/>
      <c r="AC2368" s="4"/>
      <c r="AD2368" s="4"/>
      <c r="AE2368" s="236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5">
        <f ca="1">COUNTIFS(INDIRECT(Data!$J$2),"&lt;&gt;")</f>
        <v>0</v>
      </c>
      <c r="AQ2368" s="45">
        <f ca="1">COUNTIFS(INDIRECT(Data!$J$2),"P")</f>
        <v>0</v>
      </c>
      <c r="AR2368" s="45">
        <f ca="1">COUNTIFS(INDIRECT(Data!$J$2),"A")</f>
        <v>0</v>
      </c>
      <c r="AS2368" s="46">
        <f ca="1">COUNTIFS(INDIRECT(Data!$J$2),"L")</f>
        <v>0</v>
      </c>
      <c r="AT2368" s="47" t="str">
        <f ca="1">IFERROR(Attd_Sheet[[#This Row],[Classes Attended]]/Attd_Sheet[[#This Row],[Column1]],"")</f>
        <v/>
      </c>
      <c r="AU2368" s="26"/>
    </row>
    <row r="2369" spans="1:47" hidden="1" x14ac:dyDescent="0.25">
      <c r="A2369" s="42">
        <f>COUNTIFS(Attd_Sheet[Student ID],Attd_Sheet[[#This Row],[Student ID]])</f>
        <v>0</v>
      </c>
      <c r="B2369" s="13"/>
      <c r="C2369" s="13"/>
      <c r="D2369" s="76"/>
      <c r="E2369" s="75"/>
      <c r="F2369" s="15"/>
      <c r="G2369" s="78"/>
      <c r="H2369" s="15"/>
      <c r="I2369" s="193"/>
      <c r="J2369" s="77"/>
      <c r="K2369" s="4"/>
      <c r="L2369" s="4"/>
      <c r="M2369" s="4"/>
      <c r="N2369" s="185"/>
      <c r="O2369" s="4"/>
      <c r="P2369" s="4"/>
      <c r="Q2369" s="4"/>
      <c r="R2369" s="4"/>
      <c r="S2369" s="4"/>
      <c r="T2369" s="4"/>
      <c r="U2369" s="4"/>
      <c r="V2369" s="4"/>
      <c r="W2369" s="185"/>
      <c r="X2369" s="4"/>
      <c r="Y2369" s="4"/>
      <c r="Z2369" s="4"/>
      <c r="AA2369" s="4"/>
      <c r="AB2369" s="4"/>
      <c r="AC2369" s="4"/>
      <c r="AD2369" s="4"/>
      <c r="AE2369" s="236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5">
        <f ca="1">COUNTIFS(INDIRECT(Data!$J$2),"&lt;&gt;")</f>
        <v>0</v>
      </c>
      <c r="AQ2369" s="45">
        <f ca="1">COUNTIFS(INDIRECT(Data!$J$2),"P")</f>
        <v>0</v>
      </c>
      <c r="AR2369" s="45">
        <f ca="1">COUNTIFS(INDIRECT(Data!$J$2),"A")</f>
        <v>0</v>
      </c>
      <c r="AS2369" s="46">
        <f ca="1">COUNTIFS(INDIRECT(Data!$J$2),"L")</f>
        <v>0</v>
      </c>
      <c r="AT2369" s="47" t="str">
        <f ca="1">IFERROR(Attd_Sheet[[#This Row],[Classes Attended]]/Attd_Sheet[[#This Row],[Column1]],"")</f>
        <v/>
      </c>
      <c r="AU2369" s="26"/>
    </row>
    <row r="2370" spans="1:47" hidden="1" x14ac:dyDescent="0.25">
      <c r="A2370" s="42">
        <f>COUNTIFS(Attd_Sheet[Student ID],Attd_Sheet[[#This Row],[Student ID]])</f>
        <v>0</v>
      </c>
      <c r="B2370" s="13"/>
      <c r="C2370" s="13"/>
      <c r="D2370" s="76"/>
      <c r="E2370" s="75"/>
      <c r="F2370" s="15"/>
      <c r="G2370" s="78"/>
      <c r="H2370" s="15"/>
      <c r="I2370" s="193"/>
      <c r="J2370" s="77"/>
      <c r="K2370" s="4"/>
      <c r="L2370" s="4"/>
      <c r="M2370" s="4"/>
      <c r="N2370" s="185"/>
      <c r="O2370" s="4"/>
      <c r="P2370" s="4"/>
      <c r="Q2370" s="4"/>
      <c r="R2370" s="4"/>
      <c r="S2370" s="4"/>
      <c r="T2370" s="4"/>
      <c r="U2370" s="4"/>
      <c r="V2370" s="4"/>
      <c r="W2370" s="185"/>
      <c r="X2370" s="4"/>
      <c r="Y2370" s="4"/>
      <c r="Z2370" s="4"/>
      <c r="AA2370" s="4"/>
      <c r="AB2370" s="4"/>
      <c r="AC2370" s="4"/>
      <c r="AD2370" s="4"/>
      <c r="AE2370" s="236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5">
        <f ca="1">COUNTIFS(INDIRECT(Data!$J$2),"&lt;&gt;")</f>
        <v>0</v>
      </c>
      <c r="AQ2370" s="45">
        <f ca="1">COUNTIFS(INDIRECT(Data!$J$2),"P")</f>
        <v>0</v>
      </c>
      <c r="AR2370" s="45">
        <f ca="1">COUNTIFS(INDIRECT(Data!$J$2),"A")</f>
        <v>0</v>
      </c>
      <c r="AS2370" s="46">
        <f ca="1">COUNTIFS(INDIRECT(Data!$J$2),"L")</f>
        <v>0</v>
      </c>
      <c r="AT2370" s="47" t="str">
        <f ca="1">IFERROR(Attd_Sheet[[#This Row],[Classes Attended]]/Attd_Sheet[[#This Row],[Column1]],"")</f>
        <v/>
      </c>
      <c r="AU2370" s="26"/>
    </row>
    <row r="2371" spans="1:47" hidden="1" x14ac:dyDescent="0.25">
      <c r="A2371" s="42">
        <f>COUNTIFS(Attd_Sheet[Student ID],Attd_Sheet[[#This Row],[Student ID]])</f>
        <v>0</v>
      </c>
      <c r="B2371" s="13"/>
      <c r="C2371" s="13"/>
      <c r="D2371" s="76"/>
      <c r="E2371" s="75"/>
      <c r="F2371" s="15"/>
      <c r="G2371" s="78"/>
      <c r="H2371" s="15"/>
      <c r="I2371" s="193"/>
      <c r="J2371" s="77"/>
      <c r="K2371" s="4"/>
      <c r="L2371" s="4"/>
      <c r="M2371" s="4"/>
      <c r="N2371" s="185"/>
      <c r="O2371" s="4"/>
      <c r="P2371" s="4"/>
      <c r="Q2371" s="4"/>
      <c r="R2371" s="4"/>
      <c r="S2371" s="4"/>
      <c r="T2371" s="4"/>
      <c r="U2371" s="4"/>
      <c r="V2371" s="4"/>
      <c r="W2371" s="185"/>
      <c r="X2371" s="4"/>
      <c r="Y2371" s="4"/>
      <c r="Z2371" s="4"/>
      <c r="AA2371" s="4"/>
      <c r="AB2371" s="4"/>
      <c r="AC2371" s="4"/>
      <c r="AD2371" s="4"/>
      <c r="AE2371" s="236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5">
        <f ca="1">COUNTIFS(INDIRECT(Data!$J$2),"&lt;&gt;")</f>
        <v>0</v>
      </c>
      <c r="AQ2371" s="45">
        <f ca="1">COUNTIFS(INDIRECT(Data!$J$2),"P")</f>
        <v>0</v>
      </c>
      <c r="AR2371" s="45">
        <f ca="1">COUNTIFS(INDIRECT(Data!$J$2),"A")</f>
        <v>0</v>
      </c>
      <c r="AS2371" s="46">
        <f ca="1">COUNTIFS(INDIRECT(Data!$J$2),"L")</f>
        <v>0</v>
      </c>
      <c r="AT2371" s="47" t="str">
        <f ca="1">IFERROR(Attd_Sheet[[#This Row],[Classes Attended]]/Attd_Sheet[[#This Row],[Column1]],"")</f>
        <v/>
      </c>
      <c r="AU2371" s="26"/>
    </row>
    <row r="2372" spans="1:47" hidden="1" x14ac:dyDescent="0.25">
      <c r="A2372" s="42">
        <f>COUNTIFS(Attd_Sheet[Student ID],Attd_Sheet[[#This Row],[Student ID]])</f>
        <v>0</v>
      </c>
      <c r="B2372" s="13"/>
      <c r="C2372" s="13"/>
      <c r="D2372" s="76"/>
      <c r="E2372" s="75"/>
      <c r="F2372" s="15"/>
      <c r="G2372" s="78"/>
      <c r="H2372" s="15"/>
      <c r="I2372" s="193"/>
      <c r="J2372" s="77"/>
      <c r="K2372" s="4"/>
      <c r="L2372" s="4"/>
      <c r="M2372" s="4"/>
      <c r="N2372" s="185"/>
      <c r="O2372" s="4"/>
      <c r="P2372" s="4"/>
      <c r="Q2372" s="4"/>
      <c r="R2372" s="4"/>
      <c r="S2372" s="4"/>
      <c r="T2372" s="4"/>
      <c r="U2372" s="4"/>
      <c r="V2372" s="4"/>
      <c r="W2372" s="185"/>
      <c r="X2372" s="4"/>
      <c r="Y2372" s="4"/>
      <c r="Z2372" s="4"/>
      <c r="AA2372" s="4"/>
      <c r="AB2372" s="4"/>
      <c r="AC2372" s="4"/>
      <c r="AD2372" s="4"/>
      <c r="AE2372" s="236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5">
        <f ca="1">COUNTIFS(INDIRECT(Data!$J$2),"&lt;&gt;")</f>
        <v>0</v>
      </c>
      <c r="AQ2372" s="45">
        <f ca="1">COUNTIFS(INDIRECT(Data!$J$2),"P")</f>
        <v>0</v>
      </c>
      <c r="AR2372" s="45">
        <f ca="1">COUNTIFS(INDIRECT(Data!$J$2),"A")</f>
        <v>0</v>
      </c>
      <c r="AS2372" s="46">
        <f ca="1">COUNTIFS(INDIRECT(Data!$J$2),"L")</f>
        <v>0</v>
      </c>
      <c r="AT2372" s="47" t="str">
        <f ca="1">IFERROR(Attd_Sheet[[#This Row],[Classes Attended]]/Attd_Sheet[[#This Row],[Column1]],"")</f>
        <v/>
      </c>
      <c r="AU2372" s="26"/>
    </row>
    <row r="2373" spans="1:47" hidden="1" x14ac:dyDescent="0.25">
      <c r="A2373" s="42">
        <f>COUNTIFS(Attd_Sheet[Student ID],Attd_Sheet[[#This Row],[Student ID]])</f>
        <v>0</v>
      </c>
      <c r="B2373" s="13"/>
      <c r="C2373" s="13"/>
      <c r="D2373" s="76"/>
      <c r="E2373" s="75"/>
      <c r="F2373" s="15"/>
      <c r="G2373" s="78"/>
      <c r="H2373" s="15"/>
      <c r="I2373" s="193"/>
      <c r="J2373" s="77"/>
      <c r="K2373" s="4"/>
      <c r="L2373" s="4"/>
      <c r="M2373" s="4"/>
      <c r="N2373" s="185"/>
      <c r="O2373" s="4"/>
      <c r="P2373" s="4"/>
      <c r="Q2373" s="4"/>
      <c r="R2373" s="4"/>
      <c r="S2373" s="4"/>
      <c r="T2373" s="4"/>
      <c r="U2373" s="4"/>
      <c r="V2373" s="4"/>
      <c r="W2373" s="185"/>
      <c r="X2373" s="4"/>
      <c r="Y2373" s="4"/>
      <c r="Z2373" s="4"/>
      <c r="AA2373" s="4"/>
      <c r="AB2373" s="4"/>
      <c r="AC2373" s="4"/>
      <c r="AD2373" s="4"/>
      <c r="AE2373" s="236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5">
        <f ca="1">COUNTIFS(INDIRECT(Data!$J$2),"&lt;&gt;")</f>
        <v>0</v>
      </c>
      <c r="AQ2373" s="45">
        <f ca="1">COUNTIFS(INDIRECT(Data!$J$2),"P")</f>
        <v>0</v>
      </c>
      <c r="AR2373" s="45">
        <f ca="1">COUNTIFS(INDIRECT(Data!$J$2),"A")</f>
        <v>0</v>
      </c>
      <c r="AS2373" s="46">
        <f ca="1">COUNTIFS(INDIRECT(Data!$J$2),"L")</f>
        <v>0</v>
      </c>
      <c r="AT2373" s="47" t="str">
        <f ca="1">IFERROR(Attd_Sheet[[#This Row],[Classes Attended]]/Attd_Sheet[[#This Row],[Column1]],"")</f>
        <v/>
      </c>
      <c r="AU2373" s="26"/>
    </row>
    <row r="2374" spans="1:47" hidden="1" x14ac:dyDescent="0.25">
      <c r="A2374" s="42">
        <f>COUNTIFS(Attd_Sheet[Student ID],Attd_Sheet[[#This Row],[Student ID]])</f>
        <v>0</v>
      </c>
      <c r="B2374" s="13"/>
      <c r="C2374" s="13"/>
      <c r="D2374" s="76"/>
      <c r="E2374" s="75"/>
      <c r="F2374" s="15"/>
      <c r="G2374" s="78"/>
      <c r="H2374" s="15"/>
      <c r="I2374" s="193"/>
      <c r="J2374" s="77"/>
      <c r="K2374" s="4"/>
      <c r="L2374" s="4"/>
      <c r="M2374" s="4"/>
      <c r="N2374" s="185"/>
      <c r="O2374" s="4"/>
      <c r="P2374" s="4"/>
      <c r="Q2374" s="4"/>
      <c r="R2374" s="4"/>
      <c r="S2374" s="4"/>
      <c r="T2374" s="4"/>
      <c r="U2374" s="4"/>
      <c r="V2374" s="4"/>
      <c r="W2374" s="185"/>
      <c r="X2374" s="4"/>
      <c r="Y2374" s="4"/>
      <c r="Z2374" s="4"/>
      <c r="AA2374" s="4"/>
      <c r="AB2374" s="4"/>
      <c r="AC2374" s="4"/>
      <c r="AD2374" s="4"/>
      <c r="AE2374" s="236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5">
        <f ca="1">COUNTIFS(INDIRECT(Data!$J$2),"&lt;&gt;")</f>
        <v>0</v>
      </c>
      <c r="AQ2374" s="45">
        <f ca="1">COUNTIFS(INDIRECT(Data!$J$2),"P")</f>
        <v>0</v>
      </c>
      <c r="AR2374" s="45">
        <f ca="1">COUNTIFS(INDIRECT(Data!$J$2),"A")</f>
        <v>0</v>
      </c>
      <c r="AS2374" s="46">
        <f ca="1">COUNTIFS(INDIRECT(Data!$J$2),"L")</f>
        <v>0</v>
      </c>
      <c r="AT2374" s="47" t="str">
        <f ca="1">IFERROR(Attd_Sheet[[#This Row],[Classes Attended]]/Attd_Sheet[[#This Row],[Column1]],"")</f>
        <v/>
      </c>
      <c r="AU2374" s="26"/>
    </row>
    <row r="2375" spans="1:47" hidden="1" x14ac:dyDescent="0.25">
      <c r="A2375" s="42">
        <f>COUNTIFS(Attd_Sheet[Student ID],Attd_Sheet[[#This Row],[Student ID]])</f>
        <v>0</v>
      </c>
      <c r="B2375" s="13"/>
      <c r="C2375" s="13"/>
      <c r="D2375" s="76"/>
      <c r="E2375" s="75"/>
      <c r="F2375" s="15"/>
      <c r="G2375" s="78"/>
      <c r="H2375" s="15"/>
      <c r="I2375" s="193"/>
      <c r="J2375" s="77"/>
      <c r="K2375" s="4"/>
      <c r="L2375" s="4"/>
      <c r="M2375" s="4"/>
      <c r="N2375" s="185"/>
      <c r="O2375" s="4"/>
      <c r="P2375" s="4"/>
      <c r="Q2375" s="4"/>
      <c r="R2375" s="4"/>
      <c r="S2375" s="4"/>
      <c r="T2375" s="4"/>
      <c r="U2375" s="4"/>
      <c r="V2375" s="4"/>
      <c r="W2375" s="185"/>
      <c r="X2375" s="4"/>
      <c r="Y2375" s="4"/>
      <c r="Z2375" s="4"/>
      <c r="AA2375" s="4"/>
      <c r="AB2375" s="4"/>
      <c r="AC2375" s="4"/>
      <c r="AD2375" s="4"/>
      <c r="AE2375" s="236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5">
        <f ca="1">COUNTIFS(INDIRECT(Data!$J$2),"&lt;&gt;")</f>
        <v>0</v>
      </c>
      <c r="AQ2375" s="45">
        <f ca="1">COUNTIFS(INDIRECT(Data!$J$2),"P")</f>
        <v>0</v>
      </c>
      <c r="AR2375" s="45">
        <f ca="1">COUNTIFS(INDIRECT(Data!$J$2),"A")</f>
        <v>0</v>
      </c>
      <c r="AS2375" s="46">
        <f ca="1">COUNTIFS(INDIRECT(Data!$J$2),"L")</f>
        <v>0</v>
      </c>
      <c r="AT2375" s="47" t="str">
        <f ca="1">IFERROR(Attd_Sheet[[#This Row],[Classes Attended]]/Attd_Sheet[[#This Row],[Column1]],"")</f>
        <v/>
      </c>
      <c r="AU2375" s="26"/>
    </row>
    <row r="2376" spans="1:47" hidden="1" x14ac:dyDescent="0.25">
      <c r="A2376" s="42">
        <f>COUNTIFS(Attd_Sheet[Student ID],Attd_Sheet[[#This Row],[Student ID]])</f>
        <v>0</v>
      </c>
      <c r="B2376" s="13"/>
      <c r="C2376" s="13"/>
      <c r="D2376" s="76"/>
      <c r="E2376" s="75"/>
      <c r="F2376" s="15"/>
      <c r="G2376" s="78"/>
      <c r="H2376" s="15"/>
      <c r="I2376" s="193"/>
      <c r="J2376" s="77"/>
      <c r="K2376" s="4"/>
      <c r="L2376" s="4"/>
      <c r="M2376" s="4"/>
      <c r="N2376" s="185"/>
      <c r="O2376" s="4"/>
      <c r="P2376" s="4"/>
      <c r="Q2376" s="4"/>
      <c r="R2376" s="4"/>
      <c r="S2376" s="4"/>
      <c r="T2376" s="4"/>
      <c r="U2376" s="4"/>
      <c r="V2376" s="4"/>
      <c r="W2376" s="185"/>
      <c r="X2376" s="4"/>
      <c r="Y2376" s="4"/>
      <c r="Z2376" s="4"/>
      <c r="AA2376" s="4"/>
      <c r="AB2376" s="4"/>
      <c r="AC2376" s="4"/>
      <c r="AD2376" s="4"/>
      <c r="AE2376" s="236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5">
        <f ca="1">COUNTIFS(INDIRECT(Data!$J$2),"&lt;&gt;")</f>
        <v>0</v>
      </c>
      <c r="AQ2376" s="45">
        <f ca="1">COUNTIFS(INDIRECT(Data!$J$2),"P")</f>
        <v>0</v>
      </c>
      <c r="AR2376" s="45">
        <f ca="1">COUNTIFS(INDIRECT(Data!$J$2),"A")</f>
        <v>0</v>
      </c>
      <c r="AS2376" s="46">
        <f ca="1">COUNTIFS(INDIRECT(Data!$J$2),"L")</f>
        <v>0</v>
      </c>
      <c r="AT2376" s="47" t="str">
        <f ca="1">IFERROR(Attd_Sheet[[#This Row],[Classes Attended]]/Attd_Sheet[[#This Row],[Column1]],"")</f>
        <v/>
      </c>
      <c r="AU2376" s="26"/>
    </row>
    <row r="2377" spans="1:47" hidden="1" x14ac:dyDescent="0.25">
      <c r="A2377" s="42">
        <f>COUNTIFS(Attd_Sheet[Student ID],Attd_Sheet[[#This Row],[Student ID]])</f>
        <v>0</v>
      </c>
      <c r="B2377" s="13"/>
      <c r="C2377" s="13"/>
      <c r="D2377" s="76"/>
      <c r="E2377" s="75"/>
      <c r="F2377" s="15"/>
      <c r="G2377" s="78"/>
      <c r="H2377" s="15"/>
      <c r="I2377" s="193"/>
      <c r="J2377" s="77"/>
      <c r="K2377" s="4"/>
      <c r="L2377" s="4"/>
      <c r="M2377" s="4"/>
      <c r="N2377" s="185"/>
      <c r="O2377" s="4"/>
      <c r="P2377" s="4"/>
      <c r="Q2377" s="4"/>
      <c r="R2377" s="4"/>
      <c r="S2377" s="4"/>
      <c r="T2377" s="4"/>
      <c r="U2377" s="4"/>
      <c r="V2377" s="4"/>
      <c r="W2377" s="185"/>
      <c r="X2377" s="4"/>
      <c r="Y2377" s="4"/>
      <c r="Z2377" s="4"/>
      <c r="AA2377" s="4"/>
      <c r="AB2377" s="4"/>
      <c r="AC2377" s="4"/>
      <c r="AD2377" s="4"/>
      <c r="AE2377" s="236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5">
        <f ca="1">COUNTIFS(INDIRECT(Data!$J$2),"&lt;&gt;")</f>
        <v>0</v>
      </c>
      <c r="AQ2377" s="45">
        <f ca="1">COUNTIFS(INDIRECT(Data!$J$2),"P")</f>
        <v>0</v>
      </c>
      <c r="AR2377" s="45">
        <f ca="1">COUNTIFS(INDIRECT(Data!$J$2),"A")</f>
        <v>0</v>
      </c>
      <c r="AS2377" s="46">
        <f ca="1">COUNTIFS(INDIRECT(Data!$J$2),"L")</f>
        <v>0</v>
      </c>
      <c r="AT2377" s="47" t="str">
        <f ca="1">IFERROR(Attd_Sheet[[#This Row],[Classes Attended]]/Attd_Sheet[[#This Row],[Column1]],"")</f>
        <v/>
      </c>
      <c r="AU2377" s="26"/>
    </row>
    <row r="2378" spans="1:47" hidden="1" x14ac:dyDescent="0.25">
      <c r="A2378" s="42">
        <f>COUNTIFS(Attd_Sheet[Student ID],Attd_Sheet[[#This Row],[Student ID]])</f>
        <v>0</v>
      </c>
      <c r="B2378" s="13"/>
      <c r="C2378" s="13"/>
      <c r="D2378" s="76"/>
      <c r="E2378" s="75"/>
      <c r="F2378" s="15"/>
      <c r="G2378" s="78"/>
      <c r="H2378" s="15"/>
      <c r="I2378" s="193"/>
      <c r="J2378" s="77"/>
      <c r="K2378" s="4"/>
      <c r="L2378" s="4"/>
      <c r="M2378" s="4"/>
      <c r="N2378" s="185"/>
      <c r="O2378" s="4"/>
      <c r="P2378" s="4"/>
      <c r="Q2378" s="4"/>
      <c r="R2378" s="4"/>
      <c r="S2378" s="4"/>
      <c r="T2378" s="4"/>
      <c r="U2378" s="4"/>
      <c r="V2378" s="4"/>
      <c r="W2378" s="185"/>
      <c r="X2378" s="4"/>
      <c r="Y2378" s="4"/>
      <c r="Z2378" s="4"/>
      <c r="AA2378" s="4"/>
      <c r="AB2378" s="4"/>
      <c r="AC2378" s="4"/>
      <c r="AD2378" s="4"/>
      <c r="AE2378" s="236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5">
        <f ca="1">COUNTIFS(INDIRECT(Data!$J$2),"&lt;&gt;")</f>
        <v>0</v>
      </c>
      <c r="AQ2378" s="45">
        <f ca="1">COUNTIFS(INDIRECT(Data!$J$2),"P")</f>
        <v>0</v>
      </c>
      <c r="AR2378" s="45">
        <f ca="1">COUNTIFS(INDIRECT(Data!$J$2),"A")</f>
        <v>0</v>
      </c>
      <c r="AS2378" s="46">
        <f ca="1">COUNTIFS(INDIRECT(Data!$J$2),"L")</f>
        <v>0</v>
      </c>
      <c r="AT2378" s="47" t="str">
        <f ca="1">IFERROR(Attd_Sheet[[#This Row],[Classes Attended]]/Attd_Sheet[[#This Row],[Column1]],"")</f>
        <v/>
      </c>
      <c r="AU2378" s="26"/>
    </row>
    <row r="2379" spans="1:47" hidden="1" x14ac:dyDescent="0.25">
      <c r="A2379" s="42">
        <f>COUNTIFS(Attd_Sheet[Student ID],Attd_Sheet[[#This Row],[Student ID]])</f>
        <v>0</v>
      </c>
      <c r="B2379" s="13"/>
      <c r="C2379" s="13"/>
      <c r="D2379" s="76"/>
      <c r="E2379" s="75"/>
      <c r="F2379" s="15"/>
      <c r="G2379" s="78"/>
      <c r="H2379" s="15"/>
      <c r="I2379" s="193"/>
      <c r="J2379" s="77"/>
      <c r="K2379" s="4"/>
      <c r="L2379" s="4"/>
      <c r="M2379" s="4"/>
      <c r="N2379" s="185"/>
      <c r="O2379" s="4"/>
      <c r="P2379" s="4"/>
      <c r="Q2379" s="4"/>
      <c r="R2379" s="4"/>
      <c r="S2379" s="4"/>
      <c r="T2379" s="4"/>
      <c r="U2379" s="4"/>
      <c r="V2379" s="4"/>
      <c r="W2379" s="185"/>
      <c r="X2379" s="4"/>
      <c r="Y2379" s="4"/>
      <c r="Z2379" s="4"/>
      <c r="AA2379" s="4"/>
      <c r="AB2379" s="4"/>
      <c r="AC2379" s="4"/>
      <c r="AD2379" s="4"/>
      <c r="AE2379" s="236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5">
        <f ca="1">COUNTIFS(INDIRECT(Data!$J$2),"&lt;&gt;")</f>
        <v>0</v>
      </c>
      <c r="AQ2379" s="45">
        <f ca="1">COUNTIFS(INDIRECT(Data!$J$2),"P")</f>
        <v>0</v>
      </c>
      <c r="AR2379" s="45">
        <f ca="1">COUNTIFS(INDIRECT(Data!$J$2),"A")</f>
        <v>0</v>
      </c>
      <c r="AS2379" s="46">
        <f ca="1">COUNTIFS(INDIRECT(Data!$J$2),"L")</f>
        <v>0</v>
      </c>
      <c r="AT2379" s="47" t="str">
        <f ca="1">IFERROR(Attd_Sheet[[#This Row],[Classes Attended]]/Attd_Sheet[[#This Row],[Column1]],"")</f>
        <v/>
      </c>
      <c r="AU2379" s="26"/>
    </row>
    <row r="2380" spans="1:47" hidden="1" x14ac:dyDescent="0.25">
      <c r="A2380" s="42">
        <f>COUNTIFS(Attd_Sheet[Student ID],Attd_Sheet[[#This Row],[Student ID]])</f>
        <v>0</v>
      </c>
      <c r="B2380" s="13"/>
      <c r="C2380" s="13"/>
      <c r="D2380" s="76"/>
      <c r="E2380" s="75"/>
      <c r="F2380" s="15"/>
      <c r="G2380" s="78"/>
      <c r="H2380" s="15"/>
      <c r="I2380" s="193"/>
      <c r="J2380" s="77"/>
      <c r="K2380" s="4"/>
      <c r="L2380" s="4"/>
      <c r="M2380" s="4"/>
      <c r="N2380" s="185"/>
      <c r="O2380" s="4"/>
      <c r="P2380" s="4"/>
      <c r="Q2380" s="4"/>
      <c r="R2380" s="4"/>
      <c r="S2380" s="4"/>
      <c r="T2380" s="4"/>
      <c r="U2380" s="4"/>
      <c r="V2380" s="4"/>
      <c r="W2380" s="185"/>
      <c r="X2380" s="4"/>
      <c r="Y2380" s="4"/>
      <c r="Z2380" s="4"/>
      <c r="AA2380" s="4"/>
      <c r="AB2380" s="4"/>
      <c r="AC2380" s="4"/>
      <c r="AD2380" s="4"/>
      <c r="AE2380" s="236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5">
        <f ca="1">COUNTIFS(INDIRECT(Data!$J$2),"&lt;&gt;")</f>
        <v>0</v>
      </c>
      <c r="AQ2380" s="45">
        <f ca="1">COUNTIFS(INDIRECT(Data!$J$2),"P")</f>
        <v>0</v>
      </c>
      <c r="AR2380" s="45">
        <f ca="1">COUNTIFS(INDIRECT(Data!$J$2),"A")</f>
        <v>0</v>
      </c>
      <c r="AS2380" s="46">
        <f ca="1">COUNTIFS(INDIRECT(Data!$J$2),"L")</f>
        <v>0</v>
      </c>
      <c r="AT2380" s="47" t="str">
        <f ca="1">IFERROR(Attd_Sheet[[#This Row],[Classes Attended]]/Attd_Sheet[[#This Row],[Column1]],"")</f>
        <v/>
      </c>
      <c r="AU2380" s="26"/>
    </row>
    <row r="2381" spans="1:47" hidden="1" x14ac:dyDescent="0.25">
      <c r="A2381" s="42">
        <f>COUNTIFS(Attd_Sheet[Student ID],Attd_Sheet[[#This Row],[Student ID]])</f>
        <v>0</v>
      </c>
      <c r="B2381" s="13"/>
      <c r="C2381" s="13"/>
      <c r="D2381" s="76"/>
      <c r="E2381" s="75"/>
      <c r="F2381" s="15"/>
      <c r="G2381" s="78"/>
      <c r="H2381" s="15"/>
      <c r="I2381" s="193"/>
      <c r="J2381" s="77"/>
      <c r="K2381" s="4"/>
      <c r="L2381" s="4"/>
      <c r="M2381" s="4"/>
      <c r="N2381" s="185"/>
      <c r="O2381" s="4"/>
      <c r="P2381" s="4"/>
      <c r="Q2381" s="4"/>
      <c r="R2381" s="4"/>
      <c r="S2381" s="4"/>
      <c r="T2381" s="4"/>
      <c r="U2381" s="4"/>
      <c r="V2381" s="4"/>
      <c r="W2381" s="185"/>
      <c r="X2381" s="4"/>
      <c r="Y2381" s="4"/>
      <c r="Z2381" s="4"/>
      <c r="AA2381" s="4"/>
      <c r="AB2381" s="4"/>
      <c r="AC2381" s="4"/>
      <c r="AD2381" s="4"/>
      <c r="AE2381" s="236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5">
        <f ca="1">COUNTIFS(INDIRECT(Data!$J$2),"&lt;&gt;")</f>
        <v>0</v>
      </c>
      <c r="AQ2381" s="45">
        <f ca="1">COUNTIFS(INDIRECT(Data!$J$2),"P")</f>
        <v>0</v>
      </c>
      <c r="AR2381" s="45">
        <f ca="1">COUNTIFS(INDIRECT(Data!$J$2),"A")</f>
        <v>0</v>
      </c>
      <c r="AS2381" s="46">
        <f ca="1">COUNTIFS(INDIRECT(Data!$J$2),"L")</f>
        <v>0</v>
      </c>
      <c r="AT2381" s="47" t="str">
        <f ca="1">IFERROR(Attd_Sheet[[#This Row],[Classes Attended]]/Attd_Sheet[[#This Row],[Column1]],"")</f>
        <v/>
      </c>
      <c r="AU2381" s="26"/>
    </row>
    <row r="2382" spans="1:47" hidden="1" x14ac:dyDescent="0.25">
      <c r="A2382" s="42">
        <f>COUNTIFS(Attd_Sheet[Student ID],Attd_Sheet[[#This Row],[Student ID]])</f>
        <v>0</v>
      </c>
      <c r="B2382" s="13"/>
      <c r="C2382" s="13"/>
      <c r="D2382" s="76"/>
      <c r="E2382" s="75"/>
      <c r="F2382" s="15"/>
      <c r="G2382" s="78"/>
      <c r="H2382" s="15"/>
      <c r="I2382" s="193"/>
      <c r="J2382" s="77"/>
      <c r="K2382" s="4"/>
      <c r="L2382" s="4"/>
      <c r="M2382" s="4"/>
      <c r="N2382" s="185"/>
      <c r="O2382" s="4"/>
      <c r="P2382" s="4"/>
      <c r="Q2382" s="4"/>
      <c r="R2382" s="4"/>
      <c r="S2382" s="4"/>
      <c r="T2382" s="4"/>
      <c r="U2382" s="4"/>
      <c r="V2382" s="4"/>
      <c r="W2382" s="185"/>
      <c r="X2382" s="4"/>
      <c r="Y2382" s="4"/>
      <c r="Z2382" s="4"/>
      <c r="AA2382" s="4"/>
      <c r="AB2382" s="4"/>
      <c r="AC2382" s="4"/>
      <c r="AD2382" s="4"/>
      <c r="AE2382" s="236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5">
        <f ca="1">COUNTIFS(INDIRECT(Data!$J$2),"&lt;&gt;")</f>
        <v>0</v>
      </c>
      <c r="AQ2382" s="45">
        <f ca="1">COUNTIFS(INDIRECT(Data!$J$2),"P")</f>
        <v>0</v>
      </c>
      <c r="AR2382" s="45">
        <f ca="1">COUNTIFS(INDIRECT(Data!$J$2),"A")</f>
        <v>0</v>
      </c>
      <c r="AS2382" s="46">
        <f ca="1">COUNTIFS(INDIRECT(Data!$J$2),"L")</f>
        <v>0</v>
      </c>
      <c r="AT2382" s="47" t="str">
        <f ca="1">IFERROR(Attd_Sheet[[#This Row],[Classes Attended]]/Attd_Sheet[[#This Row],[Column1]],"")</f>
        <v/>
      </c>
      <c r="AU2382" s="26"/>
    </row>
    <row r="2383" spans="1:47" hidden="1" x14ac:dyDescent="0.25">
      <c r="A2383" s="42">
        <f>COUNTIFS(Attd_Sheet[Student ID],Attd_Sheet[[#This Row],[Student ID]])</f>
        <v>0</v>
      </c>
      <c r="B2383" s="13"/>
      <c r="C2383" s="13"/>
      <c r="D2383" s="76"/>
      <c r="E2383" s="75"/>
      <c r="F2383" s="15"/>
      <c r="G2383" s="78"/>
      <c r="H2383" s="15"/>
      <c r="I2383" s="193"/>
      <c r="J2383" s="77"/>
      <c r="K2383" s="4"/>
      <c r="L2383" s="4"/>
      <c r="M2383" s="4"/>
      <c r="N2383" s="185"/>
      <c r="O2383" s="4"/>
      <c r="P2383" s="4"/>
      <c r="Q2383" s="4"/>
      <c r="R2383" s="4"/>
      <c r="S2383" s="4"/>
      <c r="T2383" s="4"/>
      <c r="U2383" s="4"/>
      <c r="V2383" s="4"/>
      <c r="W2383" s="185"/>
      <c r="X2383" s="4"/>
      <c r="Y2383" s="4"/>
      <c r="Z2383" s="4"/>
      <c r="AA2383" s="4"/>
      <c r="AB2383" s="4"/>
      <c r="AC2383" s="4"/>
      <c r="AD2383" s="4"/>
      <c r="AE2383" s="236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5">
        <f ca="1">COUNTIFS(INDIRECT(Data!$J$2),"&lt;&gt;")</f>
        <v>0</v>
      </c>
      <c r="AQ2383" s="45">
        <f ca="1">COUNTIFS(INDIRECT(Data!$J$2),"P")</f>
        <v>0</v>
      </c>
      <c r="AR2383" s="45">
        <f ca="1">COUNTIFS(INDIRECT(Data!$J$2),"A")</f>
        <v>0</v>
      </c>
      <c r="AS2383" s="46">
        <f ca="1">COUNTIFS(INDIRECT(Data!$J$2),"L")</f>
        <v>0</v>
      </c>
      <c r="AT2383" s="47" t="str">
        <f ca="1">IFERROR(Attd_Sheet[[#This Row],[Classes Attended]]/Attd_Sheet[[#This Row],[Column1]],"")</f>
        <v/>
      </c>
      <c r="AU2383" s="26"/>
    </row>
    <row r="2384" spans="1:47" hidden="1" x14ac:dyDescent="0.25">
      <c r="A2384" s="42">
        <f>COUNTIFS(Attd_Sheet[Student ID],Attd_Sheet[[#This Row],[Student ID]])</f>
        <v>0</v>
      </c>
      <c r="B2384" s="13"/>
      <c r="C2384" s="13"/>
      <c r="D2384" s="76"/>
      <c r="E2384" s="75"/>
      <c r="F2384" s="15"/>
      <c r="G2384" s="78"/>
      <c r="H2384" s="15"/>
      <c r="I2384" s="193"/>
      <c r="J2384" s="77"/>
      <c r="K2384" s="4"/>
      <c r="L2384" s="4"/>
      <c r="M2384" s="4"/>
      <c r="N2384" s="185"/>
      <c r="O2384" s="4"/>
      <c r="P2384" s="4"/>
      <c r="Q2384" s="4"/>
      <c r="R2384" s="4"/>
      <c r="S2384" s="4"/>
      <c r="T2384" s="4"/>
      <c r="U2384" s="4"/>
      <c r="V2384" s="4"/>
      <c r="W2384" s="185"/>
      <c r="X2384" s="4"/>
      <c r="Y2384" s="4"/>
      <c r="Z2384" s="4"/>
      <c r="AA2384" s="4"/>
      <c r="AB2384" s="4"/>
      <c r="AC2384" s="4"/>
      <c r="AD2384" s="4"/>
      <c r="AE2384" s="236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5">
        <f ca="1">COUNTIFS(INDIRECT(Data!$J$2),"&lt;&gt;")</f>
        <v>0</v>
      </c>
      <c r="AQ2384" s="45">
        <f ca="1">COUNTIFS(INDIRECT(Data!$J$2),"P")</f>
        <v>0</v>
      </c>
      <c r="AR2384" s="45">
        <f ca="1">COUNTIFS(INDIRECT(Data!$J$2),"A")</f>
        <v>0</v>
      </c>
      <c r="AS2384" s="46">
        <f ca="1">COUNTIFS(INDIRECT(Data!$J$2),"L")</f>
        <v>0</v>
      </c>
      <c r="AT2384" s="47" t="str">
        <f ca="1">IFERROR(Attd_Sheet[[#This Row],[Classes Attended]]/Attd_Sheet[[#This Row],[Column1]],"")</f>
        <v/>
      </c>
      <c r="AU2384" s="26"/>
    </row>
    <row r="2385" spans="1:47" hidden="1" x14ac:dyDescent="0.25">
      <c r="A2385" s="42">
        <f>COUNTIFS(Attd_Sheet[Student ID],Attd_Sheet[[#This Row],[Student ID]])</f>
        <v>0</v>
      </c>
      <c r="B2385" s="13"/>
      <c r="C2385" s="13"/>
      <c r="D2385" s="76"/>
      <c r="E2385" s="75"/>
      <c r="F2385" s="15"/>
      <c r="G2385" s="78"/>
      <c r="H2385" s="15"/>
      <c r="I2385" s="193"/>
      <c r="J2385" s="77"/>
      <c r="K2385" s="4"/>
      <c r="L2385" s="4"/>
      <c r="M2385" s="4"/>
      <c r="N2385" s="185"/>
      <c r="O2385" s="4"/>
      <c r="P2385" s="4"/>
      <c r="Q2385" s="4"/>
      <c r="R2385" s="4"/>
      <c r="S2385" s="4"/>
      <c r="T2385" s="4"/>
      <c r="U2385" s="4"/>
      <c r="V2385" s="4"/>
      <c r="W2385" s="185"/>
      <c r="X2385" s="4"/>
      <c r="Y2385" s="4"/>
      <c r="Z2385" s="4"/>
      <c r="AA2385" s="4"/>
      <c r="AB2385" s="4"/>
      <c r="AC2385" s="4"/>
      <c r="AD2385" s="4"/>
      <c r="AE2385" s="236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5">
        <f ca="1">COUNTIFS(INDIRECT(Data!$J$2),"&lt;&gt;")</f>
        <v>0</v>
      </c>
      <c r="AQ2385" s="45">
        <f ca="1">COUNTIFS(INDIRECT(Data!$J$2),"P")</f>
        <v>0</v>
      </c>
      <c r="AR2385" s="45">
        <f ca="1">COUNTIFS(INDIRECT(Data!$J$2),"A")</f>
        <v>0</v>
      </c>
      <c r="AS2385" s="46">
        <f ca="1">COUNTIFS(INDIRECT(Data!$J$2),"L")</f>
        <v>0</v>
      </c>
      <c r="AT2385" s="47" t="str">
        <f ca="1">IFERROR(Attd_Sheet[[#This Row],[Classes Attended]]/Attd_Sheet[[#This Row],[Column1]],"")</f>
        <v/>
      </c>
      <c r="AU2385" s="26"/>
    </row>
    <row r="2386" spans="1:47" hidden="1" x14ac:dyDescent="0.25">
      <c r="A2386" s="42">
        <f>COUNTIFS(Attd_Sheet[Student ID],Attd_Sheet[[#This Row],[Student ID]])</f>
        <v>0</v>
      </c>
      <c r="B2386" s="13"/>
      <c r="C2386" s="13"/>
      <c r="D2386" s="76"/>
      <c r="E2386" s="75"/>
      <c r="F2386" s="15"/>
      <c r="G2386" s="78"/>
      <c r="H2386" s="15"/>
      <c r="I2386" s="193"/>
      <c r="J2386" s="77"/>
      <c r="K2386" s="4"/>
      <c r="L2386" s="4"/>
      <c r="M2386" s="4"/>
      <c r="N2386" s="185"/>
      <c r="O2386" s="4"/>
      <c r="P2386" s="4"/>
      <c r="Q2386" s="4"/>
      <c r="R2386" s="4"/>
      <c r="S2386" s="4"/>
      <c r="T2386" s="4"/>
      <c r="U2386" s="4"/>
      <c r="V2386" s="4"/>
      <c r="W2386" s="185"/>
      <c r="X2386" s="4"/>
      <c r="Y2386" s="4"/>
      <c r="Z2386" s="4"/>
      <c r="AA2386" s="4"/>
      <c r="AB2386" s="4"/>
      <c r="AC2386" s="4"/>
      <c r="AD2386" s="4"/>
      <c r="AE2386" s="236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5">
        <f ca="1">COUNTIFS(INDIRECT(Data!$J$2),"&lt;&gt;")</f>
        <v>0</v>
      </c>
      <c r="AQ2386" s="45">
        <f ca="1">COUNTIFS(INDIRECT(Data!$J$2),"P")</f>
        <v>0</v>
      </c>
      <c r="AR2386" s="45">
        <f ca="1">COUNTIFS(INDIRECT(Data!$J$2),"A")</f>
        <v>0</v>
      </c>
      <c r="AS2386" s="46">
        <f ca="1">COUNTIFS(INDIRECT(Data!$J$2),"L")</f>
        <v>0</v>
      </c>
      <c r="AT2386" s="47" t="str">
        <f ca="1">IFERROR(Attd_Sheet[[#This Row],[Classes Attended]]/Attd_Sheet[[#This Row],[Column1]],"")</f>
        <v/>
      </c>
      <c r="AU2386" s="26"/>
    </row>
    <row r="2387" spans="1:47" hidden="1" x14ac:dyDescent="0.25">
      <c r="A2387" s="42">
        <f>COUNTIFS(Attd_Sheet[Student ID],Attd_Sheet[[#This Row],[Student ID]])</f>
        <v>0</v>
      </c>
      <c r="B2387" s="13"/>
      <c r="C2387" s="13"/>
      <c r="D2387" s="76"/>
      <c r="E2387" s="75"/>
      <c r="F2387" s="15"/>
      <c r="G2387" s="78"/>
      <c r="H2387" s="15"/>
      <c r="I2387" s="193"/>
      <c r="J2387" s="77"/>
      <c r="K2387" s="4"/>
      <c r="L2387" s="4"/>
      <c r="M2387" s="4"/>
      <c r="N2387" s="185"/>
      <c r="O2387" s="4"/>
      <c r="P2387" s="4"/>
      <c r="Q2387" s="4"/>
      <c r="R2387" s="4"/>
      <c r="S2387" s="4"/>
      <c r="T2387" s="4"/>
      <c r="U2387" s="4"/>
      <c r="V2387" s="4"/>
      <c r="W2387" s="185"/>
      <c r="X2387" s="4"/>
      <c r="Y2387" s="4"/>
      <c r="Z2387" s="4"/>
      <c r="AA2387" s="4"/>
      <c r="AB2387" s="4"/>
      <c r="AC2387" s="4"/>
      <c r="AD2387" s="4"/>
      <c r="AE2387" s="236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5">
        <f ca="1">COUNTIFS(INDIRECT(Data!$J$2),"&lt;&gt;")</f>
        <v>0</v>
      </c>
      <c r="AQ2387" s="45">
        <f ca="1">COUNTIFS(INDIRECT(Data!$J$2),"P")</f>
        <v>0</v>
      </c>
      <c r="AR2387" s="45">
        <f ca="1">COUNTIFS(INDIRECT(Data!$J$2),"A")</f>
        <v>0</v>
      </c>
      <c r="AS2387" s="46">
        <f ca="1">COUNTIFS(INDIRECT(Data!$J$2),"L")</f>
        <v>0</v>
      </c>
      <c r="AT2387" s="47" t="str">
        <f ca="1">IFERROR(Attd_Sheet[[#This Row],[Classes Attended]]/Attd_Sheet[[#This Row],[Column1]],"")</f>
        <v/>
      </c>
      <c r="AU2387" s="26"/>
    </row>
    <row r="2388" spans="1:47" hidden="1" x14ac:dyDescent="0.25">
      <c r="A2388" s="42">
        <f>COUNTIFS(Attd_Sheet[Student ID],Attd_Sheet[[#This Row],[Student ID]])</f>
        <v>0</v>
      </c>
      <c r="B2388" s="13"/>
      <c r="C2388" s="13"/>
      <c r="D2388" s="76"/>
      <c r="E2388" s="75"/>
      <c r="F2388" s="15"/>
      <c r="G2388" s="78"/>
      <c r="H2388" s="15"/>
      <c r="I2388" s="193"/>
      <c r="J2388" s="77"/>
      <c r="K2388" s="4"/>
      <c r="L2388" s="4"/>
      <c r="M2388" s="4"/>
      <c r="N2388" s="185"/>
      <c r="O2388" s="4"/>
      <c r="P2388" s="4"/>
      <c r="Q2388" s="4"/>
      <c r="R2388" s="4"/>
      <c r="S2388" s="4"/>
      <c r="T2388" s="4"/>
      <c r="U2388" s="4"/>
      <c r="V2388" s="4"/>
      <c r="W2388" s="185"/>
      <c r="X2388" s="4"/>
      <c r="Y2388" s="4"/>
      <c r="Z2388" s="4"/>
      <c r="AA2388" s="4"/>
      <c r="AB2388" s="4"/>
      <c r="AC2388" s="4"/>
      <c r="AD2388" s="4"/>
      <c r="AE2388" s="236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5">
        <f ca="1">COUNTIFS(INDIRECT(Data!$J$2),"&lt;&gt;")</f>
        <v>0</v>
      </c>
      <c r="AQ2388" s="45">
        <f ca="1">COUNTIFS(INDIRECT(Data!$J$2),"P")</f>
        <v>0</v>
      </c>
      <c r="AR2388" s="45">
        <f ca="1">COUNTIFS(INDIRECT(Data!$J$2),"A")</f>
        <v>0</v>
      </c>
      <c r="AS2388" s="46">
        <f ca="1">COUNTIFS(INDIRECT(Data!$J$2),"L")</f>
        <v>0</v>
      </c>
      <c r="AT2388" s="47" t="str">
        <f ca="1">IFERROR(Attd_Sheet[[#This Row],[Classes Attended]]/Attd_Sheet[[#This Row],[Column1]],"")</f>
        <v/>
      </c>
      <c r="AU2388" s="26"/>
    </row>
    <row r="2389" spans="1:47" hidden="1" x14ac:dyDescent="0.25">
      <c r="A2389" s="42">
        <f>COUNTIFS(Attd_Sheet[Student ID],Attd_Sheet[[#This Row],[Student ID]])</f>
        <v>0</v>
      </c>
      <c r="B2389" s="13"/>
      <c r="C2389" s="13"/>
      <c r="D2389" s="76"/>
      <c r="E2389" s="75"/>
      <c r="F2389" s="15"/>
      <c r="G2389" s="78"/>
      <c r="H2389" s="15"/>
      <c r="I2389" s="193"/>
      <c r="J2389" s="77"/>
      <c r="K2389" s="4"/>
      <c r="L2389" s="4"/>
      <c r="M2389" s="4"/>
      <c r="N2389" s="185"/>
      <c r="O2389" s="4"/>
      <c r="P2389" s="4"/>
      <c r="Q2389" s="4"/>
      <c r="R2389" s="4"/>
      <c r="S2389" s="4"/>
      <c r="T2389" s="4"/>
      <c r="U2389" s="4"/>
      <c r="V2389" s="4"/>
      <c r="W2389" s="185"/>
      <c r="X2389" s="4"/>
      <c r="Y2389" s="4"/>
      <c r="Z2389" s="4"/>
      <c r="AA2389" s="4"/>
      <c r="AB2389" s="4"/>
      <c r="AC2389" s="4"/>
      <c r="AD2389" s="4"/>
      <c r="AE2389" s="236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5">
        <f ca="1">COUNTIFS(INDIRECT(Data!$J$2),"&lt;&gt;")</f>
        <v>0</v>
      </c>
      <c r="AQ2389" s="45">
        <f ca="1">COUNTIFS(INDIRECT(Data!$J$2),"P")</f>
        <v>0</v>
      </c>
      <c r="AR2389" s="45">
        <f ca="1">COUNTIFS(INDIRECT(Data!$J$2),"A")</f>
        <v>0</v>
      </c>
      <c r="AS2389" s="46">
        <f ca="1">COUNTIFS(INDIRECT(Data!$J$2),"L")</f>
        <v>0</v>
      </c>
      <c r="AT2389" s="47" t="str">
        <f ca="1">IFERROR(Attd_Sheet[[#This Row],[Classes Attended]]/Attd_Sheet[[#This Row],[Column1]],"")</f>
        <v/>
      </c>
      <c r="AU2389" s="26"/>
    </row>
    <row r="2390" spans="1:47" hidden="1" x14ac:dyDescent="0.25">
      <c r="A2390" s="42">
        <f>COUNTIFS(Attd_Sheet[Student ID],Attd_Sheet[[#This Row],[Student ID]])</f>
        <v>0</v>
      </c>
      <c r="B2390" s="13"/>
      <c r="C2390" s="13"/>
      <c r="D2390" s="76"/>
      <c r="E2390" s="75"/>
      <c r="F2390" s="15"/>
      <c r="G2390" s="78"/>
      <c r="H2390" s="15"/>
      <c r="I2390" s="193"/>
      <c r="J2390" s="77"/>
      <c r="K2390" s="4"/>
      <c r="L2390" s="4"/>
      <c r="M2390" s="4"/>
      <c r="N2390" s="185"/>
      <c r="O2390" s="4"/>
      <c r="P2390" s="4"/>
      <c r="Q2390" s="4"/>
      <c r="R2390" s="4"/>
      <c r="S2390" s="4"/>
      <c r="T2390" s="4"/>
      <c r="U2390" s="4"/>
      <c r="V2390" s="4"/>
      <c r="W2390" s="185"/>
      <c r="X2390" s="4"/>
      <c r="Y2390" s="4"/>
      <c r="Z2390" s="4"/>
      <c r="AA2390" s="4"/>
      <c r="AB2390" s="4"/>
      <c r="AC2390" s="4"/>
      <c r="AD2390" s="4"/>
      <c r="AE2390" s="236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5">
        <f ca="1">COUNTIFS(INDIRECT(Data!$J$2),"&lt;&gt;")</f>
        <v>0</v>
      </c>
      <c r="AQ2390" s="45">
        <f ca="1">COUNTIFS(INDIRECT(Data!$J$2),"P")</f>
        <v>0</v>
      </c>
      <c r="AR2390" s="45">
        <f ca="1">COUNTIFS(INDIRECT(Data!$J$2),"A")</f>
        <v>0</v>
      </c>
      <c r="AS2390" s="46">
        <f ca="1">COUNTIFS(INDIRECT(Data!$J$2),"L")</f>
        <v>0</v>
      </c>
      <c r="AT2390" s="47" t="str">
        <f ca="1">IFERROR(Attd_Sheet[[#This Row],[Classes Attended]]/Attd_Sheet[[#This Row],[Column1]],"")</f>
        <v/>
      </c>
      <c r="AU2390" s="26"/>
    </row>
    <row r="2391" spans="1:47" hidden="1" x14ac:dyDescent="0.25">
      <c r="A2391" s="42">
        <f>COUNTIFS(Attd_Sheet[Student ID],Attd_Sheet[[#This Row],[Student ID]])</f>
        <v>0</v>
      </c>
      <c r="B2391" s="13"/>
      <c r="C2391" s="13"/>
      <c r="D2391" s="76"/>
      <c r="E2391" s="75"/>
      <c r="F2391" s="15"/>
      <c r="G2391" s="78"/>
      <c r="H2391" s="15"/>
      <c r="I2391" s="193"/>
      <c r="J2391" s="77"/>
      <c r="K2391" s="4"/>
      <c r="L2391" s="4"/>
      <c r="M2391" s="4"/>
      <c r="N2391" s="185"/>
      <c r="O2391" s="4"/>
      <c r="P2391" s="4"/>
      <c r="Q2391" s="4"/>
      <c r="R2391" s="4"/>
      <c r="S2391" s="4"/>
      <c r="T2391" s="4"/>
      <c r="U2391" s="4"/>
      <c r="V2391" s="4"/>
      <c r="W2391" s="185"/>
      <c r="X2391" s="4"/>
      <c r="Y2391" s="4"/>
      <c r="Z2391" s="4"/>
      <c r="AA2391" s="4"/>
      <c r="AB2391" s="4"/>
      <c r="AC2391" s="4"/>
      <c r="AD2391" s="4"/>
      <c r="AE2391" s="236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5">
        <f ca="1">COUNTIFS(INDIRECT(Data!$J$2),"&lt;&gt;")</f>
        <v>0</v>
      </c>
      <c r="AQ2391" s="45">
        <f ca="1">COUNTIFS(INDIRECT(Data!$J$2),"P")</f>
        <v>0</v>
      </c>
      <c r="AR2391" s="45">
        <f ca="1">COUNTIFS(INDIRECT(Data!$J$2),"A")</f>
        <v>0</v>
      </c>
      <c r="AS2391" s="46">
        <f ca="1">COUNTIFS(INDIRECT(Data!$J$2),"L")</f>
        <v>0</v>
      </c>
      <c r="AT2391" s="47" t="str">
        <f ca="1">IFERROR(Attd_Sheet[[#This Row],[Classes Attended]]/Attd_Sheet[[#This Row],[Column1]],"")</f>
        <v/>
      </c>
      <c r="AU2391" s="26"/>
    </row>
    <row r="2392" spans="1:47" hidden="1" x14ac:dyDescent="0.25">
      <c r="A2392" s="42">
        <f>COUNTIFS(Attd_Sheet[Student ID],Attd_Sheet[[#This Row],[Student ID]])</f>
        <v>0</v>
      </c>
      <c r="B2392" s="13"/>
      <c r="C2392" s="13"/>
      <c r="D2392" s="76"/>
      <c r="E2392" s="75"/>
      <c r="F2392" s="15"/>
      <c r="G2392" s="78"/>
      <c r="H2392" s="15"/>
      <c r="I2392" s="193"/>
      <c r="J2392" s="77"/>
      <c r="K2392" s="4"/>
      <c r="L2392" s="4"/>
      <c r="M2392" s="4"/>
      <c r="N2392" s="185"/>
      <c r="O2392" s="4"/>
      <c r="P2392" s="4"/>
      <c r="Q2392" s="4"/>
      <c r="R2392" s="4"/>
      <c r="S2392" s="4"/>
      <c r="T2392" s="4"/>
      <c r="U2392" s="4"/>
      <c r="V2392" s="4"/>
      <c r="W2392" s="185"/>
      <c r="X2392" s="4"/>
      <c r="Y2392" s="4"/>
      <c r="Z2392" s="4"/>
      <c r="AA2392" s="4"/>
      <c r="AB2392" s="4"/>
      <c r="AC2392" s="4"/>
      <c r="AD2392" s="4"/>
      <c r="AE2392" s="236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5">
        <f ca="1">COUNTIFS(INDIRECT(Data!$J$2),"&lt;&gt;")</f>
        <v>0</v>
      </c>
      <c r="AQ2392" s="45">
        <f ca="1">COUNTIFS(INDIRECT(Data!$J$2),"P")</f>
        <v>0</v>
      </c>
      <c r="AR2392" s="45">
        <f ca="1">COUNTIFS(INDIRECT(Data!$J$2),"A")</f>
        <v>0</v>
      </c>
      <c r="AS2392" s="46">
        <f ca="1">COUNTIFS(INDIRECT(Data!$J$2),"L")</f>
        <v>0</v>
      </c>
      <c r="AT2392" s="47" t="str">
        <f ca="1">IFERROR(Attd_Sheet[[#This Row],[Classes Attended]]/Attd_Sheet[[#This Row],[Column1]],"")</f>
        <v/>
      </c>
      <c r="AU2392" s="26"/>
    </row>
    <row r="2393" spans="1:47" hidden="1" x14ac:dyDescent="0.25">
      <c r="A2393" s="42">
        <f>COUNTIFS(Attd_Sheet[Student ID],Attd_Sheet[[#This Row],[Student ID]])</f>
        <v>0</v>
      </c>
      <c r="B2393" s="13"/>
      <c r="C2393" s="13"/>
      <c r="D2393" s="76"/>
      <c r="E2393" s="75"/>
      <c r="F2393" s="15"/>
      <c r="G2393" s="78"/>
      <c r="H2393" s="15"/>
      <c r="I2393" s="193"/>
      <c r="J2393" s="77"/>
      <c r="K2393" s="4"/>
      <c r="L2393" s="4"/>
      <c r="M2393" s="4"/>
      <c r="N2393" s="185"/>
      <c r="O2393" s="4"/>
      <c r="P2393" s="4"/>
      <c r="Q2393" s="4"/>
      <c r="R2393" s="4"/>
      <c r="S2393" s="4"/>
      <c r="T2393" s="4"/>
      <c r="U2393" s="4"/>
      <c r="V2393" s="4"/>
      <c r="W2393" s="185"/>
      <c r="X2393" s="4"/>
      <c r="Y2393" s="4"/>
      <c r="Z2393" s="4"/>
      <c r="AA2393" s="4"/>
      <c r="AB2393" s="4"/>
      <c r="AC2393" s="4"/>
      <c r="AD2393" s="4"/>
      <c r="AE2393" s="236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5">
        <f ca="1">COUNTIFS(INDIRECT(Data!$J$2),"&lt;&gt;")</f>
        <v>0</v>
      </c>
      <c r="AQ2393" s="45">
        <f ca="1">COUNTIFS(INDIRECT(Data!$J$2),"P")</f>
        <v>0</v>
      </c>
      <c r="AR2393" s="45">
        <f ca="1">COUNTIFS(INDIRECT(Data!$J$2),"A")</f>
        <v>0</v>
      </c>
      <c r="AS2393" s="46">
        <f ca="1">COUNTIFS(INDIRECT(Data!$J$2),"L")</f>
        <v>0</v>
      </c>
      <c r="AT2393" s="47" t="str">
        <f ca="1">IFERROR(Attd_Sheet[[#This Row],[Classes Attended]]/Attd_Sheet[[#This Row],[Column1]],"")</f>
        <v/>
      </c>
      <c r="AU2393" s="26"/>
    </row>
    <row r="2394" spans="1:47" hidden="1" x14ac:dyDescent="0.25">
      <c r="A2394" s="42">
        <f>COUNTIFS(Attd_Sheet[Student ID],Attd_Sheet[[#This Row],[Student ID]])</f>
        <v>0</v>
      </c>
      <c r="B2394" s="13"/>
      <c r="C2394" s="13"/>
      <c r="D2394" s="76"/>
      <c r="E2394" s="75"/>
      <c r="F2394" s="15"/>
      <c r="G2394" s="78"/>
      <c r="H2394" s="15"/>
      <c r="I2394" s="193"/>
      <c r="J2394" s="77"/>
      <c r="K2394" s="4"/>
      <c r="L2394" s="4"/>
      <c r="M2394" s="4"/>
      <c r="N2394" s="185"/>
      <c r="O2394" s="4"/>
      <c r="P2394" s="4"/>
      <c r="Q2394" s="4"/>
      <c r="R2394" s="4"/>
      <c r="S2394" s="4"/>
      <c r="T2394" s="4"/>
      <c r="U2394" s="4"/>
      <c r="V2394" s="4"/>
      <c r="W2394" s="185"/>
      <c r="X2394" s="4"/>
      <c r="Y2394" s="4"/>
      <c r="Z2394" s="4"/>
      <c r="AA2394" s="4"/>
      <c r="AB2394" s="4"/>
      <c r="AC2394" s="4"/>
      <c r="AD2394" s="4"/>
      <c r="AE2394" s="236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5">
        <f ca="1">COUNTIFS(INDIRECT(Data!$J$2),"&lt;&gt;")</f>
        <v>0</v>
      </c>
      <c r="AQ2394" s="45">
        <f ca="1">COUNTIFS(INDIRECT(Data!$J$2),"P")</f>
        <v>0</v>
      </c>
      <c r="AR2394" s="45">
        <f ca="1">COUNTIFS(INDIRECT(Data!$J$2),"A")</f>
        <v>0</v>
      </c>
      <c r="AS2394" s="46">
        <f ca="1">COUNTIFS(INDIRECT(Data!$J$2),"L")</f>
        <v>0</v>
      </c>
      <c r="AT2394" s="47" t="str">
        <f ca="1">IFERROR(Attd_Sheet[[#This Row],[Classes Attended]]/Attd_Sheet[[#This Row],[Column1]],"")</f>
        <v/>
      </c>
      <c r="AU2394" s="26"/>
    </row>
    <row r="2395" spans="1:47" hidden="1" x14ac:dyDescent="0.25">
      <c r="A2395" s="42">
        <f>COUNTIFS(Attd_Sheet[Student ID],Attd_Sheet[[#This Row],[Student ID]])</f>
        <v>0</v>
      </c>
      <c r="B2395" s="13"/>
      <c r="C2395" s="13"/>
      <c r="D2395" s="76"/>
      <c r="E2395" s="75"/>
      <c r="F2395" s="15"/>
      <c r="G2395" s="78"/>
      <c r="H2395" s="15"/>
      <c r="I2395" s="193"/>
      <c r="J2395" s="77"/>
      <c r="K2395" s="4"/>
      <c r="L2395" s="4"/>
      <c r="M2395" s="4"/>
      <c r="N2395" s="185"/>
      <c r="O2395" s="4"/>
      <c r="P2395" s="4"/>
      <c r="Q2395" s="4"/>
      <c r="R2395" s="4"/>
      <c r="S2395" s="4"/>
      <c r="T2395" s="4"/>
      <c r="U2395" s="4"/>
      <c r="V2395" s="4"/>
      <c r="W2395" s="185"/>
      <c r="X2395" s="4"/>
      <c r="Y2395" s="4"/>
      <c r="Z2395" s="4"/>
      <c r="AA2395" s="4"/>
      <c r="AB2395" s="4"/>
      <c r="AC2395" s="4"/>
      <c r="AD2395" s="4"/>
      <c r="AE2395" s="236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5">
        <f ca="1">COUNTIFS(INDIRECT(Data!$J$2),"&lt;&gt;")</f>
        <v>0</v>
      </c>
      <c r="AQ2395" s="45">
        <f ca="1">COUNTIFS(INDIRECT(Data!$J$2),"P")</f>
        <v>0</v>
      </c>
      <c r="AR2395" s="45">
        <f ca="1">COUNTIFS(INDIRECT(Data!$J$2),"A")</f>
        <v>0</v>
      </c>
      <c r="AS2395" s="46">
        <f ca="1">COUNTIFS(INDIRECT(Data!$J$2),"L")</f>
        <v>0</v>
      </c>
      <c r="AT2395" s="47" t="str">
        <f ca="1">IFERROR(Attd_Sheet[[#This Row],[Classes Attended]]/Attd_Sheet[[#This Row],[Column1]],"")</f>
        <v/>
      </c>
      <c r="AU2395" s="26"/>
    </row>
    <row r="2396" spans="1:47" hidden="1" x14ac:dyDescent="0.25">
      <c r="A2396" s="42">
        <f>COUNTIFS(Attd_Sheet[Student ID],Attd_Sheet[[#This Row],[Student ID]])</f>
        <v>0</v>
      </c>
      <c r="B2396" s="13"/>
      <c r="C2396" s="13"/>
      <c r="D2396" s="76"/>
      <c r="E2396" s="75"/>
      <c r="F2396" s="15"/>
      <c r="G2396" s="78"/>
      <c r="H2396" s="15"/>
      <c r="I2396" s="193"/>
      <c r="J2396" s="77"/>
      <c r="K2396" s="4"/>
      <c r="L2396" s="4"/>
      <c r="M2396" s="4"/>
      <c r="N2396" s="185"/>
      <c r="O2396" s="4"/>
      <c r="P2396" s="4"/>
      <c r="Q2396" s="4"/>
      <c r="R2396" s="4"/>
      <c r="S2396" s="4"/>
      <c r="T2396" s="4"/>
      <c r="U2396" s="4"/>
      <c r="V2396" s="4"/>
      <c r="W2396" s="185"/>
      <c r="X2396" s="4"/>
      <c r="Y2396" s="4"/>
      <c r="Z2396" s="4"/>
      <c r="AA2396" s="4"/>
      <c r="AB2396" s="4"/>
      <c r="AC2396" s="4"/>
      <c r="AD2396" s="4"/>
      <c r="AE2396" s="236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5">
        <f ca="1">COUNTIFS(INDIRECT(Data!$J$2),"&lt;&gt;")</f>
        <v>0</v>
      </c>
      <c r="AQ2396" s="45">
        <f ca="1">COUNTIFS(INDIRECT(Data!$J$2),"P")</f>
        <v>0</v>
      </c>
      <c r="AR2396" s="45">
        <f ca="1">COUNTIFS(INDIRECT(Data!$J$2),"A")</f>
        <v>0</v>
      </c>
      <c r="AS2396" s="46">
        <f ca="1">COUNTIFS(INDIRECT(Data!$J$2),"L")</f>
        <v>0</v>
      </c>
      <c r="AT2396" s="47" t="str">
        <f ca="1">IFERROR(Attd_Sheet[[#This Row],[Classes Attended]]/Attd_Sheet[[#This Row],[Column1]],"")</f>
        <v/>
      </c>
      <c r="AU2396" s="26"/>
    </row>
    <row r="2397" spans="1:47" hidden="1" x14ac:dyDescent="0.25">
      <c r="A2397" s="42">
        <f>COUNTIFS(Attd_Sheet[Student ID],Attd_Sheet[[#This Row],[Student ID]])</f>
        <v>0</v>
      </c>
      <c r="B2397" s="13"/>
      <c r="C2397" s="13"/>
      <c r="D2397" s="76"/>
      <c r="E2397" s="75"/>
      <c r="F2397" s="15"/>
      <c r="G2397" s="78"/>
      <c r="H2397" s="15"/>
      <c r="I2397" s="193"/>
      <c r="J2397" s="77"/>
      <c r="K2397" s="4"/>
      <c r="L2397" s="4"/>
      <c r="M2397" s="4"/>
      <c r="N2397" s="185"/>
      <c r="O2397" s="4"/>
      <c r="P2397" s="4"/>
      <c r="Q2397" s="4"/>
      <c r="R2397" s="4"/>
      <c r="S2397" s="4"/>
      <c r="T2397" s="4"/>
      <c r="U2397" s="4"/>
      <c r="V2397" s="4"/>
      <c r="W2397" s="185"/>
      <c r="X2397" s="4"/>
      <c r="Y2397" s="4"/>
      <c r="Z2397" s="4"/>
      <c r="AA2397" s="4"/>
      <c r="AB2397" s="4"/>
      <c r="AC2397" s="4"/>
      <c r="AD2397" s="4"/>
      <c r="AE2397" s="236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5">
        <f ca="1">COUNTIFS(INDIRECT(Data!$J$2),"&lt;&gt;")</f>
        <v>0</v>
      </c>
      <c r="AQ2397" s="45">
        <f ca="1">COUNTIFS(INDIRECT(Data!$J$2),"P")</f>
        <v>0</v>
      </c>
      <c r="AR2397" s="45">
        <f ca="1">COUNTIFS(INDIRECT(Data!$J$2),"A")</f>
        <v>0</v>
      </c>
      <c r="AS2397" s="46">
        <f ca="1">COUNTIFS(INDIRECT(Data!$J$2),"L")</f>
        <v>0</v>
      </c>
      <c r="AT2397" s="47" t="str">
        <f ca="1">IFERROR(Attd_Sheet[[#This Row],[Classes Attended]]/Attd_Sheet[[#This Row],[Column1]],"")</f>
        <v/>
      </c>
      <c r="AU2397" s="26"/>
    </row>
    <row r="2398" spans="1:47" hidden="1" x14ac:dyDescent="0.25">
      <c r="A2398" s="42">
        <f>COUNTIFS(Attd_Sheet[Student ID],Attd_Sheet[[#This Row],[Student ID]])</f>
        <v>0</v>
      </c>
      <c r="B2398" s="13"/>
      <c r="C2398" s="13"/>
      <c r="D2398" s="76"/>
      <c r="E2398" s="75"/>
      <c r="F2398" s="15"/>
      <c r="G2398" s="78"/>
      <c r="H2398" s="15"/>
      <c r="I2398" s="193"/>
      <c r="J2398" s="77"/>
      <c r="K2398" s="4"/>
      <c r="L2398" s="4"/>
      <c r="M2398" s="4"/>
      <c r="N2398" s="185"/>
      <c r="O2398" s="4"/>
      <c r="P2398" s="4"/>
      <c r="Q2398" s="4"/>
      <c r="R2398" s="4"/>
      <c r="S2398" s="4"/>
      <c r="T2398" s="4"/>
      <c r="U2398" s="4"/>
      <c r="V2398" s="4"/>
      <c r="W2398" s="185"/>
      <c r="X2398" s="4"/>
      <c r="Y2398" s="4"/>
      <c r="Z2398" s="4"/>
      <c r="AA2398" s="4"/>
      <c r="AB2398" s="4"/>
      <c r="AC2398" s="4"/>
      <c r="AD2398" s="4"/>
      <c r="AE2398" s="236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5">
        <f ca="1">COUNTIFS(INDIRECT(Data!$J$2),"&lt;&gt;")</f>
        <v>0</v>
      </c>
      <c r="AQ2398" s="45">
        <f ca="1">COUNTIFS(INDIRECT(Data!$J$2),"P")</f>
        <v>0</v>
      </c>
      <c r="AR2398" s="45">
        <f ca="1">COUNTIFS(INDIRECT(Data!$J$2),"A")</f>
        <v>0</v>
      </c>
      <c r="AS2398" s="46">
        <f ca="1">COUNTIFS(INDIRECT(Data!$J$2),"L")</f>
        <v>0</v>
      </c>
      <c r="AT2398" s="47" t="str">
        <f ca="1">IFERROR(Attd_Sheet[[#This Row],[Classes Attended]]/Attd_Sheet[[#This Row],[Column1]],"")</f>
        <v/>
      </c>
      <c r="AU2398" s="26"/>
    </row>
    <row r="2399" spans="1:47" hidden="1" x14ac:dyDescent="0.25">
      <c r="A2399" s="42">
        <f>COUNTIFS(Attd_Sheet[Student ID],Attd_Sheet[[#This Row],[Student ID]])</f>
        <v>0</v>
      </c>
      <c r="B2399" s="13"/>
      <c r="C2399" s="13"/>
      <c r="D2399" s="76"/>
      <c r="E2399" s="75"/>
      <c r="F2399" s="15"/>
      <c r="G2399" s="78"/>
      <c r="H2399" s="15"/>
      <c r="I2399" s="193"/>
      <c r="J2399" s="77"/>
      <c r="K2399" s="4"/>
      <c r="L2399" s="4"/>
      <c r="M2399" s="4"/>
      <c r="N2399" s="185"/>
      <c r="O2399" s="4"/>
      <c r="P2399" s="4"/>
      <c r="Q2399" s="4"/>
      <c r="R2399" s="4"/>
      <c r="S2399" s="4"/>
      <c r="T2399" s="4"/>
      <c r="U2399" s="4"/>
      <c r="V2399" s="4"/>
      <c r="W2399" s="185"/>
      <c r="X2399" s="4"/>
      <c r="Y2399" s="4"/>
      <c r="Z2399" s="4"/>
      <c r="AA2399" s="4"/>
      <c r="AB2399" s="4"/>
      <c r="AC2399" s="4"/>
      <c r="AD2399" s="4"/>
      <c r="AE2399" s="236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5">
        <f ca="1">COUNTIFS(INDIRECT(Data!$J$2),"&lt;&gt;")</f>
        <v>0</v>
      </c>
      <c r="AQ2399" s="45">
        <f ca="1">COUNTIFS(INDIRECT(Data!$J$2),"P")</f>
        <v>0</v>
      </c>
      <c r="AR2399" s="45">
        <f ca="1">COUNTIFS(INDIRECT(Data!$J$2),"A")</f>
        <v>0</v>
      </c>
      <c r="AS2399" s="46">
        <f ca="1">COUNTIFS(INDIRECT(Data!$J$2),"L")</f>
        <v>0</v>
      </c>
      <c r="AT2399" s="47" t="str">
        <f ca="1">IFERROR(Attd_Sheet[[#This Row],[Classes Attended]]/Attd_Sheet[[#This Row],[Column1]],"")</f>
        <v/>
      </c>
      <c r="AU2399" s="26"/>
    </row>
    <row r="2400" spans="1:47" hidden="1" x14ac:dyDescent="0.25">
      <c r="A2400" s="42">
        <f>COUNTIFS(Attd_Sheet[Student ID],Attd_Sheet[[#This Row],[Student ID]])</f>
        <v>0</v>
      </c>
      <c r="B2400" s="13"/>
      <c r="C2400" s="13"/>
      <c r="D2400" s="76"/>
      <c r="E2400" s="75"/>
      <c r="F2400" s="15"/>
      <c r="G2400" s="78"/>
      <c r="H2400" s="15"/>
      <c r="I2400" s="193"/>
      <c r="J2400" s="77"/>
      <c r="K2400" s="4"/>
      <c r="L2400" s="4"/>
      <c r="M2400" s="4"/>
      <c r="N2400" s="185"/>
      <c r="O2400" s="4"/>
      <c r="P2400" s="4"/>
      <c r="Q2400" s="4"/>
      <c r="R2400" s="4"/>
      <c r="S2400" s="4"/>
      <c r="T2400" s="4"/>
      <c r="U2400" s="4"/>
      <c r="V2400" s="4"/>
      <c r="W2400" s="185"/>
      <c r="X2400" s="4"/>
      <c r="Y2400" s="4"/>
      <c r="Z2400" s="4"/>
      <c r="AA2400" s="4"/>
      <c r="AB2400" s="4"/>
      <c r="AC2400" s="4"/>
      <c r="AD2400" s="4"/>
      <c r="AE2400" s="236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5">
        <f ca="1">COUNTIFS(INDIRECT(Data!$J$2),"&lt;&gt;")</f>
        <v>0</v>
      </c>
      <c r="AQ2400" s="45">
        <f ca="1">COUNTIFS(INDIRECT(Data!$J$2),"P")</f>
        <v>0</v>
      </c>
      <c r="AR2400" s="45">
        <f ca="1">COUNTIFS(INDIRECT(Data!$J$2),"A")</f>
        <v>0</v>
      </c>
      <c r="AS2400" s="46">
        <f ca="1">COUNTIFS(INDIRECT(Data!$J$2),"L")</f>
        <v>0</v>
      </c>
      <c r="AT2400" s="47" t="str">
        <f ca="1">IFERROR(Attd_Sheet[[#This Row],[Classes Attended]]/Attd_Sheet[[#This Row],[Column1]],"")</f>
        <v/>
      </c>
      <c r="AU2400" s="26"/>
    </row>
    <row r="2401" spans="1:47" hidden="1" x14ac:dyDescent="0.25">
      <c r="A2401" s="42">
        <f>COUNTIFS(Attd_Sheet[Student ID],Attd_Sheet[[#This Row],[Student ID]])</f>
        <v>0</v>
      </c>
      <c r="B2401" s="13"/>
      <c r="C2401" s="13"/>
      <c r="D2401" s="76"/>
      <c r="E2401" s="75"/>
      <c r="F2401" s="15"/>
      <c r="G2401" s="78"/>
      <c r="H2401" s="15"/>
      <c r="I2401" s="193"/>
      <c r="J2401" s="77"/>
      <c r="K2401" s="4"/>
      <c r="L2401" s="4"/>
      <c r="M2401" s="4"/>
      <c r="N2401" s="185"/>
      <c r="O2401" s="4"/>
      <c r="P2401" s="4"/>
      <c r="Q2401" s="4"/>
      <c r="R2401" s="4"/>
      <c r="S2401" s="4"/>
      <c r="T2401" s="4"/>
      <c r="U2401" s="4"/>
      <c r="V2401" s="4"/>
      <c r="W2401" s="185"/>
      <c r="X2401" s="4"/>
      <c r="Y2401" s="4"/>
      <c r="Z2401" s="4"/>
      <c r="AA2401" s="4"/>
      <c r="AB2401" s="4"/>
      <c r="AC2401" s="4"/>
      <c r="AD2401" s="4"/>
      <c r="AE2401" s="236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5">
        <f ca="1">COUNTIFS(INDIRECT(Data!$J$2),"&lt;&gt;")</f>
        <v>0</v>
      </c>
      <c r="AQ2401" s="45">
        <f ca="1">COUNTIFS(INDIRECT(Data!$J$2),"P")</f>
        <v>0</v>
      </c>
      <c r="AR2401" s="45">
        <f ca="1">COUNTIFS(INDIRECT(Data!$J$2),"A")</f>
        <v>0</v>
      </c>
      <c r="AS2401" s="46">
        <f ca="1">COUNTIFS(INDIRECT(Data!$J$2),"L")</f>
        <v>0</v>
      </c>
      <c r="AT2401" s="47" t="str">
        <f ca="1">IFERROR(Attd_Sheet[[#This Row],[Classes Attended]]/Attd_Sheet[[#This Row],[Column1]],"")</f>
        <v/>
      </c>
      <c r="AU2401" s="26"/>
    </row>
    <row r="2402" spans="1:47" hidden="1" x14ac:dyDescent="0.25">
      <c r="A2402" s="42">
        <f>COUNTIFS(Attd_Sheet[Student ID],Attd_Sheet[[#This Row],[Student ID]])</f>
        <v>0</v>
      </c>
      <c r="B2402" s="13"/>
      <c r="C2402" s="13"/>
      <c r="D2402" s="76"/>
      <c r="E2402" s="75"/>
      <c r="F2402" s="15"/>
      <c r="G2402" s="78"/>
      <c r="H2402" s="15"/>
      <c r="I2402" s="193"/>
      <c r="J2402" s="77"/>
      <c r="K2402" s="4"/>
      <c r="L2402" s="4"/>
      <c r="M2402" s="4"/>
      <c r="N2402" s="185"/>
      <c r="O2402" s="4"/>
      <c r="P2402" s="4"/>
      <c r="Q2402" s="4"/>
      <c r="R2402" s="4"/>
      <c r="S2402" s="4"/>
      <c r="T2402" s="4"/>
      <c r="U2402" s="4"/>
      <c r="V2402" s="4"/>
      <c r="W2402" s="185"/>
      <c r="X2402" s="4"/>
      <c r="Y2402" s="4"/>
      <c r="Z2402" s="4"/>
      <c r="AA2402" s="4"/>
      <c r="AB2402" s="4"/>
      <c r="AC2402" s="4"/>
      <c r="AD2402" s="4"/>
      <c r="AE2402" s="236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5">
        <f ca="1">COUNTIFS(INDIRECT(Data!$J$2),"&lt;&gt;")</f>
        <v>0</v>
      </c>
      <c r="AQ2402" s="45">
        <f ca="1">COUNTIFS(INDIRECT(Data!$J$2),"P")</f>
        <v>0</v>
      </c>
      <c r="AR2402" s="45">
        <f ca="1">COUNTIFS(INDIRECT(Data!$J$2),"A")</f>
        <v>0</v>
      </c>
      <c r="AS2402" s="46">
        <f ca="1">COUNTIFS(INDIRECT(Data!$J$2),"L")</f>
        <v>0</v>
      </c>
      <c r="AT2402" s="47" t="str">
        <f ca="1">IFERROR(Attd_Sheet[[#This Row],[Classes Attended]]/Attd_Sheet[[#This Row],[Column1]],"")</f>
        <v/>
      </c>
      <c r="AU2402" s="26"/>
    </row>
    <row r="2403" spans="1:47" hidden="1" x14ac:dyDescent="0.25">
      <c r="A2403" s="42">
        <f>COUNTIFS(Attd_Sheet[Student ID],Attd_Sheet[[#This Row],[Student ID]])</f>
        <v>0</v>
      </c>
      <c r="B2403" s="13"/>
      <c r="C2403" s="13"/>
      <c r="D2403" s="76"/>
      <c r="E2403" s="75"/>
      <c r="F2403" s="15"/>
      <c r="G2403" s="78"/>
      <c r="H2403" s="15"/>
      <c r="I2403" s="193"/>
      <c r="J2403" s="77"/>
      <c r="K2403" s="4"/>
      <c r="L2403" s="4"/>
      <c r="M2403" s="4"/>
      <c r="N2403" s="185"/>
      <c r="O2403" s="4"/>
      <c r="P2403" s="4"/>
      <c r="Q2403" s="4"/>
      <c r="R2403" s="4"/>
      <c r="S2403" s="4"/>
      <c r="T2403" s="4"/>
      <c r="U2403" s="4"/>
      <c r="V2403" s="4"/>
      <c r="W2403" s="185"/>
      <c r="X2403" s="4"/>
      <c r="Y2403" s="4"/>
      <c r="Z2403" s="4"/>
      <c r="AA2403" s="4"/>
      <c r="AB2403" s="4"/>
      <c r="AC2403" s="4"/>
      <c r="AD2403" s="4"/>
      <c r="AE2403" s="236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5">
        <f ca="1">COUNTIFS(INDIRECT(Data!$J$2),"&lt;&gt;")</f>
        <v>0</v>
      </c>
      <c r="AQ2403" s="45">
        <f ca="1">COUNTIFS(INDIRECT(Data!$J$2),"P")</f>
        <v>0</v>
      </c>
      <c r="AR2403" s="45">
        <f ca="1">COUNTIFS(INDIRECT(Data!$J$2),"A")</f>
        <v>0</v>
      </c>
      <c r="AS2403" s="46">
        <f ca="1">COUNTIFS(INDIRECT(Data!$J$2),"L")</f>
        <v>0</v>
      </c>
      <c r="AT2403" s="47" t="str">
        <f ca="1">IFERROR(Attd_Sheet[[#This Row],[Classes Attended]]/Attd_Sheet[[#This Row],[Column1]],"")</f>
        <v/>
      </c>
      <c r="AU2403" s="26"/>
    </row>
    <row r="2404" spans="1:47" hidden="1" x14ac:dyDescent="0.25">
      <c r="A2404" s="42">
        <f>COUNTIFS(Attd_Sheet[Student ID],Attd_Sheet[[#This Row],[Student ID]])</f>
        <v>0</v>
      </c>
      <c r="B2404" s="13"/>
      <c r="C2404" s="13"/>
      <c r="D2404" s="76"/>
      <c r="E2404" s="75"/>
      <c r="F2404" s="15"/>
      <c r="G2404" s="78"/>
      <c r="H2404" s="15"/>
      <c r="I2404" s="193"/>
      <c r="J2404" s="77"/>
      <c r="K2404" s="4"/>
      <c r="L2404" s="4"/>
      <c r="M2404" s="4"/>
      <c r="N2404" s="185"/>
      <c r="O2404" s="4"/>
      <c r="P2404" s="4"/>
      <c r="Q2404" s="4"/>
      <c r="R2404" s="4"/>
      <c r="S2404" s="4"/>
      <c r="T2404" s="4"/>
      <c r="U2404" s="4"/>
      <c r="V2404" s="4"/>
      <c r="W2404" s="185"/>
      <c r="X2404" s="4"/>
      <c r="Y2404" s="4"/>
      <c r="Z2404" s="4"/>
      <c r="AA2404" s="4"/>
      <c r="AB2404" s="4"/>
      <c r="AC2404" s="4"/>
      <c r="AD2404" s="4"/>
      <c r="AE2404" s="236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5">
        <f ca="1">COUNTIFS(INDIRECT(Data!$J$2),"&lt;&gt;")</f>
        <v>0</v>
      </c>
      <c r="AQ2404" s="45">
        <f ca="1">COUNTIFS(INDIRECT(Data!$J$2),"P")</f>
        <v>0</v>
      </c>
      <c r="AR2404" s="45">
        <f ca="1">COUNTIFS(INDIRECT(Data!$J$2),"A")</f>
        <v>0</v>
      </c>
      <c r="AS2404" s="46">
        <f ca="1">COUNTIFS(INDIRECT(Data!$J$2),"L")</f>
        <v>0</v>
      </c>
      <c r="AT2404" s="47" t="str">
        <f ca="1">IFERROR(Attd_Sheet[[#This Row],[Classes Attended]]/Attd_Sheet[[#This Row],[Column1]],"")</f>
        <v/>
      </c>
      <c r="AU2404" s="26"/>
    </row>
    <row r="2405" spans="1:47" hidden="1" x14ac:dyDescent="0.25">
      <c r="A2405" s="42">
        <f>COUNTIFS(Attd_Sheet[Student ID],Attd_Sheet[[#This Row],[Student ID]])</f>
        <v>0</v>
      </c>
      <c r="B2405" s="13"/>
      <c r="C2405" s="13"/>
      <c r="D2405" s="76"/>
      <c r="E2405" s="75"/>
      <c r="F2405" s="15"/>
      <c r="G2405" s="78"/>
      <c r="H2405" s="15"/>
      <c r="I2405" s="193"/>
      <c r="J2405" s="77"/>
      <c r="K2405" s="4"/>
      <c r="L2405" s="4"/>
      <c r="M2405" s="4"/>
      <c r="N2405" s="185"/>
      <c r="O2405" s="4"/>
      <c r="P2405" s="4"/>
      <c r="Q2405" s="4"/>
      <c r="R2405" s="4"/>
      <c r="S2405" s="4"/>
      <c r="T2405" s="4"/>
      <c r="U2405" s="4"/>
      <c r="V2405" s="4"/>
      <c r="W2405" s="185"/>
      <c r="X2405" s="4"/>
      <c r="Y2405" s="4"/>
      <c r="Z2405" s="4"/>
      <c r="AA2405" s="4"/>
      <c r="AB2405" s="4"/>
      <c r="AC2405" s="4"/>
      <c r="AD2405" s="4"/>
      <c r="AE2405" s="236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5">
        <f ca="1">COUNTIFS(INDIRECT(Data!$J$2),"&lt;&gt;")</f>
        <v>0</v>
      </c>
      <c r="AQ2405" s="45">
        <f ca="1">COUNTIFS(INDIRECT(Data!$J$2),"P")</f>
        <v>0</v>
      </c>
      <c r="AR2405" s="45">
        <f ca="1">COUNTIFS(INDIRECT(Data!$J$2),"A")</f>
        <v>0</v>
      </c>
      <c r="AS2405" s="46">
        <f ca="1">COUNTIFS(INDIRECT(Data!$J$2),"L")</f>
        <v>0</v>
      </c>
      <c r="AT2405" s="47" t="str">
        <f ca="1">IFERROR(Attd_Sheet[[#This Row],[Classes Attended]]/Attd_Sheet[[#This Row],[Column1]],"")</f>
        <v/>
      </c>
      <c r="AU2405" s="26"/>
    </row>
    <row r="2406" spans="1:47" hidden="1" x14ac:dyDescent="0.25">
      <c r="A2406" s="42">
        <f>COUNTIFS(Attd_Sheet[Student ID],Attd_Sheet[[#This Row],[Student ID]])</f>
        <v>0</v>
      </c>
      <c r="B2406" s="13"/>
      <c r="C2406" s="13"/>
      <c r="D2406" s="76"/>
      <c r="E2406" s="75"/>
      <c r="F2406" s="15"/>
      <c r="G2406" s="78"/>
      <c r="H2406" s="15"/>
      <c r="I2406" s="193"/>
      <c r="J2406" s="77"/>
      <c r="K2406" s="4"/>
      <c r="L2406" s="4"/>
      <c r="M2406" s="4"/>
      <c r="N2406" s="185"/>
      <c r="O2406" s="4"/>
      <c r="P2406" s="4"/>
      <c r="Q2406" s="4"/>
      <c r="R2406" s="4"/>
      <c r="S2406" s="4"/>
      <c r="T2406" s="4"/>
      <c r="U2406" s="4"/>
      <c r="V2406" s="4"/>
      <c r="W2406" s="185"/>
      <c r="X2406" s="4"/>
      <c r="Y2406" s="4"/>
      <c r="Z2406" s="4"/>
      <c r="AA2406" s="4"/>
      <c r="AB2406" s="4"/>
      <c r="AC2406" s="4"/>
      <c r="AD2406" s="4"/>
      <c r="AE2406" s="236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5">
        <f ca="1">COUNTIFS(INDIRECT(Data!$J$2),"&lt;&gt;")</f>
        <v>0</v>
      </c>
      <c r="AQ2406" s="45">
        <f ca="1">COUNTIFS(INDIRECT(Data!$J$2),"P")</f>
        <v>0</v>
      </c>
      <c r="AR2406" s="45">
        <f ca="1">COUNTIFS(INDIRECT(Data!$J$2),"A")</f>
        <v>0</v>
      </c>
      <c r="AS2406" s="46">
        <f ca="1">COUNTIFS(INDIRECT(Data!$J$2),"L")</f>
        <v>0</v>
      </c>
      <c r="AT2406" s="47" t="str">
        <f ca="1">IFERROR(Attd_Sheet[[#This Row],[Classes Attended]]/Attd_Sheet[[#This Row],[Column1]],"")</f>
        <v/>
      </c>
      <c r="AU2406" s="26"/>
    </row>
    <row r="2407" spans="1:47" hidden="1" x14ac:dyDescent="0.25">
      <c r="A2407" s="42">
        <f>COUNTIFS(Attd_Sheet[Student ID],Attd_Sheet[[#This Row],[Student ID]])</f>
        <v>0</v>
      </c>
      <c r="B2407" s="13"/>
      <c r="C2407" s="13"/>
      <c r="D2407" s="76"/>
      <c r="E2407" s="75"/>
      <c r="F2407" s="15"/>
      <c r="G2407" s="78"/>
      <c r="H2407" s="15"/>
      <c r="I2407" s="193"/>
      <c r="J2407" s="77"/>
      <c r="K2407" s="4"/>
      <c r="L2407" s="4"/>
      <c r="M2407" s="4"/>
      <c r="N2407" s="185"/>
      <c r="O2407" s="4"/>
      <c r="P2407" s="4"/>
      <c r="Q2407" s="4"/>
      <c r="R2407" s="4"/>
      <c r="S2407" s="4"/>
      <c r="T2407" s="4"/>
      <c r="U2407" s="4"/>
      <c r="V2407" s="4"/>
      <c r="W2407" s="185"/>
      <c r="X2407" s="4"/>
      <c r="Y2407" s="4"/>
      <c r="Z2407" s="4"/>
      <c r="AA2407" s="4"/>
      <c r="AB2407" s="4"/>
      <c r="AC2407" s="4"/>
      <c r="AD2407" s="4"/>
      <c r="AE2407" s="236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5">
        <f ca="1">COUNTIFS(INDIRECT(Data!$J$2),"&lt;&gt;")</f>
        <v>0</v>
      </c>
      <c r="AQ2407" s="45">
        <f ca="1">COUNTIFS(INDIRECT(Data!$J$2),"P")</f>
        <v>0</v>
      </c>
      <c r="AR2407" s="45">
        <f ca="1">COUNTIFS(INDIRECT(Data!$J$2),"A")</f>
        <v>0</v>
      </c>
      <c r="AS2407" s="46">
        <f ca="1">COUNTIFS(INDIRECT(Data!$J$2),"L")</f>
        <v>0</v>
      </c>
      <c r="AT2407" s="47" t="str">
        <f ca="1">IFERROR(Attd_Sheet[[#This Row],[Classes Attended]]/Attd_Sheet[[#This Row],[Column1]],"")</f>
        <v/>
      </c>
      <c r="AU2407" s="26"/>
    </row>
    <row r="2408" spans="1:47" hidden="1" x14ac:dyDescent="0.25">
      <c r="A2408" s="42">
        <f>COUNTIFS(Attd_Sheet[Student ID],Attd_Sheet[[#This Row],[Student ID]])</f>
        <v>0</v>
      </c>
      <c r="B2408" s="13"/>
      <c r="C2408" s="13"/>
      <c r="D2408" s="76"/>
      <c r="E2408" s="75"/>
      <c r="F2408" s="15"/>
      <c r="G2408" s="78"/>
      <c r="H2408" s="15"/>
      <c r="I2408" s="193"/>
      <c r="J2408" s="77"/>
      <c r="K2408" s="4"/>
      <c r="L2408" s="4"/>
      <c r="M2408" s="4"/>
      <c r="N2408" s="185"/>
      <c r="O2408" s="4"/>
      <c r="P2408" s="4"/>
      <c r="Q2408" s="4"/>
      <c r="R2408" s="4"/>
      <c r="S2408" s="4"/>
      <c r="T2408" s="4"/>
      <c r="U2408" s="4"/>
      <c r="V2408" s="4"/>
      <c r="W2408" s="185"/>
      <c r="X2408" s="4"/>
      <c r="Y2408" s="4"/>
      <c r="Z2408" s="4"/>
      <c r="AA2408" s="4"/>
      <c r="AB2408" s="4"/>
      <c r="AC2408" s="4"/>
      <c r="AD2408" s="4"/>
      <c r="AE2408" s="236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5">
        <f ca="1">COUNTIFS(INDIRECT(Data!$J$2),"&lt;&gt;")</f>
        <v>0</v>
      </c>
      <c r="AQ2408" s="45">
        <f ca="1">COUNTIFS(INDIRECT(Data!$J$2),"P")</f>
        <v>0</v>
      </c>
      <c r="AR2408" s="45">
        <f ca="1">COUNTIFS(INDIRECT(Data!$J$2),"A")</f>
        <v>0</v>
      </c>
      <c r="AS2408" s="46">
        <f ca="1">COUNTIFS(INDIRECT(Data!$J$2),"L")</f>
        <v>0</v>
      </c>
      <c r="AT2408" s="47" t="str">
        <f ca="1">IFERROR(Attd_Sheet[[#This Row],[Classes Attended]]/Attd_Sheet[[#This Row],[Column1]],"")</f>
        <v/>
      </c>
      <c r="AU2408" s="26"/>
    </row>
    <row r="2409" spans="1:47" hidden="1" x14ac:dyDescent="0.25">
      <c r="A2409" s="42">
        <f>COUNTIFS(Attd_Sheet[Student ID],Attd_Sheet[[#This Row],[Student ID]])</f>
        <v>0</v>
      </c>
      <c r="B2409" s="13"/>
      <c r="C2409" s="13"/>
      <c r="D2409" s="76"/>
      <c r="E2409" s="75"/>
      <c r="F2409" s="15"/>
      <c r="G2409" s="78"/>
      <c r="H2409" s="15"/>
      <c r="I2409" s="193"/>
      <c r="J2409" s="77"/>
      <c r="K2409" s="4"/>
      <c r="L2409" s="4"/>
      <c r="M2409" s="4"/>
      <c r="N2409" s="185"/>
      <c r="O2409" s="4"/>
      <c r="P2409" s="4"/>
      <c r="Q2409" s="4"/>
      <c r="R2409" s="4"/>
      <c r="S2409" s="4"/>
      <c r="T2409" s="4"/>
      <c r="U2409" s="4"/>
      <c r="V2409" s="4"/>
      <c r="W2409" s="185"/>
      <c r="X2409" s="4"/>
      <c r="Y2409" s="4"/>
      <c r="Z2409" s="4"/>
      <c r="AA2409" s="4"/>
      <c r="AB2409" s="4"/>
      <c r="AC2409" s="4"/>
      <c r="AD2409" s="4"/>
      <c r="AE2409" s="236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5">
        <f ca="1">COUNTIFS(INDIRECT(Data!$J$2),"&lt;&gt;")</f>
        <v>0</v>
      </c>
      <c r="AQ2409" s="45">
        <f ca="1">COUNTIFS(INDIRECT(Data!$J$2),"P")</f>
        <v>0</v>
      </c>
      <c r="AR2409" s="45">
        <f ca="1">COUNTIFS(INDIRECT(Data!$J$2),"A")</f>
        <v>0</v>
      </c>
      <c r="AS2409" s="46">
        <f ca="1">COUNTIFS(INDIRECT(Data!$J$2),"L")</f>
        <v>0</v>
      </c>
      <c r="AT2409" s="47" t="str">
        <f ca="1">IFERROR(Attd_Sheet[[#This Row],[Classes Attended]]/Attd_Sheet[[#This Row],[Column1]],"")</f>
        <v/>
      </c>
      <c r="AU2409" s="26"/>
    </row>
    <row r="2410" spans="1:47" hidden="1" x14ac:dyDescent="0.25">
      <c r="A2410" s="42">
        <f>COUNTIFS(Attd_Sheet[Student ID],Attd_Sheet[[#This Row],[Student ID]])</f>
        <v>0</v>
      </c>
      <c r="B2410" s="13"/>
      <c r="C2410" s="13"/>
      <c r="D2410" s="76"/>
      <c r="E2410" s="75"/>
      <c r="F2410" s="15"/>
      <c r="G2410" s="78"/>
      <c r="H2410" s="15"/>
      <c r="I2410" s="193"/>
      <c r="J2410" s="77"/>
      <c r="K2410" s="4"/>
      <c r="L2410" s="4"/>
      <c r="M2410" s="4"/>
      <c r="N2410" s="185"/>
      <c r="O2410" s="4"/>
      <c r="P2410" s="4"/>
      <c r="Q2410" s="4"/>
      <c r="R2410" s="4"/>
      <c r="S2410" s="4"/>
      <c r="T2410" s="4"/>
      <c r="U2410" s="4"/>
      <c r="V2410" s="4"/>
      <c r="W2410" s="185"/>
      <c r="X2410" s="4"/>
      <c r="Y2410" s="4"/>
      <c r="Z2410" s="4"/>
      <c r="AA2410" s="4"/>
      <c r="AB2410" s="4"/>
      <c r="AC2410" s="4"/>
      <c r="AD2410" s="4"/>
      <c r="AE2410" s="236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5">
        <f ca="1">COUNTIFS(INDIRECT(Data!$J$2),"&lt;&gt;")</f>
        <v>0</v>
      </c>
      <c r="AQ2410" s="45">
        <f ca="1">COUNTIFS(INDIRECT(Data!$J$2),"P")</f>
        <v>0</v>
      </c>
      <c r="AR2410" s="45">
        <f ca="1">COUNTIFS(INDIRECT(Data!$J$2),"A")</f>
        <v>0</v>
      </c>
      <c r="AS2410" s="46">
        <f ca="1">COUNTIFS(INDIRECT(Data!$J$2),"L")</f>
        <v>0</v>
      </c>
      <c r="AT2410" s="47" t="str">
        <f ca="1">IFERROR(Attd_Sheet[[#This Row],[Classes Attended]]/Attd_Sheet[[#This Row],[Column1]],"")</f>
        <v/>
      </c>
      <c r="AU2410" s="26"/>
    </row>
    <row r="2411" spans="1:47" hidden="1" x14ac:dyDescent="0.25">
      <c r="A2411" s="42">
        <f>COUNTIFS(Attd_Sheet[Student ID],Attd_Sheet[[#This Row],[Student ID]])</f>
        <v>0</v>
      </c>
      <c r="B2411" s="13"/>
      <c r="C2411" s="13"/>
      <c r="D2411" s="76"/>
      <c r="E2411" s="75"/>
      <c r="F2411" s="15"/>
      <c r="G2411" s="78"/>
      <c r="H2411" s="15"/>
      <c r="I2411" s="193"/>
      <c r="J2411" s="77"/>
      <c r="K2411" s="4"/>
      <c r="L2411" s="4"/>
      <c r="M2411" s="4"/>
      <c r="N2411" s="185"/>
      <c r="O2411" s="4"/>
      <c r="P2411" s="4"/>
      <c r="Q2411" s="4"/>
      <c r="R2411" s="4"/>
      <c r="S2411" s="4"/>
      <c r="T2411" s="4"/>
      <c r="U2411" s="4"/>
      <c r="V2411" s="4"/>
      <c r="W2411" s="185"/>
      <c r="X2411" s="4"/>
      <c r="Y2411" s="4"/>
      <c r="Z2411" s="4"/>
      <c r="AA2411" s="4"/>
      <c r="AB2411" s="4"/>
      <c r="AC2411" s="4"/>
      <c r="AD2411" s="4"/>
      <c r="AE2411" s="236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5">
        <f ca="1">COUNTIFS(INDIRECT(Data!$J$2),"&lt;&gt;")</f>
        <v>0</v>
      </c>
      <c r="AQ2411" s="45">
        <f ca="1">COUNTIFS(INDIRECT(Data!$J$2),"P")</f>
        <v>0</v>
      </c>
      <c r="AR2411" s="45">
        <f ca="1">COUNTIFS(INDIRECT(Data!$J$2),"A")</f>
        <v>0</v>
      </c>
      <c r="AS2411" s="46">
        <f ca="1">COUNTIFS(INDIRECT(Data!$J$2),"L")</f>
        <v>0</v>
      </c>
      <c r="AT2411" s="47" t="str">
        <f ca="1">IFERROR(Attd_Sheet[[#This Row],[Classes Attended]]/Attd_Sheet[[#This Row],[Column1]],"")</f>
        <v/>
      </c>
      <c r="AU2411" s="26"/>
    </row>
    <row r="2412" spans="1:47" hidden="1" x14ac:dyDescent="0.25">
      <c r="A2412" s="42">
        <f>COUNTIFS(Attd_Sheet[Student ID],Attd_Sheet[[#This Row],[Student ID]])</f>
        <v>0</v>
      </c>
      <c r="B2412" s="13"/>
      <c r="C2412" s="13"/>
      <c r="D2412" s="76"/>
      <c r="E2412" s="75"/>
      <c r="F2412" s="15"/>
      <c r="G2412" s="78"/>
      <c r="H2412" s="15"/>
      <c r="I2412" s="193"/>
      <c r="J2412" s="77"/>
      <c r="K2412" s="4"/>
      <c r="L2412" s="4"/>
      <c r="M2412" s="4"/>
      <c r="N2412" s="185"/>
      <c r="O2412" s="4"/>
      <c r="P2412" s="4"/>
      <c r="Q2412" s="4"/>
      <c r="R2412" s="4"/>
      <c r="S2412" s="4"/>
      <c r="T2412" s="4"/>
      <c r="U2412" s="4"/>
      <c r="V2412" s="4"/>
      <c r="W2412" s="185"/>
      <c r="X2412" s="4"/>
      <c r="Y2412" s="4"/>
      <c r="Z2412" s="4"/>
      <c r="AA2412" s="4"/>
      <c r="AB2412" s="4"/>
      <c r="AC2412" s="4"/>
      <c r="AD2412" s="4"/>
      <c r="AE2412" s="236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5">
        <f ca="1">COUNTIFS(INDIRECT(Data!$J$2),"&lt;&gt;")</f>
        <v>0</v>
      </c>
      <c r="AQ2412" s="45">
        <f ca="1">COUNTIFS(INDIRECT(Data!$J$2),"P")</f>
        <v>0</v>
      </c>
      <c r="AR2412" s="45">
        <f ca="1">COUNTIFS(INDIRECT(Data!$J$2),"A")</f>
        <v>0</v>
      </c>
      <c r="AS2412" s="46">
        <f ca="1">COUNTIFS(INDIRECT(Data!$J$2),"L")</f>
        <v>0</v>
      </c>
      <c r="AT2412" s="47" t="str">
        <f ca="1">IFERROR(Attd_Sheet[[#This Row],[Classes Attended]]/Attd_Sheet[[#This Row],[Column1]],"")</f>
        <v/>
      </c>
      <c r="AU2412" s="26"/>
    </row>
    <row r="2413" spans="1:47" hidden="1" x14ac:dyDescent="0.25">
      <c r="A2413" s="42">
        <f>COUNTIFS(Attd_Sheet[Student ID],Attd_Sheet[[#This Row],[Student ID]])</f>
        <v>0</v>
      </c>
      <c r="B2413" s="13"/>
      <c r="C2413" s="13"/>
      <c r="D2413" s="76"/>
      <c r="E2413" s="75"/>
      <c r="F2413" s="15"/>
      <c r="G2413" s="78"/>
      <c r="H2413" s="15"/>
      <c r="I2413" s="193"/>
      <c r="J2413" s="77"/>
      <c r="K2413" s="4"/>
      <c r="L2413" s="4"/>
      <c r="M2413" s="4"/>
      <c r="N2413" s="185"/>
      <c r="O2413" s="4"/>
      <c r="P2413" s="4"/>
      <c r="Q2413" s="4"/>
      <c r="R2413" s="4"/>
      <c r="S2413" s="4"/>
      <c r="T2413" s="4"/>
      <c r="U2413" s="4"/>
      <c r="V2413" s="4"/>
      <c r="W2413" s="185"/>
      <c r="X2413" s="4"/>
      <c r="Y2413" s="4"/>
      <c r="Z2413" s="4"/>
      <c r="AA2413" s="4"/>
      <c r="AB2413" s="4"/>
      <c r="AC2413" s="4"/>
      <c r="AD2413" s="4"/>
      <c r="AE2413" s="236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5">
        <f ca="1">COUNTIFS(INDIRECT(Data!$J$2),"&lt;&gt;")</f>
        <v>0</v>
      </c>
      <c r="AQ2413" s="45">
        <f ca="1">COUNTIFS(INDIRECT(Data!$J$2),"P")</f>
        <v>0</v>
      </c>
      <c r="AR2413" s="45">
        <f ca="1">COUNTIFS(INDIRECT(Data!$J$2),"A")</f>
        <v>0</v>
      </c>
      <c r="AS2413" s="46">
        <f ca="1">COUNTIFS(INDIRECT(Data!$J$2),"L")</f>
        <v>0</v>
      </c>
      <c r="AT2413" s="47" t="str">
        <f ca="1">IFERROR(Attd_Sheet[[#This Row],[Classes Attended]]/Attd_Sheet[[#This Row],[Column1]],"")</f>
        <v/>
      </c>
      <c r="AU2413" s="26"/>
    </row>
    <row r="2414" spans="1:47" hidden="1" x14ac:dyDescent="0.25">
      <c r="A2414" s="42">
        <f>COUNTIFS(Attd_Sheet[Student ID],Attd_Sheet[[#This Row],[Student ID]])</f>
        <v>0</v>
      </c>
      <c r="B2414" s="13"/>
      <c r="C2414" s="13"/>
      <c r="D2414" s="76"/>
      <c r="E2414" s="75"/>
      <c r="F2414" s="15"/>
      <c r="G2414" s="78"/>
      <c r="H2414" s="15"/>
      <c r="I2414" s="193"/>
      <c r="J2414" s="77"/>
      <c r="K2414" s="4"/>
      <c r="L2414" s="4"/>
      <c r="M2414" s="4"/>
      <c r="N2414" s="185"/>
      <c r="O2414" s="4"/>
      <c r="P2414" s="4"/>
      <c r="Q2414" s="4"/>
      <c r="R2414" s="4"/>
      <c r="S2414" s="4"/>
      <c r="T2414" s="4"/>
      <c r="U2414" s="4"/>
      <c r="V2414" s="4"/>
      <c r="W2414" s="185"/>
      <c r="X2414" s="4"/>
      <c r="Y2414" s="4"/>
      <c r="Z2414" s="4"/>
      <c r="AA2414" s="4"/>
      <c r="AB2414" s="4"/>
      <c r="AC2414" s="4"/>
      <c r="AD2414" s="4"/>
      <c r="AE2414" s="236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5">
        <f ca="1">COUNTIFS(INDIRECT(Data!$J$2),"&lt;&gt;")</f>
        <v>0</v>
      </c>
      <c r="AQ2414" s="45">
        <f ca="1">COUNTIFS(INDIRECT(Data!$J$2),"P")</f>
        <v>0</v>
      </c>
      <c r="AR2414" s="45">
        <f ca="1">COUNTIFS(INDIRECT(Data!$J$2),"A")</f>
        <v>0</v>
      </c>
      <c r="AS2414" s="46">
        <f ca="1">COUNTIFS(INDIRECT(Data!$J$2),"L")</f>
        <v>0</v>
      </c>
      <c r="AT2414" s="47" t="str">
        <f ca="1">IFERROR(Attd_Sheet[[#This Row],[Classes Attended]]/Attd_Sheet[[#This Row],[Column1]],"")</f>
        <v/>
      </c>
      <c r="AU2414" s="26"/>
    </row>
    <row r="2415" spans="1:47" hidden="1" x14ac:dyDescent="0.25">
      <c r="A2415" s="42">
        <f>COUNTIFS(Attd_Sheet[Student ID],Attd_Sheet[[#This Row],[Student ID]])</f>
        <v>0</v>
      </c>
      <c r="B2415" s="13"/>
      <c r="C2415" s="13"/>
      <c r="D2415" s="76"/>
      <c r="E2415" s="75"/>
      <c r="F2415" s="15"/>
      <c r="G2415" s="78"/>
      <c r="H2415" s="15"/>
      <c r="I2415" s="193"/>
      <c r="J2415" s="77"/>
      <c r="K2415" s="4"/>
      <c r="L2415" s="4"/>
      <c r="M2415" s="4"/>
      <c r="N2415" s="185"/>
      <c r="O2415" s="4"/>
      <c r="P2415" s="4"/>
      <c r="Q2415" s="4"/>
      <c r="R2415" s="4"/>
      <c r="S2415" s="4"/>
      <c r="T2415" s="4"/>
      <c r="U2415" s="4"/>
      <c r="V2415" s="4"/>
      <c r="W2415" s="185"/>
      <c r="X2415" s="4"/>
      <c r="Y2415" s="4"/>
      <c r="Z2415" s="4"/>
      <c r="AA2415" s="4"/>
      <c r="AB2415" s="4"/>
      <c r="AC2415" s="4"/>
      <c r="AD2415" s="4"/>
      <c r="AE2415" s="236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5">
        <f ca="1">COUNTIFS(INDIRECT(Data!$J$2),"&lt;&gt;")</f>
        <v>0</v>
      </c>
      <c r="AQ2415" s="45">
        <f ca="1">COUNTIFS(INDIRECT(Data!$J$2),"P")</f>
        <v>0</v>
      </c>
      <c r="AR2415" s="45">
        <f ca="1">COUNTIFS(INDIRECT(Data!$J$2),"A")</f>
        <v>0</v>
      </c>
      <c r="AS2415" s="46">
        <f ca="1">COUNTIFS(INDIRECT(Data!$J$2),"L")</f>
        <v>0</v>
      </c>
      <c r="AT2415" s="47" t="str">
        <f ca="1">IFERROR(Attd_Sheet[[#This Row],[Classes Attended]]/Attd_Sheet[[#This Row],[Column1]],"")</f>
        <v/>
      </c>
      <c r="AU2415" s="26"/>
    </row>
    <row r="2416" spans="1:47" hidden="1" x14ac:dyDescent="0.25">
      <c r="A2416" s="42">
        <f>COUNTIFS(Attd_Sheet[Student ID],Attd_Sheet[[#This Row],[Student ID]])</f>
        <v>0</v>
      </c>
      <c r="B2416" s="13"/>
      <c r="C2416" s="13"/>
      <c r="D2416" s="76"/>
      <c r="E2416" s="75"/>
      <c r="F2416" s="15"/>
      <c r="G2416" s="78"/>
      <c r="H2416" s="15"/>
      <c r="I2416" s="193"/>
      <c r="J2416" s="77"/>
      <c r="K2416" s="4"/>
      <c r="L2416" s="4"/>
      <c r="M2416" s="4"/>
      <c r="N2416" s="185"/>
      <c r="O2416" s="4"/>
      <c r="P2416" s="4"/>
      <c r="Q2416" s="4"/>
      <c r="R2416" s="4"/>
      <c r="S2416" s="4"/>
      <c r="T2416" s="4"/>
      <c r="U2416" s="4"/>
      <c r="V2416" s="4"/>
      <c r="W2416" s="185"/>
      <c r="X2416" s="4"/>
      <c r="Y2416" s="4"/>
      <c r="Z2416" s="4"/>
      <c r="AA2416" s="4"/>
      <c r="AB2416" s="4"/>
      <c r="AC2416" s="4"/>
      <c r="AD2416" s="4"/>
      <c r="AE2416" s="236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5">
        <f ca="1">COUNTIFS(INDIRECT(Data!$J$2),"&lt;&gt;")</f>
        <v>0</v>
      </c>
      <c r="AQ2416" s="45">
        <f ca="1">COUNTIFS(INDIRECT(Data!$J$2),"P")</f>
        <v>0</v>
      </c>
      <c r="AR2416" s="45">
        <f ca="1">COUNTIFS(INDIRECT(Data!$J$2),"A")</f>
        <v>0</v>
      </c>
      <c r="AS2416" s="46">
        <f ca="1">COUNTIFS(INDIRECT(Data!$J$2),"L")</f>
        <v>0</v>
      </c>
      <c r="AT2416" s="47" t="str">
        <f ca="1">IFERROR(Attd_Sheet[[#This Row],[Classes Attended]]/Attd_Sheet[[#This Row],[Column1]],"")</f>
        <v/>
      </c>
      <c r="AU2416" s="26"/>
    </row>
    <row r="2417" spans="1:47" hidden="1" x14ac:dyDescent="0.25">
      <c r="A2417" s="42">
        <f>COUNTIFS(Attd_Sheet[Student ID],Attd_Sheet[[#This Row],[Student ID]])</f>
        <v>0</v>
      </c>
      <c r="B2417" s="13"/>
      <c r="C2417" s="13"/>
      <c r="D2417" s="76"/>
      <c r="E2417" s="75"/>
      <c r="F2417" s="15"/>
      <c r="G2417" s="78"/>
      <c r="H2417" s="15"/>
      <c r="I2417" s="193"/>
      <c r="J2417" s="77"/>
      <c r="K2417" s="4"/>
      <c r="L2417" s="4"/>
      <c r="M2417" s="4"/>
      <c r="N2417" s="185"/>
      <c r="O2417" s="4"/>
      <c r="P2417" s="4"/>
      <c r="Q2417" s="4"/>
      <c r="R2417" s="4"/>
      <c r="S2417" s="4"/>
      <c r="T2417" s="4"/>
      <c r="U2417" s="4"/>
      <c r="V2417" s="4"/>
      <c r="W2417" s="185"/>
      <c r="X2417" s="4"/>
      <c r="Y2417" s="4"/>
      <c r="Z2417" s="4"/>
      <c r="AA2417" s="4"/>
      <c r="AB2417" s="4"/>
      <c r="AC2417" s="4"/>
      <c r="AD2417" s="4"/>
      <c r="AE2417" s="236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5">
        <f ca="1">COUNTIFS(INDIRECT(Data!$J$2),"&lt;&gt;")</f>
        <v>0</v>
      </c>
      <c r="AQ2417" s="45">
        <f ca="1">COUNTIFS(INDIRECT(Data!$J$2),"P")</f>
        <v>0</v>
      </c>
      <c r="AR2417" s="45">
        <f ca="1">COUNTIFS(INDIRECT(Data!$J$2),"A")</f>
        <v>0</v>
      </c>
      <c r="AS2417" s="46">
        <f ca="1">COUNTIFS(INDIRECT(Data!$J$2),"L")</f>
        <v>0</v>
      </c>
      <c r="AT2417" s="47" t="str">
        <f ca="1">IFERROR(Attd_Sheet[[#This Row],[Classes Attended]]/Attd_Sheet[[#This Row],[Column1]],"")</f>
        <v/>
      </c>
      <c r="AU2417" s="26"/>
    </row>
    <row r="2418" spans="1:47" hidden="1" x14ac:dyDescent="0.25">
      <c r="A2418" s="42">
        <f>COUNTIFS(Attd_Sheet[Student ID],Attd_Sheet[[#This Row],[Student ID]])</f>
        <v>0</v>
      </c>
      <c r="B2418" s="13"/>
      <c r="C2418" s="13"/>
      <c r="D2418" s="76"/>
      <c r="E2418" s="75"/>
      <c r="F2418" s="15"/>
      <c r="G2418" s="78"/>
      <c r="H2418" s="15"/>
      <c r="I2418" s="193"/>
      <c r="J2418" s="77"/>
      <c r="K2418" s="4"/>
      <c r="L2418" s="4"/>
      <c r="M2418" s="4"/>
      <c r="N2418" s="185"/>
      <c r="O2418" s="4"/>
      <c r="P2418" s="4"/>
      <c r="Q2418" s="4"/>
      <c r="R2418" s="4"/>
      <c r="S2418" s="4"/>
      <c r="T2418" s="4"/>
      <c r="U2418" s="4"/>
      <c r="V2418" s="4"/>
      <c r="W2418" s="185"/>
      <c r="X2418" s="4"/>
      <c r="Y2418" s="4"/>
      <c r="Z2418" s="4"/>
      <c r="AA2418" s="4"/>
      <c r="AB2418" s="4"/>
      <c r="AC2418" s="4"/>
      <c r="AD2418" s="4"/>
      <c r="AE2418" s="236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5">
        <f ca="1">COUNTIFS(INDIRECT(Data!$J$2),"&lt;&gt;")</f>
        <v>0</v>
      </c>
      <c r="AQ2418" s="45">
        <f ca="1">COUNTIFS(INDIRECT(Data!$J$2),"P")</f>
        <v>0</v>
      </c>
      <c r="AR2418" s="45">
        <f ca="1">COUNTIFS(INDIRECT(Data!$J$2),"A")</f>
        <v>0</v>
      </c>
      <c r="AS2418" s="46">
        <f ca="1">COUNTIFS(INDIRECT(Data!$J$2),"L")</f>
        <v>0</v>
      </c>
      <c r="AT2418" s="47" t="str">
        <f ca="1">IFERROR(Attd_Sheet[[#This Row],[Classes Attended]]/Attd_Sheet[[#This Row],[Column1]],"")</f>
        <v/>
      </c>
      <c r="AU2418" s="26"/>
    </row>
    <row r="2419" spans="1:47" hidden="1" x14ac:dyDescent="0.25">
      <c r="A2419" s="42">
        <f>COUNTIFS(Attd_Sheet[Student ID],Attd_Sheet[[#This Row],[Student ID]])</f>
        <v>0</v>
      </c>
      <c r="B2419" s="13"/>
      <c r="C2419" s="13"/>
      <c r="D2419" s="76"/>
      <c r="E2419" s="75"/>
      <c r="F2419" s="15"/>
      <c r="G2419" s="78"/>
      <c r="H2419" s="15"/>
      <c r="I2419" s="193"/>
      <c r="J2419" s="77"/>
      <c r="K2419" s="4"/>
      <c r="L2419" s="4"/>
      <c r="M2419" s="4"/>
      <c r="N2419" s="185"/>
      <c r="O2419" s="4"/>
      <c r="P2419" s="4"/>
      <c r="Q2419" s="4"/>
      <c r="R2419" s="4"/>
      <c r="S2419" s="4"/>
      <c r="T2419" s="4"/>
      <c r="U2419" s="4"/>
      <c r="V2419" s="4"/>
      <c r="W2419" s="185"/>
      <c r="X2419" s="4"/>
      <c r="Y2419" s="4"/>
      <c r="Z2419" s="4"/>
      <c r="AA2419" s="4"/>
      <c r="AB2419" s="4"/>
      <c r="AC2419" s="4"/>
      <c r="AD2419" s="4"/>
      <c r="AE2419" s="236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5">
        <f ca="1">COUNTIFS(INDIRECT(Data!$J$2),"&lt;&gt;")</f>
        <v>0</v>
      </c>
      <c r="AQ2419" s="45">
        <f ca="1">COUNTIFS(INDIRECT(Data!$J$2),"P")</f>
        <v>0</v>
      </c>
      <c r="AR2419" s="45">
        <f ca="1">COUNTIFS(INDIRECT(Data!$J$2),"A")</f>
        <v>0</v>
      </c>
      <c r="AS2419" s="46">
        <f ca="1">COUNTIFS(INDIRECT(Data!$J$2),"L")</f>
        <v>0</v>
      </c>
      <c r="AT2419" s="47" t="str">
        <f ca="1">IFERROR(Attd_Sheet[[#This Row],[Classes Attended]]/Attd_Sheet[[#This Row],[Column1]],"")</f>
        <v/>
      </c>
      <c r="AU2419" s="26"/>
    </row>
    <row r="2420" spans="1:47" hidden="1" x14ac:dyDescent="0.25">
      <c r="A2420" s="42">
        <f>COUNTIFS(Attd_Sheet[Student ID],Attd_Sheet[[#This Row],[Student ID]])</f>
        <v>0</v>
      </c>
      <c r="B2420" s="13"/>
      <c r="C2420" s="13"/>
      <c r="D2420" s="76"/>
      <c r="E2420" s="75"/>
      <c r="F2420" s="15"/>
      <c r="G2420" s="78"/>
      <c r="H2420" s="15"/>
      <c r="I2420" s="193"/>
      <c r="J2420" s="77"/>
      <c r="K2420" s="4"/>
      <c r="L2420" s="4"/>
      <c r="M2420" s="4"/>
      <c r="N2420" s="185"/>
      <c r="O2420" s="4"/>
      <c r="P2420" s="4"/>
      <c r="Q2420" s="4"/>
      <c r="R2420" s="4"/>
      <c r="S2420" s="4"/>
      <c r="T2420" s="4"/>
      <c r="U2420" s="4"/>
      <c r="V2420" s="4"/>
      <c r="W2420" s="185"/>
      <c r="X2420" s="4"/>
      <c r="Y2420" s="4"/>
      <c r="Z2420" s="4"/>
      <c r="AA2420" s="4"/>
      <c r="AB2420" s="4"/>
      <c r="AC2420" s="4"/>
      <c r="AD2420" s="4"/>
      <c r="AE2420" s="236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5">
        <f ca="1">COUNTIFS(INDIRECT(Data!$J$2),"&lt;&gt;")</f>
        <v>0</v>
      </c>
      <c r="AQ2420" s="45">
        <f ca="1">COUNTIFS(INDIRECT(Data!$J$2),"P")</f>
        <v>0</v>
      </c>
      <c r="AR2420" s="45">
        <f ca="1">COUNTIFS(INDIRECT(Data!$J$2),"A")</f>
        <v>0</v>
      </c>
      <c r="AS2420" s="46">
        <f ca="1">COUNTIFS(INDIRECT(Data!$J$2),"L")</f>
        <v>0</v>
      </c>
      <c r="AT2420" s="47" t="str">
        <f ca="1">IFERROR(Attd_Sheet[[#This Row],[Classes Attended]]/Attd_Sheet[[#This Row],[Column1]],"")</f>
        <v/>
      </c>
      <c r="AU2420" s="26"/>
    </row>
    <row r="2421" spans="1:47" hidden="1" x14ac:dyDescent="0.25">
      <c r="A2421" s="42">
        <f>COUNTIFS(Attd_Sheet[Student ID],Attd_Sheet[[#This Row],[Student ID]])</f>
        <v>0</v>
      </c>
      <c r="B2421" s="13"/>
      <c r="C2421" s="13"/>
      <c r="D2421" s="76"/>
      <c r="E2421" s="75"/>
      <c r="F2421" s="15"/>
      <c r="G2421" s="78"/>
      <c r="H2421" s="15"/>
      <c r="I2421" s="193"/>
      <c r="J2421" s="77"/>
      <c r="K2421" s="4"/>
      <c r="L2421" s="4"/>
      <c r="M2421" s="4"/>
      <c r="N2421" s="185"/>
      <c r="O2421" s="4"/>
      <c r="P2421" s="4"/>
      <c r="Q2421" s="4"/>
      <c r="R2421" s="4"/>
      <c r="S2421" s="4"/>
      <c r="T2421" s="4"/>
      <c r="U2421" s="4"/>
      <c r="V2421" s="4"/>
      <c r="W2421" s="185"/>
      <c r="X2421" s="4"/>
      <c r="Y2421" s="4"/>
      <c r="Z2421" s="4"/>
      <c r="AA2421" s="4"/>
      <c r="AB2421" s="4"/>
      <c r="AC2421" s="4"/>
      <c r="AD2421" s="4"/>
      <c r="AE2421" s="236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5">
        <f ca="1">COUNTIFS(INDIRECT(Data!$J$2),"&lt;&gt;")</f>
        <v>0</v>
      </c>
      <c r="AQ2421" s="45">
        <f ca="1">COUNTIFS(INDIRECT(Data!$J$2),"P")</f>
        <v>0</v>
      </c>
      <c r="AR2421" s="45">
        <f ca="1">COUNTIFS(INDIRECT(Data!$J$2),"A")</f>
        <v>0</v>
      </c>
      <c r="AS2421" s="46">
        <f ca="1">COUNTIFS(INDIRECT(Data!$J$2),"L")</f>
        <v>0</v>
      </c>
      <c r="AT2421" s="47" t="str">
        <f ca="1">IFERROR(Attd_Sheet[[#This Row],[Classes Attended]]/Attd_Sheet[[#This Row],[Column1]],"")</f>
        <v/>
      </c>
      <c r="AU2421" s="26"/>
    </row>
    <row r="2422" spans="1:47" hidden="1" x14ac:dyDescent="0.25">
      <c r="A2422" s="42">
        <f>COUNTIFS(Attd_Sheet[Student ID],Attd_Sheet[[#This Row],[Student ID]])</f>
        <v>0</v>
      </c>
      <c r="B2422" s="13"/>
      <c r="C2422" s="13"/>
      <c r="D2422" s="76"/>
      <c r="E2422" s="75"/>
      <c r="F2422" s="15"/>
      <c r="G2422" s="78"/>
      <c r="H2422" s="15"/>
      <c r="I2422" s="193"/>
      <c r="J2422" s="77"/>
      <c r="K2422" s="4"/>
      <c r="L2422" s="4"/>
      <c r="M2422" s="4"/>
      <c r="N2422" s="185"/>
      <c r="O2422" s="4"/>
      <c r="P2422" s="4"/>
      <c r="Q2422" s="4"/>
      <c r="R2422" s="4"/>
      <c r="S2422" s="4"/>
      <c r="T2422" s="4"/>
      <c r="U2422" s="4"/>
      <c r="V2422" s="4"/>
      <c r="W2422" s="185"/>
      <c r="X2422" s="4"/>
      <c r="Y2422" s="4"/>
      <c r="Z2422" s="4"/>
      <c r="AA2422" s="4"/>
      <c r="AB2422" s="4"/>
      <c r="AC2422" s="4"/>
      <c r="AD2422" s="4"/>
      <c r="AE2422" s="236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5">
        <f ca="1">COUNTIFS(INDIRECT(Data!$J$2),"&lt;&gt;")</f>
        <v>0</v>
      </c>
      <c r="AQ2422" s="45">
        <f ca="1">COUNTIFS(INDIRECT(Data!$J$2),"P")</f>
        <v>0</v>
      </c>
      <c r="AR2422" s="45">
        <f ca="1">COUNTIFS(INDIRECT(Data!$J$2),"A")</f>
        <v>0</v>
      </c>
      <c r="AS2422" s="46">
        <f ca="1">COUNTIFS(INDIRECT(Data!$J$2),"L")</f>
        <v>0</v>
      </c>
      <c r="AT2422" s="47" t="str">
        <f ca="1">IFERROR(Attd_Sheet[[#This Row],[Classes Attended]]/Attd_Sheet[[#This Row],[Column1]],"")</f>
        <v/>
      </c>
      <c r="AU2422" s="26"/>
    </row>
    <row r="2423" spans="1:47" hidden="1" x14ac:dyDescent="0.25">
      <c r="A2423" s="42">
        <f>COUNTIFS(Attd_Sheet[Student ID],Attd_Sheet[[#This Row],[Student ID]])</f>
        <v>0</v>
      </c>
      <c r="B2423" s="13"/>
      <c r="C2423" s="13"/>
      <c r="D2423" s="76"/>
      <c r="E2423" s="75"/>
      <c r="F2423" s="15"/>
      <c r="G2423" s="78"/>
      <c r="H2423" s="15"/>
      <c r="I2423" s="193"/>
      <c r="J2423" s="77"/>
      <c r="K2423" s="4"/>
      <c r="L2423" s="4"/>
      <c r="M2423" s="4"/>
      <c r="N2423" s="185"/>
      <c r="O2423" s="4"/>
      <c r="P2423" s="4"/>
      <c r="Q2423" s="4"/>
      <c r="R2423" s="4"/>
      <c r="S2423" s="4"/>
      <c r="T2423" s="4"/>
      <c r="U2423" s="4"/>
      <c r="V2423" s="4"/>
      <c r="W2423" s="185"/>
      <c r="X2423" s="4"/>
      <c r="Y2423" s="4"/>
      <c r="Z2423" s="4"/>
      <c r="AA2423" s="4"/>
      <c r="AB2423" s="4"/>
      <c r="AC2423" s="4"/>
      <c r="AD2423" s="4"/>
      <c r="AE2423" s="236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5">
        <f ca="1">COUNTIFS(INDIRECT(Data!$J$2),"&lt;&gt;")</f>
        <v>0</v>
      </c>
      <c r="AQ2423" s="45">
        <f ca="1">COUNTIFS(INDIRECT(Data!$J$2),"P")</f>
        <v>0</v>
      </c>
      <c r="AR2423" s="45">
        <f ca="1">COUNTIFS(INDIRECT(Data!$J$2),"A")</f>
        <v>0</v>
      </c>
      <c r="AS2423" s="46">
        <f ca="1">COUNTIFS(INDIRECT(Data!$J$2),"L")</f>
        <v>0</v>
      </c>
      <c r="AT2423" s="47" t="str">
        <f ca="1">IFERROR(Attd_Sheet[[#This Row],[Classes Attended]]/Attd_Sheet[[#This Row],[Column1]],"")</f>
        <v/>
      </c>
      <c r="AU2423" s="26"/>
    </row>
    <row r="2424" spans="1:47" hidden="1" x14ac:dyDescent="0.25">
      <c r="A2424" s="42">
        <f>COUNTIFS(Attd_Sheet[Student ID],Attd_Sheet[[#This Row],[Student ID]])</f>
        <v>0</v>
      </c>
      <c r="B2424" s="13"/>
      <c r="C2424" s="13"/>
      <c r="D2424" s="76"/>
      <c r="E2424" s="75"/>
      <c r="F2424" s="15"/>
      <c r="G2424" s="78"/>
      <c r="H2424" s="15"/>
      <c r="I2424" s="193"/>
      <c r="J2424" s="77"/>
      <c r="K2424" s="4"/>
      <c r="L2424" s="4"/>
      <c r="M2424" s="4"/>
      <c r="N2424" s="185"/>
      <c r="O2424" s="4"/>
      <c r="P2424" s="4"/>
      <c r="Q2424" s="4"/>
      <c r="R2424" s="4"/>
      <c r="S2424" s="4"/>
      <c r="T2424" s="4"/>
      <c r="U2424" s="4"/>
      <c r="V2424" s="4"/>
      <c r="W2424" s="185"/>
      <c r="X2424" s="4"/>
      <c r="Y2424" s="4"/>
      <c r="Z2424" s="4"/>
      <c r="AA2424" s="4"/>
      <c r="AB2424" s="4"/>
      <c r="AC2424" s="4"/>
      <c r="AD2424" s="4"/>
      <c r="AE2424" s="236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5">
        <f ca="1">COUNTIFS(INDIRECT(Data!$J$2),"&lt;&gt;")</f>
        <v>0</v>
      </c>
      <c r="AQ2424" s="45">
        <f ca="1">COUNTIFS(INDIRECT(Data!$J$2),"P")</f>
        <v>0</v>
      </c>
      <c r="AR2424" s="45">
        <f ca="1">COUNTIFS(INDIRECT(Data!$J$2),"A")</f>
        <v>0</v>
      </c>
      <c r="AS2424" s="46">
        <f ca="1">COUNTIFS(INDIRECT(Data!$J$2),"L")</f>
        <v>0</v>
      </c>
      <c r="AT2424" s="47" t="str">
        <f ca="1">IFERROR(Attd_Sheet[[#This Row],[Classes Attended]]/Attd_Sheet[[#This Row],[Column1]],"")</f>
        <v/>
      </c>
      <c r="AU2424" s="26"/>
    </row>
    <row r="2425" spans="1:47" hidden="1" x14ac:dyDescent="0.25">
      <c r="A2425" s="42">
        <f>COUNTIFS(Attd_Sheet[Student ID],Attd_Sheet[[#This Row],[Student ID]])</f>
        <v>0</v>
      </c>
      <c r="B2425" s="13"/>
      <c r="C2425" s="13"/>
      <c r="D2425" s="76"/>
      <c r="E2425" s="75"/>
      <c r="F2425" s="15"/>
      <c r="G2425" s="78"/>
      <c r="H2425" s="15"/>
      <c r="I2425" s="193"/>
      <c r="J2425" s="77"/>
      <c r="K2425" s="4"/>
      <c r="L2425" s="4"/>
      <c r="M2425" s="4"/>
      <c r="N2425" s="185"/>
      <c r="O2425" s="4"/>
      <c r="P2425" s="4"/>
      <c r="Q2425" s="4"/>
      <c r="R2425" s="4"/>
      <c r="S2425" s="4"/>
      <c r="T2425" s="4"/>
      <c r="U2425" s="4"/>
      <c r="V2425" s="4"/>
      <c r="W2425" s="185"/>
      <c r="X2425" s="4"/>
      <c r="Y2425" s="4"/>
      <c r="Z2425" s="4"/>
      <c r="AA2425" s="4"/>
      <c r="AB2425" s="4"/>
      <c r="AC2425" s="4"/>
      <c r="AD2425" s="4"/>
      <c r="AE2425" s="236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5">
        <f ca="1">COUNTIFS(INDIRECT(Data!$J$2),"&lt;&gt;")</f>
        <v>0</v>
      </c>
      <c r="AQ2425" s="45">
        <f ca="1">COUNTIFS(INDIRECT(Data!$J$2),"P")</f>
        <v>0</v>
      </c>
      <c r="AR2425" s="45">
        <f ca="1">COUNTIFS(INDIRECT(Data!$J$2),"A")</f>
        <v>0</v>
      </c>
      <c r="AS2425" s="46">
        <f ca="1">COUNTIFS(INDIRECT(Data!$J$2),"L")</f>
        <v>0</v>
      </c>
      <c r="AT2425" s="47" t="str">
        <f ca="1">IFERROR(Attd_Sheet[[#This Row],[Classes Attended]]/Attd_Sheet[[#This Row],[Column1]],"")</f>
        <v/>
      </c>
      <c r="AU2425" s="26"/>
    </row>
    <row r="2426" spans="1:47" hidden="1" x14ac:dyDescent="0.25">
      <c r="A2426" s="42">
        <f>COUNTIFS(Attd_Sheet[Student ID],Attd_Sheet[[#This Row],[Student ID]])</f>
        <v>0</v>
      </c>
      <c r="B2426" s="13"/>
      <c r="C2426" s="13"/>
      <c r="D2426" s="76"/>
      <c r="E2426" s="75"/>
      <c r="F2426" s="15"/>
      <c r="G2426" s="78"/>
      <c r="H2426" s="15"/>
      <c r="I2426" s="193"/>
      <c r="J2426" s="77"/>
      <c r="K2426" s="4"/>
      <c r="L2426" s="4"/>
      <c r="M2426" s="4"/>
      <c r="N2426" s="185"/>
      <c r="O2426" s="4"/>
      <c r="P2426" s="4"/>
      <c r="Q2426" s="4"/>
      <c r="R2426" s="4"/>
      <c r="S2426" s="4"/>
      <c r="T2426" s="4"/>
      <c r="U2426" s="4"/>
      <c r="V2426" s="4"/>
      <c r="W2426" s="185"/>
      <c r="X2426" s="4"/>
      <c r="Y2426" s="4"/>
      <c r="Z2426" s="4"/>
      <c r="AA2426" s="4"/>
      <c r="AB2426" s="4"/>
      <c r="AC2426" s="4"/>
      <c r="AD2426" s="4"/>
      <c r="AE2426" s="236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5">
        <f ca="1">COUNTIFS(INDIRECT(Data!$J$2),"&lt;&gt;")</f>
        <v>0</v>
      </c>
      <c r="AQ2426" s="45">
        <f ca="1">COUNTIFS(INDIRECT(Data!$J$2),"P")</f>
        <v>0</v>
      </c>
      <c r="AR2426" s="45">
        <f ca="1">COUNTIFS(INDIRECT(Data!$J$2),"A")</f>
        <v>0</v>
      </c>
      <c r="AS2426" s="46">
        <f ca="1">COUNTIFS(INDIRECT(Data!$J$2),"L")</f>
        <v>0</v>
      </c>
      <c r="AT2426" s="47" t="str">
        <f ca="1">IFERROR(Attd_Sheet[[#This Row],[Classes Attended]]/Attd_Sheet[[#This Row],[Column1]],"")</f>
        <v/>
      </c>
      <c r="AU2426" s="26"/>
    </row>
    <row r="2427" spans="1:47" hidden="1" x14ac:dyDescent="0.25">
      <c r="A2427" s="42">
        <f>COUNTIFS(Attd_Sheet[Student ID],Attd_Sheet[[#This Row],[Student ID]])</f>
        <v>0</v>
      </c>
      <c r="B2427" s="13"/>
      <c r="C2427" s="13"/>
      <c r="D2427" s="76"/>
      <c r="E2427" s="75"/>
      <c r="F2427" s="15"/>
      <c r="G2427" s="78"/>
      <c r="H2427" s="15"/>
      <c r="I2427" s="193"/>
      <c r="J2427" s="77"/>
      <c r="K2427" s="4"/>
      <c r="L2427" s="4"/>
      <c r="M2427" s="4"/>
      <c r="N2427" s="185"/>
      <c r="O2427" s="4"/>
      <c r="P2427" s="4"/>
      <c r="Q2427" s="4"/>
      <c r="R2427" s="4"/>
      <c r="S2427" s="4"/>
      <c r="T2427" s="4"/>
      <c r="U2427" s="4"/>
      <c r="V2427" s="4"/>
      <c r="W2427" s="185"/>
      <c r="X2427" s="4"/>
      <c r="Y2427" s="4"/>
      <c r="Z2427" s="4"/>
      <c r="AA2427" s="4"/>
      <c r="AB2427" s="4"/>
      <c r="AC2427" s="4"/>
      <c r="AD2427" s="4"/>
      <c r="AE2427" s="236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5">
        <f ca="1">COUNTIFS(INDIRECT(Data!$J$2),"&lt;&gt;")</f>
        <v>0</v>
      </c>
      <c r="AQ2427" s="45">
        <f ca="1">COUNTIFS(INDIRECT(Data!$J$2),"P")</f>
        <v>0</v>
      </c>
      <c r="AR2427" s="45">
        <f ca="1">COUNTIFS(INDIRECT(Data!$J$2),"A")</f>
        <v>0</v>
      </c>
      <c r="AS2427" s="46">
        <f ca="1">COUNTIFS(INDIRECT(Data!$J$2),"L")</f>
        <v>0</v>
      </c>
      <c r="AT2427" s="47" t="str">
        <f ca="1">IFERROR(Attd_Sheet[[#This Row],[Classes Attended]]/Attd_Sheet[[#This Row],[Column1]],"")</f>
        <v/>
      </c>
      <c r="AU2427" s="26"/>
    </row>
    <row r="2428" spans="1:47" hidden="1" x14ac:dyDescent="0.25">
      <c r="A2428" s="42">
        <f>COUNTIFS(Attd_Sheet[Student ID],Attd_Sheet[[#This Row],[Student ID]])</f>
        <v>0</v>
      </c>
      <c r="B2428" s="13"/>
      <c r="C2428" s="13"/>
      <c r="D2428" s="76"/>
      <c r="E2428" s="75"/>
      <c r="F2428" s="15"/>
      <c r="G2428" s="78"/>
      <c r="H2428" s="15"/>
      <c r="I2428" s="193"/>
      <c r="J2428" s="77"/>
      <c r="K2428" s="4"/>
      <c r="L2428" s="4"/>
      <c r="M2428" s="4"/>
      <c r="N2428" s="185"/>
      <c r="O2428" s="4"/>
      <c r="P2428" s="4"/>
      <c r="Q2428" s="4"/>
      <c r="R2428" s="4"/>
      <c r="S2428" s="4"/>
      <c r="T2428" s="4"/>
      <c r="U2428" s="4"/>
      <c r="V2428" s="4"/>
      <c r="W2428" s="185"/>
      <c r="X2428" s="4"/>
      <c r="Y2428" s="4"/>
      <c r="Z2428" s="4"/>
      <c r="AA2428" s="4"/>
      <c r="AB2428" s="4"/>
      <c r="AC2428" s="4"/>
      <c r="AD2428" s="4"/>
      <c r="AE2428" s="236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5">
        <f ca="1">COUNTIFS(INDIRECT(Data!$J$2),"&lt;&gt;")</f>
        <v>0</v>
      </c>
      <c r="AQ2428" s="45">
        <f ca="1">COUNTIFS(INDIRECT(Data!$J$2),"P")</f>
        <v>0</v>
      </c>
      <c r="AR2428" s="45">
        <f ca="1">COUNTIFS(INDIRECT(Data!$J$2),"A")</f>
        <v>0</v>
      </c>
      <c r="AS2428" s="46">
        <f ca="1">COUNTIFS(INDIRECT(Data!$J$2),"L")</f>
        <v>0</v>
      </c>
      <c r="AT2428" s="47" t="str">
        <f ca="1">IFERROR(Attd_Sheet[[#This Row],[Classes Attended]]/Attd_Sheet[[#This Row],[Column1]],"")</f>
        <v/>
      </c>
      <c r="AU2428" s="26"/>
    </row>
    <row r="2429" spans="1:47" hidden="1" x14ac:dyDescent="0.25">
      <c r="A2429" s="42">
        <f>COUNTIFS(Attd_Sheet[Student ID],Attd_Sheet[[#This Row],[Student ID]])</f>
        <v>0</v>
      </c>
      <c r="B2429" s="13"/>
      <c r="C2429" s="13"/>
      <c r="D2429" s="76"/>
      <c r="E2429" s="75"/>
      <c r="F2429" s="15"/>
      <c r="G2429" s="78"/>
      <c r="H2429" s="15"/>
      <c r="I2429" s="193"/>
      <c r="J2429" s="77"/>
      <c r="K2429" s="4"/>
      <c r="L2429" s="4"/>
      <c r="M2429" s="4"/>
      <c r="N2429" s="185"/>
      <c r="O2429" s="4"/>
      <c r="P2429" s="4"/>
      <c r="Q2429" s="4"/>
      <c r="R2429" s="4"/>
      <c r="S2429" s="4"/>
      <c r="T2429" s="4"/>
      <c r="U2429" s="4"/>
      <c r="V2429" s="4"/>
      <c r="W2429" s="185"/>
      <c r="X2429" s="4"/>
      <c r="Y2429" s="4"/>
      <c r="Z2429" s="4"/>
      <c r="AA2429" s="4"/>
      <c r="AB2429" s="4"/>
      <c r="AC2429" s="4"/>
      <c r="AD2429" s="4"/>
      <c r="AE2429" s="236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5">
        <f ca="1">COUNTIFS(INDIRECT(Data!$J$2),"&lt;&gt;")</f>
        <v>0</v>
      </c>
      <c r="AQ2429" s="45">
        <f ca="1">COUNTIFS(INDIRECT(Data!$J$2),"P")</f>
        <v>0</v>
      </c>
      <c r="AR2429" s="45">
        <f ca="1">COUNTIFS(INDIRECT(Data!$J$2),"A")</f>
        <v>0</v>
      </c>
      <c r="AS2429" s="46">
        <f ca="1">COUNTIFS(INDIRECT(Data!$J$2),"L")</f>
        <v>0</v>
      </c>
      <c r="AT2429" s="47" t="str">
        <f ca="1">IFERROR(Attd_Sheet[[#This Row],[Classes Attended]]/Attd_Sheet[[#This Row],[Column1]],"")</f>
        <v/>
      </c>
      <c r="AU2429" s="26"/>
    </row>
    <row r="2430" spans="1:47" hidden="1" x14ac:dyDescent="0.25">
      <c r="A2430" s="42">
        <f>COUNTIFS(Attd_Sheet[Student ID],Attd_Sheet[[#This Row],[Student ID]])</f>
        <v>0</v>
      </c>
      <c r="B2430" s="13"/>
      <c r="C2430" s="13"/>
      <c r="D2430" s="76"/>
      <c r="E2430" s="75"/>
      <c r="F2430" s="15"/>
      <c r="G2430" s="78"/>
      <c r="H2430" s="15"/>
      <c r="I2430" s="193"/>
      <c r="J2430" s="77"/>
      <c r="K2430" s="4"/>
      <c r="L2430" s="4"/>
      <c r="M2430" s="4"/>
      <c r="N2430" s="185"/>
      <c r="O2430" s="4"/>
      <c r="P2430" s="4"/>
      <c r="Q2430" s="4"/>
      <c r="R2430" s="4"/>
      <c r="S2430" s="4"/>
      <c r="T2430" s="4"/>
      <c r="U2430" s="4"/>
      <c r="V2430" s="4"/>
      <c r="W2430" s="185"/>
      <c r="X2430" s="4"/>
      <c r="Y2430" s="4"/>
      <c r="Z2430" s="4"/>
      <c r="AA2430" s="4"/>
      <c r="AB2430" s="4"/>
      <c r="AC2430" s="4"/>
      <c r="AD2430" s="4"/>
      <c r="AE2430" s="236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5">
        <f ca="1">COUNTIFS(INDIRECT(Data!$J$2),"&lt;&gt;")</f>
        <v>0</v>
      </c>
      <c r="AQ2430" s="45">
        <f ca="1">COUNTIFS(INDIRECT(Data!$J$2),"P")</f>
        <v>0</v>
      </c>
      <c r="AR2430" s="45">
        <f ca="1">COUNTIFS(INDIRECT(Data!$J$2),"A")</f>
        <v>0</v>
      </c>
      <c r="AS2430" s="46">
        <f ca="1">COUNTIFS(INDIRECT(Data!$J$2),"L")</f>
        <v>0</v>
      </c>
      <c r="AT2430" s="47" t="str">
        <f ca="1">IFERROR(Attd_Sheet[[#This Row],[Classes Attended]]/Attd_Sheet[[#This Row],[Column1]],"")</f>
        <v/>
      </c>
      <c r="AU2430" s="26"/>
    </row>
    <row r="2431" spans="1:47" hidden="1" x14ac:dyDescent="0.25">
      <c r="A2431" s="42">
        <f>COUNTIFS(Attd_Sheet[Student ID],Attd_Sheet[[#This Row],[Student ID]])</f>
        <v>0</v>
      </c>
      <c r="B2431" s="13"/>
      <c r="C2431" s="13"/>
      <c r="D2431" s="76"/>
      <c r="E2431" s="75"/>
      <c r="F2431" s="15"/>
      <c r="G2431" s="78"/>
      <c r="H2431" s="15"/>
      <c r="I2431" s="193"/>
      <c r="J2431" s="77"/>
      <c r="K2431" s="4"/>
      <c r="L2431" s="4"/>
      <c r="M2431" s="4"/>
      <c r="N2431" s="185"/>
      <c r="O2431" s="4"/>
      <c r="P2431" s="4"/>
      <c r="Q2431" s="4"/>
      <c r="R2431" s="4"/>
      <c r="S2431" s="4"/>
      <c r="T2431" s="4"/>
      <c r="U2431" s="4"/>
      <c r="V2431" s="4"/>
      <c r="W2431" s="185"/>
      <c r="X2431" s="4"/>
      <c r="Y2431" s="4"/>
      <c r="Z2431" s="4"/>
      <c r="AA2431" s="4"/>
      <c r="AB2431" s="4"/>
      <c r="AC2431" s="4"/>
      <c r="AD2431" s="4"/>
      <c r="AE2431" s="236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5">
        <f ca="1">COUNTIFS(INDIRECT(Data!$J$2),"&lt;&gt;")</f>
        <v>0</v>
      </c>
      <c r="AQ2431" s="45">
        <f ca="1">COUNTIFS(INDIRECT(Data!$J$2),"P")</f>
        <v>0</v>
      </c>
      <c r="AR2431" s="45">
        <f ca="1">COUNTIFS(INDIRECT(Data!$J$2),"A")</f>
        <v>0</v>
      </c>
      <c r="AS2431" s="46">
        <f ca="1">COUNTIFS(INDIRECT(Data!$J$2),"L")</f>
        <v>0</v>
      </c>
      <c r="AT2431" s="47" t="str">
        <f ca="1">IFERROR(Attd_Sheet[[#This Row],[Classes Attended]]/Attd_Sheet[[#This Row],[Column1]],"")</f>
        <v/>
      </c>
      <c r="AU2431" s="26"/>
    </row>
    <row r="2432" spans="1:47" hidden="1" x14ac:dyDescent="0.25">
      <c r="A2432" s="42">
        <f>COUNTIFS(Attd_Sheet[Student ID],Attd_Sheet[[#This Row],[Student ID]])</f>
        <v>0</v>
      </c>
      <c r="B2432" s="13"/>
      <c r="C2432" s="13"/>
      <c r="D2432" s="76"/>
      <c r="E2432" s="75"/>
      <c r="F2432" s="15"/>
      <c r="G2432" s="78"/>
      <c r="H2432" s="15"/>
      <c r="I2432" s="193"/>
      <c r="J2432" s="77"/>
      <c r="K2432" s="4"/>
      <c r="L2432" s="4"/>
      <c r="M2432" s="4"/>
      <c r="N2432" s="185"/>
      <c r="O2432" s="4"/>
      <c r="P2432" s="4"/>
      <c r="Q2432" s="4"/>
      <c r="R2432" s="4"/>
      <c r="S2432" s="4"/>
      <c r="T2432" s="4"/>
      <c r="U2432" s="4"/>
      <c r="V2432" s="4"/>
      <c r="W2432" s="185"/>
      <c r="X2432" s="4"/>
      <c r="Y2432" s="4"/>
      <c r="Z2432" s="4"/>
      <c r="AA2432" s="4"/>
      <c r="AB2432" s="4"/>
      <c r="AC2432" s="4"/>
      <c r="AD2432" s="4"/>
      <c r="AE2432" s="236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5">
        <f ca="1">COUNTIFS(INDIRECT(Data!$J$2),"&lt;&gt;")</f>
        <v>0</v>
      </c>
      <c r="AQ2432" s="45">
        <f ca="1">COUNTIFS(INDIRECT(Data!$J$2),"P")</f>
        <v>0</v>
      </c>
      <c r="AR2432" s="45">
        <f ca="1">COUNTIFS(INDIRECT(Data!$J$2),"A")</f>
        <v>0</v>
      </c>
      <c r="AS2432" s="46">
        <f ca="1">COUNTIFS(INDIRECT(Data!$J$2),"L")</f>
        <v>0</v>
      </c>
      <c r="AT2432" s="47" t="str">
        <f ca="1">IFERROR(Attd_Sheet[[#This Row],[Classes Attended]]/Attd_Sheet[[#This Row],[Column1]],"")</f>
        <v/>
      </c>
      <c r="AU2432" s="26"/>
    </row>
    <row r="2433" spans="1:47" hidden="1" x14ac:dyDescent="0.25">
      <c r="A2433" s="42">
        <f>COUNTIFS(Attd_Sheet[Student ID],Attd_Sheet[[#This Row],[Student ID]])</f>
        <v>0</v>
      </c>
      <c r="B2433" s="13"/>
      <c r="C2433" s="13"/>
      <c r="D2433" s="76"/>
      <c r="E2433" s="75"/>
      <c r="F2433" s="15"/>
      <c r="G2433" s="78"/>
      <c r="H2433" s="15"/>
      <c r="I2433" s="193"/>
      <c r="J2433" s="77"/>
      <c r="K2433" s="4"/>
      <c r="L2433" s="4"/>
      <c r="M2433" s="4"/>
      <c r="N2433" s="185"/>
      <c r="O2433" s="4"/>
      <c r="P2433" s="4"/>
      <c r="Q2433" s="4"/>
      <c r="R2433" s="4"/>
      <c r="S2433" s="4"/>
      <c r="T2433" s="4"/>
      <c r="U2433" s="4"/>
      <c r="V2433" s="4"/>
      <c r="W2433" s="185"/>
      <c r="X2433" s="4"/>
      <c r="Y2433" s="4"/>
      <c r="Z2433" s="4"/>
      <c r="AA2433" s="4"/>
      <c r="AB2433" s="4"/>
      <c r="AC2433" s="4"/>
      <c r="AD2433" s="4"/>
      <c r="AE2433" s="236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5">
        <f ca="1">COUNTIFS(INDIRECT(Data!$J$2),"&lt;&gt;")</f>
        <v>0</v>
      </c>
      <c r="AQ2433" s="45">
        <f ca="1">COUNTIFS(INDIRECT(Data!$J$2),"P")</f>
        <v>0</v>
      </c>
      <c r="AR2433" s="45">
        <f ca="1">COUNTIFS(INDIRECT(Data!$J$2),"A")</f>
        <v>0</v>
      </c>
      <c r="AS2433" s="46">
        <f ca="1">COUNTIFS(INDIRECT(Data!$J$2),"L")</f>
        <v>0</v>
      </c>
      <c r="AT2433" s="47" t="str">
        <f ca="1">IFERROR(Attd_Sheet[[#This Row],[Classes Attended]]/Attd_Sheet[[#This Row],[Column1]],"")</f>
        <v/>
      </c>
      <c r="AU2433" s="26"/>
    </row>
    <row r="2434" spans="1:47" hidden="1" x14ac:dyDescent="0.25">
      <c r="A2434" s="42">
        <f>COUNTIFS(Attd_Sheet[Student ID],Attd_Sheet[[#This Row],[Student ID]])</f>
        <v>0</v>
      </c>
      <c r="B2434" s="13"/>
      <c r="C2434" s="13"/>
      <c r="D2434" s="76"/>
      <c r="E2434" s="75"/>
      <c r="F2434" s="15"/>
      <c r="G2434" s="78"/>
      <c r="H2434" s="15"/>
      <c r="I2434" s="193"/>
      <c r="J2434" s="77"/>
      <c r="K2434" s="4"/>
      <c r="L2434" s="4"/>
      <c r="M2434" s="4"/>
      <c r="N2434" s="185"/>
      <c r="O2434" s="4"/>
      <c r="P2434" s="4"/>
      <c r="Q2434" s="4"/>
      <c r="R2434" s="4"/>
      <c r="S2434" s="4"/>
      <c r="T2434" s="4"/>
      <c r="U2434" s="4"/>
      <c r="V2434" s="4"/>
      <c r="W2434" s="185"/>
      <c r="X2434" s="4"/>
      <c r="Y2434" s="4"/>
      <c r="Z2434" s="4"/>
      <c r="AA2434" s="4"/>
      <c r="AB2434" s="4"/>
      <c r="AC2434" s="4"/>
      <c r="AD2434" s="4"/>
      <c r="AE2434" s="236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5">
        <f ca="1">COUNTIFS(INDIRECT(Data!$J$2),"&lt;&gt;")</f>
        <v>0</v>
      </c>
      <c r="AQ2434" s="45">
        <f ca="1">COUNTIFS(INDIRECT(Data!$J$2),"P")</f>
        <v>0</v>
      </c>
      <c r="AR2434" s="45">
        <f ca="1">COUNTIFS(INDIRECT(Data!$J$2),"A")</f>
        <v>0</v>
      </c>
      <c r="AS2434" s="46">
        <f ca="1">COUNTIFS(INDIRECT(Data!$J$2),"L")</f>
        <v>0</v>
      </c>
      <c r="AT2434" s="47" t="str">
        <f ca="1">IFERROR(Attd_Sheet[[#This Row],[Classes Attended]]/Attd_Sheet[[#This Row],[Column1]],"")</f>
        <v/>
      </c>
      <c r="AU2434" s="26"/>
    </row>
    <row r="2435" spans="1:47" hidden="1" x14ac:dyDescent="0.25">
      <c r="A2435" s="42">
        <f>COUNTIFS(Attd_Sheet[Student ID],Attd_Sheet[[#This Row],[Student ID]])</f>
        <v>0</v>
      </c>
      <c r="B2435" s="13"/>
      <c r="C2435" s="13"/>
      <c r="D2435" s="76"/>
      <c r="E2435" s="75"/>
      <c r="F2435" s="15"/>
      <c r="G2435" s="78"/>
      <c r="H2435" s="15"/>
      <c r="I2435" s="193"/>
      <c r="J2435" s="77"/>
      <c r="K2435" s="4"/>
      <c r="L2435" s="4"/>
      <c r="M2435" s="4"/>
      <c r="N2435" s="185"/>
      <c r="O2435" s="4"/>
      <c r="P2435" s="4"/>
      <c r="Q2435" s="4"/>
      <c r="R2435" s="4"/>
      <c r="S2435" s="4"/>
      <c r="T2435" s="4"/>
      <c r="U2435" s="4"/>
      <c r="V2435" s="4"/>
      <c r="W2435" s="185"/>
      <c r="X2435" s="4"/>
      <c r="Y2435" s="4"/>
      <c r="Z2435" s="4"/>
      <c r="AA2435" s="4"/>
      <c r="AB2435" s="4"/>
      <c r="AC2435" s="4"/>
      <c r="AD2435" s="4"/>
      <c r="AE2435" s="236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5">
        <f ca="1">COUNTIFS(INDIRECT(Data!$J$2),"&lt;&gt;")</f>
        <v>0</v>
      </c>
      <c r="AQ2435" s="45">
        <f ca="1">COUNTIFS(INDIRECT(Data!$J$2),"P")</f>
        <v>0</v>
      </c>
      <c r="AR2435" s="45">
        <f ca="1">COUNTIFS(INDIRECT(Data!$J$2),"A")</f>
        <v>0</v>
      </c>
      <c r="AS2435" s="46">
        <f ca="1">COUNTIFS(INDIRECT(Data!$J$2),"L")</f>
        <v>0</v>
      </c>
      <c r="AT2435" s="47" t="str">
        <f ca="1">IFERROR(Attd_Sheet[[#This Row],[Classes Attended]]/Attd_Sheet[[#This Row],[Column1]],"")</f>
        <v/>
      </c>
      <c r="AU2435" s="26"/>
    </row>
    <row r="2436" spans="1:47" hidden="1" x14ac:dyDescent="0.25">
      <c r="A2436" s="42">
        <f>COUNTIFS(Attd_Sheet[Student ID],Attd_Sheet[[#This Row],[Student ID]])</f>
        <v>0</v>
      </c>
      <c r="B2436" s="13"/>
      <c r="C2436" s="13"/>
      <c r="D2436" s="76"/>
      <c r="E2436" s="75"/>
      <c r="F2436" s="15"/>
      <c r="G2436" s="78"/>
      <c r="H2436" s="15"/>
      <c r="I2436" s="193"/>
      <c r="J2436" s="77"/>
      <c r="K2436" s="4"/>
      <c r="L2436" s="4"/>
      <c r="M2436" s="4"/>
      <c r="N2436" s="185"/>
      <c r="O2436" s="4"/>
      <c r="P2436" s="4"/>
      <c r="Q2436" s="4"/>
      <c r="R2436" s="4"/>
      <c r="S2436" s="4"/>
      <c r="T2436" s="4"/>
      <c r="U2436" s="4"/>
      <c r="V2436" s="4"/>
      <c r="W2436" s="185"/>
      <c r="X2436" s="4"/>
      <c r="Y2436" s="4"/>
      <c r="Z2436" s="4"/>
      <c r="AA2436" s="4"/>
      <c r="AB2436" s="4"/>
      <c r="AC2436" s="4"/>
      <c r="AD2436" s="4"/>
      <c r="AE2436" s="236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5">
        <f ca="1">COUNTIFS(INDIRECT(Data!$J$2),"&lt;&gt;")</f>
        <v>0</v>
      </c>
      <c r="AQ2436" s="45">
        <f ca="1">COUNTIFS(INDIRECT(Data!$J$2),"P")</f>
        <v>0</v>
      </c>
      <c r="AR2436" s="45">
        <f ca="1">COUNTIFS(INDIRECT(Data!$J$2),"A")</f>
        <v>0</v>
      </c>
      <c r="AS2436" s="46">
        <f ca="1">COUNTIFS(INDIRECT(Data!$J$2),"L")</f>
        <v>0</v>
      </c>
      <c r="AT2436" s="47" t="str">
        <f ca="1">IFERROR(Attd_Sheet[[#This Row],[Classes Attended]]/Attd_Sheet[[#This Row],[Column1]],"")</f>
        <v/>
      </c>
      <c r="AU2436" s="26"/>
    </row>
    <row r="2437" spans="1:47" hidden="1" x14ac:dyDescent="0.25">
      <c r="A2437" s="42">
        <f>COUNTIFS(Attd_Sheet[Student ID],Attd_Sheet[[#This Row],[Student ID]])</f>
        <v>0</v>
      </c>
      <c r="B2437" s="13"/>
      <c r="C2437" s="13"/>
      <c r="D2437" s="76"/>
      <c r="E2437" s="75"/>
      <c r="F2437" s="15"/>
      <c r="G2437" s="78"/>
      <c r="H2437" s="15"/>
      <c r="I2437" s="193"/>
      <c r="J2437" s="77"/>
      <c r="K2437" s="4"/>
      <c r="L2437" s="4"/>
      <c r="M2437" s="4"/>
      <c r="N2437" s="185"/>
      <c r="O2437" s="4"/>
      <c r="P2437" s="4"/>
      <c r="Q2437" s="4"/>
      <c r="R2437" s="4"/>
      <c r="S2437" s="4"/>
      <c r="T2437" s="4"/>
      <c r="U2437" s="4"/>
      <c r="V2437" s="4"/>
      <c r="W2437" s="185"/>
      <c r="X2437" s="4"/>
      <c r="Y2437" s="4"/>
      <c r="Z2437" s="4"/>
      <c r="AA2437" s="4"/>
      <c r="AB2437" s="4"/>
      <c r="AC2437" s="4"/>
      <c r="AD2437" s="4"/>
      <c r="AE2437" s="236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5">
        <f ca="1">COUNTIFS(INDIRECT(Data!$J$2),"&lt;&gt;")</f>
        <v>0</v>
      </c>
      <c r="AQ2437" s="45">
        <f ca="1">COUNTIFS(INDIRECT(Data!$J$2),"P")</f>
        <v>0</v>
      </c>
      <c r="AR2437" s="45">
        <f ca="1">COUNTIFS(INDIRECT(Data!$J$2),"A")</f>
        <v>0</v>
      </c>
      <c r="AS2437" s="46">
        <f ca="1">COUNTIFS(INDIRECT(Data!$J$2),"L")</f>
        <v>0</v>
      </c>
      <c r="AT2437" s="47" t="str">
        <f ca="1">IFERROR(Attd_Sheet[[#This Row],[Classes Attended]]/Attd_Sheet[[#This Row],[Column1]],"")</f>
        <v/>
      </c>
      <c r="AU2437" s="26"/>
    </row>
    <row r="2438" spans="1:47" hidden="1" x14ac:dyDescent="0.25">
      <c r="A2438" s="42">
        <f>COUNTIFS(Attd_Sheet[Student ID],Attd_Sheet[[#This Row],[Student ID]])</f>
        <v>0</v>
      </c>
      <c r="B2438" s="13"/>
      <c r="C2438" s="13"/>
      <c r="D2438" s="76"/>
      <c r="E2438" s="75"/>
      <c r="F2438" s="15"/>
      <c r="G2438" s="78"/>
      <c r="H2438" s="15"/>
      <c r="I2438" s="193"/>
      <c r="J2438" s="77"/>
      <c r="K2438" s="4"/>
      <c r="L2438" s="4"/>
      <c r="M2438" s="4"/>
      <c r="N2438" s="185"/>
      <c r="O2438" s="4"/>
      <c r="P2438" s="4"/>
      <c r="Q2438" s="4"/>
      <c r="R2438" s="4"/>
      <c r="S2438" s="4"/>
      <c r="T2438" s="4"/>
      <c r="U2438" s="4"/>
      <c r="V2438" s="4"/>
      <c r="W2438" s="185"/>
      <c r="X2438" s="4"/>
      <c r="Y2438" s="4"/>
      <c r="Z2438" s="4"/>
      <c r="AA2438" s="4"/>
      <c r="AB2438" s="4"/>
      <c r="AC2438" s="4"/>
      <c r="AD2438" s="4"/>
      <c r="AE2438" s="236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5">
        <f ca="1">COUNTIFS(INDIRECT(Data!$J$2),"&lt;&gt;")</f>
        <v>0</v>
      </c>
      <c r="AQ2438" s="45">
        <f ca="1">COUNTIFS(INDIRECT(Data!$J$2),"P")</f>
        <v>0</v>
      </c>
      <c r="AR2438" s="45">
        <f ca="1">COUNTIFS(INDIRECT(Data!$J$2),"A")</f>
        <v>0</v>
      </c>
      <c r="AS2438" s="46">
        <f ca="1">COUNTIFS(INDIRECT(Data!$J$2),"L")</f>
        <v>0</v>
      </c>
      <c r="AT2438" s="47" t="str">
        <f ca="1">IFERROR(Attd_Sheet[[#This Row],[Classes Attended]]/Attd_Sheet[[#This Row],[Column1]],"")</f>
        <v/>
      </c>
      <c r="AU2438" s="26"/>
    </row>
    <row r="2439" spans="1:47" hidden="1" x14ac:dyDescent="0.25">
      <c r="A2439" s="42">
        <f>COUNTIFS(Attd_Sheet[Student ID],Attd_Sheet[[#This Row],[Student ID]])</f>
        <v>0</v>
      </c>
      <c r="B2439" s="13"/>
      <c r="C2439" s="13"/>
      <c r="D2439" s="76"/>
      <c r="E2439" s="75"/>
      <c r="F2439" s="15"/>
      <c r="G2439" s="78"/>
      <c r="H2439" s="15"/>
      <c r="I2439" s="193"/>
      <c r="J2439" s="77"/>
      <c r="K2439" s="4"/>
      <c r="L2439" s="4"/>
      <c r="M2439" s="4"/>
      <c r="N2439" s="185"/>
      <c r="O2439" s="4"/>
      <c r="P2439" s="4"/>
      <c r="Q2439" s="4"/>
      <c r="R2439" s="4"/>
      <c r="S2439" s="4"/>
      <c r="T2439" s="4"/>
      <c r="U2439" s="4"/>
      <c r="V2439" s="4"/>
      <c r="W2439" s="185"/>
      <c r="X2439" s="4"/>
      <c r="Y2439" s="4"/>
      <c r="Z2439" s="4"/>
      <c r="AA2439" s="4"/>
      <c r="AB2439" s="4"/>
      <c r="AC2439" s="4"/>
      <c r="AD2439" s="4"/>
      <c r="AE2439" s="236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5">
        <f ca="1">COUNTIFS(INDIRECT(Data!$J$2),"&lt;&gt;")</f>
        <v>0</v>
      </c>
      <c r="AQ2439" s="45">
        <f ca="1">COUNTIFS(INDIRECT(Data!$J$2),"P")</f>
        <v>0</v>
      </c>
      <c r="AR2439" s="45">
        <f ca="1">COUNTIFS(INDIRECT(Data!$J$2),"A")</f>
        <v>0</v>
      </c>
      <c r="AS2439" s="46">
        <f ca="1">COUNTIFS(INDIRECT(Data!$J$2),"L")</f>
        <v>0</v>
      </c>
      <c r="AT2439" s="47" t="str">
        <f ca="1">IFERROR(Attd_Sheet[[#This Row],[Classes Attended]]/Attd_Sheet[[#This Row],[Column1]],"")</f>
        <v/>
      </c>
      <c r="AU2439" s="26"/>
    </row>
    <row r="2440" spans="1:47" hidden="1" x14ac:dyDescent="0.25">
      <c r="A2440" s="42">
        <f>COUNTIFS(Attd_Sheet[Student ID],Attd_Sheet[[#This Row],[Student ID]])</f>
        <v>0</v>
      </c>
      <c r="B2440" s="13"/>
      <c r="C2440" s="13"/>
      <c r="D2440" s="76"/>
      <c r="E2440" s="75"/>
      <c r="F2440" s="15"/>
      <c r="G2440" s="78"/>
      <c r="H2440" s="15"/>
      <c r="I2440" s="193"/>
      <c r="J2440" s="77"/>
      <c r="K2440" s="4"/>
      <c r="L2440" s="4"/>
      <c r="M2440" s="4"/>
      <c r="N2440" s="185"/>
      <c r="O2440" s="4"/>
      <c r="P2440" s="4"/>
      <c r="Q2440" s="4"/>
      <c r="R2440" s="4"/>
      <c r="S2440" s="4"/>
      <c r="T2440" s="4"/>
      <c r="U2440" s="4"/>
      <c r="V2440" s="4"/>
      <c r="W2440" s="185"/>
      <c r="X2440" s="4"/>
      <c r="Y2440" s="4"/>
      <c r="Z2440" s="4"/>
      <c r="AA2440" s="4"/>
      <c r="AB2440" s="4"/>
      <c r="AC2440" s="4"/>
      <c r="AD2440" s="4"/>
      <c r="AE2440" s="236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5">
        <f ca="1">COUNTIFS(INDIRECT(Data!$J$2),"&lt;&gt;")</f>
        <v>0</v>
      </c>
      <c r="AQ2440" s="45">
        <f ca="1">COUNTIFS(INDIRECT(Data!$J$2),"P")</f>
        <v>0</v>
      </c>
      <c r="AR2440" s="45">
        <f ca="1">COUNTIFS(INDIRECT(Data!$J$2),"A")</f>
        <v>0</v>
      </c>
      <c r="AS2440" s="46">
        <f ca="1">COUNTIFS(INDIRECT(Data!$J$2),"L")</f>
        <v>0</v>
      </c>
      <c r="AT2440" s="47" t="str">
        <f ca="1">IFERROR(Attd_Sheet[[#This Row],[Classes Attended]]/Attd_Sheet[[#This Row],[Column1]],"")</f>
        <v/>
      </c>
      <c r="AU2440" s="26"/>
    </row>
    <row r="2441" spans="1:47" hidden="1" x14ac:dyDescent="0.25">
      <c r="A2441" s="42">
        <f>COUNTIFS(Attd_Sheet[Student ID],Attd_Sheet[[#This Row],[Student ID]])</f>
        <v>0</v>
      </c>
      <c r="B2441" s="13"/>
      <c r="C2441" s="13"/>
      <c r="D2441" s="76"/>
      <c r="E2441" s="75"/>
      <c r="F2441" s="15"/>
      <c r="G2441" s="78"/>
      <c r="H2441" s="15"/>
      <c r="I2441" s="193"/>
      <c r="J2441" s="77"/>
      <c r="K2441" s="4"/>
      <c r="L2441" s="4"/>
      <c r="M2441" s="4"/>
      <c r="N2441" s="185"/>
      <c r="O2441" s="4"/>
      <c r="P2441" s="4"/>
      <c r="Q2441" s="4"/>
      <c r="R2441" s="4"/>
      <c r="S2441" s="4"/>
      <c r="T2441" s="4"/>
      <c r="U2441" s="4"/>
      <c r="V2441" s="4"/>
      <c r="W2441" s="185"/>
      <c r="X2441" s="4"/>
      <c r="Y2441" s="4"/>
      <c r="Z2441" s="4"/>
      <c r="AA2441" s="4"/>
      <c r="AB2441" s="4"/>
      <c r="AC2441" s="4"/>
      <c r="AD2441" s="4"/>
      <c r="AE2441" s="236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5">
        <f ca="1">COUNTIFS(INDIRECT(Data!$J$2),"&lt;&gt;")</f>
        <v>0</v>
      </c>
      <c r="AQ2441" s="45">
        <f ca="1">COUNTIFS(INDIRECT(Data!$J$2),"P")</f>
        <v>0</v>
      </c>
      <c r="AR2441" s="45">
        <f ca="1">COUNTIFS(INDIRECT(Data!$J$2),"A")</f>
        <v>0</v>
      </c>
      <c r="AS2441" s="46">
        <f ca="1">COUNTIFS(INDIRECT(Data!$J$2),"L")</f>
        <v>0</v>
      </c>
      <c r="AT2441" s="47" t="str">
        <f ca="1">IFERROR(Attd_Sheet[[#This Row],[Classes Attended]]/Attd_Sheet[[#This Row],[Column1]],"")</f>
        <v/>
      </c>
      <c r="AU2441" s="26"/>
    </row>
    <row r="2442" spans="1:47" hidden="1" x14ac:dyDescent="0.25">
      <c r="A2442" s="42">
        <f>COUNTIFS(Attd_Sheet[Student ID],Attd_Sheet[[#This Row],[Student ID]])</f>
        <v>0</v>
      </c>
      <c r="B2442" s="13"/>
      <c r="C2442" s="13"/>
      <c r="D2442" s="76"/>
      <c r="E2442" s="75"/>
      <c r="F2442" s="15"/>
      <c r="G2442" s="78"/>
      <c r="H2442" s="15"/>
      <c r="I2442" s="193"/>
      <c r="J2442" s="77"/>
      <c r="K2442" s="4"/>
      <c r="L2442" s="4"/>
      <c r="M2442" s="4"/>
      <c r="N2442" s="185"/>
      <c r="O2442" s="4"/>
      <c r="P2442" s="4"/>
      <c r="Q2442" s="4"/>
      <c r="R2442" s="4"/>
      <c r="S2442" s="4"/>
      <c r="T2442" s="4"/>
      <c r="U2442" s="4"/>
      <c r="V2442" s="4"/>
      <c r="W2442" s="185"/>
      <c r="X2442" s="4"/>
      <c r="Y2442" s="4"/>
      <c r="Z2442" s="4"/>
      <c r="AA2442" s="4"/>
      <c r="AB2442" s="4"/>
      <c r="AC2442" s="4"/>
      <c r="AD2442" s="4"/>
      <c r="AE2442" s="236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5">
        <f ca="1">COUNTIFS(INDIRECT(Data!$J$2),"&lt;&gt;")</f>
        <v>0</v>
      </c>
      <c r="AQ2442" s="45">
        <f ca="1">COUNTIFS(INDIRECT(Data!$J$2),"P")</f>
        <v>0</v>
      </c>
      <c r="AR2442" s="45">
        <f ca="1">COUNTIFS(INDIRECT(Data!$J$2),"A")</f>
        <v>0</v>
      </c>
      <c r="AS2442" s="46">
        <f ca="1">COUNTIFS(INDIRECT(Data!$J$2),"L")</f>
        <v>0</v>
      </c>
      <c r="AT2442" s="47" t="str">
        <f ca="1">IFERROR(Attd_Sheet[[#This Row],[Classes Attended]]/Attd_Sheet[[#This Row],[Column1]],"")</f>
        <v/>
      </c>
      <c r="AU2442" s="26"/>
    </row>
    <row r="2443" spans="1:47" hidden="1" x14ac:dyDescent="0.25">
      <c r="A2443" s="42">
        <f>COUNTIFS(Attd_Sheet[Student ID],Attd_Sheet[[#This Row],[Student ID]])</f>
        <v>0</v>
      </c>
      <c r="B2443" s="13"/>
      <c r="C2443" s="13"/>
      <c r="D2443" s="76"/>
      <c r="E2443" s="75"/>
      <c r="F2443" s="15"/>
      <c r="G2443" s="78"/>
      <c r="H2443" s="15"/>
      <c r="I2443" s="193"/>
      <c r="J2443" s="77"/>
      <c r="K2443" s="4"/>
      <c r="L2443" s="4"/>
      <c r="M2443" s="4"/>
      <c r="N2443" s="185"/>
      <c r="O2443" s="4"/>
      <c r="P2443" s="4"/>
      <c r="Q2443" s="4"/>
      <c r="R2443" s="4"/>
      <c r="S2443" s="4"/>
      <c r="T2443" s="4"/>
      <c r="U2443" s="4"/>
      <c r="V2443" s="4"/>
      <c r="W2443" s="185"/>
      <c r="X2443" s="4"/>
      <c r="Y2443" s="4"/>
      <c r="Z2443" s="4"/>
      <c r="AA2443" s="4"/>
      <c r="AB2443" s="4"/>
      <c r="AC2443" s="4"/>
      <c r="AD2443" s="4"/>
      <c r="AE2443" s="236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5">
        <f ca="1">COUNTIFS(INDIRECT(Data!$J$2),"&lt;&gt;")</f>
        <v>0</v>
      </c>
      <c r="AQ2443" s="45">
        <f ca="1">COUNTIFS(INDIRECT(Data!$J$2),"P")</f>
        <v>0</v>
      </c>
      <c r="AR2443" s="45">
        <f ca="1">COUNTIFS(INDIRECT(Data!$J$2),"A")</f>
        <v>0</v>
      </c>
      <c r="AS2443" s="46">
        <f ca="1">COUNTIFS(INDIRECT(Data!$J$2),"L")</f>
        <v>0</v>
      </c>
      <c r="AT2443" s="47" t="str">
        <f ca="1">IFERROR(Attd_Sheet[[#This Row],[Classes Attended]]/Attd_Sheet[[#This Row],[Column1]],"")</f>
        <v/>
      </c>
      <c r="AU2443" s="26"/>
    </row>
    <row r="2444" spans="1:47" hidden="1" x14ac:dyDescent="0.25">
      <c r="A2444" s="42">
        <f>COUNTIFS(Attd_Sheet[Student ID],Attd_Sheet[[#This Row],[Student ID]])</f>
        <v>0</v>
      </c>
      <c r="B2444" s="13"/>
      <c r="C2444" s="13"/>
      <c r="D2444" s="76"/>
      <c r="E2444" s="75"/>
      <c r="F2444" s="15"/>
      <c r="G2444" s="78"/>
      <c r="H2444" s="15"/>
      <c r="I2444" s="193"/>
      <c r="J2444" s="77"/>
      <c r="K2444" s="4"/>
      <c r="L2444" s="4"/>
      <c r="M2444" s="4"/>
      <c r="N2444" s="185"/>
      <c r="O2444" s="4"/>
      <c r="P2444" s="4"/>
      <c r="Q2444" s="4"/>
      <c r="R2444" s="4"/>
      <c r="S2444" s="4"/>
      <c r="T2444" s="4"/>
      <c r="U2444" s="4"/>
      <c r="V2444" s="4"/>
      <c r="W2444" s="185"/>
      <c r="X2444" s="4"/>
      <c r="Y2444" s="4"/>
      <c r="Z2444" s="4"/>
      <c r="AA2444" s="4"/>
      <c r="AB2444" s="4"/>
      <c r="AC2444" s="4"/>
      <c r="AD2444" s="4"/>
      <c r="AE2444" s="236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5">
        <f ca="1">COUNTIFS(INDIRECT(Data!$J$2),"&lt;&gt;")</f>
        <v>0</v>
      </c>
      <c r="AQ2444" s="45">
        <f ca="1">COUNTIFS(INDIRECT(Data!$J$2),"P")</f>
        <v>0</v>
      </c>
      <c r="AR2444" s="45">
        <f ca="1">COUNTIFS(INDIRECT(Data!$J$2),"A")</f>
        <v>0</v>
      </c>
      <c r="AS2444" s="46">
        <f ca="1">COUNTIFS(INDIRECT(Data!$J$2),"L")</f>
        <v>0</v>
      </c>
      <c r="AT2444" s="47" t="str">
        <f ca="1">IFERROR(Attd_Sheet[[#This Row],[Classes Attended]]/Attd_Sheet[[#This Row],[Column1]],"")</f>
        <v/>
      </c>
      <c r="AU2444" s="26"/>
    </row>
    <row r="2445" spans="1:47" hidden="1" x14ac:dyDescent="0.25">
      <c r="A2445" s="42">
        <f>COUNTIFS(Attd_Sheet[Student ID],Attd_Sheet[[#This Row],[Student ID]])</f>
        <v>0</v>
      </c>
      <c r="B2445" s="13"/>
      <c r="C2445" s="13"/>
      <c r="D2445" s="76"/>
      <c r="E2445" s="75"/>
      <c r="F2445" s="15"/>
      <c r="G2445" s="78"/>
      <c r="H2445" s="15"/>
      <c r="I2445" s="193"/>
      <c r="J2445" s="77"/>
      <c r="K2445" s="4"/>
      <c r="L2445" s="4"/>
      <c r="M2445" s="4"/>
      <c r="N2445" s="185"/>
      <c r="O2445" s="4"/>
      <c r="P2445" s="4"/>
      <c r="Q2445" s="4"/>
      <c r="R2445" s="4"/>
      <c r="S2445" s="4"/>
      <c r="T2445" s="4"/>
      <c r="U2445" s="4"/>
      <c r="V2445" s="4"/>
      <c r="W2445" s="185"/>
      <c r="X2445" s="4"/>
      <c r="Y2445" s="4"/>
      <c r="Z2445" s="4"/>
      <c r="AA2445" s="4"/>
      <c r="AB2445" s="4"/>
      <c r="AC2445" s="4"/>
      <c r="AD2445" s="4"/>
      <c r="AE2445" s="236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5">
        <f ca="1">COUNTIFS(INDIRECT(Data!$J$2),"&lt;&gt;")</f>
        <v>0</v>
      </c>
      <c r="AQ2445" s="45">
        <f ca="1">COUNTIFS(INDIRECT(Data!$J$2),"P")</f>
        <v>0</v>
      </c>
      <c r="AR2445" s="45">
        <f ca="1">COUNTIFS(INDIRECT(Data!$J$2),"A")</f>
        <v>0</v>
      </c>
      <c r="AS2445" s="46">
        <f ca="1">COUNTIFS(INDIRECT(Data!$J$2),"L")</f>
        <v>0</v>
      </c>
      <c r="AT2445" s="47" t="str">
        <f ca="1">IFERROR(Attd_Sheet[[#This Row],[Classes Attended]]/Attd_Sheet[[#This Row],[Column1]],"")</f>
        <v/>
      </c>
      <c r="AU2445" s="26"/>
    </row>
    <row r="2446" spans="1:47" hidden="1" x14ac:dyDescent="0.25">
      <c r="A2446" s="42">
        <f>COUNTIFS(Attd_Sheet[Student ID],Attd_Sheet[[#This Row],[Student ID]])</f>
        <v>0</v>
      </c>
      <c r="B2446" s="13"/>
      <c r="C2446" s="13"/>
      <c r="D2446" s="76"/>
      <c r="E2446" s="75"/>
      <c r="F2446" s="15"/>
      <c r="G2446" s="78"/>
      <c r="H2446" s="15"/>
      <c r="I2446" s="193"/>
      <c r="J2446" s="77"/>
      <c r="K2446" s="4"/>
      <c r="L2446" s="4"/>
      <c r="M2446" s="4"/>
      <c r="N2446" s="185"/>
      <c r="O2446" s="4"/>
      <c r="P2446" s="4"/>
      <c r="Q2446" s="4"/>
      <c r="R2446" s="4"/>
      <c r="S2446" s="4"/>
      <c r="T2446" s="4"/>
      <c r="U2446" s="4"/>
      <c r="V2446" s="4"/>
      <c r="W2446" s="185"/>
      <c r="X2446" s="4"/>
      <c r="Y2446" s="4"/>
      <c r="Z2446" s="4"/>
      <c r="AA2446" s="4"/>
      <c r="AB2446" s="4"/>
      <c r="AC2446" s="4"/>
      <c r="AD2446" s="4"/>
      <c r="AE2446" s="236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5">
        <f ca="1">COUNTIFS(INDIRECT(Data!$J$2),"&lt;&gt;")</f>
        <v>0</v>
      </c>
      <c r="AQ2446" s="45">
        <f ca="1">COUNTIFS(INDIRECT(Data!$J$2),"P")</f>
        <v>0</v>
      </c>
      <c r="AR2446" s="45">
        <f ca="1">COUNTIFS(INDIRECT(Data!$J$2),"A")</f>
        <v>0</v>
      </c>
      <c r="AS2446" s="46">
        <f ca="1">COUNTIFS(INDIRECT(Data!$J$2),"L")</f>
        <v>0</v>
      </c>
      <c r="AT2446" s="47" t="str">
        <f ca="1">IFERROR(Attd_Sheet[[#This Row],[Classes Attended]]/Attd_Sheet[[#This Row],[Column1]],"")</f>
        <v/>
      </c>
      <c r="AU2446" s="26"/>
    </row>
    <row r="2447" spans="1:47" hidden="1" x14ac:dyDescent="0.25">
      <c r="A2447" s="42">
        <f>COUNTIFS(Attd_Sheet[Student ID],Attd_Sheet[[#This Row],[Student ID]])</f>
        <v>0</v>
      </c>
      <c r="B2447" s="13"/>
      <c r="C2447" s="13"/>
      <c r="D2447" s="76"/>
      <c r="E2447" s="75"/>
      <c r="F2447" s="15"/>
      <c r="G2447" s="78"/>
      <c r="H2447" s="15"/>
      <c r="I2447" s="193"/>
      <c r="J2447" s="77"/>
      <c r="K2447" s="4"/>
      <c r="L2447" s="4"/>
      <c r="M2447" s="4"/>
      <c r="N2447" s="185"/>
      <c r="O2447" s="4"/>
      <c r="P2447" s="4"/>
      <c r="Q2447" s="4"/>
      <c r="R2447" s="4"/>
      <c r="S2447" s="4"/>
      <c r="T2447" s="4"/>
      <c r="U2447" s="4"/>
      <c r="V2447" s="4"/>
      <c r="W2447" s="185"/>
      <c r="X2447" s="4"/>
      <c r="Y2447" s="4"/>
      <c r="Z2447" s="4"/>
      <c r="AA2447" s="4"/>
      <c r="AB2447" s="4"/>
      <c r="AC2447" s="4"/>
      <c r="AD2447" s="4"/>
      <c r="AE2447" s="236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5">
        <f ca="1">COUNTIFS(INDIRECT(Data!$J$2),"&lt;&gt;")</f>
        <v>0</v>
      </c>
      <c r="AQ2447" s="45">
        <f ca="1">COUNTIFS(INDIRECT(Data!$J$2),"P")</f>
        <v>0</v>
      </c>
      <c r="AR2447" s="45">
        <f ca="1">COUNTIFS(INDIRECT(Data!$J$2),"A")</f>
        <v>0</v>
      </c>
      <c r="AS2447" s="46">
        <f ca="1">COUNTIFS(INDIRECT(Data!$J$2),"L")</f>
        <v>0</v>
      </c>
      <c r="AT2447" s="47" t="str">
        <f ca="1">IFERROR(Attd_Sheet[[#This Row],[Classes Attended]]/Attd_Sheet[[#This Row],[Column1]],"")</f>
        <v/>
      </c>
      <c r="AU2447" s="26"/>
    </row>
    <row r="2448" spans="1:47" hidden="1" x14ac:dyDescent="0.25">
      <c r="A2448" s="42">
        <f>COUNTIFS(Attd_Sheet[Student ID],Attd_Sheet[[#This Row],[Student ID]])</f>
        <v>0</v>
      </c>
      <c r="B2448" s="13"/>
      <c r="C2448" s="13"/>
      <c r="D2448" s="76"/>
      <c r="E2448" s="75"/>
      <c r="F2448" s="15"/>
      <c r="G2448" s="78"/>
      <c r="H2448" s="15"/>
      <c r="I2448" s="193"/>
      <c r="J2448" s="77"/>
      <c r="K2448" s="4"/>
      <c r="L2448" s="4"/>
      <c r="M2448" s="4"/>
      <c r="N2448" s="185"/>
      <c r="O2448" s="4"/>
      <c r="P2448" s="4"/>
      <c r="Q2448" s="4"/>
      <c r="R2448" s="4"/>
      <c r="S2448" s="4"/>
      <c r="T2448" s="4"/>
      <c r="U2448" s="4"/>
      <c r="V2448" s="4"/>
      <c r="W2448" s="185"/>
      <c r="X2448" s="4"/>
      <c r="Y2448" s="4"/>
      <c r="Z2448" s="4"/>
      <c r="AA2448" s="4"/>
      <c r="AB2448" s="4"/>
      <c r="AC2448" s="4"/>
      <c r="AD2448" s="4"/>
      <c r="AE2448" s="236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5">
        <f ca="1">COUNTIFS(INDIRECT(Data!$J$2),"&lt;&gt;")</f>
        <v>0</v>
      </c>
      <c r="AQ2448" s="45">
        <f ca="1">COUNTIFS(INDIRECT(Data!$J$2),"P")</f>
        <v>0</v>
      </c>
      <c r="AR2448" s="45">
        <f ca="1">COUNTIFS(INDIRECT(Data!$J$2),"A")</f>
        <v>0</v>
      </c>
      <c r="AS2448" s="46">
        <f ca="1">COUNTIFS(INDIRECT(Data!$J$2),"L")</f>
        <v>0</v>
      </c>
      <c r="AT2448" s="47" t="str">
        <f ca="1">IFERROR(Attd_Sheet[[#This Row],[Classes Attended]]/Attd_Sheet[[#This Row],[Column1]],"")</f>
        <v/>
      </c>
      <c r="AU2448" s="26"/>
    </row>
    <row r="2449" spans="1:47" hidden="1" x14ac:dyDescent="0.25">
      <c r="A2449" s="42">
        <f>COUNTIFS(Attd_Sheet[Student ID],Attd_Sheet[[#This Row],[Student ID]])</f>
        <v>0</v>
      </c>
      <c r="B2449" s="13"/>
      <c r="C2449" s="13"/>
      <c r="D2449" s="76"/>
      <c r="E2449" s="75"/>
      <c r="F2449" s="15"/>
      <c r="G2449" s="78"/>
      <c r="H2449" s="15"/>
      <c r="I2449" s="193"/>
      <c r="J2449" s="77"/>
      <c r="K2449" s="4"/>
      <c r="L2449" s="4"/>
      <c r="M2449" s="4"/>
      <c r="N2449" s="185"/>
      <c r="O2449" s="4"/>
      <c r="P2449" s="4"/>
      <c r="Q2449" s="4"/>
      <c r="R2449" s="4"/>
      <c r="S2449" s="4"/>
      <c r="T2449" s="4"/>
      <c r="U2449" s="4"/>
      <c r="V2449" s="4"/>
      <c r="W2449" s="185"/>
      <c r="X2449" s="4"/>
      <c r="Y2449" s="4"/>
      <c r="Z2449" s="4"/>
      <c r="AA2449" s="4"/>
      <c r="AB2449" s="4"/>
      <c r="AC2449" s="4"/>
      <c r="AD2449" s="4"/>
      <c r="AE2449" s="236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5">
        <f ca="1">COUNTIFS(INDIRECT(Data!$J$2),"&lt;&gt;")</f>
        <v>0</v>
      </c>
      <c r="AQ2449" s="45">
        <f ca="1">COUNTIFS(INDIRECT(Data!$J$2),"P")</f>
        <v>0</v>
      </c>
      <c r="AR2449" s="45">
        <f ca="1">COUNTIFS(INDIRECT(Data!$J$2),"A")</f>
        <v>0</v>
      </c>
      <c r="AS2449" s="46">
        <f ca="1">COUNTIFS(INDIRECT(Data!$J$2),"L")</f>
        <v>0</v>
      </c>
      <c r="AT2449" s="47" t="str">
        <f ca="1">IFERROR(Attd_Sheet[[#This Row],[Classes Attended]]/Attd_Sheet[[#This Row],[Column1]],"")</f>
        <v/>
      </c>
      <c r="AU2449" s="26"/>
    </row>
    <row r="2450" spans="1:47" hidden="1" x14ac:dyDescent="0.25">
      <c r="A2450" s="42">
        <f>COUNTIFS(Attd_Sheet[Student ID],Attd_Sheet[[#This Row],[Student ID]])</f>
        <v>0</v>
      </c>
      <c r="B2450" s="13"/>
      <c r="C2450" s="13"/>
      <c r="D2450" s="76"/>
      <c r="E2450" s="75"/>
      <c r="F2450" s="15"/>
      <c r="G2450" s="78"/>
      <c r="H2450" s="15"/>
      <c r="I2450" s="193"/>
      <c r="J2450" s="77"/>
      <c r="K2450" s="4"/>
      <c r="L2450" s="4"/>
      <c r="M2450" s="4"/>
      <c r="N2450" s="185"/>
      <c r="O2450" s="4"/>
      <c r="P2450" s="4"/>
      <c r="Q2450" s="4"/>
      <c r="R2450" s="4"/>
      <c r="S2450" s="4"/>
      <c r="T2450" s="4"/>
      <c r="U2450" s="4"/>
      <c r="V2450" s="4"/>
      <c r="W2450" s="185"/>
      <c r="X2450" s="4"/>
      <c r="Y2450" s="4"/>
      <c r="Z2450" s="4"/>
      <c r="AA2450" s="4"/>
      <c r="AB2450" s="4"/>
      <c r="AC2450" s="4"/>
      <c r="AD2450" s="4"/>
      <c r="AE2450" s="236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5">
        <f ca="1">COUNTIFS(INDIRECT(Data!$J$2),"&lt;&gt;")</f>
        <v>0</v>
      </c>
      <c r="AQ2450" s="45">
        <f ca="1">COUNTIFS(INDIRECT(Data!$J$2),"P")</f>
        <v>0</v>
      </c>
      <c r="AR2450" s="45">
        <f ca="1">COUNTIFS(INDIRECT(Data!$J$2),"A")</f>
        <v>0</v>
      </c>
      <c r="AS2450" s="46">
        <f ca="1">COUNTIFS(INDIRECT(Data!$J$2),"L")</f>
        <v>0</v>
      </c>
      <c r="AT2450" s="47" t="str">
        <f ca="1">IFERROR(Attd_Sheet[[#This Row],[Classes Attended]]/Attd_Sheet[[#This Row],[Column1]],"")</f>
        <v/>
      </c>
      <c r="AU2450" s="26"/>
    </row>
    <row r="2451" spans="1:47" hidden="1" x14ac:dyDescent="0.25">
      <c r="A2451" s="42">
        <f>COUNTIFS(Attd_Sheet[Student ID],Attd_Sheet[[#This Row],[Student ID]])</f>
        <v>0</v>
      </c>
      <c r="B2451" s="13"/>
      <c r="C2451" s="13"/>
      <c r="D2451" s="76"/>
      <c r="E2451" s="75"/>
      <c r="F2451" s="15"/>
      <c r="G2451" s="78"/>
      <c r="H2451" s="15"/>
      <c r="I2451" s="193"/>
      <c r="J2451" s="77"/>
      <c r="K2451" s="4"/>
      <c r="L2451" s="4"/>
      <c r="M2451" s="4"/>
      <c r="N2451" s="185"/>
      <c r="O2451" s="4"/>
      <c r="P2451" s="4"/>
      <c r="Q2451" s="4"/>
      <c r="R2451" s="4"/>
      <c r="S2451" s="4"/>
      <c r="T2451" s="4"/>
      <c r="U2451" s="4"/>
      <c r="V2451" s="4"/>
      <c r="W2451" s="185"/>
      <c r="X2451" s="4"/>
      <c r="Y2451" s="4"/>
      <c r="Z2451" s="4"/>
      <c r="AA2451" s="4"/>
      <c r="AB2451" s="4"/>
      <c r="AC2451" s="4"/>
      <c r="AD2451" s="4"/>
      <c r="AE2451" s="236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5">
        <f ca="1">COUNTIFS(INDIRECT(Data!$J$2),"&lt;&gt;")</f>
        <v>0</v>
      </c>
      <c r="AQ2451" s="45">
        <f ca="1">COUNTIFS(INDIRECT(Data!$J$2),"P")</f>
        <v>0</v>
      </c>
      <c r="AR2451" s="45">
        <f ca="1">COUNTIFS(INDIRECT(Data!$J$2),"A")</f>
        <v>0</v>
      </c>
      <c r="AS2451" s="46">
        <f ca="1">COUNTIFS(INDIRECT(Data!$J$2),"L")</f>
        <v>0</v>
      </c>
      <c r="AT2451" s="47" t="str">
        <f ca="1">IFERROR(Attd_Sheet[[#This Row],[Classes Attended]]/Attd_Sheet[[#This Row],[Column1]],"")</f>
        <v/>
      </c>
      <c r="AU2451" s="26"/>
    </row>
    <row r="2452" spans="1:47" hidden="1" x14ac:dyDescent="0.25">
      <c r="A2452" s="42">
        <f>COUNTIFS(Attd_Sheet[Student ID],Attd_Sheet[[#This Row],[Student ID]])</f>
        <v>0</v>
      </c>
      <c r="B2452" s="13"/>
      <c r="C2452" s="13"/>
      <c r="D2452" s="76"/>
      <c r="E2452" s="75"/>
      <c r="F2452" s="15"/>
      <c r="G2452" s="78"/>
      <c r="H2452" s="15"/>
      <c r="I2452" s="193"/>
      <c r="J2452" s="77"/>
      <c r="K2452" s="4"/>
      <c r="L2452" s="4"/>
      <c r="M2452" s="4"/>
      <c r="N2452" s="185"/>
      <c r="O2452" s="4"/>
      <c r="P2452" s="4"/>
      <c r="Q2452" s="4"/>
      <c r="R2452" s="4"/>
      <c r="S2452" s="4"/>
      <c r="T2452" s="4"/>
      <c r="U2452" s="4"/>
      <c r="V2452" s="4"/>
      <c r="W2452" s="185"/>
      <c r="X2452" s="4"/>
      <c r="Y2452" s="4"/>
      <c r="Z2452" s="4"/>
      <c r="AA2452" s="4"/>
      <c r="AB2452" s="4"/>
      <c r="AC2452" s="4"/>
      <c r="AD2452" s="4"/>
      <c r="AE2452" s="236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5">
        <f ca="1">COUNTIFS(INDIRECT(Data!$J$2),"&lt;&gt;")</f>
        <v>0</v>
      </c>
      <c r="AQ2452" s="45">
        <f ca="1">COUNTIFS(INDIRECT(Data!$J$2),"P")</f>
        <v>0</v>
      </c>
      <c r="AR2452" s="45">
        <f ca="1">COUNTIFS(INDIRECT(Data!$J$2),"A")</f>
        <v>0</v>
      </c>
      <c r="AS2452" s="46">
        <f ca="1">COUNTIFS(INDIRECT(Data!$J$2),"L")</f>
        <v>0</v>
      </c>
      <c r="AT2452" s="47" t="str">
        <f ca="1">IFERROR(Attd_Sheet[[#This Row],[Classes Attended]]/Attd_Sheet[[#This Row],[Column1]],"")</f>
        <v/>
      </c>
      <c r="AU2452" s="26"/>
    </row>
    <row r="2453" spans="1:47" hidden="1" x14ac:dyDescent="0.25">
      <c r="A2453" s="42">
        <f>COUNTIFS(Attd_Sheet[Student ID],Attd_Sheet[[#This Row],[Student ID]])</f>
        <v>0</v>
      </c>
      <c r="B2453" s="13"/>
      <c r="C2453" s="13"/>
      <c r="D2453" s="76"/>
      <c r="E2453" s="75"/>
      <c r="F2453" s="15"/>
      <c r="G2453" s="78"/>
      <c r="H2453" s="15"/>
      <c r="I2453" s="193"/>
      <c r="J2453" s="77"/>
      <c r="K2453" s="4"/>
      <c r="L2453" s="4"/>
      <c r="M2453" s="4"/>
      <c r="N2453" s="185"/>
      <c r="O2453" s="4"/>
      <c r="P2453" s="4"/>
      <c r="Q2453" s="4"/>
      <c r="R2453" s="4"/>
      <c r="S2453" s="4"/>
      <c r="T2453" s="4"/>
      <c r="U2453" s="4"/>
      <c r="V2453" s="4"/>
      <c r="W2453" s="185"/>
      <c r="X2453" s="4"/>
      <c r="Y2453" s="4"/>
      <c r="Z2453" s="4"/>
      <c r="AA2453" s="4"/>
      <c r="AB2453" s="4"/>
      <c r="AC2453" s="4"/>
      <c r="AD2453" s="4"/>
      <c r="AE2453" s="236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5">
        <f ca="1">COUNTIFS(INDIRECT(Data!$J$2),"&lt;&gt;")</f>
        <v>0</v>
      </c>
      <c r="AQ2453" s="45">
        <f ca="1">COUNTIFS(INDIRECT(Data!$J$2),"P")</f>
        <v>0</v>
      </c>
      <c r="AR2453" s="45">
        <f ca="1">COUNTIFS(INDIRECT(Data!$J$2),"A")</f>
        <v>0</v>
      </c>
      <c r="AS2453" s="46">
        <f ca="1">COUNTIFS(INDIRECT(Data!$J$2),"L")</f>
        <v>0</v>
      </c>
      <c r="AT2453" s="47" t="str">
        <f ca="1">IFERROR(Attd_Sheet[[#This Row],[Classes Attended]]/Attd_Sheet[[#This Row],[Column1]],"")</f>
        <v/>
      </c>
      <c r="AU2453" s="26"/>
    </row>
    <row r="2454" spans="1:47" hidden="1" x14ac:dyDescent="0.25">
      <c r="A2454" s="42">
        <f>COUNTIFS(Attd_Sheet[Student ID],Attd_Sheet[[#This Row],[Student ID]])</f>
        <v>0</v>
      </c>
      <c r="B2454" s="13"/>
      <c r="C2454" s="13"/>
      <c r="D2454" s="76"/>
      <c r="E2454" s="75"/>
      <c r="F2454" s="15"/>
      <c r="G2454" s="78"/>
      <c r="H2454" s="15"/>
      <c r="I2454" s="193"/>
      <c r="J2454" s="77"/>
      <c r="K2454" s="4"/>
      <c r="L2454" s="4"/>
      <c r="M2454" s="4"/>
      <c r="N2454" s="185"/>
      <c r="O2454" s="4"/>
      <c r="P2454" s="4"/>
      <c r="Q2454" s="4"/>
      <c r="R2454" s="4"/>
      <c r="S2454" s="4"/>
      <c r="T2454" s="4"/>
      <c r="U2454" s="4"/>
      <c r="V2454" s="4"/>
      <c r="W2454" s="185"/>
      <c r="X2454" s="4"/>
      <c r="Y2454" s="4"/>
      <c r="Z2454" s="4"/>
      <c r="AA2454" s="4"/>
      <c r="AB2454" s="4"/>
      <c r="AC2454" s="4"/>
      <c r="AD2454" s="4"/>
      <c r="AE2454" s="236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5">
        <f ca="1">COUNTIFS(INDIRECT(Data!$J$2),"&lt;&gt;")</f>
        <v>0</v>
      </c>
      <c r="AQ2454" s="45">
        <f ca="1">COUNTIFS(INDIRECT(Data!$J$2),"P")</f>
        <v>0</v>
      </c>
      <c r="AR2454" s="45">
        <f ca="1">COUNTIFS(INDIRECT(Data!$J$2),"A")</f>
        <v>0</v>
      </c>
      <c r="AS2454" s="46">
        <f ca="1">COUNTIFS(INDIRECT(Data!$J$2),"L")</f>
        <v>0</v>
      </c>
      <c r="AT2454" s="47" t="str">
        <f ca="1">IFERROR(Attd_Sheet[[#This Row],[Classes Attended]]/Attd_Sheet[[#This Row],[Column1]],"")</f>
        <v/>
      </c>
      <c r="AU2454" s="26"/>
    </row>
    <row r="2455" spans="1:47" hidden="1" x14ac:dyDescent="0.25">
      <c r="A2455" s="42">
        <f>COUNTIFS(Attd_Sheet[Student ID],Attd_Sheet[[#This Row],[Student ID]])</f>
        <v>0</v>
      </c>
      <c r="B2455" s="13"/>
      <c r="C2455" s="13"/>
      <c r="D2455" s="76"/>
      <c r="E2455" s="75"/>
      <c r="F2455" s="15"/>
      <c r="G2455" s="78"/>
      <c r="H2455" s="15"/>
      <c r="I2455" s="193"/>
      <c r="J2455" s="77"/>
      <c r="K2455" s="4"/>
      <c r="L2455" s="4"/>
      <c r="M2455" s="4"/>
      <c r="N2455" s="185"/>
      <c r="O2455" s="4"/>
      <c r="P2455" s="4"/>
      <c r="Q2455" s="4"/>
      <c r="R2455" s="4"/>
      <c r="S2455" s="4"/>
      <c r="T2455" s="4"/>
      <c r="U2455" s="4"/>
      <c r="V2455" s="4"/>
      <c r="W2455" s="185"/>
      <c r="X2455" s="4"/>
      <c r="Y2455" s="4"/>
      <c r="Z2455" s="4"/>
      <c r="AA2455" s="4"/>
      <c r="AB2455" s="4"/>
      <c r="AC2455" s="4"/>
      <c r="AD2455" s="4"/>
      <c r="AE2455" s="236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5">
        <f ca="1">COUNTIFS(INDIRECT(Data!$J$2),"&lt;&gt;")</f>
        <v>0</v>
      </c>
      <c r="AQ2455" s="45">
        <f ca="1">COUNTIFS(INDIRECT(Data!$J$2),"P")</f>
        <v>0</v>
      </c>
      <c r="AR2455" s="45">
        <f ca="1">COUNTIFS(INDIRECT(Data!$J$2),"A")</f>
        <v>0</v>
      </c>
      <c r="AS2455" s="46">
        <f ca="1">COUNTIFS(INDIRECT(Data!$J$2),"L")</f>
        <v>0</v>
      </c>
      <c r="AT2455" s="47" t="str">
        <f ca="1">IFERROR(Attd_Sheet[[#This Row],[Classes Attended]]/Attd_Sheet[[#This Row],[Column1]],"")</f>
        <v/>
      </c>
      <c r="AU2455" s="26"/>
    </row>
    <row r="2456" spans="1:47" hidden="1" x14ac:dyDescent="0.25">
      <c r="A2456" s="42">
        <f>COUNTIFS(Attd_Sheet[Student ID],Attd_Sheet[[#This Row],[Student ID]])</f>
        <v>0</v>
      </c>
      <c r="B2456" s="13"/>
      <c r="C2456" s="13"/>
      <c r="D2456" s="76"/>
      <c r="E2456" s="75"/>
      <c r="F2456" s="15"/>
      <c r="G2456" s="78"/>
      <c r="H2456" s="15"/>
      <c r="I2456" s="193"/>
      <c r="J2456" s="77"/>
      <c r="K2456" s="4"/>
      <c r="L2456" s="4"/>
      <c r="M2456" s="4"/>
      <c r="N2456" s="185"/>
      <c r="O2456" s="4"/>
      <c r="P2456" s="4"/>
      <c r="Q2456" s="4"/>
      <c r="R2456" s="4"/>
      <c r="S2456" s="4"/>
      <c r="T2456" s="4"/>
      <c r="U2456" s="4"/>
      <c r="V2456" s="4"/>
      <c r="W2456" s="185"/>
      <c r="X2456" s="4"/>
      <c r="Y2456" s="4"/>
      <c r="Z2456" s="4"/>
      <c r="AA2456" s="4"/>
      <c r="AB2456" s="4"/>
      <c r="AC2456" s="4"/>
      <c r="AD2456" s="4"/>
      <c r="AE2456" s="236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5">
        <f ca="1">COUNTIFS(INDIRECT(Data!$J$2),"&lt;&gt;")</f>
        <v>0</v>
      </c>
      <c r="AQ2456" s="45">
        <f ca="1">COUNTIFS(INDIRECT(Data!$J$2),"P")</f>
        <v>0</v>
      </c>
      <c r="AR2456" s="45">
        <f ca="1">COUNTIFS(INDIRECT(Data!$J$2),"A")</f>
        <v>0</v>
      </c>
      <c r="AS2456" s="46">
        <f ca="1">COUNTIFS(INDIRECT(Data!$J$2),"L")</f>
        <v>0</v>
      </c>
      <c r="AT2456" s="47" t="str">
        <f ca="1">IFERROR(Attd_Sheet[[#This Row],[Classes Attended]]/Attd_Sheet[[#This Row],[Column1]],"")</f>
        <v/>
      </c>
      <c r="AU2456" s="26"/>
    </row>
    <row r="2457" spans="1:47" hidden="1" x14ac:dyDescent="0.25">
      <c r="A2457" s="42">
        <f>COUNTIFS(Attd_Sheet[Student ID],Attd_Sheet[[#This Row],[Student ID]])</f>
        <v>0</v>
      </c>
      <c r="B2457" s="13"/>
      <c r="C2457" s="13"/>
      <c r="D2457" s="76"/>
      <c r="E2457" s="75"/>
      <c r="F2457" s="15"/>
      <c r="G2457" s="78"/>
      <c r="H2457" s="15"/>
      <c r="I2457" s="193"/>
      <c r="J2457" s="77"/>
      <c r="K2457" s="4"/>
      <c r="L2457" s="4"/>
      <c r="M2457" s="4"/>
      <c r="N2457" s="185"/>
      <c r="O2457" s="4"/>
      <c r="P2457" s="4"/>
      <c r="Q2457" s="4"/>
      <c r="R2457" s="4"/>
      <c r="S2457" s="4"/>
      <c r="T2457" s="4"/>
      <c r="U2457" s="4"/>
      <c r="V2457" s="4"/>
      <c r="W2457" s="185"/>
      <c r="X2457" s="4"/>
      <c r="Y2457" s="4"/>
      <c r="Z2457" s="4"/>
      <c r="AA2457" s="4"/>
      <c r="AB2457" s="4"/>
      <c r="AC2457" s="4"/>
      <c r="AD2457" s="4"/>
      <c r="AE2457" s="236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5">
        <f ca="1">COUNTIFS(INDIRECT(Data!$J$2),"&lt;&gt;")</f>
        <v>0</v>
      </c>
      <c r="AQ2457" s="45">
        <f ca="1">COUNTIFS(INDIRECT(Data!$J$2),"P")</f>
        <v>0</v>
      </c>
      <c r="AR2457" s="45">
        <f ca="1">COUNTIFS(INDIRECT(Data!$J$2),"A")</f>
        <v>0</v>
      </c>
      <c r="AS2457" s="46">
        <f ca="1">COUNTIFS(INDIRECT(Data!$J$2),"L")</f>
        <v>0</v>
      </c>
      <c r="AT2457" s="47" t="str">
        <f ca="1">IFERROR(Attd_Sheet[[#This Row],[Classes Attended]]/Attd_Sheet[[#This Row],[Column1]],"")</f>
        <v/>
      </c>
      <c r="AU2457" s="26"/>
    </row>
    <row r="2458" spans="1:47" hidden="1" x14ac:dyDescent="0.25">
      <c r="A2458" s="42">
        <f>COUNTIFS(Attd_Sheet[Student ID],Attd_Sheet[[#This Row],[Student ID]])</f>
        <v>0</v>
      </c>
      <c r="B2458" s="13"/>
      <c r="C2458" s="13"/>
      <c r="D2458" s="76"/>
      <c r="E2458" s="75"/>
      <c r="F2458" s="15"/>
      <c r="G2458" s="78"/>
      <c r="H2458" s="15"/>
      <c r="I2458" s="193"/>
      <c r="J2458" s="77"/>
      <c r="K2458" s="4"/>
      <c r="L2458" s="4"/>
      <c r="M2458" s="4"/>
      <c r="N2458" s="185"/>
      <c r="O2458" s="4"/>
      <c r="P2458" s="4"/>
      <c r="Q2458" s="4"/>
      <c r="R2458" s="4"/>
      <c r="S2458" s="4"/>
      <c r="T2458" s="4"/>
      <c r="U2458" s="4"/>
      <c r="V2458" s="4"/>
      <c r="W2458" s="185"/>
      <c r="X2458" s="4"/>
      <c r="Y2458" s="4"/>
      <c r="Z2458" s="4"/>
      <c r="AA2458" s="4"/>
      <c r="AB2458" s="4"/>
      <c r="AC2458" s="4"/>
      <c r="AD2458" s="4"/>
      <c r="AE2458" s="236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5">
        <f ca="1">COUNTIFS(INDIRECT(Data!$J$2),"&lt;&gt;")</f>
        <v>0</v>
      </c>
      <c r="AQ2458" s="45">
        <f ca="1">COUNTIFS(INDIRECT(Data!$J$2),"P")</f>
        <v>0</v>
      </c>
      <c r="AR2458" s="45">
        <f ca="1">COUNTIFS(INDIRECT(Data!$J$2),"A")</f>
        <v>0</v>
      </c>
      <c r="AS2458" s="46">
        <f ca="1">COUNTIFS(INDIRECT(Data!$J$2),"L")</f>
        <v>0</v>
      </c>
      <c r="AT2458" s="47" t="str">
        <f ca="1">IFERROR(Attd_Sheet[[#This Row],[Classes Attended]]/Attd_Sheet[[#This Row],[Column1]],"")</f>
        <v/>
      </c>
      <c r="AU2458" s="26"/>
    </row>
    <row r="2459" spans="1:47" hidden="1" x14ac:dyDescent="0.25">
      <c r="A2459" s="42">
        <f>COUNTIFS(Attd_Sheet[Student ID],Attd_Sheet[[#This Row],[Student ID]])</f>
        <v>0</v>
      </c>
      <c r="B2459" s="13"/>
      <c r="C2459" s="13"/>
      <c r="D2459" s="76"/>
      <c r="E2459" s="75"/>
      <c r="F2459" s="15"/>
      <c r="G2459" s="78"/>
      <c r="H2459" s="15"/>
      <c r="I2459" s="193"/>
      <c r="J2459" s="77"/>
      <c r="K2459" s="4"/>
      <c r="L2459" s="4"/>
      <c r="M2459" s="4"/>
      <c r="N2459" s="185"/>
      <c r="O2459" s="4"/>
      <c r="P2459" s="4"/>
      <c r="Q2459" s="4"/>
      <c r="R2459" s="4"/>
      <c r="S2459" s="4"/>
      <c r="T2459" s="4"/>
      <c r="U2459" s="4"/>
      <c r="V2459" s="4"/>
      <c r="W2459" s="185"/>
      <c r="X2459" s="4"/>
      <c r="Y2459" s="4"/>
      <c r="Z2459" s="4"/>
      <c r="AA2459" s="4"/>
      <c r="AB2459" s="4"/>
      <c r="AC2459" s="4"/>
      <c r="AD2459" s="4"/>
      <c r="AE2459" s="236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5">
        <f ca="1">COUNTIFS(INDIRECT(Data!$J$2),"&lt;&gt;")</f>
        <v>0</v>
      </c>
      <c r="AQ2459" s="45">
        <f ca="1">COUNTIFS(INDIRECT(Data!$J$2),"P")</f>
        <v>0</v>
      </c>
      <c r="AR2459" s="45">
        <f ca="1">COUNTIFS(INDIRECT(Data!$J$2),"A")</f>
        <v>0</v>
      </c>
      <c r="AS2459" s="46">
        <f ca="1">COUNTIFS(INDIRECT(Data!$J$2),"L")</f>
        <v>0</v>
      </c>
      <c r="AT2459" s="47" t="str">
        <f ca="1">IFERROR(Attd_Sheet[[#This Row],[Classes Attended]]/Attd_Sheet[[#This Row],[Column1]],"")</f>
        <v/>
      </c>
      <c r="AU2459" s="26"/>
    </row>
    <row r="2460" spans="1:47" hidden="1" x14ac:dyDescent="0.25">
      <c r="A2460" s="42">
        <f>COUNTIFS(Attd_Sheet[Student ID],Attd_Sheet[[#This Row],[Student ID]])</f>
        <v>0</v>
      </c>
      <c r="B2460" s="13"/>
      <c r="C2460" s="13"/>
      <c r="D2460" s="76"/>
      <c r="E2460" s="75"/>
      <c r="F2460" s="15"/>
      <c r="G2460" s="78"/>
      <c r="H2460" s="15"/>
      <c r="I2460" s="193"/>
      <c r="J2460" s="77"/>
      <c r="K2460" s="4"/>
      <c r="L2460" s="4"/>
      <c r="M2460" s="4"/>
      <c r="N2460" s="185"/>
      <c r="O2460" s="4"/>
      <c r="P2460" s="4"/>
      <c r="Q2460" s="4"/>
      <c r="R2460" s="4"/>
      <c r="S2460" s="4"/>
      <c r="T2460" s="4"/>
      <c r="U2460" s="4"/>
      <c r="V2460" s="4"/>
      <c r="W2460" s="185"/>
      <c r="X2460" s="4"/>
      <c r="Y2460" s="4"/>
      <c r="Z2460" s="4"/>
      <c r="AA2460" s="4"/>
      <c r="AB2460" s="4"/>
      <c r="AC2460" s="4"/>
      <c r="AD2460" s="4"/>
      <c r="AE2460" s="236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5">
        <f ca="1">COUNTIFS(INDIRECT(Data!$J$2),"&lt;&gt;")</f>
        <v>0</v>
      </c>
      <c r="AQ2460" s="45">
        <f ca="1">COUNTIFS(INDIRECT(Data!$J$2),"P")</f>
        <v>0</v>
      </c>
      <c r="AR2460" s="45">
        <f ca="1">COUNTIFS(INDIRECT(Data!$J$2),"A")</f>
        <v>0</v>
      </c>
      <c r="AS2460" s="46">
        <f ca="1">COUNTIFS(INDIRECT(Data!$J$2),"L")</f>
        <v>0</v>
      </c>
      <c r="AT2460" s="47" t="str">
        <f ca="1">IFERROR(Attd_Sheet[[#This Row],[Classes Attended]]/Attd_Sheet[[#This Row],[Column1]],"")</f>
        <v/>
      </c>
      <c r="AU2460" s="26"/>
    </row>
    <row r="2461" spans="1:47" hidden="1" x14ac:dyDescent="0.25">
      <c r="A2461" s="42">
        <f>COUNTIFS(Attd_Sheet[Student ID],Attd_Sheet[[#This Row],[Student ID]])</f>
        <v>0</v>
      </c>
      <c r="B2461" s="13"/>
      <c r="C2461" s="13"/>
      <c r="D2461" s="76"/>
      <c r="E2461" s="75"/>
      <c r="F2461" s="15"/>
      <c r="G2461" s="78"/>
      <c r="H2461" s="15"/>
      <c r="I2461" s="193"/>
      <c r="J2461" s="77"/>
      <c r="K2461" s="4"/>
      <c r="L2461" s="4"/>
      <c r="M2461" s="4"/>
      <c r="N2461" s="185"/>
      <c r="O2461" s="4"/>
      <c r="P2461" s="4"/>
      <c r="Q2461" s="4"/>
      <c r="R2461" s="4"/>
      <c r="S2461" s="4"/>
      <c r="T2461" s="4"/>
      <c r="U2461" s="4"/>
      <c r="V2461" s="4"/>
      <c r="W2461" s="185"/>
      <c r="X2461" s="4"/>
      <c r="Y2461" s="4"/>
      <c r="Z2461" s="4"/>
      <c r="AA2461" s="4"/>
      <c r="AB2461" s="4"/>
      <c r="AC2461" s="4"/>
      <c r="AD2461" s="4"/>
      <c r="AE2461" s="236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5">
        <f ca="1">COUNTIFS(INDIRECT(Data!$J$2),"&lt;&gt;")</f>
        <v>0</v>
      </c>
      <c r="AQ2461" s="45">
        <f ca="1">COUNTIFS(INDIRECT(Data!$J$2),"P")</f>
        <v>0</v>
      </c>
      <c r="AR2461" s="45">
        <f ca="1">COUNTIFS(INDIRECT(Data!$J$2),"A")</f>
        <v>0</v>
      </c>
      <c r="AS2461" s="46">
        <f ca="1">COUNTIFS(INDIRECT(Data!$J$2),"L")</f>
        <v>0</v>
      </c>
      <c r="AT2461" s="47" t="str">
        <f ca="1">IFERROR(Attd_Sheet[[#This Row],[Classes Attended]]/Attd_Sheet[[#This Row],[Column1]],"")</f>
        <v/>
      </c>
      <c r="AU2461" s="26"/>
    </row>
    <row r="2462" spans="1:47" hidden="1" x14ac:dyDescent="0.25">
      <c r="A2462" s="42">
        <f>COUNTIFS(Attd_Sheet[Student ID],Attd_Sheet[[#This Row],[Student ID]])</f>
        <v>0</v>
      </c>
      <c r="B2462" s="13"/>
      <c r="C2462" s="13"/>
      <c r="D2462" s="76"/>
      <c r="E2462" s="75"/>
      <c r="F2462" s="15"/>
      <c r="G2462" s="78"/>
      <c r="H2462" s="15"/>
      <c r="I2462" s="193"/>
      <c r="J2462" s="77"/>
      <c r="K2462" s="4"/>
      <c r="L2462" s="4"/>
      <c r="M2462" s="4"/>
      <c r="N2462" s="185"/>
      <c r="O2462" s="4"/>
      <c r="P2462" s="4"/>
      <c r="Q2462" s="4"/>
      <c r="R2462" s="4"/>
      <c r="S2462" s="4"/>
      <c r="T2462" s="4"/>
      <c r="U2462" s="4"/>
      <c r="V2462" s="4"/>
      <c r="W2462" s="185"/>
      <c r="X2462" s="4"/>
      <c r="Y2462" s="4"/>
      <c r="Z2462" s="4"/>
      <c r="AA2462" s="4"/>
      <c r="AB2462" s="4"/>
      <c r="AC2462" s="4"/>
      <c r="AD2462" s="4"/>
      <c r="AE2462" s="236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5">
        <f ca="1">COUNTIFS(INDIRECT(Data!$J$2),"&lt;&gt;")</f>
        <v>0</v>
      </c>
      <c r="AQ2462" s="45">
        <f ca="1">COUNTIFS(INDIRECT(Data!$J$2),"P")</f>
        <v>0</v>
      </c>
      <c r="AR2462" s="45">
        <f ca="1">COUNTIFS(INDIRECT(Data!$J$2),"A")</f>
        <v>0</v>
      </c>
      <c r="AS2462" s="46">
        <f ca="1">COUNTIFS(INDIRECT(Data!$J$2),"L")</f>
        <v>0</v>
      </c>
      <c r="AT2462" s="47" t="str">
        <f ca="1">IFERROR(Attd_Sheet[[#This Row],[Classes Attended]]/Attd_Sheet[[#This Row],[Column1]],"")</f>
        <v/>
      </c>
      <c r="AU2462" s="26"/>
    </row>
    <row r="2463" spans="1:47" hidden="1" x14ac:dyDescent="0.25">
      <c r="A2463" s="42">
        <f>COUNTIFS(Attd_Sheet[Student ID],Attd_Sheet[[#This Row],[Student ID]])</f>
        <v>0</v>
      </c>
      <c r="B2463" s="13"/>
      <c r="C2463" s="13"/>
      <c r="D2463" s="76"/>
      <c r="E2463" s="75"/>
      <c r="F2463" s="15"/>
      <c r="G2463" s="78"/>
      <c r="H2463" s="15"/>
      <c r="I2463" s="193"/>
      <c r="J2463" s="77"/>
      <c r="K2463" s="4"/>
      <c r="L2463" s="4"/>
      <c r="M2463" s="4"/>
      <c r="N2463" s="185"/>
      <c r="O2463" s="4"/>
      <c r="P2463" s="4"/>
      <c r="Q2463" s="4"/>
      <c r="R2463" s="4"/>
      <c r="S2463" s="4"/>
      <c r="T2463" s="4"/>
      <c r="U2463" s="4"/>
      <c r="V2463" s="4"/>
      <c r="W2463" s="185"/>
      <c r="X2463" s="4"/>
      <c r="Y2463" s="4"/>
      <c r="Z2463" s="4"/>
      <c r="AA2463" s="4"/>
      <c r="AB2463" s="4"/>
      <c r="AC2463" s="4"/>
      <c r="AD2463" s="4"/>
      <c r="AE2463" s="236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5">
        <f ca="1">COUNTIFS(INDIRECT(Data!$J$2),"&lt;&gt;")</f>
        <v>0</v>
      </c>
      <c r="AQ2463" s="45">
        <f ca="1">COUNTIFS(INDIRECT(Data!$J$2),"P")</f>
        <v>0</v>
      </c>
      <c r="AR2463" s="45">
        <f ca="1">COUNTIFS(INDIRECT(Data!$J$2),"A")</f>
        <v>0</v>
      </c>
      <c r="AS2463" s="46">
        <f ca="1">COUNTIFS(INDIRECT(Data!$J$2),"L")</f>
        <v>0</v>
      </c>
      <c r="AT2463" s="47" t="str">
        <f ca="1">IFERROR(Attd_Sheet[[#This Row],[Classes Attended]]/Attd_Sheet[[#This Row],[Column1]],"")</f>
        <v/>
      </c>
      <c r="AU2463" s="26"/>
    </row>
    <row r="2464" spans="1:47" hidden="1" x14ac:dyDescent="0.25">
      <c r="A2464" s="42">
        <f>COUNTIFS(Attd_Sheet[Student ID],Attd_Sheet[[#This Row],[Student ID]])</f>
        <v>0</v>
      </c>
      <c r="B2464" s="13"/>
      <c r="C2464" s="13"/>
      <c r="D2464" s="76"/>
      <c r="E2464" s="75"/>
      <c r="F2464" s="15"/>
      <c r="G2464" s="78"/>
      <c r="H2464" s="15"/>
      <c r="I2464" s="193"/>
      <c r="J2464" s="77"/>
      <c r="K2464" s="4"/>
      <c r="L2464" s="4"/>
      <c r="M2464" s="4"/>
      <c r="N2464" s="185"/>
      <c r="O2464" s="4"/>
      <c r="P2464" s="4"/>
      <c r="Q2464" s="4"/>
      <c r="R2464" s="4"/>
      <c r="S2464" s="4"/>
      <c r="T2464" s="4"/>
      <c r="U2464" s="4"/>
      <c r="V2464" s="4"/>
      <c r="W2464" s="185"/>
      <c r="X2464" s="4"/>
      <c r="Y2464" s="4"/>
      <c r="Z2464" s="4"/>
      <c r="AA2464" s="4"/>
      <c r="AB2464" s="4"/>
      <c r="AC2464" s="4"/>
      <c r="AD2464" s="4"/>
      <c r="AE2464" s="236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5">
        <f ca="1">COUNTIFS(INDIRECT(Data!$J$2),"&lt;&gt;")</f>
        <v>0</v>
      </c>
      <c r="AQ2464" s="45">
        <f ca="1">COUNTIFS(INDIRECT(Data!$J$2),"P")</f>
        <v>0</v>
      </c>
      <c r="AR2464" s="45">
        <f ca="1">COUNTIFS(INDIRECT(Data!$J$2),"A")</f>
        <v>0</v>
      </c>
      <c r="AS2464" s="46">
        <f ca="1">COUNTIFS(INDIRECT(Data!$J$2),"L")</f>
        <v>0</v>
      </c>
      <c r="AT2464" s="47" t="str">
        <f ca="1">IFERROR(Attd_Sheet[[#This Row],[Classes Attended]]/Attd_Sheet[[#This Row],[Column1]],"")</f>
        <v/>
      </c>
      <c r="AU2464" s="26"/>
    </row>
    <row r="2465" spans="1:47" hidden="1" x14ac:dyDescent="0.25">
      <c r="A2465" s="42">
        <f>COUNTIFS(Attd_Sheet[Student ID],Attd_Sheet[[#This Row],[Student ID]])</f>
        <v>0</v>
      </c>
      <c r="B2465" s="13"/>
      <c r="C2465" s="13"/>
      <c r="D2465" s="76"/>
      <c r="E2465" s="75"/>
      <c r="F2465" s="15"/>
      <c r="G2465" s="78"/>
      <c r="H2465" s="15"/>
      <c r="I2465" s="193"/>
      <c r="J2465" s="77"/>
      <c r="K2465" s="4"/>
      <c r="L2465" s="4"/>
      <c r="M2465" s="4"/>
      <c r="N2465" s="185"/>
      <c r="O2465" s="4"/>
      <c r="P2465" s="4"/>
      <c r="Q2465" s="4"/>
      <c r="R2465" s="4"/>
      <c r="S2465" s="4"/>
      <c r="T2465" s="4"/>
      <c r="U2465" s="4"/>
      <c r="V2465" s="4"/>
      <c r="W2465" s="185"/>
      <c r="X2465" s="4"/>
      <c r="Y2465" s="4"/>
      <c r="Z2465" s="4"/>
      <c r="AA2465" s="4"/>
      <c r="AB2465" s="4"/>
      <c r="AC2465" s="4"/>
      <c r="AD2465" s="4"/>
      <c r="AE2465" s="236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5">
        <f ca="1">COUNTIFS(INDIRECT(Data!$J$2),"&lt;&gt;")</f>
        <v>0</v>
      </c>
      <c r="AQ2465" s="45">
        <f ca="1">COUNTIFS(INDIRECT(Data!$J$2),"P")</f>
        <v>0</v>
      </c>
      <c r="AR2465" s="45">
        <f ca="1">COUNTIFS(INDIRECT(Data!$J$2),"A")</f>
        <v>0</v>
      </c>
      <c r="AS2465" s="46">
        <f ca="1">COUNTIFS(INDIRECT(Data!$J$2),"L")</f>
        <v>0</v>
      </c>
      <c r="AT2465" s="47" t="str">
        <f ca="1">IFERROR(Attd_Sheet[[#This Row],[Classes Attended]]/Attd_Sheet[[#This Row],[Column1]],"")</f>
        <v/>
      </c>
      <c r="AU2465" s="26"/>
    </row>
    <row r="2466" spans="1:47" hidden="1" x14ac:dyDescent="0.25">
      <c r="A2466" s="42">
        <f>COUNTIFS(Attd_Sheet[Student ID],Attd_Sheet[[#This Row],[Student ID]])</f>
        <v>0</v>
      </c>
      <c r="B2466" s="13"/>
      <c r="C2466" s="13"/>
      <c r="D2466" s="76"/>
      <c r="E2466" s="75"/>
      <c r="F2466" s="15"/>
      <c r="G2466" s="78"/>
      <c r="H2466" s="15"/>
      <c r="I2466" s="193"/>
      <c r="J2466" s="77"/>
      <c r="K2466" s="4"/>
      <c r="L2466" s="4"/>
      <c r="M2466" s="4"/>
      <c r="N2466" s="185"/>
      <c r="O2466" s="4"/>
      <c r="P2466" s="4"/>
      <c r="Q2466" s="4"/>
      <c r="R2466" s="4"/>
      <c r="S2466" s="4"/>
      <c r="T2466" s="4"/>
      <c r="U2466" s="4"/>
      <c r="V2466" s="4"/>
      <c r="W2466" s="185"/>
      <c r="X2466" s="4"/>
      <c r="Y2466" s="4"/>
      <c r="Z2466" s="4"/>
      <c r="AA2466" s="4"/>
      <c r="AB2466" s="4"/>
      <c r="AC2466" s="4"/>
      <c r="AD2466" s="4"/>
      <c r="AE2466" s="236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5">
        <f ca="1">COUNTIFS(INDIRECT(Data!$J$2),"&lt;&gt;")</f>
        <v>0</v>
      </c>
      <c r="AQ2466" s="45">
        <f ca="1">COUNTIFS(INDIRECT(Data!$J$2),"P")</f>
        <v>0</v>
      </c>
      <c r="AR2466" s="45">
        <f ca="1">COUNTIFS(INDIRECT(Data!$J$2),"A")</f>
        <v>0</v>
      </c>
      <c r="AS2466" s="46">
        <f ca="1">COUNTIFS(INDIRECT(Data!$J$2),"L")</f>
        <v>0</v>
      </c>
      <c r="AT2466" s="47" t="str">
        <f ca="1">IFERROR(Attd_Sheet[[#This Row],[Classes Attended]]/Attd_Sheet[[#This Row],[Column1]],"")</f>
        <v/>
      </c>
      <c r="AU2466" s="26"/>
    </row>
    <row r="2467" spans="1:47" hidden="1" x14ac:dyDescent="0.25">
      <c r="A2467" s="42">
        <f>COUNTIFS(Attd_Sheet[Student ID],Attd_Sheet[[#This Row],[Student ID]])</f>
        <v>0</v>
      </c>
      <c r="B2467" s="13"/>
      <c r="C2467" s="13"/>
      <c r="D2467" s="76"/>
      <c r="E2467" s="75"/>
      <c r="F2467" s="15"/>
      <c r="G2467" s="78"/>
      <c r="H2467" s="15"/>
      <c r="I2467" s="193"/>
      <c r="J2467" s="77"/>
      <c r="K2467" s="4"/>
      <c r="L2467" s="4"/>
      <c r="M2467" s="4"/>
      <c r="N2467" s="185"/>
      <c r="O2467" s="4"/>
      <c r="P2467" s="4"/>
      <c r="Q2467" s="4"/>
      <c r="R2467" s="4"/>
      <c r="S2467" s="4"/>
      <c r="T2467" s="4"/>
      <c r="U2467" s="4"/>
      <c r="V2467" s="4"/>
      <c r="W2467" s="185"/>
      <c r="X2467" s="4"/>
      <c r="Y2467" s="4"/>
      <c r="Z2467" s="4"/>
      <c r="AA2467" s="4"/>
      <c r="AB2467" s="4"/>
      <c r="AC2467" s="4"/>
      <c r="AD2467" s="4"/>
      <c r="AE2467" s="236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5">
        <f ca="1">COUNTIFS(INDIRECT(Data!$J$2),"&lt;&gt;")</f>
        <v>0</v>
      </c>
      <c r="AQ2467" s="45">
        <f ca="1">COUNTIFS(INDIRECT(Data!$J$2),"P")</f>
        <v>0</v>
      </c>
      <c r="AR2467" s="45">
        <f ca="1">COUNTIFS(INDIRECT(Data!$J$2),"A")</f>
        <v>0</v>
      </c>
      <c r="AS2467" s="46">
        <f ca="1">COUNTIFS(INDIRECT(Data!$J$2),"L")</f>
        <v>0</v>
      </c>
      <c r="AT2467" s="47" t="str">
        <f ca="1">IFERROR(Attd_Sheet[[#This Row],[Classes Attended]]/Attd_Sheet[[#This Row],[Column1]],"")</f>
        <v/>
      </c>
      <c r="AU2467" s="26"/>
    </row>
    <row r="2468" spans="1:47" hidden="1" x14ac:dyDescent="0.25">
      <c r="A2468" s="42">
        <f>COUNTIFS(Attd_Sheet[Student ID],Attd_Sheet[[#This Row],[Student ID]])</f>
        <v>0</v>
      </c>
      <c r="B2468" s="13"/>
      <c r="C2468" s="13"/>
      <c r="D2468" s="76"/>
      <c r="E2468" s="75"/>
      <c r="F2468" s="15"/>
      <c r="G2468" s="78"/>
      <c r="H2468" s="15"/>
      <c r="I2468" s="193"/>
      <c r="J2468" s="77"/>
      <c r="K2468" s="4"/>
      <c r="L2468" s="4"/>
      <c r="M2468" s="4"/>
      <c r="N2468" s="185"/>
      <c r="O2468" s="4"/>
      <c r="P2468" s="4"/>
      <c r="Q2468" s="4"/>
      <c r="R2468" s="4"/>
      <c r="S2468" s="4"/>
      <c r="T2468" s="4"/>
      <c r="U2468" s="4"/>
      <c r="V2468" s="4"/>
      <c r="W2468" s="185"/>
      <c r="X2468" s="4"/>
      <c r="Y2468" s="4"/>
      <c r="Z2468" s="4"/>
      <c r="AA2468" s="4"/>
      <c r="AB2468" s="4"/>
      <c r="AC2468" s="4"/>
      <c r="AD2468" s="4"/>
      <c r="AE2468" s="236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5">
        <f ca="1">COUNTIFS(INDIRECT(Data!$J$2),"&lt;&gt;")</f>
        <v>0</v>
      </c>
      <c r="AQ2468" s="45">
        <f ca="1">COUNTIFS(INDIRECT(Data!$J$2),"P")</f>
        <v>0</v>
      </c>
      <c r="AR2468" s="45">
        <f ca="1">COUNTIFS(INDIRECT(Data!$J$2),"A")</f>
        <v>0</v>
      </c>
      <c r="AS2468" s="46">
        <f ca="1">COUNTIFS(INDIRECT(Data!$J$2),"L")</f>
        <v>0</v>
      </c>
      <c r="AT2468" s="47" t="str">
        <f ca="1">IFERROR(Attd_Sheet[[#This Row],[Classes Attended]]/Attd_Sheet[[#This Row],[Column1]],"")</f>
        <v/>
      </c>
      <c r="AU2468" s="26"/>
    </row>
    <row r="2469" spans="1:47" hidden="1" x14ac:dyDescent="0.25">
      <c r="A2469" s="42">
        <f>COUNTIFS(Attd_Sheet[Student ID],Attd_Sheet[[#This Row],[Student ID]])</f>
        <v>0</v>
      </c>
      <c r="B2469" s="13"/>
      <c r="C2469" s="13"/>
      <c r="D2469" s="76"/>
      <c r="E2469" s="75"/>
      <c r="F2469" s="15"/>
      <c r="G2469" s="78"/>
      <c r="H2469" s="15"/>
      <c r="I2469" s="193"/>
      <c r="J2469" s="77"/>
      <c r="K2469" s="4"/>
      <c r="L2469" s="4"/>
      <c r="M2469" s="4"/>
      <c r="N2469" s="185"/>
      <c r="O2469" s="4"/>
      <c r="P2469" s="4"/>
      <c r="Q2469" s="4"/>
      <c r="R2469" s="4"/>
      <c r="S2469" s="4"/>
      <c r="T2469" s="4"/>
      <c r="U2469" s="4"/>
      <c r="V2469" s="4"/>
      <c r="W2469" s="185"/>
      <c r="X2469" s="4"/>
      <c r="Y2469" s="4"/>
      <c r="Z2469" s="4"/>
      <c r="AA2469" s="4"/>
      <c r="AB2469" s="4"/>
      <c r="AC2469" s="4"/>
      <c r="AD2469" s="4"/>
      <c r="AE2469" s="236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5">
        <f ca="1">COUNTIFS(INDIRECT(Data!$J$2),"&lt;&gt;")</f>
        <v>0</v>
      </c>
      <c r="AQ2469" s="45">
        <f ca="1">COUNTIFS(INDIRECT(Data!$J$2),"P")</f>
        <v>0</v>
      </c>
      <c r="AR2469" s="45">
        <f ca="1">COUNTIFS(INDIRECT(Data!$J$2),"A")</f>
        <v>0</v>
      </c>
      <c r="AS2469" s="46">
        <f ca="1">COUNTIFS(INDIRECT(Data!$J$2),"L")</f>
        <v>0</v>
      </c>
      <c r="AT2469" s="47" t="str">
        <f ca="1">IFERROR(Attd_Sheet[[#This Row],[Classes Attended]]/Attd_Sheet[[#This Row],[Column1]],"")</f>
        <v/>
      </c>
      <c r="AU2469" s="26"/>
    </row>
    <row r="2470" spans="1:47" hidden="1" x14ac:dyDescent="0.25">
      <c r="A2470" s="42">
        <f>COUNTIFS(Attd_Sheet[Student ID],Attd_Sheet[[#This Row],[Student ID]])</f>
        <v>0</v>
      </c>
      <c r="B2470" s="13"/>
      <c r="C2470" s="13"/>
      <c r="D2470" s="76"/>
      <c r="E2470" s="75"/>
      <c r="F2470" s="15"/>
      <c r="G2470" s="78"/>
      <c r="H2470" s="15"/>
      <c r="I2470" s="193"/>
      <c r="J2470" s="77"/>
      <c r="K2470" s="4"/>
      <c r="L2470" s="4"/>
      <c r="M2470" s="4"/>
      <c r="N2470" s="185"/>
      <c r="O2470" s="4"/>
      <c r="P2470" s="4"/>
      <c r="Q2470" s="4"/>
      <c r="R2470" s="4"/>
      <c r="S2470" s="4"/>
      <c r="T2470" s="4"/>
      <c r="U2470" s="4"/>
      <c r="V2470" s="4"/>
      <c r="W2470" s="185"/>
      <c r="X2470" s="4"/>
      <c r="Y2470" s="4"/>
      <c r="Z2470" s="4"/>
      <c r="AA2470" s="4"/>
      <c r="AB2470" s="4"/>
      <c r="AC2470" s="4"/>
      <c r="AD2470" s="4"/>
      <c r="AE2470" s="236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5">
        <f ca="1">COUNTIFS(INDIRECT(Data!$J$2),"&lt;&gt;")</f>
        <v>0</v>
      </c>
      <c r="AQ2470" s="45">
        <f ca="1">COUNTIFS(INDIRECT(Data!$J$2),"P")</f>
        <v>0</v>
      </c>
      <c r="AR2470" s="45">
        <f ca="1">COUNTIFS(INDIRECT(Data!$J$2),"A")</f>
        <v>0</v>
      </c>
      <c r="AS2470" s="46">
        <f ca="1">COUNTIFS(INDIRECT(Data!$J$2),"L")</f>
        <v>0</v>
      </c>
      <c r="AT2470" s="47" t="str">
        <f ca="1">IFERROR(Attd_Sheet[[#This Row],[Classes Attended]]/Attd_Sheet[[#This Row],[Column1]],"")</f>
        <v/>
      </c>
      <c r="AU2470" s="26"/>
    </row>
    <row r="2471" spans="1:47" hidden="1" x14ac:dyDescent="0.25">
      <c r="A2471" s="42">
        <f>COUNTIFS(Attd_Sheet[Student ID],Attd_Sheet[[#This Row],[Student ID]])</f>
        <v>0</v>
      </c>
      <c r="B2471" s="13"/>
      <c r="C2471" s="13"/>
      <c r="D2471" s="76"/>
      <c r="E2471" s="75"/>
      <c r="F2471" s="15"/>
      <c r="G2471" s="78"/>
      <c r="H2471" s="15"/>
      <c r="I2471" s="193"/>
      <c r="J2471" s="77"/>
      <c r="K2471" s="4"/>
      <c r="L2471" s="4"/>
      <c r="M2471" s="4"/>
      <c r="N2471" s="185"/>
      <c r="O2471" s="4"/>
      <c r="P2471" s="4"/>
      <c r="Q2471" s="4"/>
      <c r="R2471" s="4"/>
      <c r="S2471" s="4"/>
      <c r="T2471" s="4"/>
      <c r="U2471" s="4"/>
      <c r="V2471" s="4"/>
      <c r="W2471" s="185"/>
      <c r="X2471" s="4"/>
      <c r="Y2471" s="4"/>
      <c r="Z2471" s="4"/>
      <c r="AA2471" s="4"/>
      <c r="AB2471" s="4"/>
      <c r="AC2471" s="4"/>
      <c r="AD2471" s="4"/>
      <c r="AE2471" s="236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5">
        <f ca="1">COUNTIFS(INDIRECT(Data!$J$2),"&lt;&gt;")</f>
        <v>0</v>
      </c>
      <c r="AQ2471" s="45">
        <f ca="1">COUNTIFS(INDIRECT(Data!$J$2),"P")</f>
        <v>0</v>
      </c>
      <c r="AR2471" s="45">
        <f ca="1">COUNTIFS(INDIRECT(Data!$J$2),"A")</f>
        <v>0</v>
      </c>
      <c r="AS2471" s="46">
        <f ca="1">COUNTIFS(INDIRECT(Data!$J$2),"L")</f>
        <v>0</v>
      </c>
      <c r="AT2471" s="47" t="str">
        <f ca="1">IFERROR(Attd_Sheet[[#This Row],[Classes Attended]]/Attd_Sheet[[#This Row],[Column1]],"")</f>
        <v/>
      </c>
      <c r="AU2471" s="26"/>
    </row>
    <row r="2472" spans="1:47" hidden="1" x14ac:dyDescent="0.25">
      <c r="A2472" s="42">
        <f>COUNTIFS(Attd_Sheet[Student ID],Attd_Sheet[[#This Row],[Student ID]])</f>
        <v>0</v>
      </c>
      <c r="B2472" s="13"/>
      <c r="C2472" s="13"/>
      <c r="D2472" s="76"/>
      <c r="E2472" s="75"/>
      <c r="F2472" s="15"/>
      <c r="G2472" s="78"/>
      <c r="H2472" s="15"/>
      <c r="I2472" s="193"/>
      <c r="J2472" s="77"/>
      <c r="K2472" s="4"/>
      <c r="L2472" s="4"/>
      <c r="M2472" s="4"/>
      <c r="N2472" s="185"/>
      <c r="O2472" s="4"/>
      <c r="P2472" s="4"/>
      <c r="Q2472" s="4"/>
      <c r="R2472" s="4"/>
      <c r="S2472" s="4"/>
      <c r="T2472" s="4"/>
      <c r="U2472" s="4"/>
      <c r="V2472" s="4"/>
      <c r="W2472" s="185"/>
      <c r="X2472" s="4"/>
      <c r="Y2472" s="4"/>
      <c r="Z2472" s="4"/>
      <c r="AA2472" s="4"/>
      <c r="AB2472" s="4"/>
      <c r="AC2472" s="4"/>
      <c r="AD2472" s="4"/>
      <c r="AE2472" s="236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5">
        <f ca="1">COUNTIFS(INDIRECT(Data!$J$2),"&lt;&gt;")</f>
        <v>0</v>
      </c>
      <c r="AQ2472" s="45">
        <f ca="1">COUNTIFS(INDIRECT(Data!$J$2),"P")</f>
        <v>0</v>
      </c>
      <c r="AR2472" s="45">
        <f ca="1">COUNTIFS(INDIRECT(Data!$J$2),"A")</f>
        <v>0</v>
      </c>
      <c r="AS2472" s="46">
        <f ca="1">COUNTIFS(INDIRECT(Data!$J$2),"L")</f>
        <v>0</v>
      </c>
      <c r="AT2472" s="47" t="str">
        <f ca="1">IFERROR(Attd_Sheet[[#This Row],[Classes Attended]]/Attd_Sheet[[#This Row],[Column1]],"")</f>
        <v/>
      </c>
      <c r="AU2472" s="26"/>
    </row>
    <row r="2473" spans="1:47" hidden="1" x14ac:dyDescent="0.25">
      <c r="A2473" s="42">
        <f>COUNTIFS(Attd_Sheet[Student ID],Attd_Sheet[[#This Row],[Student ID]])</f>
        <v>0</v>
      </c>
      <c r="B2473" s="13"/>
      <c r="C2473" s="13"/>
      <c r="D2473" s="76"/>
      <c r="E2473" s="75"/>
      <c r="F2473" s="15"/>
      <c r="G2473" s="78"/>
      <c r="H2473" s="15"/>
      <c r="I2473" s="193"/>
      <c r="J2473" s="77"/>
      <c r="K2473" s="4"/>
      <c r="L2473" s="4"/>
      <c r="M2473" s="4"/>
      <c r="N2473" s="185"/>
      <c r="O2473" s="4"/>
      <c r="P2473" s="4"/>
      <c r="Q2473" s="4"/>
      <c r="R2473" s="4"/>
      <c r="S2473" s="4"/>
      <c r="T2473" s="4"/>
      <c r="U2473" s="4"/>
      <c r="V2473" s="4"/>
      <c r="W2473" s="185"/>
      <c r="X2473" s="4"/>
      <c r="Y2473" s="4"/>
      <c r="Z2473" s="4"/>
      <c r="AA2473" s="4"/>
      <c r="AB2473" s="4"/>
      <c r="AC2473" s="4"/>
      <c r="AD2473" s="4"/>
      <c r="AE2473" s="236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5">
        <f ca="1">COUNTIFS(INDIRECT(Data!$J$2),"&lt;&gt;")</f>
        <v>0</v>
      </c>
      <c r="AQ2473" s="45">
        <f ca="1">COUNTIFS(INDIRECT(Data!$J$2),"P")</f>
        <v>0</v>
      </c>
      <c r="AR2473" s="45">
        <f ca="1">COUNTIFS(INDIRECT(Data!$J$2),"A")</f>
        <v>0</v>
      </c>
      <c r="AS2473" s="46">
        <f ca="1">COUNTIFS(INDIRECT(Data!$J$2),"L")</f>
        <v>0</v>
      </c>
      <c r="AT2473" s="47" t="str">
        <f ca="1">IFERROR(Attd_Sheet[[#This Row],[Classes Attended]]/Attd_Sheet[[#This Row],[Column1]],"")</f>
        <v/>
      </c>
      <c r="AU2473" s="26"/>
    </row>
    <row r="2474" spans="1:47" hidden="1" x14ac:dyDescent="0.25">
      <c r="A2474" s="42">
        <f>COUNTIFS(Attd_Sheet[Student ID],Attd_Sheet[[#This Row],[Student ID]])</f>
        <v>0</v>
      </c>
      <c r="B2474" s="13"/>
      <c r="C2474" s="13"/>
      <c r="D2474" s="76"/>
      <c r="E2474" s="75"/>
      <c r="F2474" s="15"/>
      <c r="G2474" s="78"/>
      <c r="H2474" s="15"/>
      <c r="I2474" s="193"/>
      <c r="J2474" s="77"/>
      <c r="K2474" s="4"/>
      <c r="L2474" s="4"/>
      <c r="M2474" s="4"/>
      <c r="N2474" s="185"/>
      <c r="O2474" s="4"/>
      <c r="P2474" s="4"/>
      <c r="Q2474" s="4"/>
      <c r="R2474" s="4"/>
      <c r="S2474" s="4"/>
      <c r="T2474" s="4"/>
      <c r="U2474" s="4"/>
      <c r="V2474" s="4"/>
      <c r="W2474" s="185"/>
      <c r="X2474" s="4"/>
      <c r="Y2474" s="4"/>
      <c r="Z2474" s="4"/>
      <c r="AA2474" s="4"/>
      <c r="AB2474" s="4"/>
      <c r="AC2474" s="4"/>
      <c r="AD2474" s="4"/>
      <c r="AE2474" s="236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5">
        <f ca="1">COUNTIFS(INDIRECT(Data!$J$2),"&lt;&gt;")</f>
        <v>0</v>
      </c>
      <c r="AQ2474" s="45">
        <f ca="1">COUNTIFS(INDIRECT(Data!$J$2),"P")</f>
        <v>0</v>
      </c>
      <c r="AR2474" s="45">
        <f ca="1">COUNTIFS(INDIRECT(Data!$J$2),"A")</f>
        <v>0</v>
      </c>
      <c r="AS2474" s="46">
        <f ca="1">COUNTIFS(INDIRECT(Data!$J$2),"L")</f>
        <v>0</v>
      </c>
      <c r="AT2474" s="47" t="str">
        <f ca="1">IFERROR(Attd_Sheet[[#This Row],[Classes Attended]]/Attd_Sheet[[#This Row],[Column1]],"")</f>
        <v/>
      </c>
      <c r="AU2474" s="26"/>
    </row>
    <row r="2475" spans="1:47" hidden="1" x14ac:dyDescent="0.25">
      <c r="A2475" s="42">
        <f>COUNTIFS(Attd_Sheet[Student ID],Attd_Sheet[[#This Row],[Student ID]])</f>
        <v>0</v>
      </c>
      <c r="B2475" s="13"/>
      <c r="C2475" s="13"/>
      <c r="D2475" s="76"/>
      <c r="E2475" s="75"/>
      <c r="F2475" s="15"/>
      <c r="G2475" s="78"/>
      <c r="H2475" s="15"/>
      <c r="I2475" s="193"/>
      <c r="J2475" s="77"/>
      <c r="K2475" s="4"/>
      <c r="L2475" s="4"/>
      <c r="M2475" s="4"/>
      <c r="N2475" s="185"/>
      <c r="O2475" s="4"/>
      <c r="P2475" s="4"/>
      <c r="Q2475" s="4"/>
      <c r="R2475" s="4"/>
      <c r="S2475" s="4"/>
      <c r="T2475" s="4"/>
      <c r="U2475" s="4"/>
      <c r="V2475" s="4"/>
      <c r="W2475" s="185"/>
      <c r="X2475" s="4"/>
      <c r="Y2475" s="4"/>
      <c r="Z2475" s="4"/>
      <c r="AA2475" s="4"/>
      <c r="AB2475" s="4"/>
      <c r="AC2475" s="4"/>
      <c r="AD2475" s="4"/>
      <c r="AE2475" s="236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5">
        <f ca="1">COUNTIFS(INDIRECT(Data!$J$2),"&lt;&gt;")</f>
        <v>0</v>
      </c>
      <c r="AQ2475" s="45">
        <f ca="1">COUNTIFS(INDIRECT(Data!$J$2),"P")</f>
        <v>0</v>
      </c>
      <c r="AR2475" s="45">
        <f ca="1">COUNTIFS(INDIRECT(Data!$J$2),"A")</f>
        <v>0</v>
      </c>
      <c r="AS2475" s="46">
        <f ca="1">COUNTIFS(INDIRECT(Data!$J$2),"L")</f>
        <v>0</v>
      </c>
      <c r="AT2475" s="47" t="str">
        <f ca="1">IFERROR(Attd_Sheet[[#This Row],[Classes Attended]]/Attd_Sheet[[#This Row],[Column1]],"")</f>
        <v/>
      </c>
      <c r="AU2475" s="26"/>
    </row>
    <row r="2476" spans="1:47" hidden="1" x14ac:dyDescent="0.25">
      <c r="A2476" s="42">
        <f>COUNTIFS(Attd_Sheet[Student ID],Attd_Sheet[[#This Row],[Student ID]])</f>
        <v>0</v>
      </c>
      <c r="B2476" s="13"/>
      <c r="C2476" s="13"/>
      <c r="D2476" s="76"/>
      <c r="E2476" s="75"/>
      <c r="F2476" s="15"/>
      <c r="G2476" s="78"/>
      <c r="H2476" s="15"/>
      <c r="I2476" s="193"/>
      <c r="J2476" s="77"/>
      <c r="K2476" s="4"/>
      <c r="L2476" s="4"/>
      <c r="M2476" s="4"/>
      <c r="N2476" s="185"/>
      <c r="O2476" s="4"/>
      <c r="P2476" s="4"/>
      <c r="Q2476" s="4"/>
      <c r="R2476" s="4"/>
      <c r="S2476" s="4"/>
      <c r="T2476" s="4"/>
      <c r="U2476" s="4"/>
      <c r="V2476" s="4"/>
      <c r="W2476" s="185"/>
      <c r="X2476" s="4"/>
      <c r="Y2476" s="4"/>
      <c r="Z2476" s="4"/>
      <c r="AA2476" s="4"/>
      <c r="AB2476" s="4"/>
      <c r="AC2476" s="4"/>
      <c r="AD2476" s="4"/>
      <c r="AE2476" s="236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5">
        <f ca="1">COUNTIFS(INDIRECT(Data!$J$2),"&lt;&gt;")</f>
        <v>0</v>
      </c>
      <c r="AQ2476" s="45">
        <f ca="1">COUNTIFS(INDIRECT(Data!$J$2),"P")</f>
        <v>0</v>
      </c>
      <c r="AR2476" s="45">
        <f ca="1">COUNTIFS(INDIRECT(Data!$J$2),"A")</f>
        <v>0</v>
      </c>
      <c r="AS2476" s="46">
        <f ca="1">COUNTIFS(INDIRECT(Data!$J$2),"L")</f>
        <v>0</v>
      </c>
      <c r="AT2476" s="47" t="str">
        <f ca="1">IFERROR(Attd_Sheet[[#This Row],[Classes Attended]]/Attd_Sheet[[#This Row],[Column1]],"")</f>
        <v/>
      </c>
      <c r="AU2476" s="26"/>
    </row>
    <row r="2477" spans="1:47" hidden="1" x14ac:dyDescent="0.25">
      <c r="A2477" s="42">
        <f>COUNTIFS(Attd_Sheet[Student ID],Attd_Sheet[[#This Row],[Student ID]])</f>
        <v>0</v>
      </c>
      <c r="B2477" s="13"/>
      <c r="C2477" s="13"/>
      <c r="D2477" s="76"/>
      <c r="E2477" s="75"/>
      <c r="F2477" s="15"/>
      <c r="G2477" s="78"/>
      <c r="H2477" s="15"/>
      <c r="I2477" s="193"/>
      <c r="J2477" s="77"/>
      <c r="K2477" s="4"/>
      <c r="L2477" s="4"/>
      <c r="M2477" s="4"/>
      <c r="N2477" s="185"/>
      <c r="O2477" s="4"/>
      <c r="P2477" s="4"/>
      <c r="Q2477" s="4"/>
      <c r="R2477" s="4"/>
      <c r="S2477" s="4"/>
      <c r="T2477" s="4"/>
      <c r="U2477" s="4"/>
      <c r="V2477" s="4"/>
      <c r="W2477" s="185"/>
      <c r="X2477" s="4"/>
      <c r="Y2477" s="4"/>
      <c r="Z2477" s="4"/>
      <c r="AA2477" s="4"/>
      <c r="AB2477" s="4"/>
      <c r="AC2477" s="4"/>
      <c r="AD2477" s="4"/>
      <c r="AE2477" s="236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5">
        <f ca="1">COUNTIFS(INDIRECT(Data!$J$2),"&lt;&gt;")</f>
        <v>0</v>
      </c>
      <c r="AQ2477" s="45">
        <f ca="1">COUNTIFS(INDIRECT(Data!$J$2),"P")</f>
        <v>0</v>
      </c>
      <c r="AR2477" s="45">
        <f ca="1">COUNTIFS(INDIRECT(Data!$J$2),"A")</f>
        <v>0</v>
      </c>
      <c r="AS2477" s="46">
        <f ca="1">COUNTIFS(INDIRECT(Data!$J$2),"L")</f>
        <v>0</v>
      </c>
      <c r="AT2477" s="47" t="str">
        <f ca="1">IFERROR(Attd_Sheet[[#This Row],[Classes Attended]]/Attd_Sheet[[#This Row],[Column1]],"")</f>
        <v/>
      </c>
      <c r="AU2477" s="26"/>
    </row>
    <row r="2478" spans="1:47" hidden="1" x14ac:dyDescent="0.25">
      <c r="A2478" s="42">
        <f>COUNTIFS(Attd_Sheet[Student ID],Attd_Sheet[[#This Row],[Student ID]])</f>
        <v>0</v>
      </c>
      <c r="B2478" s="13"/>
      <c r="C2478" s="13"/>
      <c r="D2478" s="76"/>
      <c r="E2478" s="75"/>
      <c r="F2478" s="15"/>
      <c r="G2478" s="78"/>
      <c r="H2478" s="15"/>
      <c r="I2478" s="193"/>
      <c r="J2478" s="77"/>
      <c r="K2478" s="4"/>
      <c r="L2478" s="4"/>
      <c r="M2478" s="4"/>
      <c r="N2478" s="185"/>
      <c r="O2478" s="4"/>
      <c r="P2478" s="4"/>
      <c r="Q2478" s="4"/>
      <c r="R2478" s="4"/>
      <c r="S2478" s="4"/>
      <c r="T2478" s="4"/>
      <c r="U2478" s="4"/>
      <c r="V2478" s="4"/>
      <c r="W2478" s="185"/>
      <c r="X2478" s="4"/>
      <c r="Y2478" s="4"/>
      <c r="Z2478" s="4"/>
      <c r="AA2478" s="4"/>
      <c r="AB2478" s="4"/>
      <c r="AC2478" s="4"/>
      <c r="AD2478" s="4"/>
      <c r="AE2478" s="236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5">
        <f ca="1">COUNTIFS(INDIRECT(Data!$J$2),"&lt;&gt;")</f>
        <v>0</v>
      </c>
      <c r="AQ2478" s="45">
        <f ca="1">COUNTIFS(INDIRECT(Data!$J$2),"P")</f>
        <v>0</v>
      </c>
      <c r="AR2478" s="45">
        <f ca="1">COUNTIFS(INDIRECT(Data!$J$2),"A")</f>
        <v>0</v>
      </c>
      <c r="AS2478" s="46">
        <f ca="1">COUNTIFS(INDIRECT(Data!$J$2),"L")</f>
        <v>0</v>
      </c>
      <c r="AT2478" s="47" t="str">
        <f ca="1">IFERROR(Attd_Sheet[[#This Row],[Classes Attended]]/Attd_Sheet[[#This Row],[Column1]],"")</f>
        <v/>
      </c>
      <c r="AU2478" s="26"/>
    </row>
    <row r="2479" spans="1:47" hidden="1" x14ac:dyDescent="0.25">
      <c r="A2479" s="42">
        <f>COUNTIFS(Attd_Sheet[Student ID],Attd_Sheet[[#This Row],[Student ID]])</f>
        <v>0</v>
      </c>
      <c r="B2479" s="13"/>
      <c r="C2479" s="13"/>
      <c r="D2479" s="76"/>
      <c r="E2479" s="75"/>
      <c r="F2479" s="15"/>
      <c r="G2479" s="78"/>
      <c r="H2479" s="15"/>
      <c r="I2479" s="210"/>
      <c r="J2479" s="77"/>
      <c r="K2479" s="4"/>
      <c r="L2479" s="4"/>
      <c r="M2479" s="4"/>
      <c r="N2479" s="185"/>
      <c r="O2479" s="4"/>
      <c r="P2479" s="4"/>
      <c r="Q2479" s="4"/>
      <c r="R2479" s="4"/>
      <c r="S2479" s="4"/>
      <c r="T2479" s="4"/>
      <c r="U2479" s="4"/>
      <c r="V2479" s="4"/>
      <c r="W2479" s="185"/>
      <c r="X2479" s="4"/>
      <c r="Y2479" s="4"/>
      <c r="Z2479" s="4"/>
      <c r="AA2479" s="4"/>
      <c r="AB2479" s="4"/>
      <c r="AC2479" s="4"/>
      <c r="AD2479" s="4"/>
      <c r="AE2479" s="236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5">
        <f ca="1">COUNTIFS(INDIRECT(Data!$J$2),"&lt;&gt;")</f>
        <v>0</v>
      </c>
      <c r="AQ2479" s="45">
        <f ca="1">COUNTIFS(INDIRECT(Data!$J$2),"P")</f>
        <v>0</v>
      </c>
      <c r="AR2479" s="45">
        <f ca="1">COUNTIFS(INDIRECT(Data!$J$2),"A")</f>
        <v>0</v>
      </c>
      <c r="AS2479" s="46">
        <f ca="1">COUNTIFS(INDIRECT(Data!$J$2),"L")</f>
        <v>0</v>
      </c>
      <c r="AT2479" s="47" t="str">
        <f ca="1">IFERROR(Attd_Sheet[[#This Row],[Classes Attended]]/Attd_Sheet[[#This Row],[Column1]],"")</f>
        <v/>
      </c>
      <c r="AU2479" s="26"/>
    </row>
    <row r="2480" spans="1:47" hidden="1" x14ac:dyDescent="0.25">
      <c r="A2480" s="42">
        <f>COUNTIFS(Attd_Sheet[Student ID],Attd_Sheet[[#This Row],[Student ID]])</f>
        <v>0</v>
      </c>
      <c r="B2480" s="13"/>
      <c r="C2480" s="13"/>
      <c r="D2480" s="76"/>
      <c r="E2480" s="75"/>
      <c r="F2480" s="15"/>
      <c r="G2480" s="78"/>
      <c r="H2480" s="15"/>
      <c r="I2480" s="193"/>
      <c r="J2480" s="77"/>
      <c r="K2480" s="4"/>
      <c r="L2480" s="4"/>
      <c r="M2480" s="4"/>
      <c r="N2480" s="185"/>
      <c r="O2480" s="4"/>
      <c r="P2480" s="4"/>
      <c r="Q2480" s="4"/>
      <c r="R2480" s="4"/>
      <c r="S2480" s="4"/>
      <c r="T2480" s="4"/>
      <c r="U2480" s="4"/>
      <c r="V2480" s="4"/>
      <c r="W2480" s="185"/>
      <c r="X2480" s="4"/>
      <c r="Y2480" s="4"/>
      <c r="Z2480" s="4"/>
      <c r="AA2480" s="4"/>
      <c r="AB2480" s="4"/>
      <c r="AC2480" s="4"/>
      <c r="AD2480" s="4"/>
      <c r="AE2480" s="236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5">
        <f ca="1">COUNTIFS(INDIRECT(Data!$J$2),"&lt;&gt;")</f>
        <v>0</v>
      </c>
      <c r="AQ2480" s="45">
        <f ca="1">COUNTIFS(INDIRECT(Data!$J$2),"P")</f>
        <v>0</v>
      </c>
      <c r="AR2480" s="45">
        <f ca="1">COUNTIFS(INDIRECT(Data!$J$2),"A")</f>
        <v>0</v>
      </c>
      <c r="AS2480" s="46">
        <f ca="1">COUNTIFS(INDIRECT(Data!$J$2),"L")</f>
        <v>0</v>
      </c>
      <c r="AT2480" s="47" t="str">
        <f ca="1">IFERROR(Attd_Sheet[[#This Row],[Classes Attended]]/Attd_Sheet[[#This Row],[Column1]],"")</f>
        <v/>
      </c>
      <c r="AU2480" s="26"/>
    </row>
    <row r="2481" spans="1:47" hidden="1" x14ac:dyDescent="0.25">
      <c r="A2481" s="42">
        <f>COUNTIFS(Attd_Sheet[Student ID],Attd_Sheet[[#This Row],[Student ID]])</f>
        <v>0</v>
      </c>
      <c r="B2481" s="13"/>
      <c r="C2481" s="13"/>
      <c r="D2481" s="76"/>
      <c r="E2481" s="75"/>
      <c r="F2481" s="15"/>
      <c r="G2481" s="78"/>
      <c r="H2481" s="15"/>
      <c r="I2481" s="193"/>
      <c r="J2481" s="77"/>
      <c r="K2481" s="4"/>
      <c r="L2481" s="4"/>
      <c r="M2481" s="4"/>
      <c r="N2481" s="185"/>
      <c r="O2481" s="4"/>
      <c r="P2481" s="4"/>
      <c r="Q2481" s="4"/>
      <c r="R2481" s="4"/>
      <c r="S2481" s="4"/>
      <c r="T2481" s="4"/>
      <c r="U2481" s="4"/>
      <c r="V2481" s="4"/>
      <c r="W2481" s="185"/>
      <c r="X2481" s="4"/>
      <c r="Y2481" s="4"/>
      <c r="Z2481" s="4"/>
      <c r="AA2481" s="4"/>
      <c r="AB2481" s="4"/>
      <c r="AC2481" s="4"/>
      <c r="AD2481" s="4"/>
      <c r="AE2481" s="236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5">
        <f ca="1">COUNTIFS(INDIRECT(Data!$J$2),"&lt;&gt;")</f>
        <v>0</v>
      </c>
      <c r="AQ2481" s="45">
        <f ca="1">COUNTIFS(INDIRECT(Data!$J$2),"P")</f>
        <v>0</v>
      </c>
      <c r="AR2481" s="45">
        <f ca="1">COUNTIFS(INDIRECT(Data!$J$2),"A")</f>
        <v>0</v>
      </c>
      <c r="AS2481" s="46">
        <f ca="1">COUNTIFS(INDIRECT(Data!$J$2),"L")</f>
        <v>0</v>
      </c>
      <c r="AT2481" s="47" t="str">
        <f ca="1">IFERROR(Attd_Sheet[[#This Row],[Classes Attended]]/Attd_Sheet[[#This Row],[Column1]],"")</f>
        <v/>
      </c>
      <c r="AU2481" s="26"/>
    </row>
    <row r="2482" spans="1:47" hidden="1" x14ac:dyDescent="0.25">
      <c r="A2482" s="42">
        <f>COUNTIFS(Attd_Sheet[Student ID],Attd_Sheet[[#This Row],[Student ID]])</f>
        <v>0</v>
      </c>
      <c r="B2482" s="13"/>
      <c r="C2482" s="13"/>
      <c r="D2482" s="76"/>
      <c r="E2482" s="75"/>
      <c r="F2482" s="15"/>
      <c r="G2482" s="78"/>
      <c r="H2482" s="15"/>
      <c r="I2482" s="193"/>
      <c r="J2482" s="77"/>
      <c r="K2482" s="4"/>
      <c r="L2482" s="4"/>
      <c r="M2482" s="4"/>
      <c r="N2482" s="185"/>
      <c r="O2482" s="4"/>
      <c r="P2482" s="4"/>
      <c r="Q2482" s="4"/>
      <c r="R2482" s="4"/>
      <c r="S2482" s="4"/>
      <c r="T2482" s="4"/>
      <c r="U2482" s="4"/>
      <c r="V2482" s="4"/>
      <c r="W2482" s="185"/>
      <c r="X2482" s="4"/>
      <c r="Y2482" s="4"/>
      <c r="Z2482" s="4"/>
      <c r="AA2482" s="4"/>
      <c r="AB2482" s="4"/>
      <c r="AC2482" s="4"/>
      <c r="AD2482" s="4"/>
      <c r="AE2482" s="236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5">
        <f ca="1">COUNTIFS(INDIRECT(Data!$J$2),"&lt;&gt;")</f>
        <v>0</v>
      </c>
      <c r="AQ2482" s="45">
        <f ca="1">COUNTIFS(INDIRECT(Data!$J$2),"P")</f>
        <v>0</v>
      </c>
      <c r="AR2482" s="45">
        <f ca="1">COUNTIFS(INDIRECT(Data!$J$2),"A")</f>
        <v>0</v>
      </c>
      <c r="AS2482" s="46">
        <f ca="1">COUNTIFS(INDIRECT(Data!$J$2),"L")</f>
        <v>0</v>
      </c>
      <c r="AT2482" s="47" t="str">
        <f ca="1">IFERROR(Attd_Sheet[[#This Row],[Classes Attended]]/Attd_Sheet[[#This Row],[Column1]],"")</f>
        <v/>
      </c>
      <c r="AU2482" s="26"/>
    </row>
    <row r="2483" spans="1:47" hidden="1" x14ac:dyDescent="0.25">
      <c r="A2483" s="42">
        <f>COUNTIFS(Attd_Sheet[Student ID],Attd_Sheet[[#This Row],[Student ID]])</f>
        <v>0</v>
      </c>
      <c r="B2483" s="13"/>
      <c r="C2483" s="13"/>
      <c r="D2483" s="76"/>
      <c r="E2483" s="75"/>
      <c r="F2483" s="15"/>
      <c r="G2483" s="78"/>
      <c r="H2483" s="15"/>
      <c r="I2483" s="193"/>
      <c r="J2483" s="77"/>
      <c r="K2483" s="4"/>
      <c r="L2483" s="4"/>
      <c r="M2483" s="4"/>
      <c r="N2483" s="185"/>
      <c r="O2483" s="4"/>
      <c r="P2483" s="4"/>
      <c r="Q2483" s="4"/>
      <c r="R2483" s="4"/>
      <c r="S2483" s="4"/>
      <c r="T2483" s="4"/>
      <c r="U2483" s="4"/>
      <c r="V2483" s="4"/>
      <c r="W2483" s="185"/>
      <c r="X2483" s="4"/>
      <c r="Y2483" s="4"/>
      <c r="Z2483" s="4"/>
      <c r="AA2483" s="4"/>
      <c r="AB2483" s="4"/>
      <c r="AC2483" s="4"/>
      <c r="AD2483" s="4"/>
      <c r="AE2483" s="236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5">
        <f ca="1">COUNTIFS(INDIRECT(Data!$J$2),"&lt;&gt;")</f>
        <v>0</v>
      </c>
      <c r="AQ2483" s="45">
        <f ca="1">COUNTIFS(INDIRECT(Data!$J$2),"P")</f>
        <v>0</v>
      </c>
      <c r="AR2483" s="45">
        <f ca="1">COUNTIFS(INDIRECT(Data!$J$2),"A")</f>
        <v>0</v>
      </c>
      <c r="AS2483" s="46">
        <f ca="1">COUNTIFS(INDIRECT(Data!$J$2),"L")</f>
        <v>0</v>
      </c>
      <c r="AT2483" s="47" t="str">
        <f ca="1">IFERROR(Attd_Sheet[[#This Row],[Classes Attended]]/Attd_Sheet[[#This Row],[Column1]],"")</f>
        <v/>
      </c>
      <c r="AU2483" s="26"/>
    </row>
    <row r="2484" spans="1:47" hidden="1" x14ac:dyDescent="0.25">
      <c r="A2484" s="42">
        <f>COUNTIFS(Attd_Sheet[Student ID],Attd_Sheet[[#This Row],[Student ID]])</f>
        <v>0</v>
      </c>
      <c r="B2484" s="13"/>
      <c r="C2484" s="13"/>
      <c r="D2484" s="76"/>
      <c r="E2484" s="75"/>
      <c r="F2484" s="15"/>
      <c r="G2484" s="78"/>
      <c r="H2484" s="15"/>
      <c r="I2484" s="193"/>
      <c r="J2484" s="77"/>
      <c r="K2484" s="4"/>
      <c r="L2484" s="4"/>
      <c r="M2484" s="4"/>
      <c r="N2484" s="185"/>
      <c r="O2484" s="4"/>
      <c r="P2484" s="4"/>
      <c r="Q2484" s="4"/>
      <c r="R2484" s="4"/>
      <c r="S2484" s="4"/>
      <c r="T2484" s="4"/>
      <c r="U2484" s="4"/>
      <c r="V2484" s="4"/>
      <c r="W2484" s="185"/>
      <c r="X2484" s="4"/>
      <c r="Y2484" s="4"/>
      <c r="Z2484" s="4"/>
      <c r="AA2484" s="4"/>
      <c r="AB2484" s="4"/>
      <c r="AC2484" s="4"/>
      <c r="AD2484" s="4"/>
      <c r="AE2484" s="236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5">
        <f ca="1">COUNTIFS(INDIRECT(Data!$J$2),"&lt;&gt;")</f>
        <v>0</v>
      </c>
      <c r="AQ2484" s="45">
        <f ca="1">COUNTIFS(INDIRECT(Data!$J$2),"P")</f>
        <v>0</v>
      </c>
      <c r="AR2484" s="45">
        <f ca="1">COUNTIFS(INDIRECT(Data!$J$2),"A")</f>
        <v>0</v>
      </c>
      <c r="AS2484" s="46">
        <f ca="1">COUNTIFS(INDIRECT(Data!$J$2),"L")</f>
        <v>0</v>
      </c>
      <c r="AT2484" s="47" t="str">
        <f ca="1">IFERROR(Attd_Sheet[[#This Row],[Classes Attended]]/Attd_Sheet[[#This Row],[Column1]],"")</f>
        <v/>
      </c>
      <c r="AU2484" s="26"/>
    </row>
    <row r="2485" spans="1:47" hidden="1" x14ac:dyDescent="0.25">
      <c r="A2485" s="42">
        <f>COUNTIFS(Attd_Sheet[Student ID],Attd_Sheet[[#This Row],[Student ID]])</f>
        <v>0</v>
      </c>
      <c r="B2485" s="13"/>
      <c r="C2485" s="13"/>
      <c r="D2485" s="76"/>
      <c r="E2485" s="75"/>
      <c r="F2485" s="15"/>
      <c r="G2485" s="78"/>
      <c r="H2485" s="15"/>
      <c r="I2485" s="193"/>
      <c r="J2485" s="77"/>
      <c r="K2485" s="4"/>
      <c r="L2485" s="4"/>
      <c r="M2485" s="4"/>
      <c r="N2485" s="185"/>
      <c r="O2485" s="4"/>
      <c r="P2485" s="4"/>
      <c r="Q2485" s="4"/>
      <c r="R2485" s="4"/>
      <c r="S2485" s="4"/>
      <c r="T2485" s="4"/>
      <c r="U2485" s="4"/>
      <c r="V2485" s="4"/>
      <c r="W2485" s="185"/>
      <c r="X2485" s="4"/>
      <c r="Y2485" s="4"/>
      <c r="Z2485" s="4"/>
      <c r="AA2485" s="4"/>
      <c r="AB2485" s="4"/>
      <c r="AC2485" s="4"/>
      <c r="AD2485" s="4"/>
      <c r="AE2485" s="236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5">
        <f ca="1">COUNTIFS(INDIRECT(Data!$J$2),"&lt;&gt;")</f>
        <v>0</v>
      </c>
      <c r="AQ2485" s="45">
        <f ca="1">COUNTIFS(INDIRECT(Data!$J$2),"P")</f>
        <v>0</v>
      </c>
      <c r="AR2485" s="45">
        <f ca="1">COUNTIFS(INDIRECT(Data!$J$2),"A")</f>
        <v>0</v>
      </c>
      <c r="AS2485" s="46">
        <f ca="1">COUNTIFS(INDIRECT(Data!$J$2),"L")</f>
        <v>0</v>
      </c>
      <c r="AT2485" s="47" t="str">
        <f ca="1">IFERROR(Attd_Sheet[[#This Row],[Classes Attended]]/Attd_Sheet[[#This Row],[Column1]],"")</f>
        <v/>
      </c>
      <c r="AU2485" s="26"/>
    </row>
    <row r="2486" spans="1:47" hidden="1" x14ac:dyDescent="0.25">
      <c r="A2486" s="42">
        <f>COUNTIFS(Attd_Sheet[Student ID],Attd_Sheet[[#This Row],[Student ID]])</f>
        <v>0</v>
      </c>
      <c r="B2486" s="13"/>
      <c r="C2486" s="13"/>
      <c r="D2486" s="76"/>
      <c r="E2486" s="75"/>
      <c r="F2486" s="15"/>
      <c r="G2486" s="78"/>
      <c r="H2486" s="15"/>
      <c r="I2486" s="193"/>
      <c r="J2486" s="77"/>
      <c r="K2486" s="4"/>
      <c r="L2486" s="4"/>
      <c r="M2486" s="4"/>
      <c r="N2486" s="185"/>
      <c r="O2486" s="4"/>
      <c r="P2486" s="4"/>
      <c r="Q2486" s="4"/>
      <c r="R2486" s="4"/>
      <c r="S2486" s="4"/>
      <c r="T2486" s="4"/>
      <c r="U2486" s="4"/>
      <c r="V2486" s="4"/>
      <c r="W2486" s="185"/>
      <c r="X2486" s="4"/>
      <c r="Y2486" s="4"/>
      <c r="Z2486" s="4"/>
      <c r="AA2486" s="4"/>
      <c r="AB2486" s="4"/>
      <c r="AC2486" s="4"/>
      <c r="AD2486" s="4"/>
      <c r="AE2486" s="236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5">
        <f ca="1">COUNTIFS(INDIRECT(Data!$J$2),"&lt;&gt;")</f>
        <v>0</v>
      </c>
      <c r="AQ2486" s="45">
        <f ca="1">COUNTIFS(INDIRECT(Data!$J$2),"P")</f>
        <v>0</v>
      </c>
      <c r="AR2486" s="45">
        <f ca="1">COUNTIFS(INDIRECT(Data!$J$2),"A")</f>
        <v>0</v>
      </c>
      <c r="AS2486" s="46">
        <f ca="1">COUNTIFS(INDIRECT(Data!$J$2),"L")</f>
        <v>0</v>
      </c>
      <c r="AT2486" s="47" t="str">
        <f ca="1">IFERROR(Attd_Sheet[[#This Row],[Classes Attended]]/Attd_Sheet[[#This Row],[Column1]],"")</f>
        <v/>
      </c>
      <c r="AU2486" s="26"/>
    </row>
    <row r="2487" spans="1:47" hidden="1" x14ac:dyDescent="0.25">
      <c r="A2487" s="42">
        <f>COUNTIFS(Attd_Sheet[Student ID],Attd_Sheet[[#This Row],[Student ID]])</f>
        <v>0</v>
      </c>
      <c r="B2487" s="13"/>
      <c r="C2487" s="13"/>
      <c r="D2487" s="76"/>
      <c r="E2487" s="75"/>
      <c r="F2487" s="15"/>
      <c r="G2487" s="78"/>
      <c r="H2487" s="15"/>
      <c r="I2487" s="193"/>
      <c r="J2487" s="77"/>
      <c r="K2487" s="4"/>
      <c r="L2487" s="4"/>
      <c r="M2487" s="4"/>
      <c r="N2487" s="185"/>
      <c r="O2487" s="4"/>
      <c r="P2487" s="4"/>
      <c r="Q2487" s="4"/>
      <c r="R2487" s="4"/>
      <c r="S2487" s="4"/>
      <c r="T2487" s="4"/>
      <c r="U2487" s="4"/>
      <c r="V2487" s="4"/>
      <c r="W2487" s="185"/>
      <c r="X2487" s="4"/>
      <c r="Y2487" s="4"/>
      <c r="Z2487" s="4"/>
      <c r="AA2487" s="4"/>
      <c r="AB2487" s="4"/>
      <c r="AC2487" s="4"/>
      <c r="AD2487" s="4"/>
      <c r="AE2487" s="236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5">
        <f ca="1">COUNTIFS(INDIRECT(Data!$J$2),"&lt;&gt;")</f>
        <v>0</v>
      </c>
      <c r="AQ2487" s="45">
        <f ca="1">COUNTIFS(INDIRECT(Data!$J$2),"P")</f>
        <v>0</v>
      </c>
      <c r="AR2487" s="45">
        <f ca="1">COUNTIFS(INDIRECT(Data!$J$2),"A")</f>
        <v>0</v>
      </c>
      <c r="AS2487" s="46">
        <f ca="1">COUNTIFS(INDIRECT(Data!$J$2),"L")</f>
        <v>0</v>
      </c>
      <c r="AT2487" s="47" t="str">
        <f ca="1">IFERROR(Attd_Sheet[[#This Row],[Classes Attended]]/Attd_Sheet[[#This Row],[Column1]],"")</f>
        <v/>
      </c>
      <c r="AU2487" s="26"/>
    </row>
    <row r="2488" spans="1:47" hidden="1" x14ac:dyDescent="0.25">
      <c r="A2488" s="42">
        <f>COUNTIFS(Attd_Sheet[Student ID],Attd_Sheet[[#This Row],[Student ID]])</f>
        <v>0</v>
      </c>
      <c r="B2488" s="13"/>
      <c r="C2488" s="13"/>
      <c r="D2488" s="76"/>
      <c r="E2488" s="75"/>
      <c r="F2488" s="15"/>
      <c r="G2488" s="78"/>
      <c r="H2488" s="15"/>
      <c r="I2488" s="193"/>
      <c r="J2488" s="77"/>
      <c r="K2488" s="4"/>
      <c r="L2488" s="4"/>
      <c r="M2488" s="4"/>
      <c r="N2488" s="185"/>
      <c r="O2488" s="4"/>
      <c r="P2488" s="4"/>
      <c r="Q2488" s="4"/>
      <c r="R2488" s="4"/>
      <c r="S2488" s="4"/>
      <c r="T2488" s="4"/>
      <c r="U2488" s="4"/>
      <c r="V2488" s="4"/>
      <c r="W2488" s="185"/>
      <c r="X2488" s="4"/>
      <c r="Y2488" s="4"/>
      <c r="Z2488" s="4"/>
      <c r="AA2488" s="4"/>
      <c r="AB2488" s="4"/>
      <c r="AC2488" s="4"/>
      <c r="AD2488" s="4"/>
      <c r="AE2488" s="236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5">
        <f ca="1">COUNTIFS(INDIRECT(Data!$J$2),"&lt;&gt;")</f>
        <v>0</v>
      </c>
      <c r="AQ2488" s="45">
        <f ca="1">COUNTIFS(INDIRECT(Data!$J$2),"P")</f>
        <v>0</v>
      </c>
      <c r="AR2488" s="45">
        <f ca="1">COUNTIFS(INDIRECT(Data!$J$2),"A")</f>
        <v>0</v>
      </c>
      <c r="AS2488" s="46">
        <f ca="1">COUNTIFS(INDIRECT(Data!$J$2),"L")</f>
        <v>0</v>
      </c>
      <c r="AT2488" s="47" t="str">
        <f ca="1">IFERROR(Attd_Sheet[[#This Row],[Classes Attended]]/Attd_Sheet[[#This Row],[Column1]],"")</f>
        <v/>
      </c>
      <c r="AU2488" s="26"/>
    </row>
    <row r="2489" spans="1:47" hidden="1" x14ac:dyDescent="0.25">
      <c r="A2489" s="42">
        <f>COUNTIFS(Attd_Sheet[Student ID],Attd_Sheet[[#This Row],[Student ID]])</f>
        <v>0</v>
      </c>
      <c r="B2489" s="13"/>
      <c r="C2489" s="13"/>
      <c r="D2489" s="76"/>
      <c r="E2489" s="75"/>
      <c r="F2489" s="15"/>
      <c r="G2489" s="78"/>
      <c r="H2489" s="15"/>
      <c r="I2489" s="193"/>
      <c r="J2489" s="77"/>
      <c r="K2489" s="4"/>
      <c r="L2489" s="4"/>
      <c r="M2489" s="4"/>
      <c r="N2489" s="185"/>
      <c r="O2489" s="4"/>
      <c r="P2489" s="4"/>
      <c r="Q2489" s="4"/>
      <c r="R2489" s="4"/>
      <c r="S2489" s="4"/>
      <c r="T2489" s="4"/>
      <c r="U2489" s="4"/>
      <c r="V2489" s="4"/>
      <c r="W2489" s="185"/>
      <c r="X2489" s="4"/>
      <c r="Y2489" s="4"/>
      <c r="Z2489" s="4"/>
      <c r="AA2489" s="4"/>
      <c r="AB2489" s="4"/>
      <c r="AC2489" s="4"/>
      <c r="AD2489" s="4"/>
      <c r="AE2489" s="236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5">
        <f ca="1">COUNTIFS(INDIRECT(Data!$J$2),"&lt;&gt;")</f>
        <v>0</v>
      </c>
      <c r="AQ2489" s="45">
        <f ca="1">COUNTIFS(INDIRECT(Data!$J$2),"P")</f>
        <v>0</v>
      </c>
      <c r="AR2489" s="45">
        <f ca="1">COUNTIFS(INDIRECT(Data!$J$2),"A")</f>
        <v>0</v>
      </c>
      <c r="AS2489" s="46">
        <f ca="1">COUNTIFS(INDIRECT(Data!$J$2),"L")</f>
        <v>0</v>
      </c>
      <c r="AT2489" s="47" t="str">
        <f ca="1">IFERROR(Attd_Sheet[[#This Row],[Classes Attended]]/Attd_Sheet[[#This Row],[Column1]],"")</f>
        <v/>
      </c>
      <c r="AU2489" s="26"/>
    </row>
    <row r="2490" spans="1:47" hidden="1" x14ac:dyDescent="0.25">
      <c r="A2490" s="42">
        <f>COUNTIFS(Attd_Sheet[Student ID],Attd_Sheet[[#This Row],[Student ID]])</f>
        <v>0</v>
      </c>
      <c r="B2490" s="13"/>
      <c r="C2490" s="13"/>
      <c r="D2490" s="76"/>
      <c r="E2490" s="75"/>
      <c r="F2490" s="15"/>
      <c r="G2490" s="78"/>
      <c r="H2490" s="15"/>
      <c r="I2490" s="193"/>
      <c r="J2490" s="77"/>
      <c r="K2490" s="4"/>
      <c r="L2490" s="4"/>
      <c r="M2490" s="4"/>
      <c r="N2490" s="185"/>
      <c r="O2490" s="4"/>
      <c r="P2490" s="4"/>
      <c r="Q2490" s="4"/>
      <c r="R2490" s="4"/>
      <c r="S2490" s="4"/>
      <c r="T2490" s="4"/>
      <c r="U2490" s="4"/>
      <c r="V2490" s="4"/>
      <c r="W2490" s="185"/>
      <c r="X2490" s="4"/>
      <c r="Y2490" s="4"/>
      <c r="Z2490" s="4"/>
      <c r="AA2490" s="4"/>
      <c r="AB2490" s="4"/>
      <c r="AC2490" s="4"/>
      <c r="AD2490" s="4"/>
      <c r="AE2490" s="236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5">
        <f ca="1">COUNTIFS(INDIRECT(Data!$J$2),"&lt;&gt;")</f>
        <v>0</v>
      </c>
      <c r="AQ2490" s="45">
        <f ca="1">COUNTIFS(INDIRECT(Data!$J$2),"P")</f>
        <v>0</v>
      </c>
      <c r="AR2490" s="45">
        <f ca="1">COUNTIFS(INDIRECT(Data!$J$2),"A")</f>
        <v>0</v>
      </c>
      <c r="AS2490" s="46">
        <f ca="1">COUNTIFS(INDIRECT(Data!$J$2),"L")</f>
        <v>0</v>
      </c>
      <c r="AT2490" s="47" t="str">
        <f ca="1">IFERROR(Attd_Sheet[[#This Row],[Classes Attended]]/Attd_Sheet[[#This Row],[Column1]],"")</f>
        <v/>
      </c>
      <c r="AU2490" s="26"/>
    </row>
    <row r="2491" spans="1:47" hidden="1" x14ac:dyDescent="0.25">
      <c r="A2491" s="42">
        <f>COUNTIFS(Attd_Sheet[Student ID],Attd_Sheet[[#This Row],[Student ID]])</f>
        <v>0</v>
      </c>
      <c r="B2491" s="13"/>
      <c r="C2491" s="13"/>
      <c r="D2491" s="76"/>
      <c r="E2491" s="75"/>
      <c r="F2491" s="15"/>
      <c r="G2491" s="78"/>
      <c r="H2491" s="15"/>
      <c r="I2491" s="193"/>
      <c r="J2491" s="77"/>
      <c r="K2491" s="4"/>
      <c r="L2491" s="4"/>
      <c r="M2491" s="4"/>
      <c r="N2491" s="185"/>
      <c r="O2491" s="4"/>
      <c r="P2491" s="4"/>
      <c r="Q2491" s="4"/>
      <c r="R2491" s="4"/>
      <c r="S2491" s="4"/>
      <c r="T2491" s="4"/>
      <c r="U2491" s="4"/>
      <c r="V2491" s="4"/>
      <c r="W2491" s="185"/>
      <c r="X2491" s="4"/>
      <c r="Y2491" s="4"/>
      <c r="Z2491" s="4"/>
      <c r="AA2491" s="4"/>
      <c r="AB2491" s="4"/>
      <c r="AC2491" s="4"/>
      <c r="AD2491" s="4"/>
      <c r="AE2491" s="236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5">
        <f ca="1">COUNTIFS(INDIRECT(Data!$J$2),"&lt;&gt;")</f>
        <v>0</v>
      </c>
      <c r="AQ2491" s="45">
        <f ca="1">COUNTIFS(INDIRECT(Data!$J$2),"P")</f>
        <v>0</v>
      </c>
      <c r="AR2491" s="45">
        <f ca="1">COUNTIFS(INDIRECT(Data!$J$2),"A")</f>
        <v>0</v>
      </c>
      <c r="AS2491" s="46">
        <f ca="1">COUNTIFS(INDIRECT(Data!$J$2),"L")</f>
        <v>0</v>
      </c>
      <c r="AT2491" s="47" t="str">
        <f ca="1">IFERROR(Attd_Sheet[[#This Row],[Classes Attended]]/Attd_Sheet[[#This Row],[Column1]],"")</f>
        <v/>
      </c>
      <c r="AU2491" s="26"/>
    </row>
    <row r="2492" spans="1:47" hidden="1" x14ac:dyDescent="0.25">
      <c r="A2492" s="42">
        <f>COUNTIFS(Attd_Sheet[Student ID],Attd_Sheet[[#This Row],[Student ID]])</f>
        <v>0</v>
      </c>
      <c r="B2492" s="13"/>
      <c r="C2492" s="13"/>
      <c r="D2492" s="76"/>
      <c r="E2492" s="75"/>
      <c r="F2492" s="15"/>
      <c r="G2492" s="78"/>
      <c r="H2492" s="15"/>
      <c r="I2492" s="193"/>
      <c r="J2492" s="77"/>
      <c r="K2492" s="4"/>
      <c r="L2492" s="4"/>
      <c r="M2492" s="4"/>
      <c r="N2492" s="185"/>
      <c r="O2492" s="4"/>
      <c r="P2492" s="4"/>
      <c r="Q2492" s="4"/>
      <c r="R2492" s="4"/>
      <c r="S2492" s="4"/>
      <c r="T2492" s="4"/>
      <c r="U2492" s="4"/>
      <c r="V2492" s="4"/>
      <c r="W2492" s="185"/>
      <c r="X2492" s="4"/>
      <c r="Y2492" s="4"/>
      <c r="Z2492" s="4"/>
      <c r="AA2492" s="4"/>
      <c r="AB2492" s="4"/>
      <c r="AC2492" s="4"/>
      <c r="AD2492" s="4"/>
      <c r="AE2492" s="236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5">
        <f ca="1">COUNTIFS(INDIRECT(Data!$J$2),"&lt;&gt;")</f>
        <v>0</v>
      </c>
      <c r="AQ2492" s="45">
        <f ca="1">COUNTIFS(INDIRECT(Data!$J$2),"P")</f>
        <v>0</v>
      </c>
      <c r="AR2492" s="45">
        <f ca="1">COUNTIFS(INDIRECT(Data!$J$2),"A")</f>
        <v>0</v>
      </c>
      <c r="AS2492" s="46">
        <f ca="1">COUNTIFS(INDIRECT(Data!$J$2),"L")</f>
        <v>0</v>
      </c>
      <c r="AT2492" s="47" t="str">
        <f ca="1">IFERROR(Attd_Sheet[[#This Row],[Classes Attended]]/Attd_Sheet[[#This Row],[Column1]],"")</f>
        <v/>
      </c>
      <c r="AU2492" s="26"/>
    </row>
    <row r="2493" spans="1:47" hidden="1" x14ac:dyDescent="0.25">
      <c r="A2493" s="42">
        <f>COUNTIFS(Attd_Sheet[Student ID],Attd_Sheet[[#This Row],[Student ID]])</f>
        <v>0</v>
      </c>
      <c r="B2493" s="13"/>
      <c r="C2493" s="13"/>
      <c r="D2493" s="76"/>
      <c r="E2493" s="75"/>
      <c r="F2493" s="15"/>
      <c r="G2493" s="78"/>
      <c r="H2493" s="15"/>
      <c r="I2493" s="193"/>
      <c r="J2493" s="77"/>
      <c r="K2493" s="4"/>
      <c r="L2493" s="4"/>
      <c r="M2493" s="4"/>
      <c r="N2493" s="185"/>
      <c r="O2493" s="4"/>
      <c r="P2493" s="4"/>
      <c r="Q2493" s="4"/>
      <c r="R2493" s="4"/>
      <c r="S2493" s="4"/>
      <c r="T2493" s="4"/>
      <c r="U2493" s="4"/>
      <c r="V2493" s="4"/>
      <c r="W2493" s="185"/>
      <c r="X2493" s="4"/>
      <c r="Y2493" s="4"/>
      <c r="Z2493" s="4"/>
      <c r="AA2493" s="4"/>
      <c r="AB2493" s="4"/>
      <c r="AC2493" s="4"/>
      <c r="AD2493" s="4"/>
      <c r="AE2493" s="236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5">
        <f ca="1">COUNTIFS(INDIRECT(Data!$J$2),"&lt;&gt;")</f>
        <v>0</v>
      </c>
      <c r="AQ2493" s="45">
        <f ca="1">COUNTIFS(INDIRECT(Data!$J$2),"P")</f>
        <v>0</v>
      </c>
      <c r="AR2493" s="45">
        <f ca="1">COUNTIFS(INDIRECT(Data!$J$2),"A")</f>
        <v>0</v>
      </c>
      <c r="AS2493" s="46">
        <f ca="1">COUNTIFS(INDIRECT(Data!$J$2),"L")</f>
        <v>0</v>
      </c>
      <c r="AT2493" s="47" t="str">
        <f ca="1">IFERROR(Attd_Sheet[[#This Row],[Classes Attended]]/Attd_Sheet[[#This Row],[Column1]],"")</f>
        <v/>
      </c>
      <c r="AU2493" s="26"/>
    </row>
    <row r="2494" spans="1:47" hidden="1" x14ac:dyDescent="0.25">
      <c r="A2494" s="42">
        <f>COUNTIFS(Attd_Sheet[Student ID],Attd_Sheet[[#This Row],[Student ID]])</f>
        <v>0</v>
      </c>
      <c r="B2494" s="13"/>
      <c r="C2494" s="13"/>
      <c r="D2494" s="76"/>
      <c r="E2494" s="75"/>
      <c r="F2494" s="15"/>
      <c r="G2494" s="78"/>
      <c r="H2494" s="15"/>
      <c r="I2494" s="193"/>
      <c r="J2494" s="77"/>
      <c r="K2494" s="4"/>
      <c r="L2494" s="4"/>
      <c r="M2494" s="4"/>
      <c r="N2494" s="185"/>
      <c r="O2494" s="4"/>
      <c r="P2494" s="4"/>
      <c r="Q2494" s="4"/>
      <c r="R2494" s="4"/>
      <c r="S2494" s="4"/>
      <c r="T2494" s="4"/>
      <c r="U2494" s="4"/>
      <c r="V2494" s="4"/>
      <c r="W2494" s="185"/>
      <c r="X2494" s="4"/>
      <c r="Y2494" s="4"/>
      <c r="Z2494" s="4"/>
      <c r="AA2494" s="4"/>
      <c r="AB2494" s="4"/>
      <c r="AC2494" s="4"/>
      <c r="AD2494" s="4"/>
      <c r="AE2494" s="236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5">
        <f ca="1">COUNTIFS(INDIRECT(Data!$J$2),"&lt;&gt;")</f>
        <v>0</v>
      </c>
      <c r="AQ2494" s="45">
        <f ca="1">COUNTIFS(INDIRECT(Data!$J$2),"P")</f>
        <v>0</v>
      </c>
      <c r="AR2494" s="45">
        <f ca="1">COUNTIFS(INDIRECT(Data!$J$2),"A")</f>
        <v>0</v>
      </c>
      <c r="AS2494" s="46">
        <f ca="1">COUNTIFS(INDIRECT(Data!$J$2),"L")</f>
        <v>0</v>
      </c>
      <c r="AT2494" s="47" t="str">
        <f ca="1">IFERROR(Attd_Sheet[[#This Row],[Classes Attended]]/Attd_Sheet[[#This Row],[Column1]],"")</f>
        <v/>
      </c>
      <c r="AU2494" s="26"/>
    </row>
    <row r="2495" spans="1:47" hidden="1" x14ac:dyDescent="0.25">
      <c r="A2495" s="42">
        <f>COUNTIFS(Attd_Sheet[Student ID],Attd_Sheet[[#This Row],[Student ID]])</f>
        <v>0</v>
      </c>
      <c r="B2495" s="13"/>
      <c r="C2495" s="13"/>
      <c r="D2495" s="76"/>
      <c r="E2495" s="75"/>
      <c r="F2495" s="15"/>
      <c r="G2495" s="78"/>
      <c r="H2495" s="15"/>
      <c r="I2495" s="193"/>
      <c r="J2495" s="77"/>
      <c r="K2495" s="4"/>
      <c r="L2495" s="4"/>
      <c r="M2495" s="4"/>
      <c r="N2495" s="185"/>
      <c r="O2495" s="4"/>
      <c r="P2495" s="4"/>
      <c r="Q2495" s="4"/>
      <c r="R2495" s="4"/>
      <c r="S2495" s="4"/>
      <c r="T2495" s="4"/>
      <c r="U2495" s="4"/>
      <c r="V2495" s="4"/>
      <c r="W2495" s="185"/>
      <c r="X2495" s="4"/>
      <c r="Y2495" s="4"/>
      <c r="Z2495" s="4"/>
      <c r="AA2495" s="4"/>
      <c r="AB2495" s="4"/>
      <c r="AC2495" s="4"/>
      <c r="AD2495" s="4"/>
      <c r="AE2495" s="236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5">
        <f ca="1">COUNTIFS(INDIRECT(Data!$J$2),"&lt;&gt;")</f>
        <v>0</v>
      </c>
      <c r="AQ2495" s="45">
        <f ca="1">COUNTIFS(INDIRECT(Data!$J$2),"P")</f>
        <v>0</v>
      </c>
      <c r="AR2495" s="45">
        <f ca="1">COUNTIFS(INDIRECT(Data!$J$2),"A")</f>
        <v>0</v>
      </c>
      <c r="AS2495" s="46">
        <f ca="1">COUNTIFS(INDIRECT(Data!$J$2),"L")</f>
        <v>0</v>
      </c>
      <c r="AT2495" s="47" t="str">
        <f ca="1">IFERROR(Attd_Sheet[[#This Row],[Classes Attended]]/Attd_Sheet[[#This Row],[Column1]],"")</f>
        <v/>
      </c>
      <c r="AU2495" s="26"/>
    </row>
    <row r="2496" spans="1:47" hidden="1" x14ac:dyDescent="0.25">
      <c r="A2496" s="42">
        <f>COUNTIFS(Attd_Sheet[Student ID],Attd_Sheet[[#This Row],[Student ID]])</f>
        <v>0</v>
      </c>
      <c r="B2496" s="13"/>
      <c r="C2496" s="13"/>
      <c r="D2496" s="76"/>
      <c r="E2496" s="75"/>
      <c r="F2496" s="15"/>
      <c r="G2496" s="78"/>
      <c r="H2496" s="15"/>
      <c r="I2496" s="193"/>
      <c r="J2496" s="77"/>
      <c r="K2496" s="4"/>
      <c r="L2496" s="4"/>
      <c r="M2496" s="4"/>
      <c r="N2496" s="185"/>
      <c r="O2496" s="4"/>
      <c r="P2496" s="4"/>
      <c r="Q2496" s="4"/>
      <c r="R2496" s="4"/>
      <c r="S2496" s="4"/>
      <c r="T2496" s="4"/>
      <c r="U2496" s="4"/>
      <c r="V2496" s="4"/>
      <c r="W2496" s="185"/>
      <c r="X2496" s="4"/>
      <c r="Y2496" s="4"/>
      <c r="Z2496" s="4"/>
      <c r="AA2496" s="4"/>
      <c r="AB2496" s="4"/>
      <c r="AC2496" s="4"/>
      <c r="AD2496" s="4"/>
      <c r="AE2496" s="236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5">
        <f ca="1">COUNTIFS(INDIRECT(Data!$J$2),"&lt;&gt;")</f>
        <v>0</v>
      </c>
      <c r="AQ2496" s="45">
        <f ca="1">COUNTIFS(INDIRECT(Data!$J$2),"P")</f>
        <v>0</v>
      </c>
      <c r="AR2496" s="45">
        <f ca="1">COUNTIFS(INDIRECT(Data!$J$2),"A")</f>
        <v>0</v>
      </c>
      <c r="AS2496" s="46">
        <f ca="1">COUNTIFS(INDIRECT(Data!$J$2),"L")</f>
        <v>0</v>
      </c>
      <c r="AT2496" s="47" t="str">
        <f ca="1">IFERROR(Attd_Sheet[[#This Row],[Classes Attended]]/Attd_Sheet[[#This Row],[Column1]],"")</f>
        <v/>
      </c>
      <c r="AU2496" s="26"/>
    </row>
    <row r="2497" spans="1:47" hidden="1" x14ac:dyDescent="0.25">
      <c r="A2497" s="42">
        <f>COUNTIFS(Attd_Sheet[Student ID],Attd_Sheet[[#This Row],[Student ID]])</f>
        <v>0</v>
      </c>
      <c r="B2497" s="13"/>
      <c r="C2497" s="13"/>
      <c r="D2497" s="76"/>
      <c r="E2497" s="75"/>
      <c r="F2497" s="15"/>
      <c r="G2497" s="78"/>
      <c r="H2497" s="15"/>
      <c r="I2497" s="193"/>
      <c r="J2497" s="77"/>
      <c r="K2497" s="4"/>
      <c r="L2497" s="4"/>
      <c r="M2497" s="4"/>
      <c r="N2497" s="185"/>
      <c r="O2497" s="4"/>
      <c r="P2497" s="4"/>
      <c r="Q2497" s="4"/>
      <c r="R2497" s="4"/>
      <c r="S2497" s="4"/>
      <c r="T2497" s="4"/>
      <c r="U2497" s="4"/>
      <c r="V2497" s="4"/>
      <c r="W2497" s="185"/>
      <c r="X2497" s="4"/>
      <c r="Y2497" s="4"/>
      <c r="Z2497" s="4"/>
      <c r="AA2497" s="4"/>
      <c r="AB2497" s="4"/>
      <c r="AC2497" s="4"/>
      <c r="AD2497" s="4"/>
      <c r="AE2497" s="236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5">
        <f ca="1">COUNTIFS(INDIRECT(Data!$J$2),"&lt;&gt;")</f>
        <v>0</v>
      </c>
      <c r="AQ2497" s="45">
        <f ca="1">COUNTIFS(INDIRECT(Data!$J$2),"P")</f>
        <v>0</v>
      </c>
      <c r="AR2497" s="45">
        <f ca="1">COUNTIFS(INDIRECT(Data!$J$2),"A")</f>
        <v>0</v>
      </c>
      <c r="AS2497" s="46">
        <f ca="1">COUNTIFS(INDIRECT(Data!$J$2),"L")</f>
        <v>0</v>
      </c>
      <c r="AT2497" s="47" t="str">
        <f ca="1">IFERROR(Attd_Sheet[[#This Row],[Classes Attended]]/Attd_Sheet[[#This Row],[Column1]],"")</f>
        <v/>
      </c>
      <c r="AU2497" s="26"/>
    </row>
    <row r="2498" spans="1:47" hidden="1" x14ac:dyDescent="0.25">
      <c r="A2498" s="42">
        <f>COUNTIFS(Attd_Sheet[Student ID],Attd_Sheet[[#This Row],[Student ID]])</f>
        <v>0</v>
      </c>
      <c r="B2498" s="13"/>
      <c r="C2498" s="13"/>
      <c r="D2498" s="76"/>
      <c r="E2498" s="75"/>
      <c r="F2498" s="15"/>
      <c r="G2498" s="78"/>
      <c r="H2498" s="15"/>
      <c r="I2498" s="193"/>
      <c r="J2498" s="77"/>
      <c r="K2498" s="4"/>
      <c r="L2498" s="4"/>
      <c r="M2498" s="4"/>
      <c r="N2498" s="185"/>
      <c r="O2498" s="4"/>
      <c r="P2498" s="4"/>
      <c r="Q2498" s="4"/>
      <c r="R2498" s="4"/>
      <c r="S2498" s="4"/>
      <c r="T2498" s="4"/>
      <c r="U2498" s="4"/>
      <c r="V2498" s="4"/>
      <c r="W2498" s="185"/>
      <c r="X2498" s="4"/>
      <c r="Y2498" s="4"/>
      <c r="Z2498" s="4"/>
      <c r="AA2498" s="4"/>
      <c r="AB2498" s="4"/>
      <c r="AC2498" s="4"/>
      <c r="AD2498" s="4"/>
      <c r="AE2498" s="236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5">
        <f ca="1">COUNTIFS(INDIRECT(Data!$J$2),"&lt;&gt;")</f>
        <v>0</v>
      </c>
      <c r="AQ2498" s="45">
        <f ca="1">COUNTIFS(INDIRECT(Data!$J$2),"P")</f>
        <v>0</v>
      </c>
      <c r="AR2498" s="45">
        <f ca="1">COUNTIFS(INDIRECT(Data!$J$2),"A")</f>
        <v>0</v>
      </c>
      <c r="AS2498" s="46">
        <f ca="1">COUNTIFS(INDIRECT(Data!$J$2),"L")</f>
        <v>0</v>
      </c>
      <c r="AT2498" s="47" t="str">
        <f ca="1">IFERROR(Attd_Sheet[[#This Row],[Classes Attended]]/Attd_Sheet[[#This Row],[Column1]],"")</f>
        <v/>
      </c>
      <c r="AU2498" s="26"/>
    </row>
    <row r="2499" spans="1:47" hidden="1" x14ac:dyDescent="0.25">
      <c r="A2499" s="42">
        <f>COUNTIFS(Attd_Sheet[Student ID],Attd_Sheet[[#This Row],[Student ID]])</f>
        <v>0</v>
      </c>
      <c r="B2499" s="13"/>
      <c r="C2499" s="13"/>
      <c r="D2499" s="76"/>
      <c r="E2499" s="75"/>
      <c r="F2499" s="15"/>
      <c r="G2499" s="78"/>
      <c r="H2499" s="15"/>
      <c r="I2499" s="193"/>
      <c r="J2499" s="77"/>
      <c r="K2499" s="4"/>
      <c r="L2499" s="4"/>
      <c r="M2499" s="4"/>
      <c r="N2499" s="185"/>
      <c r="O2499" s="4"/>
      <c r="P2499" s="4"/>
      <c r="Q2499" s="4"/>
      <c r="R2499" s="4"/>
      <c r="S2499" s="4"/>
      <c r="T2499" s="4"/>
      <c r="U2499" s="4"/>
      <c r="V2499" s="4"/>
      <c r="W2499" s="185"/>
      <c r="X2499" s="4"/>
      <c r="Y2499" s="4"/>
      <c r="Z2499" s="4"/>
      <c r="AA2499" s="4"/>
      <c r="AB2499" s="4"/>
      <c r="AC2499" s="4"/>
      <c r="AD2499" s="4"/>
      <c r="AE2499" s="236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5">
        <f ca="1">COUNTIFS(INDIRECT(Data!$J$2),"&lt;&gt;")</f>
        <v>0</v>
      </c>
      <c r="AQ2499" s="45">
        <f ca="1">COUNTIFS(INDIRECT(Data!$J$2),"P")</f>
        <v>0</v>
      </c>
      <c r="AR2499" s="45">
        <f ca="1">COUNTIFS(INDIRECT(Data!$J$2),"A")</f>
        <v>0</v>
      </c>
      <c r="AS2499" s="46">
        <f ca="1">COUNTIFS(INDIRECT(Data!$J$2),"L")</f>
        <v>0</v>
      </c>
      <c r="AT2499" s="47" t="str">
        <f ca="1">IFERROR(Attd_Sheet[[#This Row],[Classes Attended]]/Attd_Sheet[[#This Row],[Column1]],"")</f>
        <v/>
      </c>
      <c r="AU2499" s="26"/>
    </row>
    <row r="2500" spans="1:47" hidden="1" x14ac:dyDescent="0.25">
      <c r="A2500" s="42">
        <f>COUNTIFS(Attd_Sheet[Student ID],Attd_Sheet[[#This Row],[Student ID]])</f>
        <v>0</v>
      </c>
      <c r="B2500" s="13"/>
      <c r="C2500" s="13"/>
      <c r="D2500" s="76"/>
      <c r="E2500" s="75"/>
      <c r="F2500" s="15"/>
      <c r="G2500" s="78"/>
      <c r="H2500" s="15"/>
      <c r="I2500" s="193"/>
      <c r="J2500" s="77"/>
      <c r="K2500" s="4"/>
      <c r="L2500" s="4"/>
      <c r="M2500" s="4"/>
      <c r="N2500" s="185"/>
      <c r="O2500" s="4"/>
      <c r="P2500" s="4"/>
      <c r="Q2500" s="4"/>
      <c r="R2500" s="4"/>
      <c r="S2500" s="4"/>
      <c r="T2500" s="4"/>
      <c r="U2500" s="4"/>
      <c r="V2500" s="4"/>
      <c r="W2500" s="185"/>
      <c r="X2500" s="4"/>
      <c r="Y2500" s="4"/>
      <c r="Z2500" s="4"/>
      <c r="AA2500" s="4"/>
      <c r="AB2500" s="4"/>
      <c r="AC2500" s="4"/>
      <c r="AD2500" s="4"/>
      <c r="AE2500" s="236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5">
        <f ca="1">COUNTIFS(INDIRECT(Data!$J$2),"&lt;&gt;")</f>
        <v>0</v>
      </c>
      <c r="AQ2500" s="45">
        <f ca="1">COUNTIFS(INDIRECT(Data!$J$2),"P")</f>
        <v>0</v>
      </c>
      <c r="AR2500" s="45">
        <f ca="1">COUNTIFS(INDIRECT(Data!$J$2),"A")</f>
        <v>0</v>
      </c>
      <c r="AS2500" s="46">
        <f ca="1">COUNTIFS(INDIRECT(Data!$J$2),"L")</f>
        <v>0</v>
      </c>
      <c r="AT2500" s="47" t="str">
        <f ca="1">IFERROR(Attd_Sheet[[#This Row],[Classes Attended]]/Attd_Sheet[[#This Row],[Column1]],"")</f>
        <v/>
      </c>
      <c r="AU2500" s="26"/>
    </row>
    <row r="2501" spans="1:47" hidden="1" x14ac:dyDescent="0.25">
      <c r="A2501" s="42">
        <f>COUNTIFS(Attd_Sheet[Student ID],Attd_Sheet[[#This Row],[Student ID]])</f>
        <v>0</v>
      </c>
      <c r="B2501" s="13"/>
      <c r="C2501" s="13"/>
      <c r="D2501" s="76"/>
      <c r="E2501" s="75"/>
      <c r="F2501" s="15"/>
      <c r="G2501" s="78"/>
      <c r="H2501" s="15"/>
      <c r="I2501" s="193"/>
      <c r="J2501" s="77"/>
      <c r="K2501" s="4"/>
      <c r="L2501" s="4"/>
      <c r="M2501" s="4"/>
      <c r="N2501" s="185"/>
      <c r="O2501" s="4"/>
      <c r="P2501" s="4"/>
      <c r="Q2501" s="4"/>
      <c r="R2501" s="4"/>
      <c r="S2501" s="4"/>
      <c r="T2501" s="4"/>
      <c r="U2501" s="4"/>
      <c r="V2501" s="4"/>
      <c r="W2501" s="185"/>
      <c r="X2501" s="4"/>
      <c r="Y2501" s="4"/>
      <c r="Z2501" s="4"/>
      <c r="AA2501" s="4"/>
      <c r="AB2501" s="4"/>
      <c r="AC2501" s="4"/>
      <c r="AD2501" s="4"/>
      <c r="AE2501" s="236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5">
        <f ca="1">COUNTIFS(INDIRECT(Data!$J$2),"&lt;&gt;")</f>
        <v>0</v>
      </c>
      <c r="AQ2501" s="45">
        <f ca="1">COUNTIFS(INDIRECT(Data!$J$2),"P")</f>
        <v>0</v>
      </c>
      <c r="AR2501" s="45">
        <f ca="1">COUNTIFS(INDIRECT(Data!$J$2),"A")</f>
        <v>0</v>
      </c>
      <c r="AS2501" s="46">
        <f ca="1">COUNTIFS(INDIRECT(Data!$J$2),"L")</f>
        <v>0</v>
      </c>
      <c r="AT2501" s="47" t="str">
        <f ca="1">IFERROR(Attd_Sheet[[#This Row],[Classes Attended]]/Attd_Sheet[[#This Row],[Column1]],"")</f>
        <v/>
      </c>
      <c r="AU2501" s="26"/>
    </row>
    <row r="2502" spans="1:47" hidden="1" x14ac:dyDescent="0.25">
      <c r="A2502" s="42">
        <f>COUNTIFS(Attd_Sheet[Student ID],Attd_Sheet[[#This Row],[Student ID]])</f>
        <v>0</v>
      </c>
      <c r="B2502" s="13"/>
      <c r="C2502" s="13"/>
      <c r="D2502" s="76"/>
      <c r="E2502" s="75"/>
      <c r="F2502" s="15"/>
      <c r="G2502" s="78"/>
      <c r="H2502" s="15"/>
      <c r="I2502" s="193"/>
      <c r="J2502" s="77"/>
      <c r="K2502" s="4"/>
      <c r="L2502" s="4"/>
      <c r="M2502" s="4"/>
      <c r="N2502" s="185"/>
      <c r="O2502" s="4"/>
      <c r="P2502" s="4"/>
      <c r="Q2502" s="4"/>
      <c r="R2502" s="4"/>
      <c r="S2502" s="4"/>
      <c r="T2502" s="4"/>
      <c r="U2502" s="4"/>
      <c r="V2502" s="4"/>
      <c r="W2502" s="185"/>
      <c r="X2502" s="4"/>
      <c r="Y2502" s="4"/>
      <c r="Z2502" s="4"/>
      <c r="AA2502" s="4"/>
      <c r="AB2502" s="4"/>
      <c r="AC2502" s="4"/>
      <c r="AD2502" s="4"/>
      <c r="AE2502" s="236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5">
        <f ca="1">COUNTIFS(INDIRECT(Data!$J$2),"&lt;&gt;")</f>
        <v>0</v>
      </c>
      <c r="AQ2502" s="45">
        <f ca="1">COUNTIFS(INDIRECT(Data!$J$2),"P")</f>
        <v>0</v>
      </c>
      <c r="AR2502" s="45">
        <f ca="1">COUNTIFS(INDIRECT(Data!$J$2),"A")</f>
        <v>0</v>
      </c>
      <c r="AS2502" s="46">
        <f ca="1">COUNTIFS(INDIRECT(Data!$J$2),"L")</f>
        <v>0</v>
      </c>
      <c r="AT2502" s="47" t="str">
        <f ca="1">IFERROR(Attd_Sheet[[#This Row],[Classes Attended]]/Attd_Sheet[[#This Row],[Column1]],"")</f>
        <v/>
      </c>
      <c r="AU2502" s="26"/>
    </row>
    <row r="2503" spans="1:47" hidden="1" x14ac:dyDescent="0.25">
      <c r="A2503" s="42">
        <f>COUNTIFS(Attd_Sheet[Student ID],Attd_Sheet[[#This Row],[Student ID]])</f>
        <v>0</v>
      </c>
      <c r="B2503" s="13"/>
      <c r="C2503" s="13"/>
      <c r="D2503" s="76"/>
      <c r="E2503" s="75"/>
      <c r="F2503" s="15"/>
      <c r="G2503" s="78"/>
      <c r="H2503" s="15"/>
      <c r="I2503" s="193"/>
      <c r="J2503" s="77"/>
      <c r="K2503" s="4"/>
      <c r="L2503" s="4"/>
      <c r="M2503" s="4"/>
      <c r="N2503" s="185"/>
      <c r="O2503" s="4"/>
      <c r="P2503" s="4"/>
      <c r="Q2503" s="4"/>
      <c r="R2503" s="4"/>
      <c r="S2503" s="4"/>
      <c r="T2503" s="4"/>
      <c r="U2503" s="4"/>
      <c r="V2503" s="4"/>
      <c r="W2503" s="185"/>
      <c r="X2503" s="4"/>
      <c r="Y2503" s="4"/>
      <c r="Z2503" s="4"/>
      <c r="AA2503" s="4"/>
      <c r="AB2503" s="4"/>
      <c r="AC2503" s="4"/>
      <c r="AD2503" s="4"/>
      <c r="AE2503" s="236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5">
        <f ca="1">COUNTIFS(INDIRECT(Data!$J$2),"&lt;&gt;")</f>
        <v>0</v>
      </c>
      <c r="AQ2503" s="45">
        <f ca="1">COUNTIFS(INDIRECT(Data!$J$2),"P")</f>
        <v>0</v>
      </c>
      <c r="AR2503" s="45">
        <f ca="1">COUNTIFS(INDIRECT(Data!$J$2),"A")</f>
        <v>0</v>
      </c>
      <c r="AS2503" s="46">
        <f ca="1">COUNTIFS(INDIRECT(Data!$J$2),"L")</f>
        <v>0</v>
      </c>
      <c r="AT2503" s="47" t="str">
        <f ca="1">IFERROR(Attd_Sheet[[#This Row],[Classes Attended]]/Attd_Sheet[[#This Row],[Column1]],"")</f>
        <v/>
      </c>
      <c r="AU2503" s="26"/>
    </row>
    <row r="2504" spans="1:47" hidden="1" x14ac:dyDescent="0.25">
      <c r="A2504" s="42">
        <f>COUNTIFS(Attd_Sheet[Student ID],Attd_Sheet[[#This Row],[Student ID]])</f>
        <v>0</v>
      </c>
      <c r="B2504" s="13"/>
      <c r="C2504" s="13"/>
      <c r="D2504" s="76"/>
      <c r="E2504" s="75"/>
      <c r="F2504" s="15"/>
      <c r="G2504" s="78"/>
      <c r="H2504" s="15"/>
      <c r="I2504" s="193"/>
      <c r="J2504" s="77"/>
      <c r="K2504" s="4"/>
      <c r="L2504" s="4"/>
      <c r="M2504" s="4"/>
      <c r="N2504" s="185"/>
      <c r="O2504" s="4"/>
      <c r="P2504" s="4"/>
      <c r="Q2504" s="4"/>
      <c r="R2504" s="4"/>
      <c r="S2504" s="4"/>
      <c r="T2504" s="4"/>
      <c r="U2504" s="4"/>
      <c r="V2504" s="4"/>
      <c r="W2504" s="185"/>
      <c r="X2504" s="4"/>
      <c r="Y2504" s="4"/>
      <c r="Z2504" s="4"/>
      <c r="AA2504" s="4"/>
      <c r="AB2504" s="4"/>
      <c r="AC2504" s="4"/>
      <c r="AD2504" s="4"/>
      <c r="AE2504" s="236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5">
        <f ca="1">COUNTIFS(INDIRECT(Data!$J$2),"&lt;&gt;")</f>
        <v>0</v>
      </c>
      <c r="AQ2504" s="45">
        <f ca="1">COUNTIFS(INDIRECT(Data!$J$2),"P")</f>
        <v>0</v>
      </c>
      <c r="AR2504" s="45">
        <f ca="1">COUNTIFS(INDIRECT(Data!$J$2),"A")</f>
        <v>0</v>
      </c>
      <c r="AS2504" s="46">
        <f ca="1">COUNTIFS(INDIRECT(Data!$J$2),"L")</f>
        <v>0</v>
      </c>
      <c r="AT2504" s="47" t="str">
        <f ca="1">IFERROR(Attd_Sheet[[#This Row],[Classes Attended]]/Attd_Sheet[[#This Row],[Column1]],"")</f>
        <v/>
      </c>
      <c r="AU2504" s="26"/>
    </row>
    <row r="2505" spans="1:47" hidden="1" x14ac:dyDescent="0.25">
      <c r="A2505" s="42">
        <f>COUNTIFS(Attd_Sheet[Student ID],Attd_Sheet[[#This Row],[Student ID]])</f>
        <v>0</v>
      </c>
      <c r="B2505" s="13"/>
      <c r="C2505" s="13"/>
      <c r="D2505" s="76"/>
      <c r="E2505" s="75"/>
      <c r="F2505" s="15"/>
      <c r="G2505" s="78"/>
      <c r="H2505" s="15"/>
      <c r="I2505" s="193"/>
      <c r="J2505" s="77"/>
      <c r="K2505" s="4"/>
      <c r="L2505" s="4"/>
      <c r="M2505" s="4"/>
      <c r="N2505" s="185"/>
      <c r="O2505" s="4"/>
      <c r="P2505" s="4"/>
      <c r="Q2505" s="4"/>
      <c r="R2505" s="4"/>
      <c r="S2505" s="4"/>
      <c r="T2505" s="4"/>
      <c r="U2505" s="4"/>
      <c r="V2505" s="4"/>
      <c r="W2505" s="185"/>
      <c r="X2505" s="4"/>
      <c r="Y2505" s="4"/>
      <c r="Z2505" s="4"/>
      <c r="AA2505" s="4"/>
      <c r="AB2505" s="4"/>
      <c r="AC2505" s="4"/>
      <c r="AD2505" s="4"/>
      <c r="AE2505" s="236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5">
        <f ca="1">COUNTIFS(INDIRECT(Data!$J$2),"&lt;&gt;")</f>
        <v>0</v>
      </c>
      <c r="AQ2505" s="45">
        <f ca="1">COUNTIFS(INDIRECT(Data!$J$2),"P")</f>
        <v>0</v>
      </c>
      <c r="AR2505" s="45">
        <f ca="1">COUNTIFS(INDIRECT(Data!$J$2),"A")</f>
        <v>0</v>
      </c>
      <c r="AS2505" s="46">
        <f ca="1">COUNTIFS(INDIRECT(Data!$J$2),"L")</f>
        <v>0</v>
      </c>
      <c r="AT2505" s="47" t="str">
        <f ca="1">IFERROR(Attd_Sheet[[#This Row],[Classes Attended]]/Attd_Sheet[[#This Row],[Column1]],"")</f>
        <v/>
      </c>
      <c r="AU2505" s="26"/>
    </row>
    <row r="2506" spans="1:47" hidden="1" x14ac:dyDescent="0.25">
      <c r="A2506" s="42">
        <f>COUNTIFS(Attd_Sheet[Student ID],Attd_Sheet[[#This Row],[Student ID]])</f>
        <v>0</v>
      </c>
      <c r="B2506" s="13"/>
      <c r="C2506" s="13"/>
      <c r="D2506" s="76"/>
      <c r="E2506" s="75"/>
      <c r="F2506" s="15"/>
      <c r="G2506" s="78"/>
      <c r="H2506" s="15"/>
      <c r="I2506" s="193"/>
      <c r="J2506" s="77"/>
      <c r="K2506" s="4"/>
      <c r="L2506" s="4"/>
      <c r="M2506" s="4"/>
      <c r="N2506" s="185"/>
      <c r="O2506" s="4"/>
      <c r="P2506" s="4"/>
      <c r="Q2506" s="4"/>
      <c r="R2506" s="4"/>
      <c r="S2506" s="4"/>
      <c r="T2506" s="4"/>
      <c r="U2506" s="4"/>
      <c r="V2506" s="4"/>
      <c r="W2506" s="185"/>
      <c r="X2506" s="4"/>
      <c r="Y2506" s="4"/>
      <c r="Z2506" s="4"/>
      <c r="AA2506" s="4"/>
      <c r="AB2506" s="4"/>
      <c r="AC2506" s="4"/>
      <c r="AD2506" s="4"/>
      <c r="AE2506" s="236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5">
        <f ca="1">COUNTIFS(INDIRECT(Data!$J$2),"&lt;&gt;")</f>
        <v>0</v>
      </c>
      <c r="AQ2506" s="45">
        <f ca="1">COUNTIFS(INDIRECT(Data!$J$2),"P")</f>
        <v>0</v>
      </c>
      <c r="AR2506" s="45">
        <f ca="1">COUNTIFS(INDIRECT(Data!$J$2),"A")</f>
        <v>0</v>
      </c>
      <c r="AS2506" s="46">
        <f ca="1">COUNTIFS(INDIRECT(Data!$J$2),"L")</f>
        <v>0</v>
      </c>
      <c r="AT2506" s="47" t="str">
        <f ca="1">IFERROR(Attd_Sheet[[#This Row],[Classes Attended]]/Attd_Sheet[[#This Row],[Column1]],"")</f>
        <v/>
      </c>
      <c r="AU2506" s="26"/>
    </row>
    <row r="2507" spans="1:47" hidden="1" x14ac:dyDescent="0.25">
      <c r="A2507" s="42">
        <f>COUNTIFS(Attd_Sheet[Student ID],Attd_Sheet[[#This Row],[Student ID]])</f>
        <v>0</v>
      </c>
      <c r="B2507" s="13"/>
      <c r="C2507" s="13"/>
      <c r="D2507" s="76"/>
      <c r="E2507" s="75"/>
      <c r="F2507" s="15"/>
      <c r="G2507" s="78"/>
      <c r="H2507" s="15"/>
      <c r="I2507" s="193"/>
      <c r="J2507" s="77"/>
      <c r="K2507" s="4"/>
      <c r="L2507" s="4"/>
      <c r="M2507" s="4"/>
      <c r="N2507" s="185"/>
      <c r="O2507" s="4"/>
      <c r="P2507" s="4"/>
      <c r="Q2507" s="4"/>
      <c r="R2507" s="4"/>
      <c r="S2507" s="4"/>
      <c r="T2507" s="4"/>
      <c r="U2507" s="4"/>
      <c r="V2507" s="4"/>
      <c r="W2507" s="185"/>
      <c r="X2507" s="4"/>
      <c r="Y2507" s="4"/>
      <c r="Z2507" s="4"/>
      <c r="AA2507" s="4"/>
      <c r="AB2507" s="4"/>
      <c r="AC2507" s="4"/>
      <c r="AD2507" s="4"/>
      <c r="AE2507" s="236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5">
        <f ca="1">COUNTIFS(INDIRECT(Data!$J$2),"&lt;&gt;")</f>
        <v>0</v>
      </c>
      <c r="AQ2507" s="45">
        <f ca="1">COUNTIFS(INDIRECT(Data!$J$2),"P")</f>
        <v>0</v>
      </c>
      <c r="AR2507" s="45">
        <f ca="1">COUNTIFS(INDIRECT(Data!$J$2),"A")</f>
        <v>0</v>
      </c>
      <c r="AS2507" s="46">
        <f ca="1">COUNTIFS(INDIRECT(Data!$J$2),"L")</f>
        <v>0</v>
      </c>
      <c r="AT2507" s="47" t="str">
        <f ca="1">IFERROR(Attd_Sheet[[#This Row],[Classes Attended]]/Attd_Sheet[[#This Row],[Column1]],"")</f>
        <v/>
      </c>
      <c r="AU2507" s="26"/>
    </row>
    <row r="2508" spans="1:47" hidden="1" x14ac:dyDescent="0.25">
      <c r="A2508" s="42">
        <f>COUNTIFS(Attd_Sheet[Student ID],Attd_Sheet[[#This Row],[Student ID]])</f>
        <v>0</v>
      </c>
      <c r="B2508" s="13"/>
      <c r="C2508" s="13"/>
      <c r="D2508" s="76"/>
      <c r="E2508" s="75"/>
      <c r="F2508" s="15"/>
      <c r="G2508" s="78"/>
      <c r="H2508" s="15"/>
      <c r="I2508" s="193"/>
      <c r="J2508" s="77"/>
      <c r="K2508" s="4"/>
      <c r="L2508" s="4"/>
      <c r="M2508" s="4"/>
      <c r="N2508" s="185"/>
      <c r="O2508" s="4"/>
      <c r="P2508" s="4"/>
      <c r="Q2508" s="4"/>
      <c r="R2508" s="4"/>
      <c r="S2508" s="4"/>
      <c r="T2508" s="4"/>
      <c r="U2508" s="4"/>
      <c r="V2508" s="4"/>
      <c r="W2508" s="185"/>
      <c r="X2508" s="4"/>
      <c r="Y2508" s="4"/>
      <c r="Z2508" s="4"/>
      <c r="AA2508" s="4"/>
      <c r="AB2508" s="4"/>
      <c r="AC2508" s="4"/>
      <c r="AD2508" s="4"/>
      <c r="AE2508" s="236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5">
        <f ca="1">COUNTIFS(INDIRECT(Data!$J$2),"&lt;&gt;")</f>
        <v>0</v>
      </c>
      <c r="AQ2508" s="45">
        <f ca="1">COUNTIFS(INDIRECT(Data!$J$2),"P")</f>
        <v>0</v>
      </c>
      <c r="AR2508" s="45">
        <f ca="1">COUNTIFS(INDIRECT(Data!$J$2),"A")</f>
        <v>0</v>
      </c>
      <c r="AS2508" s="46">
        <f ca="1">COUNTIFS(INDIRECT(Data!$J$2),"L")</f>
        <v>0</v>
      </c>
      <c r="AT2508" s="47" t="str">
        <f ca="1">IFERROR(Attd_Sheet[[#This Row],[Classes Attended]]/Attd_Sheet[[#This Row],[Column1]],"")</f>
        <v/>
      </c>
      <c r="AU2508" s="26"/>
    </row>
    <row r="2509" spans="1:47" hidden="1" x14ac:dyDescent="0.25">
      <c r="A2509" s="42">
        <f>COUNTIFS(Attd_Sheet[Student ID],Attd_Sheet[[#This Row],[Student ID]])</f>
        <v>0</v>
      </c>
      <c r="B2509" s="13"/>
      <c r="C2509" s="13"/>
      <c r="D2509" s="76"/>
      <c r="E2509" s="75"/>
      <c r="F2509" s="15"/>
      <c r="G2509" s="78"/>
      <c r="H2509" s="15"/>
      <c r="I2509" s="193"/>
      <c r="J2509" s="77"/>
      <c r="K2509" s="4"/>
      <c r="L2509" s="4"/>
      <c r="M2509" s="4"/>
      <c r="N2509" s="185"/>
      <c r="O2509" s="4"/>
      <c r="P2509" s="4"/>
      <c r="Q2509" s="4"/>
      <c r="R2509" s="4"/>
      <c r="S2509" s="4"/>
      <c r="T2509" s="4"/>
      <c r="U2509" s="4"/>
      <c r="V2509" s="4"/>
      <c r="W2509" s="185"/>
      <c r="X2509" s="4"/>
      <c r="Y2509" s="4"/>
      <c r="Z2509" s="4"/>
      <c r="AA2509" s="4"/>
      <c r="AB2509" s="4"/>
      <c r="AC2509" s="4"/>
      <c r="AD2509" s="4"/>
      <c r="AE2509" s="236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5">
        <f ca="1">COUNTIFS(INDIRECT(Data!$J$2),"&lt;&gt;")</f>
        <v>0</v>
      </c>
      <c r="AQ2509" s="45">
        <f ca="1">COUNTIFS(INDIRECT(Data!$J$2),"P")</f>
        <v>0</v>
      </c>
      <c r="AR2509" s="45">
        <f ca="1">COUNTIFS(INDIRECT(Data!$J$2),"A")</f>
        <v>0</v>
      </c>
      <c r="AS2509" s="46">
        <f ca="1">COUNTIFS(INDIRECT(Data!$J$2),"L")</f>
        <v>0</v>
      </c>
      <c r="AT2509" s="47" t="str">
        <f ca="1">IFERROR(Attd_Sheet[[#This Row],[Classes Attended]]/Attd_Sheet[[#This Row],[Column1]],"")</f>
        <v/>
      </c>
      <c r="AU2509" s="26"/>
    </row>
    <row r="2510" spans="1:47" hidden="1" x14ac:dyDescent="0.25">
      <c r="A2510" s="42">
        <f>COUNTIFS(Attd_Sheet[Student ID],Attd_Sheet[[#This Row],[Student ID]])</f>
        <v>0</v>
      </c>
      <c r="B2510" s="13"/>
      <c r="C2510" s="13"/>
      <c r="D2510" s="76"/>
      <c r="E2510" s="75"/>
      <c r="F2510" s="15"/>
      <c r="G2510" s="78"/>
      <c r="H2510" s="15"/>
      <c r="I2510" s="193"/>
      <c r="J2510" s="77"/>
      <c r="K2510" s="4"/>
      <c r="L2510" s="4"/>
      <c r="M2510" s="4"/>
      <c r="N2510" s="185"/>
      <c r="O2510" s="4"/>
      <c r="P2510" s="4"/>
      <c r="Q2510" s="4"/>
      <c r="R2510" s="4"/>
      <c r="S2510" s="4"/>
      <c r="T2510" s="4"/>
      <c r="U2510" s="4"/>
      <c r="V2510" s="4"/>
      <c r="W2510" s="185"/>
      <c r="X2510" s="4"/>
      <c r="Y2510" s="4"/>
      <c r="Z2510" s="4"/>
      <c r="AA2510" s="4"/>
      <c r="AB2510" s="4"/>
      <c r="AC2510" s="4"/>
      <c r="AD2510" s="4"/>
      <c r="AE2510" s="236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5">
        <f ca="1">COUNTIFS(INDIRECT(Data!$J$2),"&lt;&gt;")</f>
        <v>0</v>
      </c>
      <c r="AQ2510" s="45">
        <f ca="1">COUNTIFS(INDIRECT(Data!$J$2),"P")</f>
        <v>0</v>
      </c>
      <c r="AR2510" s="45">
        <f ca="1">COUNTIFS(INDIRECT(Data!$J$2),"A")</f>
        <v>0</v>
      </c>
      <c r="AS2510" s="46">
        <f ca="1">COUNTIFS(INDIRECT(Data!$J$2),"L")</f>
        <v>0</v>
      </c>
      <c r="AT2510" s="47" t="str">
        <f ca="1">IFERROR(Attd_Sheet[[#This Row],[Classes Attended]]/Attd_Sheet[[#This Row],[Column1]],"")</f>
        <v/>
      </c>
      <c r="AU2510" s="26"/>
    </row>
    <row r="2511" spans="1:47" hidden="1" x14ac:dyDescent="0.25">
      <c r="A2511" s="42">
        <f>COUNTIFS(Attd_Sheet[Student ID],Attd_Sheet[[#This Row],[Student ID]])</f>
        <v>0</v>
      </c>
      <c r="B2511" s="13"/>
      <c r="C2511" s="13"/>
      <c r="D2511" s="76"/>
      <c r="E2511" s="75"/>
      <c r="F2511" s="15"/>
      <c r="G2511" s="78"/>
      <c r="H2511" s="15"/>
      <c r="I2511" s="193"/>
      <c r="J2511" s="77"/>
      <c r="K2511" s="4"/>
      <c r="L2511" s="4"/>
      <c r="M2511" s="4"/>
      <c r="N2511" s="185"/>
      <c r="O2511" s="4"/>
      <c r="P2511" s="4"/>
      <c r="Q2511" s="4"/>
      <c r="R2511" s="4"/>
      <c r="S2511" s="4"/>
      <c r="T2511" s="4"/>
      <c r="U2511" s="4"/>
      <c r="V2511" s="4"/>
      <c r="W2511" s="185"/>
      <c r="X2511" s="4"/>
      <c r="Y2511" s="4"/>
      <c r="Z2511" s="4"/>
      <c r="AA2511" s="4"/>
      <c r="AB2511" s="4"/>
      <c r="AC2511" s="4"/>
      <c r="AD2511" s="4"/>
      <c r="AE2511" s="236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5">
        <f ca="1">COUNTIFS(INDIRECT(Data!$J$2),"&lt;&gt;")</f>
        <v>0</v>
      </c>
      <c r="AQ2511" s="45">
        <f ca="1">COUNTIFS(INDIRECT(Data!$J$2),"P")</f>
        <v>0</v>
      </c>
      <c r="AR2511" s="45">
        <f ca="1">COUNTIFS(INDIRECT(Data!$J$2),"A")</f>
        <v>0</v>
      </c>
      <c r="AS2511" s="46">
        <f ca="1">COUNTIFS(INDIRECT(Data!$J$2),"L")</f>
        <v>0</v>
      </c>
      <c r="AT2511" s="47" t="str">
        <f ca="1">IFERROR(Attd_Sheet[[#This Row],[Classes Attended]]/Attd_Sheet[[#This Row],[Column1]],"")</f>
        <v/>
      </c>
      <c r="AU2511" s="26"/>
    </row>
    <row r="2512" spans="1:47" hidden="1" x14ac:dyDescent="0.25">
      <c r="A2512" s="42">
        <f>COUNTIFS(Attd_Sheet[Student ID],Attd_Sheet[[#This Row],[Student ID]])</f>
        <v>0</v>
      </c>
      <c r="B2512" s="13"/>
      <c r="C2512" s="13"/>
      <c r="D2512" s="76"/>
      <c r="E2512" s="75"/>
      <c r="F2512" s="15"/>
      <c r="G2512" s="78"/>
      <c r="H2512" s="15"/>
      <c r="I2512" s="193"/>
      <c r="J2512" s="77"/>
      <c r="K2512" s="4"/>
      <c r="L2512" s="4"/>
      <c r="M2512" s="4"/>
      <c r="N2512" s="185"/>
      <c r="O2512" s="4"/>
      <c r="P2512" s="4"/>
      <c r="Q2512" s="4"/>
      <c r="R2512" s="4"/>
      <c r="S2512" s="4"/>
      <c r="T2512" s="4"/>
      <c r="U2512" s="4"/>
      <c r="V2512" s="4"/>
      <c r="W2512" s="185"/>
      <c r="X2512" s="4"/>
      <c r="Y2512" s="4"/>
      <c r="Z2512" s="4"/>
      <c r="AA2512" s="4"/>
      <c r="AB2512" s="4"/>
      <c r="AC2512" s="4"/>
      <c r="AD2512" s="4"/>
      <c r="AE2512" s="236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5">
        <f ca="1">COUNTIFS(INDIRECT(Data!$J$2),"&lt;&gt;")</f>
        <v>0</v>
      </c>
      <c r="AQ2512" s="45">
        <f ca="1">COUNTIFS(INDIRECT(Data!$J$2),"P")</f>
        <v>0</v>
      </c>
      <c r="AR2512" s="45">
        <f ca="1">COUNTIFS(INDIRECT(Data!$J$2),"A")</f>
        <v>0</v>
      </c>
      <c r="AS2512" s="46">
        <f ca="1">COUNTIFS(INDIRECT(Data!$J$2),"L")</f>
        <v>0</v>
      </c>
      <c r="AT2512" s="47" t="str">
        <f ca="1">IFERROR(Attd_Sheet[[#This Row],[Classes Attended]]/Attd_Sheet[[#This Row],[Column1]],"")</f>
        <v/>
      </c>
      <c r="AU2512" s="26"/>
    </row>
    <row r="2513" spans="1:47" hidden="1" x14ac:dyDescent="0.25">
      <c r="A2513" s="42">
        <f>COUNTIFS(Attd_Sheet[Student ID],Attd_Sheet[[#This Row],[Student ID]])</f>
        <v>0</v>
      </c>
      <c r="B2513" s="13"/>
      <c r="C2513" s="13"/>
      <c r="D2513" s="76"/>
      <c r="E2513" s="75"/>
      <c r="F2513" s="15"/>
      <c r="G2513" s="78"/>
      <c r="H2513" s="15"/>
      <c r="I2513" s="193"/>
      <c r="J2513" s="77"/>
      <c r="K2513" s="4"/>
      <c r="L2513" s="4"/>
      <c r="M2513" s="4"/>
      <c r="N2513" s="185"/>
      <c r="O2513" s="4"/>
      <c r="P2513" s="4"/>
      <c r="Q2513" s="4"/>
      <c r="R2513" s="4"/>
      <c r="S2513" s="4"/>
      <c r="T2513" s="4"/>
      <c r="U2513" s="4"/>
      <c r="V2513" s="4"/>
      <c r="W2513" s="185"/>
      <c r="X2513" s="4"/>
      <c r="Y2513" s="4"/>
      <c r="Z2513" s="4"/>
      <c r="AA2513" s="4"/>
      <c r="AB2513" s="4"/>
      <c r="AC2513" s="4"/>
      <c r="AD2513" s="4"/>
      <c r="AE2513" s="236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5">
        <f ca="1">COUNTIFS(INDIRECT(Data!$J$2),"&lt;&gt;")</f>
        <v>0</v>
      </c>
      <c r="AQ2513" s="45">
        <f ca="1">COUNTIFS(INDIRECT(Data!$J$2),"P")</f>
        <v>0</v>
      </c>
      <c r="AR2513" s="45">
        <f ca="1">COUNTIFS(INDIRECT(Data!$J$2),"A")</f>
        <v>0</v>
      </c>
      <c r="AS2513" s="46">
        <f ca="1">COUNTIFS(INDIRECT(Data!$J$2),"L")</f>
        <v>0</v>
      </c>
      <c r="AT2513" s="47" t="str">
        <f ca="1">IFERROR(Attd_Sheet[[#This Row],[Classes Attended]]/Attd_Sheet[[#This Row],[Column1]],"")</f>
        <v/>
      </c>
      <c r="AU2513" s="26"/>
    </row>
    <row r="2514" spans="1:47" hidden="1" x14ac:dyDescent="0.25">
      <c r="A2514" s="42">
        <f>COUNTIFS(Attd_Sheet[Student ID],Attd_Sheet[[#This Row],[Student ID]])</f>
        <v>0</v>
      </c>
      <c r="B2514" s="13"/>
      <c r="C2514" s="13"/>
      <c r="D2514" s="76"/>
      <c r="E2514" s="75"/>
      <c r="F2514" s="15"/>
      <c r="G2514" s="78"/>
      <c r="H2514" s="15"/>
      <c r="I2514" s="193"/>
      <c r="J2514" s="77"/>
      <c r="K2514" s="4"/>
      <c r="L2514" s="4"/>
      <c r="M2514" s="4"/>
      <c r="N2514" s="185"/>
      <c r="O2514" s="4"/>
      <c r="P2514" s="4"/>
      <c r="Q2514" s="4"/>
      <c r="R2514" s="4"/>
      <c r="S2514" s="4"/>
      <c r="T2514" s="4"/>
      <c r="U2514" s="4"/>
      <c r="V2514" s="4"/>
      <c r="W2514" s="185"/>
      <c r="X2514" s="4"/>
      <c r="Y2514" s="4"/>
      <c r="Z2514" s="4"/>
      <c r="AA2514" s="4"/>
      <c r="AB2514" s="4"/>
      <c r="AC2514" s="4"/>
      <c r="AD2514" s="4"/>
      <c r="AE2514" s="236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5">
        <f ca="1">COUNTIFS(INDIRECT(Data!$J$2),"&lt;&gt;")</f>
        <v>0</v>
      </c>
      <c r="AQ2514" s="45">
        <f ca="1">COUNTIFS(INDIRECT(Data!$J$2),"P")</f>
        <v>0</v>
      </c>
      <c r="AR2514" s="45">
        <f ca="1">COUNTIFS(INDIRECT(Data!$J$2),"A")</f>
        <v>0</v>
      </c>
      <c r="AS2514" s="46">
        <f ca="1">COUNTIFS(INDIRECT(Data!$J$2),"L")</f>
        <v>0</v>
      </c>
      <c r="AT2514" s="47" t="str">
        <f ca="1">IFERROR(Attd_Sheet[[#This Row],[Classes Attended]]/Attd_Sheet[[#This Row],[Column1]],"")</f>
        <v/>
      </c>
      <c r="AU2514" s="26"/>
    </row>
    <row r="2515" spans="1:47" hidden="1" x14ac:dyDescent="0.25">
      <c r="A2515" s="42">
        <f>COUNTIFS(Attd_Sheet[Student ID],Attd_Sheet[[#This Row],[Student ID]])</f>
        <v>0</v>
      </c>
      <c r="B2515" s="13"/>
      <c r="C2515" s="13"/>
      <c r="D2515" s="76"/>
      <c r="E2515" s="75"/>
      <c r="F2515" s="15"/>
      <c r="G2515" s="78"/>
      <c r="H2515" s="15"/>
      <c r="I2515" s="193"/>
      <c r="J2515" s="77"/>
      <c r="K2515" s="4"/>
      <c r="L2515" s="4"/>
      <c r="M2515" s="4"/>
      <c r="N2515" s="185"/>
      <c r="O2515" s="4"/>
      <c r="P2515" s="4"/>
      <c r="Q2515" s="4"/>
      <c r="R2515" s="4"/>
      <c r="S2515" s="4"/>
      <c r="T2515" s="4"/>
      <c r="U2515" s="4"/>
      <c r="V2515" s="4"/>
      <c r="W2515" s="185"/>
      <c r="X2515" s="4"/>
      <c r="Y2515" s="4"/>
      <c r="Z2515" s="4"/>
      <c r="AA2515" s="4"/>
      <c r="AB2515" s="4"/>
      <c r="AC2515" s="4"/>
      <c r="AD2515" s="4"/>
      <c r="AE2515" s="236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5">
        <f ca="1">COUNTIFS(INDIRECT(Data!$J$2),"&lt;&gt;")</f>
        <v>0</v>
      </c>
      <c r="AQ2515" s="45">
        <f ca="1">COUNTIFS(INDIRECT(Data!$J$2),"P")</f>
        <v>0</v>
      </c>
      <c r="AR2515" s="45">
        <f ca="1">COUNTIFS(INDIRECT(Data!$J$2),"A")</f>
        <v>0</v>
      </c>
      <c r="AS2515" s="46">
        <f ca="1">COUNTIFS(INDIRECT(Data!$J$2),"L")</f>
        <v>0</v>
      </c>
      <c r="AT2515" s="47" t="str">
        <f ca="1">IFERROR(Attd_Sheet[[#This Row],[Classes Attended]]/Attd_Sheet[[#This Row],[Column1]],"")</f>
        <v/>
      </c>
      <c r="AU2515" s="26"/>
    </row>
    <row r="2516" spans="1:47" hidden="1" x14ac:dyDescent="0.25">
      <c r="A2516" s="42">
        <f>COUNTIFS(Attd_Sheet[Student ID],Attd_Sheet[[#This Row],[Student ID]])</f>
        <v>0</v>
      </c>
      <c r="B2516" s="13"/>
      <c r="C2516" s="13"/>
      <c r="D2516" s="76"/>
      <c r="E2516" s="75"/>
      <c r="F2516" s="15"/>
      <c r="G2516" s="78"/>
      <c r="H2516" s="15"/>
      <c r="I2516" s="193"/>
      <c r="J2516" s="77"/>
      <c r="K2516" s="4"/>
      <c r="L2516" s="4"/>
      <c r="M2516" s="4"/>
      <c r="N2516" s="185"/>
      <c r="O2516" s="4"/>
      <c r="P2516" s="4"/>
      <c r="Q2516" s="4"/>
      <c r="R2516" s="4"/>
      <c r="S2516" s="4"/>
      <c r="T2516" s="4"/>
      <c r="U2516" s="4"/>
      <c r="V2516" s="4"/>
      <c r="W2516" s="185"/>
      <c r="X2516" s="4"/>
      <c r="Y2516" s="4"/>
      <c r="Z2516" s="4"/>
      <c r="AA2516" s="4"/>
      <c r="AB2516" s="4"/>
      <c r="AC2516" s="4"/>
      <c r="AD2516" s="4"/>
      <c r="AE2516" s="236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5">
        <f ca="1">COUNTIFS(INDIRECT(Data!$J$2),"&lt;&gt;")</f>
        <v>0</v>
      </c>
      <c r="AQ2516" s="45">
        <f ca="1">COUNTIFS(INDIRECT(Data!$J$2),"P")</f>
        <v>0</v>
      </c>
      <c r="AR2516" s="45">
        <f ca="1">COUNTIFS(INDIRECT(Data!$J$2),"A")</f>
        <v>0</v>
      </c>
      <c r="AS2516" s="46">
        <f ca="1">COUNTIFS(INDIRECT(Data!$J$2),"L")</f>
        <v>0</v>
      </c>
      <c r="AT2516" s="47" t="str">
        <f ca="1">IFERROR(Attd_Sheet[[#This Row],[Classes Attended]]/Attd_Sheet[[#This Row],[Column1]],"")</f>
        <v/>
      </c>
      <c r="AU2516" s="26"/>
    </row>
    <row r="2517" spans="1:47" hidden="1" x14ac:dyDescent="0.25">
      <c r="A2517" s="42">
        <f>COUNTIFS(Attd_Sheet[Student ID],Attd_Sheet[[#This Row],[Student ID]])</f>
        <v>0</v>
      </c>
      <c r="B2517" s="13"/>
      <c r="C2517" s="13"/>
      <c r="D2517" s="76"/>
      <c r="E2517" s="75"/>
      <c r="F2517" s="15"/>
      <c r="G2517" s="78"/>
      <c r="H2517" s="15"/>
      <c r="I2517" s="193"/>
      <c r="J2517" s="77"/>
      <c r="K2517" s="4"/>
      <c r="L2517" s="4"/>
      <c r="M2517" s="4"/>
      <c r="N2517" s="185"/>
      <c r="O2517" s="4"/>
      <c r="P2517" s="4"/>
      <c r="Q2517" s="4"/>
      <c r="R2517" s="4"/>
      <c r="S2517" s="4"/>
      <c r="T2517" s="4"/>
      <c r="U2517" s="4"/>
      <c r="V2517" s="4"/>
      <c r="W2517" s="185"/>
      <c r="X2517" s="4"/>
      <c r="Y2517" s="4"/>
      <c r="Z2517" s="4"/>
      <c r="AA2517" s="4"/>
      <c r="AB2517" s="4"/>
      <c r="AC2517" s="4"/>
      <c r="AD2517" s="4"/>
      <c r="AE2517" s="236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5">
        <f ca="1">COUNTIFS(INDIRECT(Data!$J$2),"&lt;&gt;")</f>
        <v>0</v>
      </c>
      <c r="AQ2517" s="45">
        <f ca="1">COUNTIFS(INDIRECT(Data!$J$2),"P")</f>
        <v>0</v>
      </c>
      <c r="AR2517" s="45">
        <f ca="1">COUNTIFS(INDIRECT(Data!$J$2),"A")</f>
        <v>0</v>
      </c>
      <c r="AS2517" s="46">
        <f ca="1">COUNTIFS(INDIRECT(Data!$J$2),"L")</f>
        <v>0</v>
      </c>
      <c r="AT2517" s="47" t="str">
        <f ca="1">IFERROR(Attd_Sheet[[#This Row],[Classes Attended]]/Attd_Sheet[[#This Row],[Column1]],"")</f>
        <v/>
      </c>
      <c r="AU2517" s="26"/>
    </row>
    <row r="2518" spans="1:47" hidden="1" x14ac:dyDescent="0.25">
      <c r="A2518" s="42">
        <f>COUNTIFS(Attd_Sheet[Student ID],Attd_Sheet[[#This Row],[Student ID]])</f>
        <v>0</v>
      </c>
      <c r="B2518" s="13"/>
      <c r="C2518" s="13"/>
      <c r="D2518" s="76"/>
      <c r="E2518" s="75"/>
      <c r="F2518" s="15"/>
      <c r="G2518" s="78"/>
      <c r="H2518" s="15"/>
      <c r="I2518" s="193"/>
      <c r="J2518" s="77"/>
      <c r="K2518" s="4"/>
      <c r="L2518" s="4"/>
      <c r="M2518" s="4"/>
      <c r="N2518" s="185"/>
      <c r="O2518" s="4"/>
      <c r="P2518" s="4"/>
      <c r="Q2518" s="4"/>
      <c r="R2518" s="4"/>
      <c r="S2518" s="4"/>
      <c r="T2518" s="4"/>
      <c r="U2518" s="4"/>
      <c r="V2518" s="4"/>
      <c r="W2518" s="185"/>
      <c r="X2518" s="4"/>
      <c r="Y2518" s="4"/>
      <c r="Z2518" s="4"/>
      <c r="AA2518" s="4"/>
      <c r="AB2518" s="4"/>
      <c r="AC2518" s="4"/>
      <c r="AD2518" s="4"/>
      <c r="AE2518" s="236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5">
        <f ca="1">COUNTIFS(INDIRECT(Data!$J$2),"&lt;&gt;")</f>
        <v>0</v>
      </c>
      <c r="AQ2518" s="45">
        <f ca="1">COUNTIFS(INDIRECT(Data!$J$2),"P")</f>
        <v>0</v>
      </c>
      <c r="AR2518" s="45">
        <f ca="1">COUNTIFS(INDIRECT(Data!$J$2),"A")</f>
        <v>0</v>
      </c>
      <c r="AS2518" s="46">
        <f ca="1">COUNTIFS(INDIRECT(Data!$J$2),"L")</f>
        <v>0</v>
      </c>
      <c r="AT2518" s="47" t="str">
        <f ca="1">IFERROR(Attd_Sheet[[#This Row],[Classes Attended]]/Attd_Sheet[[#This Row],[Column1]],"")</f>
        <v/>
      </c>
      <c r="AU2518" s="26"/>
    </row>
    <row r="2519" spans="1:47" hidden="1" x14ac:dyDescent="0.25">
      <c r="A2519" s="42">
        <f>COUNTIFS(Attd_Sheet[Student ID],Attd_Sheet[[#This Row],[Student ID]])</f>
        <v>0</v>
      </c>
      <c r="B2519" s="13"/>
      <c r="C2519" s="13"/>
      <c r="D2519" s="76"/>
      <c r="E2519" s="75"/>
      <c r="F2519" s="15"/>
      <c r="G2519" s="78"/>
      <c r="H2519" s="15"/>
      <c r="I2519" s="193"/>
      <c r="J2519" s="77"/>
      <c r="K2519" s="4"/>
      <c r="L2519" s="4"/>
      <c r="M2519" s="4"/>
      <c r="N2519" s="185"/>
      <c r="O2519" s="4"/>
      <c r="P2519" s="4"/>
      <c r="Q2519" s="4"/>
      <c r="R2519" s="4"/>
      <c r="S2519" s="4"/>
      <c r="T2519" s="4"/>
      <c r="U2519" s="4"/>
      <c r="V2519" s="4"/>
      <c r="W2519" s="185"/>
      <c r="X2519" s="4"/>
      <c r="Y2519" s="4"/>
      <c r="Z2519" s="4"/>
      <c r="AA2519" s="4"/>
      <c r="AB2519" s="4"/>
      <c r="AC2519" s="4"/>
      <c r="AD2519" s="4"/>
      <c r="AE2519" s="236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5">
        <f ca="1">COUNTIFS(INDIRECT(Data!$J$2),"&lt;&gt;")</f>
        <v>0</v>
      </c>
      <c r="AQ2519" s="45">
        <f ca="1">COUNTIFS(INDIRECT(Data!$J$2),"P")</f>
        <v>0</v>
      </c>
      <c r="AR2519" s="45">
        <f ca="1">COUNTIFS(INDIRECT(Data!$J$2),"A")</f>
        <v>0</v>
      </c>
      <c r="AS2519" s="46">
        <f ca="1">COUNTIFS(INDIRECT(Data!$J$2),"L")</f>
        <v>0</v>
      </c>
      <c r="AT2519" s="47" t="str">
        <f ca="1">IFERROR(Attd_Sheet[[#This Row],[Classes Attended]]/Attd_Sheet[[#This Row],[Column1]],"")</f>
        <v/>
      </c>
      <c r="AU2519" s="26"/>
    </row>
    <row r="2520" spans="1:47" hidden="1" x14ac:dyDescent="0.25">
      <c r="A2520" s="42">
        <f>COUNTIFS(Attd_Sheet[Student ID],Attd_Sheet[[#This Row],[Student ID]])</f>
        <v>0</v>
      </c>
      <c r="B2520" s="13"/>
      <c r="C2520" s="13"/>
      <c r="D2520" s="76"/>
      <c r="E2520" s="75"/>
      <c r="F2520" s="15"/>
      <c r="G2520" s="78"/>
      <c r="H2520" s="15"/>
      <c r="I2520" s="193"/>
      <c r="J2520" s="77"/>
      <c r="K2520" s="4"/>
      <c r="L2520" s="4"/>
      <c r="M2520" s="4"/>
      <c r="N2520" s="185"/>
      <c r="O2520" s="4"/>
      <c r="P2520" s="4"/>
      <c r="Q2520" s="4"/>
      <c r="R2520" s="4"/>
      <c r="S2520" s="4"/>
      <c r="T2520" s="4"/>
      <c r="U2520" s="4"/>
      <c r="V2520" s="4"/>
      <c r="W2520" s="185"/>
      <c r="X2520" s="4"/>
      <c r="Y2520" s="4"/>
      <c r="Z2520" s="4"/>
      <c r="AA2520" s="4"/>
      <c r="AB2520" s="4"/>
      <c r="AC2520" s="4"/>
      <c r="AD2520" s="4"/>
      <c r="AE2520" s="236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5">
        <f ca="1">COUNTIFS(INDIRECT(Data!$J$2),"&lt;&gt;")</f>
        <v>0</v>
      </c>
      <c r="AQ2520" s="45">
        <f ca="1">COUNTIFS(INDIRECT(Data!$J$2),"P")</f>
        <v>0</v>
      </c>
      <c r="AR2520" s="45">
        <f ca="1">COUNTIFS(INDIRECT(Data!$J$2),"A")</f>
        <v>0</v>
      </c>
      <c r="AS2520" s="46">
        <f ca="1">COUNTIFS(INDIRECT(Data!$J$2),"L")</f>
        <v>0</v>
      </c>
      <c r="AT2520" s="47" t="str">
        <f ca="1">IFERROR(Attd_Sheet[[#This Row],[Classes Attended]]/Attd_Sheet[[#This Row],[Column1]],"")</f>
        <v/>
      </c>
      <c r="AU2520" s="26"/>
    </row>
    <row r="2521" spans="1:47" hidden="1" x14ac:dyDescent="0.25">
      <c r="A2521" s="42">
        <f>COUNTIFS(Attd_Sheet[Student ID],Attd_Sheet[[#This Row],[Student ID]])</f>
        <v>0</v>
      </c>
      <c r="B2521" s="13"/>
      <c r="C2521" s="13"/>
      <c r="D2521" s="76"/>
      <c r="E2521" s="75"/>
      <c r="F2521" s="15"/>
      <c r="G2521" s="78"/>
      <c r="H2521" s="15"/>
      <c r="I2521" s="193"/>
      <c r="J2521" s="77"/>
      <c r="K2521" s="4"/>
      <c r="L2521" s="4"/>
      <c r="M2521" s="4"/>
      <c r="N2521" s="185"/>
      <c r="O2521" s="4"/>
      <c r="P2521" s="4"/>
      <c r="Q2521" s="4"/>
      <c r="R2521" s="4"/>
      <c r="S2521" s="4"/>
      <c r="T2521" s="4"/>
      <c r="U2521" s="4"/>
      <c r="V2521" s="4"/>
      <c r="W2521" s="185"/>
      <c r="X2521" s="4"/>
      <c r="Y2521" s="4"/>
      <c r="Z2521" s="4"/>
      <c r="AA2521" s="4"/>
      <c r="AB2521" s="4"/>
      <c r="AC2521" s="4"/>
      <c r="AD2521" s="4"/>
      <c r="AE2521" s="236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5">
        <f ca="1">COUNTIFS(INDIRECT(Data!$J$2),"&lt;&gt;")</f>
        <v>0</v>
      </c>
      <c r="AQ2521" s="45">
        <f ca="1">COUNTIFS(INDIRECT(Data!$J$2),"P")</f>
        <v>0</v>
      </c>
      <c r="AR2521" s="45">
        <f ca="1">COUNTIFS(INDIRECT(Data!$J$2),"A")</f>
        <v>0</v>
      </c>
      <c r="AS2521" s="46">
        <f ca="1">COUNTIFS(INDIRECT(Data!$J$2),"L")</f>
        <v>0</v>
      </c>
      <c r="AT2521" s="47" t="str">
        <f ca="1">IFERROR(Attd_Sheet[[#This Row],[Classes Attended]]/Attd_Sheet[[#This Row],[Column1]],"")</f>
        <v/>
      </c>
      <c r="AU2521" s="26"/>
    </row>
    <row r="2522" spans="1:47" hidden="1" x14ac:dyDescent="0.25">
      <c r="A2522" s="42">
        <f>COUNTIFS(Attd_Sheet[Student ID],Attd_Sheet[[#This Row],[Student ID]])</f>
        <v>0</v>
      </c>
      <c r="B2522" s="13"/>
      <c r="C2522" s="13"/>
      <c r="D2522" s="76"/>
      <c r="E2522" s="75"/>
      <c r="F2522" s="15"/>
      <c r="G2522" s="78"/>
      <c r="H2522" s="15"/>
      <c r="I2522" s="193"/>
      <c r="J2522" s="77"/>
      <c r="K2522" s="4"/>
      <c r="L2522" s="4"/>
      <c r="M2522" s="4"/>
      <c r="N2522" s="185"/>
      <c r="O2522" s="4"/>
      <c r="P2522" s="4"/>
      <c r="Q2522" s="4"/>
      <c r="R2522" s="4"/>
      <c r="S2522" s="4"/>
      <c r="T2522" s="4"/>
      <c r="U2522" s="4"/>
      <c r="V2522" s="4"/>
      <c r="W2522" s="185"/>
      <c r="X2522" s="4"/>
      <c r="Y2522" s="4"/>
      <c r="Z2522" s="4"/>
      <c r="AA2522" s="4"/>
      <c r="AB2522" s="4"/>
      <c r="AC2522" s="4"/>
      <c r="AD2522" s="4"/>
      <c r="AE2522" s="236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5">
        <f ca="1">COUNTIFS(INDIRECT(Data!$J$2),"&lt;&gt;")</f>
        <v>0</v>
      </c>
      <c r="AQ2522" s="45">
        <f ca="1">COUNTIFS(INDIRECT(Data!$J$2),"P")</f>
        <v>0</v>
      </c>
      <c r="AR2522" s="45">
        <f ca="1">COUNTIFS(INDIRECT(Data!$J$2),"A")</f>
        <v>0</v>
      </c>
      <c r="AS2522" s="46">
        <f ca="1">COUNTIFS(INDIRECT(Data!$J$2),"L")</f>
        <v>0</v>
      </c>
      <c r="AT2522" s="47" t="str">
        <f ca="1">IFERROR(Attd_Sheet[[#This Row],[Classes Attended]]/Attd_Sheet[[#This Row],[Column1]],"")</f>
        <v/>
      </c>
      <c r="AU2522" s="26"/>
    </row>
    <row r="2523" spans="1:47" hidden="1" x14ac:dyDescent="0.25">
      <c r="A2523" s="42">
        <f>COUNTIFS(Attd_Sheet[Student ID],Attd_Sheet[[#This Row],[Student ID]])</f>
        <v>0</v>
      </c>
      <c r="B2523" s="13"/>
      <c r="C2523" s="13"/>
      <c r="D2523" s="76"/>
      <c r="E2523" s="75"/>
      <c r="F2523" s="15"/>
      <c r="G2523" s="78"/>
      <c r="H2523" s="15"/>
      <c r="I2523" s="193"/>
      <c r="J2523" s="77"/>
      <c r="K2523" s="4"/>
      <c r="L2523" s="4"/>
      <c r="M2523" s="4"/>
      <c r="N2523" s="185"/>
      <c r="O2523" s="4"/>
      <c r="P2523" s="4"/>
      <c r="Q2523" s="4"/>
      <c r="R2523" s="4"/>
      <c r="S2523" s="4"/>
      <c r="T2523" s="4"/>
      <c r="U2523" s="4"/>
      <c r="V2523" s="4"/>
      <c r="W2523" s="185"/>
      <c r="X2523" s="4"/>
      <c r="Y2523" s="4"/>
      <c r="Z2523" s="4"/>
      <c r="AA2523" s="4"/>
      <c r="AB2523" s="4"/>
      <c r="AC2523" s="4"/>
      <c r="AD2523" s="4"/>
      <c r="AE2523" s="236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5">
        <f ca="1">COUNTIFS(INDIRECT(Data!$J$2),"&lt;&gt;")</f>
        <v>0</v>
      </c>
      <c r="AQ2523" s="45">
        <f ca="1">COUNTIFS(INDIRECT(Data!$J$2),"P")</f>
        <v>0</v>
      </c>
      <c r="AR2523" s="45">
        <f ca="1">COUNTIFS(INDIRECT(Data!$J$2),"A")</f>
        <v>0</v>
      </c>
      <c r="AS2523" s="46">
        <f ca="1">COUNTIFS(INDIRECT(Data!$J$2),"L")</f>
        <v>0</v>
      </c>
      <c r="AT2523" s="47" t="str">
        <f ca="1">IFERROR(Attd_Sheet[[#This Row],[Classes Attended]]/Attd_Sheet[[#This Row],[Column1]],"")</f>
        <v/>
      </c>
      <c r="AU2523" s="26"/>
    </row>
    <row r="2524" spans="1:47" hidden="1" x14ac:dyDescent="0.25">
      <c r="A2524" s="42">
        <f>COUNTIFS(Attd_Sheet[Student ID],Attd_Sheet[[#This Row],[Student ID]])</f>
        <v>0</v>
      </c>
      <c r="B2524" s="13"/>
      <c r="C2524" s="13"/>
      <c r="D2524" s="76"/>
      <c r="E2524" s="75"/>
      <c r="F2524" s="15"/>
      <c r="G2524" s="78"/>
      <c r="H2524" s="15"/>
      <c r="I2524" s="193"/>
      <c r="J2524" s="77"/>
      <c r="K2524" s="4"/>
      <c r="L2524" s="4"/>
      <c r="M2524" s="4"/>
      <c r="N2524" s="185"/>
      <c r="O2524" s="4"/>
      <c r="P2524" s="4"/>
      <c r="Q2524" s="4"/>
      <c r="R2524" s="4"/>
      <c r="S2524" s="4"/>
      <c r="T2524" s="4"/>
      <c r="U2524" s="4"/>
      <c r="V2524" s="4"/>
      <c r="W2524" s="185"/>
      <c r="X2524" s="4"/>
      <c r="Y2524" s="4"/>
      <c r="Z2524" s="4"/>
      <c r="AA2524" s="4"/>
      <c r="AB2524" s="4"/>
      <c r="AC2524" s="4"/>
      <c r="AD2524" s="4"/>
      <c r="AE2524" s="236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5">
        <f ca="1">COUNTIFS(INDIRECT(Data!$J$2),"&lt;&gt;")</f>
        <v>0</v>
      </c>
      <c r="AQ2524" s="45">
        <f ca="1">COUNTIFS(INDIRECT(Data!$J$2),"P")</f>
        <v>0</v>
      </c>
      <c r="AR2524" s="45">
        <f ca="1">COUNTIFS(INDIRECT(Data!$J$2),"A")</f>
        <v>0</v>
      </c>
      <c r="AS2524" s="46">
        <f ca="1">COUNTIFS(INDIRECT(Data!$J$2),"L")</f>
        <v>0</v>
      </c>
      <c r="AT2524" s="47" t="str">
        <f ca="1">IFERROR(Attd_Sheet[[#This Row],[Classes Attended]]/Attd_Sheet[[#This Row],[Column1]],"")</f>
        <v/>
      </c>
      <c r="AU2524" s="26"/>
    </row>
    <row r="2525" spans="1:47" hidden="1" x14ac:dyDescent="0.25">
      <c r="A2525" s="42">
        <f>COUNTIFS(Attd_Sheet[Student ID],Attd_Sheet[[#This Row],[Student ID]])</f>
        <v>0</v>
      </c>
      <c r="B2525" s="13"/>
      <c r="C2525" s="13"/>
      <c r="D2525" s="76"/>
      <c r="E2525" s="75"/>
      <c r="F2525" s="15"/>
      <c r="G2525" s="78"/>
      <c r="H2525" s="15"/>
      <c r="I2525" s="193"/>
      <c r="J2525" s="77"/>
      <c r="K2525" s="4"/>
      <c r="L2525" s="4"/>
      <c r="M2525" s="4"/>
      <c r="N2525" s="185"/>
      <c r="O2525" s="4"/>
      <c r="P2525" s="4"/>
      <c r="Q2525" s="4"/>
      <c r="R2525" s="4"/>
      <c r="S2525" s="4"/>
      <c r="T2525" s="4"/>
      <c r="U2525" s="4"/>
      <c r="V2525" s="4"/>
      <c r="W2525" s="185"/>
      <c r="X2525" s="4"/>
      <c r="Y2525" s="4"/>
      <c r="Z2525" s="4"/>
      <c r="AA2525" s="4"/>
      <c r="AB2525" s="4"/>
      <c r="AC2525" s="4"/>
      <c r="AD2525" s="4"/>
      <c r="AE2525" s="236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5">
        <f ca="1">COUNTIFS(INDIRECT(Data!$J$2),"&lt;&gt;")</f>
        <v>0</v>
      </c>
      <c r="AQ2525" s="45">
        <f ca="1">COUNTIFS(INDIRECT(Data!$J$2),"P")</f>
        <v>0</v>
      </c>
      <c r="AR2525" s="45">
        <f ca="1">COUNTIFS(INDIRECT(Data!$J$2),"A")</f>
        <v>0</v>
      </c>
      <c r="AS2525" s="46">
        <f ca="1">COUNTIFS(INDIRECT(Data!$J$2),"L")</f>
        <v>0</v>
      </c>
      <c r="AT2525" s="47" t="str">
        <f ca="1">IFERROR(Attd_Sheet[[#This Row],[Classes Attended]]/Attd_Sheet[[#This Row],[Column1]],"")</f>
        <v/>
      </c>
      <c r="AU2525" s="26"/>
    </row>
    <row r="2526" spans="1:47" hidden="1" x14ac:dyDescent="0.25">
      <c r="A2526" s="42">
        <f>COUNTIFS(Attd_Sheet[Student ID],Attd_Sheet[[#This Row],[Student ID]])</f>
        <v>0</v>
      </c>
      <c r="B2526" s="13"/>
      <c r="C2526" s="13"/>
      <c r="D2526" s="76"/>
      <c r="E2526" s="75"/>
      <c r="F2526" s="15"/>
      <c r="G2526" s="78"/>
      <c r="H2526" s="15"/>
      <c r="I2526" s="193"/>
      <c r="J2526" s="77"/>
      <c r="K2526" s="4"/>
      <c r="L2526" s="4"/>
      <c r="M2526" s="4"/>
      <c r="N2526" s="185"/>
      <c r="O2526" s="4"/>
      <c r="P2526" s="4"/>
      <c r="Q2526" s="4"/>
      <c r="R2526" s="4"/>
      <c r="S2526" s="4"/>
      <c r="T2526" s="4"/>
      <c r="U2526" s="4"/>
      <c r="V2526" s="4"/>
      <c r="W2526" s="185"/>
      <c r="X2526" s="4"/>
      <c r="Y2526" s="4"/>
      <c r="Z2526" s="4"/>
      <c r="AA2526" s="4"/>
      <c r="AB2526" s="4"/>
      <c r="AC2526" s="4"/>
      <c r="AD2526" s="4"/>
      <c r="AE2526" s="236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5">
        <f ca="1">COUNTIFS(INDIRECT(Data!$J$2),"&lt;&gt;")</f>
        <v>0</v>
      </c>
      <c r="AQ2526" s="45">
        <f ca="1">COUNTIFS(INDIRECT(Data!$J$2),"P")</f>
        <v>0</v>
      </c>
      <c r="AR2526" s="45">
        <f ca="1">COUNTIFS(INDIRECT(Data!$J$2),"A")</f>
        <v>0</v>
      </c>
      <c r="AS2526" s="46">
        <f ca="1">COUNTIFS(INDIRECT(Data!$J$2),"L")</f>
        <v>0</v>
      </c>
      <c r="AT2526" s="47" t="str">
        <f ca="1">IFERROR(Attd_Sheet[[#This Row],[Classes Attended]]/Attd_Sheet[[#This Row],[Column1]],"")</f>
        <v/>
      </c>
      <c r="AU2526" s="26"/>
    </row>
    <row r="2527" spans="1:47" hidden="1" x14ac:dyDescent="0.25">
      <c r="A2527" s="42">
        <f>COUNTIFS(Attd_Sheet[Student ID],Attd_Sheet[[#This Row],[Student ID]])</f>
        <v>0</v>
      </c>
      <c r="B2527" s="13"/>
      <c r="C2527" s="13"/>
      <c r="D2527" s="76"/>
      <c r="E2527" s="75"/>
      <c r="F2527" s="15"/>
      <c r="G2527" s="78"/>
      <c r="H2527" s="15"/>
      <c r="I2527" s="193"/>
      <c r="J2527" s="77"/>
      <c r="K2527" s="4"/>
      <c r="L2527" s="4"/>
      <c r="M2527" s="4"/>
      <c r="N2527" s="185"/>
      <c r="O2527" s="4"/>
      <c r="P2527" s="4"/>
      <c r="Q2527" s="4"/>
      <c r="R2527" s="4"/>
      <c r="S2527" s="4"/>
      <c r="T2527" s="4"/>
      <c r="U2527" s="4"/>
      <c r="V2527" s="4"/>
      <c r="W2527" s="185"/>
      <c r="X2527" s="4"/>
      <c r="Y2527" s="4"/>
      <c r="Z2527" s="4"/>
      <c r="AA2527" s="4"/>
      <c r="AB2527" s="4"/>
      <c r="AC2527" s="4"/>
      <c r="AD2527" s="4"/>
      <c r="AE2527" s="236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5">
        <f ca="1">COUNTIFS(INDIRECT(Data!$J$2),"&lt;&gt;")</f>
        <v>0</v>
      </c>
      <c r="AQ2527" s="45">
        <f ca="1">COUNTIFS(INDIRECT(Data!$J$2),"P")</f>
        <v>0</v>
      </c>
      <c r="AR2527" s="45">
        <f ca="1">COUNTIFS(INDIRECT(Data!$J$2),"A")</f>
        <v>0</v>
      </c>
      <c r="AS2527" s="46">
        <f ca="1">COUNTIFS(INDIRECT(Data!$J$2),"L")</f>
        <v>0</v>
      </c>
      <c r="AT2527" s="47" t="str">
        <f ca="1">IFERROR(Attd_Sheet[[#This Row],[Classes Attended]]/Attd_Sheet[[#This Row],[Column1]],"")</f>
        <v/>
      </c>
      <c r="AU2527" s="26"/>
    </row>
    <row r="2528" spans="1:47" hidden="1" x14ac:dyDescent="0.25">
      <c r="A2528" s="42">
        <f>COUNTIFS(Attd_Sheet[Student ID],Attd_Sheet[[#This Row],[Student ID]])</f>
        <v>0</v>
      </c>
      <c r="B2528" s="13"/>
      <c r="C2528" s="13"/>
      <c r="D2528" s="76"/>
      <c r="E2528" s="75"/>
      <c r="F2528" s="15"/>
      <c r="G2528" s="78"/>
      <c r="H2528" s="15"/>
      <c r="I2528" s="193"/>
      <c r="J2528" s="77"/>
      <c r="K2528" s="4"/>
      <c r="L2528" s="4"/>
      <c r="M2528" s="4"/>
      <c r="N2528" s="185"/>
      <c r="O2528" s="4"/>
      <c r="P2528" s="4"/>
      <c r="Q2528" s="4"/>
      <c r="R2528" s="4"/>
      <c r="S2528" s="4"/>
      <c r="T2528" s="4"/>
      <c r="U2528" s="4"/>
      <c r="V2528" s="4"/>
      <c r="W2528" s="185"/>
      <c r="X2528" s="4"/>
      <c r="Y2528" s="4"/>
      <c r="Z2528" s="4"/>
      <c r="AA2528" s="4"/>
      <c r="AB2528" s="4"/>
      <c r="AC2528" s="4"/>
      <c r="AD2528" s="4"/>
      <c r="AE2528" s="236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5">
        <f ca="1">COUNTIFS(INDIRECT(Data!$J$2),"&lt;&gt;")</f>
        <v>0</v>
      </c>
      <c r="AQ2528" s="45">
        <f ca="1">COUNTIFS(INDIRECT(Data!$J$2),"P")</f>
        <v>0</v>
      </c>
      <c r="AR2528" s="45">
        <f ca="1">COUNTIFS(INDIRECT(Data!$J$2),"A")</f>
        <v>0</v>
      </c>
      <c r="AS2528" s="46">
        <f ca="1">COUNTIFS(INDIRECT(Data!$J$2),"L")</f>
        <v>0</v>
      </c>
      <c r="AT2528" s="47" t="str">
        <f ca="1">IFERROR(Attd_Sheet[[#This Row],[Classes Attended]]/Attd_Sheet[[#This Row],[Column1]],"")</f>
        <v/>
      </c>
      <c r="AU2528" s="26"/>
    </row>
    <row r="2529" spans="1:47" hidden="1" x14ac:dyDescent="0.25">
      <c r="A2529" s="42">
        <f>COUNTIFS(Attd_Sheet[Student ID],Attd_Sheet[[#This Row],[Student ID]])</f>
        <v>0</v>
      </c>
      <c r="B2529" s="13"/>
      <c r="C2529" s="13"/>
      <c r="D2529" s="76"/>
      <c r="E2529" s="75"/>
      <c r="F2529" s="15"/>
      <c r="G2529" s="78"/>
      <c r="H2529" s="15"/>
      <c r="I2529" s="193"/>
      <c r="J2529" s="77"/>
      <c r="K2529" s="4"/>
      <c r="L2529" s="4"/>
      <c r="M2529" s="4"/>
      <c r="N2529" s="185"/>
      <c r="O2529" s="4"/>
      <c r="P2529" s="4"/>
      <c r="Q2529" s="4"/>
      <c r="R2529" s="4"/>
      <c r="S2529" s="4"/>
      <c r="T2529" s="4"/>
      <c r="U2529" s="4"/>
      <c r="V2529" s="4"/>
      <c r="W2529" s="185"/>
      <c r="X2529" s="4"/>
      <c r="Y2529" s="4"/>
      <c r="Z2529" s="4"/>
      <c r="AA2529" s="4"/>
      <c r="AB2529" s="4"/>
      <c r="AC2529" s="4"/>
      <c r="AD2529" s="4"/>
      <c r="AE2529" s="236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5">
        <f ca="1">COUNTIFS(INDIRECT(Data!$J$2),"&lt;&gt;")</f>
        <v>0</v>
      </c>
      <c r="AQ2529" s="45">
        <f ca="1">COUNTIFS(INDIRECT(Data!$J$2),"P")</f>
        <v>0</v>
      </c>
      <c r="AR2529" s="45">
        <f ca="1">COUNTIFS(INDIRECT(Data!$J$2),"A")</f>
        <v>0</v>
      </c>
      <c r="AS2529" s="46">
        <f ca="1">COUNTIFS(INDIRECT(Data!$J$2),"L")</f>
        <v>0</v>
      </c>
      <c r="AT2529" s="47" t="str">
        <f ca="1">IFERROR(Attd_Sheet[[#This Row],[Classes Attended]]/Attd_Sheet[[#This Row],[Column1]],"")</f>
        <v/>
      </c>
      <c r="AU2529" s="26"/>
    </row>
    <row r="2530" spans="1:47" hidden="1" x14ac:dyDescent="0.25">
      <c r="A2530" s="42">
        <f>COUNTIFS(Attd_Sheet[Student ID],Attd_Sheet[[#This Row],[Student ID]])</f>
        <v>0</v>
      </c>
      <c r="B2530" s="13"/>
      <c r="C2530" s="13"/>
      <c r="D2530" s="76"/>
      <c r="E2530" s="75"/>
      <c r="F2530" s="15"/>
      <c r="G2530" s="78"/>
      <c r="H2530" s="15"/>
      <c r="I2530" s="193"/>
      <c r="J2530" s="77"/>
      <c r="K2530" s="4"/>
      <c r="L2530" s="4"/>
      <c r="M2530" s="4"/>
      <c r="N2530" s="185"/>
      <c r="O2530" s="4"/>
      <c r="P2530" s="4"/>
      <c r="Q2530" s="4"/>
      <c r="R2530" s="4"/>
      <c r="S2530" s="4"/>
      <c r="T2530" s="4"/>
      <c r="U2530" s="4"/>
      <c r="V2530" s="4"/>
      <c r="W2530" s="185"/>
      <c r="X2530" s="4"/>
      <c r="Y2530" s="4"/>
      <c r="Z2530" s="4"/>
      <c r="AA2530" s="4"/>
      <c r="AB2530" s="4"/>
      <c r="AC2530" s="4"/>
      <c r="AD2530" s="4"/>
      <c r="AE2530" s="236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5">
        <f ca="1">COUNTIFS(INDIRECT(Data!$J$2),"&lt;&gt;")</f>
        <v>0</v>
      </c>
      <c r="AQ2530" s="45">
        <f ca="1">COUNTIFS(INDIRECT(Data!$J$2),"P")</f>
        <v>0</v>
      </c>
      <c r="AR2530" s="45">
        <f ca="1">COUNTIFS(INDIRECT(Data!$J$2),"A")</f>
        <v>0</v>
      </c>
      <c r="AS2530" s="46">
        <f ca="1">COUNTIFS(INDIRECT(Data!$J$2),"L")</f>
        <v>0</v>
      </c>
      <c r="AT2530" s="47" t="str">
        <f ca="1">IFERROR(Attd_Sheet[[#This Row],[Classes Attended]]/Attd_Sheet[[#This Row],[Column1]],"")</f>
        <v/>
      </c>
      <c r="AU2530" s="26"/>
    </row>
    <row r="2531" spans="1:47" hidden="1" x14ac:dyDescent="0.25">
      <c r="A2531" s="42">
        <f>COUNTIFS(Attd_Sheet[Student ID],Attd_Sheet[[#This Row],[Student ID]])</f>
        <v>0</v>
      </c>
      <c r="B2531" s="13"/>
      <c r="C2531" s="13"/>
      <c r="D2531" s="76"/>
      <c r="E2531" s="75"/>
      <c r="F2531" s="15"/>
      <c r="G2531" s="78"/>
      <c r="H2531" s="15"/>
      <c r="I2531" s="193"/>
      <c r="J2531" s="77"/>
      <c r="K2531" s="4"/>
      <c r="L2531" s="4"/>
      <c r="M2531" s="4"/>
      <c r="N2531" s="185"/>
      <c r="O2531" s="4"/>
      <c r="P2531" s="4"/>
      <c r="Q2531" s="4"/>
      <c r="R2531" s="4"/>
      <c r="S2531" s="4"/>
      <c r="T2531" s="4"/>
      <c r="U2531" s="4"/>
      <c r="V2531" s="4"/>
      <c r="W2531" s="185"/>
      <c r="X2531" s="4"/>
      <c r="Y2531" s="4"/>
      <c r="Z2531" s="4"/>
      <c r="AA2531" s="4"/>
      <c r="AB2531" s="4"/>
      <c r="AC2531" s="4"/>
      <c r="AD2531" s="4"/>
      <c r="AE2531" s="236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5">
        <f ca="1">COUNTIFS(INDIRECT(Data!$J$2),"&lt;&gt;")</f>
        <v>0</v>
      </c>
      <c r="AQ2531" s="45">
        <f ca="1">COUNTIFS(INDIRECT(Data!$J$2),"P")</f>
        <v>0</v>
      </c>
      <c r="AR2531" s="45">
        <f ca="1">COUNTIFS(INDIRECT(Data!$J$2),"A")</f>
        <v>0</v>
      </c>
      <c r="AS2531" s="46">
        <f ca="1">COUNTIFS(INDIRECT(Data!$J$2),"L")</f>
        <v>0</v>
      </c>
      <c r="AT2531" s="47" t="str">
        <f ca="1">IFERROR(Attd_Sheet[[#This Row],[Classes Attended]]/Attd_Sheet[[#This Row],[Column1]],"")</f>
        <v/>
      </c>
      <c r="AU2531" s="26"/>
    </row>
    <row r="2532" spans="1:47" hidden="1" x14ac:dyDescent="0.25">
      <c r="A2532" s="42">
        <f>COUNTIFS(Attd_Sheet[Student ID],Attd_Sheet[[#This Row],[Student ID]])</f>
        <v>0</v>
      </c>
      <c r="B2532" s="13"/>
      <c r="C2532" s="13"/>
      <c r="D2532" s="76"/>
      <c r="E2532" s="75"/>
      <c r="F2532" s="15"/>
      <c r="G2532" s="78"/>
      <c r="H2532" s="15"/>
      <c r="I2532" s="193"/>
      <c r="J2532" s="77"/>
      <c r="K2532" s="4"/>
      <c r="L2532" s="4"/>
      <c r="M2532" s="4"/>
      <c r="N2532" s="185"/>
      <c r="O2532" s="4"/>
      <c r="P2532" s="4"/>
      <c r="Q2532" s="4"/>
      <c r="R2532" s="4"/>
      <c r="S2532" s="4"/>
      <c r="T2532" s="4"/>
      <c r="U2532" s="4"/>
      <c r="V2532" s="4"/>
      <c r="W2532" s="185"/>
      <c r="X2532" s="4"/>
      <c r="Y2532" s="4"/>
      <c r="Z2532" s="4"/>
      <c r="AA2532" s="4"/>
      <c r="AB2532" s="4"/>
      <c r="AC2532" s="4"/>
      <c r="AD2532" s="4"/>
      <c r="AE2532" s="236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5">
        <f ca="1">COUNTIFS(INDIRECT(Data!$J$2),"&lt;&gt;")</f>
        <v>0</v>
      </c>
      <c r="AQ2532" s="45">
        <f ca="1">COUNTIFS(INDIRECT(Data!$J$2),"P")</f>
        <v>0</v>
      </c>
      <c r="AR2532" s="45">
        <f ca="1">COUNTIFS(INDIRECT(Data!$J$2),"A")</f>
        <v>0</v>
      </c>
      <c r="AS2532" s="46">
        <f ca="1">COUNTIFS(INDIRECT(Data!$J$2),"L")</f>
        <v>0</v>
      </c>
      <c r="AT2532" s="47" t="str">
        <f ca="1">IFERROR(Attd_Sheet[[#This Row],[Classes Attended]]/Attd_Sheet[[#This Row],[Column1]],"")</f>
        <v/>
      </c>
      <c r="AU2532" s="26"/>
    </row>
    <row r="2533" spans="1:47" hidden="1" x14ac:dyDescent="0.25">
      <c r="A2533" s="42">
        <f>COUNTIFS(Attd_Sheet[Student ID],Attd_Sheet[[#This Row],[Student ID]])</f>
        <v>0</v>
      </c>
      <c r="B2533" s="13"/>
      <c r="C2533" s="13"/>
      <c r="D2533" s="76"/>
      <c r="E2533" s="75"/>
      <c r="F2533" s="15"/>
      <c r="G2533" s="78"/>
      <c r="H2533" s="15"/>
      <c r="I2533" s="193"/>
      <c r="J2533" s="77"/>
      <c r="K2533" s="4"/>
      <c r="L2533" s="4"/>
      <c r="M2533" s="4"/>
      <c r="N2533" s="185"/>
      <c r="O2533" s="4"/>
      <c r="P2533" s="4"/>
      <c r="Q2533" s="4"/>
      <c r="R2533" s="4"/>
      <c r="S2533" s="4"/>
      <c r="T2533" s="4"/>
      <c r="U2533" s="4"/>
      <c r="V2533" s="4"/>
      <c r="W2533" s="185"/>
      <c r="X2533" s="4"/>
      <c r="Y2533" s="4"/>
      <c r="Z2533" s="4"/>
      <c r="AA2533" s="4"/>
      <c r="AB2533" s="4"/>
      <c r="AC2533" s="4"/>
      <c r="AD2533" s="4"/>
      <c r="AE2533" s="236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5">
        <f ca="1">COUNTIFS(INDIRECT(Data!$J$2),"&lt;&gt;")</f>
        <v>0</v>
      </c>
      <c r="AQ2533" s="45">
        <f ca="1">COUNTIFS(INDIRECT(Data!$J$2),"P")</f>
        <v>0</v>
      </c>
      <c r="AR2533" s="45">
        <f ca="1">COUNTIFS(INDIRECT(Data!$J$2),"A")</f>
        <v>0</v>
      </c>
      <c r="AS2533" s="46">
        <f ca="1">COUNTIFS(INDIRECT(Data!$J$2),"L")</f>
        <v>0</v>
      </c>
      <c r="AT2533" s="47" t="str">
        <f ca="1">IFERROR(Attd_Sheet[[#This Row],[Classes Attended]]/Attd_Sheet[[#This Row],[Column1]],"")</f>
        <v/>
      </c>
      <c r="AU2533" s="26"/>
    </row>
    <row r="2534" spans="1:47" hidden="1" x14ac:dyDescent="0.25">
      <c r="A2534" s="42">
        <f>COUNTIFS(Attd_Sheet[Student ID],Attd_Sheet[[#This Row],[Student ID]])</f>
        <v>0</v>
      </c>
      <c r="B2534" s="13"/>
      <c r="C2534" s="13"/>
      <c r="D2534" s="76"/>
      <c r="E2534" s="75"/>
      <c r="F2534" s="15"/>
      <c r="G2534" s="78"/>
      <c r="H2534" s="15"/>
      <c r="I2534" s="193"/>
      <c r="J2534" s="77"/>
      <c r="K2534" s="4"/>
      <c r="L2534" s="4"/>
      <c r="M2534" s="4"/>
      <c r="N2534" s="185"/>
      <c r="O2534" s="4"/>
      <c r="P2534" s="4"/>
      <c r="Q2534" s="4"/>
      <c r="R2534" s="4"/>
      <c r="S2534" s="4"/>
      <c r="T2534" s="4"/>
      <c r="U2534" s="4"/>
      <c r="V2534" s="4"/>
      <c r="W2534" s="185"/>
      <c r="X2534" s="4"/>
      <c r="Y2534" s="4"/>
      <c r="Z2534" s="4"/>
      <c r="AA2534" s="4"/>
      <c r="AB2534" s="4"/>
      <c r="AC2534" s="4"/>
      <c r="AD2534" s="4"/>
      <c r="AE2534" s="236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5">
        <f ca="1">COUNTIFS(INDIRECT(Data!$J$2),"&lt;&gt;")</f>
        <v>0</v>
      </c>
      <c r="AQ2534" s="45">
        <f ca="1">COUNTIFS(INDIRECT(Data!$J$2),"P")</f>
        <v>0</v>
      </c>
      <c r="AR2534" s="45">
        <f ca="1">COUNTIFS(INDIRECT(Data!$J$2),"A")</f>
        <v>0</v>
      </c>
      <c r="AS2534" s="46">
        <f ca="1">COUNTIFS(INDIRECT(Data!$J$2),"L")</f>
        <v>0</v>
      </c>
      <c r="AT2534" s="47" t="str">
        <f ca="1">IFERROR(Attd_Sheet[[#This Row],[Classes Attended]]/Attd_Sheet[[#This Row],[Column1]],"")</f>
        <v/>
      </c>
      <c r="AU2534" s="26"/>
    </row>
    <row r="2535" spans="1:47" hidden="1" x14ac:dyDescent="0.25">
      <c r="A2535" s="42">
        <f>COUNTIFS(Attd_Sheet[Student ID],Attd_Sheet[[#This Row],[Student ID]])</f>
        <v>0</v>
      </c>
      <c r="B2535" s="13"/>
      <c r="C2535" s="13"/>
      <c r="D2535" s="76"/>
      <c r="E2535" s="75"/>
      <c r="F2535" s="15"/>
      <c r="G2535" s="78"/>
      <c r="H2535" s="15"/>
      <c r="I2535" s="193"/>
      <c r="J2535" s="77"/>
      <c r="K2535" s="4"/>
      <c r="L2535" s="4"/>
      <c r="M2535" s="4"/>
      <c r="N2535" s="185"/>
      <c r="O2535" s="4"/>
      <c r="P2535" s="4"/>
      <c r="Q2535" s="4"/>
      <c r="R2535" s="4"/>
      <c r="S2535" s="4"/>
      <c r="T2535" s="4"/>
      <c r="U2535" s="4"/>
      <c r="V2535" s="4"/>
      <c r="W2535" s="185"/>
      <c r="X2535" s="4"/>
      <c r="Y2535" s="4"/>
      <c r="Z2535" s="4"/>
      <c r="AA2535" s="4"/>
      <c r="AB2535" s="4"/>
      <c r="AC2535" s="4"/>
      <c r="AD2535" s="4"/>
      <c r="AE2535" s="236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5">
        <f ca="1">COUNTIFS(INDIRECT(Data!$J$2),"&lt;&gt;")</f>
        <v>0</v>
      </c>
      <c r="AQ2535" s="45">
        <f ca="1">COUNTIFS(INDIRECT(Data!$J$2),"P")</f>
        <v>0</v>
      </c>
      <c r="AR2535" s="45">
        <f ca="1">COUNTIFS(INDIRECT(Data!$J$2),"A")</f>
        <v>0</v>
      </c>
      <c r="AS2535" s="46">
        <f ca="1">COUNTIFS(INDIRECT(Data!$J$2),"L")</f>
        <v>0</v>
      </c>
      <c r="AT2535" s="47" t="str">
        <f ca="1">IFERROR(Attd_Sheet[[#This Row],[Classes Attended]]/Attd_Sheet[[#This Row],[Column1]],"")</f>
        <v/>
      </c>
      <c r="AU2535" s="26"/>
    </row>
    <row r="2536" spans="1:47" hidden="1" x14ac:dyDescent="0.25">
      <c r="A2536" s="42">
        <f>COUNTIFS(Attd_Sheet[Student ID],Attd_Sheet[[#This Row],[Student ID]])</f>
        <v>0</v>
      </c>
      <c r="B2536" s="13"/>
      <c r="C2536" s="13"/>
      <c r="D2536" s="76"/>
      <c r="E2536" s="75"/>
      <c r="F2536" s="15"/>
      <c r="G2536" s="78"/>
      <c r="H2536" s="15"/>
      <c r="I2536" s="193"/>
      <c r="J2536" s="77"/>
      <c r="K2536" s="4"/>
      <c r="L2536" s="4"/>
      <c r="M2536" s="4"/>
      <c r="N2536" s="185"/>
      <c r="O2536" s="4"/>
      <c r="P2536" s="4"/>
      <c r="Q2536" s="4"/>
      <c r="R2536" s="4"/>
      <c r="S2536" s="4"/>
      <c r="T2536" s="4"/>
      <c r="U2536" s="4"/>
      <c r="V2536" s="4"/>
      <c r="W2536" s="185"/>
      <c r="X2536" s="4"/>
      <c r="Y2536" s="4"/>
      <c r="Z2536" s="4"/>
      <c r="AA2536" s="4"/>
      <c r="AB2536" s="4"/>
      <c r="AC2536" s="4"/>
      <c r="AD2536" s="4"/>
      <c r="AE2536" s="236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5">
        <f ca="1">COUNTIFS(INDIRECT(Data!$J$2),"&lt;&gt;")</f>
        <v>0</v>
      </c>
      <c r="AQ2536" s="45">
        <f ca="1">COUNTIFS(INDIRECT(Data!$J$2),"P")</f>
        <v>0</v>
      </c>
      <c r="AR2536" s="45">
        <f ca="1">COUNTIFS(INDIRECT(Data!$J$2),"A")</f>
        <v>0</v>
      </c>
      <c r="AS2536" s="46">
        <f ca="1">COUNTIFS(INDIRECT(Data!$J$2),"L")</f>
        <v>0</v>
      </c>
      <c r="AT2536" s="47" t="str">
        <f ca="1">IFERROR(Attd_Sheet[[#This Row],[Classes Attended]]/Attd_Sheet[[#This Row],[Column1]],"")</f>
        <v/>
      </c>
      <c r="AU2536" s="26"/>
    </row>
    <row r="2537" spans="1:47" hidden="1" x14ac:dyDescent="0.25">
      <c r="A2537" s="42">
        <f>COUNTIFS(Attd_Sheet[Student ID],Attd_Sheet[[#This Row],[Student ID]])</f>
        <v>0</v>
      </c>
      <c r="B2537" s="13"/>
      <c r="C2537" s="13"/>
      <c r="D2537" s="76"/>
      <c r="E2537" s="75"/>
      <c r="F2537" s="15"/>
      <c r="G2537" s="78"/>
      <c r="H2537" s="15"/>
      <c r="I2537" s="193"/>
      <c r="J2537" s="77"/>
      <c r="K2537" s="4"/>
      <c r="L2537" s="4"/>
      <c r="M2537" s="4"/>
      <c r="N2537" s="185"/>
      <c r="O2537" s="4"/>
      <c r="P2537" s="4"/>
      <c r="Q2537" s="4"/>
      <c r="R2537" s="4"/>
      <c r="S2537" s="4"/>
      <c r="T2537" s="4"/>
      <c r="U2537" s="4"/>
      <c r="V2537" s="4"/>
      <c r="W2537" s="185"/>
      <c r="X2537" s="4"/>
      <c r="Y2537" s="4"/>
      <c r="Z2537" s="4"/>
      <c r="AA2537" s="4"/>
      <c r="AB2537" s="4"/>
      <c r="AC2537" s="4"/>
      <c r="AD2537" s="4"/>
      <c r="AE2537" s="236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5">
        <f ca="1">COUNTIFS(INDIRECT(Data!$J$2),"&lt;&gt;")</f>
        <v>0</v>
      </c>
      <c r="AQ2537" s="45">
        <f ca="1">COUNTIFS(INDIRECT(Data!$J$2),"P")</f>
        <v>0</v>
      </c>
      <c r="AR2537" s="45">
        <f ca="1">COUNTIFS(INDIRECT(Data!$J$2),"A")</f>
        <v>0</v>
      </c>
      <c r="AS2537" s="46">
        <f ca="1">COUNTIFS(INDIRECT(Data!$J$2),"L")</f>
        <v>0</v>
      </c>
      <c r="AT2537" s="47" t="str">
        <f ca="1">IFERROR(Attd_Sheet[[#This Row],[Classes Attended]]/Attd_Sheet[[#This Row],[Column1]],"")</f>
        <v/>
      </c>
      <c r="AU2537" s="26"/>
    </row>
    <row r="2538" spans="1:47" hidden="1" x14ac:dyDescent="0.25">
      <c r="A2538" s="42">
        <f>COUNTIFS(Attd_Sheet[Student ID],Attd_Sheet[[#This Row],[Student ID]])</f>
        <v>0</v>
      </c>
      <c r="B2538" s="13"/>
      <c r="C2538" s="13"/>
      <c r="D2538" s="76"/>
      <c r="E2538" s="75"/>
      <c r="F2538" s="15"/>
      <c r="G2538" s="78"/>
      <c r="H2538" s="15"/>
      <c r="I2538" s="193"/>
      <c r="J2538" s="77"/>
      <c r="K2538" s="4"/>
      <c r="L2538" s="4"/>
      <c r="M2538" s="4"/>
      <c r="N2538" s="185"/>
      <c r="O2538" s="4"/>
      <c r="P2538" s="4"/>
      <c r="Q2538" s="4"/>
      <c r="R2538" s="4"/>
      <c r="S2538" s="4"/>
      <c r="T2538" s="4"/>
      <c r="U2538" s="4"/>
      <c r="V2538" s="4"/>
      <c r="W2538" s="185"/>
      <c r="X2538" s="4"/>
      <c r="Y2538" s="4"/>
      <c r="Z2538" s="4"/>
      <c r="AA2538" s="4"/>
      <c r="AB2538" s="4"/>
      <c r="AC2538" s="4"/>
      <c r="AD2538" s="4"/>
      <c r="AE2538" s="236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5">
        <f ca="1">COUNTIFS(INDIRECT(Data!$J$2),"&lt;&gt;")</f>
        <v>0</v>
      </c>
      <c r="AQ2538" s="45">
        <f ca="1">COUNTIFS(INDIRECT(Data!$J$2),"P")</f>
        <v>0</v>
      </c>
      <c r="AR2538" s="45">
        <f ca="1">COUNTIFS(INDIRECT(Data!$J$2),"A")</f>
        <v>0</v>
      </c>
      <c r="AS2538" s="46">
        <f ca="1">COUNTIFS(INDIRECT(Data!$J$2),"L")</f>
        <v>0</v>
      </c>
      <c r="AT2538" s="47" t="str">
        <f ca="1">IFERROR(Attd_Sheet[[#This Row],[Classes Attended]]/Attd_Sheet[[#This Row],[Column1]],"")</f>
        <v/>
      </c>
      <c r="AU2538" s="26"/>
    </row>
    <row r="2539" spans="1:47" hidden="1" x14ac:dyDescent="0.25">
      <c r="A2539" s="42">
        <f>COUNTIFS(Attd_Sheet[Student ID],Attd_Sheet[[#This Row],[Student ID]])</f>
        <v>0</v>
      </c>
      <c r="B2539" s="13"/>
      <c r="C2539" s="13"/>
      <c r="D2539" s="76"/>
      <c r="E2539" s="75"/>
      <c r="F2539" s="15"/>
      <c r="G2539" s="78"/>
      <c r="H2539" s="15"/>
      <c r="I2539" s="193"/>
      <c r="J2539" s="77"/>
      <c r="K2539" s="4"/>
      <c r="L2539" s="4"/>
      <c r="M2539" s="4"/>
      <c r="N2539" s="185"/>
      <c r="O2539" s="4"/>
      <c r="P2539" s="4"/>
      <c r="Q2539" s="4"/>
      <c r="R2539" s="4"/>
      <c r="S2539" s="4"/>
      <c r="T2539" s="4"/>
      <c r="U2539" s="4"/>
      <c r="V2539" s="4"/>
      <c r="W2539" s="185"/>
      <c r="X2539" s="4"/>
      <c r="Y2539" s="4"/>
      <c r="Z2539" s="4"/>
      <c r="AA2539" s="4"/>
      <c r="AB2539" s="4"/>
      <c r="AC2539" s="4"/>
      <c r="AD2539" s="4"/>
      <c r="AE2539" s="236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5">
        <f ca="1">COUNTIFS(INDIRECT(Data!$J$2),"&lt;&gt;")</f>
        <v>0</v>
      </c>
      <c r="AQ2539" s="45">
        <f ca="1">COUNTIFS(INDIRECT(Data!$J$2),"P")</f>
        <v>0</v>
      </c>
      <c r="AR2539" s="45">
        <f ca="1">COUNTIFS(INDIRECT(Data!$J$2),"A")</f>
        <v>0</v>
      </c>
      <c r="AS2539" s="46">
        <f ca="1">COUNTIFS(INDIRECT(Data!$J$2),"L")</f>
        <v>0</v>
      </c>
      <c r="AT2539" s="47" t="str">
        <f ca="1">IFERROR(Attd_Sheet[[#This Row],[Classes Attended]]/Attd_Sheet[[#This Row],[Column1]],"")</f>
        <v/>
      </c>
      <c r="AU2539" s="26"/>
    </row>
    <row r="2540" spans="1:47" hidden="1" x14ac:dyDescent="0.25">
      <c r="A2540" s="42">
        <f>COUNTIFS(Attd_Sheet[Student ID],Attd_Sheet[[#This Row],[Student ID]])</f>
        <v>0</v>
      </c>
      <c r="B2540" s="13"/>
      <c r="C2540" s="13"/>
      <c r="D2540" s="76"/>
      <c r="E2540" s="75"/>
      <c r="F2540" s="15"/>
      <c r="G2540" s="78"/>
      <c r="H2540" s="15"/>
      <c r="I2540" s="193"/>
      <c r="J2540" s="77"/>
      <c r="K2540" s="4"/>
      <c r="L2540" s="4"/>
      <c r="M2540" s="4"/>
      <c r="N2540" s="185"/>
      <c r="O2540" s="4"/>
      <c r="P2540" s="4"/>
      <c r="Q2540" s="4"/>
      <c r="R2540" s="4"/>
      <c r="S2540" s="4"/>
      <c r="T2540" s="4"/>
      <c r="U2540" s="4"/>
      <c r="V2540" s="4"/>
      <c r="W2540" s="185"/>
      <c r="X2540" s="4"/>
      <c r="Y2540" s="4"/>
      <c r="Z2540" s="4"/>
      <c r="AA2540" s="4"/>
      <c r="AB2540" s="4"/>
      <c r="AC2540" s="4"/>
      <c r="AD2540" s="4"/>
      <c r="AE2540" s="236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5">
        <f ca="1">COUNTIFS(INDIRECT(Data!$J$2),"&lt;&gt;")</f>
        <v>0</v>
      </c>
      <c r="AQ2540" s="45">
        <f ca="1">COUNTIFS(INDIRECT(Data!$J$2),"P")</f>
        <v>0</v>
      </c>
      <c r="AR2540" s="45">
        <f ca="1">COUNTIFS(INDIRECT(Data!$J$2),"A")</f>
        <v>0</v>
      </c>
      <c r="AS2540" s="46">
        <f ca="1">COUNTIFS(INDIRECT(Data!$J$2),"L")</f>
        <v>0</v>
      </c>
      <c r="AT2540" s="47" t="str">
        <f ca="1">IFERROR(Attd_Sheet[[#This Row],[Classes Attended]]/Attd_Sheet[[#This Row],[Column1]],"")</f>
        <v/>
      </c>
      <c r="AU2540" s="26"/>
    </row>
    <row r="2541" spans="1:47" hidden="1" x14ac:dyDescent="0.25">
      <c r="A2541" s="42">
        <f>COUNTIFS(Attd_Sheet[Student ID],Attd_Sheet[[#This Row],[Student ID]])</f>
        <v>0</v>
      </c>
      <c r="B2541" s="13"/>
      <c r="C2541" s="13"/>
      <c r="D2541" s="76"/>
      <c r="E2541" s="75"/>
      <c r="F2541" s="15"/>
      <c r="G2541" s="78"/>
      <c r="H2541" s="15"/>
      <c r="I2541" s="193"/>
      <c r="J2541" s="77"/>
      <c r="K2541" s="4"/>
      <c r="L2541" s="4"/>
      <c r="M2541" s="4"/>
      <c r="N2541" s="185"/>
      <c r="O2541" s="4"/>
      <c r="P2541" s="4"/>
      <c r="Q2541" s="4"/>
      <c r="R2541" s="4"/>
      <c r="S2541" s="4"/>
      <c r="T2541" s="4"/>
      <c r="U2541" s="4"/>
      <c r="V2541" s="4"/>
      <c r="W2541" s="185"/>
      <c r="X2541" s="4"/>
      <c r="Y2541" s="4"/>
      <c r="Z2541" s="4"/>
      <c r="AA2541" s="4"/>
      <c r="AB2541" s="4"/>
      <c r="AC2541" s="4"/>
      <c r="AD2541" s="4"/>
      <c r="AE2541" s="236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5">
        <f ca="1">COUNTIFS(INDIRECT(Data!$J$2),"&lt;&gt;")</f>
        <v>0</v>
      </c>
      <c r="AQ2541" s="45">
        <f ca="1">COUNTIFS(INDIRECT(Data!$J$2),"P")</f>
        <v>0</v>
      </c>
      <c r="AR2541" s="45">
        <f ca="1">COUNTIFS(INDIRECT(Data!$J$2),"A")</f>
        <v>0</v>
      </c>
      <c r="AS2541" s="46">
        <f ca="1">COUNTIFS(INDIRECT(Data!$J$2),"L")</f>
        <v>0</v>
      </c>
      <c r="AT2541" s="47" t="str">
        <f ca="1">IFERROR(Attd_Sheet[[#This Row],[Classes Attended]]/Attd_Sheet[[#This Row],[Column1]],"")</f>
        <v/>
      </c>
      <c r="AU2541" s="26"/>
    </row>
    <row r="2542" spans="1:47" hidden="1" x14ac:dyDescent="0.25">
      <c r="A2542" s="42">
        <f>COUNTIFS(Attd_Sheet[Student ID],Attd_Sheet[[#This Row],[Student ID]])</f>
        <v>0</v>
      </c>
      <c r="B2542" s="13"/>
      <c r="C2542" s="13"/>
      <c r="D2542" s="76"/>
      <c r="E2542" s="75"/>
      <c r="F2542" s="15"/>
      <c r="G2542" s="78"/>
      <c r="H2542" s="15"/>
      <c r="I2542" s="193"/>
      <c r="J2542" s="77"/>
      <c r="K2542" s="4"/>
      <c r="L2542" s="4"/>
      <c r="M2542" s="4"/>
      <c r="N2542" s="185"/>
      <c r="O2542" s="4"/>
      <c r="P2542" s="4"/>
      <c r="Q2542" s="4"/>
      <c r="R2542" s="4"/>
      <c r="S2542" s="4"/>
      <c r="T2542" s="4"/>
      <c r="U2542" s="4"/>
      <c r="V2542" s="4"/>
      <c r="W2542" s="185"/>
      <c r="X2542" s="4"/>
      <c r="Y2542" s="4"/>
      <c r="Z2542" s="4"/>
      <c r="AA2542" s="4"/>
      <c r="AB2542" s="4"/>
      <c r="AC2542" s="4"/>
      <c r="AD2542" s="4"/>
      <c r="AE2542" s="236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5">
        <f ca="1">COUNTIFS(INDIRECT(Data!$J$2),"&lt;&gt;")</f>
        <v>0</v>
      </c>
      <c r="AQ2542" s="45">
        <f ca="1">COUNTIFS(INDIRECT(Data!$J$2),"P")</f>
        <v>0</v>
      </c>
      <c r="AR2542" s="45">
        <f ca="1">COUNTIFS(INDIRECT(Data!$J$2),"A")</f>
        <v>0</v>
      </c>
      <c r="AS2542" s="46">
        <f ca="1">COUNTIFS(INDIRECT(Data!$J$2),"L")</f>
        <v>0</v>
      </c>
      <c r="AT2542" s="47" t="str">
        <f ca="1">IFERROR(Attd_Sheet[[#This Row],[Classes Attended]]/Attd_Sheet[[#This Row],[Column1]],"")</f>
        <v/>
      </c>
      <c r="AU2542" s="26"/>
    </row>
    <row r="2543" spans="1:47" hidden="1" x14ac:dyDescent="0.25">
      <c r="A2543" s="42">
        <f>COUNTIFS(Attd_Sheet[Student ID],Attd_Sheet[[#This Row],[Student ID]])</f>
        <v>0</v>
      </c>
      <c r="B2543" s="13"/>
      <c r="C2543" s="13"/>
      <c r="D2543" s="76"/>
      <c r="E2543" s="75"/>
      <c r="F2543" s="15"/>
      <c r="G2543" s="78"/>
      <c r="H2543" s="15"/>
      <c r="I2543" s="193"/>
      <c r="J2543" s="77"/>
      <c r="K2543" s="4"/>
      <c r="L2543" s="4"/>
      <c r="M2543" s="4"/>
      <c r="N2543" s="185"/>
      <c r="O2543" s="4"/>
      <c r="P2543" s="4"/>
      <c r="Q2543" s="4"/>
      <c r="R2543" s="4"/>
      <c r="S2543" s="4"/>
      <c r="T2543" s="4"/>
      <c r="U2543" s="4"/>
      <c r="V2543" s="4"/>
      <c r="W2543" s="185"/>
      <c r="X2543" s="4"/>
      <c r="Y2543" s="4"/>
      <c r="Z2543" s="4"/>
      <c r="AA2543" s="4"/>
      <c r="AB2543" s="4"/>
      <c r="AC2543" s="4"/>
      <c r="AD2543" s="4"/>
      <c r="AE2543" s="236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5">
        <f ca="1">COUNTIFS(INDIRECT(Data!$J$2),"&lt;&gt;")</f>
        <v>0</v>
      </c>
      <c r="AQ2543" s="45">
        <f ca="1">COUNTIFS(INDIRECT(Data!$J$2),"P")</f>
        <v>0</v>
      </c>
      <c r="AR2543" s="45">
        <f ca="1">COUNTIFS(INDIRECT(Data!$J$2),"A")</f>
        <v>0</v>
      </c>
      <c r="AS2543" s="46">
        <f ca="1">COUNTIFS(INDIRECT(Data!$J$2),"L")</f>
        <v>0</v>
      </c>
      <c r="AT2543" s="47" t="str">
        <f ca="1">IFERROR(Attd_Sheet[[#This Row],[Classes Attended]]/Attd_Sheet[[#This Row],[Column1]],"")</f>
        <v/>
      </c>
      <c r="AU2543" s="26"/>
    </row>
    <row r="2544" spans="1:47" hidden="1" x14ac:dyDescent="0.25">
      <c r="A2544" s="42">
        <f>COUNTIFS(Attd_Sheet[Student ID],Attd_Sheet[[#This Row],[Student ID]])</f>
        <v>0</v>
      </c>
      <c r="B2544" s="13"/>
      <c r="C2544" s="13"/>
      <c r="D2544" s="76"/>
      <c r="E2544" s="75"/>
      <c r="F2544" s="15"/>
      <c r="G2544" s="78"/>
      <c r="H2544" s="15"/>
      <c r="I2544" s="193"/>
      <c r="J2544" s="77"/>
      <c r="K2544" s="4"/>
      <c r="L2544" s="4"/>
      <c r="M2544" s="4"/>
      <c r="N2544" s="185"/>
      <c r="O2544" s="4"/>
      <c r="P2544" s="4"/>
      <c r="Q2544" s="4"/>
      <c r="R2544" s="4"/>
      <c r="S2544" s="4"/>
      <c r="T2544" s="4"/>
      <c r="U2544" s="4"/>
      <c r="V2544" s="4"/>
      <c r="W2544" s="185"/>
      <c r="X2544" s="4"/>
      <c r="Y2544" s="4"/>
      <c r="Z2544" s="4"/>
      <c r="AA2544" s="4"/>
      <c r="AB2544" s="4"/>
      <c r="AC2544" s="4"/>
      <c r="AD2544" s="4"/>
      <c r="AE2544" s="236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5">
        <f ca="1">COUNTIFS(INDIRECT(Data!$J$2),"&lt;&gt;")</f>
        <v>0</v>
      </c>
      <c r="AQ2544" s="45">
        <f ca="1">COUNTIFS(INDIRECT(Data!$J$2),"P")</f>
        <v>0</v>
      </c>
      <c r="AR2544" s="45">
        <f ca="1">COUNTIFS(INDIRECT(Data!$J$2),"A")</f>
        <v>0</v>
      </c>
      <c r="AS2544" s="46">
        <f ca="1">COUNTIFS(INDIRECT(Data!$J$2),"L")</f>
        <v>0</v>
      </c>
      <c r="AT2544" s="47" t="str">
        <f ca="1">IFERROR(Attd_Sheet[[#This Row],[Classes Attended]]/Attd_Sheet[[#This Row],[Column1]],"")</f>
        <v/>
      </c>
      <c r="AU2544" s="26"/>
    </row>
    <row r="2545" spans="1:47" hidden="1" x14ac:dyDescent="0.25">
      <c r="A2545" s="42">
        <f>COUNTIFS(Attd_Sheet[Student ID],Attd_Sheet[[#This Row],[Student ID]])</f>
        <v>0</v>
      </c>
      <c r="B2545" s="13"/>
      <c r="C2545" s="13"/>
      <c r="D2545" s="76"/>
      <c r="E2545" s="75"/>
      <c r="F2545" s="15"/>
      <c r="G2545" s="78"/>
      <c r="H2545" s="15"/>
      <c r="I2545" s="193"/>
      <c r="J2545" s="77"/>
      <c r="K2545" s="4"/>
      <c r="L2545" s="4"/>
      <c r="M2545" s="4"/>
      <c r="N2545" s="185"/>
      <c r="O2545" s="4"/>
      <c r="P2545" s="4"/>
      <c r="Q2545" s="4"/>
      <c r="R2545" s="4"/>
      <c r="S2545" s="4"/>
      <c r="T2545" s="4"/>
      <c r="U2545" s="4"/>
      <c r="V2545" s="4"/>
      <c r="W2545" s="185"/>
      <c r="X2545" s="4"/>
      <c r="Y2545" s="4"/>
      <c r="Z2545" s="4"/>
      <c r="AA2545" s="4"/>
      <c r="AB2545" s="4"/>
      <c r="AC2545" s="4"/>
      <c r="AD2545" s="4"/>
      <c r="AE2545" s="236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5">
        <f ca="1">COUNTIFS(INDIRECT(Data!$J$2),"&lt;&gt;")</f>
        <v>0</v>
      </c>
      <c r="AQ2545" s="45">
        <f ca="1">COUNTIFS(INDIRECT(Data!$J$2),"P")</f>
        <v>0</v>
      </c>
      <c r="AR2545" s="45">
        <f ca="1">COUNTIFS(INDIRECT(Data!$J$2),"A")</f>
        <v>0</v>
      </c>
      <c r="AS2545" s="46">
        <f ca="1">COUNTIFS(INDIRECT(Data!$J$2),"L")</f>
        <v>0</v>
      </c>
      <c r="AT2545" s="47" t="str">
        <f ca="1">IFERROR(Attd_Sheet[[#This Row],[Classes Attended]]/Attd_Sheet[[#This Row],[Column1]],"")</f>
        <v/>
      </c>
      <c r="AU2545" s="26"/>
    </row>
    <row r="2546" spans="1:47" hidden="1" x14ac:dyDescent="0.25">
      <c r="A2546" s="42">
        <f>COUNTIFS(Attd_Sheet[Student ID],Attd_Sheet[[#This Row],[Student ID]])</f>
        <v>0</v>
      </c>
      <c r="B2546" s="13"/>
      <c r="C2546" s="13"/>
      <c r="D2546" s="76"/>
      <c r="E2546" s="75"/>
      <c r="F2546" s="15"/>
      <c r="G2546" s="78"/>
      <c r="H2546" s="15"/>
      <c r="I2546" s="193"/>
      <c r="J2546" s="77"/>
      <c r="K2546" s="4"/>
      <c r="L2546" s="4"/>
      <c r="M2546" s="4"/>
      <c r="N2546" s="185"/>
      <c r="O2546" s="4"/>
      <c r="P2546" s="4"/>
      <c r="Q2546" s="4"/>
      <c r="R2546" s="4"/>
      <c r="S2546" s="4"/>
      <c r="T2546" s="4"/>
      <c r="U2546" s="4"/>
      <c r="V2546" s="4"/>
      <c r="W2546" s="185"/>
      <c r="X2546" s="4"/>
      <c r="Y2546" s="4"/>
      <c r="Z2546" s="4"/>
      <c r="AA2546" s="4"/>
      <c r="AB2546" s="4"/>
      <c r="AC2546" s="4"/>
      <c r="AD2546" s="4"/>
      <c r="AE2546" s="236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5">
        <f ca="1">COUNTIFS(INDIRECT(Data!$J$2),"&lt;&gt;")</f>
        <v>0</v>
      </c>
      <c r="AQ2546" s="45">
        <f ca="1">COUNTIFS(INDIRECT(Data!$J$2),"P")</f>
        <v>0</v>
      </c>
      <c r="AR2546" s="45">
        <f ca="1">COUNTIFS(INDIRECT(Data!$J$2),"A")</f>
        <v>0</v>
      </c>
      <c r="AS2546" s="46">
        <f ca="1">COUNTIFS(INDIRECT(Data!$J$2),"L")</f>
        <v>0</v>
      </c>
      <c r="AT2546" s="47" t="str">
        <f ca="1">IFERROR(Attd_Sheet[[#This Row],[Classes Attended]]/Attd_Sheet[[#This Row],[Column1]],"")</f>
        <v/>
      </c>
      <c r="AU2546" s="26"/>
    </row>
    <row r="2547" spans="1:47" hidden="1" x14ac:dyDescent="0.25">
      <c r="A2547" s="42">
        <f>COUNTIFS(Attd_Sheet[Student ID],Attd_Sheet[[#This Row],[Student ID]])</f>
        <v>0</v>
      </c>
      <c r="B2547" s="13"/>
      <c r="C2547" s="13"/>
      <c r="D2547" s="76"/>
      <c r="E2547" s="75"/>
      <c r="F2547" s="15"/>
      <c r="G2547" s="78"/>
      <c r="H2547" s="15"/>
      <c r="I2547" s="193"/>
      <c r="J2547" s="77"/>
      <c r="K2547" s="4"/>
      <c r="L2547" s="4"/>
      <c r="M2547" s="4"/>
      <c r="N2547" s="185"/>
      <c r="O2547" s="4"/>
      <c r="P2547" s="4"/>
      <c r="Q2547" s="4"/>
      <c r="R2547" s="4"/>
      <c r="S2547" s="4"/>
      <c r="T2547" s="4"/>
      <c r="U2547" s="4"/>
      <c r="V2547" s="4"/>
      <c r="W2547" s="185"/>
      <c r="X2547" s="4"/>
      <c r="Y2547" s="4"/>
      <c r="Z2547" s="4"/>
      <c r="AA2547" s="4"/>
      <c r="AB2547" s="4"/>
      <c r="AC2547" s="4"/>
      <c r="AD2547" s="4"/>
      <c r="AE2547" s="236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5">
        <f ca="1">COUNTIFS(INDIRECT(Data!$J$2),"&lt;&gt;")</f>
        <v>0</v>
      </c>
      <c r="AQ2547" s="45">
        <f ca="1">COUNTIFS(INDIRECT(Data!$J$2),"P")</f>
        <v>0</v>
      </c>
      <c r="AR2547" s="45">
        <f ca="1">COUNTIFS(INDIRECT(Data!$J$2),"A")</f>
        <v>0</v>
      </c>
      <c r="AS2547" s="46">
        <f ca="1">COUNTIFS(INDIRECT(Data!$J$2),"L")</f>
        <v>0</v>
      </c>
      <c r="AT2547" s="47" t="str">
        <f ca="1">IFERROR(Attd_Sheet[[#This Row],[Classes Attended]]/Attd_Sheet[[#This Row],[Column1]],"")</f>
        <v/>
      </c>
      <c r="AU2547" s="26"/>
    </row>
    <row r="2548" spans="1:47" hidden="1" x14ac:dyDescent="0.25">
      <c r="A2548" s="42">
        <f>COUNTIFS(Attd_Sheet[Student ID],Attd_Sheet[[#This Row],[Student ID]])</f>
        <v>0</v>
      </c>
      <c r="B2548" s="13"/>
      <c r="C2548" s="13"/>
      <c r="D2548" s="76"/>
      <c r="E2548" s="75"/>
      <c r="F2548" s="15"/>
      <c r="G2548" s="78"/>
      <c r="H2548" s="15"/>
      <c r="I2548" s="193"/>
      <c r="J2548" s="77"/>
      <c r="K2548" s="4"/>
      <c r="L2548" s="4"/>
      <c r="M2548" s="4"/>
      <c r="N2548" s="185"/>
      <c r="O2548" s="4"/>
      <c r="P2548" s="4"/>
      <c r="Q2548" s="4"/>
      <c r="R2548" s="4"/>
      <c r="S2548" s="4"/>
      <c r="T2548" s="4"/>
      <c r="U2548" s="4"/>
      <c r="V2548" s="4"/>
      <c r="W2548" s="185"/>
      <c r="X2548" s="4"/>
      <c r="Y2548" s="4"/>
      <c r="Z2548" s="4"/>
      <c r="AA2548" s="4"/>
      <c r="AB2548" s="4"/>
      <c r="AC2548" s="4"/>
      <c r="AD2548" s="4"/>
      <c r="AE2548" s="236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5">
        <f ca="1">COUNTIFS(INDIRECT(Data!$J$2),"&lt;&gt;")</f>
        <v>0</v>
      </c>
      <c r="AQ2548" s="45">
        <f ca="1">COUNTIFS(INDIRECT(Data!$J$2),"P")</f>
        <v>0</v>
      </c>
      <c r="AR2548" s="45">
        <f ca="1">COUNTIFS(INDIRECT(Data!$J$2),"A")</f>
        <v>0</v>
      </c>
      <c r="AS2548" s="46">
        <f ca="1">COUNTIFS(INDIRECT(Data!$J$2),"L")</f>
        <v>0</v>
      </c>
      <c r="AT2548" s="47" t="str">
        <f ca="1">IFERROR(Attd_Sheet[[#This Row],[Classes Attended]]/Attd_Sheet[[#This Row],[Column1]],"")</f>
        <v/>
      </c>
      <c r="AU2548" s="26"/>
    </row>
    <row r="2549" spans="1:47" hidden="1" x14ac:dyDescent="0.25">
      <c r="A2549" s="42">
        <f>COUNTIFS(Attd_Sheet[Student ID],Attd_Sheet[[#This Row],[Student ID]])</f>
        <v>0</v>
      </c>
      <c r="B2549" s="13"/>
      <c r="C2549" s="13"/>
      <c r="D2549" s="76"/>
      <c r="E2549" s="75"/>
      <c r="F2549" s="15"/>
      <c r="G2549" s="78"/>
      <c r="H2549" s="15"/>
      <c r="I2549" s="193"/>
      <c r="J2549" s="77"/>
      <c r="K2549" s="4"/>
      <c r="L2549" s="4"/>
      <c r="M2549" s="4"/>
      <c r="N2549" s="185"/>
      <c r="O2549" s="4"/>
      <c r="P2549" s="4"/>
      <c r="Q2549" s="4"/>
      <c r="R2549" s="4"/>
      <c r="S2549" s="4"/>
      <c r="T2549" s="4"/>
      <c r="U2549" s="4"/>
      <c r="V2549" s="4"/>
      <c r="W2549" s="185"/>
      <c r="X2549" s="4"/>
      <c r="Y2549" s="4"/>
      <c r="Z2549" s="4"/>
      <c r="AA2549" s="4"/>
      <c r="AB2549" s="4"/>
      <c r="AC2549" s="4"/>
      <c r="AD2549" s="4"/>
      <c r="AE2549" s="236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5">
        <f ca="1">COUNTIFS(INDIRECT(Data!$J$2),"&lt;&gt;")</f>
        <v>0</v>
      </c>
      <c r="AQ2549" s="45">
        <f ca="1">COUNTIFS(INDIRECT(Data!$J$2),"P")</f>
        <v>0</v>
      </c>
      <c r="AR2549" s="45">
        <f ca="1">COUNTIFS(INDIRECT(Data!$J$2),"A")</f>
        <v>0</v>
      </c>
      <c r="AS2549" s="46">
        <f ca="1">COUNTIFS(INDIRECT(Data!$J$2),"L")</f>
        <v>0</v>
      </c>
      <c r="AT2549" s="47" t="str">
        <f ca="1">IFERROR(Attd_Sheet[[#This Row],[Classes Attended]]/Attd_Sheet[[#This Row],[Column1]],"")</f>
        <v/>
      </c>
      <c r="AU2549" s="26"/>
    </row>
    <row r="2550" spans="1:47" hidden="1" x14ac:dyDescent="0.25">
      <c r="A2550" s="42">
        <f>COUNTIFS(Attd_Sheet[Student ID],Attd_Sheet[[#This Row],[Student ID]])</f>
        <v>0</v>
      </c>
      <c r="B2550" s="13"/>
      <c r="C2550" s="13"/>
      <c r="D2550" s="76"/>
      <c r="E2550" s="75"/>
      <c r="F2550" s="15"/>
      <c r="G2550" s="78"/>
      <c r="H2550" s="15"/>
      <c r="I2550" s="193"/>
      <c r="J2550" s="77"/>
      <c r="K2550" s="4"/>
      <c r="L2550" s="4"/>
      <c r="M2550" s="4"/>
      <c r="N2550" s="185"/>
      <c r="O2550" s="4"/>
      <c r="P2550" s="4"/>
      <c r="Q2550" s="4"/>
      <c r="R2550" s="4"/>
      <c r="S2550" s="4"/>
      <c r="T2550" s="4"/>
      <c r="U2550" s="4"/>
      <c r="V2550" s="4"/>
      <c r="W2550" s="185"/>
      <c r="X2550" s="4"/>
      <c r="Y2550" s="4"/>
      <c r="Z2550" s="4"/>
      <c r="AA2550" s="4"/>
      <c r="AB2550" s="4"/>
      <c r="AC2550" s="4"/>
      <c r="AD2550" s="4"/>
      <c r="AE2550" s="236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5">
        <f ca="1">COUNTIFS(INDIRECT(Data!$J$2),"&lt;&gt;")</f>
        <v>0</v>
      </c>
      <c r="AQ2550" s="45">
        <f ca="1">COUNTIFS(INDIRECT(Data!$J$2),"P")</f>
        <v>0</v>
      </c>
      <c r="AR2550" s="45">
        <f ca="1">COUNTIFS(INDIRECT(Data!$J$2),"A")</f>
        <v>0</v>
      </c>
      <c r="AS2550" s="46">
        <f ca="1">COUNTIFS(INDIRECT(Data!$J$2),"L")</f>
        <v>0</v>
      </c>
      <c r="AT2550" s="47" t="str">
        <f ca="1">IFERROR(Attd_Sheet[[#This Row],[Classes Attended]]/Attd_Sheet[[#This Row],[Column1]],"")</f>
        <v/>
      </c>
      <c r="AU2550" s="26"/>
    </row>
    <row r="2551" spans="1:47" hidden="1" x14ac:dyDescent="0.25">
      <c r="A2551" s="42">
        <f>COUNTIFS(Attd_Sheet[Student ID],Attd_Sheet[[#This Row],[Student ID]])</f>
        <v>0</v>
      </c>
      <c r="B2551" s="13"/>
      <c r="C2551" s="13"/>
      <c r="D2551" s="76"/>
      <c r="E2551" s="75"/>
      <c r="F2551" s="15"/>
      <c r="G2551" s="78"/>
      <c r="H2551" s="15"/>
      <c r="I2551" s="193"/>
      <c r="J2551" s="77"/>
      <c r="K2551" s="4"/>
      <c r="L2551" s="4"/>
      <c r="M2551" s="4"/>
      <c r="N2551" s="185"/>
      <c r="O2551" s="4"/>
      <c r="P2551" s="4"/>
      <c r="Q2551" s="4"/>
      <c r="R2551" s="4"/>
      <c r="S2551" s="4"/>
      <c r="T2551" s="4"/>
      <c r="U2551" s="4"/>
      <c r="V2551" s="4"/>
      <c r="W2551" s="185"/>
      <c r="X2551" s="4"/>
      <c r="Y2551" s="4"/>
      <c r="Z2551" s="4"/>
      <c r="AA2551" s="4"/>
      <c r="AB2551" s="4"/>
      <c r="AC2551" s="4"/>
      <c r="AD2551" s="4"/>
      <c r="AE2551" s="236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5">
        <f ca="1">COUNTIFS(INDIRECT(Data!$J$2),"&lt;&gt;")</f>
        <v>0</v>
      </c>
      <c r="AQ2551" s="45">
        <f ca="1">COUNTIFS(INDIRECT(Data!$J$2),"P")</f>
        <v>0</v>
      </c>
      <c r="AR2551" s="45">
        <f ca="1">COUNTIFS(INDIRECT(Data!$J$2),"A")</f>
        <v>0</v>
      </c>
      <c r="AS2551" s="46">
        <f ca="1">COUNTIFS(INDIRECT(Data!$J$2),"L")</f>
        <v>0</v>
      </c>
      <c r="AT2551" s="47" t="str">
        <f ca="1">IFERROR(Attd_Sheet[[#This Row],[Classes Attended]]/Attd_Sheet[[#This Row],[Column1]],"")</f>
        <v/>
      </c>
      <c r="AU2551" s="26"/>
    </row>
    <row r="2552" spans="1:47" hidden="1" x14ac:dyDescent="0.25">
      <c r="A2552" s="42">
        <f>COUNTIFS(Attd_Sheet[Student ID],Attd_Sheet[[#This Row],[Student ID]])</f>
        <v>0</v>
      </c>
      <c r="B2552" s="13"/>
      <c r="C2552" s="13"/>
      <c r="D2552" s="76"/>
      <c r="E2552" s="75"/>
      <c r="F2552" s="15"/>
      <c r="G2552" s="78"/>
      <c r="H2552" s="15"/>
      <c r="I2552" s="193"/>
      <c r="J2552" s="77"/>
      <c r="K2552" s="4"/>
      <c r="L2552" s="4"/>
      <c r="M2552" s="4"/>
      <c r="N2552" s="185"/>
      <c r="O2552" s="4"/>
      <c r="P2552" s="4"/>
      <c r="Q2552" s="4"/>
      <c r="R2552" s="4"/>
      <c r="S2552" s="4"/>
      <c r="T2552" s="4"/>
      <c r="U2552" s="4"/>
      <c r="V2552" s="4"/>
      <c r="W2552" s="185"/>
      <c r="X2552" s="4"/>
      <c r="Y2552" s="4"/>
      <c r="Z2552" s="4"/>
      <c r="AA2552" s="4"/>
      <c r="AB2552" s="4"/>
      <c r="AC2552" s="4"/>
      <c r="AD2552" s="4"/>
      <c r="AE2552" s="236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5">
        <f ca="1">COUNTIFS(INDIRECT(Data!$J$2),"&lt;&gt;")</f>
        <v>0</v>
      </c>
      <c r="AQ2552" s="45">
        <f ca="1">COUNTIFS(INDIRECT(Data!$J$2),"P")</f>
        <v>0</v>
      </c>
      <c r="AR2552" s="45">
        <f ca="1">COUNTIFS(INDIRECT(Data!$J$2),"A")</f>
        <v>0</v>
      </c>
      <c r="AS2552" s="46">
        <f ca="1">COUNTIFS(INDIRECT(Data!$J$2),"L")</f>
        <v>0</v>
      </c>
      <c r="AT2552" s="47" t="str">
        <f ca="1">IFERROR(Attd_Sheet[[#This Row],[Classes Attended]]/Attd_Sheet[[#This Row],[Column1]],"")</f>
        <v/>
      </c>
      <c r="AU2552" s="26"/>
    </row>
    <row r="2553" spans="1:47" hidden="1" x14ac:dyDescent="0.25">
      <c r="A2553" s="42">
        <f>COUNTIFS(Attd_Sheet[Student ID],Attd_Sheet[[#This Row],[Student ID]])</f>
        <v>0</v>
      </c>
      <c r="B2553" s="13"/>
      <c r="C2553" s="13"/>
      <c r="D2553" s="76"/>
      <c r="E2553" s="75"/>
      <c r="F2553" s="15"/>
      <c r="G2553" s="78"/>
      <c r="H2553" s="15"/>
      <c r="I2553" s="193"/>
      <c r="J2553" s="77"/>
      <c r="K2553" s="4"/>
      <c r="L2553" s="4"/>
      <c r="M2553" s="4"/>
      <c r="N2553" s="185"/>
      <c r="O2553" s="4"/>
      <c r="P2553" s="4"/>
      <c r="Q2553" s="4"/>
      <c r="R2553" s="4"/>
      <c r="S2553" s="4"/>
      <c r="T2553" s="4"/>
      <c r="U2553" s="4"/>
      <c r="V2553" s="4"/>
      <c r="W2553" s="185"/>
      <c r="X2553" s="4"/>
      <c r="Y2553" s="4"/>
      <c r="Z2553" s="4"/>
      <c r="AA2553" s="4"/>
      <c r="AB2553" s="4"/>
      <c r="AC2553" s="4"/>
      <c r="AD2553" s="4"/>
      <c r="AE2553" s="236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5">
        <f ca="1">COUNTIFS(INDIRECT(Data!$J$2),"&lt;&gt;")</f>
        <v>0</v>
      </c>
      <c r="AQ2553" s="45">
        <f ca="1">COUNTIFS(INDIRECT(Data!$J$2),"P")</f>
        <v>0</v>
      </c>
      <c r="AR2553" s="45">
        <f ca="1">COUNTIFS(INDIRECT(Data!$J$2),"A")</f>
        <v>0</v>
      </c>
      <c r="AS2553" s="46">
        <f ca="1">COUNTIFS(INDIRECT(Data!$J$2),"L")</f>
        <v>0</v>
      </c>
      <c r="AT2553" s="47" t="str">
        <f ca="1">IFERROR(Attd_Sheet[[#This Row],[Classes Attended]]/Attd_Sheet[[#This Row],[Column1]],"")</f>
        <v/>
      </c>
      <c r="AU2553" s="26"/>
    </row>
    <row r="2554" spans="1:47" hidden="1" x14ac:dyDescent="0.25">
      <c r="A2554" s="42">
        <f>COUNTIFS(Attd_Sheet[Student ID],Attd_Sheet[[#This Row],[Student ID]])</f>
        <v>0</v>
      </c>
      <c r="B2554" s="13"/>
      <c r="C2554" s="13"/>
      <c r="D2554" s="76"/>
      <c r="E2554" s="75"/>
      <c r="F2554" s="15"/>
      <c r="G2554" s="78"/>
      <c r="H2554" s="15"/>
      <c r="I2554" s="193"/>
      <c r="J2554" s="77"/>
      <c r="K2554" s="4"/>
      <c r="L2554" s="4"/>
      <c r="M2554" s="4"/>
      <c r="N2554" s="185"/>
      <c r="O2554" s="4"/>
      <c r="P2554" s="4"/>
      <c r="Q2554" s="4"/>
      <c r="R2554" s="4"/>
      <c r="S2554" s="4"/>
      <c r="T2554" s="4"/>
      <c r="U2554" s="4"/>
      <c r="V2554" s="4"/>
      <c r="W2554" s="185"/>
      <c r="X2554" s="4"/>
      <c r="Y2554" s="4"/>
      <c r="Z2554" s="4"/>
      <c r="AA2554" s="4"/>
      <c r="AB2554" s="4"/>
      <c r="AC2554" s="4"/>
      <c r="AD2554" s="4"/>
      <c r="AE2554" s="236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5">
        <f ca="1">COUNTIFS(INDIRECT(Data!$J$2),"&lt;&gt;")</f>
        <v>0</v>
      </c>
      <c r="AQ2554" s="45">
        <f ca="1">COUNTIFS(INDIRECT(Data!$J$2),"P")</f>
        <v>0</v>
      </c>
      <c r="AR2554" s="45">
        <f ca="1">COUNTIFS(INDIRECT(Data!$J$2),"A")</f>
        <v>0</v>
      </c>
      <c r="AS2554" s="46">
        <f ca="1">COUNTIFS(INDIRECT(Data!$J$2),"L")</f>
        <v>0</v>
      </c>
      <c r="AT2554" s="47" t="str">
        <f ca="1">IFERROR(Attd_Sheet[[#This Row],[Classes Attended]]/Attd_Sheet[[#This Row],[Column1]],"")</f>
        <v/>
      </c>
      <c r="AU2554" s="26"/>
    </row>
    <row r="2555" spans="1:47" hidden="1" x14ac:dyDescent="0.25">
      <c r="A2555" s="42">
        <f>COUNTIFS(Attd_Sheet[Student ID],Attd_Sheet[[#This Row],[Student ID]])</f>
        <v>0</v>
      </c>
      <c r="B2555" s="13"/>
      <c r="C2555" s="13"/>
      <c r="D2555" s="76"/>
      <c r="E2555" s="75"/>
      <c r="F2555" s="15"/>
      <c r="G2555" s="78"/>
      <c r="H2555" s="15"/>
      <c r="I2555" s="193"/>
      <c r="J2555" s="77"/>
      <c r="K2555" s="4"/>
      <c r="L2555" s="4"/>
      <c r="M2555" s="4"/>
      <c r="N2555" s="185"/>
      <c r="O2555" s="4"/>
      <c r="P2555" s="4"/>
      <c r="Q2555" s="4"/>
      <c r="R2555" s="4"/>
      <c r="S2555" s="4"/>
      <c r="T2555" s="4"/>
      <c r="U2555" s="4"/>
      <c r="V2555" s="4"/>
      <c r="W2555" s="185"/>
      <c r="X2555" s="4"/>
      <c r="Y2555" s="4"/>
      <c r="Z2555" s="4"/>
      <c r="AA2555" s="4"/>
      <c r="AB2555" s="4"/>
      <c r="AC2555" s="4"/>
      <c r="AD2555" s="4"/>
      <c r="AE2555" s="236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5">
        <f ca="1">COUNTIFS(INDIRECT(Data!$J$2),"&lt;&gt;")</f>
        <v>0</v>
      </c>
      <c r="AQ2555" s="45">
        <f ca="1">COUNTIFS(INDIRECT(Data!$J$2),"P")</f>
        <v>0</v>
      </c>
      <c r="AR2555" s="45">
        <f ca="1">COUNTIFS(INDIRECT(Data!$J$2),"A")</f>
        <v>0</v>
      </c>
      <c r="AS2555" s="46">
        <f ca="1">COUNTIFS(INDIRECT(Data!$J$2),"L")</f>
        <v>0</v>
      </c>
      <c r="AT2555" s="47" t="str">
        <f ca="1">IFERROR(Attd_Sheet[[#This Row],[Classes Attended]]/Attd_Sheet[[#This Row],[Column1]],"")</f>
        <v/>
      </c>
      <c r="AU2555" s="26"/>
    </row>
    <row r="2556" spans="1:47" hidden="1" x14ac:dyDescent="0.25">
      <c r="A2556" s="42">
        <f>COUNTIFS(Attd_Sheet[Student ID],Attd_Sheet[[#This Row],[Student ID]])</f>
        <v>0</v>
      </c>
      <c r="B2556" s="13"/>
      <c r="C2556" s="13"/>
      <c r="D2556" s="76"/>
      <c r="E2556" s="75"/>
      <c r="F2556" s="15"/>
      <c r="G2556" s="78"/>
      <c r="H2556" s="15"/>
      <c r="I2556" s="193"/>
      <c r="J2556" s="77"/>
      <c r="K2556" s="4"/>
      <c r="L2556" s="4"/>
      <c r="M2556" s="4"/>
      <c r="N2556" s="185"/>
      <c r="O2556" s="4"/>
      <c r="P2556" s="4"/>
      <c r="Q2556" s="4"/>
      <c r="R2556" s="4"/>
      <c r="S2556" s="4"/>
      <c r="T2556" s="4"/>
      <c r="U2556" s="4"/>
      <c r="V2556" s="4"/>
      <c r="W2556" s="185"/>
      <c r="X2556" s="4"/>
      <c r="Y2556" s="4"/>
      <c r="Z2556" s="4"/>
      <c r="AA2556" s="4"/>
      <c r="AB2556" s="4"/>
      <c r="AC2556" s="4"/>
      <c r="AD2556" s="4"/>
      <c r="AE2556" s="236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5">
        <f ca="1">COUNTIFS(INDIRECT(Data!$J$2),"&lt;&gt;")</f>
        <v>0</v>
      </c>
      <c r="AQ2556" s="45">
        <f ca="1">COUNTIFS(INDIRECT(Data!$J$2),"P")</f>
        <v>0</v>
      </c>
      <c r="AR2556" s="45">
        <f ca="1">COUNTIFS(INDIRECT(Data!$J$2),"A")</f>
        <v>0</v>
      </c>
      <c r="AS2556" s="46">
        <f ca="1">COUNTIFS(INDIRECT(Data!$J$2),"L")</f>
        <v>0</v>
      </c>
      <c r="AT2556" s="47" t="str">
        <f ca="1">IFERROR(Attd_Sheet[[#This Row],[Classes Attended]]/Attd_Sheet[[#This Row],[Column1]],"")</f>
        <v/>
      </c>
      <c r="AU2556" s="26"/>
    </row>
    <row r="2557" spans="1:47" hidden="1" x14ac:dyDescent="0.25">
      <c r="A2557" s="42">
        <f>COUNTIFS(Attd_Sheet[Student ID],Attd_Sheet[[#This Row],[Student ID]])</f>
        <v>0</v>
      </c>
      <c r="B2557" s="13"/>
      <c r="C2557" s="13"/>
      <c r="D2557" s="76"/>
      <c r="E2557" s="75"/>
      <c r="F2557" s="15"/>
      <c r="G2557" s="78"/>
      <c r="H2557" s="15"/>
      <c r="I2557" s="193"/>
      <c r="J2557" s="77"/>
      <c r="K2557" s="4"/>
      <c r="L2557" s="4"/>
      <c r="M2557" s="4"/>
      <c r="N2557" s="185"/>
      <c r="O2557" s="4"/>
      <c r="P2557" s="4"/>
      <c r="Q2557" s="4"/>
      <c r="R2557" s="4"/>
      <c r="S2557" s="4"/>
      <c r="T2557" s="4"/>
      <c r="U2557" s="4"/>
      <c r="V2557" s="4"/>
      <c r="W2557" s="185"/>
      <c r="X2557" s="4"/>
      <c r="Y2557" s="4"/>
      <c r="Z2557" s="4"/>
      <c r="AA2557" s="4"/>
      <c r="AB2557" s="4"/>
      <c r="AC2557" s="4"/>
      <c r="AD2557" s="4"/>
      <c r="AE2557" s="236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5">
        <f ca="1">COUNTIFS(INDIRECT(Data!$J$2),"&lt;&gt;")</f>
        <v>0</v>
      </c>
      <c r="AQ2557" s="45">
        <f ca="1">COUNTIFS(INDIRECT(Data!$J$2),"P")</f>
        <v>0</v>
      </c>
      <c r="AR2557" s="45">
        <f ca="1">COUNTIFS(INDIRECT(Data!$J$2),"A")</f>
        <v>0</v>
      </c>
      <c r="AS2557" s="46">
        <f ca="1">COUNTIFS(INDIRECT(Data!$J$2),"L")</f>
        <v>0</v>
      </c>
      <c r="AT2557" s="47" t="str">
        <f ca="1">IFERROR(Attd_Sheet[[#This Row],[Classes Attended]]/Attd_Sheet[[#This Row],[Column1]],"")</f>
        <v/>
      </c>
      <c r="AU2557" s="26"/>
    </row>
    <row r="2558" spans="1:47" hidden="1" x14ac:dyDescent="0.25">
      <c r="A2558" s="42">
        <f>COUNTIFS(Attd_Sheet[Student ID],Attd_Sheet[[#This Row],[Student ID]])</f>
        <v>0</v>
      </c>
      <c r="B2558" s="13"/>
      <c r="C2558" s="13"/>
      <c r="D2558" s="76"/>
      <c r="E2558" s="75"/>
      <c r="F2558" s="15"/>
      <c r="G2558" s="78"/>
      <c r="H2558" s="15"/>
      <c r="I2558" s="193"/>
      <c r="J2558" s="77"/>
      <c r="K2558" s="4"/>
      <c r="L2558" s="4"/>
      <c r="M2558" s="4"/>
      <c r="N2558" s="185"/>
      <c r="O2558" s="4"/>
      <c r="P2558" s="4"/>
      <c r="Q2558" s="4"/>
      <c r="R2558" s="4"/>
      <c r="S2558" s="4"/>
      <c r="T2558" s="4"/>
      <c r="U2558" s="4"/>
      <c r="V2558" s="4"/>
      <c r="W2558" s="185"/>
      <c r="X2558" s="4"/>
      <c r="Y2558" s="4"/>
      <c r="Z2558" s="4"/>
      <c r="AA2558" s="4"/>
      <c r="AB2558" s="4"/>
      <c r="AC2558" s="4"/>
      <c r="AD2558" s="4"/>
      <c r="AE2558" s="236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5">
        <f ca="1">COUNTIFS(INDIRECT(Data!$J$2),"&lt;&gt;")</f>
        <v>0</v>
      </c>
      <c r="AQ2558" s="45">
        <f ca="1">COUNTIFS(INDIRECT(Data!$J$2),"P")</f>
        <v>0</v>
      </c>
      <c r="AR2558" s="45">
        <f ca="1">COUNTIFS(INDIRECT(Data!$J$2),"A")</f>
        <v>0</v>
      </c>
      <c r="AS2558" s="46">
        <f ca="1">COUNTIFS(INDIRECT(Data!$J$2),"L")</f>
        <v>0</v>
      </c>
      <c r="AT2558" s="47" t="str">
        <f ca="1">IFERROR(Attd_Sheet[[#This Row],[Classes Attended]]/Attd_Sheet[[#This Row],[Column1]],"")</f>
        <v/>
      </c>
      <c r="AU2558" s="26"/>
    </row>
    <row r="2559" spans="1:47" hidden="1" x14ac:dyDescent="0.25">
      <c r="A2559" s="42">
        <f>COUNTIFS(Attd_Sheet[Student ID],Attd_Sheet[[#This Row],[Student ID]])</f>
        <v>0</v>
      </c>
      <c r="B2559" s="13"/>
      <c r="C2559" s="13"/>
      <c r="D2559" s="76"/>
      <c r="E2559" s="75"/>
      <c r="F2559" s="15"/>
      <c r="G2559" s="78"/>
      <c r="H2559" s="15"/>
      <c r="I2559" s="193"/>
      <c r="J2559" s="77"/>
      <c r="K2559" s="4"/>
      <c r="L2559" s="4"/>
      <c r="M2559" s="4"/>
      <c r="N2559" s="185"/>
      <c r="O2559" s="4"/>
      <c r="P2559" s="4"/>
      <c r="Q2559" s="4"/>
      <c r="R2559" s="4"/>
      <c r="S2559" s="4"/>
      <c r="T2559" s="4"/>
      <c r="U2559" s="4"/>
      <c r="V2559" s="4"/>
      <c r="W2559" s="185"/>
      <c r="X2559" s="4"/>
      <c r="Y2559" s="4"/>
      <c r="Z2559" s="4"/>
      <c r="AA2559" s="4"/>
      <c r="AB2559" s="4"/>
      <c r="AC2559" s="4"/>
      <c r="AD2559" s="4"/>
      <c r="AE2559" s="236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5">
        <f ca="1">COUNTIFS(INDIRECT(Data!$J$2),"&lt;&gt;")</f>
        <v>0</v>
      </c>
      <c r="AQ2559" s="45">
        <f ca="1">COUNTIFS(INDIRECT(Data!$J$2),"P")</f>
        <v>0</v>
      </c>
      <c r="AR2559" s="45">
        <f ca="1">COUNTIFS(INDIRECT(Data!$J$2),"A")</f>
        <v>0</v>
      </c>
      <c r="AS2559" s="46">
        <f ca="1">COUNTIFS(INDIRECT(Data!$J$2),"L")</f>
        <v>0</v>
      </c>
      <c r="AT2559" s="47" t="str">
        <f ca="1">IFERROR(Attd_Sheet[[#This Row],[Classes Attended]]/Attd_Sheet[[#This Row],[Column1]],"")</f>
        <v/>
      </c>
      <c r="AU2559" s="26"/>
    </row>
    <row r="2560" spans="1:47" hidden="1" x14ac:dyDescent="0.25">
      <c r="A2560" s="42">
        <f>COUNTIFS(Attd_Sheet[Student ID],Attd_Sheet[[#This Row],[Student ID]])</f>
        <v>0</v>
      </c>
      <c r="B2560" s="13"/>
      <c r="C2560" s="13"/>
      <c r="D2560" s="76"/>
      <c r="E2560" s="75"/>
      <c r="F2560" s="15"/>
      <c r="G2560" s="78"/>
      <c r="H2560" s="15"/>
      <c r="I2560" s="193"/>
      <c r="J2560" s="77"/>
      <c r="K2560" s="4"/>
      <c r="L2560" s="4"/>
      <c r="M2560" s="4"/>
      <c r="N2560" s="185"/>
      <c r="O2560" s="4"/>
      <c r="P2560" s="4"/>
      <c r="Q2560" s="4"/>
      <c r="R2560" s="4"/>
      <c r="S2560" s="4"/>
      <c r="T2560" s="4"/>
      <c r="U2560" s="4"/>
      <c r="V2560" s="4"/>
      <c r="W2560" s="185"/>
      <c r="X2560" s="4"/>
      <c r="Y2560" s="4"/>
      <c r="Z2560" s="4"/>
      <c r="AA2560" s="4"/>
      <c r="AB2560" s="4"/>
      <c r="AC2560" s="4"/>
      <c r="AD2560" s="4"/>
      <c r="AE2560" s="236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5">
        <f ca="1">COUNTIFS(INDIRECT(Data!$J$2),"&lt;&gt;")</f>
        <v>0</v>
      </c>
      <c r="AQ2560" s="45">
        <f ca="1">COUNTIFS(INDIRECT(Data!$J$2),"P")</f>
        <v>0</v>
      </c>
      <c r="AR2560" s="45">
        <f ca="1">COUNTIFS(INDIRECT(Data!$J$2),"A")</f>
        <v>0</v>
      </c>
      <c r="AS2560" s="46">
        <f ca="1">COUNTIFS(INDIRECT(Data!$J$2),"L")</f>
        <v>0</v>
      </c>
      <c r="AT2560" s="47" t="str">
        <f ca="1">IFERROR(Attd_Sheet[[#This Row],[Classes Attended]]/Attd_Sheet[[#This Row],[Column1]],"")</f>
        <v/>
      </c>
      <c r="AU2560" s="26"/>
    </row>
    <row r="2561" spans="1:47" hidden="1" x14ac:dyDescent="0.25">
      <c r="A2561" s="42">
        <f>COUNTIFS(Attd_Sheet[Student ID],Attd_Sheet[[#This Row],[Student ID]])</f>
        <v>0</v>
      </c>
      <c r="B2561" s="13"/>
      <c r="C2561" s="13"/>
      <c r="D2561" s="76"/>
      <c r="E2561" s="75"/>
      <c r="F2561" s="15"/>
      <c r="G2561" s="78"/>
      <c r="H2561" s="15"/>
      <c r="I2561" s="193"/>
      <c r="J2561" s="77"/>
      <c r="K2561" s="4"/>
      <c r="L2561" s="4"/>
      <c r="M2561" s="4"/>
      <c r="N2561" s="185"/>
      <c r="O2561" s="4"/>
      <c r="P2561" s="4"/>
      <c r="Q2561" s="4"/>
      <c r="R2561" s="4"/>
      <c r="S2561" s="4"/>
      <c r="T2561" s="4"/>
      <c r="U2561" s="4"/>
      <c r="V2561" s="4"/>
      <c r="W2561" s="185"/>
      <c r="X2561" s="4"/>
      <c r="Y2561" s="4"/>
      <c r="Z2561" s="4"/>
      <c r="AA2561" s="4"/>
      <c r="AB2561" s="4"/>
      <c r="AC2561" s="4"/>
      <c r="AD2561" s="4"/>
      <c r="AE2561" s="236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5">
        <f ca="1">COUNTIFS(INDIRECT(Data!$J$2),"&lt;&gt;")</f>
        <v>0</v>
      </c>
      <c r="AQ2561" s="45">
        <f ca="1">COUNTIFS(INDIRECT(Data!$J$2),"P")</f>
        <v>0</v>
      </c>
      <c r="AR2561" s="45">
        <f ca="1">COUNTIFS(INDIRECT(Data!$J$2),"A")</f>
        <v>0</v>
      </c>
      <c r="AS2561" s="46">
        <f ca="1">COUNTIFS(INDIRECT(Data!$J$2),"L")</f>
        <v>0</v>
      </c>
      <c r="AT2561" s="47" t="str">
        <f ca="1">IFERROR(Attd_Sheet[[#This Row],[Classes Attended]]/Attd_Sheet[[#This Row],[Column1]],"")</f>
        <v/>
      </c>
      <c r="AU2561" s="26"/>
    </row>
    <row r="2562" spans="1:47" hidden="1" x14ac:dyDescent="0.25">
      <c r="A2562" s="42">
        <f>COUNTIFS(Attd_Sheet[Student ID],Attd_Sheet[[#This Row],[Student ID]])</f>
        <v>0</v>
      </c>
      <c r="B2562" s="13"/>
      <c r="C2562" s="13"/>
      <c r="D2562" s="76"/>
      <c r="E2562" s="75"/>
      <c r="F2562" s="15"/>
      <c r="G2562" s="78"/>
      <c r="H2562" s="15"/>
      <c r="I2562" s="193"/>
      <c r="J2562" s="77"/>
      <c r="K2562" s="4"/>
      <c r="L2562" s="4"/>
      <c r="M2562" s="4"/>
      <c r="N2562" s="185"/>
      <c r="O2562" s="4"/>
      <c r="P2562" s="4"/>
      <c r="Q2562" s="4"/>
      <c r="R2562" s="4"/>
      <c r="S2562" s="4"/>
      <c r="T2562" s="4"/>
      <c r="U2562" s="4"/>
      <c r="V2562" s="4"/>
      <c r="W2562" s="185"/>
      <c r="X2562" s="4"/>
      <c r="Y2562" s="4"/>
      <c r="Z2562" s="4"/>
      <c r="AA2562" s="4"/>
      <c r="AB2562" s="4"/>
      <c r="AC2562" s="4"/>
      <c r="AD2562" s="4"/>
      <c r="AE2562" s="236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5">
        <f ca="1">COUNTIFS(INDIRECT(Data!$J$2),"&lt;&gt;")</f>
        <v>0</v>
      </c>
      <c r="AQ2562" s="45">
        <f ca="1">COUNTIFS(INDIRECT(Data!$J$2),"P")</f>
        <v>0</v>
      </c>
      <c r="AR2562" s="45">
        <f ca="1">COUNTIFS(INDIRECT(Data!$J$2),"A")</f>
        <v>0</v>
      </c>
      <c r="AS2562" s="46">
        <f ca="1">COUNTIFS(INDIRECT(Data!$J$2),"L")</f>
        <v>0</v>
      </c>
      <c r="AT2562" s="47" t="str">
        <f ca="1">IFERROR(Attd_Sheet[[#This Row],[Classes Attended]]/Attd_Sheet[[#This Row],[Column1]],"")</f>
        <v/>
      </c>
      <c r="AU2562" s="26"/>
    </row>
    <row r="2563" spans="1:47" hidden="1" x14ac:dyDescent="0.25">
      <c r="A2563" s="42">
        <f>COUNTIFS(Attd_Sheet[Student ID],Attd_Sheet[[#This Row],[Student ID]])</f>
        <v>0</v>
      </c>
      <c r="B2563" s="13"/>
      <c r="C2563" s="13"/>
      <c r="D2563" s="76"/>
      <c r="E2563" s="75"/>
      <c r="F2563" s="15"/>
      <c r="G2563" s="78"/>
      <c r="H2563" s="15"/>
      <c r="I2563" s="193"/>
      <c r="J2563" s="77"/>
      <c r="K2563" s="4"/>
      <c r="L2563" s="4"/>
      <c r="M2563" s="4"/>
      <c r="N2563" s="185"/>
      <c r="O2563" s="4"/>
      <c r="P2563" s="4"/>
      <c r="Q2563" s="4"/>
      <c r="R2563" s="4"/>
      <c r="S2563" s="4"/>
      <c r="T2563" s="4"/>
      <c r="U2563" s="4"/>
      <c r="V2563" s="4"/>
      <c r="W2563" s="185"/>
      <c r="X2563" s="4"/>
      <c r="Y2563" s="4"/>
      <c r="Z2563" s="4"/>
      <c r="AA2563" s="4"/>
      <c r="AB2563" s="4"/>
      <c r="AC2563" s="4"/>
      <c r="AD2563" s="4"/>
      <c r="AE2563" s="236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5">
        <f ca="1">COUNTIFS(INDIRECT(Data!$J$2),"&lt;&gt;")</f>
        <v>0</v>
      </c>
      <c r="AQ2563" s="45">
        <f ca="1">COUNTIFS(INDIRECT(Data!$J$2),"P")</f>
        <v>0</v>
      </c>
      <c r="AR2563" s="45">
        <f ca="1">COUNTIFS(INDIRECT(Data!$J$2),"A")</f>
        <v>0</v>
      </c>
      <c r="AS2563" s="46">
        <f ca="1">COUNTIFS(INDIRECT(Data!$J$2),"L")</f>
        <v>0</v>
      </c>
      <c r="AT2563" s="47" t="str">
        <f ca="1">IFERROR(Attd_Sheet[[#This Row],[Classes Attended]]/Attd_Sheet[[#This Row],[Column1]],"")</f>
        <v/>
      </c>
      <c r="AU2563" s="26"/>
    </row>
    <row r="2564" spans="1:47" hidden="1" x14ac:dyDescent="0.25">
      <c r="A2564" s="42">
        <f>COUNTIFS(Attd_Sheet[Student ID],Attd_Sheet[[#This Row],[Student ID]])</f>
        <v>0</v>
      </c>
      <c r="B2564" s="13"/>
      <c r="C2564" s="13"/>
      <c r="D2564" s="76"/>
      <c r="E2564" s="75"/>
      <c r="F2564" s="15"/>
      <c r="G2564" s="78"/>
      <c r="H2564" s="15"/>
      <c r="I2564" s="193"/>
      <c r="J2564" s="77"/>
      <c r="K2564" s="4"/>
      <c r="L2564" s="4"/>
      <c r="M2564" s="4"/>
      <c r="N2564" s="185"/>
      <c r="O2564" s="4"/>
      <c r="P2564" s="4"/>
      <c r="Q2564" s="4"/>
      <c r="R2564" s="4"/>
      <c r="S2564" s="4"/>
      <c r="T2564" s="4"/>
      <c r="U2564" s="4"/>
      <c r="V2564" s="4"/>
      <c r="W2564" s="185"/>
      <c r="X2564" s="4"/>
      <c r="Y2564" s="4"/>
      <c r="Z2564" s="4"/>
      <c r="AA2564" s="4"/>
      <c r="AB2564" s="4"/>
      <c r="AC2564" s="4"/>
      <c r="AD2564" s="4"/>
      <c r="AE2564" s="236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5">
        <f ca="1">COUNTIFS(INDIRECT(Data!$J$2),"&lt;&gt;")</f>
        <v>0</v>
      </c>
      <c r="AQ2564" s="45">
        <f ca="1">COUNTIFS(INDIRECT(Data!$J$2),"P")</f>
        <v>0</v>
      </c>
      <c r="AR2564" s="45">
        <f ca="1">COUNTIFS(INDIRECT(Data!$J$2),"A")</f>
        <v>0</v>
      </c>
      <c r="AS2564" s="46">
        <f ca="1">COUNTIFS(INDIRECT(Data!$J$2),"L")</f>
        <v>0</v>
      </c>
      <c r="AT2564" s="47" t="str">
        <f ca="1">IFERROR(Attd_Sheet[[#This Row],[Classes Attended]]/Attd_Sheet[[#This Row],[Column1]],"")</f>
        <v/>
      </c>
      <c r="AU2564" s="26"/>
    </row>
    <row r="2565" spans="1:47" hidden="1" x14ac:dyDescent="0.25">
      <c r="A2565" s="42">
        <f>COUNTIFS(Attd_Sheet[Student ID],Attd_Sheet[[#This Row],[Student ID]])</f>
        <v>0</v>
      </c>
      <c r="B2565" s="13"/>
      <c r="C2565" s="13"/>
      <c r="D2565" s="76"/>
      <c r="E2565" s="75"/>
      <c r="F2565" s="15"/>
      <c r="G2565" s="78"/>
      <c r="H2565" s="15"/>
      <c r="I2565" s="193"/>
      <c r="J2565" s="77"/>
      <c r="K2565" s="4"/>
      <c r="L2565" s="4"/>
      <c r="M2565" s="4"/>
      <c r="N2565" s="185"/>
      <c r="O2565" s="4"/>
      <c r="P2565" s="4"/>
      <c r="Q2565" s="4"/>
      <c r="R2565" s="4"/>
      <c r="S2565" s="4"/>
      <c r="T2565" s="4"/>
      <c r="U2565" s="4"/>
      <c r="V2565" s="4"/>
      <c r="W2565" s="185"/>
      <c r="X2565" s="4"/>
      <c r="Y2565" s="4"/>
      <c r="Z2565" s="4"/>
      <c r="AA2565" s="4"/>
      <c r="AB2565" s="4"/>
      <c r="AC2565" s="4"/>
      <c r="AD2565" s="4"/>
      <c r="AE2565" s="236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5">
        <f ca="1">COUNTIFS(INDIRECT(Data!$J$2),"&lt;&gt;")</f>
        <v>0</v>
      </c>
      <c r="AQ2565" s="45">
        <f ca="1">COUNTIFS(INDIRECT(Data!$J$2),"P")</f>
        <v>0</v>
      </c>
      <c r="AR2565" s="45">
        <f ca="1">COUNTIFS(INDIRECT(Data!$J$2),"A")</f>
        <v>0</v>
      </c>
      <c r="AS2565" s="46">
        <f ca="1">COUNTIFS(INDIRECT(Data!$J$2),"L")</f>
        <v>0</v>
      </c>
      <c r="AT2565" s="47" t="str">
        <f ca="1">IFERROR(Attd_Sheet[[#This Row],[Classes Attended]]/Attd_Sheet[[#This Row],[Column1]],"")</f>
        <v/>
      </c>
      <c r="AU2565" s="26"/>
    </row>
    <row r="2566" spans="1:47" hidden="1" x14ac:dyDescent="0.25">
      <c r="A2566" s="42">
        <f>COUNTIFS(Attd_Sheet[Student ID],Attd_Sheet[[#This Row],[Student ID]])</f>
        <v>0</v>
      </c>
      <c r="B2566" s="13"/>
      <c r="C2566" s="13"/>
      <c r="D2566" s="76"/>
      <c r="E2566" s="75"/>
      <c r="F2566" s="15"/>
      <c r="G2566" s="78"/>
      <c r="H2566" s="15"/>
      <c r="I2566" s="193"/>
      <c r="J2566" s="77"/>
      <c r="K2566" s="4"/>
      <c r="L2566" s="4"/>
      <c r="M2566" s="4"/>
      <c r="N2566" s="185"/>
      <c r="O2566" s="4"/>
      <c r="P2566" s="4"/>
      <c r="Q2566" s="4"/>
      <c r="R2566" s="4"/>
      <c r="S2566" s="4"/>
      <c r="T2566" s="4"/>
      <c r="U2566" s="4"/>
      <c r="V2566" s="4"/>
      <c r="W2566" s="185"/>
      <c r="X2566" s="4"/>
      <c r="Y2566" s="4"/>
      <c r="Z2566" s="4"/>
      <c r="AA2566" s="4"/>
      <c r="AB2566" s="4"/>
      <c r="AC2566" s="4"/>
      <c r="AD2566" s="4"/>
      <c r="AE2566" s="236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5">
        <f ca="1">COUNTIFS(INDIRECT(Data!$J$2),"&lt;&gt;")</f>
        <v>0</v>
      </c>
      <c r="AQ2566" s="45">
        <f ca="1">COUNTIFS(INDIRECT(Data!$J$2),"P")</f>
        <v>0</v>
      </c>
      <c r="AR2566" s="45">
        <f ca="1">COUNTIFS(INDIRECT(Data!$J$2),"A")</f>
        <v>0</v>
      </c>
      <c r="AS2566" s="46">
        <f ca="1">COUNTIFS(INDIRECT(Data!$J$2),"L")</f>
        <v>0</v>
      </c>
      <c r="AT2566" s="47" t="str">
        <f ca="1">IFERROR(Attd_Sheet[[#This Row],[Classes Attended]]/Attd_Sheet[[#This Row],[Column1]],"")</f>
        <v/>
      </c>
      <c r="AU2566" s="26"/>
    </row>
    <row r="2567" spans="1:47" hidden="1" x14ac:dyDescent="0.25">
      <c r="A2567" s="42">
        <f>COUNTIFS(Attd_Sheet[Student ID],Attd_Sheet[[#This Row],[Student ID]])</f>
        <v>0</v>
      </c>
      <c r="B2567" s="13"/>
      <c r="C2567" s="13"/>
      <c r="D2567" s="76"/>
      <c r="E2567" s="75"/>
      <c r="F2567" s="15"/>
      <c r="G2567" s="78"/>
      <c r="H2567" s="15"/>
      <c r="I2567" s="193"/>
      <c r="J2567" s="77"/>
      <c r="K2567" s="4"/>
      <c r="L2567" s="4"/>
      <c r="M2567" s="4"/>
      <c r="N2567" s="185"/>
      <c r="O2567" s="4"/>
      <c r="P2567" s="4"/>
      <c r="Q2567" s="4"/>
      <c r="R2567" s="4"/>
      <c r="S2567" s="4"/>
      <c r="T2567" s="4"/>
      <c r="U2567" s="4"/>
      <c r="V2567" s="4"/>
      <c r="W2567" s="185"/>
      <c r="X2567" s="4"/>
      <c r="Y2567" s="4"/>
      <c r="Z2567" s="4"/>
      <c r="AA2567" s="4"/>
      <c r="AB2567" s="4"/>
      <c r="AC2567" s="4"/>
      <c r="AD2567" s="4"/>
      <c r="AE2567" s="236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5">
        <f ca="1">COUNTIFS(INDIRECT(Data!$J$2),"&lt;&gt;")</f>
        <v>0</v>
      </c>
      <c r="AQ2567" s="45">
        <f ca="1">COUNTIFS(INDIRECT(Data!$J$2),"P")</f>
        <v>0</v>
      </c>
      <c r="AR2567" s="45">
        <f ca="1">COUNTIFS(INDIRECT(Data!$J$2),"A")</f>
        <v>0</v>
      </c>
      <c r="AS2567" s="46">
        <f ca="1">COUNTIFS(INDIRECT(Data!$J$2),"L")</f>
        <v>0</v>
      </c>
      <c r="AT2567" s="47" t="str">
        <f ca="1">IFERROR(Attd_Sheet[[#This Row],[Classes Attended]]/Attd_Sheet[[#This Row],[Column1]],"")</f>
        <v/>
      </c>
      <c r="AU2567" s="26"/>
    </row>
    <row r="2568" spans="1:47" hidden="1" x14ac:dyDescent="0.25">
      <c r="A2568" s="42">
        <f>COUNTIFS(Attd_Sheet[Student ID],Attd_Sheet[[#This Row],[Student ID]])</f>
        <v>0</v>
      </c>
      <c r="B2568" s="13"/>
      <c r="C2568" s="13"/>
      <c r="D2568" s="76"/>
      <c r="E2568" s="75"/>
      <c r="F2568" s="15"/>
      <c r="G2568" s="78"/>
      <c r="H2568" s="15"/>
      <c r="I2568" s="193"/>
      <c r="J2568" s="77"/>
      <c r="K2568" s="4"/>
      <c r="L2568" s="4"/>
      <c r="M2568" s="4"/>
      <c r="N2568" s="185"/>
      <c r="O2568" s="4"/>
      <c r="P2568" s="4"/>
      <c r="Q2568" s="4"/>
      <c r="R2568" s="4"/>
      <c r="S2568" s="4"/>
      <c r="T2568" s="4"/>
      <c r="U2568" s="4"/>
      <c r="V2568" s="4"/>
      <c r="W2568" s="185"/>
      <c r="X2568" s="4"/>
      <c r="Y2568" s="4"/>
      <c r="Z2568" s="4"/>
      <c r="AA2568" s="4"/>
      <c r="AB2568" s="4"/>
      <c r="AC2568" s="4"/>
      <c r="AD2568" s="4"/>
      <c r="AE2568" s="236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5">
        <f ca="1">COUNTIFS(INDIRECT(Data!$J$2),"&lt;&gt;")</f>
        <v>0</v>
      </c>
      <c r="AQ2568" s="45">
        <f ca="1">COUNTIFS(INDIRECT(Data!$J$2),"P")</f>
        <v>0</v>
      </c>
      <c r="AR2568" s="45">
        <f ca="1">COUNTIFS(INDIRECT(Data!$J$2),"A")</f>
        <v>0</v>
      </c>
      <c r="AS2568" s="46">
        <f ca="1">COUNTIFS(INDIRECT(Data!$J$2),"L")</f>
        <v>0</v>
      </c>
      <c r="AT2568" s="47" t="str">
        <f ca="1">IFERROR(Attd_Sheet[[#This Row],[Classes Attended]]/Attd_Sheet[[#This Row],[Column1]],"")</f>
        <v/>
      </c>
      <c r="AU2568" s="26"/>
    </row>
    <row r="2569" spans="1:47" hidden="1" x14ac:dyDescent="0.25">
      <c r="A2569" s="42">
        <f>COUNTIFS(Attd_Sheet[Student ID],Attd_Sheet[[#This Row],[Student ID]])</f>
        <v>0</v>
      </c>
      <c r="B2569" s="13"/>
      <c r="C2569" s="13"/>
      <c r="D2569" s="76"/>
      <c r="E2569" s="75"/>
      <c r="F2569" s="15"/>
      <c r="G2569" s="78"/>
      <c r="H2569" s="15"/>
      <c r="I2569" s="193"/>
      <c r="J2569" s="77"/>
      <c r="K2569" s="4"/>
      <c r="L2569" s="4"/>
      <c r="M2569" s="4"/>
      <c r="N2569" s="185"/>
      <c r="O2569" s="4"/>
      <c r="P2569" s="4"/>
      <c r="Q2569" s="4"/>
      <c r="R2569" s="4"/>
      <c r="S2569" s="4"/>
      <c r="T2569" s="4"/>
      <c r="U2569" s="4"/>
      <c r="V2569" s="4"/>
      <c r="W2569" s="185"/>
      <c r="X2569" s="4"/>
      <c r="Y2569" s="4"/>
      <c r="Z2569" s="4"/>
      <c r="AA2569" s="4"/>
      <c r="AB2569" s="4"/>
      <c r="AC2569" s="4"/>
      <c r="AD2569" s="4"/>
      <c r="AE2569" s="236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5">
        <f ca="1">COUNTIFS(INDIRECT(Data!$J$2),"&lt;&gt;")</f>
        <v>0</v>
      </c>
      <c r="AQ2569" s="45">
        <f ca="1">COUNTIFS(INDIRECT(Data!$J$2),"P")</f>
        <v>0</v>
      </c>
      <c r="AR2569" s="45">
        <f ca="1">COUNTIFS(INDIRECT(Data!$J$2),"A")</f>
        <v>0</v>
      </c>
      <c r="AS2569" s="46">
        <f ca="1">COUNTIFS(INDIRECT(Data!$J$2),"L")</f>
        <v>0</v>
      </c>
      <c r="AT2569" s="47" t="str">
        <f ca="1">IFERROR(Attd_Sheet[[#This Row],[Classes Attended]]/Attd_Sheet[[#This Row],[Column1]],"")</f>
        <v/>
      </c>
      <c r="AU2569" s="26"/>
    </row>
    <row r="2570" spans="1:47" hidden="1" x14ac:dyDescent="0.25">
      <c r="A2570" s="42">
        <f>COUNTIFS(Attd_Sheet[Student ID],Attd_Sheet[[#This Row],[Student ID]])</f>
        <v>0</v>
      </c>
      <c r="B2570" s="13"/>
      <c r="C2570" s="13"/>
      <c r="D2570" s="76"/>
      <c r="E2570" s="75"/>
      <c r="F2570" s="15"/>
      <c r="G2570" s="78"/>
      <c r="H2570" s="15"/>
      <c r="I2570" s="193"/>
      <c r="J2570" s="77"/>
      <c r="K2570" s="4"/>
      <c r="L2570" s="4"/>
      <c r="M2570" s="4"/>
      <c r="N2570" s="185"/>
      <c r="O2570" s="4"/>
      <c r="P2570" s="4"/>
      <c r="Q2570" s="4"/>
      <c r="R2570" s="4"/>
      <c r="S2570" s="4"/>
      <c r="T2570" s="4"/>
      <c r="U2570" s="4"/>
      <c r="V2570" s="4"/>
      <c r="W2570" s="185"/>
      <c r="X2570" s="4"/>
      <c r="Y2570" s="4"/>
      <c r="Z2570" s="4"/>
      <c r="AA2570" s="4"/>
      <c r="AB2570" s="4"/>
      <c r="AC2570" s="4"/>
      <c r="AD2570" s="4"/>
      <c r="AE2570" s="236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5">
        <f ca="1">COUNTIFS(INDIRECT(Data!$J$2),"&lt;&gt;")</f>
        <v>0</v>
      </c>
      <c r="AQ2570" s="45">
        <f ca="1">COUNTIFS(INDIRECT(Data!$J$2),"P")</f>
        <v>0</v>
      </c>
      <c r="AR2570" s="45">
        <f ca="1">COUNTIFS(INDIRECT(Data!$J$2),"A")</f>
        <v>0</v>
      </c>
      <c r="AS2570" s="46">
        <f ca="1">COUNTIFS(INDIRECT(Data!$J$2),"L")</f>
        <v>0</v>
      </c>
      <c r="AT2570" s="47" t="str">
        <f ca="1">IFERROR(Attd_Sheet[[#This Row],[Classes Attended]]/Attd_Sheet[[#This Row],[Column1]],"")</f>
        <v/>
      </c>
      <c r="AU2570" s="26"/>
    </row>
    <row r="2571" spans="1:47" hidden="1" x14ac:dyDescent="0.25">
      <c r="A2571" s="42">
        <f>COUNTIFS(Attd_Sheet[Student ID],Attd_Sheet[[#This Row],[Student ID]])</f>
        <v>0</v>
      </c>
      <c r="B2571" s="13"/>
      <c r="C2571" s="13"/>
      <c r="D2571" s="76"/>
      <c r="E2571" s="75"/>
      <c r="F2571" s="15"/>
      <c r="G2571" s="78"/>
      <c r="H2571" s="15"/>
      <c r="I2571" s="193"/>
      <c r="J2571" s="77"/>
      <c r="K2571" s="4"/>
      <c r="L2571" s="4"/>
      <c r="M2571" s="4"/>
      <c r="N2571" s="185"/>
      <c r="O2571" s="4"/>
      <c r="P2571" s="4"/>
      <c r="Q2571" s="4"/>
      <c r="R2571" s="4"/>
      <c r="S2571" s="4"/>
      <c r="T2571" s="4"/>
      <c r="U2571" s="4"/>
      <c r="V2571" s="4"/>
      <c r="W2571" s="185"/>
      <c r="X2571" s="4"/>
      <c r="Y2571" s="4"/>
      <c r="Z2571" s="4"/>
      <c r="AA2571" s="4"/>
      <c r="AB2571" s="4"/>
      <c r="AC2571" s="4"/>
      <c r="AD2571" s="4"/>
      <c r="AE2571" s="236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5">
        <f ca="1">COUNTIFS(INDIRECT(Data!$J$2),"&lt;&gt;")</f>
        <v>0</v>
      </c>
      <c r="AQ2571" s="45">
        <f ca="1">COUNTIFS(INDIRECT(Data!$J$2),"P")</f>
        <v>0</v>
      </c>
      <c r="AR2571" s="45">
        <f ca="1">COUNTIFS(INDIRECT(Data!$J$2),"A")</f>
        <v>0</v>
      </c>
      <c r="AS2571" s="46">
        <f ca="1">COUNTIFS(INDIRECT(Data!$J$2),"L")</f>
        <v>0</v>
      </c>
      <c r="AT2571" s="47" t="str">
        <f ca="1">IFERROR(Attd_Sheet[[#This Row],[Classes Attended]]/Attd_Sheet[[#This Row],[Column1]],"")</f>
        <v/>
      </c>
      <c r="AU2571" s="26"/>
    </row>
    <row r="2572" spans="1:47" hidden="1" x14ac:dyDescent="0.25">
      <c r="A2572" s="42">
        <f>COUNTIFS(Attd_Sheet[Student ID],Attd_Sheet[[#This Row],[Student ID]])</f>
        <v>0</v>
      </c>
      <c r="B2572" s="13"/>
      <c r="C2572" s="13"/>
      <c r="D2572" s="76"/>
      <c r="E2572" s="75"/>
      <c r="F2572" s="15"/>
      <c r="G2572" s="78"/>
      <c r="H2572" s="15"/>
      <c r="I2572" s="193"/>
      <c r="J2572" s="77"/>
      <c r="K2572" s="4"/>
      <c r="L2572" s="4"/>
      <c r="M2572" s="4"/>
      <c r="N2572" s="185"/>
      <c r="O2572" s="4"/>
      <c r="P2572" s="4"/>
      <c r="Q2572" s="4"/>
      <c r="R2572" s="4"/>
      <c r="S2572" s="4"/>
      <c r="T2572" s="4"/>
      <c r="U2572" s="4"/>
      <c r="V2572" s="4"/>
      <c r="W2572" s="185"/>
      <c r="X2572" s="4"/>
      <c r="Y2572" s="4"/>
      <c r="Z2572" s="4"/>
      <c r="AA2572" s="4"/>
      <c r="AB2572" s="4"/>
      <c r="AC2572" s="4"/>
      <c r="AD2572" s="4"/>
      <c r="AE2572" s="236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5">
        <f ca="1">COUNTIFS(INDIRECT(Data!$J$2),"&lt;&gt;")</f>
        <v>0</v>
      </c>
      <c r="AQ2572" s="45">
        <f ca="1">COUNTIFS(INDIRECT(Data!$J$2),"P")</f>
        <v>0</v>
      </c>
      <c r="AR2572" s="45">
        <f ca="1">COUNTIFS(INDIRECT(Data!$J$2),"A")</f>
        <v>0</v>
      </c>
      <c r="AS2572" s="46">
        <f ca="1">COUNTIFS(INDIRECT(Data!$J$2),"L")</f>
        <v>0</v>
      </c>
      <c r="AT2572" s="47" t="str">
        <f ca="1">IFERROR(Attd_Sheet[[#This Row],[Classes Attended]]/Attd_Sheet[[#This Row],[Column1]],"")</f>
        <v/>
      </c>
      <c r="AU2572" s="26"/>
    </row>
    <row r="2573" spans="1:47" hidden="1" x14ac:dyDescent="0.25">
      <c r="A2573" s="42">
        <f>COUNTIFS(Attd_Sheet[Student ID],Attd_Sheet[[#This Row],[Student ID]])</f>
        <v>0</v>
      </c>
      <c r="B2573" s="13"/>
      <c r="C2573" s="13"/>
      <c r="D2573" s="76"/>
      <c r="E2573" s="75"/>
      <c r="F2573" s="15"/>
      <c r="G2573" s="78"/>
      <c r="H2573" s="15"/>
      <c r="I2573" s="193"/>
      <c r="J2573" s="77"/>
      <c r="K2573" s="4"/>
      <c r="L2573" s="4"/>
      <c r="M2573" s="4"/>
      <c r="N2573" s="185"/>
      <c r="O2573" s="4"/>
      <c r="P2573" s="4"/>
      <c r="Q2573" s="4"/>
      <c r="R2573" s="4"/>
      <c r="S2573" s="4"/>
      <c r="T2573" s="4"/>
      <c r="U2573" s="4"/>
      <c r="V2573" s="4"/>
      <c r="W2573" s="185"/>
      <c r="X2573" s="4"/>
      <c r="Y2573" s="4"/>
      <c r="Z2573" s="4"/>
      <c r="AA2573" s="4"/>
      <c r="AB2573" s="4"/>
      <c r="AC2573" s="4"/>
      <c r="AD2573" s="4"/>
      <c r="AE2573" s="236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5">
        <f ca="1">COUNTIFS(INDIRECT(Data!$J$2),"&lt;&gt;")</f>
        <v>0</v>
      </c>
      <c r="AQ2573" s="45">
        <f ca="1">COUNTIFS(INDIRECT(Data!$J$2),"P")</f>
        <v>0</v>
      </c>
      <c r="AR2573" s="45">
        <f ca="1">COUNTIFS(INDIRECT(Data!$J$2),"A")</f>
        <v>0</v>
      </c>
      <c r="AS2573" s="46">
        <f ca="1">COUNTIFS(INDIRECT(Data!$J$2),"L")</f>
        <v>0</v>
      </c>
      <c r="AT2573" s="47" t="str">
        <f ca="1">IFERROR(Attd_Sheet[[#This Row],[Classes Attended]]/Attd_Sheet[[#This Row],[Column1]],"")</f>
        <v/>
      </c>
      <c r="AU2573" s="26"/>
    </row>
    <row r="2574" spans="1:47" hidden="1" x14ac:dyDescent="0.25">
      <c r="A2574" s="42">
        <f>COUNTIFS(Attd_Sheet[Student ID],Attd_Sheet[[#This Row],[Student ID]])</f>
        <v>0</v>
      </c>
      <c r="B2574" s="13"/>
      <c r="C2574" s="13"/>
      <c r="D2574" s="76"/>
      <c r="E2574" s="75"/>
      <c r="F2574" s="15"/>
      <c r="G2574" s="78"/>
      <c r="H2574" s="15"/>
      <c r="I2574" s="193"/>
      <c r="J2574" s="77"/>
      <c r="K2574" s="4"/>
      <c r="L2574" s="4"/>
      <c r="M2574" s="4"/>
      <c r="N2574" s="185"/>
      <c r="O2574" s="4"/>
      <c r="P2574" s="4"/>
      <c r="Q2574" s="4"/>
      <c r="R2574" s="4"/>
      <c r="S2574" s="4"/>
      <c r="T2574" s="4"/>
      <c r="U2574" s="4"/>
      <c r="V2574" s="4"/>
      <c r="W2574" s="185"/>
      <c r="X2574" s="4"/>
      <c r="Y2574" s="4"/>
      <c r="Z2574" s="4"/>
      <c r="AA2574" s="4"/>
      <c r="AB2574" s="4"/>
      <c r="AC2574" s="4"/>
      <c r="AD2574" s="4"/>
      <c r="AE2574" s="236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5">
        <f ca="1">COUNTIFS(INDIRECT(Data!$J$2),"&lt;&gt;")</f>
        <v>0</v>
      </c>
      <c r="AQ2574" s="45">
        <f ca="1">COUNTIFS(INDIRECT(Data!$J$2),"P")</f>
        <v>0</v>
      </c>
      <c r="AR2574" s="45">
        <f ca="1">COUNTIFS(INDIRECT(Data!$J$2),"A")</f>
        <v>0</v>
      </c>
      <c r="AS2574" s="46">
        <f ca="1">COUNTIFS(INDIRECT(Data!$J$2),"L")</f>
        <v>0</v>
      </c>
      <c r="AT2574" s="47" t="str">
        <f ca="1">IFERROR(Attd_Sheet[[#This Row],[Classes Attended]]/Attd_Sheet[[#This Row],[Column1]],"")</f>
        <v/>
      </c>
      <c r="AU2574" s="26"/>
    </row>
    <row r="2575" spans="1:47" hidden="1" x14ac:dyDescent="0.25">
      <c r="A2575" s="42">
        <f>COUNTIFS(Attd_Sheet[Student ID],Attd_Sheet[[#This Row],[Student ID]])</f>
        <v>0</v>
      </c>
      <c r="B2575" s="13"/>
      <c r="C2575" s="13"/>
      <c r="D2575" s="76"/>
      <c r="E2575" s="75"/>
      <c r="F2575" s="15"/>
      <c r="G2575" s="78"/>
      <c r="H2575" s="15"/>
      <c r="I2575" s="193"/>
      <c r="J2575" s="77"/>
      <c r="K2575" s="4"/>
      <c r="L2575" s="4"/>
      <c r="M2575" s="4"/>
      <c r="N2575" s="185"/>
      <c r="O2575" s="4"/>
      <c r="P2575" s="4"/>
      <c r="Q2575" s="4"/>
      <c r="R2575" s="4"/>
      <c r="S2575" s="4"/>
      <c r="T2575" s="4"/>
      <c r="U2575" s="4"/>
      <c r="V2575" s="4"/>
      <c r="W2575" s="185"/>
      <c r="X2575" s="4"/>
      <c r="Y2575" s="4"/>
      <c r="Z2575" s="4"/>
      <c r="AA2575" s="4"/>
      <c r="AB2575" s="4"/>
      <c r="AC2575" s="4"/>
      <c r="AD2575" s="4"/>
      <c r="AE2575" s="236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5">
        <f ca="1">COUNTIFS(INDIRECT(Data!$J$2),"&lt;&gt;")</f>
        <v>0</v>
      </c>
      <c r="AQ2575" s="45">
        <f ca="1">COUNTIFS(INDIRECT(Data!$J$2),"P")</f>
        <v>0</v>
      </c>
      <c r="AR2575" s="45">
        <f ca="1">COUNTIFS(INDIRECT(Data!$J$2),"A")</f>
        <v>0</v>
      </c>
      <c r="AS2575" s="46">
        <f ca="1">COUNTIFS(INDIRECT(Data!$J$2),"L")</f>
        <v>0</v>
      </c>
      <c r="AT2575" s="47" t="str">
        <f ca="1">IFERROR(Attd_Sheet[[#This Row],[Classes Attended]]/Attd_Sheet[[#This Row],[Column1]],"")</f>
        <v/>
      </c>
      <c r="AU2575" s="26"/>
    </row>
    <row r="2576" spans="1:47" hidden="1" x14ac:dyDescent="0.25">
      <c r="A2576" s="42">
        <f>COUNTIFS(Attd_Sheet[Student ID],Attd_Sheet[[#This Row],[Student ID]])</f>
        <v>0</v>
      </c>
      <c r="B2576" s="13"/>
      <c r="C2576" s="13"/>
      <c r="D2576" s="76"/>
      <c r="E2576" s="75"/>
      <c r="F2576" s="15"/>
      <c r="G2576" s="78"/>
      <c r="H2576" s="15"/>
      <c r="I2576" s="193"/>
      <c r="J2576" s="77"/>
      <c r="K2576" s="4"/>
      <c r="L2576" s="4"/>
      <c r="M2576" s="4"/>
      <c r="N2576" s="185"/>
      <c r="O2576" s="4"/>
      <c r="P2576" s="4"/>
      <c r="Q2576" s="4"/>
      <c r="R2576" s="4"/>
      <c r="S2576" s="4"/>
      <c r="T2576" s="4"/>
      <c r="U2576" s="4"/>
      <c r="V2576" s="4"/>
      <c r="W2576" s="185"/>
      <c r="X2576" s="4"/>
      <c r="Y2576" s="4"/>
      <c r="Z2576" s="4"/>
      <c r="AA2576" s="4"/>
      <c r="AB2576" s="4"/>
      <c r="AC2576" s="4"/>
      <c r="AD2576" s="4"/>
      <c r="AE2576" s="236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5">
        <f ca="1">COUNTIFS(INDIRECT(Data!$J$2),"&lt;&gt;")</f>
        <v>0</v>
      </c>
      <c r="AQ2576" s="45">
        <f ca="1">COUNTIFS(INDIRECT(Data!$J$2),"P")</f>
        <v>0</v>
      </c>
      <c r="AR2576" s="45">
        <f ca="1">COUNTIFS(INDIRECT(Data!$J$2),"A")</f>
        <v>0</v>
      </c>
      <c r="AS2576" s="46">
        <f ca="1">COUNTIFS(INDIRECT(Data!$J$2),"L")</f>
        <v>0</v>
      </c>
      <c r="AT2576" s="47" t="str">
        <f ca="1">IFERROR(Attd_Sheet[[#This Row],[Classes Attended]]/Attd_Sheet[[#This Row],[Column1]],"")</f>
        <v/>
      </c>
      <c r="AU2576" s="26"/>
    </row>
    <row r="2577" spans="1:47" hidden="1" x14ac:dyDescent="0.25">
      <c r="A2577" s="42">
        <f>COUNTIFS(Attd_Sheet[Student ID],Attd_Sheet[[#This Row],[Student ID]])</f>
        <v>0</v>
      </c>
      <c r="B2577" s="13"/>
      <c r="C2577" s="13"/>
      <c r="D2577" s="76"/>
      <c r="E2577" s="75"/>
      <c r="F2577" s="15"/>
      <c r="G2577" s="78"/>
      <c r="H2577" s="15"/>
      <c r="I2577" s="193"/>
      <c r="J2577" s="77"/>
      <c r="K2577" s="4"/>
      <c r="L2577" s="4"/>
      <c r="M2577" s="4"/>
      <c r="N2577" s="185"/>
      <c r="O2577" s="4"/>
      <c r="P2577" s="4"/>
      <c r="Q2577" s="4"/>
      <c r="R2577" s="4"/>
      <c r="S2577" s="4"/>
      <c r="T2577" s="4"/>
      <c r="U2577" s="4"/>
      <c r="V2577" s="4"/>
      <c r="W2577" s="185"/>
      <c r="X2577" s="4"/>
      <c r="Y2577" s="4"/>
      <c r="Z2577" s="4"/>
      <c r="AA2577" s="4"/>
      <c r="AB2577" s="4"/>
      <c r="AC2577" s="4"/>
      <c r="AD2577" s="4"/>
      <c r="AE2577" s="236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5">
        <f ca="1">COUNTIFS(INDIRECT(Data!$J$2),"&lt;&gt;")</f>
        <v>0</v>
      </c>
      <c r="AQ2577" s="45">
        <f ca="1">COUNTIFS(INDIRECT(Data!$J$2),"P")</f>
        <v>0</v>
      </c>
      <c r="AR2577" s="45">
        <f ca="1">COUNTIFS(INDIRECT(Data!$J$2),"A")</f>
        <v>0</v>
      </c>
      <c r="AS2577" s="46">
        <f ca="1">COUNTIFS(INDIRECT(Data!$J$2),"L")</f>
        <v>0</v>
      </c>
      <c r="AT2577" s="47" t="str">
        <f ca="1">IFERROR(Attd_Sheet[[#This Row],[Classes Attended]]/Attd_Sheet[[#This Row],[Column1]],"")</f>
        <v/>
      </c>
      <c r="AU2577" s="26"/>
    </row>
    <row r="2578" spans="1:47" hidden="1" x14ac:dyDescent="0.25">
      <c r="A2578" s="42">
        <f>COUNTIFS(Attd_Sheet[Student ID],Attd_Sheet[[#This Row],[Student ID]])</f>
        <v>0</v>
      </c>
      <c r="B2578" s="13"/>
      <c r="C2578" s="13"/>
      <c r="D2578" s="76"/>
      <c r="E2578" s="75"/>
      <c r="F2578" s="15"/>
      <c r="G2578" s="78"/>
      <c r="H2578" s="15"/>
      <c r="I2578" s="193"/>
      <c r="J2578" s="77"/>
      <c r="K2578" s="4"/>
      <c r="L2578" s="4"/>
      <c r="M2578" s="4"/>
      <c r="N2578" s="185"/>
      <c r="O2578" s="4"/>
      <c r="P2578" s="4"/>
      <c r="Q2578" s="4"/>
      <c r="R2578" s="4"/>
      <c r="S2578" s="4"/>
      <c r="T2578" s="4"/>
      <c r="U2578" s="4"/>
      <c r="V2578" s="4"/>
      <c r="W2578" s="185"/>
      <c r="X2578" s="4"/>
      <c r="Y2578" s="4"/>
      <c r="Z2578" s="4"/>
      <c r="AA2578" s="4"/>
      <c r="AB2578" s="4"/>
      <c r="AC2578" s="4"/>
      <c r="AD2578" s="4"/>
      <c r="AE2578" s="236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5">
        <f ca="1">COUNTIFS(INDIRECT(Data!$J$2),"&lt;&gt;")</f>
        <v>0</v>
      </c>
      <c r="AQ2578" s="45">
        <f ca="1">COUNTIFS(INDIRECT(Data!$J$2),"P")</f>
        <v>0</v>
      </c>
      <c r="AR2578" s="45">
        <f ca="1">COUNTIFS(INDIRECT(Data!$J$2),"A")</f>
        <v>0</v>
      </c>
      <c r="AS2578" s="46">
        <f ca="1">COUNTIFS(INDIRECT(Data!$J$2),"L")</f>
        <v>0</v>
      </c>
      <c r="AT2578" s="47" t="str">
        <f ca="1">IFERROR(Attd_Sheet[[#This Row],[Classes Attended]]/Attd_Sheet[[#This Row],[Column1]],"")</f>
        <v/>
      </c>
      <c r="AU2578" s="26"/>
    </row>
    <row r="2579" spans="1:47" hidden="1" x14ac:dyDescent="0.25">
      <c r="A2579" s="42">
        <f>COUNTIFS(Attd_Sheet[Student ID],Attd_Sheet[[#This Row],[Student ID]])</f>
        <v>0</v>
      </c>
      <c r="B2579" s="13"/>
      <c r="C2579" s="13"/>
      <c r="D2579" s="76"/>
      <c r="E2579" s="75"/>
      <c r="F2579" s="15"/>
      <c r="G2579" s="78"/>
      <c r="H2579" s="15"/>
      <c r="I2579" s="193"/>
      <c r="J2579" s="77"/>
      <c r="K2579" s="4"/>
      <c r="L2579" s="4"/>
      <c r="M2579" s="4"/>
      <c r="N2579" s="185"/>
      <c r="O2579" s="4"/>
      <c r="P2579" s="4"/>
      <c r="Q2579" s="4"/>
      <c r="R2579" s="4"/>
      <c r="S2579" s="4"/>
      <c r="T2579" s="4"/>
      <c r="U2579" s="4"/>
      <c r="V2579" s="4"/>
      <c r="W2579" s="185"/>
      <c r="X2579" s="4"/>
      <c r="Y2579" s="4"/>
      <c r="Z2579" s="4"/>
      <c r="AA2579" s="4"/>
      <c r="AB2579" s="4"/>
      <c r="AC2579" s="4"/>
      <c r="AD2579" s="4"/>
      <c r="AE2579" s="236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5">
        <f ca="1">COUNTIFS(INDIRECT(Data!$J$2),"&lt;&gt;")</f>
        <v>0</v>
      </c>
      <c r="AQ2579" s="45">
        <f ca="1">COUNTIFS(INDIRECT(Data!$J$2),"P")</f>
        <v>0</v>
      </c>
      <c r="AR2579" s="45">
        <f ca="1">COUNTIFS(INDIRECT(Data!$J$2),"A")</f>
        <v>0</v>
      </c>
      <c r="AS2579" s="46">
        <f ca="1">COUNTIFS(INDIRECT(Data!$J$2),"L")</f>
        <v>0</v>
      </c>
      <c r="AT2579" s="47" t="str">
        <f ca="1">IFERROR(Attd_Sheet[[#This Row],[Classes Attended]]/Attd_Sheet[[#This Row],[Column1]],"")</f>
        <v/>
      </c>
      <c r="AU2579" s="26"/>
    </row>
    <row r="2580" spans="1:47" hidden="1" x14ac:dyDescent="0.25">
      <c r="A2580" s="42">
        <f>COUNTIFS(Attd_Sheet[Student ID],Attd_Sheet[[#This Row],[Student ID]])</f>
        <v>0</v>
      </c>
      <c r="B2580" s="13"/>
      <c r="C2580" s="13"/>
      <c r="D2580" s="76"/>
      <c r="E2580" s="75"/>
      <c r="F2580" s="15"/>
      <c r="G2580" s="78"/>
      <c r="H2580" s="15"/>
      <c r="I2580" s="193"/>
      <c r="J2580" s="77"/>
      <c r="K2580" s="4"/>
      <c r="L2580" s="4"/>
      <c r="M2580" s="4"/>
      <c r="N2580" s="185"/>
      <c r="O2580" s="4"/>
      <c r="P2580" s="4"/>
      <c r="Q2580" s="4"/>
      <c r="R2580" s="4"/>
      <c r="S2580" s="4"/>
      <c r="T2580" s="4"/>
      <c r="U2580" s="4"/>
      <c r="V2580" s="4"/>
      <c r="W2580" s="185"/>
      <c r="X2580" s="4"/>
      <c r="Y2580" s="4"/>
      <c r="Z2580" s="4"/>
      <c r="AA2580" s="4"/>
      <c r="AB2580" s="4"/>
      <c r="AC2580" s="4"/>
      <c r="AD2580" s="4"/>
      <c r="AE2580" s="236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5">
        <f ca="1">COUNTIFS(INDIRECT(Data!$J$2),"&lt;&gt;")</f>
        <v>0</v>
      </c>
      <c r="AQ2580" s="45">
        <f ca="1">COUNTIFS(INDIRECT(Data!$J$2),"P")</f>
        <v>0</v>
      </c>
      <c r="AR2580" s="45">
        <f ca="1">COUNTIFS(INDIRECT(Data!$J$2),"A")</f>
        <v>0</v>
      </c>
      <c r="AS2580" s="46">
        <f ca="1">COUNTIFS(INDIRECT(Data!$J$2),"L")</f>
        <v>0</v>
      </c>
      <c r="AT2580" s="47" t="str">
        <f ca="1">IFERROR(Attd_Sheet[[#This Row],[Classes Attended]]/Attd_Sheet[[#This Row],[Column1]],"")</f>
        <v/>
      </c>
      <c r="AU2580" s="26"/>
    </row>
    <row r="2581" spans="1:47" hidden="1" x14ac:dyDescent="0.25">
      <c r="A2581" s="42">
        <f>COUNTIFS(Attd_Sheet[Student ID],Attd_Sheet[[#This Row],[Student ID]])</f>
        <v>0</v>
      </c>
      <c r="B2581" s="13"/>
      <c r="C2581" s="13"/>
      <c r="D2581" s="76"/>
      <c r="E2581" s="75"/>
      <c r="F2581" s="15"/>
      <c r="G2581" s="78"/>
      <c r="H2581" s="15"/>
      <c r="I2581" s="193"/>
      <c r="J2581" s="77"/>
      <c r="K2581" s="4"/>
      <c r="L2581" s="4"/>
      <c r="M2581" s="4"/>
      <c r="N2581" s="185"/>
      <c r="O2581" s="4"/>
      <c r="P2581" s="4"/>
      <c r="Q2581" s="4"/>
      <c r="R2581" s="4"/>
      <c r="S2581" s="4"/>
      <c r="T2581" s="4"/>
      <c r="U2581" s="4"/>
      <c r="V2581" s="4"/>
      <c r="W2581" s="185"/>
      <c r="X2581" s="4"/>
      <c r="Y2581" s="4"/>
      <c r="Z2581" s="4"/>
      <c r="AA2581" s="4"/>
      <c r="AB2581" s="4"/>
      <c r="AC2581" s="4"/>
      <c r="AD2581" s="4"/>
      <c r="AE2581" s="236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5">
        <f ca="1">COUNTIFS(INDIRECT(Data!$J$2),"&lt;&gt;")</f>
        <v>0</v>
      </c>
      <c r="AQ2581" s="45">
        <f ca="1">COUNTIFS(INDIRECT(Data!$J$2),"P")</f>
        <v>0</v>
      </c>
      <c r="AR2581" s="45">
        <f ca="1">COUNTIFS(INDIRECT(Data!$J$2),"A")</f>
        <v>0</v>
      </c>
      <c r="AS2581" s="46">
        <f ca="1">COUNTIFS(INDIRECT(Data!$J$2),"L")</f>
        <v>0</v>
      </c>
      <c r="AT2581" s="47" t="str">
        <f ca="1">IFERROR(Attd_Sheet[[#This Row],[Classes Attended]]/Attd_Sheet[[#This Row],[Column1]],"")</f>
        <v/>
      </c>
      <c r="AU2581" s="26"/>
    </row>
    <row r="2582" spans="1:47" hidden="1" x14ac:dyDescent="0.25">
      <c r="A2582" s="42">
        <f>COUNTIFS(Attd_Sheet[Student ID],Attd_Sheet[[#This Row],[Student ID]])</f>
        <v>0</v>
      </c>
      <c r="B2582" s="13"/>
      <c r="C2582" s="13"/>
      <c r="D2582" s="76"/>
      <c r="E2582" s="75"/>
      <c r="F2582" s="15"/>
      <c r="G2582" s="78"/>
      <c r="H2582" s="15"/>
      <c r="I2582" s="193"/>
      <c r="J2582" s="77"/>
      <c r="K2582" s="4"/>
      <c r="L2582" s="4"/>
      <c r="M2582" s="4"/>
      <c r="N2582" s="185"/>
      <c r="O2582" s="4"/>
      <c r="P2582" s="4"/>
      <c r="Q2582" s="4"/>
      <c r="R2582" s="4"/>
      <c r="S2582" s="4"/>
      <c r="T2582" s="4"/>
      <c r="U2582" s="4"/>
      <c r="V2582" s="4"/>
      <c r="W2582" s="185"/>
      <c r="X2582" s="4"/>
      <c r="Y2582" s="4"/>
      <c r="Z2582" s="4"/>
      <c r="AA2582" s="4"/>
      <c r="AB2582" s="4"/>
      <c r="AC2582" s="4"/>
      <c r="AD2582" s="4"/>
      <c r="AE2582" s="236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5">
        <f ca="1">COUNTIFS(INDIRECT(Data!$J$2),"&lt;&gt;")</f>
        <v>0</v>
      </c>
      <c r="AQ2582" s="45">
        <f ca="1">COUNTIFS(INDIRECT(Data!$J$2),"P")</f>
        <v>0</v>
      </c>
      <c r="AR2582" s="45">
        <f ca="1">COUNTIFS(INDIRECT(Data!$J$2),"A")</f>
        <v>0</v>
      </c>
      <c r="AS2582" s="46">
        <f ca="1">COUNTIFS(INDIRECT(Data!$J$2),"L")</f>
        <v>0</v>
      </c>
      <c r="AT2582" s="47" t="str">
        <f ca="1">IFERROR(Attd_Sheet[[#This Row],[Classes Attended]]/Attd_Sheet[[#This Row],[Column1]],"")</f>
        <v/>
      </c>
      <c r="AU2582" s="26"/>
    </row>
    <row r="2583" spans="1:47" hidden="1" x14ac:dyDescent="0.25">
      <c r="A2583" s="42">
        <f>COUNTIFS(Attd_Sheet[Student ID],Attd_Sheet[[#This Row],[Student ID]])</f>
        <v>0</v>
      </c>
      <c r="B2583" s="13"/>
      <c r="C2583" s="13"/>
      <c r="D2583" s="76"/>
      <c r="E2583" s="75"/>
      <c r="F2583" s="15"/>
      <c r="G2583" s="78"/>
      <c r="H2583" s="15"/>
      <c r="I2583" s="193"/>
      <c r="J2583" s="77"/>
      <c r="K2583" s="4"/>
      <c r="L2583" s="4"/>
      <c r="M2583" s="4"/>
      <c r="N2583" s="185"/>
      <c r="O2583" s="4"/>
      <c r="P2583" s="4"/>
      <c r="Q2583" s="4"/>
      <c r="R2583" s="4"/>
      <c r="S2583" s="4"/>
      <c r="T2583" s="4"/>
      <c r="U2583" s="4"/>
      <c r="V2583" s="4"/>
      <c r="W2583" s="185"/>
      <c r="X2583" s="4"/>
      <c r="Y2583" s="4"/>
      <c r="Z2583" s="4"/>
      <c r="AA2583" s="4"/>
      <c r="AB2583" s="4"/>
      <c r="AC2583" s="4"/>
      <c r="AD2583" s="4"/>
      <c r="AE2583" s="236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5">
        <f ca="1">COUNTIFS(INDIRECT(Data!$J$2),"&lt;&gt;")</f>
        <v>0</v>
      </c>
      <c r="AQ2583" s="45">
        <f ca="1">COUNTIFS(INDIRECT(Data!$J$2),"P")</f>
        <v>0</v>
      </c>
      <c r="AR2583" s="45">
        <f ca="1">COUNTIFS(INDIRECT(Data!$J$2),"A")</f>
        <v>0</v>
      </c>
      <c r="AS2583" s="46">
        <f ca="1">COUNTIFS(INDIRECT(Data!$J$2),"L")</f>
        <v>0</v>
      </c>
      <c r="AT2583" s="47" t="str">
        <f ca="1">IFERROR(Attd_Sheet[[#This Row],[Classes Attended]]/Attd_Sheet[[#This Row],[Column1]],"")</f>
        <v/>
      </c>
      <c r="AU2583" s="26"/>
    </row>
    <row r="2584" spans="1:47" hidden="1" x14ac:dyDescent="0.25">
      <c r="A2584" s="42">
        <f>COUNTIFS(Attd_Sheet[Student ID],Attd_Sheet[[#This Row],[Student ID]])</f>
        <v>0</v>
      </c>
      <c r="B2584" s="13"/>
      <c r="C2584" s="13"/>
      <c r="D2584" s="76"/>
      <c r="E2584" s="75"/>
      <c r="F2584" s="15"/>
      <c r="G2584" s="78"/>
      <c r="H2584" s="15"/>
      <c r="I2584" s="193"/>
      <c r="J2584" s="77"/>
      <c r="K2584" s="4"/>
      <c r="L2584" s="4"/>
      <c r="M2584" s="4"/>
      <c r="N2584" s="185"/>
      <c r="O2584" s="4"/>
      <c r="P2584" s="4"/>
      <c r="Q2584" s="4"/>
      <c r="R2584" s="4"/>
      <c r="S2584" s="4"/>
      <c r="T2584" s="4"/>
      <c r="U2584" s="4"/>
      <c r="V2584" s="4"/>
      <c r="W2584" s="185"/>
      <c r="X2584" s="4"/>
      <c r="Y2584" s="4"/>
      <c r="Z2584" s="4"/>
      <c r="AA2584" s="4"/>
      <c r="AB2584" s="4"/>
      <c r="AC2584" s="4"/>
      <c r="AD2584" s="4"/>
      <c r="AE2584" s="236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5">
        <f ca="1">COUNTIFS(INDIRECT(Data!$J$2),"&lt;&gt;")</f>
        <v>0</v>
      </c>
      <c r="AQ2584" s="45">
        <f ca="1">COUNTIFS(INDIRECT(Data!$J$2),"P")</f>
        <v>0</v>
      </c>
      <c r="AR2584" s="45">
        <f ca="1">COUNTIFS(INDIRECT(Data!$J$2),"A")</f>
        <v>0</v>
      </c>
      <c r="AS2584" s="46">
        <f ca="1">COUNTIFS(INDIRECT(Data!$J$2),"L")</f>
        <v>0</v>
      </c>
      <c r="AT2584" s="47" t="str">
        <f ca="1">IFERROR(Attd_Sheet[[#This Row],[Classes Attended]]/Attd_Sheet[[#This Row],[Column1]],"")</f>
        <v/>
      </c>
      <c r="AU2584" s="26"/>
    </row>
    <row r="2585" spans="1:47" hidden="1" x14ac:dyDescent="0.25">
      <c r="A2585" s="42">
        <f>COUNTIFS(Attd_Sheet[Student ID],Attd_Sheet[[#This Row],[Student ID]])</f>
        <v>0</v>
      </c>
      <c r="B2585" s="13"/>
      <c r="C2585" s="13"/>
      <c r="D2585" s="76"/>
      <c r="E2585" s="75"/>
      <c r="F2585" s="15"/>
      <c r="G2585" s="78"/>
      <c r="H2585" s="15"/>
      <c r="I2585" s="193"/>
      <c r="J2585" s="77"/>
      <c r="K2585" s="4"/>
      <c r="L2585" s="4"/>
      <c r="M2585" s="4"/>
      <c r="N2585" s="185"/>
      <c r="O2585" s="4"/>
      <c r="P2585" s="4"/>
      <c r="Q2585" s="4"/>
      <c r="R2585" s="4"/>
      <c r="S2585" s="4"/>
      <c r="T2585" s="4"/>
      <c r="U2585" s="4"/>
      <c r="V2585" s="4"/>
      <c r="W2585" s="185"/>
      <c r="X2585" s="4"/>
      <c r="Y2585" s="4"/>
      <c r="Z2585" s="4"/>
      <c r="AA2585" s="4"/>
      <c r="AB2585" s="4"/>
      <c r="AC2585" s="4"/>
      <c r="AD2585" s="4"/>
      <c r="AE2585" s="236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5">
        <f ca="1">COUNTIFS(INDIRECT(Data!$J$2),"&lt;&gt;")</f>
        <v>0</v>
      </c>
      <c r="AQ2585" s="45">
        <f ca="1">COUNTIFS(INDIRECT(Data!$J$2),"P")</f>
        <v>0</v>
      </c>
      <c r="AR2585" s="45">
        <f ca="1">COUNTIFS(INDIRECT(Data!$J$2),"A")</f>
        <v>0</v>
      </c>
      <c r="AS2585" s="46">
        <f ca="1">COUNTIFS(INDIRECT(Data!$J$2),"L")</f>
        <v>0</v>
      </c>
      <c r="AT2585" s="47" t="str">
        <f ca="1">IFERROR(Attd_Sheet[[#This Row],[Classes Attended]]/Attd_Sheet[[#This Row],[Column1]],"")</f>
        <v/>
      </c>
      <c r="AU2585" s="26"/>
    </row>
    <row r="2586" spans="1:47" hidden="1" x14ac:dyDescent="0.25">
      <c r="A2586" s="42">
        <f>COUNTIFS(Attd_Sheet[Student ID],Attd_Sheet[[#This Row],[Student ID]])</f>
        <v>0</v>
      </c>
      <c r="B2586" s="13"/>
      <c r="C2586" s="13"/>
      <c r="D2586" s="76"/>
      <c r="E2586" s="75"/>
      <c r="F2586" s="15"/>
      <c r="G2586" s="78"/>
      <c r="H2586" s="15"/>
      <c r="I2586" s="193"/>
      <c r="J2586" s="77"/>
      <c r="K2586" s="4"/>
      <c r="L2586" s="4"/>
      <c r="M2586" s="4"/>
      <c r="N2586" s="185"/>
      <c r="O2586" s="4"/>
      <c r="P2586" s="4"/>
      <c r="Q2586" s="4"/>
      <c r="R2586" s="4"/>
      <c r="S2586" s="4"/>
      <c r="T2586" s="4"/>
      <c r="U2586" s="4"/>
      <c r="V2586" s="4"/>
      <c r="W2586" s="185"/>
      <c r="X2586" s="4"/>
      <c r="Y2586" s="4"/>
      <c r="Z2586" s="4"/>
      <c r="AA2586" s="4"/>
      <c r="AB2586" s="4"/>
      <c r="AC2586" s="4"/>
      <c r="AD2586" s="4"/>
      <c r="AE2586" s="236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5">
        <f ca="1">COUNTIFS(INDIRECT(Data!$J$2),"&lt;&gt;")</f>
        <v>0</v>
      </c>
      <c r="AQ2586" s="45">
        <f ca="1">COUNTIFS(INDIRECT(Data!$J$2),"P")</f>
        <v>0</v>
      </c>
      <c r="AR2586" s="45">
        <f ca="1">COUNTIFS(INDIRECT(Data!$J$2),"A")</f>
        <v>0</v>
      </c>
      <c r="AS2586" s="46">
        <f ca="1">COUNTIFS(INDIRECT(Data!$J$2),"L")</f>
        <v>0</v>
      </c>
      <c r="AT2586" s="47" t="str">
        <f ca="1">IFERROR(Attd_Sheet[[#This Row],[Classes Attended]]/Attd_Sheet[[#This Row],[Column1]],"")</f>
        <v/>
      </c>
      <c r="AU2586" s="26"/>
    </row>
    <row r="2587" spans="1:47" hidden="1" x14ac:dyDescent="0.25">
      <c r="A2587" s="42">
        <f>COUNTIFS(Attd_Sheet[Student ID],Attd_Sheet[[#This Row],[Student ID]])</f>
        <v>0</v>
      </c>
      <c r="B2587" s="13"/>
      <c r="C2587" s="13"/>
      <c r="D2587" s="76"/>
      <c r="E2587" s="75"/>
      <c r="F2587" s="15"/>
      <c r="G2587" s="78"/>
      <c r="H2587" s="15"/>
      <c r="I2587" s="193"/>
      <c r="J2587" s="77"/>
      <c r="K2587" s="4"/>
      <c r="L2587" s="4"/>
      <c r="M2587" s="4"/>
      <c r="N2587" s="185"/>
      <c r="O2587" s="4"/>
      <c r="P2587" s="4"/>
      <c r="Q2587" s="4"/>
      <c r="R2587" s="4"/>
      <c r="S2587" s="4"/>
      <c r="T2587" s="4"/>
      <c r="U2587" s="4"/>
      <c r="V2587" s="4"/>
      <c r="W2587" s="185"/>
      <c r="X2587" s="4"/>
      <c r="Y2587" s="4"/>
      <c r="Z2587" s="4"/>
      <c r="AA2587" s="4"/>
      <c r="AB2587" s="4"/>
      <c r="AC2587" s="4"/>
      <c r="AD2587" s="4"/>
      <c r="AE2587" s="236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5">
        <f ca="1">COUNTIFS(INDIRECT(Data!$J$2),"&lt;&gt;")</f>
        <v>0</v>
      </c>
      <c r="AQ2587" s="45">
        <f ca="1">COUNTIFS(INDIRECT(Data!$J$2),"P")</f>
        <v>0</v>
      </c>
      <c r="AR2587" s="45">
        <f ca="1">COUNTIFS(INDIRECT(Data!$J$2),"A")</f>
        <v>0</v>
      </c>
      <c r="AS2587" s="46">
        <f ca="1">COUNTIFS(INDIRECT(Data!$J$2),"L")</f>
        <v>0</v>
      </c>
      <c r="AT2587" s="47" t="str">
        <f ca="1">IFERROR(Attd_Sheet[[#This Row],[Classes Attended]]/Attd_Sheet[[#This Row],[Column1]],"")</f>
        <v/>
      </c>
      <c r="AU2587" s="26"/>
    </row>
    <row r="2588" spans="1:47" hidden="1" x14ac:dyDescent="0.25">
      <c r="A2588" s="42">
        <f>COUNTIFS(Attd_Sheet[Student ID],Attd_Sheet[[#This Row],[Student ID]])</f>
        <v>0</v>
      </c>
      <c r="B2588" s="13"/>
      <c r="C2588" s="13"/>
      <c r="D2588" s="76"/>
      <c r="E2588" s="75"/>
      <c r="F2588" s="15"/>
      <c r="G2588" s="78"/>
      <c r="H2588" s="15"/>
      <c r="I2588" s="193"/>
      <c r="J2588" s="77"/>
      <c r="K2588" s="4"/>
      <c r="L2588" s="4"/>
      <c r="M2588" s="4"/>
      <c r="N2588" s="185"/>
      <c r="O2588" s="4"/>
      <c r="P2588" s="4"/>
      <c r="Q2588" s="4"/>
      <c r="R2588" s="4"/>
      <c r="S2588" s="4"/>
      <c r="T2588" s="4"/>
      <c r="U2588" s="4"/>
      <c r="V2588" s="4"/>
      <c r="W2588" s="185"/>
      <c r="X2588" s="4"/>
      <c r="Y2588" s="4"/>
      <c r="Z2588" s="4"/>
      <c r="AA2588" s="4"/>
      <c r="AB2588" s="4"/>
      <c r="AC2588" s="4"/>
      <c r="AD2588" s="4"/>
      <c r="AE2588" s="236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5">
        <f ca="1">COUNTIFS(INDIRECT(Data!$J$2),"&lt;&gt;")</f>
        <v>0</v>
      </c>
      <c r="AQ2588" s="45">
        <f ca="1">COUNTIFS(INDIRECT(Data!$J$2),"P")</f>
        <v>0</v>
      </c>
      <c r="AR2588" s="45">
        <f ca="1">COUNTIFS(INDIRECT(Data!$J$2),"A")</f>
        <v>0</v>
      </c>
      <c r="AS2588" s="46">
        <f ca="1">COUNTIFS(INDIRECT(Data!$J$2),"L")</f>
        <v>0</v>
      </c>
      <c r="AT2588" s="47" t="str">
        <f ca="1">IFERROR(Attd_Sheet[[#This Row],[Classes Attended]]/Attd_Sheet[[#This Row],[Column1]],"")</f>
        <v/>
      </c>
      <c r="AU2588" s="26"/>
    </row>
    <row r="2589" spans="1:47" hidden="1" x14ac:dyDescent="0.25">
      <c r="A2589" s="42">
        <f>COUNTIFS(Attd_Sheet[Student ID],Attd_Sheet[[#This Row],[Student ID]])</f>
        <v>0</v>
      </c>
      <c r="B2589" s="13"/>
      <c r="C2589" s="13"/>
      <c r="D2589" s="76"/>
      <c r="E2589" s="75"/>
      <c r="F2589" s="15"/>
      <c r="G2589" s="78"/>
      <c r="H2589" s="15"/>
      <c r="I2589" s="193"/>
      <c r="J2589" s="77"/>
      <c r="K2589" s="4"/>
      <c r="L2589" s="4"/>
      <c r="M2589" s="4"/>
      <c r="N2589" s="185"/>
      <c r="O2589" s="4"/>
      <c r="P2589" s="4"/>
      <c r="Q2589" s="4"/>
      <c r="R2589" s="4"/>
      <c r="S2589" s="4"/>
      <c r="T2589" s="4"/>
      <c r="U2589" s="4"/>
      <c r="V2589" s="4"/>
      <c r="W2589" s="185"/>
      <c r="X2589" s="4"/>
      <c r="Y2589" s="4"/>
      <c r="Z2589" s="4"/>
      <c r="AA2589" s="4"/>
      <c r="AB2589" s="4"/>
      <c r="AC2589" s="4"/>
      <c r="AD2589" s="4"/>
      <c r="AE2589" s="236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5">
        <f ca="1">COUNTIFS(INDIRECT(Data!$J$2),"&lt;&gt;")</f>
        <v>0</v>
      </c>
      <c r="AQ2589" s="45">
        <f ca="1">COUNTIFS(INDIRECT(Data!$J$2),"P")</f>
        <v>0</v>
      </c>
      <c r="AR2589" s="45">
        <f ca="1">COUNTIFS(INDIRECT(Data!$J$2),"A")</f>
        <v>0</v>
      </c>
      <c r="AS2589" s="46">
        <f ca="1">COUNTIFS(INDIRECT(Data!$J$2),"L")</f>
        <v>0</v>
      </c>
      <c r="AT2589" s="47" t="str">
        <f ca="1">IFERROR(Attd_Sheet[[#This Row],[Classes Attended]]/Attd_Sheet[[#This Row],[Column1]],"")</f>
        <v/>
      </c>
      <c r="AU2589" s="26"/>
    </row>
    <row r="2590" spans="1:47" hidden="1" x14ac:dyDescent="0.25">
      <c r="A2590" s="42">
        <f>COUNTIFS(Attd_Sheet[Student ID],Attd_Sheet[[#This Row],[Student ID]])</f>
        <v>0</v>
      </c>
      <c r="B2590" s="13"/>
      <c r="C2590" s="13"/>
      <c r="D2590" s="76"/>
      <c r="E2590" s="75"/>
      <c r="F2590" s="15"/>
      <c r="G2590" s="78"/>
      <c r="H2590" s="15"/>
      <c r="I2590" s="193"/>
      <c r="J2590" s="77"/>
      <c r="K2590" s="4"/>
      <c r="L2590" s="4"/>
      <c r="M2590" s="4"/>
      <c r="N2590" s="185"/>
      <c r="O2590" s="4"/>
      <c r="P2590" s="4"/>
      <c r="Q2590" s="4"/>
      <c r="R2590" s="4"/>
      <c r="S2590" s="4"/>
      <c r="T2590" s="4"/>
      <c r="U2590" s="4"/>
      <c r="V2590" s="4"/>
      <c r="W2590" s="185"/>
      <c r="X2590" s="4"/>
      <c r="Y2590" s="4"/>
      <c r="Z2590" s="4"/>
      <c r="AA2590" s="4"/>
      <c r="AB2590" s="4"/>
      <c r="AC2590" s="4"/>
      <c r="AD2590" s="4"/>
      <c r="AE2590" s="236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5">
        <f ca="1">COUNTIFS(INDIRECT(Data!$J$2),"&lt;&gt;")</f>
        <v>0</v>
      </c>
      <c r="AQ2590" s="45">
        <f ca="1">COUNTIFS(INDIRECT(Data!$J$2),"P")</f>
        <v>0</v>
      </c>
      <c r="AR2590" s="45">
        <f ca="1">COUNTIFS(INDIRECT(Data!$J$2),"A")</f>
        <v>0</v>
      </c>
      <c r="AS2590" s="46">
        <f ca="1">COUNTIFS(INDIRECT(Data!$J$2),"L")</f>
        <v>0</v>
      </c>
      <c r="AT2590" s="47" t="str">
        <f ca="1">IFERROR(Attd_Sheet[[#This Row],[Classes Attended]]/Attd_Sheet[[#This Row],[Column1]],"")</f>
        <v/>
      </c>
      <c r="AU2590" s="26"/>
    </row>
    <row r="2591" spans="1:47" hidden="1" x14ac:dyDescent="0.25">
      <c r="A2591" s="42">
        <f>COUNTIFS(Attd_Sheet[Student ID],Attd_Sheet[[#This Row],[Student ID]])</f>
        <v>0</v>
      </c>
      <c r="B2591" s="13"/>
      <c r="C2591" s="13"/>
      <c r="D2591" s="76"/>
      <c r="E2591" s="75"/>
      <c r="F2591" s="15"/>
      <c r="G2591" s="78"/>
      <c r="H2591" s="15"/>
      <c r="I2591" s="193"/>
      <c r="J2591" s="77"/>
      <c r="K2591" s="4"/>
      <c r="L2591" s="4"/>
      <c r="M2591" s="4"/>
      <c r="N2591" s="185"/>
      <c r="O2591" s="4"/>
      <c r="P2591" s="4"/>
      <c r="Q2591" s="4"/>
      <c r="R2591" s="4"/>
      <c r="S2591" s="4"/>
      <c r="T2591" s="4"/>
      <c r="U2591" s="4"/>
      <c r="V2591" s="4"/>
      <c r="W2591" s="185"/>
      <c r="X2591" s="4"/>
      <c r="Y2591" s="4"/>
      <c r="Z2591" s="4"/>
      <c r="AA2591" s="4"/>
      <c r="AB2591" s="4"/>
      <c r="AC2591" s="4"/>
      <c r="AD2591" s="4"/>
      <c r="AE2591" s="236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5">
        <f ca="1">COUNTIFS(INDIRECT(Data!$J$2),"&lt;&gt;")</f>
        <v>0</v>
      </c>
      <c r="AQ2591" s="45">
        <f ca="1">COUNTIFS(INDIRECT(Data!$J$2),"P")</f>
        <v>0</v>
      </c>
      <c r="AR2591" s="45">
        <f ca="1">COUNTIFS(INDIRECT(Data!$J$2),"A")</f>
        <v>0</v>
      </c>
      <c r="AS2591" s="46">
        <f ca="1">COUNTIFS(INDIRECT(Data!$J$2),"L")</f>
        <v>0</v>
      </c>
      <c r="AT2591" s="47" t="str">
        <f ca="1">IFERROR(Attd_Sheet[[#This Row],[Classes Attended]]/Attd_Sheet[[#This Row],[Column1]],"")</f>
        <v/>
      </c>
      <c r="AU2591" s="26"/>
    </row>
    <row r="2592" spans="1:47" hidden="1" x14ac:dyDescent="0.25">
      <c r="A2592" s="42">
        <f>COUNTIFS(Attd_Sheet[Student ID],Attd_Sheet[[#This Row],[Student ID]])</f>
        <v>0</v>
      </c>
      <c r="B2592" s="13"/>
      <c r="C2592" s="13"/>
      <c r="D2592" s="76"/>
      <c r="E2592" s="75"/>
      <c r="F2592" s="15"/>
      <c r="G2592" s="78"/>
      <c r="H2592" s="15"/>
      <c r="I2592" s="193"/>
      <c r="J2592" s="77"/>
      <c r="K2592" s="4"/>
      <c r="L2592" s="4"/>
      <c r="M2592" s="4"/>
      <c r="N2592" s="185"/>
      <c r="O2592" s="4"/>
      <c r="P2592" s="4"/>
      <c r="Q2592" s="4"/>
      <c r="R2592" s="4"/>
      <c r="S2592" s="4"/>
      <c r="T2592" s="4"/>
      <c r="U2592" s="4"/>
      <c r="V2592" s="4"/>
      <c r="W2592" s="185"/>
      <c r="X2592" s="4"/>
      <c r="Y2592" s="4"/>
      <c r="Z2592" s="4"/>
      <c r="AA2592" s="4"/>
      <c r="AB2592" s="4"/>
      <c r="AC2592" s="4"/>
      <c r="AD2592" s="4"/>
      <c r="AE2592" s="236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5">
        <f ca="1">COUNTIFS(INDIRECT(Data!$J$2),"&lt;&gt;")</f>
        <v>0</v>
      </c>
      <c r="AQ2592" s="45">
        <f ca="1">COUNTIFS(INDIRECT(Data!$J$2),"P")</f>
        <v>0</v>
      </c>
      <c r="AR2592" s="45">
        <f ca="1">COUNTIFS(INDIRECT(Data!$J$2),"A")</f>
        <v>0</v>
      </c>
      <c r="AS2592" s="46">
        <f ca="1">COUNTIFS(INDIRECT(Data!$J$2),"L")</f>
        <v>0</v>
      </c>
      <c r="AT2592" s="47" t="str">
        <f ca="1">IFERROR(Attd_Sheet[[#This Row],[Classes Attended]]/Attd_Sheet[[#This Row],[Column1]],"")</f>
        <v/>
      </c>
      <c r="AU2592" s="26"/>
    </row>
    <row r="2593" spans="1:47" hidden="1" x14ac:dyDescent="0.25">
      <c r="A2593" s="42">
        <f>COUNTIFS(Attd_Sheet[Student ID],Attd_Sheet[[#This Row],[Student ID]])</f>
        <v>0</v>
      </c>
      <c r="B2593" s="13"/>
      <c r="C2593" s="13"/>
      <c r="D2593" s="76"/>
      <c r="E2593" s="75"/>
      <c r="F2593" s="15"/>
      <c r="G2593" s="78"/>
      <c r="H2593" s="15"/>
      <c r="I2593" s="193"/>
      <c r="J2593" s="77"/>
      <c r="K2593" s="4"/>
      <c r="L2593" s="4"/>
      <c r="M2593" s="4"/>
      <c r="N2593" s="185"/>
      <c r="O2593" s="4"/>
      <c r="P2593" s="4"/>
      <c r="Q2593" s="4"/>
      <c r="R2593" s="4"/>
      <c r="S2593" s="4"/>
      <c r="T2593" s="4"/>
      <c r="U2593" s="4"/>
      <c r="V2593" s="4"/>
      <c r="W2593" s="185"/>
      <c r="X2593" s="4"/>
      <c r="Y2593" s="4"/>
      <c r="Z2593" s="4"/>
      <c r="AA2593" s="4"/>
      <c r="AB2593" s="4"/>
      <c r="AC2593" s="4"/>
      <c r="AD2593" s="4"/>
      <c r="AE2593" s="236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5">
        <f ca="1">COUNTIFS(INDIRECT(Data!$J$2),"&lt;&gt;")</f>
        <v>0</v>
      </c>
      <c r="AQ2593" s="45">
        <f ca="1">COUNTIFS(INDIRECT(Data!$J$2),"P")</f>
        <v>0</v>
      </c>
      <c r="AR2593" s="45">
        <f ca="1">COUNTIFS(INDIRECT(Data!$J$2),"A")</f>
        <v>0</v>
      </c>
      <c r="AS2593" s="46">
        <f ca="1">COUNTIFS(INDIRECT(Data!$J$2),"L")</f>
        <v>0</v>
      </c>
      <c r="AT2593" s="47" t="str">
        <f ca="1">IFERROR(Attd_Sheet[[#This Row],[Classes Attended]]/Attd_Sheet[[#This Row],[Column1]],"")</f>
        <v/>
      </c>
      <c r="AU2593" s="26"/>
    </row>
    <row r="2594" spans="1:47" hidden="1" x14ac:dyDescent="0.25">
      <c r="A2594" s="42">
        <f>COUNTIFS(Attd_Sheet[Student ID],Attd_Sheet[[#This Row],[Student ID]])</f>
        <v>0</v>
      </c>
      <c r="B2594" s="13"/>
      <c r="C2594" s="13"/>
      <c r="D2594" s="76"/>
      <c r="E2594" s="75"/>
      <c r="F2594" s="15"/>
      <c r="G2594" s="78"/>
      <c r="H2594" s="15"/>
      <c r="I2594" s="193"/>
      <c r="J2594" s="77"/>
      <c r="K2594" s="4"/>
      <c r="L2594" s="4"/>
      <c r="M2594" s="4"/>
      <c r="N2594" s="185"/>
      <c r="O2594" s="4"/>
      <c r="P2594" s="4"/>
      <c r="Q2594" s="4"/>
      <c r="R2594" s="4"/>
      <c r="S2594" s="4"/>
      <c r="T2594" s="4"/>
      <c r="U2594" s="4"/>
      <c r="V2594" s="4"/>
      <c r="W2594" s="185"/>
      <c r="X2594" s="4"/>
      <c r="Y2594" s="4"/>
      <c r="Z2594" s="4"/>
      <c r="AA2594" s="4"/>
      <c r="AB2594" s="4"/>
      <c r="AC2594" s="4"/>
      <c r="AD2594" s="4"/>
      <c r="AE2594" s="236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5">
        <f ca="1">COUNTIFS(INDIRECT(Data!$J$2),"&lt;&gt;")</f>
        <v>0</v>
      </c>
      <c r="AQ2594" s="45">
        <f ca="1">COUNTIFS(INDIRECT(Data!$J$2),"P")</f>
        <v>0</v>
      </c>
      <c r="AR2594" s="45">
        <f ca="1">COUNTIFS(INDIRECT(Data!$J$2),"A")</f>
        <v>0</v>
      </c>
      <c r="AS2594" s="46">
        <f ca="1">COUNTIFS(INDIRECT(Data!$J$2),"L")</f>
        <v>0</v>
      </c>
      <c r="AT2594" s="47" t="str">
        <f ca="1">IFERROR(Attd_Sheet[[#This Row],[Classes Attended]]/Attd_Sheet[[#This Row],[Column1]],"")</f>
        <v/>
      </c>
      <c r="AU2594" s="26"/>
    </row>
    <row r="2595" spans="1:47" hidden="1" x14ac:dyDescent="0.25">
      <c r="A2595" s="42">
        <f>COUNTIFS(Attd_Sheet[Student ID],Attd_Sheet[[#This Row],[Student ID]])</f>
        <v>0</v>
      </c>
      <c r="B2595" s="13"/>
      <c r="C2595" s="13"/>
      <c r="D2595" s="76"/>
      <c r="E2595" s="75"/>
      <c r="F2595" s="15"/>
      <c r="G2595" s="78"/>
      <c r="H2595" s="15"/>
      <c r="I2595" s="193"/>
      <c r="J2595" s="77"/>
      <c r="K2595" s="4"/>
      <c r="L2595" s="4"/>
      <c r="M2595" s="4"/>
      <c r="N2595" s="185"/>
      <c r="O2595" s="4"/>
      <c r="P2595" s="4"/>
      <c r="Q2595" s="4"/>
      <c r="R2595" s="4"/>
      <c r="S2595" s="4"/>
      <c r="T2595" s="4"/>
      <c r="U2595" s="4"/>
      <c r="V2595" s="4"/>
      <c r="W2595" s="185"/>
      <c r="X2595" s="4"/>
      <c r="Y2595" s="4"/>
      <c r="Z2595" s="4"/>
      <c r="AA2595" s="4"/>
      <c r="AB2595" s="4"/>
      <c r="AC2595" s="4"/>
      <c r="AD2595" s="4"/>
      <c r="AE2595" s="236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5">
        <f ca="1">COUNTIFS(INDIRECT(Data!$J$2),"&lt;&gt;")</f>
        <v>0</v>
      </c>
      <c r="AQ2595" s="45">
        <f ca="1">COUNTIFS(INDIRECT(Data!$J$2),"P")</f>
        <v>0</v>
      </c>
      <c r="AR2595" s="45">
        <f ca="1">COUNTIFS(INDIRECT(Data!$J$2),"A")</f>
        <v>0</v>
      </c>
      <c r="AS2595" s="46">
        <f ca="1">COUNTIFS(INDIRECT(Data!$J$2),"L")</f>
        <v>0</v>
      </c>
      <c r="AT2595" s="47" t="str">
        <f ca="1">IFERROR(Attd_Sheet[[#This Row],[Classes Attended]]/Attd_Sheet[[#This Row],[Column1]],"")</f>
        <v/>
      </c>
      <c r="AU2595" s="26"/>
    </row>
    <row r="2596" spans="1:47" hidden="1" x14ac:dyDescent="0.25">
      <c r="A2596" s="42">
        <f>COUNTIFS(Attd_Sheet[Student ID],Attd_Sheet[[#This Row],[Student ID]])</f>
        <v>0</v>
      </c>
      <c r="B2596" s="13"/>
      <c r="C2596" s="13"/>
      <c r="D2596" s="76"/>
      <c r="E2596" s="75"/>
      <c r="F2596" s="15"/>
      <c r="G2596" s="78"/>
      <c r="H2596" s="15"/>
      <c r="I2596" s="193"/>
      <c r="J2596" s="77"/>
      <c r="K2596" s="4"/>
      <c r="L2596" s="4"/>
      <c r="M2596" s="4"/>
      <c r="N2596" s="185"/>
      <c r="O2596" s="4"/>
      <c r="P2596" s="4"/>
      <c r="Q2596" s="4"/>
      <c r="R2596" s="4"/>
      <c r="S2596" s="4"/>
      <c r="T2596" s="4"/>
      <c r="U2596" s="4"/>
      <c r="V2596" s="4"/>
      <c r="W2596" s="185"/>
      <c r="X2596" s="4"/>
      <c r="Y2596" s="4"/>
      <c r="Z2596" s="4"/>
      <c r="AA2596" s="4"/>
      <c r="AB2596" s="4"/>
      <c r="AC2596" s="4"/>
      <c r="AD2596" s="4"/>
      <c r="AE2596" s="236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5">
        <f ca="1">COUNTIFS(INDIRECT(Data!$J$2),"&lt;&gt;")</f>
        <v>0</v>
      </c>
      <c r="AQ2596" s="45">
        <f ca="1">COUNTIFS(INDIRECT(Data!$J$2),"P")</f>
        <v>0</v>
      </c>
      <c r="AR2596" s="45">
        <f ca="1">COUNTIFS(INDIRECT(Data!$J$2),"A")</f>
        <v>0</v>
      </c>
      <c r="AS2596" s="46">
        <f ca="1">COUNTIFS(INDIRECT(Data!$J$2),"L")</f>
        <v>0</v>
      </c>
      <c r="AT2596" s="47" t="str">
        <f ca="1">IFERROR(Attd_Sheet[[#This Row],[Classes Attended]]/Attd_Sheet[[#This Row],[Column1]],"")</f>
        <v/>
      </c>
      <c r="AU2596" s="26"/>
    </row>
    <row r="2597" spans="1:47" hidden="1" x14ac:dyDescent="0.25">
      <c r="A2597" s="42">
        <f>COUNTIFS(Attd_Sheet[Student ID],Attd_Sheet[[#This Row],[Student ID]])</f>
        <v>0</v>
      </c>
      <c r="B2597" s="13"/>
      <c r="C2597" s="13"/>
      <c r="D2597" s="76"/>
      <c r="E2597" s="75"/>
      <c r="F2597" s="15"/>
      <c r="G2597" s="78"/>
      <c r="H2597" s="15"/>
      <c r="I2597" s="193"/>
      <c r="J2597" s="77"/>
      <c r="K2597" s="4"/>
      <c r="L2597" s="4"/>
      <c r="M2597" s="4"/>
      <c r="N2597" s="185"/>
      <c r="O2597" s="4"/>
      <c r="P2597" s="4"/>
      <c r="Q2597" s="4"/>
      <c r="R2597" s="4"/>
      <c r="S2597" s="4"/>
      <c r="T2597" s="4"/>
      <c r="U2597" s="4"/>
      <c r="V2597" s="4"/>
      <c r="W2597" s="185"/>
      <c r="X2597" s="4"/>
      <c r="Y2597" s="4"/>
      <c r="Z2597" s="4"/>
      <c r="AA2597" s="4"/>
      <c r="AB2597" s="4"/>
      <c r="AC2597" s="4"/>
      <c r="AD2597" s="4"/>
      <c r="AE2597" s="236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5">
        <f ca="1">COUNTIFS(INDIRECT(Data!$J$2),"&lt;&gt;")</f>
        <v>0</v>
      </c>
      <c r="AQ2597" s="45">
        <f ca="1">COUNTIFS(INDIRECT(Data!$J$2),"P")</f>
        <v>0</v>
      </c>
      <c r="AR2597" s="45">
        <f ca="1">COUNTIFS(INDIRECT(Data!$J$2),"A")</f>
        <v>0</v>
      </c>
      <c r="AS2597" s="46">
        <f ca="1">COUNTIFS(INDIRECT(Data!$J$2),"L")</f>
        <v>0</v>
      </c>
      <c r="AT2597" s="47" t="str">
        <f ca="1">IFERROR(Attd_Sheet[[#This Row],[Classes Attended]]/Attd_Sheet[[#This Row],[Column1]],"")</f>
        <v/>
      </c>
      <c r="AU2597" s="26"/>
    </row>
    <row r="2598" spans="1:47" hidden="1" x14ac:dyDescent="0.25">
      <c r="A2598" s="42">
        <f>COUNTIFS(Attd_Sheet[Student ID],Attd_Sheet[[#This Row],[Student ID]])</f>
        <v>0</v>
      </c>
      <c r="B2598" s="13"/>
      <c r="C2598" s="13"/>
      <c r="D2598" s="76"/>
      <c r="E2598" s="75"/>
      <c r="F2598" s="15"/>
      <c r="G2598" s="78"/>
      <c r="H2598" s="15"/>
      <c r="I2598" s="193"/>
      <c r="J2598" s="77"/>
      <c r="K2598" s="4"/>
      <c r="L2598" s="4"/>
      <c r="M2598" s="4"/>
      <c r="N2598" s="185"/>
      <c r="O2598" s="4"/>
      <c r="P2598" s="4"/>
      <c r="Q2598" s="4"/>
      <c r="R2598" s="4"/>
      <c r="S2598" s="4"/>
      <c r="T2598" s="4"/>
      <c r="U2598" s="4"/>
      <c r="V2598" s="4"/>
      <c r="W2598" s="185"/>
      <c r="X2598" s="4"/>
      <c r="Y2598" s="4"/>
      <c r="Z2598" s="4"/>
      <c r="AA2598" s="4"/>
      <c r="AB2598" s="4"/>
      <c r="AC2598" s="4"/>
      <c r="AD2598" s="4"/>
      <c r="AE2598" s="236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5">
        <f ca="1">COUNTIFS(INDIRECT(Data!$J$2),"&lt;&gt;")</f>
        <v>0</v>
      </c>
      <c r="AQ2598" s="45">
        <f ca="1">COUNTIFS(INDIRECT(Data!$J$2),"P")</f>
        <v>0</v>
      </c>
      <c r="AR2598" s="45">
        <f ca="1">COUNTIFS(INDIRECT(Data!$J$2),"A")</f>
        <v>0</v>
      </c>
      <c r="AS2598" s="46">
        <f ca="1">COUNTIFS(INDIRECT(Data!$J$2),"L")</f>
        <v>0</v>
      </c>
      <c r="AT2598" s="47" t="str">
        <f ca="1">IFERROR(Attd_Sheet[[#This Row],[Classes Attended]]/Attd_Sheet[[#This Row],[Column1]],"")</f>
        <v/>
      </c>
      <c r="AU2598" s="26"/>
    </row>
    <row r="2599" spans="1:47" hidden="1" x14ac:dyDescent="0.25">
      <c r="A2599" s="42">
        <f>COUNTIFS(Attd_Sheet[Student ID],Attd_Sheet[[#This Row],[Student ID]])</f>
        <v>0</v>
      </c>
      <c r="B2599" s="13"/>
      <c r="C2599" s="13"/>
      <c r="D2599" s="76"/>
      <c r="E2599" s="75"/>
      <c r="F2599" s="15"/>
      <c r="G2599" s="78"/>
      <c r="H2599" s="15"/>
      <c r="I2599" s="193"/>
      <c r="J2599" s="77"/>
      <c r="K2599" s="4"/>
      <c r="L2599" s="4"/>
      <c r="M2599" s="4"/>
      <c r="N2599" s="185"/>
      <c r="O2599" s="4"/>
      <c r="P2599" s="4"/>
      <c r="Q2599" s="4"/>
      <c r="R2599" s="4"/>
      <c r="S2599" s="4"/>
      <c r="T2599" s="4"/>
      <c r="U2599" s="4"/>
      <c r="V2599" s="4"/>
      <c r="W2599" s="185"/>
      <c r="X2599" s="4"/>
      <c r="Y2599" s="4"/>
      <c r="Z2599" s="4"/>
      <c r="AA2599" s="4"/>
      <c r="AB2599" s="4"/>
      <c r="AC2599" s="4"/>
      <c r="AD2599" s="4"/>
      <c r="AE2599" s="236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5">
        <f ca="1">COUNTIFS(INDIRECT(Data!$J$2),"&lt;&gt;")</f>
        <v>0</v>
      </c>
      <c r="AQ2599" s="45">
        <f ca="1">COUNTIFS(INDIRECT(Data!$J$2),"P")</f>
        <v>0</v>
      </c>
      <c r="AR2599" s="45">
        <f ca="1">COUNTIFS(INDIRECT(Data!$J$2),"A")</f>
        <v>0</v>
      </c>
      <c r="AS2599" s="46">
        <f ca="1">COUNTIFS(INDIRECT(Data!$J$2),"L")</f>
        <v>0</v>
      </c>
      <c r="AT2599" s="47" t="str">
        <f ca="1">IFERROR(Attd_Sheet[[#This Row],[Classes Attended]]/Attd_Sheet[[#This Row],[Column1]],"")</f>
        <v/>
      </c>
      <c r="AU2599" s="26"/>
    </row>
    <row r="2600" spans="1:47" hidden="1" x14ac:dyDescent="0.25">
      <c r="A2600" s="42">
        <f>COUNTIFS(Attd_Sheet[Student ID],Attd_Sheet[[#This Row],[Student ID]])</f>
        <v>0</v>
      </c>
      <c r="B2600" s="13"/>
      <c r="C2600" s="13"/>
      <c r="D2600" s="76"/>
      <c r="E2600" s="75"/>
      <c r="F2600" s="15"/>
      <c r="G2600" s="78"/>
      <c r="H2600" s="15"/>
      <c r="I2600" s="193"/>
      <c r="J2600" s="77"/>
      <c r="K2600" s="4"/>
      <c r="L2600" s="4"/>
      <c r="M2600" s="4"/>
      <c r="N2600" s="185"/>
      <c r="O2600" s="4"/>
      <c r="P2600" s="4"/>
      <c r="Q2600" s="4"/>
      <c r="R2600" s="4"/>
      <c r="S2600" s="4"/>
      <c r="T2600" s="4"/>
      <c r="U2600" s="4"/>
      <c r="V2600" s="4"/>
      <c r="W2600" s="185"/>
      <c r="X2600" s="4"/>
      <c r="Y2600" s="4"/>
      <c r="Z2600" s="4"/>
      <c r="AA2600" s="4"/>
      <c r="AB2600" s="4"/>
      <c r="AC2600" s="4"/>
      <c r="AD2600" s="4"/>
      <c r="AE2600" s="236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5">
        <f ca="1">COUNTIFS(INDIRECT(Data!$J$2),"&lt;&gt;")</f>
        <v>0</v>
      </c>
      <c r="AQ2600" s="45">
        <f ca="1">COUNTIFS(INDIRECT(Data!$J$2),"P")</f>
        <v>0</v>
      </c>
      <c r="AR2600" s="45">
        <f ca="1">COUNTIFS(INDIRECT(Data!$J$2),"A")</f>
        <v>0</v>
      </c>
      <c r="AS2600" s="46">
        <f ca="1">COUNTIFS(INDIRECT(Data!$J$2),"L")</f>
        <v>0</v>
      </c>
      <c r="AT2600" s="47" t="str">
        <f ca="1">IFERROR(Attd_Sheet[[#This Row],[Classes Attended]]/Attd_Sheet[[#This Row],[Column1]],"")</f>
        <v/>
      </c>
      <c r="AU2600" s="26"/>
    </row>
    <row r="2601" spans="1:47" hidden="1" x14ac:dyDescent="0.25">
      <c r="A2601" s="42">
        <f>COUNTIFS(Attd_Sheet[Student ID],Attd_Sheet[[#This Row],[Student ID]])</f>
        <v>0</v>
      </c>
      <c r="B2601" s="13"/>
      <c r="C2601" s="13"/>
      <c r="D2601" s="76"/>
      <c r="E2601" s="75"/>
      <c r="F2601" s="15"/>
      <c r="G2601" s="78"/>
      <c r="H2601" s="15"/>
      <c r="I2601" s="193"/>
      <c r="J2601" s="77"/>
      <c r="K2601" s="4"/>
      <c r="L2601" s="4"/>
      <c r="M2601" s="4"/>
      <c r="N2601" s="185"/>
      <c r="O2601" s="4"/>
      <c r="P2601" s="4"/>
      <c r="Q2601" s="4"/>
      <c r="R2601" s="4"/>
      <c r="S2601" s="4"/>
      <c r="T2601" s="4"/>
      <c r="U2601" s="4"/>
      <c r="V2601" s="4"/>
      <c r="W2601" s="185"/>
      <c r="X2601" s="4"/>
      <c r="Y2601" s="4"/>
      <c r="Z2601" s="4"/>
      <c r="AA2601" s="4"/>
      <c r="AB2601" s="4"/>
      <c r="AC2601" s="4"/>
      <c r="AD2601" s="4"/>
      <c r="AE2601" s="236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5">
        <f ca="1">COUNTIFS(INDIRECT(Data!$J$2),"&lt;&gt;")</f>
        <v>0</v>
      </c>
      <c r="AQ2601" s="45">
        <f ca="1">COUNTIFS(INDIRECT(Data!$J$2),"P")</f>
        <v>0</v>
      </c>
      <c r="AR2601" s="45">
        <f ca="1">COUNTIFS(INDIRECT(Data!$J$2),"A")</f>
        <v>0</v>
      </c>
      <c r="AS2601" s="46">
        <f ca="1">COUNTIFS(INDIRECT(Data!$J$2),"L")</f>
        <v>0</v>
      </c>
      <c r="AT2601" s="47" t="str">
        <f ca="1">IFERROR(Attd_Sheet[[#This Row],[Classes Attended]]/Attd_Sheet[[#This Row],[Column1]],"")</f>
        <v/>
      </c>
      <c r="AU2601" s="26"/>
    </row>
    <row r="2602" spans="1:47" hidden="1" x14ac:dyDescent="0.25">
      <c r="A2602" s="42">
        <f>COUNTIFS(Attd_Sheet[Student ID],Attd_Sheet[[#This Row],[Student ID]])</f>
        <v>0</v>
      </c>
      <c r="B2602" s="13"/>
      <c r="C2602" s="13"/>
      <c r="D2602" s="76"/>
      <c r="E2602" s="75"/>
      <c r="F2602" s="15"/>
      <c r="G2602" s="78"/>
      <c r="H2602" s="15"/>
      <c r="I2602" s="193"/>
      <c r="J2602" s="77"/>
      <c r="K2602" s="4"/>
      <c r="L2602" s="4"/>
      <c r="M2602" s="4"/>
      <c r="N2602" s="185"/>
      <c r="O2602" s="4"/>
      <c r="P2602" s="4"/>
      <c r="Q2602" s="4"/>
      <c r="R2602" s="4"/>
      <c r="S2602" s="4"/>
      <c r="T2602" s="4"/>
      <c r="U2602" s="4"/>
      <c r="V2602" s="4"/>
      <c r="W2602" s="185"/>
      <c r="X2602" s="4"/>
      <c r="Y2602" s="4"/>
      <c r="Z2602" s="4"/>
      <c r="AA2602" s="4"/>
      <c r="AB2602" s="4"/>
      <c r="AC2602" s="4"/>
      <c r="AD2602" s="4"/>
      <c r="AE2602" s="236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5">
        <f ca="1">COUNTIFS(INDIRECT(Data!$J$2),"&lt;&gt;")</f>
        <v>0</v>
      </c>
      <c r="AQ2602" s="45">
        <f ca="1">COUNTIFS(INDIRECT(Data!$J$2),"P")</f>
        <v>0</v>
      </c>
      <c r="AR2602" s="45">
        <f ca="1">COUNTIFS(INDIRECT(Data!$J$2),"A")</f>
        <v>0</v>
      </c>
      <c r="AS2602" s="46">
        <f ca="1">COUNTIFS(INDIRECT(Data!$J$2),"L")</f>
        <v>0</v>
      </c>
      <c r="AT2602" s="47" t="str">
        <f ca="1">IFERROR(Attd_Sheet[[#This Row],[Classes Attended]]/Attd_Sheet[[#This Row],[Column1]],"")</f>
        <v/>
      </c>
      <c r="AU2602" s="26"/>
    </row>
    <row r="2603" spans="1:47" hidden="1" x14ac:dyDescent="0.25">
      <c r="A2603" s="42">
        <f>COUNTIFS(Attd_Sheet[Student ID],Attd_Sheet[[#This Row],[Student ID]])</f>
        <v>0</v>
      </c>
      <c r="B2603" s="13"/>
      <c r="C2603" s="13"/>
      <c r="D2603" s="76"/>
      <c r="E2603" s="75"/>
      <c r="F2603" s="15"/>
      <c r="G2603" s="78"/>
      <c r="H2603" s="15"/>
      <c r="I2603" s="193"/>
      <c r="J2603" s="77"/>
      <c r="K2603" s="4"/>
      <c r="L2603" s="4"/>
      <c r="M2603" s="4"/>
      <c r="N2603" s="185"/>
      <c r="O2603" s="4"/>
      <c r="P2603" s="4"/>
      <c r="Q2603" s="4"/>
      <c r="R2603" s="4"/>
      <c r="S2603" s="4"/>
      <c r="T2603" s="4"/>
      <c r="U2603" s="4"/>
      <c r="V2603" s="4"/>
      <c r="W2603" s="185"/>
      <c r="X2603" s="4"/>
      <c r="Y2603" s="4"/>
      <c r="Z2603" s="4"/>
      <c r="AA2603" s="4"/>
      <c r="AB2603" s="4"/>
      <c r="AC2603" s="4"/>
      <c r="AD2603" s="4"/>
      <c r="AE2603" s="236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5">
        <f ca="1">COUNTIFS(INDIRECT(Data!$J$2),"&lt;&gt;")</f>
        <v>0</v>
      </c>
      <c r="AQ2603" s="45">
        <f ca="1">COUNTIFS(INDIRECT(Data!$J$2),"P")</f>
        <v>0</v>
      </c>
      <c r="AR2603" s="45">
        <f ca="1">COUNTIFS(INDIRECT(Data!$J$2),"A")</f>
        <v>0</v>
      </c>
      <c r="AS2603" s="46">
        <f ca="1">COUNTIFS(INDIRECT(Data!$J$2),"L")</f>
        <v>0</v>
      </c>
      <c r="AT2603" s="47" t="str">
        <f ca="1">IFERROR(Attd_Sheet[[#This Row],[Classes Attended]]/Attd_Sheet[[#This Row],[Column1]],"")</f>
        <v/>
      </c>
      <c r="AU2603" s="26"/>
    </row>
    <row r="2604" spans="1:47" hidden="1" x14ac:dyDescent="0.25">
      <c r="A2604" s="42">
        <f>COUNTIFS(Attd_Sheet[Student ID],Attd_Sheet[[#This Row],[Student ID]])</f>
        <v>0</v>
      </c>
      <c r="B2604" s="13"/>
      <c r="C2604" s="13"/>
      <c r="D2604" s="76"/>
      <c r="E2604" s="75"/>
      <c r="F2604" s="15"/>
      <c r="G2604" s="78"/>
      <c r="H2604" s="15"/>
      <c r="I2604" s="193"/>
      <c r="J2604" s="77"/>
      <c r="K2604" s="4"/>
      <c r="L2604" s="4"/>
      <c r="M2604" s="4"/>
      <c r="N2604" s="185"/>
      <c r="O2604" s="4"/>
      <c r="P2604" s="4"/>
      <c r="Q2604" s="4"/>
      <c r="R2604" s="4"/>
      <c r="S2604" s="4"/>
      <c r="T2604" s="4"/>
      <c r="U2604" s="4"/>
      <c r="V2604" s="4"/>
      <c r="W2604" s="185"/>
      <c r="X2604" s="4"/>
      <c r="Y2604" s="4"/>
      <c r="Z2604" s="4"/>
      <c r="AA2604" s="4"/>
      <c r="AB2604" s="4"/>
      <c r="AC2604" s="4"/>
      <c r="AD2604" s="4"/>
      <c r="AE2604" s="236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5">
        <f ca="1">COUNTIFS(INDIRECT(Data!$J$2),"&lt;&gt;")</f>
        <v>0</v>
      </c>
      <c r="AQ2604" s="45">
        <f ca="1">COUNTIFS(INDIRECT(Data!$J$2),"P")</f>
        <v>0</v>
      </c>
      <c r="AR2604" s="45">
        <f ca="1">COUNTIFS(INDIRECT(Data!$J$2),"A")</f>
        <v>0</v>
      </c>
      <c r="AS2604" s="46">
        <f ca="1">COUNTIFS(INDIRECT(Data!$J$2),"L")</f>
        <v>0</v>
      </c>
      <c r="AT2604" s="47" t="str">
        <f ca="1">IFERROR(Attd_Sheet[[#This Row],[Classes Attended]]/Attd_Sheet[[#This Row],[Column1]],"")</f>
        <v/>
      </c>
      <c r="AU2604" s="26"/>
    </row>
    <row r="2605" spans="1:47" hidden="1" x14ac:dyDescent="0.25">
      <c r="A2605" s="42">
        <f>COUNTIFS(Attd_Sheet[Student ID],Attd_Sheet[[#This Row],[Student ID]])</f>
        <v>0</v>
      </c>
      <c r="B2605" s="13"/>
      <c r="C2605" s="13"/>
      <c r="D2605" s="76"/>
      <c r="E2605" s="75"/>
      <c r="F2605" s="15"/>
      <c r="G2605" s="78"/>
      <c r="H2605" s="15"/>
      <c r="I2605" s="193"/>
      <c r="J2605" s="77"/>
      <c r="K2605" s="4"/>
      <c r="L2605" s="4"/>
      <c r="M2605" s="4"/>
      <c r="N2605" s="185"/>
      <c r="O2605" s="4"/>
      <c r="P2605" s="4"/>
      <c r="Q2605" s="4"/>
      <c r="R2605" s="4"/>
      <c r="S2605" s="4"/>
      <c r="T2605" s="4"/>
      <c r="U2605" s="4"/>
      <c r="V2605" s="4"/>
      <c r="W2605" s="185"/>
      <c r="X2605" s="4"/>
      <c r="Y2605" s="4"/>
      <c r="Z2605" s="4"/>
      <c r="AA2605" s="4"/>
      <c r="AB2605" s="4"/>
      <c r="AC2605" s="4"/>
      <c r="AD2605" s="4"/>
      <c r="AE2605" s="236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5">
        <f ca="1">COUNTIFS(INDIRECT(Data!$J$2),"&lt;&gt;")</f>
        <v>0</v>
      </c>
      <c r="AQ2605" s="45">
        <f ca="1">COUNTIFS(INDIRECT(Data!$J$2),"P")</f>
        <v>0</v>
      </c>
      <c r="AR2605" s="45">
        <f ca="1">COUNTIFS(INDIRECT(Data!$J$2),"A")</f>
        <v>0</v>
      </c>
      <c r="AS2605" s="46">
        <f ca="1">COUNTIFS(INDIRECT(Data!$J$2),"L")</f>
        <v>0</v>
      </c>
      <c r="AT2605" s="47" t="str">
        <f ca="1">IFERROR(Attd_Sheet[[#This Row],[Classes Attended]]/Attd_Sheet[[#This Row],[Column1]],"")</f>
        <v/>
      </c>
      <c r="AU2605" s="26"/>
    </row>
    <row r="2606" spans="1:47" hidden="1" x14ac:dyDescent="0.25">
      <c r="A2606" s="42">
        <f>COUNTIFS(Attd_Sheet[Student ID],Attd_Sheet[[#This Row],[Student ID]])</f>
        <v>0</v>
      </c>
      <c r="B2606" s="13"/>
      <c r="C2606" s="13"/>
      <c r="D2606" s="76"/>
      <c r="E2606" s="75"/>
      <c r="F2606" s="15"/>
      <c r="G2606" s="78"/>
      <c r="H2606" s="15"/>
      <c r="I2606" s="193"/>
      <c r="J2606" s="77"/>
      <c r="K2606" s="4"/>
      <c r="L2606" s="4"/>
      <c r="M2606" s="4"/>
      <c r="N2606" s="185"/>
      <c r="O2606" s="4"/>
      <c r="P2606" s="4"/>
      <c r="Q2606" s="4"/>
      <c r="R2606" s="4"/>
      <c r="S2606" s="4"/>
      <c r="T2606" s="4"/>
      <c r="U2606" s="4"/>
      <c r="V2606" s="4"/>
      <c r="W2606" s="185"/>
      <c r="X2606" s="4"/>
      <c r="Y2606" s="4"/>
      <c r="Z2606" s="4"/>
      <c r="AA2606" s="4"/>
      <c r="AB2606" s="4"/>
      <c r="AC2606" s="4"/>
      <c r="AD2606" s="4"/>
      <c r="AE2606" s="236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5">
        <f ca="1">COUNTIFS(INDIRECT(Data!$J$2),"&lt;&gt;")</f>
        <v>0</v>
      </c>
      <c r="AQ2606" s="45">
        <f ca="1">COUNTIFS(INDIRECT(Data!$J$2),"P")</f>
        <v>0</v>
      </c>
      <c r="AR2606" s="45">
        <f ca="1">COUNTIFS(INDIRECT(Data!$J$2),"A")</f>
        <v>0</v>
      </c>
      <c r="AS2606" s="46">
        <f ca="1">COUNTIFS(INDIRECT(Data!$J$2),"L")</f>
        <v>0</v>
      </c>
      <c r="AT2606" s="47" t="str">
        <f ca="1">IFERROR(Attd_Sheet[[#This Row],[Classes Attended]]/Attd_Sheet[[#This Row],[Column1]],"")</f>
        <v/>
      </c>
      <c r="AU2606" s="26"/>
    </row>
    <row r="2607" spans="1:47" hidden="1" x14ac:dyDescent="0.25">
      <c r="A2607" s="42">
        <f>COUNTIFS(Attd_Sheet[Student ID],Attd_Sheet[[#This Row],[Student ID]])</f>
        <v>0</v>
      </c>
      <c r="B2607" s="13"/>
      <c r="C2607" s="13"/>
      <c r="D2607" s="76"/>
      <c r="E2607" s="75"/>
      <c r="F2607" s="15"/>
      <c r="G2607" s="78"/>
      <c r="H2607" s="15"/>
      <c r="I2607" s="193"/>
      <c r="J2607" s="77"/>
      <c r="K2607" s="4"/>
      <c r="L2607" s="4"/>
      <c r="M2607" s="4"/>
      <c r="N2607" s="185"/>
      <c r="O2607" s="4"/>
      <c r="P2607" s="4"/>
      <c r="Q2607" s="4"/>
      <c r="R2607" s="4"/>
      <c r="S2607" s="4"/>
      <c r="T2607" s="4"/>
      <c r="U2607" s="4"/>
      <c r="V2607" s="4"/>
      <c r="W2607" s="185"/>
      <c r="X2607" s="4"/>
      <c r="Y2607" s="4"/>
      <c r="Z2607" s="4"/>
      <c r="AA2607" s="4"/>
      <c r="AB2607" s="4"/>
      <c r="AC2607" s="4"/>
      <c r="AD2607" s="4"/>
      <c r="AE2607" s="236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5">
        <f ca="1">COUNTIFS(INDIRECT(Data!$J$2),"&lt;&gt;")</f>
        <v>0</v>
      </c>
      <c r="AQ2607" s="45">
        <f ca="1">COUNTIFS(INDIRECT(Data!$J$2),"P")</f>
        <v>0</v>
      </c>
      <c r="AR2607" s="45">
        <f ca="1">COUNTIFS(INDIRECT(Data!$J$2),"A")</f>
        <v>0</v>
      </c>
      <c r="AS2607" s="46">
        <f ca="1">COUNTIFS(INDIRECT(Data!$J$2),"L")</f>
        <v>0</v>
      </c>
      <c r="AT2607" s="47" t="str">
        <f ca="1">IFERROR(Attd_Sheet[[#This Row],[Classes Attended]]/Attd_Sheet[[#This Row],[Column1]],"")</f>
        <v/>
      </c>
      <c r="AU2607" s="26"/>
    </row>
    <row r="2608" spans="1:47" hidden="1" x14ac:dyDescent="0.25">
      <c r="A2608" s="42">
        <f>COUNTIFS(Attd_Sheet[Student ID],Attd_Sheet[[#This Row],[Student ID]])</f>
        <v>0</v>
      </c>
      <c r="B2608" s="13"/>
      <c r="C2608" s="13"/>
      <c r="D2608" s="76"/>
      <c r="E2608" s="75"/>
      <c r="F2608" s="15"/>
      <c r="G2608" s="78"/>
      <c r="H2608" s="15"/>
      <c r="I2608" s="193"/>
      <c r="J2608" s="77"/>
      <c r="K2608" s="4"/>
      <c r="L2608" s="4"/>
      <c r="M2608" s="4"/>
      <c r="N2608" s="185"/>
      <c r="O2608" s="4"/>
      <c r="P2608" s="4"/>
      <c r="Q2608" s="4"/>
      <c r="R2608" s="4"/>
      <c r="S2608" s="4"/>
      <c r="T2608" s="4"/>
      <c r="U2608" s="4"/>
      <c r="V2608" s="4"/>
      <c r="W2608" s="185"/>
      <c r="X2608" s="4"/>
      <c r="Y2608" s="4"/>
      <c r="Z2608" s="4"/>
      <c r="AA2608" s="4"/>
      <c r="AB2608" s="4"/>
      <c r="AC2608" s="4"/>
      <c r="AD2608" s="4"/>
      <c r="AE2608" s="236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5">
        <f ca="1">COUNTIFS(INDIRECT(Data!$J$2),"&lt;&gt;")</f>
        <v>0</v>
      </c>
      <c r="AQ2608" s="45">
        <f ca="1">COUNTIFS(INDIRECT(Data!$J$2),"P")</f>
        <v>0</v>
      </c>
      <c r="AR2608" s="45">
        <f ca="1">COUNTIFS(INDIRECT(Data!$J$2),"A")</f>
        <v>0</v>
      </c>
      <c r="AS2608" s="46">
        <f ca="1">COUNTIFS(INDIRECT(Data!$J$2),"L")</f>
        <v>0</v>
      </c>
      <c r="AT2608" s="47" t="str">
        <f ca="1">IFERROR(Attd_Sheet[[#This Row],[Classes Attended]]/Attd_Sheet[[#This Row],[Column1]],"")</f>
        <v/>
      </c>
      <c r="AU2608" s="26"/>
    </row>
    <row r="2609" spans="1:47" hidden="1" x14ac:dyDescent="0.25">
      <c r="A2609" s="42">
        <f>COUNTIFS(Attd_Sheet[Student ID],Attd_Sheet[[#This Row],[Student ID]])</f>
        <v>0</v>
      </c>
      <c r="B2609" s="13"/>
      <c r="C2609" s="13"/>
      <c r="D2609" s="76"/>
      <c r="E2609" s="75"/>
      <c r="F2609" s="15"/>
      <c r="G2609" s="78"/>
      <c r="H2609" s="15"/>
      <c r="I2609" s="193"/>
      <c r="J2609" s="77"/>
      <c r="K2609" s="4"/>
      <c r="L2609" s="4"/>
      <c r="M2609" s="4"/>
      <c r="N2609" s="185"/>
      <c r="O2609" s="4"/>
      <c r="P2609" s="4"/>
      <c r="Q2609" s="4"/>
      <c r="R2609" s="4"/>
      <c r="S2609" s="4"/>
      <c r="T2609" s="4"/>
      <c r="U2609" s="4"/>
      <c r="V2609" s="4"/>
      <c r="W2609" s="185"/>
      <c r="X2609" s="4"/>
      <c r="Y2609" s="4"/>
      <c r="Z2609" s="4"/>
      <c r="AA2609" s="4"/>
      <c r="AB2609" s="4"/>
      <c r="AC2609" s="4"/>
      <c r="AD2609" s="4"/>
      <c r="AE2609" s="236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5">
        <f ca="1">COUNTIFS(INDIRECT(Data!$J$2),"&lt;&gt;")</f>
        <v>0</v>
      </c>
      <c r="AQ2609" s="45">
        <f ca="1">COUNTIFS(INDIRECT(Data!$J$2),"P")</f>
        <v>0</v>
      </c>
      <c r="AR2609" s="45">
        <f ca="1">COUNTIFS(INDIRECT(Data!$J$2),"A")</f>
        <v>0</v>
      </c>
      <c r="AS2609" s="46">
        <f ca="1">COUNTIFS(INDIRECT(Data!$J$2),"L")</f>
        <v>0</v>
      </c>
      <c r="AT2609" s="47" t="str">
        <f ca="1">IFERROR(Attd_Sheet[[#This Row],[Classes Attended]]/Attd_Sheet[[#This Row],[Column1]],"")</f>
        <v/>
      </c>
      <c r="AU2609" s="26"/>
    </row>
    <row r="2610" spans="1:47" hidden="1" x14ac:dyDescent="0.25">
      <c r="A2610" s="42">
        <f>COUNTIFS(Attd_Sheet[Student ID],Attd_Sheet[[#This Row],[Student ID]])</f>
        <v>0</v>
      </c>
      <c r="B2610" s="13"/>
      <c r="C2610" s="13"/>
      <c r="D2610" s="76"/>
      <c r="E2610" s="75"/>
      <c r="F2610" s="15"/>
      <c r="G2610" s="78"/>
      <c r="H2610" s="15"/>
      <c r="I2610" s="193"/>
      <c r="J2610" s="77"/>
      <c r="K2610" s="4"/>
      <c r="L2610" s="4"/>
      <c r="M2610" s="4"/>
      <c r="N2610" s="185"/>
      <c r="O2610" s="4"/>
      <c r="P2610" s="4"/>
      <c r="Q2610" s="4"/>
      <c r="R2610" s="4"/>
      <c r="S2610" s="4"/>
      <c r="T2610" s="4"/>
      <c r="U2610" s="4"/>
      <c r="V2610" s="4"/>
      <c r="W2610" s="185"/>
      <c r="X2610" s="4"/>
      <c r="Y2610" s="4"/>
      <c r="Z2610" s="4"/>
      <c r="AA2610" s="4"/>
      <c r="AB2610" s="4"/>
      <c r="AC2610" s="4"/>
      <c r="AD2610" s="4"/>
      <c r="AE2610" s="236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5">
        <f ca="1">COUNTIFS(INDIRECT(Data!$J$2),"&lt;&gt;")</f>
        <v>0</v>
      </c>
      <c r="AQ2610" s="45">
        <f ca="1">COUNTIFS(INDIRECT(Data!$J$2),"P")</f>
        <v>0</v>
      </c>
      <c r="AR2610" s="45">
        <f ca="1">COUNTIFS(INDIRECT(Data!$J$2),"A")</f>
        <v>0</v>
      </c>
      <c r="AS2610" s="46">
        <f ca="1">COUNTIFS(INDIRECT(Data!$J$2),"L")</f>
        <v>0</v>
      </c>
      <c r="AT2610" s="47" t="str">
        <f ca="1">IFERROR(Attd_Sheet[[#This Row],[Classes Attended]]/Attd_Sheet[[#This Row],[Column1]],"")</f>
        <v/>
      </c>
      <c r="AU2610" s="26"/>
    </row>
    <row r="2611" spans="1:47" hidden="1" x14ac:dyDescent="0.25">
      <c r="A2611" s="42">
        <f>COUNTIFS(Attd_Sheet[Student ID],Attd_Sheet[[#This Row],[Student ID]])</f>
        <v>0</v>
      </c>
      <c r="B2611" s="13"/>
      <c r="C2611" s="13"/>
      <c r="D2611" s="76"/>
      <c r="E2611" s="75"/>
      <c r="F2611" s="15"/>
      <c r="G2611" s="78"/>
      <c r="H2611" s="15"/>
      <c r="I2611" s="193"/>
      <c r="J2611" s="77"/>
      <c r="K2611" s="4"/>
      <c r="L2611" s="4"/>
      <c r="M2611" s="4"/>
      <c r="N2611" s="185"/>
      <c r="O2611" s="4"/>
      <c r="P2611" s="4"/>
      <c r="Q2611" s="4"/>
      <c r="R2611" s="4"/>
      <c r="S2611" s="4"/>
      <c r="T2611" s="4"/>
      <c r="U2611" s="4"/>
      <c r="V2611" s="4"/>
      <c r="W2611" s="185"/>
      <c r="X2611" s="4"/>
      <c r="Y2611" s="4"/>
      <c r="Z2611" s="4"/>
      <c r="AA2611" s="4"/>
      <c r="AB2611" s="4"/>
      <c r="AC2611" s="4"/>
      <c r="AD2611" s="4"/>
      <c r="AE2611" s="236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5">
        <f ca="1">COUNTIFS(INDIRECT(Data!$J$2),"&lt;&gt;")</f>
        <v>0</v>
      </c>
      <c r="AQ2611" s="45">
        <f ca="1">COUNTIFS(INDIRECT(Data!$J$2),"P")</f>
        <v>0</v>
      </c>
      <c r="AR2611" s="45">
        <f ca="1">COUNTIFS(INDIRECT(Data!$J$2),"A")</f>
        <v>0</v>
      </c>
      <c r="AS2611" s="46">
        <f ca="1">COUNTIFS(INDIRECT(Data!$J$2),"L")</f>
        <v>0</v>
      </c>
      <c r="AT2611" s="47" t="str">
        <f ca="1">IFERROR(Attd_Sheet[[#This Row],[Classes Attended]]/Attd_Sheet[[#This Row],[Column1]],"")</f>
        <v/>
      </c>
      <c r="AU2611" s="26"/>
    </row>
    <row r="2612" spans="1:47" hidden="1" x14ac:dyDescent="0.25">
      <c r="A2612" s="42">
        <f>COUNTIFS(Attd_Sheet[Student ID],Attd_Sheet[[#This Row],[Student ID]])</f>
        <v>0</v>
      </c>
      <c r="B2612" s="13"/>
      <c r="C2612" s="13"/>
      <c r="D2612" s="76"/>
      <c r="E2612" s="75"/>
      <c r="F2612" s="15"/>
      <c r="G2612" s="78"/>
      <c r="H2612" s="15"/>
      <c r="I2612" s="193"/>
      <c r="J2612" s="77"/>
      <c r="K2612" s="4"/>
      <c r="L2612" s="4"/>
      <c r="M2612" s="4"/>
      <c r="N2612" s="185"/>
      <c r="O2612" s="4"/>
      <c r="P2612" s="4"/>
      <c r="Q2612" s="4"/>
      <c r="R2612" s="4"/>
      <c r="S2612" s="4"/>
      <c r="T2612" s="4"/>
      <c r="U2612" s="4"/>
      <c r="V2612" s="4"/>
      <c r="W2612" s="185"/>
      <c r="X2612" s="4"/>
      <c r="Y2612" s="4"/>
      <c r="Z2612" s="4"/>
      <c r="AA2612" s="4"/>
      <c r="AB2612" s="4"/>
      <c r="AC2612" s="4"/>
      <c r="AD2612" s="4"/>
      <c r="AE2612" s="236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5">
        <f ca="1">COUNTIFS(INDIRECT(Data!$J$2),"&lt;&gt;")</f>
        <v>0</v>
      </c>
      <c r="AQ2612" s="45">
        <f ca="1">COUNTIFS(INDIRECT(Data!$J$2),"P")</f>
        <v>0</v>
      </c>
      <c r="AR2612" s="45">
        <f ca="1">COUNTIFS(INDIRECT(Data!$J$2),"A")</f>
        <v>0</v>
      </c>
      <c r="AS2612" s="46">
        <f ca="1">COUNTIFS(INDIRECT(Data!$J$2),"L")</f>
        <v>0</v>
      </c>
      <c r="AT2612" s="47" t="str">
        <f ca="1">IFERROR(Attd_Sheet[[#This Row],[Classes Attended]]/Attd_Sheet[[#This Row],[Column1]],"")</f>
        <v/>
      </c>
      <c r="AU2612" s="26"/>
    </row>
    <row r="2613" spans="1:47" hidden="1" x14ac:dyDescent="0.25">
      <c r="A2613" s="42">
        <f>COUNTIFS(Attd_Sheet[Student ID],Attd_Sheet[[#This Row],[Student ID]])</f>
        <v>0</v>
      </c>
      <c r="B2613" s="13"/>
      <c r="C2613" s="13"/>
      <c r="D2613" s="76"/>
      <c r="E2613" s="75"/>
      <c r="F2613" s="15"/>
      <c r="G2613" s="78"/>
      <c r="H2613" s="15"/>
      <c r="I2613" s="193"/>
      <c r="J2613" s="77"/>
      <c r="K2613" s="4"/>
      <c r="L2613" s="4"/>
      <c r="M2613" s="4"/>
      <c r="N2613" s="185"/>
      <c r="O2613" s="4"/>
      <c r="P2613" s="4"/>
      <c r="Q2613" s="4"/>
      <c r="R2613" s="4"/>
      <c r="S2613" s="4"/>
      <c r="T2613" s="4"/>
      <c r="U2613" s="4"/>
      <c r="V2613" s="4"/>
      <c r="W2613" s="185"/>
      <c r="X2613" s="4"/>
      <c r="Y2613" s="4"/>
      <c r="Z2613" s="4"/>
      <c r="AA2613" s="4"/>
      <c r="AB2613" s="4"/>
      <c r="AC2613" s="4"/>
      <c r="AD2613" s="4"/>
      <c r="AE2613" s="236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5">
        <f ca="1">COUNTIFS(INDIRECT(Data!$J$2),"&lt;&gt;")</f>
        <v>0</v>
      </c>
      <c r="AQ2613" s="45">
        <f ca="1">COUNTIFS(INDIRECT(Data!$J$2),"P")</f>
        <v>0</v>
      </c>
      <c r="AR2613" s="45">
        <f ca="1">COUNTIFS(INDIRECT(Data!$J$2),"A")</f>
        <v>0</v>
      </c>
      <c r="AS2613" s="46">
        <f ca="1">COUNTIFS(INDIRECT(Data!$J$2),"L")</f>
        <v>0</v>
      </c>
      <c r="AT2613" s="47" t="str">
        <f ca="1">IFERROR(Attd_Sheet[[#This Row],[Classes Attended]]/Attd_Sheet[[#This Row],[Column1]],"")</f>
        <v/>
      </c>
      <c r="AU2613" s="26"/>
    </row>
    <row r="2614" spans="1:47" hidden="1" x14ac:dyDescent="0.25">
      <c r="A2614" s="42">
        <f>COUNTIFS(Attd_Sheet[Student ID],Attd_Sheet[[#This Row],[Student ID]])</f>
        <v>0</v>
      </c>
      <c r="B2614" s="13"/>
      <c r="C2614" s="13"/>
      <c r="D2614" s="76"/>
      <c r="E2614" s="75"/>
      <c r="F2614" s="15"/>
      <c r="G2614" s="78"/>
      <c r="H2614" s="15"/>
      <c r="I2614" s="193"/>
      <c r="J2614" s="77"/>
      <c r="K2614" s="4"/>
      <c r="L2614" s="4"/>
      <c r="M2614" s="4"/>
      <c r="N2614" s="185"/>
      <c r="O2614" s="4"/>
      <c r="P2614" s="4"/>
      <c r="Q2614" s="4"/>
      <c r="R2614" s="4"/>
      <c r="S2614" s="4"/>
      <c r="T2614" s="4"/>
      <c r="U2614" s="4"/>
      <c r="V2614" s="4"/>
      <c r="W2614" s="185"/>
      <c r="X2614" s="4"/>
      <c r="Y2614" s="4"/>
      <c r="Z2614" s="4"/>
      <c r="AA2614" s="4"/>
      <c r="AB2614" s="4"/>
      <c r="AC2614" s="4"/>
      <c r="AD2614" s="4"/>
      <c r="AE2614" s="236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5">
        <f ca="1">COUNTIFS(INDIRECT(Data!$J$2),"&lt;&gt;")</f>
        <v>0</v>
      </c>
      <c r="AQ2614" s="45">
        <f ca="1">COUNTIFS(INDIRECT(Data!$J$2),"P")</f>
        <v>0</v>
      </c>
      <c r="AR2614" s="45">
        <f ca="1">COUNTIFS(INDIRECT(Data!$J$2),"A")</f>
        <v>0</v>
      </c>
      <c r="AS2614" s="46">
        <f ca="1">COUNTIFS(INDIRECT(Data!$J$2),"L")</f>
        <v>0</v>
      </c>
      <c r="AT2614" s="47" t="str">
        <f ca="1">IFERROR(Attd_Sheet[[#This Row],[Classes Attended]]/Attd_Sheet[[#This Row],[Column1]],"")</f>
        <v/>
      </c>
      <c r="AU2614" s="26"/>
    </row>
    <row r="2615" spans="1:47" hidden="1" x14ac:dyDescent="0.25">
      <c r="A2615" s="42">
        <f>COUNTIFS(Attd_Sheet[Student ID],Attd_Sheet[[#This Row],[Student ID]])</f>
        <v>0</v>
      </c>
      <c r="B2615" s="13"/>
      <c r="C2615" s="13"/>
      <c r="D2615" s="76"/>
      <c r="E2615" s="75"/>
      <c r="F2615" s="15"/>
      <c r="G2615" s="78"/>
      <c r="H2615" s="15"/>
      <c r="I2615" s="193"/>
      <c r="J2615" s="77"/>
      <c r="K2615" s="4"/>
      <c r="L2615" s="4"/>
      <c r="M2615" s="4"/>
      <c r="N2615" s="185"/>
      <c r="O2615" s="4"/>
      <c r="P2615" s="4"/>
      <c r="Q2615" s="4"/>
      <c r="R2615" s="4"/>
      <c r="S2615" s="4"/>
      <c r="T2615" s="4"/>
      <c r="U2615" s="4"/>
      <c r="V2615" s="4"/>
      <c r="W2615" s="185"/>
      <c r="X2615" s="4"/>
      <c r="Y2615" s="4"/>
      <c r="Z2615" s="4"/>
      <c r="AA2615" s="4"/>
      <c r="AB2615" s="4"/>
      <c r="AC2615" s="4"/>
      <c r="AD2615" s="4"/>
      <c r="AE2615" s="236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5">
        <f ca="1">COUNTIFS(INDIRECT(Data!$J$2),"&lt;&gt;")</f>
        <v>0</v>
      </c>
      <c r="AQ2615" s="45">
        <f ca="1">COUNTIFS(INDIRECT(Data!$J$2),"P")</f>
        <v>0</v>
      </c>
      <c r="AR2615" s="45">
        <f ca="1">COUNTIFS(INDIRECT(Data!$J$2),"A")</f>
        <v>0</v>
      </c>
      <c r="AS2615" s="46">
        <f ca="1">COUNTIFS(INDIRECT(Data!$J$2),"L")</f>
        <v>0</v>
      </c>
      <c r="AT2615" s="47" t="str">
        <f ca="1">IFERROR(Attd_Sheet[[#This Row],[Classes Attended]]/Attd_Sheet[[#This Row],[Column1]],"")</f>
        <v/>
      </c>
      <c r="AU2615" s="26"/>
    </row>
    <row r="2616" spans="1:47" hidden="1" x14ac:dyDescent="0.25">
      <c r="A2616" s="42">
        <f>COUNTIFS(Attd_Sheet[Student ID],Attd_Sheet[[#This Row],[Student ID]])</f>
        <v>0</v>
      </c>
      <c r="B2616" s="13"/>
      <c r="C2616" s="13"/>
      <c r="D2616" s="76"/>
      <c r="E2616" s="75"/>
      <c r="F2616" s="15"/>
      <c r="G2616" s="78"/>
      <c r="H2616" s="15"/>
      <c r="I2616" s="193"/>
      <c r="J2616" s="77"/>
      <c r="K2616" s="4"/>
      <c r="L2616" s="4"/>
      <c r="M2616" s="4"/>
      <c r="N2616" s="185"/>
      <c r="O2616" s="4"/>
      <c r="P2616" s="4"/>
      <c r="Q2616" s="4"/>
      <c r="R2616" s="4"/>
      <c r="S2616" s="4"/>
      <c r="T2616" s="4"/>
      <c r="U2616" s="4"/>
      <c r="V2616" s="4"/>
      <c r="W2616" s="185"/>
      <c r="X2616" s="4"/>
      <c r="Y2616" s="4"/>
      <c r="Z2616" s="4"/>
      <c r="AA2616" s="4"/>
      <c r="AB2616" s="4"/>
      <c r="AC2616" s="4"/>
      <c r="AD2616" s="4"/>
      <c r="AE2616" s="236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5">
        <f ca="1">COUNTIFS(INDIRECT(Data!$J$2),"&lt;&gt;")</f>
        <v>0</v>
      </c>
      <c r="AQ2616" s="45">
        <f ca="1">COUNTIFS(INDIRECT(Data!$J$2),"P")</f>
        <v>0</v>
      </c>
      <c r="AR2616" s="45">
        <f ca="1">COUNTIFS(INDIRECT(Data!$J$2),"A")</f>
        <v>0</v>
      </c>
      <c r="AS2616" s="46">
        <f ca="1">COUNTIFS(INDIRECT(Data!$J$2),"L")</f>
        <v>0</v>
      </c>
      <c r="AT2616" s="47" t="str">
        <f ca="1">IFERROR(Attd_Sheet[[#This Row],[Classes Attended]]/Attd_Sheet[[#This Row],[Column1]],"")</f>
        <v/>
      </c>
      <c r="AU2616" s="26"/>
    </row>
    <row r="2617" spans="1:47" hidden="1" x14ac:dyDescent="0.25">
      <c r="A2617" s="42">
        <f>COUNTIFS(Attd_Sheet[Student ID],Attd_Sheet[[#This Row],[Student ID]])</f>
        <v>0</v>
      </c>
      <c r="B2617" s="13"/>
      <c r="C2617" s="13"/>
      <c r="D2617" s="76"/>
      <c r="E2617" s="75"/>
      <c r="F2617" s="15"/>
      <c r="G2617" s="78"/>
      <c r="H2617" s="15"/>
      <c r="I2617" s="193"/>
      <c r="J2617" s="77"/>
      <c r="K2617" s="4"/>
      <c r="L2617" s="4"/>
      <c r="M2617" s="4"/>
      <c r="N2617" s="185"/>
      <c r="O2617" s="4"/>
      <c r="P2617" s="4"/>
      <c r="Q2617" s="4"/>
      <c r="R2617" s="4"/>
      <c r="S2617" s="4"/>
      <c r="T2617" s="4"/>
      <c r="U2617" s="4"/>
      <c r="V2617" s="4"/>
      <c r="W2617" s="185"/>
      <c r="X2617" s="4"/>
      <c r="Y2617" s="4"/>
      <c r="Z2617" s="4"/>
      <c r="AA2617" s="4"/>
      <c r="AB2617" s="4"/>
      <c r="AC2617" s="4"/>
      <c r="AD2617" s="4"/>
      <c r="AE2617" s="236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5">
        <f ca="1">COUNTIFS(INDIRECT(Data!$J$2),"&lt;&gt;")</f>
        <v>0</v>
      </c>
      <c r="AQ2617" s="45">
        <f ca="1">COUNTIFS(INDIRECT(Data!$J$2),"P")</f>
        <v>0</v>
      </c>
      <c r="AR2617" s="45">
        <f ca="1">COUNTIFS(INDIRECT(Data!$J$2),"A")</f>
        <v>0</v>
      </c>
      <c r="AS2617" s="46">
        <f ca="1">COUNTIFS(INDIRECT(Data!$J$2),"L")</f>
        <v>0</v>
      </c>
      <c r="AT2617" s="47" t="str">
        <f ca="1">IFERROR(Attd_Sheet[[#This Row],[Classes Attended]]/Attd_Sheet[[#This Row],[Column1]],"")</f>
        <v/>
      </c>
      <c r="AU2617" s="26"/>
    </row>
    <row r="2618" spans="1:47" hidden="1" x14ac:dyDescent="0.25">
      <c r="A2618" s="42">
        <f>COUNTIFS(Attd_Sheet[Student ID],Attd_Sheet[[#This Row],[Student ID]])</f>
        <v>0</v>
      </c>
      <c r="B2618" s="13"/>
      <c r="C2618" s="13"/>
      <c r="D2618" s="76"/>
      <c r="E2618" s="75"/>
      <c r="F2618" s="15"/>
      <c r="G2618" s="78"/>
      <c r="H2618" s="15"/>
      <c r="I2618" s="193"/>
      <c r="J2618" s="77"/>
      <c r="K2618" s="4"/>
      <c r="L2618" s="4"/>
      <c r="M2618" s="4"/>
      <c r="N2618" s="185"/>
      <c r="O2618" s="4"/>
      <c r="P2618" s="4"/>
      <c r="Q2618" s="4"/>
      <c r="R2618" s="4"/>
      <c r="S2618" s="4"/>
      <c r="T2618" s="4"/>
      <c r="U2618" s="4"/>
      <c r="V2618" s="4"/>
      <c r="W2618" s="185"/>
      <c r="X2618" s="4"/>
      <c r="Y2618" s="4"/>
      <c r="Z2618" s="4"/>
      <c r="AA2618" s="4"/>
      <c r="AB2618" s="4"/>
      <c r="AC2618" s="4"/>
      <c r="AD2618" s="4"/>
      <c r="AE2618" s="236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5">
        <f ca="1">COUNTIFS(INDIRECT(Data!$J$2),"&lt;&gt;")</f>
        <v>0</v>
      </c>
      <c r="AQ2618" s="45">
        <f ca="1">COUNTIFS(INDIRECT(Data!$J$2),"P")</f>
        <v>0</v>
      </c>
      <c r="AR2618" s="45">
        <f ca="1">COUNTIFS(INDIRECT(Data!$J$2),"A")</f>
        <v>0</v>
      </c>
      <c r="AS2618" s="46">
        <f ca="1">COUNTIFS(INDIRECT(Data!$J$2),"L")</f>
        <v>0</v>
      </c>
      <c r="AT2618" s="47" t="str">
        <f ca="1">IFERROR(Attd_Sheet[[#This Row],[Classes Attended]]/Attd_Sheet[[#This Row],[Column1]],"")</f>
        <v/>
      </c>
      <c r="AU2618" s="26"/>
    </row>
    <row r="2619" spans="1:47" hidden="1" x14ac:dyDescent="0.25">
      <c r="A2619" s="42">
        <f>COUNTIFS(Attd_Sheet[Student ID],Attd_Sheet[[#This Row],[Student ID]])</f>
        <v>0</v>
      </c>
      <c r="B2619" s="13"/>
      <c r="C2619" s="13"/>
      <c r="D2619" s="76"/>
      <c r="E2619" s="75"/>
      <c r="F2619" s="15"/>
      <c r="G2619" s="78"/>
      <c r="H2619" s="15"/>
      <c r="I2619" s="193"/>
      <c r="J2619" s="77"/>
      <c r="K2619" s="4"/>
      <c r="L2619" s="4"/>
      <c r="M2619" s="4"/>
      <c r="N2619" s="185"/>
      <c r="O2619" s="4"/>
      <c r="P2619" s="4"/>
      <c r="Q2619" s="4"/>
      <c r="R2619" s="4"/>
      <c r="S2619" s="4"/>
      <c r="T2619" s="4"/>
      <c r="U2619" s="4"/>
      <c r="V2619" s="4"/>
      <c r="W2619" s="185"/>
      <c r="X2619" s="4"/>
      <c r="Y2619" s="4"/>
      <c r="Z2619" s="4"/>
      <c r="AA2619" s="4"/>
      <c r="AB2619" s="4"/>
      <c r="AC2619" s="4"/>
      <c r="AD2619" s="4"/>
      <c r="AE2619" s="236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5">
        <f ca="1">COUNTIFS(INDIRECT(Data!$J$2),"&lt;&gt;")</f>
        <v>0</v>
      </c>
      <c r="AQ2619" s="45">
        <f ca="1">COUNTIFS(INDIRECT(Data!$J$2),"P")</f>
        <v>0</v>
      </c>
      <c r="AR2619" s="45">
        <f ca="1">COUNTIFS(INDIRECT(Data!$J$2),"A")</f>
        <v>0</v>
      </c>
      <c r="AS2619" s="46">
        <f ca="1">COUNTIFS(INDIRECT(Data!$J$2),"L")</f>
        <v>0</v>
      </c>
      <c r="AT2619" s="47" t="str">
        <f ca="1">IFERROR(Attd_Sheet[[#This Row],[Classes Attended]]/Attd_Sheet[[#This Row],[Column1]],"")</f>
        <v/>
      </c>
      <c r="AU2619" s="26"/>
    </row>
    <row r="2620" spans="1:47" hidden="1" x14ac:dyDescent="0.25">
      <c r="A2620" s="42">
        <f>COUNTIFS(Attd_Sheet[Student ID],Attd_Sheet[[#This Row],[Student ID]])</f>
        <v>0</v>
      </c>
      <c r="B2620" s="13"/>
      <c r="C2620" s="13"/>
      <c r="D2620" s="76"/>
      <c r="E2620" s="75"/>
      <c r="F2620" s="15"/>
      <c r="G2620" s="78"/>
      <c r="H2620" s="15"/>
      <c r="I2620" s="193"/>
      <c r="J2620" s="77"/>
      <c r="K2620" s="4"/>
      <c r="L2620" s="4"/>
      <c r="M2620" s="4"/>
      <c r="N2620" s="185"/>
      <c r="O2620" s="4"/>
      <c r="P2620" s="4"/>
      <c r="Q2620" s="4"/>
      <c r="R2620" s="4"/>
      <c r="S2620" s="4"/>
      <c r="T2620" s="4"/>
      <c r="U2620" s="4"/>
      <c r="V2620" s="4"/>
      <c r="W2620" s="185"/>
      <c r="X2620" s="4"/>
      <c r="Y2620" s="4"/>
      <c r="Z2620" s="4"/>
      <c r="AA2620" s="4"/>
      <c r="AB2620" s="4"/>
      <c r="AC2620" s="4"/>
      <c r="AD2620" s="4"/>
      <c r="AE2620" s="236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5">
        <f ca="1">COUNTIFS(INDIRECT(Data!$J$2),"&lt;&gt;")</f>
        <v>0</v>
      </c>
      <c r="AQ2620" s="45">
        <f ca="1">COUNTIFS(INDIRECT(Data!$J$2),"P")</f>
        <v>0</v>
      </c>
      <c r="AR2620" s="45">
        <f ca="1">COUNTIFS(INDIRECT(Data!$J$2),"A")</f>
        <v>0</v>
      </c>
      <c r="AS2620" s="46">
        <f ca="1">COUNTIFS(INDIRECT(Data!$J$2),"L")</f>
        <v>0</v>
      </c>
      <c r="AT2620" s="47" t="str">
        <f ca="1">IFERROR(Attd_Sheet[[#This Row],[Classes Attended]]/Attd_Sheet[[#This Row],[Column1]],"")</f>
        <v/>
      </c>
      <c r="AU2620" s="26"/>
    </row>
    <row r="2621" spans="1:47" hidden="1" x14ac:dyDescent="0.25">
      <c r="A2621" s="42">
        <f>COUNTIFS(Attd_Sheet[Student ID],Attd_Sheet[[#This Row],[Student ID]])</f>
        <v>0</v>
      </c>
      <c r="B2621" s="13"/>
      <c r="C2621" s="13"/>
      <c r="D2621" s="76"/>
      <c r="E2621" s="75"/>
      <c r="F2621" s="15"/>
      <c r="G2621" s="78"/>
      <c r="H2621" s="15"/>
      <c r="I2621" s="193"/>
      <c r="J2621" s="77"/>
      <c r="K2621" s="4"/>
      <c r="L2621" s="4"/>
      <c r="M2621" s="4"/>
      <c r="N2621" s="185"/>
      <c r="O2621" s="4"/>
      <c r="P2621" s="4"/>
      <c r="Q2621" s="4"/>
      <c r="R2621" s="4"/>
      <c r="S2621" s="4"/>
      <c r="T2621" s="4"/>
      <c r="U2621" s="4"/>
      <c r="V2621" s="4"/>
      <c r="W2621" s="185"/>
      <c r="X2621" s="4"/>
      <c r="Y2621" s="4"/>
      <c r="Z2621" s="4"/>
      <c r="AA2621" s="4"/>
      <c r="AB2621" s="4"/>
      <c r="AC2621" s="4"/>
      <c r="AD2621" s="4"/>
      <c r="AE2621" s="236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5">
        <f ca="1">COUNTIFS(INDIRECT(Data!$J$2),"&lt;&gt;")</f>
        <v>0</v>
      </c>
      <c r="AQ2621" s="45">
        <f ca="1">COUNTIFS(INDIRECT(Data!$J$2),"P")</f>
        <v>0</v>
      </c>
      <c r="AR2621" s="45">
        <f ca="1">COUNTIFS(INDIRECT(Data!$J$2),"A")</f>
        <v>0</v>
      </c>
      <c r="AS2621" s="46">
        <f ca="1">COUNTIFS(INDIRECT(Data!$J$2),"L")</f>
        <v>0</v>
      </c>
      <c r="AT2621" s="47" t="str">
        <f ca="1">IFERROR(Attd_Sheet[[#This Row],[Classes Attended]]/Attd_Sheet[[#This Row],[Column1]],"")</f>
        <v/>
      </c>
      <c r="AU2621" s="26"/>
    </row>
    <row r="2622" spans="1:47" hidden="1" x14ac:dyDescent="0.25">
      <c r="A2622" s="42">
        <f>COUNTIFS(Attd_Sheet[Student ID],Attd_Sheet[[#This Row],[Student ID]])</f>
        <v>0</v>
      </c>
      <c r="B2622" s="13"/>
      <c r="C2622" s="13"/>
      <c r="D2622" s="76"/>
      <c r="E2622" s="75"/>
      <c r="F2622" s="15"/>
      <c r="G2622" s="78"/>
      <c r="H2622" s="15"/>
      <c r="I2622" s="193"/>
      <c r="J2622" s="77"/>
      <c r="K2622" s="4"/>
      <c r="L2622" s="4"/>
      <c r="M2622" s="4"/>
      <c r="N2622" s="185"/>
      <c r="O2622" s="4"/>
      <c r="P2622" s="4"/>
      <c r="Q2622" s="4"/>
      <c r="R2622" s="4"/>
      <c r="S2622" s="4"/>
      <c r="T2622" s="4"/>
      <c r="U2622" s="4"/>
      <c r="V2622" s="4"/>
      <c r="W2622" s="185"/>
      <c r="X2622" s="4"/>
      <c r="Y2622" s="4"/>
      <c r="Z2622" s="4"/>
      <c r="AA2622" s="4"/>
      <c r="AB2622" s="4"/>
      <c r="AC2622" s="4"/>
      <c r="AD2622" s="4"/>
      <c r="AE2622" s="236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5">
        <f ca="1">COUNTIFS(INDIRECT(Data!$J$2),"&lt;&gt;")</f>
        <v>0</v>
      </c>
      <c r="AQ2622" s="45">
        <f ca="1">COUNTIFS(INDIRECT(Data!$J$2),"P")</f>
        <v>0</v>
      </c>
      <c r="AR2622" s="45">
        <f ca="1">COUNTIFS(INDIRECT(Data!$J$2),"A")</f>
        <v>0</v>
      </c>
      <c r="AS2622" s="46">
        <f ca="1">COUNTIFS(INDIRECT(Data!$J$2),"L")</f>
        <v>0</v>
      </c>
      <c r="AT2622" s="47" t="str">
        <f ca="1">IFERROR(Attd_Sheet[[#This Row],[Classes Attended]]/Attd_Sheet[[#This Row],[Column1]],"")</f>
        <v/>
      </c>
      <c r="AU2622" s="26"/>
    </row>
    <row r="2623" spans="1:47" hidden="1" x14ac:dyDescent="0.25">
      <c r="A2623" s="42">
        <f>COUNTIFS(Attd_Sheet[Student ID],Attd_Sheet[[#This Row],[Student ID]])</f>
        <v>0</v>
      </c>
      <c r="B2623" s="13"/>
      <c r="C2623" s="13"/>
      <c r="D2623" s="76"/>
      <c r="E2623" s="75"/>
      <c r="F2623" s="15"/>
      <c r="G2623" s="78"/>
      <c r="H2623" s="15"/>
      <c r="I2623" s="193"/>
      <c r="J2623" s="77"/>
      <c r="K2623" s="4"/>
      <c r="L2623" s="4"/>
      <c r="M2623" s="4"/>
      <c r="N2623" s="185"/>
      <c r="O2623" s="4"/>
      <c r="P2623" s="4"/>
      <c r="Q2623" s="4"/>
      <c r="R2623" s="4"/>
      <c r="S2623" s="4"/>
      <c r="T2623" s="4"/>
      <c r="U2623" s="4"/>
      <c r="V2623" s="4"/>
      <c r="W2623" s="185"/>
      <c r="X2623" s="4"/>
      <c r="Y2623" s="4"/>
      <c r="Z2623" s="4"/>
      <c r="AA2623" s="4"/>
      <c r="AB2623" s="4"/>
      <c r="AC2623" s="4"/>
      <c r="AD2623" s="4"/>
      <c r="AE2623" s="236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5">
        <f ca="1">COUNTIFS(INDIRECT(Data!$J$2),"&lt;&gt;")</f>
        <v>0</v>
      </c>
      <c r="AQ2623" s="45">
        <f ca="1">COUNTIFS(INDIRECT(Data!$J$2),"P")</f>
        <v>0</v>
      </c>
      <c r="AR2623" s="45">
        <f ca="1">COUNTIFS(INDIRECT(Data!$J$2),"A")</f>
        <v>0</v>
      </c>
      <c r="AS2623" s="46">
        <f ca="1">COUNTIFS(INDIRECT(Data!$J$2),"L")</f>
        <v>0</v>
      </c>
      <c r="AT2623" s="47" t="str">
        <f ca="1">IFERROR(Attd_Sheet[[#This Row],[Classes Attended]]/Attd_Sheet[[#This Row],[Column1]],"")</f>
        <v/>
      </c>
      <c r="AU2623" s="26"/>
    </row>
    <row r="2624" spans="1:47" hidden="1" x14ac:dyDescent="0.25">
      <c r="A2624" s="42">
        <f>COUNTIFS(Attd_Sheet[Student ID],Attd_Sheet[[#This Row],[Student ID]])</f>
        <v>0</v>
      </c>
      <c r="B2624" s="13"/>
      <c r="C2624" s="13"/>
      <c r="D2624" s="76"/>
      <c r="E2624" s="75"/>
      <c r="F2624" s="15"/>
      <c r="G2624" s="78"/>
      <c r="H2624" s="15"/>
      <c r="I2624" s="193"/>
      <c r="J2624" s="77"/>
      <c r="K2624" s="4"/>
      <c r="L2624" s="4"/>
      <c r="M2624" s="4"/>
      <c r="N2624" s="185"/>
      <c r="O2624" s="4"/>
      <c r="P2624" s="4"/>
      <c r="Q2624" s="4"/>
      <c r="R2624" s="4"/>
      <c r="S2624" s="4"/>
      <c r="T2624" s="4"/>
      <c r="U2624" s="4"/>
      <c r="V2624" s="4"/>
      <c r="W2624" s="185"/>
      <c r="X2624" s="4"/>
      <c r="Y2624" s="4"/>
      <c r="Z2624" s="4"/>
      <c r="AA2624" s="4"/>
      <c r="AB2624" s="4"/>
      <c r="AC2624" s="4"/>
      <c r="AD2624" s="4"/>
      <c r="AE2624" s="236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5">
        <f ca="1">COUNTIFS(INDIRECT(Data!$J$2),"&lt;&gt;")</f>
        <v>0</v>
      </c>
      <c r="AQ2624" s="45">
        <f ca="1">COUNTIFS(INDIRECT(Data!$J$2),"P")</f>
        <v>0</v>
      </c>
      <c r="AR2624" s="45">
        <f ca="1">COUNTIFS(INDIRECT(Data!$J$2),"A")</f>
        <v>0</v>
      </c>
      <c r="AS2624" s="46">
        <f ca="1">COUNTIFS(INDIRECT(Data!$J$2),"L")</f>
        <v>0</v>
      </c>
      <c r="AT2624" s="47" t="str">
        <f ca="1">IFERROR(Attd_Sheet[[#This Row],[Classes Attended]]/Attd_Sheet[[#This Row],[Column1]],"")</f>
        <v/>
      </c>
      <c r="AU2624" s="26"/>
    </row>
    <row r="2625" spans="1:47" hidden="1" x14ac:dyDescent="0.25">
      <c r="A2625" s="42">
        <f>COUNTIFS(Attd_Sheet[Student ID],Attd_Sheet[[#This Row],[Student ID]])</f>
        <v>0</v>
      </c>
      <c r="B2625" s="13"/>
      <c r="C2625" s="13"/>
      <c r="D2625" s="76"/>
      <c r="E2625" s="75"/>
      <c r="F2625" s="15"/>
      <c r="G2625" s="78"/>
      <c r="H2625" s="15"/>
      <c r="I2625" s="193"/>
      <c r="J2625" s="77"/>
      <c r="K2625" s="4"/>
      <c r="L2625" s="4"/>
      <c r="M2625" s="4"/>
      <c r="N2625" s="185"/>
      <c r="O2625" s="4"/>
      <c r="P2625" s="4"/>
      <c r="Q2625" s="4"/>
      <c r="R2625" s="4"/>
      <c r="S2625" s="4"/>
      <c r="T2625" s="4"/>
      <c r="U2625" s="4"/>
      <c r="V2625" s="4"/>
      <c r="W2625" s="185"/>
      <c r="X2625" s="4"/>
      <c r="Y2625" s="4"/>
      <c r="Z2625" s="4"/>
      <c r="AA2625" s="4"/>
      <c r="AB2625" s="4"/>
      <c r="AC2625" s="4"/>
      <c r="AD2625" s="4"/>
      <c r="AE2625" s="236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5">
        <f ca="1">COUNTIFS(INDIRECT(Data!$J$2),"&lt;&gt;")</f>
        <v>0</v>
      </c>
      <c r="AQ2625" s="45">
        <f ca="1">COUNTIFS(INDIRECT(Data!$J$2),"P")</f>
        <v>0</v>
      </c>
      <c r="AR2625" s="45">
        <f ca="1">COUNTIFS(INDIRECT(Data!$J$2),"A")</f>
        <v>0</v>
      </c>
      <c r="AS2625" s="46">
        <f ca="1">COUNTIFS(INDIRECT(Data!$J$2),"L")</f>
        <v>0</v>
      </c>
      <c r="AT2625" s="47" t="str">
        <f ca="1">IFERROR(Attd_Sheet[[#This Row],[Classes Attended]]/Attd_Sheet[[#This Row],[Column1]],"")</f>
        <v/>
      </c>
      <c r="AU2625" s="26"/>
    </row>
    <row r="2626" spans="1:47" hidden="1" x14ac:dyDescent="0.25">
      <c r="A2626" s="42">
        <f>COUNTIFS(Attd_Sheet[Student ID],Attd_Sheet[[#This Row],[Student ID]])</f>
        <v>0</v>
      </c>
      <c r="B2626" s="13"/>
      <c r="C2626" s="13"/>
      <c r="D2626" s="76"/>
      <c r="E2626" s="75"/>
      <c r="F2626" s="15"/>
      <c r="G2626" s="78"/>
      <c r="H2626" s="15"/>
      <c r="I2626" s="193"/>
      <c r="J2626" s="77"/>
      <c r="K2626" s="4"/>
      <c r="L2626" s="4"/>
      <c r="M2626" s="4"/>
      <c r="N2626" s="185"/>
      <c r="O2626" s="4"/>
      <c r="P2626" s="4"/>
      <c r="Q2626" s="4"/>
      <c r="R2626" s="4"/>
      <c r="S2626" s="4"/>
      <c r="T2626" s="4"/>
      <c r="U2626" s="4"/>
      <c r="V2626" s="4"/>
      <c r="W2626" s="185"/>
      <c r="X2626" s="4"/>
      <c r="Y2626" s="4"/>
      <c r="Z2626" s="4"/>
      <c r="AA2626" s="4"/>
      <c r="AB2626" s="4"/>
      <c r="AC2626" s="4"/>
      <c r="AD2626" s="4"/>
      <c r="AE2626" s="236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5">
        <f ca="1">COUNTIFS(INDIRECT(Data!$J$2),"&lt;&gt;")</f>
        <v>0</v>
      </c>
      <c r="AQ2626" s="45">
        <f ca="1">COUNTIFS(INDIRECT(Data!$J$2),"P")</f>
        <v>0</v>
      </c>
      <c r="AR2626" s="45">
        <f ca="1">COUNTIFS(INDIRECT(Data!$J$2),"A")</f>
        <v>0</v>
      </c>
      <c r="AS2626" s="46">
        <f ca="1">COUNTIFS(INDIRECT(Data!$J$2),"L")</f>
        <v>0</v>
      </c>
      <c r="AT2626" s="47" t="str">
        <f ca="1">IFERROR(Attd_Sheet[[#This Row],[Classes Attended]]/Attd_Sheet[[#This Row],[Column1]],"")</f>
        <v/>
      </c>
      <c r="AU2626" s="26"/>
    </row>
    <row r="2627" spans="1:47" hidden="1" x14ac:dyDescent="0.25">
      <c r="A2627" s="42">
        <f>COUNTIFS(Attd_Sheet[Student ID],Attd_Sheet[[#This Row],[Student ID]])</f>
        <v>0</v>
      </c>
      <c r="B2627" s="13"/>
      <c r="C2627" s="13"/>
      <c r="D2627" s="76"/>
      <c r="E2627" s="75"/>
      <c r="F2627" s="15"/>
      <c r="G2627" s="78"/>
      <c r="H2627" s="15"/>
      <c r="I2627" s="193"/>
      <c r="J2627" s="77"/>
      <c r="K2627" s="4"/>
      <c r="L2627" s="4"/>
      <c r="M2627" s="4"/>
      <c r="N2627" s="185"/>
      <c r="O2627" s="4"/>
      <c r="P2627" s="4"/>
      <c r="Q2627" s="4"/>
      <c r="R2627" s="4"/>
      <c r="S2627" s="4"/>
      <c r="T2627" s="4"/>
      <c r="U2627" s="4"/>
      <c r="V2627" s="4"/>
      <c r="W2627" s="185"/>
      <c r="X2627" s="4"/>
      <c r="Y2627" s="4"/>
      <c r="Z2627" s="4"/>
      <c r="AA2627" s="4"/>
      <c r="AB2627" s="4"/>
      <c r="AC2627" s="4"/>
      <c r="AD2627" s="4"/>
      <c r="AE2627" s="236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5">
        <f ca="1">COUNTIFS(INDIRECT(Data!$J$2),"&lt;&gt;")</f>
        <v>0</v>
      </c>
      <c r="AQ2627" s="45">
        <f ca="1">COUNTIFS(INDIRECT(Data!$J$2),"P")</f>
        <v>0</v>
      </c>
      <c r="AR2627" s="45">
        <f ca="1">COUNTIFS(INDIRECT(Data!$J$2),"A")</f>
        <v>0</v>
      </c>
      <c r="AS2627" s="46">
        <f ca="1">COUNTIFS(INDIRECT(Data!$J$2),"L")</f>
        <v>0</v>
      </c>
      <c r="AT2627" s="47" t="str">
        <f ca="1">IFERROR(Attd_Sheet[[#This Row],[Classes Attended]]/Attd_Sheet[[#This Row],[Column1]],"")</f>
        <v/>
      </c>
      <c r="AU2627" s="26"/>
    </row>
    <row r="2628" spans="1:47" hidden="1" x14ac:dyDescent="0.25">
      <c r="A2628" s="42">
        <f>COUNTIFS(Attd_Sheet[Student ID],Attd_Sheet[[#This Row],[Student ID]])</f>
        <v>0</v>
      </c>
      <c r="B2628" s="13"/>
      <c r="C2628" s="13"/>
      <c r="D2628" s="76"/>
      <c r="E2628" s="75"/>
      <c r="F2628" s="15"/>
      <c r="G2628" s="78"/>
      <c r="H2628" s="15"/>
      <c r="I2628" s="193"/>
      <c r="J2628" s="77"/>
      <c r="K2628" s="4"/>
      <c r="L2628" s="4"/>
      <c r="M2628" s="4"/>
      <c r="N2628" s="185"/>
      <c r="O2628" s="4"/>
      <c r="P2628" s="4"/>
      <c r="Q2628" s="4"/>
      <c r="R2628" s="4"/>
      <c r="S2628" s="4"/>
      <c r="T2628" s="4"/>
      <c r="U2628" s="4"/>
      <c r="V2628" s="4"/>
      <c r="W2628" s="185"/>
      <c r="X2628" s="4"/>
      <c r="Y2628" s="4"/>
      <c r="Z2628" s="4"/>
      <c r="AA2628" s="4"/>
      <c r="AB2628" s="4"/>
      <c r="AC2628" s="4"/>
      <c r="AD2628" s="4"/>
      <c r="AE2628" s="236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5">
        <f ca="1">COUNTIFS(INDIRECT(Data!$J$2),"&lt;&gt;")</f>
        <v>0</v>
      </c>
      <c r="AQ2628" s="45">
        <f ca="1">COUNTIFS(INDIRECT(Data!$J$2),"P")</f>
        <v>0</v>
      </c>
      <c r="AR2628" s="45">
        <f ca="1">COUNTIFS(INDIRECT(Data!$J$2),"A")</f>
        <v>0</v>
      </c>
      <c r="AS2628" s="46">
        <f ca="1">COUNTIFS(INDIRECT(Data!$J$2),"L")</f>
        <v>0</v>
      </c>
      <c r="AT2628" s="47" t="str">
        <f ca="1">IFERROR(Attd_Sheet[[#This Row],[Classes Attended]]/Attd_Sheet[[#This Row],[Column1]],"")</f>
        <v/>
      </c>
      <c r="AU2628" s="26"/>
    </row>
    <row r="2629" spans="1:47" hidden="1" x14ac:dyDescent="0.25">
      <c r="A2629" s="42">
        <f>COUNTIFS(Attd_Sheet[Student ID],Attd_Sheet[[#This Row],[Student ID]])</f>
        <v>0</v>
      </c>
      <c r="B2629" s="13"/>
      <c r="C2629" s="13"/>
      <c r="D2629" s="76"/>
      <c r="E2629" s="75"/>
      <c r="F2629" s="15"/>
      <c r="G2629" s="78"/>
      <c r="H2629" s="15"/>
      <c r="I2629" s="193"/>
      <c r="J2629" s="77"/>
      <c r="K2629" s="4"/>
      <c r="L2629" s="4"/>
      <c r="M2629" s="4"/>
      <c r="N2629" s="185"/>
      <c r="O2629" s="4"/>
      <c r="P2629" s="4"/>
      <c r="Q2629" s="4"/>
      <c r="R2629" s="4"/>
      <c r="S2629" s="4"/>
      <c r="T2629" s="4"/>
      <c r="U2629" s="4"/>
      <c r="V2629" s="4"/>
      <c r="W2629" s="185"/>
      <c r="X2629" s="4"/>
      <c r="Y2629" s="4"/>
      <c r="Z2629" s="4"/>
      <c r="AA2629" s="4"/>
      <c r="AB2629" s="4"/>
      <c r="AC2629" s="4"/>
      <c r="AD2629" s="4"/>
      <c r="AE2629" s="236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5">
        <f ca="1">COUNTIFS(INDIRECT(Data!$J$2),"&lt;&gt;")</f>
        <v>0</v>
      </c>
      <c r="AQ2629" s="45">
        <f ca="1">COUNTIFS(INDIRECT(Data!$J$2),"P")</f>
        <v>0</v>
      </c>
      <c r="AR2629" s="45">
        <f ca="1">COUNTIFS(INDIRECT(Data!$J$2),"A")</f>
        <v>0</v>
      </c>
      <c r="AS2629" s="46">
        <f ca="1">COUNTIFS(INDIRECT(Data!$J$2),"L")</f>
        <v>0</v>
      </c>
      <c r="AT2629" s="47" t="str">
        <f ca="1">IFERROR(Attd_Sheet[[#This Row],[Classes Attended]]/Attd_Sheet[[#This Row],[Column1]],"")</f>
        <v/>
      </c>
      <c r="AU2629" s="26"/>
    </row>
    <row r="2630" spans="1:47" hidden="1" x14ac:dyDescent="0.25">
      <c r="A2630" s="42">
        <f>COUNTIFS(Attd_Sheet[Student ID],Attd_Sheet[[#This Row],[Student ID]])</f>
        <v>0</v>
      </c>
      <c r="B2630" s="13"/>
      <c r="C2630" s="13"/>
      <c r="D2630" s="76"/>
      <c r="E2630" s="75"/>
      <c r="F2630" s="15"/>
      <c r="G2630" s="78"/>
      <c r="H2630" s="15"/>
      <c r="I2630" s="193"/>
      <c r="J2630" s="77"/>
      <c r="K2630" s="4"/>
      <c r="L2630" s="4"/>
      <c r="M2630" s="4"/>
      <c r="N2630" s="185"/>
      <c r="O2630" s="4"/>
      <c r="P2630" s="4"/>
      <c r="Q2630" s="4"/>
      <c r="R2630" s="4"/>
      <c r="S2630" s="4"/>
      <c r="T2630" s="4"/>
      <c r="U2630" s="4"/>
      <c r="V2630" s="4"/>
      <c r="W2630" s="185"/>
      <c r="X2630" s="4"/>
      <c r="Y2630" s="4"/>
      <c r="Z2630" s="4"/>
      <c r="AA2630" s="4"/>
      <c r="AB2630" s="4"/>
      <c r="AC2630" s="4"/>
      <c r="AD2630" s="4"/>
      <c r="AE2630" s="236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5">
        <f ca="1">COUNTIFS(INDIRECT(Data!$J$2),"&lt;&gt;")</f>
        <v>0</v>
      </c>
      <c r="AQ2630" s="45">
        <f ca="1">COUNTIFS(INDIRECT(Data!$J$2),"P")</f>
        <v>0</v>
      </c>
      <c r="AR2630" s="45">
        <f ca="1">COUNTIFS(INDIRECT(Data!$J$2),"A")</f>
        <v>0</v>
      </c>
      <c r="AS2630" s="46">
        <f ca="1">COUNTIFS(INDIRECT(Data!$J$2),"L")</f>
        <v>0</v>
      </c>
      <c r="AT2630" s="47" t="str">
        <f ca="1">IFERROR(Attd_Sheet[[#This Row],[Classes Attended]]/Attd_Sheet[[#This Row],[Column1]],"")</f>
        <v/>
      </c>
      <c r="AU2630" s="26"/>
    </row>
    <row r="2631" spans="1:47" hidden="1" x14ac:dyDescent="0.25">
      <c r="A2631" s="42">
        <f>COUNTIFS(Attd_Sheet[Student ID],Attd_Sheet[[#This Row],[Student ID]])</f>
        <v>0</v>
      </c>
      <c r="B2631" s="13"/>
      <c r="C2631" s="13"/>
      <c r="D2631" s="76"/>
      <c r="E2631" s="75"/>
      <c r="F2631" s="15"/>
      <c r="G2631" s="78"/>
      <c r="H2631" s="15"/>
      <c r="I2631" s="193"/>
      <c r="J2631" s="77"/>
      <c r="K2631" s="4"/>
      <c r="L2631" s="4"/>
      <c r="M2631" s="4"/>
      <c r="N2631" s="185"/>
      <c r="O2631" s="4"/>
      <c r="P2631" s="4"/>
      <c r="Q2631" s="4"/>
      <c r="R2631" s="4"/>
      <c r="S2631" s="4"/>
      <c r="T2631" s="4"/>
      <c r="U2631" s="4"/>
      <c r="V2631" s="4"/>
      <c r="W2631" s="185"/>
      <c r="X2631" s="4"/>
      <c r="Y2631" s="4"/>
      <c r="Z2631" s="4"/>
      <c r="AA2631" s="4"/>
      <c r="AB2631" s="4"/>
      <c r="AC2631" s="4"/>
      <c r="AD2631" s="4"/>
      <c r="AE2631" s="236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5">
        <f ca="1">COUNTIFS(INDIRECT(Data!$J$2),"&lt;&gt;")</f>
        <v>0</v>
      </c>
      <c r="AQ2631" s="45">
        <f ca="1">COUNTIFS(INDIRECT(Data!$J$2),"P")</f>
        <v>0</v>
      </c>
      <c r="AR2631" s="45">
        <f ca="1">COUNTIFS(INDIRECT(Data!$J$2),"A")</f>
        <v>0</v>
      </c>
      <c r="AS2631" s="46">
        <f ca="1">COUNTIFS(INDIRECT(Data!$J$2),"L")</f>
        <v>0</v>
      </c>
      <c r="AT2631" s="47" t="str">
        <f ca="1">IFERROR(Attd_Sheet[[#This Row],[Classes Attended]]/Attd_Sheet[[#This Row],[Column1]],"")</f>
        <v/>
      </c>
      <c r="AU2631" s="26"/>
    </row>
    <row r="2632" spans="1:47" hidden="1" x14ac:dyDescent="0.25">
      <c r="A2632" s="42">
        <f>COUNTIFS(Attd_Sheet[Student ID],Attd_Sheet[[#This Row],[Student ID]])</f>
        <v>0</v>
      </c>
      <c r="B2632" s="13"/>
      <c r="C2632" s="13"/>
      <c r="D2632" s="76"/>
      <c r="E2632" s="75"/>
      <c r="F2632" s="15"/>
      <c r="G2632" s="78"/>
      <c r="H2632" s="15"/>
      <c r="I2632" s="193"/>
      <c r="J2632" s="77"/>
      <c r="K2632" s="4"/>
      <c r="L2632" s="4"/>
      <c r="M2632" s="4"/>
      <c r="N2632" s="185"/>
      <c r="O2632" s="4"/>
      <c r="P2632" s="4"/>
      <c r="Q2632" s="4"/>
      <c r="R2632" s="4"/>
      <c r="S2632" s="4"/>
      <c r="T2632" s="4"/>
      <c r="U2632" s="4"/>
      <c r="V2632" s="4"/>
      <c r="W2632" s="185"/>
      <c r="X2632" s="4"/>
      <c r="Y2632" s="4"/>
      <c r="Z2632" s="4"/>
      <c r="AA2632" s="4"/>
      <c r="AB2632" s="4"/>
      <c r="AC2632" s="4"/>
      <c r="AD2632" s="4"/>
      <c r="AE2632" s="236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5">
        <f ca="1">COUNTIFS(INDIRECT(Data!$J$2),"&lt;&gt;")</f>
        <v>0</v>
      </c>
      <c r="AQ2632" s="45">
        <f ca="1">COUNTIFS(INDIRECT(Data!$J$2),"P")</f>
        <v>0</v>
      </c>
      <c r="AR2632" s="45">
        <f ca="1">COUNTIFS(INDIRECT(Data!$J$2),"A")</f>
        <v>0</v>
      </c>
      <c r="AS2632" s="46">
        <f ca="1">COUNTIFS(INDIRECT(Data!$J$2),"L")</f>
        <v>0</v>
      </c>
      <c r="AT2632" s="47" t="str">
        <f ca="1">IFERROR(Attd_Sheet[[#This Row],[Classes Attended]]/Attd_Sheet[[#This Row],[Column1]],"")</f>
        <v/>
      </c>
      <c r="AU2632" s="26"/>
    </row>
    <row r="2633" spans="1:47" hidden="1" x14ac:dyDescent="0.25">
      <c r="A2633" s="42">
        <f>COUNTIFS(Attd_Sheet[Student ID],Attd_Sheet[[#This Row],[Student ID]])</f>
        <v>0</v>
      </c>
      <c r="B2633" s="13"/>
      <c r="C2633" s="13"/>
      <c r="D2633" s="76"/>
      <c r="E2633" s="75"/>
      <c r="F2633" s="15"/>
      <c r="G2633" s="78"/>
      <c r="H2633" s="15"/>
      <c r="I2633" s="193"/>
      <c r="J2633" s="77"/>
      <c r="K2633" s="4"/>
      <c r="L2633" s="4"/>
      <c r="M2633" s="4"/>
      <c r="N2633" s="185"/>
      <c r="O2633" s="4"/>
      <c r="P2633" s="4"/>
      <c r="Q2633" s="4"/>
      <c r="R2633" s="4"/>
      <c r="S2633" s="4"/>
      <c r="T2633" s="4"/>
      <c r="U2633" s="4"/>
      <c r="V2633" s="4"/>
      <c r="W2633" s="185"/>
      <c r="X2633" s="4"/>
      <c r="Y2633" s="4"/>
      <c r="Z2633" s="4"/>
      <c r="AA2633" s="4"/>
      <c r="AB2633" s="4"/>
      <c r="AC2633" s="4"/>
      <c r="AD2633" s="4"/>
      <c r="AE2633" s="236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5">
        <f ca="1">COUNTIFS(INDIRECT(Data!$J$2),"&lt;&gt;")</f>
        <v>0</v>
      </c>
      <c r="AQ2633" s="45">
        <f ca="1">COUNTIFS(INDIRECT(Data!$J$2),"P")</f>
        <v>0</v>
      </c>
      <c r="AR2633" s="45">
        <f ca="1">COUNTIFS(INDIRECT(Data!$J$2),"A")</f>
        <v>0</v>
      </c>
      <c r="AS2633" s="46">
        <f ca="1">COUNTIFS(INDIRECT(Data!$J$2),"L")</f>
        <v>0</v>
      </c>
      <c r="AT2633" s="47" t="str">
        <f ca="1">IFERROR(Attd_Sheet[[#This Row],[Classes Attended]]/Attd_Sheet[[#This Row],[Column1]],"")</f>
        <v/>
      </c>
      <c r="AU2633" s="26"/>
    </row>
    <row r="2634" spans="1:47" hidden="1" x14ac:dyDescent="0.25">
      <c r="A2634" s="42">
        <f>COUNTIFS(Attd_Sheet[Student ID],Attd_Sheet[[#This Row],[Student ID]])</f>
        <v>0</v>
      </c>
      <c r="B2634" s="13"/>
      <c r="C2634" s="13"/>
      <c r="D2634" s="76"/>
      <c r="E2634" s="75"/>
      <c r="F2634" s="15"/>
      <c r="G2634" s="78"/>
      <c r="H2634" s="15"/>
      <c r="I2634" s="193"/>
      <c r="J2634" s="77"/>
      <c r="K2634" s="4"/>
      <c r="L2634" s="4"/>
      <c r="M2634" s="4"/>
      <c r="N2634" s="185"/>
      <c r="O2634" s="4"/>
      <c r="P2634" s="4"/>
      <c r="Q2634" s="4"/>
      <c r="R2634" s="4"/>
      <c r="S2634" s="4"/>
      <c r="T2634" s="4"/>
      <c r="U2634" s="4"/>
      <c r="V2634" s="4"/>
      <c r="W2634" s="185"/>
      <c r="X2634" s="4"/>
      <c r="Y2634" s="4"/>
      <c r="Z2634" s="4"/>
      <c r="AA2634" s="4"/>
      <c r="AB2634" s="4"/>
      <c r="AC2634" s="4"/>
      <c r="AD2634" s="4"/>
      <c r="AE2634" s="236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5">
        <f ca="1">COUNTIFS(INDIRECT(Data!$J$2),"&lt;&gt;")</f>
        <v>0</v>
      </c>
      <c r="AQ2634" s="45">
        <f ca="1">COUNTIFS(INDIRECT(Data!$J$2),"P")</f>
        <v>0</v>
      </c>
      <c r="AR2634" s="45">
        <f ca="1">COUNTIFS(INDIRECT(Data!$J$2),"A")</f>
        <v>0</v>
      </c>
      <c r="AS2634" s="46">
        <f ca="1">COUNTIFS(INDIRECT(Data!$J$2),"L")</f>
        <v>0</v>
      </c>
      <c r="AT2634" s="47" t="str">
        <f ca="1">IFERROR(Attd_Sheet[[#This Row],[Classes Attended]]/Attd_Sheet[[#This Row],[Column1]],"")</f>
        <v/>
      </c>
      <c r="AU2634" s="26"/>
    </row>
    <row r="2635" spans="1:47" hidden="1" x14ac:dyDescent="0.25">
      <c r="A2635" s="42">
        <f>COUNTIFS(Attd_Sheet[Student ID],Attd_Sheet[[#This Row],[Student ID]])</f>
        <v>0</v>
      </c>
      <c r="B2635" s="13"/>
      <c r="C2635" s="13"/>
      <c r="D2635" s="76"/>
      <c r="E2635" s="75"/>
      <c r="F2635" s="15"/>
      <c r="G2635" s="78"/>
      <c r="H2635" s="15"/>
      <c r="I2635" s="193"/>
      <c r="J2635" s="77"/>
      <c r="K2635" s="4"/>
      <c r="L2635" s="4"/>
      <c r="M2635" s="4"/>
      <c r="N2635" s="185"/>
      <c r="O2635" s="4"/>
      <c r="P2635" s="4"/>
      <c r="Q2635" s="4"/>
      <c r="R2635" s="4"/>
      <c r="S2635" s="4"/>
      <c r="T2635" s="4"/>
      <c r="U2635" s="4"/>
      <c r="V2635" s="4"/>
      <c r="W2635" s="185"/>
      <c r="X2635" s="4"/>
      <c r="Y2635" s="4"/>
      <c r="Z2635" s="4"/>
      <c r="AA2635" s="4"/>
      <c r="AB2635" s="4"/>
      <c r="AC2635" s="4"/>
      <c r="AD2635" s="4"/>
      <c r="AE2635" s="236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5">
        <f ca="1">COUNTIFS(INDIRECT(Data!$J$2),"&lt;&gt;")</f>
        <v>0</v>
      </c>
      <c r="AQ2635" s="45">
        <f ca="1">COUNTIFS(INDIRECT(Data!$J$2),"P")</f>
        <v>0</v>
      </c>
      <c r="AR2635" s="45">
        <f ca="1">COUNTIFS(INDIRECT(Data!$J$2),"A")</f>
        <v>0</v>
      </c>
      <c r="AS2635" s="46">
        <f ca="1">COUNTIFS(INDIRECT(Data!$J$2),"L")</f>
        <v>0</v>
      </c>
      <c r="AT2635" s="47" t="str">
        <f ca="1">IFERROR(Attd_Sheet[[#This Row],[Classes Attended]]/Attd_Sheet[[#This Row],[Column1]],"")</f>
        <v/>
      </c>
      <c r="AU2635" s="26"/>
    </row>
    <row r="2636" spans="1:47" hidden="1" x14ac:dyDescent="0.25">
      <c r="A2636" s="42">
        <f>COUNTIFS(Attd_Sheet[Student ID],Attd_Sheet[[#This Row],[Student ID]])</f>
        <v>0</v>
      </c>
      <c r="B2636" s="13"/>
      <c r="C2636" s="13"/>
      <c r="D2636" s="76"/>
      <c r="E2636" s="75"/>
      <c r="F2636" s="15"/>
      <c r="G2636" s="78"/>
      <c r="H2636" s="15"/>
      <c r="I2636" s="193"/>
      <c r="J2636" s="77"/>
      <c r="K2636" s="4"/>
      <c r="L2636" s="4"/>
      <c r="M2636" s="4"/>
      <c r="N2636" s="185"/>
      <c r="O2636" s="4"/>
      <c r="P2636" s="4"/>
      <c r="Q2636" s="4"/>
      <c r="R2636" s="4"/>
      <c r="S2636" s="4"/>
      <c r="T2636" s="4"/>
      <c r="U2636" s="4"/>
      <c r="V2636" s="4"/>
      <c r="W2636" s="185"/>
      <c r="X2636" s="4"/>
      <c r="Y2636" s="4"/>
      <c r="Z2636" s="4"/>
      <c r="AA2636" s="4"/>
      <c r="AB2636" s="4"/>
      <c r="AC2636" s="4"/>
      <c r="AD2636" s="4"/>
      <c r="AE2636" s="236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5">
        <f ca="1">COUNTIFS(INDIRECT(Data!$J$2),"&lt;&gt;")</f>
        <v>0</v>
      </c>
      <c r="AQ2636" s="45">
        <f ca="1">COUNTIFS(INDIRECT(Data!$J$2),"P")</f>
        <v>0</v>
      </c>
      <c r="AR2636" s="45">
        <f ca="1">COUNTIFS(INDIRECT(Data!$J$2),"A")</f>
        <v>0</v>
      </c>
      <c r="AS2636" s="46">
        <f ca="1">COUNTIFS(INDIRECT(Data!$J$2),"L")</f>
        <v>0</v>
      </c>
      <c r="AT2636" s="47" t="str">
        <f ca="1">IFERROR(Attd_Sheet[[#This Row],[Classes Attended]]/Attd_Sheet[[#This Row],[Column1]],"")</f>
        <v/>
      </c>
      <c r="AU2636" s="26"/>
    </row>
    <row r="2637" spans="1:47" hidden="1" x14ac:dyDescent="0.25">
      <c r="A2637" s="42">
        <f>COUNTIFS(Attd_Sheet[Student ID],Attd_Sheet[[#This Row],[Student ID]])</f>
        <v>0</v>
      </c>
      <c r="B2637" s="13"/>
      <c r="C2637" s="13"/>
      <c r="D2637" s="76"/>
      <c r="E2637" s="75"/>
      <c r="F2637" s="15"/>
      <c r="G2637" s="78"/>
      <c r="H2637" s="15"/>
      <c r="I2637" s="193"/>
      <c r="J2637" s="77"/>
      <c r="K2637" s="4"/>
      <c r="L2637" s="4"/>
      <c r="M2637" s="4"/>
      <c r="N2637" s="185"/>
      <c r="O2637" s="4"/>
      <c r="P2637" s="4"/>
      <c r="Q2637" s="4"/>
      <c r="R2637" s="4"/>
      <c r="S2637" s="4"/>
      <c r="T2637" s="4"/>
      <c r="U2637" s="4"/>
      <c r="V2637" s="4"/>
      <c r="W2637" s="185"/>
      <c r="X2637" s="4"/>
      <c r="Y2637" s="4"/>
      <c r="Z2637" s="4"/>
      <c r="AA2637" s="4"/>
      <c r="AB2637" s="4"/>
      <c r="AC2637" s="4"/>
      <c r="AD2637" s="4"/>
      <c r="AE2637" s="236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5">
        <f ca="1">COUNTIFS(INDIRECT(Data!$J$2),"&lt;&gt;")</f>
        <v>0</v>
      </c>
      <c r="AQ2637" s="45">
        <f ca="1">COUNTIFS(INDIRECT(Data!$J$2),"P")</f>
        <v>0</v>
      </c>
      <c r="AR2637" s="45">
        <f ca="1">COUNTIFS(INDIRECT(Data!$J$2),"A")</f>
        <v>0</v>
      </c>
      <c r="AS2637" s="46">
        <f ca="1">COUNTIFS(INDIRECT(Data!$J$2),"L")</f>
        <v>0</v>
      </c>
      <c r="AT2637" s="47" t="str">
        <f ca="1">IFERROR(Attd_Sheet[[#This Row],[Classes Attended]]/Attd_Sheet[[#This Row],[Column1]],"")</f>
        <v/>
      </c>
      <c r="AU2637" s="26"/>
    </row>
    <row r="2638" spans="1:47" hidden="1" x14ac:dyDescent="0.25">
      <c r="A2638" s="42">
        <f>COUNTIFS(Attd_Sheet[Student ID],Attd_Sheet[[#This Row],[Student ID]])</f>
        <v>0</v>
      </c>
      <c r="B2638" s="13"/>
      <c r="C2638" s="13"/>
      <c r="D2638" s="76"/>
      <c r="E2638" s="75"/>
      <c r="F2638" s="15"/>
      <c r="G2638" s="78"/>
      <c r="H2638" s="15"/>
      <c r="I2638" s="193"/>
      <c r="J2638" s="77"/>
      <c r="K2638" s="4"/>
      <c r="L2638" s="4"/>
      <c r="M2638" s="4"/>
      <c r="N2638" s="185"/>
      <c r="O2638" s="4"/>
      <c r="P2638" s="4"/>
      <c r="Q2638" s="4"/>
      <c r="R2638" s="4"/>
      <c r="S2638" s="4"/>
      <c r="T2638" s="4"/>
      <c r="U2638" s="4"/>
      <c r="V2638" s="4"/>
      <c r="W2638" s="185"/>
      <c r="X2638" s="4"/>
      <c r="Y2638" s="4"/>
      <c r="Z2638" s="4"/>
      <c r="AA2638" s="4"/>
      <c r="AB2638" s="4"/>
      <c r="AC2638" s="4"/>
      <c r="AD2638" s="4"/>
      <c r="AE2638" s="236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5">
        <f ca="1">COUNTIFS(INDIRECT(Data!$J$2),"&lt;&gt;")</f>
        <v>0</v>
      </c>
      <c r="AQ2638" s="45">
        <f ca="1">COUNTIFS(INDIRECT(Data!$J$2),"P")</f>
        <v>0</v>
      </c>
      <c r="AR2638" s="45">
        <f ca="1">COUNTIFS(INDIRECT(Data!$J$2),"A")</f>
        <v>0</v>
      </c>
      <c r="AS2638" s="46">
        <f ca="1">COUNTIFS(INDIRECT(Data!$J$2),"L")</f>
        <v>0</v>
      </c>
      <c r="AT2638" s="47" t="str">
        <f ca="1">IFERROR(Attd_Sheet[[#This Row],[Classes Attended]]/Attd_Sheet[[#This Row],[Column1]],"")</f>
        <v/>
      </c>
      <c r="AU2638" s="26"/>
    </row>
    <row r="2639" spans="1:47" hidden="1" x14ac:dyDescent="0.25">
      <c r="A2639" s="42">
        <f>COUNTIFS(Attd_Sheet[Student ID],Attd_Sheet[[#This Row],[Student ID]])</f>
        <v>0</v>
      </c>
      <c r="B2639" s="13"/>
      <c r="C2639" s="13"/>
      <c r="D2639" s="76"/>
      <c r="E2639" s="75"/>
      <c r="F2639" s="15"/>
      <c r="G2639" s="78"/>
      <c r="H2639" s="15"/>
      <c r="I2639" s="193"/>
      <c r="J2639" s="77"/>
      <c r="K2639" s="4"/>
      <c r="L2639" s="4"/>
      <c r="M2639" s="4"/>
      <c r="N2639" s="185"/>
      <c r="O2639" s="4"/>
      <c r="P2639" s="4"/>
      <c r="Q2639" s="4"/>
      <c r="R2639" s="4"/>
      <c r="S2639" s="4"/>
      <c r="T2639" s="4"/>
      <c r="U2639" s="4"/>
      <c r="V2639" s="4"/>
      <c r="W2639" s="185"/>
      <c r="X2639" s="4"/>
      <c r="Y2639" s="4"/>
      <c r="Z2639" s="4"/>
      <c r="AA2639" s="4"/>
      <c r="AB2639" s="4"/>
      <c r="AC2639" s="4"/>
      <c r="AD2639" s="4"/>
      <c r="AE2639" s="236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5">
        <f ca="1">COUNTIFS(INDIRECT(Data!$J$2),"&lt;&gt;")</f>
        <v>0</v>
      </c>
      <c r="AQ2639" s="45">
        <f ca="1">COUNTIFS(INDIRECT(Data!$J$2),"P")</f>
        <v>0</v>
      </c>
      <c r="AR2639" s="45">
        <f ca="1">COUNTIFS(INDIRECT(Data!$J$2),"A")</f>
        <v>0</v>
      </c>
      <c r="AS2639" s="46">
        <f ca="1">COUNTIFS(INDIRECT(Data!$J$2),"L")</f>
        <v>0</v>
      </c>
      <c r="AT2639" s="47" t="str">
        <f ca="1">IFERROR(Attd_Sheet[[#This Row],[Classes Attended]]/Attd_Sheet[[#This Row],[Column1]],"")</f>
        <v/>
      </c>
      <c r="AU2639" s="26"/>
    </row>
    <row r="2640" spans="1:47" hidden="1" x14ac:dyDescent="0.25">
      <c r="A2640" s="42">
        <f>COUNTIFS(Attd_Sheet[Student ID],Attd_Sheet[[#This Row],[Student ID]])</f>
        <v>0</v>
      </c>
      <c r="B2640" s="13"/>
      <c r="C2640" s="13"/>
      <c r="D2640" s="76"/>
      <c r="E2640" s="75"/>
      <c r="F2640" s="15"/>
      <c r="G2640" s="78"/>
      <c r="H2640" s="15"/>
      <c r="I2640" s="193"/>
      <c r="J2640" s="77"/>
      <c r="K2640" s="4"/>
      <c r="L2640" s="4"/>
      <c r="M2640" s="4"/>
      <c r="N2640" s="185"/>
      <c r="O2640" s="4"/>
      <c r="P2640" s="4"/>
      <c r="Q2640" s="4"/>
      <c r="R2640" s="4"/>
      <c r="S2640" s="4"/>
      <c r="T2640" s="4"/>
      <c r="U2640" s="4"/>
      <c r="V2640" s="4"/>
      <c r="W2640" s="185"/>
      <c r="X2640" s="4"/>
      <c r="Y2640" s="4"/>
      <c r="Z2640" s="4"/>
      <c r="AA2640" s="4"/>
      <c r="AB2640" s="4"/>
      <c r="AC2640" s="4"/>
      <c r="AD2640" s="4"/>
      <c r="AE2640" s="236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5">
        <f ca="1">COUNTIFS(INDIRECT(Data!$J$2),"&lt;&gt;")</f>
        <v>0</v>
      </c>
      <c r="AQ2640" s="45">
        <f ca="1">COUNTIFS(INDIRECT(Data!$J$2),"P")</f>
        <v>0</v>
      </c>
      <c r="AR2640" s="45">
        <f ca="1">COUNTIFS(INDIRECT(Data!$J$2),"A")</f>
        <v>0</v>
      </c>
      <c r="AS2640" s="46">
        <f ca="1">COUNTIFS(INDIRECT(Data!$J$2),"L")</f>
        <v>0</v>
      </c>
      <c r="AT2640" s="47" t="str">
        <f ca="1">IFERROR(Attd_Sheet[[#This Row],[Classes Attended]]/Attd_Sheet[[#This Row],[Column1]],"")</f>
        <v/>
      </c>
      <c r="AU2640" s="26"/>
    </row>
    <row r="2641" spans="1:47" hidden="1" x14ac:dyDescent="0.25">
      <c r="A2641" s="42">
        <f>COUNTIFS(Attd_Sheet[Student ID],Attd_Sheet[[#This Row],[Student ID]])</f>
        <v>0</v>
      </c>
      <c r="B2641" s="13"/>
      <c r="C2641" s="13"/>
      <c r="D2641" s="76"/>
      <c r="E2641" s="75"/>
      <c r="F2641" s="15"/>
      <c r="G2641" s="78"/>
      <c r="H2641" s="15"/>
      <c r="I2641" s="193"/>
      <c r="J2641" s="77"/>
      <c r="K2641" s="4"/>
      <c r="L2641" s="4"/>
      <c r="M2641" s="4"/>
      <c r="N2641" s="185"/>
      <c r="O2641" s="4"/>
      <c r="P2641" s="4"/>
      <c r="Q2641" s="4"/>
      <c r="R2641" s="4"/>
      <c r="S2641" s="4"/>
      <c r="T2641" s="4"/>
      <c r="U2641" s="4"/>
      <c r="V2641" s="4"/>
      <c r="W2641" s="185"/>
      <c r="X2641" s="4"/>
      <c r="Y2641" s="4"/>
      <c r="Z2641" s="4"/>
      <c r="AA2641" s="4"/>
      <c r="AB2641" s="4"/>
      <c r="AC2641" s="4"/>
      <c r="AD2641" s="4"/>
      <c r="AE2641" s="236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5">
        <f ca="1">COUNTIFS(INDIRECT(Data!$J$2),"&lt;&gt;")</f>
        <v>0</v>
      </c>
      <c r="AQ2641" s="45">
        <f ca="1">COUNTIFS(INDIRECT(Data!$J$2),"P")</f>
        <v>0</v>
      </c>
      <c r="AR2641" s="45">
        <f ca="1">COUNTIFS(INDIRECT(Data!$J$2),"A")</f>
        <v>0</v>
      </c>
      <c r="AS2641" s="46">
        <f ca="1">COUNTIFS(INDIRECT(Data!$J$2),"L")</f>
        <v>0</v>
      </c>
      <c r="AT2641" s="47" t="str">
        <f ca="1">IFERROR(Attd_Sheet[[#This Row],[Classes Attended]]/Attd_Sheet[[#This Row],[Column1]],"")</f>
        <v/>
      </c>
      <c r="AU2641" s="26"/>
    </row>
    <row r="2642" spans="1:47" hidden="1" x14ac:dyDescent="0.25">
      <c r="A2642" s="42">
        <f>COUNTIFS(Attd_Sheet[Student ID],Attd_Sheet[[#This Row],[Student ID]])</f>
        <v>0</v>
      </c>
      <c r="B2642" s="13"/>
      <c r="C2642" s="13"/>
      <c r="D2642" s="76"/>
      <c r="E2642" s="75"/>
      <c r="F2642" s="15"/>
      <c r="G2642" s="78"/>
      <c r="H2642" s="15"/>
      <c r="I2642" s="193"/>
      <c r="J2642" s="77"/>
      <c r="K2642" s="4"/>
      <c r="L2642" s="4"/>
      <c r="M2642" s="4"/>
      <c r="N2642" s="185"/>
      <c r="O2642" s="4"/>
      <c r="P2642" s="4"/>
      <c r="Q2642" s="4"/>
      <c r="R2642" s="4"/>
      <c r="S2642" s="4"/>
      <c r="T2642" s="4"/>
      <c r="U2642" s="4"/>
      <c r="V2642" s="4"/>
      <c r="W2642" s="185"/>
      <c r="X2642" s="4"/>
      <c r="Y2642" s="4"/>
      <c r="Z2642" s="4"/>
      <c r="AA2642" s="4"/>
      <c r="AB2642" s="4"/>
      <c r="AC2642" s="4"/>
      <c r="AD2642" s="4"/>
      <c r="AE2642" s="236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5">
        <f ca="1">COUNTIFS(INDIRECT(Data!$J$2),"&lt;&gt;")</f>
        <v>0</v>
      </c>
      <c r="AQ2642" s="45">
        <f ca="1">COUNTIFS(INDIRECT(Data!$J$2),"P")</f>
        <v>0</v>
      </c>
      <c r="AR2642" s="45">
        <f ca="1">COUNTIFS(INDIRECT(Data!$J$2),"A")</f>
        <v>0</v>
      </c>
      <c r="AS2642" s="46">
        <f ca="1">COUNTIFS(INDIRECT(Data!$J$2),"L")</f>
        <v>0</v>
      </c>
      <c r="AT2642" s="47" t="str">
        <f ca="1">IFERROR(Attd_Sheet[[#This Row],[Classes Attended]]/Attd_Sheet[[#This Row],[Column1]],"")</f>
        <v/>
      </c>
      <c r="AU2642" s="26"/>
    </row>
    <row r="2643" spans="1:47" hidden="1" x14ac:dyDescent="0.25">
      <c r="A2643" s="42">
        <f>COUNTIFS(Attd_Sheet[Student ID],Attd_Sheet[[#This Row],[Student ID]])</f>
        <v>0</v>
      </c>
      <c r="B2643" s="13"/>
      <c r="C2643" s="13"/>
      <c r="D2643" s="76"/>
      <c r="E2643" s="75"/>
      <c r="F2643" s="15"/>
      <c r="G2643" s="78"/>
      <c r="H2643" s="15"/>
      <c r="I2643" s="193"/>
      <c r="J2643" s="77"/>
      <c r="K2643" s="4"/>
      <c r="L2643" s="4"/>
      <c r="M2643" s="4"/>
      <c r="N2643" s="185"/>
      <c r="O2643" s="4"/>
      <c r="P2643" s="4"/>
      <c r="Q2643" s="4"/>
      <c r="R2643" s="4"/>
      <c r="S2643" s="4"/>
      <c r="T2643" s="4"/>
      <c r="U2643" s="4"/>
      <c r="V2643" s="4"/>
      <c r="W2643" s="185"/>
      <c r="X2643" s="4"/>
      <c r="Y2643" s="4"/>
      <c r="Z2643" s="4"/>
      <c r="AA2643" s="4"/>
      <c r="AB2643" s="4"/>
      <c r="AC2643" s="4"/>
      <c r="AD2643" s="4"/>
      <c r="AE2643" s="236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5">
        <f ca="1">COUNTIFS(INDIRECT(Data!$J$2),"&lt;&gt;")</f>
        <v>0</v>
      </c>
      <c r="AQ2643" s="45">
        <f ca="1">COUNTIFS(INDIRECT(Data!$J$2),"P")</f>
        <v>0</v>
      </c>
      <c r="AR2643" s="45">
        <f ca="1">COUNTIFS(INDIRECT(Data!$J$2),"A")</f>
        <v>0</v>
      </c>
      <c r="AS2643" s="46">
        <f ca="1">COUNTIFS(INDIRECT(Data!$J$2),"L")</f>
        <v>0</v>
      </c>
      <c r="AT2643" s="47" t="str">
        <f ca="1">IFERROR(Attd_Sheet[[#This Row],[Classes Attended]]/Attd_Sheet[[#This Row],[Column1]],"")</f>
        <v/>
      </c>
      <c r="AU2643" s="26"/>
    </row>
    <row r="2644" spans="1:47" hidden="1" x14ac:dyDescent="0.25">
      <c r="A2644" s="42">
        <f>COUNTIFS(Attd_Sheet[Student ID],Attd_Sheet[[#This Row],[Student ID]])</f>
        <v>0</v>
      </c>
      <c r="B2644" s="13"/>
      <c r="C2644" s="13"/>
      <c r="D2644" s="76"/>
      <c r="E2644" s="75"/>
      <c r="F2644" s="15"/>
      <c r="G2644" s="78"/>
      <c r="H2644" s="15"/>
      <c r="I2644" s="193"/>
      <c r="J2644" s="77"/>
      <c r="K2644" s="4"/>
      <c r="L2644" s="4"/>
      <c r="M2644" s="4"/>
      <c r="N2644" s="185"/>
      <c r="O2644" s="4"/>
      <c r="P2644" s="4"/>
      <c r="Q2644" s="4"/>
      <c r="R2644" s="4"/>
      <c r="S2644" s="4"/>
      <c r="T2644" s="4"/>
      <c r="U2644" s="4"/>
      <c r="V2644" s="4"/>
      <c r="W2644" s="185"/>
      <c r="X2644" s="4"/>
      <c r="Y2644" s="4"/>
      <c r="Z2644" s="4"/>
      <c r="AA2644" s="4"/>
      <c r="AB2644" s="4"/>
      <c r="AC2644" s="4"/>
      <c r="AD2644" s="4"/>
      <c r="AE2644" s="236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5">
        <f ca="1">COUNTIFS(INDIRECT(Data!$J$2),"&lt;&gt;")</f>
        <v>0</v>
      </c>
      <c r="AQ2644" s="45">
        <f ca="1">COUNTIFS(INDIRECT(Data!$J$2),"P")</f>
        <v>0</v>
      </c>
      <c r="AR2644" s="45">
        <f ca="1">COUNTIFS(INDIRECT(Data!$J$2),"A")</f>
        <v>0</v>
      </c>
      <c r="AS2644" s="46">
        <f ca="1">COUNTIFS(INDIRECT(Data!$J$2),"L")</f>
        <v>0</v>
      </c>
      <c r="AT2644" s="47" t="str">
        <f ca="1">IFERROR(Attd_Sheet[[#This Row],[Classes Attended]]/Attd_Sheet[[#This Row],[Column1]],"")</f>
        <v/>
      </c>
      <c r="AU2644" s="26"/>
    </row>
    <row r="2645" spans="1:47" hidden="1" x14ac:dyDescent="0.25">
      <c r="A2645" s="42">
        <f>COUNTIFS(Attd_Sheet[Student ID],Attd_Sheet[[#This Row],[Student ID]])</f>
        <v>0</v>
      </c>
      <c r="B2645" s="13"/>
      <c r="C2645" s="13"/>
      <c r="D2645" s="76"/>
      <c r="E2645" s="75"/>
      <c r="F2645" s="15"/>
      <c r="G2645" s="78"/>
      <c r="H2645" s="15"/>
      <c r="I2645" s="193"/>
      <c r="J2645" s="77"/>
      <c r="K2645" s="4"/>
      <c r="L2645" s="4"/>
      <c r="M2645" s="4"/>
      <c r="N2645" s="185"/>
      <c r="O2645" s="4"/>
      <c r="P2645" s="4"/>
      <c r="Q2645" s="4"/>
      <c r="R2645" s="4"/>
      <c r="S2645" s="4"/>
      <c r="T2645" s="4"/>
      <c r="U2645" s="4"/>
      <c r="V2645" s="4"/>
      <c r="W2645" s="185"/>
      <c r="X2645" s="4"/>
      <c r="Y2645" s="4"/>
      <c r="Z2645" s="4"/>
      <c r="AA2645" s="4"/>
      <c r="AB2645" s="4"/>
      <c r="AC2645" s="4"/>
      <c r="AD2645" s="4"/>
      <c r="AE2645" s="236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5">
        <f ca="1">COUNTIFS(INDIRECT(Data!$J$2),"&lt;&gt;")</f>
        <v>0</v>
      </c>
      <c r="AQ2645" s="45">
        <f ca="1">COUNTIFS(INDIRECT(Data!$J$2),"P")</f>
        <v>0</v>
      </c>
      <c r="AR2645" s="45">
        <f ca="1">COUNTIFS(INDIRECT(Data!$J$2),"A")</f>
        <v>0</v>
      </c>
      <c r="AS2645" s="46">
        <f ca="1">COUNTIFS(INDIRECT(Data!$J$2),"L")</f>
        <v>0</v>
      </c>
      <c r="AT2645" s="47" t="str">
        <f ca="1">IFERROR(Attd_Sheet[[#This Row],[Classes Attended]]/Attd_Sheet[[#This Row],[Column1]],"")</f>
        <v/>
      </c>
      <c r="AU2645" s="26"/>
    </row>
    <row r="2646" spans="1:47" hidden="1" x14ac:dyDescent="0.25">
      <c r="A2646" s="42">
        <f>COUNTIFS(Attd_Sheet[Student ID],Attd_Sheet[[#This Row],[Student ID]])</f>
        <v>0</v>
      </c>
      <c r="B2646" s="13"/>
      <c r="C2646" s="13"/>
      <c r="D2646" s="76"/>
      <c r="E2646" s="75"/>
      <c r="F2646" s="15"/>
      <c r="G2646" s="78"/>
      <c r="H2646" s="15"/>
      <c r="I2646" s="193"/>
      <c r="J2646" s="77"/>
      <c r="K2646" s="4"/>
      <c r="L2646" s="4"/>
      <c r="M2646" s="4"/>
      <c r="N2646" s="185"/>
      <c r="O2646" s="4"/>
      <c r="P2646" s="4"/>
      <c r="Q2646" s="4"/>
      <c r="R2646" s="4"/>
      <c r="S2646" s="4"/>
      <c r="T2646" s="4"/>
      <c r="U2646" s="4"/>
      <c r="V2646" s="4"/>
      <c r="W2646" s="185"/>
      <c r="X2646" s="4"/>
      <c r="Y2646" s="4"/>
      <c r="Z2646" s="4"/>
      <c r="AA2646" s="4"/>
      <c r="AB2646" s="4"/>
      <c r="AC2646" s="4"/>
      <c r="AD2646" s="4"/>
      <c r="AE2646" s="236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5">
        <f ca="1">COUNTIFS(INDIRECT(Data!$J$2),"&lt;&gt;")</f>
        <v>0</v>
      </c>
      <c r="AQ2646" s="45">
        <f ca="1">COUNTIFS(INDIRECT(Data!$J$2),"P")</f>
        <v>0</v>
      </c>
      <c r="AR2646" s="45">
        <f ca="1">COUNTIFS(INDIRECT(Data!$J$2),"A")</f>
        <v>0</v>
      </c>
      <c r="AS2646" s="46">
        <f ca="1">COUNTIFS(INDIRECT(Data!$J$2),"L")</f>
        <v>0</v>
      </c>
      <c r="AT2646" s="47" t="str">
        <f ca="1">IFERROR(Attd_Sheet[[#This Row],[Classes Attended]]/Attd_Sheet[[#This Row],[Column1]],"")</f>
        <v/>
      </c>
      <c r="AU2646" s="26"/>
    </row>
    <row r="2647" spans="1:47" hidden="1" x14ac:dyDescent="0.25">
      <c r="A2647" s="42">
        <f>COUNTIFS(Attd_Sheet[Student ID],Attd_Sheet[[#This Row],[Student ID]])</f>
        <v>0</v>
      </c>
      <c r="B2647" s="13"/>
      <c r="C2647" s="13"/>
      <c r="D2647" s="76"/>
      <c r="E2647" s="75"/>
      <c r="F2647" s="15"/>
      <c r="G2647" s="78"/>
      <c r="H2647" s="15"/>
      <c r="I2647" s="193"/>
      <c r="J2647" s="77"/>
      <c r="K2647" s="4"/>
      <c r="L2647" s="4"/>
      <c r="M2647" s="4"/>
      <c r="N2647" s="185"/>
      <c r="O2647" s="4"/>
      <c r="P2647" s="4"/>
      <c r="Q2647" s="4"/>
      <c r="R2647" s="4"/>
      <c r="S2647" s="4"/>
      <c r="T2647" s="4"/>
      <c r="U2647" s="4"/>
      <c r="V2647" s="4"/>
      <c r="W2647" s="185"/>
      <c r="X2647" s="4"/>
      <c r="Y2647" s="4"/>
      <c r="Z2647" s="4"/>
      <c r="AA2647" s="4"/>
      <c r="AB2647" s="4"/>
      <c r="AC2647" s="4"/>
      <c r="AD2647" s="4"/>
      <c r="AE2647" s="236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5">
        <f ca="1">COUNTIFS(INDIRECT(Data!$J$2),"&lt;&gt;")</f>
        <v>0</v>
      </c>
      <c r="AQ2647" s="45">
        <f ca="1">COUNTIFS(INDIRECT(Data!$J$2),"P")</f>
        <v>0</v>
      </c>
      <c r="AR2647" s="45">
        <f ca="1">COUNTIFS(INDIRECT(Data!$J$2),"A")</f>
        <v>0</v>
      </c>
      <c r="AS2647" s="46">
        <f ca="1">COUNTIFS(INDIRECT(Data!$J$2),"L")</f>
        <v>0</v>
      </c>
      <c r="AT2647" s="47" t="str">
        <f ca="1">IFERROR(Attd_Sheet[[#This Row],[Classes Attended]]/Attd_Sheet[[#This Row],[Column1]],"")</f>
        <v/>
      </c>
      <c r="AU2647" s="26"/>
    </row>
    <row r="2648" spans="1:47" hidden="1" x14ac:dyDescent="0.25">
      <c r="A2648" s="42">
        <f>COUNTIFS(Attd_Sheet[Student ID],Attd_Sheet[[#This Row],[Student ID]])</f>
        <v>0</v>
      </c>
      <c r="B2648" s="13"/>
      <c r="C2648" s="13"/>
      <c r="D2648" s="76"/>
      <c r="E2648" s="75"/>
      <c r="F2648" s="15"/>
      <c r="G2648" s="78"/>
      <c r="H2648" s="15"/>
      <c r="I2648" s="193"/>
      <c r="J2648" s="77"/>
      <c r="K2648" s="4"/>
      <c r="L2648" s="4"/>
      <c r="M2648" s="4"/>
      <c r="N2648" s="185"/>
      <c r="O2648" s="4"/>
      <c r="P2648" s="4"/>
      <c r="Q2648" s="4"/>
      <c r="R2648" s="4"/>
      <c r="S2648" s="4"/>
      <c r="T2648" s="4"/>
      <c r="U2648" s="4"/>
      <c r="V2648" s="4"/>
      <c r="W2648" s="185"/>
      <c r="X2648" s="4"/>
      <c r="Y2648" s="4"/>
      <c r="Z2648" s="4"/>
      <c r="AA2648" s="4"/>
      <c r="AB2648" s="4"/>
      <c r="AC2648" s="4"/>
      <c r="AD2648" s="4"/>
      <c r="AE2648" s="236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5">
        <f ca="1">COUNTIFS(INDIRECT(Data!$J$2),"&lt;&gt;")</f>
        <v>0</v>
      </c>
      <c r="AQ2648" s="45">
        <f ca="1">COUNTIFS(INDIRECT(Data!$J$2),"P")</f>
        <v>0</v>
      </c>
      <c r="AR2648" s="45">
        <f ca="1">COUNTIFS(INDIRECT(Data!$J$2),"A")</f>
        <v>0</v>
      </c>
      <c r="AS2648" s="46">
        <f ca="1">COUNTIFS(INDIRECT(Data!$J$2),"L")</f>
        <v>0</v>
      </c>
      <c r="AT2648" s="47" t="str">
        <f ca="1">IFERROR(Attd_Sheet[[#This Row],[Classes Attended]]/Attd_Sheet[[#This Row],[Column1]],"")</f>
        <v/>
      </c>
      <c r="AU2648" s="26"/>
    </row>
    <row r="2649" spans="1:47" hidden="1" x14ac:dyDescent="0.25">
      <c r="A2649" s="42">
        <f>COUNTIFS(Attd_Sheet[Student ID],Attd_Sheet[[#This Row],[Student ID]])</f>
        <v>0</v>
      </c>
      <c r="B2649" s="13"/>
      <c r="C2649" s="13"/>
      <c r="D2649" s="76"/>
      <c r="E2649" s="75"/>
      <c r="F2649" s="15"/>
      <c r="G2649" s="78"/>
      <c r="H2649" s="15"/>
      <c r="I2649" s="193"/>
      <c r="J2649" s="77"/>
      <c r="K2649" s="4"/>
      <c r="L2649" s="4"/>
      <c r="M2649" s="4"/>
      <c r="N2649" s="185"/>
      <c r="O2649" s="4"/>
      <c r="P2649" s="4"/>
      <c r="Q2649" s="4"/>
      <c r="R2649" s="4"/>
      <c r="S2649" s="4"/>
      <c r="T2649" s="4"/>
      <c r="U2649" s="4"/>
      <c r="V2649" s="4"/>
      <c r="W2649" s="185"/>
      <c r="X2649" s="4"/>
      <c r="Y2649" s="4"/>
      <c r="Z2649" s="4"/>
      <c r="AA2649" s="4"/>
      <c r="AB2649" s="4"/>
      <c r="AC2649" s="4"/>
      <c r="AD2649" s="4"/>
      <c r="AE2649" s="236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5">
        <f ca="1">COUNTIFS(INDIRECT(Data!$J$2),"&lt;&gt;")</f>
        <v>0</v>
      </c>
      <c r="AQ2649" s="45">
        <f ca="1">COUNTIFS(INDIRECT(Data!$J$2),"P")</f>
        <v>0</v>
      </c>
      <c r="AR2649" s="45">
        <f ca="1">COUNTIFS(INDIRECT(Data!$J$2),"A")</f>
        <v>0</v>
      </c>
      <c r="AS2649" s="46">
        <f ca="1">COUNTIFS(INDIRECT(Data!$J$2),"L")</f>
        <v>0</v>
      </c>
      <c r="AT2649" s="47" t="str">
        <f ca="1">IFERROR(Attd_Sheet[[#This Row],[Classes Attended]]/Attd_Sheet[[#This Row],[Column1]],"")</f>
        <v/>
      </c>
      <c r="AU2649" s="26"/>
    </row>
    <row r="2650" spans="1:47" hidden="1" x14ac:dyDescent="0.25">
      <c r="A2650" s="42">
        <f>COUNTIFS(Attd_Sheet[Student ID],Attd_Sheet[[#This Row],[Student ID]])</f>
        <v>0</v>
      </c>
      <c r="B2650" s="13"/>
      <c r="C2650" s="13"/>
      <c r="D2650" s="76"/>
      <c r="E2650" s="75"/>
      <c r="F2650" s="15"/>
      <c r="G2650" s="78"/>
      <c r="H2650" s="15"/>
      <c r="I2650" s="193"/>
      <c r="J2650" s="77"/>
      <c r="K2650" s="4"/>
      <c r="L2650" s="4"/>
      <c r="M2650" s="4"/>
      <c r="N2650" s="185"/>
      <c r="O2650" s="4"/>
      <c r="P2650" s="4"/>
      <c r="Q2650" s="4"/>
      <c r="R2650" s="4"/>
      <c r="S2650" s="4"/>
      <c r="T2650" s="4"/>
      <c r="U2650" s="4"/>
      <c r="V2650" s="4"/>
      <c r="W2650" s="185"/>
      <c r="X2650" s="4"/>
      <c r="Y2650" s="4"/>
      <c r="Z2650" s="4"/>
      <c r="AA2650" s="4"/>
      <c r="AB2650" s="4"/>
      <c r="AC2650" s="4"/>
      <c r="AD2650" s="4"/>
      <c r="AE2650" s="236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5">
        <f ca="1">COUNTIFS(INDIRECT(Data!$J$2),"&lt;&gt;")</f>
        <v>0</v>
      </c>
      <c r="AQ2650" s="45">
        <f ca="1">COUNTIFS(INDIRECT(Data!$J$2),"P")</f>
        <v>0</v>
      </c>
      <c r="AR2650" s="45">
        <f ca="1">COUNTIFS(INDIRECT(Data!$J$2),"A")</f>
        <v>0</v>
      </c>
      <c r="AS2650" s="46">
        <f ca="1">COUNTIFS(INDIRECT(Data!$J$2),"L")</f>
        <v>0</v>
      </c>
      <c r="AT2650" s="47" t="str">
        <f ca="1">IFERROR(Attd_Sheet[[#This Row],[Classes Attended]]/Attd_Sheet[[#This Row],[Column1]],"")</f>
        <v/>
      </c>
      <c r="AU2650" s="26"/>
    </row>
    <row r="2651" spans="1:47" hidden="1" x14ac:dyDescent="0.25">
      <c r="A2651" s="42">
        <f>COUNTIFS(Attd_Sheet[Student ID],Attd_Sheet[[#This Row],[Student ID]])</f>
        <v>0</v>
      </c>
      <c r="B2651" s="13"/>
      <c r="C2651" s="13"/>
      <c r="D2651" s="76"/>
      <c r="E2651" s="75"/>
      <c r="F2651" s="15"/>
      <c r="G2651" s="78"/>
      <c r="H2651" s="15"/>
      <c r="I2651" s="193"/>
      <c r="J2651" s="77"/>
      <c r="K2651" s="4"/>
      <c r="L2651" s="4"/>
      <c r="M2651" s="4"/>
      <c r="N2651" s="185"/>
      <c r="O2651" s="4"/>
      <c r="P2651" s="4"/>
      <c r="Q2651" s="4"/>
      <c r="R2651" s="4"/>
      <c r="S2651" s="4"/>
      <c r="T2651" s="4"/>
      <c r="U2651" s="4"/>
      <c r="V2651" s="4"/>
      <c r="W2651" s="185"/>
      <c r="X2651" s="4"/>
      <c r="Y2651" s="4"/>
      <c r="Z2651" s="4"/>
      <c r="AA2651" s="4"/>
      <c r="AB2651" s="4"/>
      <c r="AC2651" s="4"/>
      <c r="AD2651" s="4"/>
      <c r="AE2651" s="236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5">
        <f ca="1">COUNTIFS(INDIRECT(Data!$J$2),"&lt;&gt;")</f>
        <v>0</v>
      </c>
      <c r="AQ2651" s="45">
        <f ca="1">COUNTIFS(INDIRECT(Data!$J$2),"P")</f>
        <v>0</v>
      </c>
      <c r="AR2651" s="45">
        <f ca="1">COUNTIFS(INDIRECT(Data!$J$2),"A")</f>
        <v>0</v>
      </c>
      <c r="AS2651" s="46">
        <f ca="1">COUNTIFS(INDIRECT(Data!$J$2),"L")</f>
        <v>0</v>
      </c>
      <c r="AT2651" s="47" t="str">
        <f ca="1">IFERROR(Attd_Sheet[[#This Row],[Classes Attended]]/Attd_Sheet[[#This Row],[Column1]],"")</f>
        <v/>
      </c>
      <c r="AU2651" s="26"/>
    </row>
    <row r="2652" spans="1:47" hidden="1" x14ac:dyDescent="0.25">
      <c r="A2652" s="42">
        <f>COUNTIFS(Attd_Sheet[Student ID],Attd_Sheet[[#This Row],[Student ID]])</f>
        <v>0</v>
      </c>
      <c r="B2652" s="13"/>
      <c r="C2652" s="13"/>
      <c r="D2652" s="76"/>
      <c r="E2652" s="75"/>
      <c r="F2652" s="15"/>
      <c r="G2652" s="78"/>
      <c r="H2652" s="15"/>
      <c r="I2652" s="193"/>
      <c r="J2652" s="77"/>
      <c r="K2652" s="4"/>
      <c r="L2652" s="4"/>
      <c r="M2652" s="4"/>
      <c r="N2652" s="185"/>
      <c r="O2652" s="4"/>
      <c r="P2652" s="4"/>
      <c r="Q2652" s="4"/>
      <c r="R2652" s="4"/>
      <c r="S2652" s="4"/>
      <c r="T2652" s="4"/>
      <c r="U2652" s="4"/>
      <c r="V2652" s="4"/>
      <c r="W2652" s="185"/>
      <c r="X2652" s="4"/>
      <c r="Y2652" s="4"/>
      <c r="Z2652" s="4"/>
      <c r="AA2652" s="4"/>
      <c r="AB2652" s="4"/>
      <c r="AC2652" s="4"/>
      <c r="AD2652" s="4"/>
      <c r="AE2652" s="236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5">
        <f ca="1">COUNTIFS(INDIRECT(Data!$J$2),"&lt;&gt;")</f>
        <v>0</v>
      </c>
      <c r="AQ2652" s="45">
        <f ca="1">COUNTIFS(INDIRECT(Data!$J$2),"P")</f>
        <v>0</v>
      </c>
      <c r="AR2652" s="45">
        <f ca="1">COUNTIFS(INDIRECT(Data!$J$2),"A")</f>
        <v>0</v>
      </c>
      <c r="AS2652" s="46">
        <f ca="1">COUNTIFS(INDIRECT(Data!$J$2),"L")</f>
        <v>0</v>
      </c>
      <c r="AT2652" s="47" t="str">
        <f ca="1">IFERROR(Attd_Sheet[[#This Row],[Classes Attended]]/Attd_Sheet[[#This Row],[Column1]],"")</f>
        <v/>
      </c>
      <c r="AU2652" s="26"/>
    </row>
    <row r="2653" spans="1:47" hidden="1" x14ac:dyDescent="0.25">
      <c r="A2653" s="42">
        <f>COUNTIFS(Attd_Sheet[Student ID],Attd_Sheet[[#This Row],[Student ID]])</f>
        <v>0</v>
      </c>
      <c r="B2653" s="13"/>
      <c r="C2653" s="13"/>
      <c r="D2653" s="76"/>
      <c r="E2653" s="75"/>
      <c r="F2653" s="15"/>
      <c r="G2653" s="78"/>
      <c r="H2653" s="15"/>
      <c r="I2653" s="193"/>
      <c r="J2653" s="77"/>
      <c r="K2653" s="4"/>
      <c r="L2653" s="4"/>
      <c r="M2653" s="4"/>
      <c r="N2653" s="185"/>
      <c r="O2653" s="4"/>
      <c r="P2653" s="4"/>
      <c r="Q2653" s="4"/>
      <c r="R2653" s="4"/>
      <c r="S2653" s="4"/>
      <c r="T2653" s="4"/>
      <c r="U2653" s="4"/>
      <c r="V2653" s="4"/>
      <c r="W2653" s="185"/>
      <c r="X2653" s="4"/>
      <c r="Y2653" s="4"/>
      <c r="Z2653" s="4"/>
      <c r="AA2653" s="4"/>
      <c r="AB2653" s="4"/>
      <c r="AC2653" s="4"/>
      <c r="AD2653" s="4"/>
      <c r="AE2653" s="236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5">
        <f ca="1">COUNTIFS(INDIRECT(Data!$J$2),"&lt;&gt;")</f>
        <v>0</v>
      </c>
      <c r="AQ2653" s="45">
        <f ca="1">COUNTIFS(INDIRECT(Data!$J$2),"P")</f>
        <v>0</v>
      </c>
      <c r="AR2653" s="45">
        <f ca="1">COUNTIFS(INDIRECT(Data!$J$2),"A")</f>
        <v>0</v>
      </c>
      <c r="AS2653" s="46">
        <f ca="1">COUNTIFS(INDIRECT(Data!$J$2),"L")</f>
        <v>0</v>
      </c>
      <c r="AT2653" s="47" t="str">
        <f ca="1">IFERROR(Attd_Sheet[[#This Row],[Classes Attended]]/Attd_Sheet[[#This Row],[Column1]],"")</f>
        <v/>
      </c>
      <c r="AU2653" s="26"/>
    </row>
    <row r="2654" spans="1:47" hidden="1" x14ac:dyDescent="0.25">
      <c r="A2654" s="42">
        <f>COUNTIFS(Attd_Sheet[Student ID],Attd_Sheet[[#This Row],[Student ID]])</f>
        <v>0</v>
      </c>
      <c r="B2654" s="13"/>
      <c r="C2654" s="13"/>
      <c r="D2654" s="76"/>
      <c r="E2654" s="75"/>
      <c r="F2654" s="15"/>
      <c r="G2654" s="78"/>
      <c r="H2654" s="15"/>
      <c r="I2654" s="193"/>
      <c r="J2654" s="77"/>
      <c r="K2654" s="4"/>
      <c r="L2654" s="4"/>
      <c r="M2654" s="4"/>
      <c r="N2654" s="185"/>
      <c r="O2654" s="4"/>
      <c r="P2654" s="4"/>
      <c r="Q2654" s="4"/>
      <c r="R2654" s="4"/>
      <c r="S2654" s="4"/>
      <c r="T2654" s="4"/>
      <c r="U2654" s="4"/>
      <c r="V2654" s="4"/>
      <c r="W2654" s="185"/>
      <c r="X2654" s="4"/>
      <c r="Y2654" s="4"/>
      <c r="Z2654" s="4"/>
      <c r="AA2654" s="4"/>
      <c r="AB2654" s="4"/>
      <c r="AC2654" s="4"/>
      <c r="AD2654" s="4"/>
      <c r="AE2654" s="236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5">
        <f ca="1">COUNTIFS(INDIRECT(Data!$J$2),"&lt;&gt;")</f>
        <v>0</v>
      </c>
      <c r="AQ2654" s="45">
        <f ca="1">COUNTIFS(INDIRECT(Data!$J$2),"P")</f>
        <v>0</v>
      </c>
      <c r="AR2654" s="45">
        <f ca="1">COUNTIFS(INDIRECT(Data!$J$2),"A")</f>
        <v>0</v>
      </c>
      <c r="AS2654" s="46">
        <f ca="1">COUNTIFS(INDIRECT(Data!$J$2),"L")</f>
        <v>0</v>
      </c>
      <c r="AT2654" s="47" t="str">
        <f ca="1">IFERROR(Attd_Sheet[[#This Row],[Classes Attended]]/Attd_Sheet[[#This Row],[Column1]],"")</f>
        <v/>
      </c>
      <c r="AU2654" s="26"/>
    </row>
    <row r="2655" spans="1:47" hidden="1" x14ac:dyDescent="0.25">
      <c r="A2655" s="42">
        <f>COUNTIFS(Attd_Sheet[Student ID],Attd_Sheet[[#This Row],[Student ID]])</f>
        <v>0</v>
      </c>
      <c r="B2655" s="13"/>
      <c r="C2655" s="13"/>
      <c r="D2655" s="76"/>
      <c r="E2655" s="75"/>
      <c r="F2655" s="15"/>
      <c r="G2655" s="78"/>
      <c r="H2655" s="15"/>
      <c r="I2655" s="193"/>
      <c r="J2655" s="77"/>
      <c r="K2655" s="4"/>
      <c r="L2655" s="4"/>
      <c r="M2655" s="4"/>
      <c r="N2655" s="185"/>
      <c r="O2655" s="4"/>
      <c r="P2655" s="4"/>
      <c r="Q2655" s="4"/>
      <c r="R2655" s="4"/>
      <c r="S2655" s="4"/>
      <c r="T2655" s="4"/>
      <c r="U2655" s="4"/>
      <c r="V2655" s="4"/>
      <c r="W2655" s="185"/>
      <c r="X2655" s="4"/>
      <c r="Y2655" s="4"/>
      <c r="Z2655" s="4"/>
      <c r="AA2655" s="4"/>
      <c r="AB2655" s="4"/>
      <c r="AC2655" s="4"/>
      <c r="AD2655" s="4"/>
      <c r="AE2655" s="236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5">
        <f ca="1">COUNTIFS(INDIRECT(Data!$J$2),"&lt;&gt;")</f>
        <v>0</v>
      </c>
      <c r="AQ2655" s="45">
        <f ca="1">COUNTIFS(INDIRECT(Data!$J$2),"P")</f>
        <v>0</v>
      </c>
      <c r="AR2655" s="45">
        <f ca="1">COUNTIFS(INDIRECT(Data!$J$2),"A")</f>
        <v>0</v>
      </c>
      <c r="AS2655" s="46">
        <f ca="1">COUNTIFS(INDIRECT(Data!$J$2),"L")</f>
        <v>0</v>
      </c>
      <c r="AT2655" s="47" t="str">
        <f ca="1">IFERROR(Attd_Sheet[[#This Row],[Classes Attended]]/Attd_Sheet[[#This Row],[Column1]],"")</f>
        <v/>
      </c>
      <c r="AU2655" s="26"/>
    </row>
    <row r="2656" spans="1:47" hidden="1" x14ac:dyDescent="0.25">
      <c r="A2656" s="42">
        <f>COUNTIFS(Attd_Sheet[Student ID],Attd_Sheet[[#This Row],[Student ID]])</f>
        <v>0</v>
      </c>
      <c r="B2656" s="13"/>
      <c r="C2656" s="13"/>
      <c r="D2656" s="76"/>
      <c r="E2656" s="75"/>
      <c r="F2656" s="15"/>
      <c r="G2656" s="78"/>
      <c r="H2656" s="15"/>
      <c r="I2656" s="193"/>
      <c r="J2656" s="77"/>
      <c r="K2656" s="4"/>
      <c r="L2656" s="4"/>
      <c r="M2656" s="4"/>
      <c r="N2656" s="185"/>
      <c r="O2656" s="4"/>
      <c r="P2656" s="4"/>
      <c r="Q2656" s="4"/>
      <c r="R2656" s="4"/>
      <c r="S2656" s="4"/>
      <c r="T2656" s="4"/>
      <c r="U2656" s="4"/>
      <c r="V2656" s="4"/>
      <c r="W2656" s="185"/>
      <c r="X2656" s="4"/>
      <c r="Y2656" s="4"/>
      <c r="Z2656" s="4"/>
      <c r="AA2656" s="4"/>
      <c r="AB2656" s="4"/>
      <c r="AC2656" s="4"/>
      <c r="AD2656" s="4"/>
      <c r="AE2656" s="236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5">
        <f ca="1">COUNTIFS(INDIRECT(Data!$J$2),"&lt;&gt;")</f>
        <v>0</v>
      </c>
      <c r="AQ2656" s="45">
        <f ca="1">COUNTIFS(INDIRECT(Data!$J$2),"P")</f>
        <v>0</v>
      </c>
      <c r="AR2656" s="45">
        <f ca="1">COUNTIFS(INDIRECT(Data!$J$2),"A")</f>
        <v>0</v>
      </c>
      <c r="AS2656" s="46">
        <f ca="1">COUNTIFS(INDIRECT(Data!$J$2),"L")</f>
        <v>0</v>
      </c>
      <c r="AT2656" s="47" t="str">
        <f ca="1">IFERROR(Attd_Sheet[[#This Row],[Classes Attended]]/Attd_Sheet[[#This Row],[Column1]],"")</f>
        <v/>
      </c>
      <c r="AU2656" s="26"/>
    </row>
    <row r="2657" spans="1:47" hidden="1" x14ac:dyDescent="0.25">
      <c r="A2657" s="42">
        <f>COUNTIFS(Attd_Sheet[Student ID],Attd_Sheet[[#This Row],[Student ID]])</f>
        <v>0</v>
      </c>
      <c r="B2657" s="13"/>
      <c r="C2657" s="13"/>
      <c r="D2657" s="76"/>
      <c r="E2657" s="75"/>
      <c r="F2657" s="15"/>
      <c r="G2657" s="78"/>
      <c r="H2657" s="15"/>
      <c r="I2657" s="193"/>
      <c r="J2657" s="77"/>
      <c r="K2657" s="4"/>
      <c r="L2657" s="4"/>
      <c r="M2657" s="4"/>
      <c r="N2657" s="185"/>
      <c r="O2657" s="4"/>
      <c r="P2657" s="4"/>
      <c r="Q2657" s="4"/>
      <c r="R2657" s="4"/>
      <c r="S2657" s="4"/>
      <c r="T2657" s="4"/>
      <c r="U2657" s="4"/>
      <c r="V2657" s="4"/>
      <c r="W2657" s="185"/>
      <c r="X2657" s="4"/>
      <c r="Y2657" s="4"/>
      <c r="Z2657" s="4"/>
      <c r="AA2657" s="4"/>
      <c r="AB2657" s="4"/>
      <c r="AC2657" s="4"/>
      <c r="AD2657" s="4"/>
      <c r="AE2657" s="236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5">
        <f ca="1">COUNTIFS(INDIRECT(Data!$J$2),"&lt;&gt;")</f>
        <v>0</v>
      </c>
      <c r="AQ2657" s="45">
        <f ca="1">COUNTIFS(INDIRECT(Data!$J$2),"P")</f>
        <v>0</v>
      </c>
      <c r="AR2657" s="45">
        <f ca="1">COUNTIFS(INDIRECT(Data!$J$2),"A")</f>
        <v>0</v>
      </c>
      <c r="AS2657" s="46">
        <f ca="1">COUNTIFS(INDIRECT(Data!$J$2),"L")</f>
        <v>0</v>
      </c>
      <c r="AT2657" s="47" t="str">
        <f ca="1">IFERROR(Attd_Sheet[[#This Row],[Classes Attended]]/Attd_Sheet[[#This Row],[Column1]],"")</f>
        <v/>
      </c>
      <c r="AU2657" s="26"/>
    </row>
    <row r="2658" spans="1:47" hidden="1" x14ac:dyDescent="0.25">
      <c r="A2658" s="42">
        <f>COUNTIFS(Attd_Sheet[Student ID],Attd_Sheet[[#This Row],[Student ID]])</f>
        <v>0</v>
      </c>
      <c r="B2658" s="13"/>
      <c r="C2658" s="13"/>
      <c r="D2658" s="76"/>
      <c r="E2658" s="75"/>
      <c r="F2658" s="15"/>
      <c r="G2658" s="78"/>
      <c r="H2658" s="15"/>
      <c r="I2658" s="193"/>
      <c r="J2658" s="77"/>
      <c r="K2658" s="4"/>
      <c r="L2658" s="4"/>
      <c r="M2658" s="4"/>
      <c r="N2658" s="185"/>
      <c r="O2658" s="4"/>
      <c r="P2658" s="4"/>
      <c r="Q2658" s="4"/>
      <c r="R2658" s="4"/>
      <c r="S2658" s="4"/>
      <c r="T2658" s="4"/>
      <c r="U2658" s="4"/>
      <c r="V2658" s="4"/>
      <c r="W2658" s="185"/>
      <c r="X2658" s="4"/>
      <c r="Y2658" s="4"/>
      <c r="Z2658" s="4"/>
      <c r="AA2658" s="4"/>
      <c r="AB2658" s="4"/>
      <c r="AC2658" s="4"/>
      <c r="AD2658" s="4"/>
      <c r="AE2658" s="236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5">
        <f ca="1">COUNTIFS(INDIRECT(Data!$J$2),"&lt;&gt;")</f>
        <v>0</v>
      </c>
      <c r="AQ2658" s="45">
        <f ca="1">COUNTIFS(INDIRECT(Data!$J$2),"P")</f>
        <v>0</v>
      </c>
      <c r="AR2658" s="45">
        <f ca="1">COUNTIFS(INDIRECT(Data!$J$2),"A")</f>
        <v>0</v>
      </c>
      <c r="AS2658" s="46">
        <f ca="1">COUNTIFS(INDIRECT(Data!$J$2),"L")</f>
        <v>0</v>
      </c>
      <c r="AT2658" s="47" t="str">
        <f ca="1">IFERROR(Attd_Sheet[[#This Row],[Classes Attended]]/Attd_Sheet[[#This Row],[Column1]],"")</f>
        <v/>
      </c>
      <c r="AU2658" s="26"/>
    </row>
    <row r="2659" spans="1:47" hidden="1" x14ac:dyDescent="0.25">
      <c r="A2659" s="42">
        <f>COUNTIFS(Attd_Sheet[Student ID],Attd_Sheet[[#This Row],[Student ID]])</f>
        <v>0</v>
      </c>
      <c r="B2659" s="13"/>
      <c r="C2659" s="13"/>
      <c r="D2659" s="76"/>
      <c r="E2659" s="75"/>
      <c r="F2659" s="15"/>
      <c r="G2659" s="78"/>
      <c r="H2659" s="15"/>
      <c r="I2659" s="193"/>
      <c r="J2659" s="77"/>
      <c r="K2659" s="4"/>
      <c r="L2659" s="4"/>
      <c r="M2659" s="4"/>
      <c r="N2659" s="185"/>
      <c r="O2659" s="4"/>
      <c r="P2659" s="4"/>
      <c r="Q2659" s="4"/>
      <c r="R2659" s="4"/>
      <c r="S2659" s="4"/>
      <c r="T2659" s="4"/>
      <c r="U2659" s="4"/>
      <c r="V2659" s="4"/>
      <c r="W2659" s="185"/>
      <c r="X2659" s="4"/>
      <c r="Y2659" s="4"/>
      <c r="Z2659" s="4"/>
      <c r="AA2659" s="4"/>
      <c r="AB2659" s="4"/>
      <c r="AC2659" s="4"/>
      <c r="AD2659" s="4"/>
      <c r="AE2659" s="236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5">
        <f ca="1">COUNTIFS(INDIRECT(Data!$J$2),"&lt;&gt;")</f>
        <v>0</v>
      </c>
      <c r="AQ2659" s="45">
        <f ca="1">COUNTIFS(INDIRECT(Data!$J$2),"P")</f>
        <v>0</v>
      </c>
      <c r="AR2659" s="45">
        <f ca="1">COUNTIFS(INDIRECT(Data!$J$2),"A")</f>
        <v>0</v>
      </c>
      <c r="AS2659" s="46">
        <f ca="1">COUNTIFS(INDIRECT(Data!$J$2),"L")</f>
        <v>0</v>
      </c>
      <c r="AT2659" s="47" t="str">
        <f ca="1">IFERROR(Attd_Sheet[[#This Row],[Classes Attended]]/Attd_Sheet[[#This Row],[Column1]],"")</f>
        <v/>
      </c>
      <c r="AU2659" s="26"/>
    </row>
    <row r="2660" spans="1:47" hidden="1" x14ac:dyDescent="0.25">
      <c r="A2660" s="42">
        <f>COUNTIFS(Attd_Sheet[Student ID],Attd_Sheet[[#This Row],[Student ID]])</f>
        <v>0</v>
      </c>
      <c r="B2660" s="13"/>
      <c r="C2660" s="13"/>
      <c r="D2660" s="76"/>
      <c r="E2660" s="75"/>
      <c r="F2660" s="15"/>
      <c r="G2660" s="78"/>
      <c r="H2660" s="15"/>
      <c r="I2660" s="193"/>
      <c r="J2660" s="77"/>
      <c r="K2660" s="4"/>
      <c r="L2660" s="4"/>
      <c r="M2660" s="4"/>
      <c r="N2660" s="185"/>
      <c r="O2660" s="4"/>
      <c r="P2660" s="4"/>
      <c r="Q2660" s="4"/>
      <c r="R2660" s="4"/>
      <c r="S2660" s="4"/>
      <c r="T2660" s="4"/>
      <c r="U2660" s="4"/>
      <c r="V2660" s="4"/>
      <c r="W2660" s="185"/>
      <c r="X2660" s="4"/>
      <c r="Y2660" s="4"/>
      <c r="Z2660" s="4"/>
      <c r="AA2660" s="4"/>
      <c r="AB2660" s="4"/>
      <c r="AC2660" s="4"/>
      <c r="AD2660" s="4"/>
      <c r="AE2660" s="236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5">
        <f ca="1">COUNTIFS(INDIRECT(Data!$J$2),"&lt;&gt;")</f>
        <v>0</v>
      </c>
      <c r="AQ2660" s="45">
        <f ca="1">COUNTIFS(INDIRECT(Data!$J$2),"P")</f>
        <v>0</v>
      </c>
      <c r="AR2660" s="45">
        <f ca="1">COUNTIFS(INDIRECT(Data!$J$2),"A")</f>
        <v>0</v>
      </c>
      <c r="AS2660" s="46">
        <f ca="1">COUNTIFS(INDIRECT(Data!$J$2),"L")</f>
        <v>0</v>
      </c>
      <c r="AT2660" s="47" t="str">
        <f ca="1">IFERROR(Attd_Sheet[[#This Row],[Classes Attended]]/Attd_Sheet[[#This Row],[Column1]],"")</f>
        <v/>
      </c>
      <c r="AU2660" s="26"/>
    </row>
    <row r="2661" spans="1:47" hidden="1" x14ac:dyDescent="0.25">
      <c r="A2661" s="42">
        <f>COUNTIFS(Attd_Sheet[Student ID],Attd_Sheet[[#This Row],[Student ID]])</f>
        <v>0</v>
      </c>
      <c r="B2661" s="13"/>
      <c r="C2661" s="13"/>
      <c r="D2661" s="76"/>
      <c r="E2661" s="75"/>
      <c r="F2661" s="15"/>
      <c r="G2661" s="78"/>
      <c r="H2661" s="15"/>
      <c r="I2661" s="193"/>
      <c r="J2661" s="77"/>
      <c r="K2661" s="4"/>
      <c r="L2661" s="4"/>
      <c r="M2661" s="4"/>
      <c r="N2661" s="185"/>
      <c r="O2661" s="4"/>
      <c r="P2661" s="4"/>
      <c r="Q2661" s="4"/>
      <c r="R2661" s="4"/>
      <c r="S2661" s="4"/>
      <c r="T2661" s="4"/>
      <c r="U2661" s="4"/>
      <c r="V2661" s="4"/>
      <c r="W2661" s="185"/>
      <c r="X2661" s="4"/>
      <c r="Y2661" s="4"/>
      <c r="Z2661" s="4"/>
      <c r="AA2661" s="4"/>
      <c r="AB2661" s="4"/>
      <c r="AC2661" s="4"/>
      <c r="AD2661" s="4"/>
      <c r="AE2661" s="236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5">
        <f ca="1">COUNTIFS(INDIRECT(Data!$J$2),"&lt;&gt;")</f>
        <v>0</v>
      </c>
      <c r="AQ2661" s="45">
        <f ca="1">COUNTIFS(INDIRECT(Data!$J$2),"P")</f>
        <v>0</v>
      </c>
      <c r="AR2661" s="45">
        <f ca="1">COUNTIFS(INDIRECT(Data!$J$2),"A")</f>
        <v>0</v>
      </c>
      <c r="AS2661" s="46">
        <f ca="1">COUNTIFS(INDIRECT(Data!$J$2),"L")</f>
        <v>0</v>
      </c>
      <c r="AT2661" s="47" t="str">
        <f ca="1">IFERROR(Attd_Sheet[[#This Row],[Classes Attended]]/Attd_Sheet[[#This Row],[Column1]],"")</f>
        <v/>
      </c>
      <c r="AU2661" s="26"/>
    </row>
    <row r="2662" spans="1:47" hidden="1" x14ac:dyDescent="0.25">
      <c r="A2662" s="42">
        <f>COUNTIFS(Attd_Sheet[Student ID],Attd_Sheet[[#This Row],[Student ID]])</f>
        <v>0</v>
      </c>
      <c r="B2662" s="13"/>
      <c r="C2662" s="13"/>
      <c r="D2662" s="76"/>
      <c r="E2662" s="75"/>
      <c r="F2662" s="15"/>
      <c r="G2662" s="78"/>
      <c r="H2662" s="15"/>
      <c r="I2662" s="193"/>
      <c r="J2662" s="77"/>
      <c r="K2662" s="4"/>
      <c r="L2662" s="4"/>
      <c r="M2662" s="4"/>
      <c r="N2662" s="185"/>
      <c r="O2662" s="4"/>
      <c r="P2662" s="4"/>
      <c r="Q2662" s="4"/>
      <c r="R2662" s="4"/>
      <c r="S2662" s="4"/>
      <c r="T2662" s="4"/>
      <c r="U2662" s="4"/>
      <c r="V2662" s="4"/>
      <c r="W2662" s="185"/>
      <c r="X2662" s="4"/>
      <c r="Y2662" s="4"/>
      <c r="Z2662" s="4"/>
      <c r="AA2662" s="4"/>
      <c r="AB2662" s="4"/>
      <c r="AC2662" s="4"/>
      <c r="AD2662" s="4"/>
      <c r="AE2662" s="236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5">
        <f ca="1">COUNTIFS(INDIRECT(Data!$J$2),"&lt;&gt;")</f>
        <v>0</v>
      </c>
      <c r="AQ2662" s="45">
        <f ca="1">COUNTIFS(INDIRECT(Data!$J$2),"P")</f>
        <v>0</v>
      </c>
      <c r="AR2662" s="45">
        <f ca="1">COUNTIFS(INDIRECT(Data!$J$2),"A")</f>
        <v>0</v>
      </c>
      <c r="AS2662" s="46">
        <f ca="1">COUNTIFS(INDIRECT(Data!$J$2),"L")</f>
        <v>0</v>
      </c>
      <c r="AT2662" s="47" t="str">
        <f ca="1">IFERROR(Attd_Sheet[[#This Row],[Classes Attended]]/Attd_Sheet[[#This Row],[Column1]],"")</f>
        <v/>
      </c>
      <c r="AU2662" s="26"/>
    </row>
    <row r="2663" spans="1:47" hidden="1" x14ac:dyDescent="0.25">
      <c r="A2663" s="42">
        <f>COUNTIFS(Attd_Sheet[Student ID],Attd_Sheet[[#This Row],[Student ID]])</f>
        <v>0</v>
      </c>
      <c r="B2663" s="13"/>
      <c r="C2663" s="13"/>
      <c r="D2663" s="76"/>
      <c r="E2663" s="75"/>
      <c r="F2663" s="15"/>
      <c r="G2663" s="78"/>
      <c r="H2663" s="15"/>
      <c r="I2663" s="193"/>
      <c r="J2663" s="77"/>
      <c r="K2663" s="4"/>
      <c r="L2663" s="4"/>
      <c r="M2663" s="4"/>
      <c r="N2663" s="185"/>
      <c r="O2663" s="4"/>
      <c r="P2663" s="4"/>
      <c r="Q2663" s="4"/>
      <c r="R2663" s="4"/>
      <c r="S2663" s="4"/>
      <c r="T2663" s="4"/>
      <c r="U2663" s="4"/>
      <c r="V2663" s="4"/>
      <c r="W2663" s="185"/>
      <c r="X2663" s="4"/>
      <c r="Y2663" s="4"/>
      <c r="Z2663" s="4"/>
      <c r="AA2663" s="4"/>
      <c r="AB2663" s="4"/>
      <c r="AC2663" s="4"/>
      <c r="AD2663" s="4"/>
      <c r="AE2663" s="236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5">
        <f ca="1">COUNTIFS(INDIRECT(Data!$J$2),"&lt;&gt;")</f>
        <v>0</v>
      </c>
      <c r="AQ2663" s="45">
        <f ca="1">COUNTIFS(INDIRECT(Data!$J$2),"P")</f>
        <v>0</v>
      </c>
      <c r="AR2663" s="45">
        <f ca="1">COUNTIFS(INDIRECT(Data!$J$2),"A")</f>
        <v>0</v>
      </c>
      <c r="AS2663" s="46">
        <f ca="1">COUNTIFS(INDIRECT(Data!$J$2),"L")</f>
        <v>0</v>
      </c>
      <c r="AT2663" s="47" t="str">
        <f ca="1">IFERROR(Attd_Sheet[[#This Row],[Classes Attended]]/Attd_Sheet[[#This Row],[Column1]],"")</f>
        <v/>
      </c>
      <c r="AU2663" s="26"/>
    </row>
    <row r="2664" spans="1:47" hidden="1" x14ac:dyDescent="0.25">
      <c r="A2664" s="42">
        <f>COUNTIFS(Attd_Sheet[Student ID],Attd_Sheet[[#This Row],[Student ID]])</f>
        <v>0</v>
      </c>
      <c r="B2664" s="13"/>
      <c r="C2664" s="13"/>
      <c r="D2664" s="76"/>
      <c r="E2664" s="75"/>
      <c r="F2664" s="15"/>
      <c r="G2664" s="78"/>
      <c r="H2664" s="15"/>
      <c r="I2664" s="193"/>
      <c r="J2664" s="77"/>
      <c r="K2664" s="4"/>
      <c r="L2664" s="4"/>
      <c r="M2664" s="4"/>
      <c r="N2664" s="185"/>
      <c r="O2664" s="4"/>
      <c r="P2664" s="4"/>
      <c r="Q2664" s="4"/>
      <c r="R2664" s="4"/>
      <c r="S2664" s="4"/>
      <c r="T2664" s="4"/>
      <c r="U2664" s="4"/>
      <c r="V2664" s="4"/>
      <c r="W2664" s="185"/>
      <c r="X2664" s="4"/>
      <c r="Y2664" s="4"/>
      <c r="Z2664" s="4"/>
      <c r="AA2664" s="4"/>
      <c r="AB2664" s="4"/>
      <c r="AC2664" s="4"/>
      <c r="AD2664" s="4"/>
      <c r="AE2664" s="236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5">
        <f ca="1">COUNTIFS(INDIRECT(Data!$J$2),"&lt;&gt;")</f>
        <v>0</v>
      </c>
      <c r="AQ2664" s="45">
        <f ca="1">COUNTIFS(INDIRECT(Data!$J$2),"P")</f>
        <v>0</v>
      </c>
      <c r="AR2664" s="45">
        <f ca="1">COUNTIFS(INDIRECT(Data!$J$2),"A")</f>
        <v>0</v>
      </c>
      <c r="AS2664" s="46">
        <f ca="1">COUNTIFS(INDIRECT(Data!$J$2),"L")</f>
        <v>0</v>
      </c>
      <c r="AT2664" s="47" t="str">
        <f ca="1">IFERROR(Attd_Sheet[[#This Row],[Classes Attended]]/Attd_Sheet[[#This Row],[Column1]],"")</f>
        <v/>
      </c>
      <c r="AU2664" s="26"/>
    </row>
    <row r="2665" spans="1:47" hidden="1" x14ac:dyDescent="0.25">
      <c r="A2665" s="42">
        <f>COUNTIFS(Attd_Sheet[Student ID],Attd_Sheet[[#This Row],[Student ID]])</f>
        <v>0</v>
      </c>
      <c r="B2665" s="13"/>
      <c r="C2665" s="13"/>
      <c r="D2665" s="76"/>
      <c r="E2665" s="75"/>
      <c r="F2665" s="15"/>
      <c r="G2665" s="78"/>
      <c r="H2665" s="15"/>
      <c r="I2665" s="193"/>
      <c r="J2665" s="77"/>
      <c r="K2665" s="4"/>
      <c r="L2665" s="4"/>
      <c r="M2665" s="4"/>
      <c r="N2665" s="185"/>
      <c r="O2665" s="4"/>
      <c r="P2665" s="4"/>
      <c r="Q2665" s="4"/>
      <c r="R2665" s="4"/>
      <c r="S2665" s="4"/>
      <c r="T2665" s="4"/>
      <c r="U2665" s="4"/>
      <c r="V2665" s="4"/>
      <c r="W2665" s="185"/>
      <c r="X2665" s="4"/>
      <c r="Y2665" s="4"/>
      <c r="Z2665" s="4"/>
      <c r="AA2665" s="4"/>
      <c r="AB2665" s="4"/>
      <c r="AC2665" s="4"/>
      <c r="AD2665" s="4"/>
      <c r="AE2665" s="236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5">
        <f ca="1">COUNTIFS(INDIRECT(Data!$J$2),"&lt;&gt;")</f>
        <v>0</v>
      </c>
      <c r="AQ2665" s="45">
        <f ca="1">COUNTIFS(INDIRECT(Data!$J$2),"P")</f>
        <v>0</v>
      </c>
      <c r="AR2665" s="45">
        <f ca="1">COUNTIFS(INDIRECT(Data!$J$2),"A")</f>
        <v>0</v>
      </c>
      <c r="AS2665" s="46">
        <f ca="1">COUNTIFS(INDIRECT(Data!$J$2),"L")</f>
        <v>0</v>
      </c>
      <c r="AT2665" s="47" t="str">
        <f ca="1">IFERROR(Attd_Sheet[[#This Row],[Classes Attended]]/Attd_Sheet[[#This Row],[Column1]],"")</f>
        <v/>
      </c>
      <c r="AU2665" s="26"/>
    </row>
    <row r="2666" spans="1:47" hidden="1" x14ac:dyDescent="0.25">
      <c r="A2666" s="42">
        <f>COUNTIFS(Attd_Sheet[Student ID],Attd_Sheet[[#This Row],[Student ID]])</f>
        <v>0</v>
      </c>
      <c r="B2666" s="13"/>
      <c r="C2666" s="13"/>
      <c r="D2666" s="76"/>
      <c r="E2666" s="75"/>
      <c r="F2666" s="15"/>
      <c r="G2666" s="78"/>
      <c r="H2666" s="15"/>
      <c r="I2666" s="193"/>
      <c r="J2666" s="77"/>
      <c r="K2666" s="4"/>
      <c r="L2666" s="4"/>
      <c r="M2666" s="4"/>
      <c r="N2666" s="185"/>
      <c r="O2666" s="4"/>
      <c r="P2666" s="4"/>
      <c r="Q2666" s="4"/>
      <c r="R2666" s="4"/>
      <c r="S2666" s="4"/>
      <c r="T2666" s="4"/>
      <c r="U2666" s="4"/>
      <c r="V2666" s="4"/>
      <c r="W2666" s="185"/>
      <c r="X2666" s="4"/>
      <c r="Y2666" s="4"/>
      <c r="Z2666" s="4"/>
      <c r="AA2666" s="4"/>
      <c r="AB2666" s="4"/>
      <c r="AC2666" s="4"/>
      <c r="AD2666" s="4"/>
      <c r="AE2666" s="236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5">
        <f ca="1">COUNTIFS(INDIRECT(Data!$J$2),"&lt;&gt;")</f>
        <v>0</v>
      </c>
      <c r="AQ2666" s="45">
        <f ca="1">COUNTIFS(INDIRECT(Data!$J$2),"P")</f>
        <v>0</v>
      </c>
      <c r="AR2666" s="45">
        <f ca="1">COUNTIFS(INDIRECT(Data!$J$2),"A")</f>
        <v>0</v>
      </c>
      <c r="AS2666" s="46">
        <f ca="1">COUNTIFS(INDIRECT(Data!$J$2),"L")</f>
        <v>0</v>
      </c>
      <c r="AT2666" s="47" t="str">
        <f ca="1">IFERROR(Attd_Sheet[[#This Row],[Classes Attended]]/Attd_Sheet[[#This Row],[Column1]],"")</f>
        <v/>
      </c>
      <c r="AU2666" s="26"/>
    </row>
    <row r="2667" spans="1:47" hidden="1" x14ac:dyDescent="0.25">
      <c r="A2667" s="42">
        <f>COUNTIFS(Attd_Sheet[Student ID],Attd_Sheet[[#This Row],[Student ID]])</f>
        <v>0</v>
      </c>
      <c r="B2667" s="13"/>
      <c r="C2667" s="13"/>
      <c r="D2667" s="76"/>
      <c r="E2667" s="75"/>
      <c r="F2667" s="15"/>
      <c r="G2667" s="78"/>
      <c r="H2667" s="15"/>
      <c r="I2667" s="193"/>
      <c r="J2667" s="77"/>
      <c r="K2667" s="4"/>
      <c r="L2667" s="4"/>
      <c r="M2667" s="4"/>
      <c r="N2667" s="185"/>
      <c r="O2667" s="4"/>
      <c r="P2667" s="4"/>
      <c r="Q2667" s="4"/>
      <c r="R2667" s="4"/>
      <c r="S2667" s="4"/>
      <c r="T2667" s="4"/>
      <c r="U2667" s="4"/>
      <c r="V2667" s="4"/>
      <c r="W2667" s="185"/>
      <c r="X2667" s="4"/>
      <c r="Y2667" s="4"/>
      <c r="Z2667" s="4"/>
      <c r="AA2667" s="4"/>
      <c r="AB2667" s="4"/>
      <c r="AC2667" s="4"/>
      <c r="AD2667" s="4"/>
      <c r="AE2667" s="236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5">
        <f ca="1">COUNTIFS(INDIRECT(Data!$J$2),"&lt;&gt;")</f>
        <v>0</v>
      </c>
      <c r="AQ2667" s="45">
        <f ca="1">COUNTIFS(INDIRECT(Data!$J$2),"P")</f>
        <v>0</v>
      </c>
      <c r="AR2667" s="45">
        <f ca="1">COUNTIFS(INDIRECT(Data!$J$2),"A")</f>
        <v>0</v>
      </c>
      <c r="AS2667" s="46">
        <f ca="1">COUNTIFS(INDIRECT(Data!$J$2),"L")</f>
        <v>0</v>
      </c>
      <c r="AT2667" s="47" t="str">
        <f ca="1">IFERROR(Attd_Sheet[[#This Row],[Classes Attended]]/Attd_Sheet[[#This Row],[Column1]],"")</f>
        <v/>
      </c>
      <c r="AU2667" s="26"/>
    </row>
    <row r="2668" spans="1:47" hidden="1" x14ac:dyDescent="0.25">
      <c r="A2668" s="42">
        <f>COUNTIFS(Attd_Sheet[Student ID],Attd_Sheet[[#This Row],[Student ID]])</f>
        <v>0</v>
      </c>
      <c r="B2668" s="13"/>
      <c r="C2668" s="13"/>
      <c r="D2668" s="76"/>
      <c r="E2668" s="75"/>
      <c r="F2668" s="15"/>
      <c r="G2668" s="78"/>
      <c r="H2668" s="15"/>
      <c r="I2668" s="193"/>
      <c r="J2668" s="77"/>
      <c r="K2668" s="4"/>
      <c r="L2668" s="4"/>
      <c r="M2668" s="4"/>
      <c r="N2668" s="185"/>
      <c r="O2668" s="4"/>
      <c r="P2668" s="4"/>
      <c r="Q2668" s="4"/>
      <c r="R2668" s="4"/>
      <c r="S2668" s="4"/>
      <c r="T2668" s="4"/>
      <c r="U2668" s="4"/>
      <c r="V2668" s="4"/>
      <c r="W2668" s="185"/>
      <c r="X2668" s="4"/>
      <c r="Y2668" s="4"/>
      <c r="Z2668" s="4"/>
      <c r="AA2668" s="4"/>
      <c r="AB2668" s="4"/>
      <c r="AC2668" s="4"/>
      <c r="AD2668" s="4"/>
      <c r="AE2668" s="236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5">
        <f ca="1">COUNTIFS(INDIRECT(Data!$J$2),"&lt;&gt;")</f>
        <v>0</v>
      </c>
      <c r="AQ2668" s="45">
        <f ca="1">COUNTIFS(INDIRECT(Data!$J$2),"P")</f>
        <v>0</v>
      </c>
      <c r="AR2668" s="45">
        <f ca="1">COUNTIFS(INDIRECT(Data!$J$2),"A")</f>
        <v>0</v>
      </c>
      <c r="AS2668" s="46">
        <f ca="1">COUNTIFS(INDIRECT(Data!$J$2),"L")</f>
        <v>0</v>
      </c>
      <c r="AT2668" s="47" t="str">
        <f ca="1">IFERROR(Attd_Sheet[[#This Row],[Classes Attended]]/Attd_Sheet[[#This Row],[Column1]],"")</f>
        <v/>
      </c>
      <c r="AU2668" s="26"/>
    </row>
    <row r="2669" spans="1:47" hidden="1" x14ac:dyDescent="0.25">
      <c r="A2669" s="42">
        <f>COUNTIFS(Attd_Sheet[Student ID],Attd_Sheet[[#This Row],[Student ID]])</f>
        <v>0</v>
      </c>
      <c r="B2669" s="13"/>
      <c r="C2669" s="13"/>
      <c r="D2669" s="76"/>
      <c r="E2669" s="75"/>
      <c r="F2669" s="15"/>
      <c r="G2669" s="78"/>
      <c r="H2669" s="15"/>
      <c r="I2669" s="193"/>
      <c r="J2669" s="77"/>
      <c r="K2669" s="4"/>
      <c r="L2669" s="4"/>
      <c r="M2669" s="4"/>
      <c r="N2669" s="185"/>
      <c r="O2669" s="4"/>
      <c r="P2669" s="4"/>
      <c r="Q2669" s="4"/>
      <c r="R2669" s="4"/>
      <c r="S2669" s="4"/>
      <c r="T2669" s="4"/>
      <c r="U2669" s="4"/>
      <c r="V2669" s="4"/>
      <c r="W2669" s="185"/>
      <c r="X2669" s="4"/>
      <c r="Y2669" s="4"/>
      <c r="Z2669" s="4"/>
      <c r="AA2669" s="4"/>
      <c r="AB2669" s="4"/>
      <c r="AC2669" s="4"/>
      <c r="AD2669" s="4"/>
      <c r="AE2669" s="236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5">
        <f ca="1">COUNTIFS(INDIRECT(Data!$J$2),"&lt;&gt;")</f>
        <v>0</v>
      </c>
      <c r="AQ2669" s="45">
        <f ca="1">COUNTIFS(INDIRECT(Data!$J$2),"P")</f>
        <v>0</v>
      </c>
      <c r="AR2669" s="45">
        <f ca="1">COUNTIFS(INDIRECT(Data!$J$2),"A")</f>
        <v>0</v>
      </c>
      <c r="AS2669" s="46">
        <f ca="1">COUNTIFS(INDIRECT(Data!$J$2),"L")</f>
        <v>0</v>
      </c>
      <c r="AT2669" s="47" t="str">
        <f ca="1">IFERROR(Attd_Sheet[[#This Row],[Classes Attended]]/Attd_Sheet[[#This Row],[Column1]],"")</f>
        <v/>
      </c>
      <c r="AU2669" s="26"/>
    </row>
    <row r="2670" spans="1:47" hidden="1" x14ac:dyDescent="0.25">
      <c r="A2670" s="42">
        <f>COUNTIFS(Attd_Sheet[Student ID],Attd_Sheet[[#This Row],[Student ID]])</f>
        <v>0</v>
      </c>
      <c r="B2670" s="13"/>
      <c r="C2670" s="13"/>
      <c r="D2670" s="76"/>
      <c r="E2670" s="75"/>
      <c r="F2670" s="15"/>
      <c r="G2670" s="78"/>
      <c r="H2670" s="15"/>
      <c r="I2670" s="193"/>
      <c r="J2670" s="77"/>
      <c r="K2670" s="4"/>
      <c r="L2670" s="4"/>
      <c r="M2670" s="4"/>
      <c r="N2670" s="185"/>
      <c r="O2670" s="4"/>
      <c r="P2670" s="4"/>
      <c r="Q2670" s="4"/>
      <c r="R2670" s="4"/>
      <c r="S2670" s="4"/>
      <c r="T2670" s="4"/>
      <c r="U2670" s="4"/>
      <c r="V2670" s="4"/>
      <c r="W2670" s="185"/>
      <c r="X2670" s="4"/>
      <c r="Y2670" s="4"/>
      <c r="Z2670" s="4"/>
      <c r="AA2670" s="4"/>
      <c r="AB2670" s="4"/>
      <c r="AC2670" s="4"/>
      <c r="AD2670" s="4"/>
      <c r="AE2670" s="236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5">
        <f ca="1">COUNTIFS(INDIRECT(Data!$J$2),"&lt;&gt;")</f>
        <v>0</v>
      </c>
      <c r="AQ2670" s="45">
        <f ca="1">COUNTIFS(INDIRECT(Data!$J$2),"P")</f>
        <v>0</v>
      </c>
      <c r="AR2670" s="45">
        <f ca="1">COUNTIFS(INDIRECT(Data!$J$2),"A")</f>
        <v>0</v>
      </c>
      <c r="AS2670" s="46">
        <f ca="1">COUNTIFS(INDIRECT(Data!$J$2),"L")</f>
        <v>0</v>
      </c>
      <c r="AT2670" s="47" t="str">
        <f ca="1">IFERROR(Attd_Sheet[[#This Row],[Classes Attended]]/Attd_Sheet[[#This Row],[Column1]],"")</f>
        <v/>
      </c>
      <c r="AU2670" s="26"/>
    </row>
    <row r="2671" spans="1:47" hidden="1" x14ac:dyDescent="0.25">
      <c r="A2671" s="42">
        <f>COUNTIFS(Attd_Sheet[Student ID],Attd_Sheet[[#This Row],[Student ID]])</f>
        <v>0</v>
      </c>
      <c r="B2671" s="13"/>
      <c r="C2671" s="13"/>
      <c r="D2671" s="76"/>
      <c r="E2671" s="75"/>
      <c r="F2671" s="15"/>
      <c r="G2671" s="78"/>
      <c r="H2671" s="15"/>
      <c r="I2671" s="193"/>
      <c r="J2671" s="77"/>
      <c r="K2671" s="4"/>
      <c r="L2671" s="4"/>
      <c r="M2671" s="4"/>
      <c r="N2671" s="185"/>
      <c r="O2671" s="4"/>
      <c r="P2671" s="4"/>
      <c r="Q2671" s="4"/>
      <c r="R2671" s="4"/>
      <c r="S2671" s="4"/>
      <c r="T2671" s="4"/>
      <c r="U2671" s="4"/>
      <c r="V2671" s="4"/>
      <c r="W2671" s="185"/>
      <c r="X2671" s="4"/>
      <c r="Y2671" s="4"/>
      <c r="Z2671" s="4"/>
      <c r="AA2671" s="4"/>
      <c r="AB2671" s="4"/>
      <c r="AC2671" s="4"/>
      <c r="AD2671" s="4"/>
      <c r="AE2671" s="236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5">
        <f ca="1">COUNTIFS(INDIRECT(Data!$J$2),"&lt;&gt;")</f>
        <v>0</v>
      </c>
      <c r="AQ2671" s="45">
        <f ca="1">COUNTIFS(INDIRECT(Data!$J$2),"P")</f>
        <v>0</v>
      </c>
      <c r="AR2671" s="45">
        <f ca="1">COUNTIFS(INDIRECT(Data!$J$2),"A")</f>
        <v>0</v>
      </c>
      <c r="AS2671" s="46">
        <f ca="1">COUNTIFS(INDIRECT(Data!$J$2),"L")</f>
        <v>0</v>
      </c>
      <c r="AT2671" s="47" t="str">
        <f ca="1">IFERROR(Attd_Sheet[[#This Row],[Classes Attended]]/Attd_Sheet[[#This Row],[Column1]],"")</f>
        <v/>
      </c>
      <c r="AU2671" s="26"/>
    </row>
    <row r="2672" spans="1:47" hidden="1" x14ac:dyDescent="0.25">
      <c r="A2672" s="42">
        <f>COUNTIFS(Attd_Sheet[Student ID],Attd_Sheet[[#This Row],[Student ID]])</f>
        <v>0</v>
      </c>
      <c r="B2672" s="13"/>
      <c r="C2672" s="13"/>
      <c r="D2672" s="76"/>
      <c r="E2672" s="75"/>
      <c r="F2672" s="15"/>
      <c r="G2672" s="78"/>
      <c r="H2672" s="15"/>
      <c r="I2672" s="193"/>
      <c r="J2672" s="77"/>
      <c r="K2672" s="4"/>
      <c r="L2672" s="4"/>
      <c r="M2672" s="4"/>
      <c r="N2672" s="185"/>
      <c r="O2672" s="4"/>
      <c r="P2672" s="4"/>
      <c r="Q2672" s="4"/>
      <c r="R2672" s="4"/>
      <c r="S2672" s="4"/>
      <c r="T2672" s="4"/>
      <c r="U2672" s="4"/>
      <c r="V2672" s="4"/>
      <c r="W2672" s="185"/>
      <c r="X2672" s="4"/>
      <c r="Y2672" s="4"/>
      <c r="Z2672" s="4"/>
      <c r="AA2672" s="4"/>
      <c r="AB2672" s="4"/>
      <c r="AC2672" s="4"/>
      <c r="AD2672" s="4"/>
      <c r="AE2672" s="236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5">
        <f ca="1">COUNTIFS(INDIRECT(Data!$J$2),"&lt;&gt;")</f>
        <v>0</v>
      </c>
      <c r="AQ2672" s="45">
        <f ca="1">COUNTIFS(INDIRECT(Data!$J$2),"P")</f>
        <v>0</v>
      </c>
      <c r="AR2672" s="45">
        <f ca="1">COUNTIFS(INDIRECT(Data!$J$2),"A")</f>
        <v>0</v>
      </c>
      <c r="AS2672" s="46">
        <f ca="1">COUNTIFS(INDIRECT(Data!$J$2),"L")</f>
        <v>0</v>
      </c>
      <c r="AT2672" s="47" t="str">
        <f ca="1">IFERROR(Attd_Sheet[[#This Row],[Classes Attended]]/Attd_Sheet[[#This Row],[Column1]],"")</f>
        <v/>
      </c>
      <c r="AU2672" s="26"/>
    </row>
    <row r="2673" spans="1:47" hidden="1" x14ac:dyDescent="0.25">
      <c r="A2673" s="42">
        <f>COUNTIFS(Attd_Sheet[Student ID],Attd_Sheet[[#This Row],[Student ID]])</f>
        <v>0</v>
      </c>
      <c r="B2673" s="13"/>
      <c r="C2673" s="13"/>
      <c r="D2673" s="76"/>
      <c r="E2673" s="75"/>
      <c r="F2673" s="15"/>
      <c r="G2673" s="78"/>
      <c r="H2673" s="15"/>
      <c r="I2673" s="193"/>
      <c r="J2673" s="77"/>
      <c r="K2673" s="4"/>
      <c r="L2673" s="4"/>
      <c r="M2673" s="4"/>
      <c r="N2673" s="185"/>
      <c r="O2673" s="4"/>
      <c r="P2673" s="4"/>
      <c r="Q2673" s="4"/>
      <c r="R2673" s="4"/>
      <c r="S2673" s="4"/>
      <c r="T2673" s="4"/>
      <c r="U2673" s="4"/>
      <c r="V2673" s="4"/>
      <c r="W2673" s="185"/>
      <c r="X2673" s="4"/>
      <c r="Y2673" s="4"/>
      <c r="Z2673" s="4"/>
      <c r="AA2673" s="4"/>
      <c r="AB2673" s="4"/>
      <c r="AC2673" s="4"/>
      <c r="AD2673" s="4"/>
      <c r="AE2673" s="236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5">
        <f ca="1">COUNTIFS(INDIRECT(Data!$J$2),"&lt;&gt;")</f>
        <v>0</v>
      </c>
      <c r="AQ2673" s="45">
        <f ca="1">COUNTIFS(INDIRECT(Data!$J$2),"P")</f>
        <v>0</v>
      </c>
      <c r="AR2673" s="45">
        <f ca="1">COUNTIFS(INDIRECT(Data!$J$2),"A")</f>
        <v>0</v>
      </c>
      <c r="AS2673" s="46">
        <f ca="1">COUNTIFS(INDIRECT(Data!$J$2),"L")</f>
        <v>0</v>
      </c>
      <c r="AT2673" s="47" t="str">
        <f ca="1">IFERROR(Attd_Sheet[[#This Row],[Classes Attended]]/Attd_Sheet[[#This Row],[Column1]],"")</f>
        <v/>
      </c>
      <c r="AU2673" s="26"/>
    </row>
    <row r="2674" spans="1:47" hidden="1" x14ac:dyDescent="0.25">
      <c r="A2674" s="42">
        <f>COUNTIFS(Attd_Sheet[Student ID],Attd_Sheet[[#This Row],[Student ID]])</f>
        <v>0</v>
      </c>
      <c r="B2674" s="13"/>
      <c r="C2674" s="13"/>
      <c r="D2674" s="76"/>
      <c r="E2674" s="75"/>
      <c r="F2674" s="15"/>
      <c r="G2674" s="78"/>
      <c r="H2674" s="15"/>
      <c r="I2674" s="193"/>
      <c r="J2674" s="77"/>
      <c r="K2674" s="4"/>
      <c r="L2674" s="4"/>
      <c r="M2674" s="4"/>
      <c r="N2674" s="185"/>
      <c r="O2674" s="4"/>
      <c r="P2674" s="4"/>
      <c r="Q2674" s="4"/>
      <c r="R2674" s="4"/>
      <c r="S2674" s="4"/>
      <c r="T2674" s="4"/>
      <c r="U2674" s="4"/>
      <c r="V2674" s="4"/>
      <c r="W2674" s="185"/>
      <c r="X2674" s="4"/>
      <c r="Y2674" s="4"/>
      <c r="Z2674" s="4"/>
      <c r="AA2674" s="4"/>
      <c r="AB2674" s="4"/>
      <c r="AC2674" s="4"/>
      <c r="AD2674" s="4"/>
      <c r="AE2674" s="236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5">
        <f ca="1">COUNTIFS(INDIRECT(Data!$J$2),"&lt;&gt;")</f>
        <v>0</v>
      </c>
      <c r="AQ2674" s="45">
        <f ca="1">COUNTIFS(INDIRECT(Data!$J$2),"P")</f>
        <v>0</v>
      </c>
      <c r="AR2674" s="45">
        <f ca="1">COUNTIFS(INDIRECT(Data!$J$2),"A")</f>
        <v>0</v>
      </c>
      <c r="AS2674" s="46">
        <f ca="1">COUNTIFS(INDIRECT(Data!$J$2),"L")</f>
        <v>0</v>
      </c>
      <c r="AT2674" s="47" t="str">
        <f ca="1">IFERROR(Attd_Sheet[[#This Row],[Classes Attended]]/Attd_Sheet[[#This Row],[Column1]],"")</f>
        <v/>
      </c>
      <c r="AU2674" s="26"/>
    </row>
    <row r="2675" spans="1:47" hidden="1" x14ac:dyDescent="0.25">
      <c r="A2675" s="42">
        <f>COUNTIFS(Attd_Sheet[Student ID],Attd_Sheet[[#This Row],[Student ID]])</f>
        <v>0</v>
      </c>
      <c r="B2675" s="13"/>
      <c r="C2675" s="13"/>
      <c r="D2675" s="76"/>
      <c r="E2675" s="75"/>
      <c r="F2675" s="15"/>
      <c r="G2675" s="78"/>
      <c r="H2675" s="15"/>
      <c r="I2675" s="193"/>
      <c r="J2675" s="77"/>
      <c r="K2675" s="4"/>
      <c r="L2675" s="4"/>
      <c r="M2675" s="4"/>
      <c r="N2675" s="185"/>
      <c r="O2675" s="4"/>
      <c r="P2675" s="4"/>
      <c r="Q2675" s="4"/>
      <c r="R2675" s="4"/>
      <c r="S2675" s="4"/>
      <c r="T2675" s="4"/>
      <c r="U2675" s="4"/>
      <c r="V2675" s="4"/>
      <c r="W2675" s="185"/>
      <c r="X2675" s="4"/>
      <c r="Y2675" s="4"/>
      <c r="Z2675" s="4"/>
      <c r="AA2675" s="4"/>
      <c r="AB2675" s="4"/>
      <c r="AC2675" s="4"/>
      <c r="AD2675" s="4"/>
      <c r="AE2675" s="236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5">
        <f ca="1">COUNTIFS(INDIRECT(Data!$J$2),"&lt;&gt;")</f>
        <v>0</v>
      </c>
      <c r="AQ2675" s="45">
        <f ca="1">COUNTIFS(INDIRECT(Data!$J$2),"P")</f>
        <v>0</v>
      </c>
      <c r="AR2675" s="45">
        <f ca="1">COUNTIFS(INDIRECT(Data!$J$2),"A")</f>
        <v>0</v>
      </c>
      <c r="AS2675" s="46">
        <f ca="1">COUNTIFS(INDIRECT(Data!$J$2),"L")</f>
        <v>0</v>
      </c>
      <c r="AT2675" s="47" t="str">
        <f ca="1">IFERROR(Attd_Sheet[[#This Row],[Classes Attended]]/Attd_Sheet[[#This Row],[Column1]],"")</f>
        <v/>
      </c>
      <c r="AU2675" s="26"/>
    </row>
    <row r="2676" spans="1:47" hidden="1" x14ac:dyDescent="0.25">
      <c r="A2676" s="42">
        <f>COUNTIFS(Attd_Sheet[Student ID],Attd_Sheet[[#This Row],[Student ID]])</f>
        <v>0</v>
      </c>
      <c r="B2676" s="13"/>
      <c r="C2676" s="13"/>
      <c r="D2676" s="76"/>
      <c r="E2676" s="75"/>
      <c r="F2676" s="15"/>
      <c r="G2676" s="78"/>
      <c r="H2676" s="15"/>
      <c r="I2676" s="193"/>
      <c r="J2676" s="77"/>
      <c r="K2676" s="4"/>
      <c r="L2676" s="4"/>
      <c r="M2676" s="4"/>
      <c r="N2676" s="185"/>
      <c r="O2676" s="4"/>
      <c r="P2676" s="4"/>
      <c r="Q2676" s="4"/>
      <c r="R2676" s="4"/>
      <c r="S2676" s="4"/>
      <c r="T2676" s="4"/>
      <c r="U2676" s="4"/>
      <c r="V2676" s="4"/>
      <c r="W2676" s="185"/>
      <c r="X2676" s="4"/>
      <c r="Y2676" s="4"/>
      <c r="Z2676" s="4"/>
      <c r="AA2676" s="4"/>
      <c r="AB2676" s="4"/>
      <c r="AC2676" s="4"/>
      <c r="AD2676" s="4"/>
      <c r="AE2676" s="236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5">
        <f ca="1">COUNTIFS(INDIRECT(Data!$J$2),"&lt;&gt;")</f>
        <v>0</v>
      </c>
      <c r="AQ2676" s="45">
        <f ca="1">COUNTIFS(INDIRECT(Data!$J$2),"P")</f>
        <v>0</v>
      </c>
      <c r="AR2676" s="45">
        <f ca="1">COUNTIFS(INDIRECT(Data!$J$2),"A")</f>
        <v>0</v>
      </c>
      <c r="AS2676" s="46">
        <f ca="1">COUNTIFS(INDIRECT(Data!$J$2),"L")</f>
        <v>0</v>
      </c>
      <c r="AT2676" s="47" t="str">
        <f ca="1">IFERROR(Attd_Sheet[[#This Row],[Classes Attended]]/Attd_Sheet[[#This Row],[Column1]],"")</f>
        <v/>
      </c>
      <c r="AU2676" s="26"/>
    </row>
    <row r="2677" spans="1:47" hidden="1" x14ac:dyDescent="0.25">
      <c r="A2677" s="42">
        <f>COUNTIFS(Attd_Sheet[Student ID],Attd_Sheet[[#This Row],[Student ID]])</f>
        <v>0</v>
      </c>
      <c r="B2677" s="13"/>
      <c r="C2677" s="13"/>
      <c r="D2677" s="76"/>
      <c r="E2677" s="75"/>
      <c r="F2677" s="15"/>
      <c r="G2677" s="78"/>
      <c r="H2677" s="15"/>
      <c r="I2677" s="193"/>
      <c r="J2677" s="77"/>
      <c r="K2677" s="4"/>
      <c r="L2677" s="4"/>
      <c r="M2677" s="4"/>
      <c r="N2677" s="185"/>
      <c r="O2677" s="4"/>
      <c r="P2677" s="4"/>
      <c r="Q2677" s="4"/>
      <c r="R2677" s="4"/>
      <c r="S2677" s="4"/>
      <c r="T2677" s="4"/>
      <c r="U2677" s="4"/>
      <c r="V2677" s="4"/>
      <c r="W2677" s="185"/>
      <c r="X2677" s="4"/>
      <c r="Y2677" s="4"/>
      <c r="Z2677" s="4"/>
      <c r="AA2677" s="4"/>
      <c r="AB2677" s="4"/>
      <c r="AC2677" s="4"/>
      <c r="AD2677" s="4"/>
      <c r="AE2677" s="236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5">
        <f ca="1">COUNTIFS(INDIRECT(Data!$J$2),"&lt;&gt;")</f>
        <v>0</v>
      </c>
      <c r="AQ2677" s="45">
        <f ca="1">COUNTIFS(INDIRECT(Data!$J$2),"P")</f>
        <v>0</v>
      </c>
      <c r="AR2677" s="45">
        <f ca="1">COUNTIFS(INDIRECT(Data!$J$2),"A")</f>
        <v>0</v>
      </c>
      <c r="AS2677" s="46">
        <f ca="1">COUNTIFS(INDIRECT(Data!$J$2),"L")</f>
        <v>0</v>
      </c>
      <c r="AT2677" s="47" t="str">
        <f ca="1">IFERROR(Attd_Sheet[[#This Row],[Classes Attended]]/Attd_Sheet[[#This Row],[Column1]],"")</f>
        <v/>
      </c>
      <c r="AU2677" s="26"/>
    </row>
    <row r="2678" spans="1:47" hidden="1" x14ac:dyDescent="0.25">
      <c r="A2678" s="42">
        <f>COUNTIFS(Attd_Sheet[Student ID],Attd_Sheet[[#This Row],[Student ID]])</f>
        <v>0</v>
      </c>
      <c r="B2678" s="13"/>
      <c r="C2678" s="13"/>
      <c r="D2678" s="76"/>
      <c r="E2678" s="75"/>
      <c r="F2678" s="15"/>
      <c r="G2678" s="78"/>
      <c r="H2678" s="15"/>
      <c r="I2678" s="193"/>
      <c r="J2678" s="77"/>
      <c r="K2678" s="4"/>
      <c r="L2678" s="4"/>
      <c r="M2678" s="4"/>
      <c r="N2678" s="185"/>
      <c r="O2678" s="4"/>
      <c r="P2678" s="4"/>
      <c r="Q2678" s="4"/>
      <c r="R2678" s="4"/>
      <c r="S2678" s="4"/>
      <c r="T2678" s="4"/>
      <c r="U2678" s="4"/>
      <c r="V2678" s="4"/>
      <c r="W2678" s="185"/>
      <c r="X2678" s="4"/>
      <c r="Y2678" s="4"/>
      <c r="Z2678" s="4"/>
      <c r="AA2678" s="4"/>
      <c r="AB2678" s="4"/>
      <c r="AC2678" s="4"/>
      <c r="AD2678" s="4"/>
      <c r="AE2678" s="236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5">
        <f ca="1">COUNTIFS(INDIRECT(Data!$J$2),"&lt;&gt;")</f>
        <v>0</v>
      </c>
      <c r="AQ2678" s="45">
        <f ca="1">COUNTIFS(INDIRECT(Data!$J$2),"P")</f>
        <v>0</v>
      </c>
      <c r="AR2678" s="45">
        <f ca="1">COUNTIFS(INDIRECT(Data!$J$2),"A")</f>
        <v>0</v>
      </c>
      <c r="AS2678" s="46">
        <f ca="1">COUNTIFS(INDIRECT(Data!$J$2),"L")</f>
        <v>0</v>
      </c>
      <c r="AT2678" s="47" t="str">
        <f ca="1">IFERROR(Attd_Sheet[[#This Row],[Classes Attended]]/Attd_Sheet[[#This Row],[Column1]],"")</f>
        <v/>
      </c>
      <c r="AU2678" s="26"/>
    </row>
    <row r="2679" spans="1:47" hidden="1" x14ac:dyDescent="0.25">
      <c r="A2679" s="42">
        <f>COUNTIFS(Attd_Sheet[Student ID],Attd_Sheet[[#This Row],[Student ID]])</f>
        <v>0</v>
      </c>
      <c r="B2679" s="13"/>
      <c r="C2679" s="13"/>
      <c r="D2679" s="76"/>
      <c r="E2679" s="75"/>
      <c r="F2679" s="15"/>
      <c r="G2679" s="78"/>
      <c r="H2679" s="15"/>
      <c r="I2679" s="193"/>
      <c r="J2679" s="77"/>
      <c r="K2679" s="4"/>
      <c r="L2679" s="4"/>
      <c r="M2679" s="4"/>
      <c r="N2679" s="185"/>
      <c r="O2679" s="4"/>
      <c r="P2679" s="4"/>
      <c r="Q2679" s="4"/>
      <c r="R2679" s="4"/>
      <c r="S2679" s="4"/>
      <c r="T2679" s="4"/>
      <c r="U2679" s="4"/>
      <c r="V2679" s="4"/>
      <c r="W2679" s="185"/>
      <c r="X2679" s="4"/>
      <c r="Y2679" s="4"/>
      <c r="Z2679" s="4"/>
      <c r="AA2679" s="4"/>
      <c r="AB2679" s="4"/>
      <c r="AC2679" s="4"/>
      <c r="AD2679" s="4"/>
      <c r="AE2679" s="236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5">
        <f ca="1">COUNTIFS(INDIRECT(Data!$J$2),"&lt;&gt;")</f>
        <v>0</v>
      </c>
      <c r="AQ2679" s="45">
        <f ca="1">COUNTIFS(INDIRECT(Data!$J$2),"P")</f>
        <v>0</v>
      </c>
      <c r="AR2679" s="45">
        <f ca="1">COUNTIFS(INDIRECT(Data!$J$2),"A")</f>
        <v>0</v>
      </c>
      <c r="AS2679" s="46">
        <f ca="1">COUNTIFS(INDIRECT(Data!$J$2),"L")</f>
        <v>0</v>
      </c>
      <c r="AT2679" s="47" t="str">
        <f ca="1">IFERROR(Attd_Sheet[[#This Row],[Classes Attended]]/Attd_Sheet[[#This Row],[Column1]],"")</f>
        <v/>
      </c>
      <c r="AU2679" s="26"/>
    </row>
    <row r="2680" spans="1:47" hidden="1" x14ac:dyDescent="0.25">
      <c r="A2680" s="42">
        <f>COUNTIFS(Attd_Sheet[Student ID],Attd_Sheet[[#This Row],[Student ID]])</f>
        <v>0</v>
      </c>
      <c r="B2680" s="13"/>
      <c r="C2680" s="13"/>
      <c r="D2680" s="76"/>
      <c r="E2680" s="75"/>
      <c r="F2680" s="15"/>
      <c r="G2680" s="78"/>
      <c r="H2680" s="15"/>
      <c r="I2680" s="193"/>
      <c r="J2680" s="77"/>
      <c r="K2680" s="4"/>
      <c r="L2680" s="4"/>
      <c r="M2680" s="4"/>
      <c r="N2680" s="185"/>
      <c r="O2680" s="4"/>
      <c r="P2680" s="4"/>
      <c r="Q2680" s="4"/>
      <c r="R2680" s="4"/>
      <c r="S2680" s="4"/>
      <c r="T2680" s="4"/>
      <c r="U2680" s="4"/>
      <c r="V2680" s="4"/>
      <c r="W2680" s="185"/>
      <c r="X2680" s="4"/>
      <c r="Y2680" s="4"/>
      <c r="Z2680" s="4"/>
      <c r="AA2680" s="4"/>
      <c r="AB2680" s="4"/>
      <c r="AC2680" s="4"/>
      <c r="AD2680" s="4"/>
      <c r="AE2680" s="236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5">
        <f ca="1">COUNTIFS(INDIRECT(Data!$J$2),"&lt;&gt;")</f>
        <v>0</v>
      </c>
      <c r="AQ2680" s="45">
        <f ca="1">COUNTIFS(INDIRECT(Data!$J$2),"P")</f>
        <v>0</v>
      </c>
      <c r="AR2680" s="45">
        <f ca="1">COUNTIFS(INDIRECT(Data!$J$2),"A")</f>
        <v>0</v>
      </c>
      <c r="AS2680" s="46">
        <f ca="1">COUNTIFS(INDIRECT(Data!$J$2),"L")</f>
        <v>0</v>
      </c>
      <c r="AT2680" s="47" t="str">
        <f ca="1">IFERROR(Attd_Sheet[[#This Row],[Classes Attended]]/Attd_Sheet[[#This Row],[Column1]],"")</f>
        <v/>
      </c>
      <c r="AU2680" s="26"/>
    </row>
    <row r="2681" spans="1:47" hidden="1" x14ac:dyDescent="0.25">
      <c r="A2681" s="42">
        <f>COUNTIFS(Attd_Sheet[Student ID],Attd_Sheet[[#This Row],[Student ID]])</f>
        <v>0</v>
      </c>
      <c r="B2681" s="13"/>
      <c r="C2681" s="13"/>
      <c r="D2681" s="76"/>
      <c r="E2681" s="75"/>
      <c r="F2681" s="15"/>
      <c r="G2681" s="78"/>
      <c r="H2681" s="15"/>
      <c r="I2681" s="193"/>
      <c r="J2681" s="77"/>
      <c r="K2681" s="4"/>
      <c r="L2681" s="4"/>
      <c r="M2681" s="4"/>
      <c r="N2681" s="185"/>
      <c r="O2681" s="4"/>
      <c r="P2681" s="4"/>
      <c r="Q2681" s="4"/>
      <c r="R2681" s="4"/>
      <c r="S2681" s="4"/>
      <c r="T2681" s="4"/>
      <c r="U2681" s="4"/>
      <c r="V2681" s="4"/>
      <c r="W2681" s="185"/>
      <c r="X2681" s="4"/>
      <c r="Y2681" s="4"/>
      <c r="Z2681" s="4"/>
      <c r="AA2681" s="4"/>
      <c r="AB2681" s="4"/>
      <c r="AC2681" s="4"/>
      <c r="AD2681" s="4"/>
      <c r="AE2681" s="236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5">
        <f ca="1">COUNTIFS(INDIRECT(Data!$J$2),"&lt;&gt;")</f>
        <v>0</v>
      </c>
      <c r="AQ2681" s="45">
        <f ca="1">COUNTIFS(INDIRECT(Data!$J$2),"P")</f>
        <v>0</v>
      </c>
      <c r="AR2681" s="45">
        <f ca="1">COUNTIFS(INDIRECT(Data!$J$2),"A")</f>
        <v>0</v>
      </c>
      <c r="AS2681" s="46">
        <f ca="1">COUNTIFS(INDIRECT(Data!$J$2),"L")</f>
        <v>0</v>
      </c>
      <c r="AT2681" s="47" t="str">
        <f ca="1">IFERROR(Attd_Sheet[[#This Row],[Classes Attended]]/Attd_Sheet[[#This Row],[Column1]],"")</f>
        <v/>
      </c>
      <c r="AU2681" s="26"/>
    </row>
    <row r="2682" spans="1:47" hidden="1" x14ac:dyDescent="0.25">
      <c r="A2682" s="42">
        <f>COUNTIFS(Attd_Sheet[Student ID],Attd_Sheet[[#This Row],[Student ID]])</f>
        <v>0</v>
      </c>
      <c r="B2682" s="13"/>
      <c r="C2682" s="13"/>
      <c r="D2682" s="76"/>
      <c r="E2682" s="75"/>
      <c r="F2682" s="15"/>
      <c r="G2682" s="78"/>
      <c r="H2682" s="15"/>
      <c r="I2682" s="193"/>
      <c r="J2682" s="77"/>
      <c r="K2682" s="4"/>
      <c r="L2682" s="4"/>
      <c r="M2682" s="4"/>
      <c r="N2682" s="185"/>
      <c r="O2682" s="4"/>
      <c r="P2682" s="4"/>
      <c r="Q2682" s="4"/>
      <c r="R2682" s="4"/>
      <c r="S2682" s="4"/>
      <c r="T2682" s="4"/>
      <c r="U2682" s="4"/>
      <c r="V2682" s="4"/>
      <c r="W2682" s="185"/>
      <c r="X2682" s="4"/>
      <c r="Y2682" s="4"/>
      <c r="Z2682" s="4"/>
      <c r="AA2682" s="4"/>
      <c r="AB2682" s="4"/>
      <c r="AC2682" s="4"/>
      <c r="AD2682" s="4"/>
      <c r="AE2682" s="236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5">
        <f ca="1">COUNTIFS(INDIRECT(Data!$J$2),"&lt;&gt;")</f>
        <v>0</v>
      </c>
      <c r="AQ2682" s="45">
        <f ca="1">COUNTIFS(INDIRECT(Data!$J$2),"P")</f>
        <v>0</v>
      </c>
      <c r="AR2682" s="45">
        <f ca="1">COUNTIFS(INDIRECT(Data!$J$2),"A")</f>
        <v>0</v>
      </c>
      <c r="AS2682" s="46">
        <f ca="1">COUNTIFS(INDIRECT(Data!$J$2),"L")</f>
        <v>0</v>
      </c>
      <c r="AT2682" s="47" t="str">
        <f ca="1">IFERROR(Attd_Sheet[[#This Row],[Classes Attended]]/Attd_Sheet[[#This Row],[Column1]],"")</f>
        <v/>
      </c>
      <c r="AU2682" s="26"/>
    </row>
    <row r="2683" spans="1:47" hidden="1" x14ac:dyDescent="0.25">
      <c r="A2683" s="42">
        <f>COUNTIFS(Attd_Sheet[Student ID],Attd_Sheet[[#This Row],[Student ID]])</f>
        <v>0</v>
      </c>
      <c r="B2683" s="13"/>
      <c r="C2683" s="13"/>
      <c r="D2683" s="76"/>
      <c r="E2683" s="75"/>
      <c r="F2683" s="15"/>
      <c r="G2683" s="78"/>
      <c r="H2683" s="15"/>
      <c r="I2683" s="193"/>
      <c r="J2683" s="77"/>
      <c r="K2683" s="4"/>
      <c r="L2683" s="4"/>
      <c r="M2683" s="4"/>
      <c r="N2683" s="185"/>
      <c r="O2683" s="4"/>
      <c r="P2683" s="4"/>
      <c r="Q2683" s="4"/>
      <c r="R2683" s="4"/>
      <c r="S2683" s="4"/>
      <c r="T2683" s="4"/>
      <c r="U2683" s="4"/>
      <c r="V2683" s="4"/>
      <c r="W2683" s="185"/>
      <c r="X2683" s="4"/>
      <c r="Y2683" s="4"/>
      <c r="Z2683" s="4"/>
      <c r="AA2683" s="4"/>
      <c r="AB2683" s="4"/>
      <c r="AC2683" s="4"/>
      <c r="AD2683" s="4"/>
      <c r="AE2683" s="236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5">
        <f ca="1">COUNTIFS(INDIRECT(Data!$J$2),"&lt;&gt;")</f>
        <v>0</v>
      </c>
      <c r="AQ2683" s="45">
        <f ca="1">COUNTIFS(INDIRECT(Data!$J$2),"P")</f>
        <v>0</v>
      </c>
      <c r="AR2683" s="45">
        <f ca="1">COUNTIFS(INDIRECT(Data!$J$2),"A")</f>
        <v>0</v>
      </c>
      <c r="AS2683" s="46">
        <f ca="1">COUNTIFS(INDIRECT(Data!$J$2),"L")</f>
        <v>0</v>
      </c>
      <c r="AT2683" s="47" t="str">
        <f ca="1">IFERROR(Attd_Sheet[[#This Row],[Classes Attended]]/Attd_Sheet[[#This Row],[Column1]],"")</f>
        <v/>
      </c>
      <c r="AU2683" s="26"/>
    </row>
    <row r="2684" spans="1:47" hidden="1" x14ac:dyDescent="0.25">
      <c r="A2684" s="42">
        <f>COUNTIFS(Attd_Sheet[Student ID],Attd_Sheet[[#This Row],[Student ID]])</f>
        <v>0</v>
      </c>
      <c r="B2684" s="13"/>
      <c r="C2684" s="13"/>
      <c r="D2684" s="76"/>
      <c r="E2684" s="75"/>
      <c r="F2684" s="15"/>
      <c r="G2684" s="78"/>
      <c r="H2684" s="15"/>
      <c r="I2684" s="193"/>
      <c r="J2684" s="77"/>
      <c r="K2684" s="4"/>
      <c r="L2684" s="4"/>
      <c r="M2684" s="4"/>
      <c r="N2684" s="185"/>
      <c r="O2684" s="4"/>
      <c r="P2684" s="4"/>
      <c r="Q2684" s="4"/>
      <c r="R2684" s="4"/>
      <c r="S2684" s="4"/>
      <c r="T2684" s="4"/>
      <c r="U2684" s="4"/>
      <c r="V2684" s="4"/>
      <c r="W2684" s="185"/>
      <c r="X2684" s="4"/>
      <c r="Y2684" s="4"/>
      <c r="Z2684" s="4"/>
      <c r="AA2684" s="4"/>
      <c r="AB2684" s="4"/>
      <c r="AC2684" s="4"/>
      <c r="AD2684" s="4"/>
      <c r="AE2684" s="236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5">
        <f ca="1">COUNTIFS(INDIRECT(Data!$J$2),"&lt;&gt;")</f>
        <v>0</v>
      </c>
      <c r="AQ2684" s="45">
        <f ca="1">COUNTIFS(INDIRECT(Data!$J$2),"P")</f>
        <v>0</v>
      </c>
      <c r="AR2684" s="45">
        <f ca="1">COUNTIFS(INDIRECT(Data!$J$2),"A")</f>
        <v>0</v>
      </c>
      <c r="AS2684" s="46">
        <f ca="1">COUNTIFS(INDIRECT(Data!$J$2),"L")</f>
        <v>0</v>
      </c>
      <c r="AT2684" s="47" t="str">
        <f ca="1">IFERROR(Attd_Sheet[[#This Row],[Classes Attended]]/Attd_Sheet[[#This Row],[Column1]],"")</f>
        <v/>
      </c>
      <c r="AU2684" s="26"/>
    </row>
    <row r="2685" spans="1:47" hidden="1" x14ac:dyDescent="0.25">
      <c r="A2685" s="42">
        <f>COUNTIFS(Attd_Sheet[Student ID],Attd_Sheet[[#This Row],[Student ID]])</f>
        <v>0</v>
      </c>
      <c r="B2685" s="13"/>
      <c r="C2685" s="13"/>
      <c r="D2685" s="76"/>
      <c r="E2685" s="75"/>
      <c r="F2685" s="15"/>
      <c r="G2685" s="78"/>
      <c r="H2685" s="15"/>
      <c r="I2685" s="193"/>
      <c r="J2685" s="77"/>
      <c r="K2685" s="4"/>
      <c r="L2685" s="4"/>
      <c r="M2685" s="4"/>
      <c r="N2685" s="185"/>
      <c r="O2685" s="4"/>
      <c r="P2685" s="4"/>
      <c r="Q2685" s="4"/>
      <c r="R2685" s="4"/>
      <c r="S2685" s="4"/>
      <c r="T2685" s="4"/>
      <c r="U2685" s="4"/>
      <c r="V2685" s="4"/>
      <c r="W2685" s="185"/>
      <c r="X2685" s="4"/>
      <c r="Y2685" s="4"/>
      <c r="Z2685" s="4"/>
      <c r="AA2685" s="4"/>
      <c r="AB2685" s="4"/>
      <c r="AC2685" s="4"/>
      <c r="AD2685" s="4"/>
      <c r="AE2685" s="236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5">
        <f ca="1">COUNTIFS(INDIRECT(Data!$J$2),"&lt;&gt;")</f>
        <v>0</v>
      </c>
      <c r="AQ2685" s="45">
        <f ca="1">COUNTIFS(INDIRECT(Data!$J$2),"P")</f>
        <v>0</v>
      </c>
      <c r="AR2685" s="45">
        <f ca="1">COUNTIFS(INDIRECT(Data!$J$2),"A")</f>
        <v>0</v>
      </c>
      <c r="AS2685" s="46">
        <f ca="1">COUNTIFS(INDIRECT(Data!$J$2),"L")</f>
        <v>0</v>
      </c>
      <c r="AT2685" s="47" t="str">
        <f ca="1">IFERROR(Attd_Sheet[[#This Row],[Classes Attended]]/Attd_Sheet[[#This Row],[Column1]],"")</f>
        <v/>
      </c>
      <c r="AU2685" s="26"/>
    </row>
    <row r="2686" spans="1:47" hidden="1" x14ac:dyDescent="0.25">
      <c r="A2686" s="42">
        <f>COUNTIFS(Attd_Sheet[Student ID],Attd_Sheet[[#This Row],[Student ID]])</f>
        <v>0</v>
      </c>
      <c r="B2686" s="13"/>
      <c r="C2686" s="13"/>
      <c r="D2686" s="76"/>
      <c r="E2686" s="75"/>
      <c r="F2686" s="15"/>
      <c r="G2686" s="78"/>
      <c r="H2686" s="15"/>
      <c r="I2686" s="193"/>
      <c r="J2686" s="77"/>
      <c r="K2686" s="4"/>
      <c r="L2686" s="4"/>
      <c r="M2686" s="4"/>
      <c r="N2686" s="185"/>
      <c r="O2686" s="4"/>
      <c r="P2686" s="4"/>
      <c r="Q2686" s="4"/>
      <c r="R2686" s="4"/>
      <c r="S2686" s="4"/>
      <c r="T2686" s="4"/>
      <c r="U2686" s="4"/>
      <c r="V2686" s="4"/>
      <c r="W2686" s="185"/>
      <c r="X2686" s="4"/>
      <c r="Y2686" s="4"/>
      <c r="Z2686" s="4"/>
      <c r="AA2686" s="4"/>
      <c r="AB2686" s="4"/>
      <c r="AC2686" s="4"/>
      <c r="AD2686" s="4"/>
      <c r="AE2686" s="236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5">
        <f ca="1">COUNTIFS(INDIRECT(Data!$J$2),"&lt;&gt;")</f>
        <v>0</v>
      </c>
      <c r="AQ2686" s="45">
        <f ca="1">COUNTIFS(INDIRECT(Data!$J$2),"P")</f>
        <v>0</v>
      </c>
      <c r="AR2686" s="45">
        <f ca="1">COUNTIFS(INDIRECT(Data!$J$2),"A")</f>
        <v>0</v>
      </c>
      <c r="AS2686" s="46">
        <f ca="1">COUNTIFS(INDIRECT(Data!$J$2),"L")</f>
        <v>0</v>
      </c>
      <c r="AT2686" s="47" t="str">
        <f ca="1">IFERROR(Attd_Sheet[[#This Row],[Classes Attended]]/Attd_Sheet[[#This Row],[Column1]],"")</f>
        <v/>
      </c>
      <c r="AU2686" s="26"/>
    </row>
    <row r="2687" spans="1:47" hidden="1" x14ac:dyDescent="0.25">
      <c r="A2687" s="42">
        <f>COUNTIFS(Attd_Sheet[Student ID],Attd_Sheet[[#This Row],[Student ID]])</f>
        <v>0</v>
      </c>
      <c r="B2687" s="13"/>
      <c r="C2687" s="13"/>
      <c r="D2687" s="76"/>
      <c r="E2687" s="75"/>
      <c r="F2687" s="15"/>
      <c r="G2687" s="78"/>
      <c r="H2687" s="15"/>
      <c r="I2687" s="193"/>
      <c r="J2687" s="77"/>
      <c r="K2687" s="4"/>
      <c r="L2687" s="4"/>
      <c r="M2687" s="4"/>
      <c r="N2687" s="185"/>
      <c r="O2687" s="4"/>
      <c r="P2687" s="4"/>
      <c r="Q2687" s="4"/>
      <c r="R2687" s="4"/>
      <c r="S2687" s="4"/>
      <c r="T2687" s="4"/>
      <c r="U2687" s="4"/>
      <c r="V2687" s="4"/>
      <c r="W2687" s="185"/>
      <c r="X2687" s="4"/>
      <c r="Y2687" s="4"/>
      <c r="Z2687" s="4"/>
      <c r="AA2687" s="4"/>
      <c r="AB2687" s="4"/>
      <c r="AC2687" s="4"/>
      <c r="AD2687" s="4"/>
      <c r="AE2687" s="236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5">
        <f ca="1">COUNTIFS(INDIRECT(Data!$J$2),"&lt;&gt;")</f>
        <v>0</v>
      </c>
      <c r="AQ2687" s="45">
        <f ca="1">COUNTIFS(INDIRECT(Data!$J$2),"P")</f>
        <v>0</v>
      </c>
      <c r="AR2687" s="45">
        <f ca="1">COUNTIFS(INDIRECT(Data!$J$2),"A")</f>
        <v>0</v>
      </c>
      <c r="AS2687" s="46">
        <f ca="1">COUNTIFS(INDIRECT(Data!$J$2),"L")</f>
        <v>0</v>
      </c>
      <c r="AT2687" s="47" t="str">
        <f ca="1">IFERROR(Attd_Sheet[[#This Row],[Classes Attended]]/Attd_Sheet[[#This Row],[Column1]],"")</f>
        <v/>
      </c>
      <c r="AU2687" s="26"/>
    </row>
    <row r="2688" spans="1:47" hidden="1" x14ac:dyDescent="0.25">
      <c r="A2688" s="42">
        <f>COUNTIFS(Attd_Sheet[Student ID],Attd_Sheet[[#This Row],[Student ID]])</f>
        <v>0</v>
      </c>
      <c r="B2688" s="13"/>
      <c r="C2688" s="13"/>
      <c r="D2688" s="76"/>
      <c r="E2688" s="75"/>
      <c r="F2688" s="15"/>
      <c r="G2688" s="78"/>
      <c r="H2688" s="15"/>
      <c r="I2688" s="193"/>
      <c r="J2688" s="77"/>
      <c r="K2688" s="4"/>
      <c r="L2688" s="4"/>
      <c r="M2688" s="4"/>
      <c r="N2688" s="185"/>
      <c r="O2688" s="4"/>
      <c r="P2688" s="4"/>
      <c r="Q2688" s="4"/>
      <c r="R2688" s="4"/>
      <c r="S2688" s="4"/>
      <c r="T2688" s="4"/>
      <c r="U2688" s="4"/>
      <c r="V2688" s="4"/>
      <c r="W2688" s="185"/>
      <c r="X2688" s="4"/>
      <c r="Y2688" s="4"/>
      <c r="Z2688" s="4"/>
      <c r="AA2688" s="4"/>
      <c r="AB2688" s="4"/>
      <c r="AC2688" s="4"/>
      <c r="AD2688" s="4"/>
      <c r="AE2688" s="236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5">
        <f ca="1">COUNTIFS(INDIRECT(Data!$J$2),"&lt;&gt;")</f>
        <v>0</v>
      </c>
      <c r="AQ2688" s="45">
        <f ca="1">COUNTIFS(INDIRECT(Data!$J$2),"P")</f>
        <v>0</v>
      </c>
      <c r="AR2688" s="45">
        <f ca="1">COUNTIFS(INDIRECT(Data!$J$2),"A")</f>
        <v>0</v>
      </c>
      <c r="AS2688" s="46">
        <f ca="1">COUNTIFS(INDIRECT(Data!$J$2),"L")</f>
        <v>0</v>
      </c>
      <c r="AT2688" s="47" t="str">
        <f ca="1">IFERROR(Attd_Sheet[[#This Row],[Classes Attended]]/Attd_Sheet[[#This Row],[Column1]],"")</f>
        <v/>
      </c>
      <c r="AU2688" s="26"/>
    </row>
    <row r="2689" spans="1:47" hidden="1" x14ac:dyDescent="0.25">
      <c r="A2689" s="42">
        <f>COUNTIFS(Attd_Sheet[Student ID],Attd_Sheet[[#This Row],[Student ID]])</f>
        <v>0</v>
      </c>
      <c r="B2689" s="13"/>
      <c r="C2689" s="13"/>
      <c r="D2689" s="76"/>
      <c r="E2689" s="75"/>
      <c r="F2689" s="15"/>
      <c r="G2689" s="78"/>
      <c r="H2689" s="15"/>
      <c r="I2689" s="193"/>
      <c r="J2689" s="77"/>
      <c r="K2689" s="4"/>
      <c r="L2689" s="4"/>
      <c r="M2689" s="4"/>
      <c r="N2689" s="185"/>
      <c r="O2689" s="4"/>
      <c r="P2689" s="4"/>
      <c r="Q2689" s="4"/>
      <c r="R2689" s="4"/>
      <c r="S2689" s="4"/>
      <c r="T2689" s="4"/>
      <c r="U2689" s="4"/>
      <c r="V2689" s="4"/>
      <c r="W2689" s="185"/>
      <c r="X2689" s="4"/>
      <c r="Y2689" s="4"/>
      <c r="Z2689" s="4"/>
      <c r="AA2689" s="4"/>
      <c r="AB2689" s="4"/>
      <c r="AC2689" s="4"/>
      <c r="AD2689" s="4"/>
      <c r="AE2689" s="236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5">
        <f ca="1">COUNTIFS(INDIRECT(Data!$J$2),"&lt;&gt;")</f>
        <v>0</v>
      </c>
      <c r="AQ2689" s="45">
        <f ca="1">COUNTIFS(INDIRECT(Data!$J$2),"P")</f>
        <v>0</v>
      </c>
      <c r="AR2689" s="45">
        <f ca="1">COUNTIFS(INDIRECT(Data!$J$2),"A")</f>
        <v>0</v>
      </c>
      <c r="AS2689" s="46">
        <f ca="1">COUNTIFS(INDIRECT(Data!$J$2),"L")</f>
        <v>0</v>
      </c>
      <c r="AT2689" s="47" t="str">
        <f ca="1">IFERROR(Attd_Sheet[[#This Row],[Classes Attended]]/Attd_Sheet[[#This Row],[Column1]],"")</f>
        <v/>
      </c>
      <c r="AU2689" s="26"/>
    </row>
    <row r="2690" spans="1:47" hidden="1" x14ac:dyDescent="0.25">
      <c r="A2690" s="42">
        <f>COUNTIFS(Attd_Sheet[Student ID],Attd_Sheet[[#This Row],[Student ID]])</f>
        <v>0</v>
      </c>
      <c r="B2690" s="13"/>
      <c r="C2690" s="13"/>
      <c r="D2690" s="76"/>
      <c r="E2690" s="75"/>
      <c r="F2690" s="15"/>
      <c r="G2690" s="78"/>
      <c r="H2690" s="15"/>
      <c r="I2690" s="193"/>
      <c r="J2690" s="77"/>
      <c r="K2690" s="4"/>
      <c r="L2690" s="4"/>
      <c r="M2690" s="4"/>
      <c r="N2690" s="185"/>
      <c r="O2690" s="4"/>
      <c r="P2690" s="4"/>
      <c r="Q2690" s="4"/>
      <c r="R2690" s="4"/>
      <c r="S2690" s="4"/>
      <c r="T2690" s="4"/>
      <c r="U2690" s="4"/>
      <c r="V2690" s="4"/>
      <c r="W2690" s="185"/>
      <c r="X2690" s="4"/>
      <c r="Y2690" s="4"/>
      <c r="Z2690" s="4"/>
      <c r="AA2690" s="4"/>
      <c r="AB2690" s="4"/>
      <c r="AC2690" s="4"/>
      <c r="AD2690" s="4"/>
      <c r="AE2690" s="236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5">
        <f ca="1">COUNTIFS(INDIRECT(Data!$J$2),"&lt;&gt;")</f>
        <v>0</v>
      </c>
      <c r="AQ2690" s="45">
        <f ca="1">COUNTIFS(INDIRECT(Data!$J$2),"P")</f>
        <v>0</v>
      </c>
      <c r="AR2690" s="45">
        <f ca="1">COUNTIFS(INDIRECT(Data!$J$2),"A")</f>
        <v>0</v>
      </c>
      <c r="AS2690" s="46">
        <f ca="1">COUNTIFS(INDIRECT(Data!$J$2),"L")</f>
        <v>0</v>
      </c>
      <c r="AT2690" s="47" t="str">
        <f ca="1">IFERROR(Attd_Sheet[[#This Row],[Classes Attended]]/Attd_Sheet[[#This Row],[Column1]],"")</f>
        <v/>
      </c>
      <c r="AU2690" s="26"/>
    </row>
    <row r="2691" spans="1:47" hidden="1" x14ac:dyDescent="0.25">
      <c r="A2691" s="42">
        <f>COUNTIFS(Attd_Sheet[Student ID],Attd_Sheet[[#This Row],[Student ID]])</f>
        <v>0</v>
      </c>
      <c r="B2691" s="13"/>
      <c r="C2691" s="13"/>
      <c r="D2691" s="76"/>
      <c r="E2691" s="75"/>
      <c r="F2691" s="15"/>
      <c r="G2691" s="78"/>
      <c r="H2691" s="15"/>
      <c r="I2691" s="193"/>
      <c r="J2691" s="77"/>
      <c r="K2691" s="4"/>
      <c r="L2691" s="4"/>
      <c r="M2691" s="4"/>
      <c r="N2691" s="185"/>
      <c r="O2691" s="4"/>
      <c r="P2691" s="4"/>
      <c r="Q2691" s="4"/>
      <c r="R2691" s="4"/>
      <c r="S2691" s="4"/>
      <c r="T2691" s="4"/>
      <c r="U2691" s="4"/>
      <c r="V2691" s="4"/>
      <c r="W2691" s="185"/>
      <c r="X2691" s="4"/>
      <c r="Y2691" s="4"/>
      <c r="Z2691" s="4"/>
      <c r="AA2691" s="4"/>
      <c r="AB2691" s="4"/>
      <c r="AC2691" s="4"/>
      <c r="AD2691" s="4"/>
      <c r="AE2691" s="236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5">
        <f ca="1">COUNTIFS(INDIRECT(Data!$J$2),"&lt;&gt;")</f>
        <v>0</v>
      </c>
      <c r="AQ2691" s="45">
        <f ca="1">COUNTIFS(INDIRECT(Data!$J$2),"P")</f>
        <v>0</v>
      </c>
      <c r="AR2691" s="45">
        <f ca="1">COUNTIFS(INDIRECT(Data!$J$2),"A")</f>
        <v>0</v>
      </c>
      <c r="AS2691" s="46">
        <f ca="1">COUNTIFS(INDIRECT(Data!$J$2),"L")</f>
        <v>0</v>
      </c>
      <c r="AT2691" s="47" t="str">
        <f ca="1">IFERROR(Attd_Sheet[[#This Row],[Classes Attended]]/Attd_Sheet[[#This Row],[Column1]],"")</f>
        <v/>
      </c>
      <c r="AU2691" s="26"/>
    </row>
    <row r="2692" spans="1:47" hidden="1" x14ac:dyDescent="0.25">
      <c r="A2692" s="42">
        <f>COUNTIFS(Attd_Sheet[Student ID],Attd_Sheet[[#This Row],[Student ID]])</f>
        <v>0</v>
      </c>
      <c r="B2692" s="13"/>
      <c r="C2692" s="13"/>
      <c r="D2692" s="76"/>
      <c r="E2692" s="75"/>
      <c r="F2692" s="15"/>
      <c r="G2692" s="78"/>
      <c r="H2692" s="15"/>
      <c r="I2692" s="193"/>
      <c r="J2692" s="77"/>
      <c r="K2692" s="4"/>
      <c r="L2692" s="4"/>
      <c r="M2692" s="4"/>
      <c r="N2692" s="185"/>
      <c r="O2692" s="4"/>
      <c r="P2692" s="4"/>
      <c r="Q2692" s="4"/>
      <c r="R2692" s="4"/>
      <c r="S2692" s="4"/>
      <c r="T2692" s="4"/>
      <c r="U2692" s="4"/>
      <c r="V2692" s="4"/>
      <c r="W2692" s="185"/>
      <c r="X2692" s="4"/>
      <c r="Y2692" s="4"/>
      <c r="Z2692" s="4"/>
      <c r="AA2692" s="4"/>
      <c r="AB2692" s="4"/>
      <c r="AC2692" s="4"/>
      <c r="AD2692" s="4"/>
      <c r="AE2692" s="236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5">
        <f ca="1">COUNTIFS(INDIRECT(Data!$J$2),"&lt;&gt;")</f>
        <v>0</v>
      </c>
      <c r="AQ2692" s="45">
        <f ca="1">COUNTIFS(INDIRECT(Data!$J$2),"P")</f>
        <v>0</v>
      </c>
      <c r="AR2692" s="45">
        <f ca="1">COUNTIFS(INDIRECT(Data!$J$2),"A")</f>
        <v>0</v>
      </c>
      <c r="AS2692" s="46">
        <f ca="1">COUNTIFS(INDIRECT(Data!$J$2),"L")</f>
        <v>0</v>
      </c>
      <c r="AT2692" s="47" t="str">
        <f ca="1">IFERROR(Attd_Sheet[[#This Row],[Classes Attended]]/Attd_Sheet[[#This Row],[Column1]],"")</f>
        <v/>
      </c>
      <c r="AU2692" s="26"/>
    </row>
    <row r="2693" spans="1:47" hidden="1" x14ac:dyDescent="0.25">
      <c r="A2693" s="42">
        <f>COUNTIFS(Attd_Sheet[Student ID],Attd_Sheet[[#This Row],[Student ID]])</f>
        <v>0</v>
      </c>
      <c r="B2693" s="13"/>
      <c r="C2693" s="13"/>
      <c r="D2693" s="76"/>
      <c r="E2693" s="75"/>
      <c r="F2693" s="15"/>
      <c r="G2693" s="78"/>
      <c r="H2693" s="15"/>
      <c r="I2693" s="193"/>
      <c r="J2693" s="77"/>
      <c r="K2693" s="4"/>
      <c r="L2693" s="4"/>
      <c r="M2693" s="4"/>
      <c r="N2693" s="185"/>
      <c r="O2693" s="4"/>
      <c r="P2693" s="4"/>
      <c r="Q2693" s="4"/>
      <c r="R2693" s="4"/>
      <c r="S2693" s="4"/>
      <c r="T2693" s="4"/>
      <c r="U2693" s="4"/>
      <c r="V2693" s="4"/>
      <c r="W2693" s="185"/>
      <c r="X2693" s="4"/>
      <c r="Y2693" s="4"/>
      <c r="Z2693" s="4"/>
      <c r="AA2693" s="4"/>
      <c r="AB2693" s="4"/>
      <c r="AC2693" s="4"/>
      <c r="AD2693" s="4"/>
      <c r="AE2693" s="236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5">
        <f ca="1">COUNTIFS(INDIRECT(Data!$J$2),"&lt;&gt;")</f>
        <v>0</v>
      </c>
      <c r="AQ2693" s="45">
        <f ca="1">COUNTIFS(INDIRECT(Data!$J$2),"P")</f>
        <v>0</v>
      </c>
      <c r="AR2693" s="45">
        <f ca="1">COUNTIFS(INDIRECT(Data!$J$2),"A")</f>
        <v>0</v>
      </c>
      <c r="AS2693" s="46">
        <f ca="1">COUNTIFS(INDIRECT(Data!$J$2),"L")</f>
        <v>0</v>
      </c>
      <c r="AT2693" s="47" t="str">
        <f ca="1">IFERROR(Attd_Sheet[[#This Row],[Classes Attended]]/Attd_Sheet[[#This Row],[Column1]],"")</f>
        <v/>
      </c>
      <c r="AU2693" s="26"/>
    </row>
    <row r="2694" spans="1:47" hidden="1" x14ac:dyDescent="0.25">
      <c r="A2694" s="42">
        <f>COUNTIFS(Attd_Sheet[Student ID],Attd_Sheet[[#This Row],[Student ID]])</f>
        <v>0</v>
      </c>
      <c r="B2694" s="13"/>
      <c r="C2694" s="13"/>
      <c r="D2694" s="76"/>
      <c r="E2694" s="75"/>
      <c r="F2694" s="15"/>
      <c r="G2694" s="78"/>
      <c r="H2694" s="15"/>
      <c r="I2694" s="193"/>
      <c r="J2694" s="77"/>
      <c r="K2694" s="4"/>
      <c r="L2694" s="4"/>
      <c r="M2694" s="4"/>
      <c r="N2694" s="185"/>
      <c r="O2694" s="4"/>
      <c r="P2694" s="4"/>
      <c r="Q2694" s="4"/>
      <c r="R2694" s="4"/>
      <c r="S2694" s="4"/>
      <c r="T2694" s="4"/>
      <c r="U2694" s="4"/>
      <c r="V2694" s="4"/>
      <c r="W2694" s="185"/>
      <c r="X2694" s="4"/>
      <c r="Y2694" s="4"/>
      <c r="Z2694" s="4"/>
      <c r="AA2694" s="4"/>
      <c r="AB2694" s="4"/>
      <c r="AC2694" s="4"/>
      <c r="AD2694" s="4"/>
      <c r="AE2694" s="236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5">
        <f ca="1">COUNTIFS(INDIRECT(Data!$J$2),"&lt;&gt;")</f>
        <v>0</v>
      </c>
      <c r="AQ2694" s="45">
        <f ca="1">COUNTIFS(INDIRECT(Data!$J$2),"P")</f>
        <v>0</v>
      </c>
      <c r="AR2694" s="45">
        <f ca="1">COUNTIFS(INDIRECT(Data!$J$2),"A")</f>
        <v>0</v>
      </c>
      <c r="AS2694" s="46">
        <f ca="1">COUNTIFS(INDIRECT(Data!$J$2),"L")</f>
        <v>0</v>
      </c>
      <c r="AT2694" s="47" t="str">
        <f ca="1">IFERROR(Attd_Sheet[[#This Row],[Classes Attended]]/Attd_Sheet[[#This Row],[Column1]],"")</f>
        <v/>
      </c>
      <c r="AU2694" s="26"/>
    </row>
    <row r="2695" spans="1:47" hidden="1" x14ac:dyDescent="0.25">
      <c r="A2695" s="42">
        <f>COUNTIFS(Attd_Sheet[Student ID],Attd_Sheet[[#This Row],[Student ID]])</f>
        <v>0</v>
      </c>
      <c r="B2695" s="13"/>
      <c r="C2695" s="13"/>
      <c r="D2695" s="76"/>
      <c r="E2695" s="75"/>
      <c r="F2695" s="15"/>
      <c r="G2695" s="78"/>
      <c r="H2695" s="15"/>
      <c r="I2695" s="193"/>
      <c r="J2695" s="77"/>
      <c r="K2695" s="4"/>
      <c r="L2695" s="4"/>
      <c r="M2695" s="4"/>
      <c r="N2695" s="185"/>
      <c r="O2695" s="4"/>
      <c r="P2695" s="4"/>
      <c r="Q2695" s="4"/>
      <c r="R2695" s="4"/>
      <c r="S2695" s="4"/>
      <c r="T2695" s="4"/>
      <c r="U2695" s="4"/>
      <c r="V2695" s="4"/>
      <c r="W2695" s="185"/>
      <c r="X2695" s="4"/>
      <c r="Y2695" s="4"/>
      <c r="Z2695" s="4"/>
      <c r="AA2695" s="4"/>
      <c r="AB2695" s="4"/>
      <c r="AC2695" s="4"/>
      <c r="AD2695" s="4"/>
      <c r="AE2695" s="236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5">
        <f ca="1">COUNTIFS(INDIRECT(Data!$J$2),"&lt;&gt;")</f>
        <v>0</v>
      </c>
      <c r="AQ2695" s="45">
        <f ca="1">COUNTIFS(INDIRECT(Data!$J$2),"P")</f>
        <v>0</v>
      </c>
      <c r="AR2695" s="45">
        <f ca="1">COUNTIFS(INDIRECT(Data!$J$2),"A")</f>
        <v>0</v>
      </c>
      <c r="AS2695" s="46">
        <f ca="1">COUNTIFS(INDIRECT(Data!$J$2),"L")</f>
        <v>0</v>
      </c>
      <c r="AT2695" s="47" t="str">
        <f ca="1">IFERROR(Attd_Sheet[[#This Row],[Classes Attended]]/Attd_Sheet[[#This Row],[Column1]],"")</f>
        <v/>
      </c>
      <c r="AU2695" s="26"/>
    </row>
    <row r="2696" spans="1:47" hidden="1" x14ac:dyDescent="0.25">
      <c r="A2696" s="42">
        <f>COUNTIFS(Attd_Sheet[Student ID],Attd_Sheet[[#This Row],[Student ID]])</f>
        <v>0</v>
      </c>
      <c r="B2696" s="13"/>
      <c r="C2696" s="13"/>
      <c r="D2696" s="76"/>
      <c r="E2696" s="75"/>
      <c r="F2696" s="15"/>
      <c r="G2696" s="78"/>
      <c r="H2696" s="15"/>
      <c r="I2696" s="193"/>
      <c r="J2696" s="77"/>
      <c r="K2696" s="4"/>
      <c r="L2696" s="4"/>
      <c r="M2696" s="4"/>
      <c r="N2696" s="185"/>
      <c r="O2696" s="4"/>
      <c r="P2696" s="4"/>
      <c r="Q2696" s="4"/>
      <c r="R2696" s="4"/>
      <c r="S2696" s="4"/>
      <c r="T2696" s="4"/>
      <c r="U2696" s="4"/>
      <c r="V2696" s="4"/>
      <c r="W2696" s="185"/>
      <c r="X2696" s="4"/>
      <c r="Y2696" s="4"/>
      <c r="Z2696" s="4"/>
      <c r="AA2696" s="4"/>
      <c r="AB2696" s="4"/>
      <c r="AC2696" s="4"/>
      <c r="AD2696" s="4"/>
      <c r="AE2696" s="236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5">
        <f ca="1">COUNTIFS(INDIRECT(Data!$J$2),"&lt;&gt;")</f>
        <v>0</v>
      </c>
      <c r="AQ2696" s="45">
        <f ca="1">COUNTIFS(INDIRECT(Data!$J$2),"P")</f>
        <v>0</v>
      </c>
      <c r="AR2696" s="45">
        <f ca="1">COUNTIFS(INDIRECT(Data!$J$2),"A")</f>
        <v>0</v>
      </c>
      <c r="AS2696" s="46">
        <f ca="1">COUNTIFS(INDIRECT(Data!$J$2),"L")</f>
        <v>0</v>
      </c>
      <c r="AT2696" s="47" t="str">
        <f ca="1">IFERROR(Attd_Sheet[[#This Row],[Classes Attended]]/Attd_Sheet[[#This Row],[Column1]],"")</f>
        <v/>
      </c>
      <c r="AU2696" s="26"/>
    </row>
    <row r="2697" spans="1:47" hidden="1" x14ac:dyDescent="0.25">
      <c r="A2697" s="42">
        <f>COUNTIFS(Attd_Sheet[Student ID],Attd_Sheet[[#This Row],[Student ID]])</f>
        <v>0</v>
      </c>
      <c r="B2697" s="13"/>
      <c r="C2697" s="13"/>
      <c r="D2697" s="76"/>
      <c r="E2697" s="75"/>
      <c r="F2697" s="15"/>
      <c r="G2697" s="78"/>
      <c r="H2697" s="15"/>
      <c r="I2697" s="193"/>
      <c r="J2697" s="77"/>
      <c r="K2697" s="4"/>
      <c r="L2697" s="4"/>
      <c r="M2697" s="4"/>
      <c r="N2697" s="185"/>
      <c r="O2697" s="4"/>
      <c r="P2697" s="4"/>
      <c r="Q2697" s="4"/>
      <c r="R2697" s="4"/>
      <c r="S2697" s="4"/>
      <c r="T2697" s="4"/>
      <c r="U2697" s="4"/>
      <c r="V2697" s="4"/>
      <c r="W2697" s="185"/>
      <c r="X2697" s="4"/>
      <c r="Y2697" s="4"/>
      <c r="Z2697" s="4"/>
      <c r="AA2697" s="4"/>
      <c r="AB2697" s="4"/>
      <c r="AC2697" s="4"/>
      <c r="AD2697" s="4"/>
      <c r="AE2697" s="236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5">
        <f ca="1">COUNTIFS(INDIRECT(Data!$J$2),"&lt;&gt;")</f>
        <v>0</v>
      </c>
      <c r="AQ2697" s="45">
        <f ca="1">COUNTIFS(INDIRECT(Data!$J$2),"P")</f>
        <v>0</v>
      </c>
      <c r="AR2697" s="45">
        <f ca="1">COUNTIFS(INDIRECT(Data!$J$2),"A")</f>
        <v>0</v>
      </c>
      <c r="AS2697" s="46">
        <f ca="1">COUNTIFS(INDIRECT(Data!$J$2),"L")</f>
        <v>0</v>
      </c>
      <c r="AT2697" s="47" t="str">
        <f ca="1">IFERROR(Attd_Sheet[[#This Row],[Classes Attended]]/Attd_Sheet[[#This Row],[Column1]],"")</f>
        <v/>
      </c>
      <c r="AU2697" s="26"/>
    </row>
    <row r="2698" spans="1:47" hidden="1" x14ac:dyDescent="0.25">
      <c r="A2698" s="42">
        <f>COUNTIFS(Attd_Sheet[Student ID],Attd_Sheet[[#This Row],[Student ID]])</f>
        <v>0</v>
      </c>
      <c r="B2698" s="13"/>
      <c r="C2698" s="13"/>
      <c r="D2698" s="76"/>
      <c r="E2698" s="75"/>
      <c r="F2698" s="15"/>
      <c r="G2698" s="78"/>
      <c r="H2698" s="15"/>
      <c r="I2698" s="193"/>
      <c r="J2698" s="77"/>
      <c r="K2698" s="4"/>
      <c r="L2698" s="4"/>
      <c r="M2698" s="4"/>
      <c r="N2698" s="185"/>
      <c r="O2698" s="4"/>
      <c r="P2698" s="4"/>
      <c r="Q2698" s="4"/>
      <c r="R2698" s="4"/>
      <c r="S2698" s="4"/>
      <c r="T2698" s="4"/>
      <c r="U2698" s="4"/>
      <c r="V2698" s="4"/>
      <c r="W2698" s="185"/>
      <c r="X2698" s="4"/>
      <c r="Y2698" s="4"/>
      <c r="Z2698" s="4"/>
      <c r="AA2698" s="4"/>
      <c r="AB2698" s="4"/>
      <c r="AC2698" s="4"/>
      <c r="AD2698" s="4"/>
      <c r="AE2698" s="236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5">
        <f ca="1">COUNTIFS(INDIRECT(Data!$J$2),"&lt;&gt;")</f>
        <v>0</v>
      </c>
      <c r="AQ2698" s="45">
        <f ca="1">COUNTIFS(INDIRECT(Data!$J$2),"P")</f>
        <v>0</v>
      </c>
      <c r="AR2698" s="45">
        <f ca="1">COUNTIFS(INDIRECT(Data!$J$2),"A")</f>
        <v>0</v>
      </c>
      <c r="AS2698" s="46">
        <f ca="1">COUNTIFS(INDIRECT(Data!$J$2),"L")</f>
        <v>0</v>
      </c>
      <c r="AT2698" s="47" t="str">
        <f ca="1">IFERROR(Attd_Sheet[[#This Row],[Classes Attended]]/Attd_Sheet[[#This Row],[Column1]],"")</f>
        <v/>
      </c>
      <c r="AU2698" s="26"/>
    </row>
    <row r="2699" spans="1:47" hidden="1" x14ac:dyDescent="0.25">
      <c r="A2699" s="42">
        <f>COUNTIFS(Attd_Sheet[Student ID],Attd_Sheet[[#This Row],[Student ID]])</f>
        <v>0</v>
      </c>
      <c r="B2699" s="13"/>
      <c r="C2699" s="13"/>
      <c r="D2699" s="76"/>
      <c r="E2699" s="75"/>
      <c r="F2699" s="15"/>
      <c r="G2699" s="78"/>
      <c r="H2699" s="15"/>
      <c r="I2699" s="193"/>
      <c r="J2699" s="77"/>
      <c r="K2699" s="4"/>
      <c r="L2699" s="4"/>
      <c r="M2699" s="4"/>
      <c r="N2699" s="185"/>
      <c r="O2699" s="4"/>
      <c r="P2699" s="4"/>
      <c r="Q2699" s="4"/>
      <c r="R2699" s="4"/>
      <c r="S2699" s="4"/>
      <c r="T2699" s="4"/>
      <c r="U2699" s="4"/>
      <c r="V2699" s="4"/>
      <c r="W2699" s="185"/>
      <c r="X2699" s="4"/>
      <c r="Y2699" s="4"/>
      <c r="Z2699" s="4"/>
      <c r="AA2699" s="4"/>
      <c r="AB2699" s="4"/>
      <c r="AC2699" s="4"/>
      <c r="AD2699" s="4"/>
      <c r="AE2699" s="236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5">
        <f ca="1">COUNTIFS(INDIRECT(Data!$J$2),"&lt;&gt;")</f>
        <v>0</v>
      </c>
      <c r="AQ2699" s="45">
        <f ca="1">COUNTIFS(INDIRECT(Data!$J$2),"P")</f>
        <v>0</v>
      </c>
      <c r="AR2699" s="45">
        <f ca="1">COUNTIFS(INDIRECT(Data!$J$2),"A")</f>
        <v>0</v>
      </c>
      <c r="AS2699" s="46">
        <f ca="1">COUNTIFS(INDIRECT(Data!$J$2),"L")</f>
        <v>0</v>
      </c>
      <c r="AT2699" s="47" t="str">
        <f ca="1">IFERROR(Attd_Sheet[[#This Row],[Classes Attended]]/Attd_Sheet[[#This Row],[Column1]],"")</f>
        <v/>
      </c>
      <c r="AU2699" s="26"/>
    </row>
    <row r="2700" spans="1:47" hidden="1" x14ac:dyDescent="0.25">
      <c r="A2700" s="42">
        <f>COUNTIFS(Attd_Sheet[Student ID],Attd_Sheet[[#This Row],[Student ID]])</f>
        <v>0</v>
      </c>
      <c r="B2700" s="13"/>
      <c r="C2700" s="13"/>
      <c r="D2700" s="76"/>
      <c r="E2700" s="75"/>
      <c r="F2700" s="15"/>
      <c r="G2700" s="78"/>
      <c r="H2700" s="15"/>
      <c r="I2700" s="193"/>
      <c r="J2700" s="77"/>
      <c r="K2700" s="4"/>
      <c r="L2700" s="4"/>
      <c r="M2700" s="4"/>
      <c r="N2700" s="185"/>
      <c r="O2700" s="4"/>
      <c r="P2700" s="4"/>
      <c r="Q2700" s="4"/>
      <c r="R2700" s="4"/>
      <c r="S2700" s="4"/>
      <c r="T2700" s="4"/>
      <c r="U2700" s="4"/>
      <c r="V2700" s="4"/>
      <c r="W2700" s="185"/>
      <c r="X2700" s="4"/>
      <c r="Y2700" s="4"/>
      <c r="Z2700" s="4"/>
      <c r="AA2700" s="4"/>
      <c r="AB2700" s="4"/>
      <c r="AC2700" s="4"/>
      <c r="AD2700" s="4"/>
      <c r="AE2700" s="236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5">
        <f ca="1">COUNTIFS(INDIRECT(Data!$J$2),"&lt;&gt;")</f>
        <v>0</v>
      </c>
      <c r="AQ2700" s="45">
        <f ca="1">COUNTIFS(INDIRECT(Data!$J$2),"P")</f>
        <v>0</v>
      </c>
      <c r="AR2700" s="45">
        <f ca="1">COUNTIFS(INDIRECT(Data!$J$2),"A")</f>
        <v>0</v>
      </c>
      <c r="AS2700" s="46">
        <f ca="1">COUNTIFS(INDIRECT(Data!$J$2),"L")</f>
        <v>0</v>
      </c>
      <c r="AT2700" s="47" t="str">
        <f ca="1">IFERROR(Attd_Sheet[[#This Row],[Classes Attended]]/Attd_Sheet[[#This Row],[Column1]],"")</f>
        <v/>
      </c>
      <c r="AU2700" s="26"/>
    </row>
    <row r="2701" spans="1:47" hidden="1" x14ac:dyDescent="0.25">
      <c r="A2701" s="42">
        <f>COUNTIFS(Attd_Sheet[Student ID],Attd_Sheet[[#This Row],[Student ID]])</f>
        <v>0</v>
      </c>
      <c r="B2701" s="13"/>
      <c r="C2701" s="13"/>
      <c r="D2701" s="76"/>
      <c r="E2701" s="75"/>
      <c r="F2701" s="15"/>
      <c r="G2701" s="78"/>
      <c r="H2701" s="15"/>
      <c r="I2701" s="193"/>
      <c r="J2701" s="77"/>
      <c r="K2701" s="4"/>
      <c r="L2701" s="4"/>
      <c r="M2701" s="4"/>
      <c r="N2701" s="185"/>
      <c r="O2701" s="4"/>
      <c r="P2701" s="4"/>
      <c r="Q2701" s="4"/>
      <c r="R2701" s="4"/>
      <c r="S2701" s="4"/>
      <c r="T2701" s="4"/>
      <c r="U2701" s="4"/>
      <c r="V2701" s="4"/>
      <c r="W2701" s="185"/>
      <c r="X2701" s="4"/>
      <c r="Y2701" s="4"/>
      <c r="Z2701" s="4"/>
      <c r="AA2701" s="4"/>
      <c r="AB2701" s="4"/>
      <c r="AC2701" s="4"/>
      <c r="AD2701" s="4"/>
      <c r="AE2701" s="236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5">
        <f ca="1">COUNTIFS(INDIRECT(Data!$J$2),"&lt;&gt;")</f>
        <v>0</v>
      </c>
      <c r="AQ2701" s="45">
        <f ca="1">COUNTIFS(INDIRECT(Data!$J$2),"P")</f>
        <v>0</v>
      </c>
      <c r="AR2701" s="45">
        <f ca="1">COUNTIFS(INDIRECT(Data!$J$2),"A")</f>
        <v>0</v>
      </c>
      <c r="AS2701" s="46">
        <f ca="1">COUNTIFS(INDIRECT(Data!$J$2),"L")</f>
        <v>0</v>
      </c>
      <c r="AT2701" s="47" t="str">
        <f ca="1">IFERROR(Attd_Sheet[[#This Row],[Classes Attended]]/Attd_Sheet[[#This Row],[Column1]],"")</f>
        <v/>
      </c>
      <c r="AU2701" s="26"/>
    </row>
    <row r="2702" spans="1:47" hidden="1" x14ac:dyDescent="0.25">
      <c r="A2702" s="42">
        <f>COUNTIFS(Attd_Sheet[Student ID],Attd_Sheet[[#This Row],[Student ID]])</f>
        <v>0</v>
      </c>
      <c r="B2702" s="13"/>
      <c r="C2702" s="13"/>
      <c r="D2702" s="76"/>
      <c r="E2702" s="75"/>
      <c r="F2702" s="15"/>
      <c r="G2702" s="78"/>
      <c r="H2702" s="15"/>
      <c r="I2702" s="193"/>
      <c r="J2702" s="77"/>
      <c r="K2702" s="4"/>
      <c r="L2702" s="4"/>
      <c r="M2702" s="4"/>
      <c r="N2702" s="185"/>
      <c r="O2702" s="4"/>
      <c r="P2702" s="4"/>
      <c r="Q2702" s="4"/>
      <c r="R2702" s="4"/>
      <c r="S2702" s="4"/>
      <c r="T2702" s="4"/>
      <c r="U2702" s="4"/>
      <c r="V2702" s="4"/>
      <c r="W2702" s="185"/>
      <c r="X2702" s="4"/>
      <c r="Y2702" s="4"/>
      <c r="Z2702" s="4"/>
      <c r="AA2702" s="4"/>
      <c r="AB2702" s="4"/>
      <c r="AC2702" s="4"/>
      <c r="AD2702" s="4"/>
      <c r="AE2702" s="236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5">
        <f ca="1">COUNTIFS(INDIRECT(Data!$J$2),"&lt;&gt;")</f>
        <v>0</v>
      </c>
      <c r="AQ2702" s="45">
        <f ca="1">COUNTIFS(INDIRECT(Data!$J$2),"P")</f>
        <v>0</v>
      </c>
      <c r="AR2702" s="45">
        <f ca="1">COUNTIFS(INDIRECT(Data!$J$2),"A")</f>
        <v>0</v>
      </c>
      <c r="AS2702" s="46">
        <f ca="1">COUNTIFS(INDIRECT(Data!$J$2),"L")</f>
        <v>0</v>
      </c>
      <c r="AT2702" s="47" t="str">
        <f ca="1">IFERROR(Attd_Sheet[[#This Row],[Classes Attended]]/Attd_Sheet[[#This Row],[Column1]],"")</f>
        <v/>
      </c>
      <c r="AU2702" s="26"/>
    </row>
    <row r="2703" spans="1:47" hidden="1" x14ac:dyDescent="0.25">
      <c r="A2703" s="42">
        <f>COUNTIFS(Attd_Sheet[Student ID],Attd_Sheet[[#This Row],[Student ID]])</f>
        <v>0</v>
      </c>
      <c r="B2703" s="13"/>
      <c r="C2703" s="13"/>
      <c r="D2703" s="76"/>
      <c r="E2703" s="75"/>
      <c r="F2703" s="15"/>
      <c r="G2703" s="78"/>
      <c r="H2703" s="15"/>
      <c r="I2703" s="193"/>
      <c r="J2703" s="77"/>
      <c r="K2703" s="4"/>
      <c r="L2703" s="4"/>
      <c r="M2703" s="4"/>
      <c r="N2703" s="185"/>
      <c r="O2703" s="4"/>
      <c r="P2703" s="4"/>
      <c r="Q2703" s="4"/>
      <c r="R2703" s="4"/>
      <c r="S2703" s="4"/>
      <c r="T2703" s="4"/>
      <c r="U2703" s="4"/>
      <c r="V2703" s="4"/>
      <c r="W2703" s="185"/>
      <c r="X2703" s="4"/>
      <c r="Y2703" s="4"/>
      <c r="Z2703" s="4"/>
      <c r="AA2703" s="4"/>
      <c r="AB2703" s="4"/>
      <c r="AC2703" s="4"/>
      <c r="AD2703" s="4"/>
      <c r="AE2703" s="236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5">
        <f ca="1">COUNTIFS(INDIRECT(Data!$J$2),"&lt;&gt;")</f>
        <v>0</v>
      </c>
      <c r="AQ2703" s="45">
        <f ca="1">COUNTIFS(INDIRECT(Data!$J$2),"P")</f>
        <v>0</v>
      </c>
      <c r="AR2703" s="45">
        <f ca="1">COUNTIFS(INDIRECT(Data!$J$2),"A")</f>
        <v>0</v>
      </c>
      <c r="AS2703" s="46">
        <f ca="1">COUNTIFS(INDIRECT(Data!$J$2),"L")</f>
        <v>0</v>
      </c>
      <c r="AT2703" s="47" t="str">
        <f ca="1">IFERROR(Attd_Sheet[[#This Row],[Classes Attended]]/Attd_Sheet[[#This Row],[Column1]],"")</f>
        <v/>
      </c>
      <c r="AU2703" s="26"/>
    </row>
    <row r="2704" spans="1:47" hidden="1" x14ac:dyDescent="0.25">
      <c r="A2704" s="42">
        <f>COUNTIFS(Attd_Sheet[Student ID],Attd_Sheet[[#This Row],[Student ID]])</f>
        <v>0</v>
      </c>
      <c r="B2704" s="13"/>
      <c r="C2704" s="13"/>
      <c r="D2704" s="76"/>
      <c r="E2704" s="75"/>
      <c r="F2704" s="15"/>
      <c r="G2704" s="78"/>
      <c r="H2704" s="15"/>
      <c r="I2704" s="193"/>
      <c r="J2704" s="77"/>
      <c r="K2704" s="4"/>
      <c r="L2704" s="4"/>
      <c r="M2704" s="4"/>
      <c r="N2704" s="185"/>
      <c r="O2704" s="4"/>
      <c r="P2704" s="4"/>
      <c r="Q2704" s="4"/>
      <c r="R2704" s="4"/>
      <c r="S2704" s="4"/>
      <c r="T2704" s="4"/>
      <c r="U2704" s="4"/>
      <c r="V2704" s="4"/>
      <c r="W2704" s="185"/>
      <c r="X2704" s="4"/>
      <c r="Y2704" s="4"/>
      <c r="Z2704" s="4"/>
      <c r="AA2704" s="4"/>
      <c r="AB2704" s="4"/>
      <c r="AC2704" s="4"/>
      <c r="AD2704" s="4"/>
      <c r="AE2704" s="236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5">
        <f ca="1">COUNTIFS(INDIRECT(Data!$J$2),"&lt;&gt;")</f>
        <v>0</v>
      </c>
      <c r="AQ2704" s="45">
        <f ca="1">COUNTIFS(INDIRECT(Data!$J$2),"P")</f>
        <v>0</v>
      </c>
      <c r="AR2704" s="45">
        <f ca="1">COUNTIFS(INDIRECT(Data!$J$2),"A")</f>
        <v>0</v>
      </c>
      <c r="AS2704" s="46">
        <f ca="1">COUNTIFS(INDIRECT(Data!$J$2),"L")</f>
        <v>0</v>
      </c>
      <c r="AT2704" s="47" t="str">
        <f ca="1">IFERROR(Attd_Sheet[[#This Row],[Classes Attended]]/Attd_Sheet[[#This Row],[Column1]],"")</f>
        <v/>
      </c>
      <c r="AU2704" s="26"/>
    </row>
    <row r="2705" spans="1:47" hidden="1" x14ac:dyDescent="0.25">
      <c r="A2705" s="42">
        <f>COUNTIFS(Attd_Sheet[Student ID],Attd_Sheet[[#This Row],[Student ID]])</f>
        <v>0</v>
      </c>
      <c r="B2705" s="13"/>
      <c r="C2705" s="13"/>
      <c r="D2705" s="76"/>
      <c r="E2705" s="75"/>
      <c r="F2705" s="15"/>
      <c r="G2705" s="78"/>
      <c r="H2705" s="15"/>
      <c r="I2705" s="193"/>
      <c r="J2705" s="77"/>
      <c r="K2705" s="4"/>
      <c r="L2705" s="4"/>
      <c r="M2705" s="4"/>
      <c r="N2705" s="185"/>
      <c r="O2705" s="4"/>
      <c r="P2705" s="4"/>
      <c r="Q2705" s="4"/>
      <c r="R2705" s="4"/>
      <c r="S2705" s="4"/>
      <c r="T2705" s="4"/>
      <c r="U2705" s="4"/>
      <c r="V2705" s="4"/>
      <c r="W2705" s="185"/>
      <c r="X2705" s="4"/>
      <c r="Y2705" s="4"/>
      <c r="Z2705" s="4"/>
      <c r="AA2705" s="4"/>
      <c r="AB2705" s="4"/>
      <c r="AC2705" s="4"/>
      <c r="AD2705" s="4"/>
      <c r="AE2705" s="236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5">
        <f ca="1">COUNTIFS(INDIRECT(Data!$J$2),"&lt;&gt;")</f>
        <v>0</v>
      </c>
      <c r="AQ2705" s="45">
        <f ca="1">COUNTIFS(INDIRECT(Data!$J$2),"P")</f>
        <v>0</v>
      </c>
      <c r="AR2705" s="45">
        <f ca="1">COUNTIFS(INDIRECT(Data!$J$2),"A")</f>
        <v>0</v>
      </c>
      <c r="AS2705" s="46">
        <f ca="1">COUNTIFS(INDIRECT(Data!$J$2),"L")</f>
        <v>0</v>
      </c>
      <c r="AT2705" s="47" t="str">
        <f ca="1">IFERROR(Attd_Sheet[[#This Row],[Classes Attended]]/Attd_Sheet[[#This Row],[Column1]],"")</f>
        <v/>
      </c>
      <c r="AU2705" s="26"/>
    </row>
    <row r="2706" spans="1:47" hidden="1" x14ac:dyDescent="0.25">
      <c r="A2706" s="42">
        <f>COUNTIFS(Attd_Sheet[Student ID],Attd_Sheet[[#This Row],[Student ID]])</f>
        <v>0</v>
      </c>
      <c r="B2706" s="13"/>
      <c r="C2706" s="13"/>
      <c r="D2706" s="76"/>
      <c r="E2706" s="75"/>
      <c r="F2706" s="15"/>
      <c r="G2706" s="78"/>
      <c r="H2706" s="15"/>
      <c r="I2706" s="193"/>
      <c r="J2706" s="77"/>
      <c r="K2706" s="4"/>
      <c r="L2706" s="4"/>
      <c r="M2706" s="4"/>
      <c r="N2706" s="185"/>
      <c r="O2706" s="4"/>
      <c r="P2706" s="4"/>
      <c r="Q2706" s="4"/>
      <c r="R2706" s="4"/>
      <c r="S2706" s="4"/>
      <c r="T2706" s="4"/>
      <c r="U2706" s="4"/>
      <c r="V2706" s="4"/>
      <c r="W2706" s="185"/>
      <c r="X2706" s="4"/>
      <c r="Y2706" s="4"/>
      <c r="Z2706" s="4"/>
      <c r="AA2706" s="4"/>
      <c r="AB2706" s="4"/>
      <c r="AC2706" s="4"/>
      <c r="AD2706" s="4"/>
      <c r="AE2706" s="236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5">
        <f ca="1">COUNTIFS(INDIRECT(Data!$J$2),"&lt;&gt;")</f>
        <v>0</v>
      </c>
      <c r="AQ2706" s="45">
        <f ca="1">COUNTIFS(INDIRECT(Data!$J$2),"P")</f>
        <v>0</v>
      </c>
      <c r="AR2706" s="45">
        <f ca="1">COUNTIFS(INDIRECT(Data!$J$2),"A")</f>
        <v>0</v>
      </c>
      <c r="AS2706" s="46">
        <f ca="1">COUNTIFS(INDIRECT(Data!$J$2),"L")</f>
        <v>0</v>
      </c>
      <c r="AT2706" s="47" t="str">
        <f ca="1">IFERROR(Attd_Sheet[[#This Row],[Classes Attended]]/Attd_Sheet[[#This Row],[Column1]],"")</f>
        <v/>
      </c>
      <c r="AU2706" s="26"/>
    </row>
    <row r="2707" spans="1:47" hidden="1" x14ac:dyDescent="0.25">
      <c r="A2707" s="42">
        <f>COUNTIFS(Attd_Sheet[Student ID],Attd_Sheet[[#This Row],[Student ID]])</f>
        <v>0</v>
      </c>
      <c r="B2707" s="13"/>
      <c r="C2707" s="13"/>
      <c r="D2707" s="76"/>
      <c r="E2707" s="75"/>
      <c r="F2707" s="15"/>
      <c r="G2707" s="78"/>
      <c r="H2707" s="15"/>
      <c r="I2707" s="193"/>
      <c r="J2707" s="77"/>
      <c r="K2707" s="4"/>
      <c r="L2707" s="4"/>
      <c r="M2707" s="4"/>
      <c r="N2707" s="185"/>
      <c r="O2707" s="4"/>
      <c r="P2707" s="4"/>
      <c r="Q2707" s="4"/>
      <c r="R2707" s="4"/>
      <c r="S2707" s="4"/>
      <c r="T2707" s="4"/>
      <c r="U2707" s="4"/>
      <c r="V2707" s="4"/>
      <c r="W2707" s="185"/>
      <c r="X2707" s="4"/>
      <c r="Y2707" s="4"/>
      <c r="Z2707" s="4"/>
      <c r="AA2707" s="4"/>
      <c r="AB2707" s="4"/>
      <c r="AC2707" s="4"/>
      <c r="AD2707" s="4"/>
      <c r="AE2707" s="236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5">
        <f ca="1">COUNTIFS(INDIRECT(Data!$J$2),"&lt;&gt;")</f>
        <v>0</v>
      </c>
      <c r="AQ2707" s="45">
        <f ca="1">COUNTIFS(INDIRECT(Data!$J$2),"P")</f>
        <v>0</v>
      </c>
      <c r="AR2707" s="45">
        <f ca="1">COUNTIFS(INDIRECT(Data!$J$2),"A")</f>
        <v>0</v>
      </c>
      <c r="AS2707" s="46">
        <f ca="1">COUNTIFS(INDIRECT(Data!$J$2),"L")</f>
        <v>0</v>
      </c>
      <c r="AT2707" s="47" t="str">
        <f ca="1">IFERROR(Attd_Sheet[[#This Row],[Classes Attended]]/Attd_Sheet[[#This Row],[Column1]],"")</f>
        <v/>
      </c>
      <c r="AU2707" s="26"/>
    </row>
    <row r="2708" spans="1:47" hidden="1" x14ac:dyDescent="0.25">
      <c r="A2708" s="42">
        <f>COUNTIFS(Attd_Sheet[Student ID],Attd_Sheet[[#This Row],[Student ID]])</f>
        <v>0</v>
      </c>
      <c r="B2708" s="13"/>
      <c r="C2708" s="13"/>
      <c r="D2708" s="76"/>
      <c r="E2708" s="75"/>
      <c r="F2708" s="15"/>
      <c r="G2708" s="78"/>
      <c r="H2708" s="15"/>
      <c r="I2708" s="193"/>
      <c r="J2708" s="77"/>
      <c r="K2708" s="4"/>
      <c r="L2708" s="4"/>
      <c r="M2708" s="4"/>
      <c r="N2708" s="185"/>
      <c r="O2708" s="4"/>
      <c r="P2708" s="4"/>
      <c r="Q2708" s="4"/>
      <c r="R2708" s="4"/>
      <c r="S2708" s="4"/>
      <c r="T2708" s="4"/>
      <c r="U2708" s="4"/>
      <c r="V2708" s="4"/>
      <c r="W2708" s="185"/>
      <c r="X2708" s="4"/>
      <c r="Y2708" s="4"/>
      <c r="Z2708" s="4"/>
      <c r="AA2708" s="4"/>
      <c r="AB2708" s="4"/>
      <c r="AC2708" s="4"/>
      <c r="AD2708" s="4"/>
      <c r="AE2708" s="236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5">
        <f ca="1">COUNTIFS(INDIRECT(Data!$J$2),"&lt;&gt;")</f>
        <v>0</v>
      </c>
      <c r="AQ2708" s="45">
        <f ca="1">COUNTIFS(INDIRECT(Data!$J$2),"P")</f>
        <v>0</v>
      </c>
      <c r="AR2708" s="45">
        <f ca="1">COUNTIFS(INDIRECT(Data!$J$2),"A")</f>
        <v>0</v>
      </c>
      <c r="AS2708" s="46">
        <f ca="1">COUNTIFS(INDIRECT(Data!$J$2),"L")</f>
        <v>0</v>
      </c>
      <c r="AT2708" s="47" t="str">
        <f ca="1">IFERROR(Attd_Sheet[[#This Row],[Classes Attended]]/Attd_Sheet[[#This Row],[Column1]],"")</f>
        <v/>
      </c>
      <c r="AU2708" s="26"/>
    </row>
    <row r="2709" spans="1:47" hidden="1" x14ac:dyDescent="0.25">
      <c r="A2709" s="42">
        <f>COUNTIFS(Attd_Sheet[Student ID],Attd_Sheet[[#This Row],[Student ID]])</f>
        <v>0</v>
      </c>
      <c r="B2709" s="13"/>
      <c r="C2709" s="13"/>
      <c r="D2709" s="76"/>
      <c r="E2709" s="75"/>
      <c r="F2709" s="15"/>
      <c r="G2709" s="78"/>
      <c r="H2709" s="15"/>
      <c r="I2709" s="193"/>
      <c r="J2709" s="77"/>
      <c r="K2709" s="4"/>
      <c r="L2709" s="4"/>
      <c r="M2709" s="4"/>
      <c r="N2709" s="185"/>
      <c r="O2709" s="4"/>
      <c r="P2709" s="4"/>
      <c r="Q2709" s="4"/>
      <c r="R2709" s="4"/>
      <c r="S2709" s="4"/>
      <c r="T2709" s="4"/>
      <c r="U2709" s="4"/>
      <c r="V2709" s="4"/>
      <c r="W2709" s="185"/>
      <c r="X2709" s="4"/>
      <c r="Y2709" s="4"/>
      <c r="Z2709" s="4"/>
      <c r="AA2709" s="4"/>
      <c r="AB2709" s="4"/>
      <c r="AC2709" s="4"/>
      <c r="AD2709" s="4"/>
      <c r="AE2709" s="236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5">
        <f ca="1">COUNTIFS(INDIRECT(Data!$J$2),"&lt;&gt;")</f>
        <v>0</v>
      </c>
      <c r="AQ2709" s="45">
        <f ca="1">COUNTIFS(INDIRECT(Data!$J$2),"P")</f>
        <v>0</v>
      </c>
      <c r="AR2709" s="45">
        <f ca="1">COUNTIFS(INDIRECT(Data!$J$2),"A")</f>
        <v>0</v>
      </c>
      <c r="AS2709" s="46">
        <f ca="1">COUNTIFS(INDIRECT(Data!$J$2),"L")</f>
        <v>0</v>
      </c>
      <c r="AT2709" s="47" t="str">
        <f ca="1">IFERROR(Attd_Sheet[[#This Row],[Classes Attended]]/Attd_Sheet[[#This Row],[Column1]],"")</f>
        <v/>
      </c>
      <c r="AU2709" s="26"/>
    </row>
    <row r="2710" spans="1:47" hidden="1" x14ac:dyDescent="0.25">
      <c r="A2710" s="42">
        <f>COUNTIFS(Attd_Sheet[Student ID],Attd_Sheet[[#This Row],[Student ID]])</f>
        <v>0</v>
      </c>
      <c r="B2710" s="13"/>
      <c r="C2710" s="13"/>
      <c r="D2710" s="76"/>
      <c r="E2710" s="75"/>
      <c r="F2710" s="15"/>
      <c r="G2710" s="78"/>
      <c r="H2710" s="15"/>
      <c r="I2710" s="193"/>
      <c r="J2710" s="77"/>
      <c r="K2710" s="4"/>
      <c r="L2710" s="4"/>
      <c r="M2710" s="4"/>
      <c r="N2710" s="185"/>
      <c r="O2710" s="4"/>
      <c r="P2710" s="4"/>
      <c r="Q2710" s="4"/>
      <c r="R2710" s="4"/>
      <c r="S2710" s="4"/>
      <c r="T2710" s="4"/>
      <c r="U2710" s="4"/>
      <c r="V2710" s="4"/>
      <c r="W2710" s="185"/>
      <c r="X2710" s="4"/>
      <c r="Y2710" s="4"/>
      <c r="Z2710" s="4"/>
      <c r="AA2710" s="4"/>
      <c r="AB2710" s="4"/>
      <c r="AC2710" s="4"/>
      <c r="AD2710" s="4"/>
      <c r="AE2710" s="236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5">
        <f ca="1">COUNTIFS(INDIRECT(Data!$J$2),"&lt;&gt;")</f>
        <v>0</v>
      </c>
      <c r="AQ2710" s="45">
        <f ca="1">COUNTIFS(INDIRECT(Data!$J$2),"P")</f>
        <v>0</v>
      </c>
      <c r="AR2710" s="45">
        <f ca="1">COUNTIFS(INDIRECT(Data!$J$2),"A")</f>
        <v>0</v>
      </c>
      <c r="AS2710" s="46">
        <f ca="1">COUNTIFS(INDIRECT(Data!$J$2),"L")</f>
        <v>0</v>
      </c>
      <c r="AT2710" s="47" t="str">
        <f ca="1">IFERROR(Attd_Sheet[[#This Row],[Classes Attended]]/Attd_Sheet[[#This Row],[Column1]],"")</f>
        <v/>
      </c>
      <c r="AU2710" s="26"/>
    </row>
    <row r="2711" spans="1:47" hidden="1" x14ac:dyDescent="0.25">
      <c r="A2711" s="42">
        <f>COUNTIFS(Attd_Sheet[Student ID],Attd_Sheet[[#This Row],[Student ID]])</f>
        <v>0</v>
      </c>
      <c r="B2711" s="13"/>
      <c r="C2711" s="13"/>
      <c r="D2711" s="76"/>
      <c r="E2711" s="75"/>
      <c r="F2711" s="15"/>
      <c r="G2711" s="78"/>
      <c r="H2711" s="15"/>
      <c r="I2711" s="193"/>
      <c r="J2711" s="77"/>
      <c r="K2711" s="4"/>
      <c r="L2711" s="4"/>
      <c r="M2711" s="4"/>
      <c r="N2711" s="185"/>
      <c r="O2711" s="4"/>
      <c r="P2711" s="4"/>
      <c r="Q2711" s="4"/>
      <c r="R2711" s="4"/>
      <c r="S2711" s="4"/>
      <c r="T2711" s="4"/>
      <c r="U2711" s="4"/>
      <c r="V2711" s="4"/>
      <c r="W2711" s="185"/>
      <c r="X2711" s="4"/>
      <c r="Y2711" s="4"/>
      <c r="Z2711" s="4"/>
      <c r="AA2711" s="4"/>
      <c r="AB2711" s="4"/>
      <c r="AC2711" s="4"/>
      <c r="AD2711" s="4"/>
      <c r="AE2711" s="236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5">
        <f ca="1">COUNTIFS(INDIRECT(Data!$J$2),"&lt;&gt;")</f>
        <v>0</v>
      </c>
      <c r="AQ2711" s="45">
        <f ca="1">COUNTIFS(INDIRECT(Data!$J$2),"P")</f>
        <v>0</v>
      </c>
      <c r="AR2711" s="45">
        <f ca="1">COUNTIFS(INDIRECT(Data!$J$2),"A")</f>
        <v>0</v>
      </c>
      <c r="AS2711" s="46">
        <f ca="1">COUNTIFS(INDIRECT(Data!$J$2),"L")</f>
        <v>0</v>
      </c>
      <c r="AT2711" s="47" t="str">
        <f ca="1">IFERROR(Attd_Sheet[[#This Row],[Classes Attended]]/Attd_Sheet[[#This Row],[Column1]],"")</f>
        <v/>
      </c>
      <c r="AU2711" s="26"/>
    </row>
    <row r="2712" spans="1:47" hidden="1" x14ac:dyDescent="0.25">
      <c r="A2712" s="42">
        <f>COUNTIFS(Attd_Sheet[Student ID],Attd_Sheet[[#This Row],[Student ID]])</f>
        <v>0</v>
      </c>
      <c r="B2712" s="13"/>
      <c r="C2712" s="13"/>
      <c r="D2712" s="76"/>
      <c r="E2712" s="75"/>
      <c r="F2712" s="15"/>
      <c r="G2712" s="78"/>
      <c r="H2712" s="15"/>
      <c r="I2712" s="193"/>
      <c r="J2712" s="77"/>
      <c r="K2712" s="4"/>
      <c r="L2712" s="4"/>
      <c r="M2712" s="4"/>
      <c r="N2712" s="185"/>
      <c r="O2712" s="4"/>
      <c r="P2712" s="4"/>
      <c r="Q2712" s="4"/>
      <c r="R2712" s="4"/>
      <c r="S2712" s="4"/>
      <c r="T2712" s="4"/>
      <c r="U2712" s="4"/>
      <c r="V2712" s="4"/>
      <c r="W2712" s="185"/>
      <c r="X2712" s="4"/>
      <c r="Y2712" s="4"/>
      <c r="Z2712" s="4"/>
      <c r="AA2712" s="4"/>
      <c r="AB2712" s="4"/>
      <c r="AC2712" s="4"/>
      <c r="AD2712" s="4"/>
      <c r="AE2712" s="236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5">
        <f ca="1">COUNTIFS(INDIRECT(Data!$J$2),"&lt;&gt;")</f>
        <v>0</v>
      </c>
      <c r="AQ2712" s="45">
        <f ca="1">COUNTIFS(INDIRECT(Data!$J$2),"P")</f>
        <v>0</v>
      </c>
      <c r="AR2712" s="45">
        <f ca="1">COUNTIFS(INDIRECT(Data!$J$2),"A")</f>
        <v>0</v>
      </c>
      <c r="AS2712" s="46">
        <f ca="1">COUNTIFS(INDIRECT(Data!$J$2),"L")</f>
        <v>0</v>
      </c>
      <c r="AT2712" s="47" t="str">
        <f ca="1">IFERROR(Attd_Sheet[[#This Row],[Classes Attended]]/Attd_Sheet[[#This Row],[Column1]],"")</f>
        <v/>
      </c>
      <c r="AU2712" s="26"/>
    </row>
    <row r="2713" spans="1:47" hidden="1" x14ac:dyDescent="0.25">
      <c r="A2713" s="42">
        <f>COUNTIFS(Attd_Sheet[Student ID],Attd_Sheet[[#This Row],[Student ID]])</f>
        <v>0</v>
      </c>
      <c r="B2713" s="13"/>
      <c r="C2713" s="13"/>
      <c r="D2713" s="76"/>
      <c r="E2713" s="75"/>
      <c r="F2713" s="15"/>
      <c r="G2713" s="78"/>
      <c r="H2713" s="15"/>
      <c r="I2713" s="193"/>
      <c r="J2713" s="77"/>
      <c r="K2713" s="4"/>
      <c r="L2713" s="4"/>
      <c r="M2713" s="4"/>
      <c r="N2713" s="185"/>
      <c r="O2713" s="4"/>
      <c r="P2713" s="4"/>
      <c r="Q2713" s="4"/>
      <c r="R2713" s="4"/>
      <c r="S2713" s="4"/>
      <c r="T2713" s="4"/>
      <c r="U2713" s="4"/>
      <c r="V2713" s="4"/>
      <c r="W2713" s="185"/>
      <c r="X2713" s="4"/>
      <c r="Y2713" s="4"/>
      <c r="Z2713" s="4"/>
      <c r="AA2713" s="4"/>
      <c r="AB2713" s="4"/>
      <c r="AC2713" s="4"/>
      <c r="AD2713" s="4"/>
      <c r="AE2713" s="236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5">
        <f ca="1">COUNTIFS(INDIRECT(Data!$J$2),"&lt;&gt;")</f>
        <v>0</v>
      </c>
      <c r="AQ2713" s="45">
        <f ca="1">COUNTIFS(INDIRECT(Data!$J$2),"P")</f>
        <v>0</v>
      </c>
      <c r="AR2713" s="45">
        <f ca="1">COUNTIFS(INDIRECT(Data!$J$2),"A")</f>
        <v>0</v>
      </c>
      <c r="AS2713" s="46">
        <f ca="1">COUNTIFS(INDIRECT(Data!$J$2),"L")</f>
        <v>0</v>
      </c>
      <c r="AT2713" s="47" t="str">
        <f ca="1">IFERROR(Attd_Sheet[[#This Row],[Classes Attended]]/Attd_Sheet[[#This Row],[Column1]],"")</f>
        <v/>
      </c>
      <c r="AU2713" s="26"/>
    </row>
    <row r="2714" spans="1:47" hidden="1" x14ac:dyDescent="0.25">
      <c r="A2714" s="42">
        <f>COUNTIFS(Attd_Sheet[Student ID],Attd_Sheet[[#This Row],[Student ID]])</f>
        <v>0</v>
      </c>
      <c r="B2714" s="13"/>
      <c r="C2714" s="13"/>
      <c r="D2714" s="76"/>
      <c r="E2714" s="75"/>
      <c r="F2714" s="15"/>
      <c r="G2714" s="78"/>
      <c r="H2714" s="15"/>
      <c r="I2714" s="193"/>
      <c r="J2714" s="77"/>
      <c r="K2714" s="4"/>
      <c r="L2714" s="4"/>
      <c r="M2714" s="4"/>
      <c r="N2714" s="185"/>
      <c r="O2714" s="4"/>
      <c r="P2714" s="4"/>
      <c r="Q2714" s="4"/>
      <c r="R2714" s="4"/>
      <c r="S2714" s="4"/>
      <c r="T2714" s="4"/>
      <c r="U2714" s="4"/>
      <c r="V2714" s="4"/>
      <c r="W2714" s="185"/>
      <c r="X2714" s="4"/>
      <c r="Y2714" s="4"/>
      <c r="Z2714" s="4"/>
      <c r="AA2714" s="4"/>
      <c r="AB2714" s="4"/>
      <c r="AC2714" s="4"/>
      <c r="AD2714" s="4"/>
      <c r="AE2714" s="236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5">
        <f ca="1">COUNTIFS(INDIRECT(Data!$J$2),"&lt;&gt;")</f>
        <v>0</v>
      </c>
      <c r="AQ2714" s="45">
        <f ca="1">COUNTIFS(INDIRECT(Data!$J$2),"P")</f>
        <v>0</v>
      </c>
      <c r="AR2714" s="45">
        <f ca="1">COUNTIFS(INDIRECT(Data!$J$2),"A")</f>
        <v>0</v>
      </c>
      <c r="AS2714" s="46">
        <f ca="1">COUNTIFS(INDIRECT(Data!$J$2),"L")</f>
        <v>0</v>
      </c>
      <c r="AT2714" s="47" t="str">
        <f ca="1">IFERROR(Attd_Sheet[[#This Row],[Classes Attended]]/Attd_Sheet[[#This Row],[Column1]],"")</f>
        <v/>
      </c>
      <c r="AU2714" s="26"/>
    </row>
    <row r="2715" spans="1:47" hidden="1" x14ac:dyDescent="0.25">
      <c r="A2715" s="42">
        <f>COUNTIFS(Attd_Sheet[Student ID],Attd_Sheet[[#This Row],[Student ID]])</f>
        <v>0</v>
      </c>
      <c r="B2715" s="13"/>
      <c r="C2715" s="13"/>
      <c r="D2715" s="76"/>
      <c r="E2715" s="75"/>
      <c r="F2715" s="15"/>
      <c r="G2715" s="78"/>
      <c r="H2715" s="15"/>
      <c r="I2715" s="210"/>
      <c r="J2715" s="77"/>
      <c r="K2715" s="4"/>
      <c r="L2715" s="4"/>
      <c r="M2715" s="4"/>
      <c r="N2715" s="185"/>
      <c r="O2715" s="4"/>
      <c r="P2715" s="4"/>
      <c r="Q2715" s="4"/>
      <c r="R2715" s="4"/>
      <c r="S2715" s="4"/>
      <c r="T2715" s="4"/>
      <c r="U2715" s="4"/>
      <c r="V2715" s="4"/>
      <c r="W2715" s="185"/>
      <c r="X2715" s="4"/>
      <c r="Y2715" s="4"/>
      <c r="Z2715" s="4"/>
      <c r="AA2715" s="4"/>
      <c r="AB2715" s="4"/>
      <c r="AC2715" s="4"/>
      <c r="AD2715" s="4"/>
      <c r="AE2715" s="236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5">
        <f ca="1">COUNTIFS(INDIRECT(Data!$J$2),"&lt;&gt;")</f>
        <v>0</v>
      </c>
      <c r="AQ2715" s="45">
        <f ca="1">COUNTIFS(INDIRECT(Data!$J$2),"P")</f>
        <v>0</v>
      </c>
      <c r="AR2715" s="45">
        <f ca="1">COUNTIFS(INDIRECT(Data!$J$2),"A")</f>
        <v>0</v>
      </c>
      <c r="AS2715" s="46">
        <f ca="1">COUNTIFS(INDIRECT(Data!$J$2),"L")</f>
        <v>0</v>
      </c>
      <c r="AT2715" s="47" t="str">
        <f ca="1">IFERROR(Attd_Sheet[[#This Row],[Classes Attended]]/Attd_Sheet[[#This Row],[Column1]],"")</f>
        <v/>
      </c>
      <c r="AU2715" s="26"/>
    </row>
    <row r="2716" spans="1:47" hidden="1" x14ac:dyDescent="0.25">
      <c r="A2716" s="42">
        <f>COUNTIFS(Attd_Sheet[Student ID],Attd_Sheet[[#This Row],[Student ID]])</f>
        <v>0</v>
      </c>
      <c r="B2716" s="13"/>
      <c r="C2716" s="13"/>
      <c r="D2716" s="76"/>
      <c r="E2716" s="75"/>
      <c r="F2716" s="15"/>
      <c r="G2716" s="78"/>
      <c r="H2716" s="15"/>
      <c r="I2716" s="210"/>
      <c r="J2716" s="77"/>
      <c r="K2716" s="4"/>
      <c r="L2716" s="4"/>
      <c r="M2716" s="4"/>
      <c r="N2716" s="185"/>
      <c r="O2716" s="4"/>
      <c r="P2716" s="4"/>
      <c r="Q2716" s="4"/>
      <c r="R2716" s="4"/>
      <c r="S2716" s="4"/>
      <c r="T2716" s="4"/>
      <c r="U2716" s="4"/>
      <c r="V2716" s="4"/>
      <c r="W2716" s="185"/>
      <c r="X2716" s="4"/>
      <c r="Y2716" s="4"/>
      <c r="Z2716" s="4"/>
      <c r="AA2716" s="4"/>
      <c r="AB2716" s="4"/>
      <c r="AC2716" s="4"/>
      <c r="AD2716" s="4"/>
      <c r="AE2716" s="236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5">
        <f ca="1">COUNTIFS(INDIRECT(Data!$J$2),"&lt;&gt;")</f>
        <v>0</v>
      </c>
      <c r="AQ2716" s="45">
        <f ca="1">COUNTIFS(INDIRECT(Data!$J$2),"P")</f>
        <v>0</v>
      </c>
      <c r="AR2716" s="45">
        <f ca="1">COUNTIFS(INDIRECT(Data!$J$2),"A")</f>
        <v>0</v>
      </c>
      <c r="AS2716" s="46">
        <f ca="1">COUNTIFS(INDIRECT(Data!$J$2),"L")</f>
        <v>0</v>
      </c>
      <c r="AT2716" s="47" t="str">
        <f ca="1">IFERROR(Attd_Sheet[[#This Row],[Classes Attended]]/Attd_Sheet[[#This Row],[Column1]],"")</f>
        <v/>
      </c>
      <c r="AU2716" s="26"/>
    </row>
    <row r="2717" spans="1:47" hidden="1" x14ac:dyDescent="0.25">
      <c r="A2717" s="42">
        <f>COUNTIFS(Attd_Sheet[Student ID],Attd_Sheet[[#This Row],[Student ID]])</f>
        <v>0</v>
      </c>
      <c r="B2717" s="13"/>
      <c r="C2717" s="13"/>
      <c r="D2717" s="76"/>
      <c r="E2717" s="75"/>
      <c r="F2717" s="15"/>
      <c r="G2717" s="78"/>
      <c r="H2717" s="15"/>
      <c r="I2717" s="15"/>
      <c r="J2717" s="77"/>
      <c r="K2717" s="4"/>
      <c r="L2717" s="4"/>
      <c r="M2717" s="4"/>
      <c r="N2717" s="185"/>
      <c r="O2717" s="4"/>
      <c r="P2717" s="4"/>
      <c r="Q2717" s="4"/>
      <c r="R2717" s="4"/>
      <c r="S2717" s="4"/>
      <c r="T2717" s="4"/>
      <c r="U2717" s="4"/>
      <c r="V2717" s="4"/>
      <c r="W2717" s="185"/>
      <c r="X2717" s="4"/>
      <c r="Y2717" s="4"/>
      <c r="Z2717" s="4"/>
      <c r="AA2717" s="4"/>
      <c r="AB2717" s="4"/>
      <c r="AC2717" s="4"/>
      <c r="AD2717" s="4"/>
      <c r="AE2717" s="236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5">
        <f ca="1">COUNTIFS(INDIRECT(Data!$J$2),"&lt;&gt;")</f>
        <v>0</v>
      </c>
      <c r="AQ2717" s="45">
        <f ca="1">COUNTIFS(INDIRECT(Data!$J$2),"P")</f>
        <v>0</v>
      </c>
      <c r="AR2717" s="45">
        <f ca="1">COUNTIFS(INDIRECT(Data!$J$2),"A")</f>
        <v>0</v>
      </c>
      <c r="AS2717" s="46">
        <f ca="1">COUNTIFS(INDIRECT(Data!$J$2),"L")</f>
        <v>0</v>
      </c>
      <c r="AT2717" s="47" t="str">
        <f ca="1">IFERROR(Attd_Sheet[[#This Row],[Classes Attended]]/Attd_Sheet[[#This Row],[Column1]],"")</f>
        <v/>
      </c>
      <c r="AU2717" s="26"/>
    </row>
    <row r="2718" spans="1:47" hidden="1" x14ac:dyDescent="0.25">
      <c r="A2718" s="42">
        <f>COUNTIFS(Attd_Sheet[Student ID],Attd_Sheet[[#This Row],[Student ID]])</f>
        <v>0</v>
      </c>
      <c r="B2718" s="13"/>
      <c r="C2718" s="13"/>
      <c r="D2718" s="76"/>
      <c r="E2718" s="75"/>
      <c r="F2718" s="15"/>
      <c r="G2718" s="78"/>
      <c r="H2718" s="15"/>
      <c r="I2718" s="15"/>
      <c r="J2718" s="77"/>
      <c r="K2718" s="4"/>
      <c r="L2718" s="4"/>
      <c r="M2718" s="4"/>
      <c r="N2718" s="185"/>
      <c r="O2718" s="4"/>
      <c r="P2718" s="4"/>
      <c r="Q2718" s="4"/>
      <c r="R2718" s="4"/>
      <c r="S2718" s="4"/>
      <c r="T2718" s="4"/>
      <c r="U2718" s="4"/>
      <c r="V2718" s="4"/>
      <c r="W2718" s="185"/>
      <c r="X2718" s="4"/>
      <c r="Y2718" s="4"/>
      <c r="Z2718" s="4"/>
      <c r="AA2718" s="4"/>
      <c r="AB2718" s="4"/>
      <c r="AC2718" s="4"/>
      <c r="AD2718" s="4"/>
      <c r="AE2718" s="236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5">
        <f ca="1">COUNTIFS(INDIRECT(Data!$J$2),"&lt;&gt;")</f>
        <v>0</v>
      </c>
      <c r="AQ2718" s="45">
        <f ca="1">COUNTIFS(INDIRECT(Data!$J$2),"P")</f>
        <v>0</v>
      </c>
      <c r="AR2718" s="45">
        <f ca="1">COUNTIFS(INDIRECT(Data!$J$2),"A")</f>
        <v>0</v>
      </c>
      <c r="AS2718" s="46">
        <f ca="1">COUNTIFS(INDIRECT(Data!$J$2),"L")</f>
        <v>0</v>
      </c>
      <c r="AT2718" s="47" t="str">
        <f ca="1">IFERROR(Attd_Sheet[[#This Row],[Classes Attended]]/Attd_Sheet[[#This Row],[Column1]],"")</f>
        <v/>
      </c>
      <c r="AU2718" s="26"/>
    </row>
    <row r="2719" spans="1:47" hidden="1" x14ac:dyDescent="0.25">
      <c r="A2719" s="42">
        <f>COUNTIFS(Attd_Sheet[Student ID],Attd_Sheet[[#This Row],[Student ID]])</f>
        <v>0</v>
      </c>
      <c r="B2719" s="13"/>
      <c r="C2719" s="13"/>
      <c r="D2719" s="76"/>
      <c r="E2719" s="75"/>
      <c r="F2719" s="15"/>
      <c r="G2719" s="78"/>
      <c r="H2719" s="15"/>
      <c r="I2719" s="15"/>
      <c r="J2719" s="77"/>
      <c r="K2719" s="4"/>
      <c r="L2719" s="4"/>
      <c r="M2719" s="4"/>
      <c r="N2719" s="185"/>
      <c r="O2719" s="4"/>
      <c r="P2719" s="4"/>
      <c r="Q2719" s="4"/>
      <c r="R2719" s="4"/>
      <c r="S2719" s="4"/>
      <c r="T2719" s="4"/>
      <c r="U2719" s="4"/>
      <c r="V2719" s="4"/>
      <c r="W2719" s="185"/>
      <c r="X2719" s="4"/>
      <c r="Y2719" s="4"/>
      <c r="Z2719" s="4"/>
      <c r="AA2719" s="4"/>
      <c r="AB2719" s="4"/>
      <c r="AC2719" s="4"/>
      <c r="AD2719" s="4"/>
      <c r="AE2719" s="236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5">
        <f ca="1">COUNTIFS(INDIRECT(Data!$J$2),"&lt;&gt;")</f>
        <v>0</v>
      </c>
      <c r="AQ2719" s="45">
        <f ca="1">COUNTIFS(INDIRECT(Data!$J$2),"P")</f>
        <v>0</v>
      </c>
      <c r="AR2719" s="45">
        <f ca="1">COUNTIFS(INDIRECT(Data!$J$2),"A")</f>
        <v>0</v>
      </c>
      <c r="AS2719" s="46">
        <f ca="1">COUNTIFS(INDIRECT(Data!$J$2),"L")</f>
        <v>0</v>
      </c>
      <c r="AT2719" s="47" t="str">
        <f ca="1">IFERROR(Attd_Sheet[[#This Row],[Classes Attended]]/Attd_Sheet[[#This Row],[Column1]],"")</f>
        <v/>
      </c>
      <c r="AU2719" s="26"/>
    </row>
    <row r="2720" spans="1:47" hidden="1" x14ac:dyDescent="0.25">
      <c r="A2720" s="42">
        <f>COUNTIFS(Attd_Sheet[Student ID],Attd_Sheet[[#This Row],[Student ID]])</f>
        <v>0</v>
      </c>
      <c r="B2720" s="13"/>
      <c r="C2720" s="13"/>
      <c r="D2720" s="76"/>
      <c r="E2720" s="75"/>
      <c r="F2720" s="15"/>
      <c r="G2720" s="78"/>
      <c r="H2720" s="15"/>
      <c r="I2720" s="15"/>
      <c r="J2720" s="77"/>
      <c r="K2720" s="4"/>
      <c r="L2720" s="4"/>
      <c r="M2720" s="4"/>
      <c r="N2720" s="185"/>
      <c r="O2720" s="4"/>
      <c r="P2720" s="4"/>
      <c r="Q2720" s="4"/>
      <c r="R2720" s="4"/>
      <c r="S2720" s="4"/>
      <c r="T2720" s="4"/>
      <c r="U2720" s="4"/>
      <c r="V2720" s="4"/>
      <c r="W2720" s="185"/>
      <c r="X2720" s="4"/>
      <c r="Y2720" s="4"/>
      <c r="Z2720" s="4"/>
      <c r="AA2720" s="4"/>
      <c r="AB2720" s="4"/>
      <c r="AC2720" s="4"/>
      <c r="AD2720" s="4"/>
      <c r="AE2720" s="236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5">
        <f ca="1">COUNTIFS(INDIRECT(Data!$J$2),"&lt;&gt;")</f>
        <v>0</v>
      </c>
      <c r="AQ2720" s="45">
        <f ca="1">COUNTIFS(INDIRECT(Data!$J$2),"P")</f>
        <v>0</v>
      </c>
      <c r="AR2720" s="45">
        <f ca="1">COUNTIFS(INDIRECT(Data!$J$2),"A")</f>
        <v>0</v>
      </c>
      <c r="AS2720" s="46">
        <f ca="1">COUNTIFS(INDIRECT(Data!$J$2),"L")</f>
        <v>0</v>
      </c>
      <c r="AT2720" s="47" t="str">
        <f ca="1">IFERROR(Attd_Sheet[[#This Row],[Classes Attended]]/Attd_Sheet[[#This Row],[Column1]],"")</f>
        <v/>
      </c>
      <c r="AU2720" s="26"/>
    </row>
    <row r="2721" spans="1:47" hidden="1" x14ac:dyDescent="0.25">
      <c r="A2721" s="42">
        <f>COUNTIFS(Attd_Sheet[Student ID],Attd_Sheet[[#This Row],[Student ID]])</f>
        <v>0</v>
      </c>
      <c r="B2721" s="13"/>
      <c r="C2721" s="13"/>
      <c r="D2721" s="76"/>
      <c r="E2721" s="75"/>
      <c r="F2721" s="15"/>
      <c r="G2721" s="78"/>
      <c r="H2721" s="15"/>
      <c r="I2721" s="15"/>
      <c r="J2721" s="77"/>
      <c r="K2721" s="4"/>
      <c r="L2721" s="4"/>
      <c r="M2721" s="4"/>
      <c r="N2721" s="185"/>
      <c r="O2721" s="4"/>
      <c r="P2721" s="4"/>
      <c r="Q2721" s="4"/>
      <c r="R2721" s="4"/>
      <c r="S2721" s="4"/>
      <c r="T2721" s="4"/>
      <c r="U2721" s="4"/>
      <c r="V2721" s="4"/>
      <c r="W2721" s="185"/>
      <c r="X2721" s="4"/>
      <c r="Y2721" s="4"/>
      <c r="Z2721" s="4"/>
      <c r="AA2721" s="4"/>
      <c r="AB2721" s="4"/>
      <c r="AC2721" s="4"/>
      <c r="AD2721" s="4"/>
      <c r="AE2721" s="236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5">
        <f ca="1">COUNTIFS(INDIRECT(Data!$J$2),"&lt;&gt;")</f>
        <v>0</v>
      </c>
      <c r="AQ2721" s="45">
        <f ca="1">COUNTIFS(INDIRECT(Data!$J$2),"P")</f>
        <v>0</v>
      </c>
      <c r="AR2721" s="45">
        <f ca="1">COUNTIFS(INDIRECT(Data!$J$2),"A")</f>
        <v>0</v>
      </c>
      <c r="AS2721" s="46">
        <f ca="1">COUNTIFS(INDIRECT(Data!$J$2),"L")</f>
        <v>0</v>
      </c>
      <c r="AT2721" s="47" t="str">
        <f ca="1">IFERROR(Attd_Sheet[[#This Row],[Classes Attended]]/Attd_Sheet[[#This Row],[Column1]],"")</f>
        <v/>
      </c>
      <c r="AU2721" s="26"/>
    </row>
    <row r="2722" spans="1:47" hidden="1" x14ac:dyDescent="0.25">
      <c r="A2722" s="42">
        <f>COUNTIFS(Attd_Sheet[Student ID],Attd_Sheet[[#This Row],[Student ID]])</f>
        <v>0</v>
      </c>
      <c r="B2722" s="13"/>
      <c r="C2722" s="13"/>
      <c r="D2722" s="76"/>
      <c r="E2722" s="75"/>
      <c r="F2722" s="15"/>
      <c r="G2722" s="78"/>
      <c r="H2722" s="15"/>
      <c r="I2722" s="15"/>
      <c r="J2722" s="77"/>
      <c r="K2722" s="4"/>
      <c r="L2722" s="4"/>
      <c r="M2722" s="4"/>
      <c r="N2722" s="185"/>
      <c r="O2722" s="4"/>
      <c r="P2722" s="4"/>
      <c r="Q2722" s="4"/>
      <c r="R2722" s="4"/>
      <c r="S2722" s="4"/>
      <c r="T2722" s="4"/>
      <c r="U2722" s="4"/>
      <c r="V2722" s="4"/>
      <c r="W2722" s="185"/>
      <c r="X2722" s="4"/>
      <c r="Y2722" s="4"/>
      <c r="Z2722" s="4"/>
      <c r="AA2722" s="4"/>
      <c r="AB2722" s="4"/>
      <c r="AC2722" s="4"/>
      <c r="AD2722" s="4"/>
      <c r="AE2722" s="236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5">
        <f ca="1">COUNTIFS(INDIRECT(Data!$J$2),"&lt;&gt;")</f>
        <v>0</v>
      </c>
      <c r="AQ2722" s="45">
        <f ca="1">COUNTIFS(INDIRECT(Data!$J$2),"P")</f>
        <v>0</v>
      </c>
      <c r="AR2722" s="45">
        <f ca="1">COUNTIFS(INDIRECT(Data!$J$2),"A")</f>
        <v>0</v>
      </c>
      <c r="AS2722" s="46">
        <f ca="1">COUNTIFS(INDIRECT(Data!$J$2),"L")</f>
        <v>0</v>
      </c>
      <c r="AT2722" s="47" t="str">
        <f ca="1">IFERROR(Attd_Sheet[[#This Row],[Classes Attended]]/Attd_Sheet[[#This Row],[Column1]],"")</f>
        <v/>
      </c>
      <c r="AU2722" s="26"/>
    </row>
    <row r="2723" spans="1:47" hidden="1" x14ac:dyDescent="0.25">
      <c r="A2723" s="42">
        <f>COUNTIFS(Attd_Sheet[Student ID],Attd_Sheet[[#This Row],[Student ID]])</f>
        <v>0</v>
      </c>
      <c r="B2723" s="13"/>
      <c r="C2723" s="13"/>
      <c r="D2723" s="76"/>
      <c r="E2723" s="75"/>
      <c r="F2723" s="15"/>
      <c r="G2723" s="78"/>
      <c r="H2723" s="15"/>
      <c r="I2723" s="15"/>
      <c r="J2723" s="77"/>
      <c r="K2723" s="4"/>
      <c r="L2723" s="4"/>
      <c r="M2723" s="4"/>
      <c r="N2723" s="185"/>
      <c r="O2723" s="4"/>
      <c r="P2723" s="4"/>
      <c r="Q2723" s="4"/>
      <c r="R2723" s="4"/>
      <c r="S2723" s="4"/>
      <c r="T2723" s="4"/>
      <c r="U2723" s="4"/>
      <c r="V2723" s="4"/>
      <c r="W2723" s="185"/>
      <c r="X2723" s="4"/>
      <c r="Y2723" s="4"/>
      <c r="Z2723" s="4"/>
      <c r="AA2723" s="4"/>
      <c r="AB2723" s="4"/>
      <c r="AC2723" s="4"/>
      <c r="AD2723" s="4"/>
      <c r="AE2723" s="236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5">
        <f ca="1">COUNTIFS(INDIRECT(Data!$J$2),"&lt;&gt;")</f>
        <v>0</v>
      </c>
      <c r="AQ2723" s="45">
        <f ca="1">COUNTIFS(INDIRECT(Data!$J$2),"P")</f>
        <v>0</v>
      </c>
      <c r="AR2723" s="45">
        <f ca="1">COUNTIFS(INDIRECT(Data!$J$2),"A")</f>
        <v>0</v>
      </c>
      <c r="AS2723" s="46">
        <f ca="1">COUNTIFS(INDIRECT(Data!$J$2),"L")</f>
        <v>0</v>
      </c>
      <c r="AT2723" s="47" t="str">
        <f ca="1">IFERROR(Attd_Sheet[[#This Row],[Classes Attended]]/Attd_Sheet[[#This Row],[Column1]],"")</f>
        <v/>
      </c>
      <c r="AU2723" s="26"/>
    </row>
    <row r="2724" spans="1:47" hidden="1" x14ac:dyDescent="0.25">
      <c r="A2724" s="42">
        <f>COUNTIFS(Attd_Sheet[Student ID],Attd_Sheet[[#This Row],[Student ID]])</f>
        <v>0</v>
      </c>
      <c r="B2724" s="13"/>
      <c r="C2724" s="13"/>
      <c r="D2724" s="76"/>
      <c r="E2724" s="75"/>
      <c r="F2724" s="15"/>
      <c r="G2724" s="78"/>
      <c r="H2724" s="15"/>
      <c r="I2724" s="15"/>
      <c r="J2724" s="77"/>
      <c r="K2724" s="4"/>
      <c r="L2724" s="4"/>
      <c r="M2724" s="4"/>
      <c r="N2724" s="185"/>
      <c r="O2724" s="4"/>
      <c r="P2724" s="4"/>
      <c r="Q2724" s="4"/>
      <c r="R2724" s="4"/>
      <c r="S2724" s="4"/>
      <c r="T2724" s="4"/>
      <c r="U2724" s="4"/>
      <c r="V2724" s="4"/>
      <c r="W2724" s="185"/>
      <c r="X2724" s="4"/>
      <c r="Y2724" s="4"/>
      <c r="Z2724" s="4"/>
      <c r="AA2724" s="4"/>
      <c r="AB2724" s="4"/>
      <c r="AC2724" s="4"/>
      <c r="AD2724" s="4"/>
      <c r="AE2724" s="236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5">
        <f ca="1">COUNTIFS(INDIRECT(Data!$J$2),"&lt;&gt;")</f>
        <v>0</v>
      </c>
      <c r="AQ2724" s="45">
        <f ca="1">COUNTIFS(INDIRECT(Data!$J$2),"P")</f>
        <v>0</v>
      </c>
      <c r="AR2724" s="45">
        <f ca="1">COUNTIFS(INDIRECT(Data!$J$2),"A")</f>
        <v>0</v>
      </c>
      <c r="AS2724" s="46">
        <f ca="1">COUNTIFS(INDIRECT(Data!$J$2),"L")</f>
        <v>0</v>
      </c>
      <c r="AT2724" s="47" t="str">
        <f ca="1">IFERROR(Attd_Sheet[[#This Row],[Classes Attended]]/Attd_Sheet[[#This Row],[Column1]],"")</f>
        <v/>
      </c>
      <c r="AU2724" s="26"/>
    </row>
    <row r="2725" spans="1:47" hidden="1" x14ac:dyDescent="0.25">
      <c r="A2725" s="42">
        <f>COUNTIFS(Attd_Sheet[Student ID],Attd_Sheet[[#This Row],[Student ID]])</f>
        <v>0</v>
      </c>
      <c r="B2725" s="13"/>
      <c r="C2725" s="13"/>
      <c r="D2725" s="76"/>
      <c r="E2725" s="75"/>
      <c r="F2725" s="15"/>
      <c r="G2725" s="78"/>
      <c r="H2725" s="15"/>
      <c r="I2725" s="15"/>
      <c r="J2725" s="77"/>
      <c r="K2725" s="4"/>
      <c r="L2725" s="4"/>
      <c r="M2725" s="4"/>
      <c r="N2725" s="185"/>
      <c r="O2725" s="4"/>
      <c r="P2725" s="4"/>
      <c r="Q2725" s="4"/>
      <c r="R2725" s="4"/>
      <c r="S2725" s="4"/>
      <c r="T2725" s="4"/>
      <c r="U2725" s="4"/>
      <c r="V2725" s="4"/>
      <c r="W2725" s="185"/>
      <c r="X2725" s="4"/>
      <c r="Y2725" s="4"/>
      <c r="Z2725" s="4"/>
      <c r="AA2725" s="4"/>
      <c r="AB2725" s="4"/>
      <c r="AC2725" s="4"/>
      <c r="AD2725" s="4"/>
      <c r="AE2725" s="236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5">
        <f ca="1">COUNTIFS(INDIRECT(Data!$J$2),"&lt;&gt;")</f>
        <v>0</v>
      </c>
      <c r="AQ2725" s="45">
        <f ca="1">COUNTIFS(INDIRECT(Data!$J$2),"P")</f>
        <v>0</v>
      </c>
      <c r="AR2725" s="45">
        <f ca="1">COUNTIFS(INDIRECT(Data!$J$2),"A")</f>
        <v>0</v>
      </c>
      <c r="AS2725" s="46">
        <f ca="1">COUNTIFS(INDIRECT(Data!$J$2),"L")</f>
        <v>0</v>
      </c>
      <c r="AT2725" s="47" t="str">
        <f ca="1">IFERROR(Attd_Sheet[[#This Row],[Classes Attended]]/Attd_Sheet[[#This Row],[Column1]],"")</f>
        <v/>
      </c>
      <c r="AU2725" s="26"/>
    </row>
    <row r="2726" spans="1:47" hidden="1" x14ac:dyDescent="0.25">
      <c r="A2726" s="42">
        <f>COUNTIFS(Attd_Sheet[Student ID],Attd_Sheet[[#This Row],[Student ID]])</f>
        <v>0</v>
      </c>
      <c r="B2726" s="13"/>
      <c r="C2726" s="13"/>
      <c r="D2726" s="76"/>
      <c r="E2726" s="75"/>
      <c r="F2726" s="15"/>
      <c r="G2726" s="78"/>
      <c r="H2726" s="15"/>
      <c r="I2726" s="15"/>
      <c r="J2726" s="77"/>
      <c r="K2726" s="4"/>
      <c r="L2726" s="4"/>
      <c r="M2726" s="4"/>
      <c r="N2726" s="185"/>
      <c r="O2726" s="4"/>
      <c r="P2726" s="4"/>
      <c r="Q2726" s="4"/>
      <c r="R2726" s="4"/>
      <c r="S2726" s="4"/>
      <c r="T2726" s="4"/>
      <c r="U2726" s="4"/>
      <c r="V2726" s="4"/>
      <c r="W2726" s="185"/>
      <c r="X2726" s="4"/>
      <c r="Y2726" s="4"/>
      <c r="Z2726" s="4"/>
      <c r="AA2726" s="4"/>
      <c r="AB2726" s="4"/>
      <c r="AC2726" s="4"/>
      <c r="AD2726" s="4"/>
      <c r="AE2726" s="236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5">
        <f ca="1">COUNTIFS(INDIRECT(Data!$J$2),"&lt;&gt;")</f>
        <v>0</v>
      </c>
      <c r="AQ2726" s="45">
        <f ca="1">COUNTIFS(INDIRECT(Data!$J$2),"P")</f>
        <v>0</v>
      </c>
      <c r="AR2726" s="45">
        <f ca="1">COUNTIFS(INDIRECT(Data!$J$2),"A")</f>
        <v>0</v>
      </c>
      <c r="AS2726" s="46">
        <f ca="1">COUNTIFS(INDIRECT(Data!$J$2),"L")</f>
        <v>0</v>
      </c>
      <c r="AT2726" s="47" t="str">
        <f ca="1">IFERROR(Attd_Sheet[[#This Row],[Classes Attended]]/Attd_Sheet[[#This Row],[Column1]],"")</f>
        <v/>
      </c>
      <c r="AU2726" s="26"/>
    </row>
    <row r="2727" spans="1:47" hidden="1" x14ac:dyDescent="0.25">
      <c r="A2727" s="42">
        <f>COUNTIFS(Attd_Sheet[Student ID],Attd_Sheet[[#This Row],[Student ID]])</f>
        <v>0</v>
      </c>
      <c r="B2727" s="13"/>
      <c r="C2727" s="13"/>
      <c r="D2727" s="76"/>
      <c r="E2727" s="75"/>
      <c r="F2727" s="15"/>
      <c r="G2727" s="78"/>
      <c r="H2727" s="15"/>
      <c r="I2727" s="15"/>
      <c r="J2727" s="77"/>
      <c r="K2727" s="4"/>
      <c r="L2727" s="4"/>
      <c r="M2727" s="4"/>
      <c r="N2727" s="185"/>
      <c r="O2727" s="4"/>
      <c r="P2727" s="4"/>
      <c r="Q2727" s="4"/>
      <c r="R2727" s="4"/>
      <c r="S2727" s="4"/>
      <c r="T2727" s="4"/>
      <c r="U2727" s="4"/>
      <c r="V2727" s="4"/>
      <c r="W2727" s="185"/>
      <c r="X2727" s="4"/>
      <c r="Y2727" s="4"/>
      <c r="Z2727" s="4"/>
      <c r="AA2727" s="4"/>
      <c r="AB2727" s="4"/>
      <c r="AC2727" s="4"/>
      <c r="AD2727" s="4"/>
      <c r="AE2727" s="236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5">
        <f ca="1">COUNTIFS(INDIRECT(Data!$J$2),"&lt;&gt;")</f>
        <v>0</v>
      </c>
      <c r="AQ2727" s="45">
        <f ca="1">COUNTIFS(INDIRECT(Data!$J$2),"P")</f>
        <v>0</v>
      </c>
      <c r="AR2727" s="45">
        <f ca="1">COUNTIFS(INDIRECT(Data!$J$2),"A")</f>
        <v>0</v>
      </c>
      <c r="AS2727" s="46">
        <f ca="1">COUNTIFS(INDIRECT(Data!$J$2),"L")</f>
        <v>0</v>
      </c>
      <c r="AT2727" s="47" t="str">
        <f ca="1">IFERROR(Attd_Sheet[[#This Row],[Classes Attended]]/Attd_Sheet[[#This Row],[Column1]],"")</f>
        <v/>
      </c>
      <c r="AU2727" s="26"/>
    </row>
    <row r="2728" spans="1:47" hidden="1" x14ac:dyDescent="0.25">
      <c r="A2728" s="42">
        <f>COUNTIFS(Attd_Sheet[Student ID],Attd_Sheet[[#This Row],[Student ID]])</f>
        <v>0</v>
      </c>
      <c r="B2728" s="13"/>
      <c r="C2728" s="13"/>
      <c r="D2728" s="76"/>
      <c r="E2728" s="75"/>
      <c r="F2728" s="15"/>
      <c r="G2728" s="78"/>
      <c r="H2728" s="15"/>
      <c r="I2728" s="15"/>
      <c r="J2728" s="77"/>
      <c r="K2728" s="4"/>
      <c r="L2728" s="4"/>
      <c r="M2728" s="4"/>
      <c r="N2728" s="185"/>
      <c r="O2728" s="4"/>
      <c r="P2728" s="4"/>
      <c r="Q2728" s="4"/>
      <c r="R2728" s="4"/>
      <c r="S2728" s="4"/>
      <c r="T2728" s="4"/>
      <c r="U2728" s="4"/>
      <c r="V2728" s="4"/>
      <c r="W2728" s="185"/>
      <c r="X2728" s="4"/>
      <c r="Y2728" s="4"/>
      <c r="Z2728" s="4"/>
      <c r="AA2728" s="4"/>
      <c r="AB2728" s="4"/>
      <c r="AC2728" s="4"/>
      <c r="AD2728" s="4"/>
      <c r="AE2728" s="236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5">
        <f ca="1">COUNTIFS(INDIRECT(Data!$J$2),"&lt;&gt;")</f>
        <v>0</v>
      </c>
      <c r="AQ2728" s="45">
        <f ca="1">COUNTIFS(INDIRECT(Data!$J$2),"P")</f>
        <v>0</v>
      </c>
      <c r="AR2728" s="45">
        <f ca="1">COUNTIFS(INDIRECT(Data!$J$2),"A")</f>
        <v>0</v>
      </c>
      <c r="AS2728" s="46">
        <f ca="1">COUNTIFS(INDIRECT(Data!$J$2),"L")</f>
        <v>0</v>
      </c>
      <c r="AT2728" s="47" t="str">
        <f ca="1">IFERROR(Attd_Sheet[[#This Row],[Classes Attended]]/Attd_Sheet[[#This Row],[Column1]],"")</f>
        <v/>
      </c>
      <c r="AU2728" s="26"/>
    </row>
    <row r="2729" spans="1:47" hidden="1" x14ac:dyDescent="0.25">
      <c r="A2729" s="42">
        <f>COUNTIFS(Attd_Sheet[Student ID],Attd_Sheet[[#This Row],[Student ID]])</f>
        <v>0</v>
      </c>
      <c r="B2729" s="13"/>
      <c r="C2729" s="13"/>
      <c r="D2729" s="76"/>
      <c r="E2729" s="75"/>
      <c r="F2729" s="15"/>
      <c r="G2729" s="78"/>
      <c r="H2729" s="15"/>
      <c r="I2729" s="15"/>
      <c r="J2729" s="77"/>
      <c r="K2729" s="4"/>
      <c r="L2729" s="4"/>
      <c r="M2729" s="4"/>
      <c r="N2729" s="185"/>
      <c r="O2729" s="4"/>
      <c r="P2729" s="4"/>
      <c r="Q2729" s="4"/>
      <c r="R2729" s="4"/>
      <c r="S2729" s="4"/>
      <c r="T2729" s="4"/>
      <c r="U2729" s="4"/>
      <c r="V2729" s="4"/>
      <c r="W2729" s="185"/>
      <c r="X2729" s="4"/>
      <c r="Y2729" s="4"/>
      <c r="Z2729" s="4"/>
      <c r="AA2729" s="4"/>
      <c r="AB2729" s="4"/>
      <c r="AC2729" s="4"/>
      <c r="AD2729" s="4"/>
      <c r="AE2729" s="236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5">
        <f ca="1">COUNTIFS(INDIRECT(Data!$J$2),"&lt;&gt;")</f>
        <v>0</v>
      </c>
      <c r="AQ2729" s="45">
        <f ca="1">COUNTIFS(INDIRECT(Data!$J$2),"P")</f>
        <v>0</v>
      </c>
      <c r="AR2729" s="45">
        <f ca="1">COUNTIFS(INDIRECT(Data!$J$2),"A")</f>
        <v>0</v>
      </c>
      <c r="AS2729" s="46">
        <f ca="1">COUNTIFS(INDIRECT(Data!$J$2),"L")</f>
        <v>0</v>
      </c>
      <c r="AT2729" s="47" t="str">
        <f ca="1">IFERROR(Attd_Sheet[[#This Row],[Classes Attended]]/Attd_Sheet[[#This Row],[Column1]],"")</f>
        <v/>
      </c>
      <c r="AU2729" s="26"/>
    </row>
    <row r="2730" spans="1:47" hidden="1" x14ac:dyDescent="0.25">
      <c r="A2730" s="42">
        <f>COUNTIFS(Attd_Sheet[Student ID],Attd_Sheet[[#This Row],[Student ID]])</f>
        <v>0</v>
      </c>
      <c r="B2730" s="13"/>
      <c r="C2730" s="13"/>
      <c r="D2730" s="76"/>
      <c r="E2730" s="75"/>
      <c r="F2730" s="15"/>
      <c r="G2730" s="78"/>
      <c r="H2730" s="15"/>
      <c r="I2730" s="15"/>
      <c r="J2730" s="77"/>
      <c r="K2730" s="4"/>
      <c r="L2730" s="4"/>
      <c r="M2730" s="4"/>
      <c r="N2730" s="185"/>
      <c r="O2730" s="4"/>
      <c r="P2730" s="4"/>
      <c r="Q2730" s="4"/>
      <c r="R2730" s="4"/>
      <c r="S2730" s="4"/>
      <c r="T2730" s="4"/>
      <c r="U2730" s="4"/>
      <c r="V2730" s="4"/>
      <c r="W2730" s="185"/>
      <c r="X2730" s="4"/>
      <c r="Y2730" s="4"/>
      <c r="Z2730" s="4"/>
      <c r="AA2730" s="4"/>
      <c r="AB2730" s="4"/>
      <c r="AC2730" s="4"/>
      <c r="AD2730" s="4"/>
      <c r="AE2730" s="236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5">
        <f ca="1">COUNTIFS(INDIRECT(Data!$J$2),"&lt;&gt;")</f>
        <v>0</v>
      </c>
      <c r="AQ2730" s="45">
        <f ca="1">COUNTIFS(INDIRECT(Data!$J$2),"P")</f>
        <v>0</v>
      </c>
      <c r="AR2730" s="45">
        <f ca="1">COUNTIFS(INDIRECT(Data!$J$2),"A")</f>
        <v>0</v>
      </c>
      <c r="AS2730" s="46">
        <f ca="1">COUNTIFS(INDIRECT(Data!$J$2),"L")</f>
        <v>0</v>
      </c>
      <c r="AT2730" s="47" t="str">
        <f ca="1">IFERROR(Attd_Sheet[[#This Row],[Classes Attended]]/Attd_Sheet[[#This Row],[Column1]],"")</f>
        <v/>
      </c>
      <c r="AU2730" s="26"/>
    </row>
    <row r="2731" spans="1:47" hidden="1" x14ac:dyDescent="0.25">
      <c r="A2731" s="42">
        <f>COUNTIFS(Attd_Sheet[Student ID],Attd_Sheet[[#This Row],[Student ID]])</f>
        <v>0</v>
      </c>
      <c r="B2731" s="13"/>
      <c r="C2731" s="13"/>
      <c r="D2731" s="76"/>
      <c r="E2731" s="75"/>
      <c r="F2731" s="15"/>
      <c r="G2731" s="78"/>
      <c r="H2731" s="15"/>
      <c r="I2731" s="15"/>
      <c r="J2731" s="77"/>
      <c r="K2731" s="4"/>
      <c r="L2731" s="4"/>
      <c r="M2731" s="4"/>
      <c r="N2731" s="185"/>
      <c r="O2731" s="4"/>
      <c r="P2731" s="4"/>
      <c r="Q2731" s="4"/>
      <c r="R2731" s="4"/>
      <c r="S2731" s="4"/>
      <c r="T2731" s="4"/>
      <c r="U2731" s="4"/>
      <c r="V2731" s="4"/>
      <c r="W2731" s="185"/>
      <c r="X2731" s="4"/>
      <c r="Y2731" s="4"/>
      <c r="Z2731" s="4"/>
      <c r="AA2731" s="4"/>
      <c r="AB2731" s="4"/>
      <c r="AC2731" s="4"/>
      <c r="AD2731" s="4"/>
      <c r="AE2731" s="236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5">
        <f ca="1">COUNTIFS(INDIRECT(Data!$J$2),"&lt;&gt;")</f>
        <v>0</v>
      </c>
      <c r="AQ2731" s="45">
        <f ca="1">COUNTIFS(INDIRECT(Data!$J$2),"P")</f>
        <v>0</v>
      </c>
      <c r="AR2731" s="45">
        <f ca="1">COUNTIFS(INDIRECT(Data!$J$2),"A")</f>
        <v>0</v>
      </c>
      <c r="AS2731" s="46">
        <f ca="1">COUNTIFS(INDIRECT(Data!$J$2),"L")</f>
        <v>0</v>
      </c>
      <c r="AT2731" s="47" t="str">
        <f ca="1">IFERROR(Attd_Sheet[[#This Row],[Classes Attended]]/Attd_Sheet[[#This Row],[Column1]],"")</f>
        <v/>
      </c>
      <c r="AU2731" s="26"/>
    </row>
    <row r="2732" spans="1:47" hidden="1" x14ac:dyDescent="0.25">
      <c r="A2732" s="42">
        <f>COUNTIFS(Attd_Sheet[Student ID],Attd_Sheet[[#This Row],[Student ID]])</f>
        <v>0</v>
      </c>
      <c r="B2732" s="13"/>
      <c r="C2732" s="13"/>
      <c r="D2732" s="76"/>
      <c r="E2732" s="75"/>
      <c r="F2732" s="15"/>
      <c r="G2732" s="78"/>
      <c r="H2732" s="15"/>
      <c r="I2732" s="15"/>
      <c r="J2732" s="77"/>
      <c r="K2732" s="4"/>
      <c r="L2732" s="4"/>
      <c r="M2732" s="4"/>
      <c r="N2732" s="185"/>
      <c r="O2732" s="4"/>
      <c r="P2732" s="4"/>
      <c r="Q2732" s="4"/>
      <c r="R2732" s="4"/>
      <c r="S2732" s="4"/>
      <c r="T2732" s="4"/>
      <c r="U2732" s="4"/>
      <c r="V2732" s="4"/>
      <c r="W2732" s="185"/>
      <c r="X2732" s="4"/>
      <c r="Y2732" s="4"/>
      <c r="Z2732" s="4"/>
      <c r="AA2732" s="4"/>
      <c r="AB2732" s="4"/>
      <c r="AC2732" s="4"/>
      <c r="AD2732" s="4"/>
      <c r="AE2732" s="236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5">
        <f ca="1">COUNTIFS(INDIRECT(Data!$J$2),"&lt;&gt;")</f>
        <v>0</v>
      </c>
      <c r="AQ2732" s="45">
        <f ca="1">COUNTIFS(INDIRECT(Data!$J$2),"P")</f>
        <v>0</v>
      </c>
      <c r="AR2732" s="45">
        <f ca="1">COUNTIFS(INDIRECT(Data!$J$2),"A")</f>
        <v>0</v>
      </c>
      <c r="AS2732" s="46">
        <f ca="1">COUNTIFS(INDIRECT(Data!$J$2),"L")</f>
        <v>0</v>
      </c>
      <c r="AT2732" s="47" t="str">
        <f ca="1">IFERROR(Attd_Sheet[[#This Row],[Classes Attended]]/Attd_Sheet[[#This Row],[Column1]],"")</f>
        <v/>
      </c>
      <c r="AU2732" s="26"/>
    </row>
    <row r="2733" spans="1:47" hidden="1" x14ac:dyDescent="0.25">
      <c r="A2733" s="42">
        <f>COUNTIFS(Attd_Sheet[Student ID],Attd_Sheet[[#This Row],[Student ID]])</f>
        <v>0</v>
      </c>
      <c r="B2733" s="13"/>
      <c r="C2733" s="13"/>
      <c r="D2733" s="76"/>
      <c r="E2733" s="75"/>
      <c r="F2733" s="15"/>
      <c r="G2733" s="78"/>
      <c r="H2733" s="15"/>
      <c r="I2733" s="15"/>
      <c r="J2733" s="77"/>
      <c r="K2733" s="4"/>
      <c r="L2733" s="4"/>
      <c r="M2733" s="4"/>
      <c r="N2733" s="185"/>
      <c r="O2733" s="4"/>
      <c r="P2733" s="4"/>
      <c r="Q2733" s="4"/>
      <c r="R2733" s="4"/>
      <c r="S2733" s="4"/>
      <c r="T2733" s="4"/>
      <c r="U2733" s="4"/>
      <c r="V2733" s="4"/>
      <c r="W2733" s="185"/>
      <c r="X2733" s="4"/>
      <c r="Y2733" s="4"/>
      <c r="Z2733" s="4"/>
      <c r="AA2733" s="4"/>
      <c r="AB2733" s="4"/>
      <c r="AC2733" s="4"/>
      <c r="AD2733" s="4"/>
      <c r="AE2733" s="236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5">
        <f ca="1">COUNTIFS(INDIRECT(Data!$J$2),"&lt;&gt;")</f>
        <v>0</v>
      </c>
      <c r="AQ2733" s="45">
        <f ca="1">COUNTIFS(INDIRECT(Data!$J$2),"P")</f>
        <v>0</v>
      </c>
      <c r="AR2733" s="45">
        <f ca="1">COUNTIFS(INDIRECT(Data!$J$2),"A")</f>
        <v>0</v>
      </c>
      <c r="AS2733" s="46">
        <f ca="1">COUNTIFS(INDIRECT(Data!$J$2),"L")</f>
        <v>0</v>
      </c>
      <c r="AT2733" s="47" t="str">
        <f ca="1">IFERROR(Attd_Sheet[[#This Row],[Classes Attended]]/Attd_Sheet[[#This Row],[Column1]],"")</f>
        <v/>
      </c>
      <c r="AU2733" s="26"/>
    </row>
    <row r="2734" spans="1:47" hidden="1" x14ac:dyDescent="0.25">
      <c r="A2734" s="42">
        <f>COUNTIFS(Attd_Sheet[Student ID],Attd_Sheet[[#This Row],[Student ID]])</f>
        <v>0</v>
      </c>
      <c r="B2734" s="13"/>
      <c r="C2734" s="13"/>
      <c r="D2734" s="76"/>
      <c r="E2734" s="75"/>
      <c r="F2734" s="15"/>
      <c r="G2734" s="78"/>
      <c r="H2734" s="15"/>
      <c r="I2734" s="15"/>
      <c r="J2734" s="77"/>
      <c r="K2734" s="4"/>
      <c r="L2734" s="4"/>
      <c r="M2734" s="4"/>
      <c r="N2734" s="185"/>
      <c r="O2734" s="4"/>
      <c r="P2734" s="4"/>
      <c r="Q2734" s="4"/>
      <c r="R2734" s="4"/>
      <c r="S2734" s="4"/>
      <c r="T2734" s="4"/>
      <c r="U2734" s="4"/>
      <c r="V2734" s="4"/>
      <c r="W2734" s="185"/>
      <c r="X2734" s="4"/>
      <c r="Y2734" s="4"/>
      <c r="Z2734" s="4"/>
      <c r="AA2734" s="4"/>
      <c r="AB2734" s="4"/>
      <c r="AC2734" s="4"/>
      <c r="AD2734" s="4"/>
      <c r="AE2734" s="236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5">
        <f ca="1">COUNTIFS(INDIRECT(Data!$J$2),"&lt;&gt;")</f>
        <v>0</v>
      </c>
      <c r="AQ2734" s="45">
        <f ca="1">COUNTIFS(INDIRECT(Data!$J$2),"P")</f>
        <v>0</v>
      </c>
      <c r="AR2734" s="45">
        <f ca="1">COUNTIFS(INDIRECT(Data!$J$2),"A")</f>
        <v>0</v>
      </c>
      <c r="AS2734" s="46">
        <f ca="1">COUNTIFS(INDIRECT(Data!$J$2),"L")</f>
        <v>0</v>
      </c>
      <c r="AT2734" s="47" t="str">
        <f ca="1">IFERROR(Attd_Sheet[[#This Row],[Classes Attended]]/Attd_Sheet[[#This Row],[Column1]],"")</f>
        <v/>
      </c>
      <c r="AU2734" s="26"/>
    </row>
    <row r="2735" spans="1:47" hidden="1" x14ac:dyDescent="0.25">
      <c r="A2735" s="42">
        <f>COUNTIFS(Attd_Sheet[Student ID],Attd_Sheet[[#This Row],[Student ID]])</f>
        <v>0</v>
      </c>
      <c r="B2735" s="13"/>
      <c r="C2735" s="13"/>
      <c r="D2735" s="76"/>
      <c r="E2735" s="75"/>
      <c r="F2735" s="15"/>
      <c r="G2735" s="78"/>
      <c r="H2735" s="15"/>
      <c r="I2735" s="15"/>
      <c r="J2735" s="77"/>
      <c r="K2735" s="4"/>
      <c r="L2735" s="4"/>
      <c r="M2735" s="4"/>
      <c r="N2735" s="185"/>
      <c r="O2735" s="4"/>
      <c r="P2735" s="4"/>
      <c r="Q2735" s="4"/>
      <c r="R2735" s="4"/>
      <c r="S2735" s="4"/>
      <c r="T2735" s="4"/>
      <c r="U2735" s="4"/>
      <c r="V2735" s="4"/>
      <c r="W2735" s="185"/>
      <c r="X2735" s="4"/>
      <c r="Y2735" s="4"/>
      <c r="Z2735" s="4"/>
      <c r="AA2735" s="4"/>
      <c r="AB2735" s="4"/>
      <c r="AC2735" s="4"/>
      <c r="AD2735" s="4"/>
      <c r="AE2735" s="236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5">
        <f ca="1">COUNTIFS(INDIRECT(Data!$J$2),"&lt;&gt;")</f>
        <v>0</v>
      </c>
      <c r="AQ2735" s="45">
        <f ca="1">COUNTIFS(INDIRECT(Data!$J$2),"P")</f>
        <v>0</v>
      </c>
      <c r="AR2735" s="45">
        <f ca="1">COUNTIFS(INDIRECT(Data!$J$2),"A")</f>
        <v>0</v>
      </c>
      <c r="AS2735" s="46">
        <f ca="1">COUNTIFS(INDIRECT(Data!$J$2),"L")</f>
        <v>0</v>
      </c>
      <c r="AT2735" s="47" t="str">
        <f ca="1">IFERROR(Attd_Sheet[[#This Row],[Classes Attended]]/Attd_Sheet[[#This Row],[Column1]],"")</f>
        <v/>
      </c>
      <c r="AU2735" s="26"/>
    </row>
    <row r="2736" spans="1:47" hidden="1" x14ac:dyDescent="0.25">
      <c r="A2736" s="42">
        <f>COUNTIFS(Attd_Sheet[Student ID],Attd_Sheet[[#This Row],[Student ID]])</f>
        <v>0</v>
      </c>
      <c r="B2736" s="13"/>
      <c r="C2736" s="13"/>
      <c r="D2736" s="76"/>
      <c r="E2736" s="75"/>
      <c r="F2736" s="15"/>
      <c r="G2736" s="78"/>
      <c r="H2736" s="15"/>
      <c r="I2736" s="15"/>
      <c r="J2736" s="77"/>
      <c r="K2736" s="4"/>
      <c r="L2736" s="4"/>
      <c r="M2736" s="4"/>
      <c r="N2736" s="185"/>
      <c r="O2736" s="4"/>
      <c r="P2736" s="4"/>
      <c r="Q2736" s="4"/>
      <c r="R2736" s="4"/>
      <c r="S2736" s="4"/>
      <c r="T2736" s="4"/>
      <c r="U2736" s="4"/>
      <c r="V2736" s="4"/>
      <c r="W2736" s="185"/>
      <c r="X2736" s="4"/>
      <c r="Y2736" s="4"/>
      <c r="Z2736" s="4"/>
      <c r="AA2736" s="4"/>
      <c r="AB2736" s="4"/>
      <c r="AC2736" s="4"/>
      <c r="AD2736" s="4"/>
      <c r="AE2736" s="236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5">
        <f ca="1">COUNTIFS(INDIRECT(Data!$J$2),"&lt;&gt;")</f>
        <v>0</v>
      </c>
      <c r="AQ2736" s="45">
        <f ca="1">COUNTIFS(INDIRECT(Data!$J$2),"P")</f>
        <v>0</v>
      </c>
      <c r="AR2736" s="45">
        <f ca="1">COUNTIFS(INDIRECT(Data!$J$2),"A")</f>
        <v>0</v>
      </c>
      <c r="AS2736" s="46">
        <f ca="1">COUNTIFS(INDIRECT(Data!$J$2),"L")</f>
        <v>0</v>
      </c>
      <c r="AT2736" s="47" t="str">
        <f ca="1">IFERROR(Attd_Sheet[[#This Row],[Classes Attended]]/Attd_Sheet[[#This Row],[Column1]],"")</f>
        <v/>
      </c>
      <c r="AU2736" s="26"/>
    </row>
    <row r="2737" spans="1:47" hidden="1" x14ac:dyDescent="0.25">
      <c r="A2737" s="42">
        <f>COUNTIFS(Attd_Sheet[Student ID],Attd_Sheet[[#This Row],[Student ID]])</f>
        <v>0</v>
      </c>
      <c r="B2737" s="13"/>
      <c r="C2737" s="13"/>
      <c r="D2737" s="76"/>
      <c r="E2737" s="75"/>
      <c r="F2737" s="15"/>
      <c r="G2737" s="78"/>
      <c r="H2737" s="15"/>
      <c r="I2737" s="15"/>
      <c r="J2737" s="77"/>
      <c r="K2737" s="4"/>
      <c r="L2737" s="4"/>
      <c r="M2737" s="4"/>
      <c r="N2737" s="185"/>
      <c r="O2737" s="4"/>
      <c r="P2737" s="4"/>
      <c r="Q2737" s="4"/>
      <c r="R2737" s="4"/>
      <c r="S2737" s="4"/>
      <c r="T2737" s="4"/>
      <c r="U2737" s="4"/>
      <c r="V2737" s="4"/>
      <c r="W2737" s="185"/>
      <c r="X2737" s="4"/>
      <c r="Y2737" s="4"/>
      <c r="Z2737" s="4"/>
      <c r="AA2737" s="4"/>
      <c r="AB2737" s="4"/>
      <c r="AC2737" s="4"/>
      <c r="AD2737" s="4"/>
      <c r="AE2737" s="236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5">
        <f ca="1">COUNTIFS(INDIRECT(Data!$J$2),"&lt;&gt;")</f>
        <v>0</v>
      </c>
      <c r="AQ2737" s="45">
        <f ca="1">COUNTIFS(INDIRECT(Data!$J$2),"P")</f>
        <v>0</v>
      </c>
      <c r="AR2737" s="45">
        <f ca="1">COUNTIFS(INDIRECT(Data!$J$2),"A")</f>
        <v>0</v>
      </c>
      <c r="AS2737" s="46">
        <f ca="1">COUNTIFS(INDIRECT(Data!$J$2),"L")</f>
        <v>0</v>
      </c>
      <c r="AT2737" s="47" t="str">
        <f ca="1">IFERROR(Attd_Sheet[[#This Row],[Classes Attended]]/Attd_Sheet[[#This Row],[Column1]],"")</f>
        <v/>
      </c>
      <c r="AU2737" s="26"/>
    </row>
    <row r="2738" spans="1:47" hidden="1" x14ac:dyDescent="0.25">
      <c r="A2738" s="42">
        <f>COUNTIFS(Attd_Sheet[Student ID],Attd_Sheet[[#This Row],[Student ID]])</f>
        <v>0</v>
      </c>
      <c r="B2738" s="13"/>
      <c r="C2738" s="13"/>
      <c r="D2738" s="76"/>
      <c r="E2738" s="75"/>
      <c r="F2738" s="15"/>
      <c r="G2738" s="78"/>
      <c r="H2738" s="15"/>
      <c r="I2738" s="15"/>
      <c r="J2738" s="77"/>
      <c r="K2738" s="4"/>
      <c r="L2738" s="4"/>
      <c r="M2738" s="4"/>
      <c r="N2738" s="185"/>
      <c r="O2738" s="4"/>
      <c r="P2738" s="4"/>
      <c r="Q2738" s="4"/>
      <c r="R2738" s="4"/>
      <c r="S2738" s="4"/>
      <c r="T2738" s="4"/>
      <c r="U2738" s="4"/>
      <c r="V2738" s="4"/>
      <c r="W2738" s="185"/>
      <c r="X2738" s="4"/>
      <c r="Y2738" s="4"/>
      <c r="Z2738" s="4"/>
      <c r="AA2738" s="4"/>
      <c r="AB2738" s="4"/>
      <c r="AC2738" s="4"/>
      <c r="AD2738" s="4"/>
      <c r="AE2738" s="236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5">
        <f ca="1">COUNTIFS(INDIRECT(Data!$J$2),"&lt;&gt;")</f>
        <v>0</v>
      </c>
      <c r="AQ2738" s="45">
        <f ca="1">COUNTIFS(INDIRECT(Data!$J$2),"P")</f>
        <v>0</v>
      </c>
      <c r="AR2738" s="45">
        <f ca="1">COUNTIFS(INDIRECT(Data!$J$2),"A")</f>
        <v>0</v>
      </c>
      <c r="AS2738" s="46">
        <f ca="1">COUNTIFS(INDIRECT(Data!$J$2),"L")</f>
        <v>0</v>
      </c>
      <c r="AT2738" s="47" t="str">
        <f ca="1">IFERROR(Attd_Sheet[[#This Row],[Classes Attended]]/Attd_Sheet[[#This Row],[Column1]],"")</f>
        <v/>
      </c>
      <c r="AU2738" s="26"/>
    </row>
    <row r="2739" spans="1:47" hidden="1" x14ac:dyDescent="0.25">
      <c r="A2739" s="42">
        <f>COUNTIFS(Attd_Sheet[Student ID],Attd_Sheet[[#This Row],[Student ID]])</f>
        <v>0</v>
      </c>
      <c r="B2739" s="13"/>
      <c r="C2739" s="13"/>
      <c r="D2739" s="76"/>
      <c r="E2739" s="75"/>
      <c r="F2739" s="15"/>
      <c r="G2739" s="78"/>
      <c r="H2739" s="15"/>
      <c r="I2739" s="15"/>
      <c r="J2739" s="77"/>
      <c r="K2739" s="4"/>
      <c r="L2739" s="4"/>
      <c r="M2739" s="4"/>
      <c r="N2739" s="185"/>
      <c r="O2739" s="4"/>
      <c r="P2739" s="4"/>
      <c r="Q2739" s="4"/>
      <c r="R2739" s="4"/>
      <c r="S2739" s="4"/>
      <c r="T2739" s="4"/>
      <c r="U2739" s="4"/>
      <c r="V2739" s="4"/>
      <c r="W2739" s="185"/>
      <c r="X2739" s="4"/>
      <c r="Y2739" s="4"/>
      <c r="Z2739" s="4"/>
      <c r="AA2739" s="4"/>
      <c r="AB2739" s="4"/>
      <c r="AC2739" s="4"/>
      <c r="AD2739" s="4"/>
      <c r="AE2739" s="236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5">
        <f ca="1">COUNTIFS(INDIRECT(Data!$J$2),"&lt;&gt;")</f>
        <v>0</v>
      </c>
      <c r="AQ2739" s="45">
        <f ca="1">COUNTIFS(INDIRECT(Data!$J$2),"P")</f>
        <v>0</v>
      </c>
      <c r="AR2739" s="45">
        <f ca="1">COUNTIFS(INDIRECT(Data!$J$2),"A")</f>
        <v>0</v>
      </c>
      <c r="AS2739" s="46">
        <f ca="1">COUNTIFS(INDIRECT(Data!$J$2),"L")</f>
        <v>0</v>
      </c>
      <c r="AT2739" s="47" t="str">
        <f ca="1">IFERROR(Attd_Sheet[[#This Row],[Classes Attended]]/Attd_Sheet[[#This Row],[Column1]],"")</f>
        <v/>
      </c>
      <c r="AU2739" s="26"/>
    </row>
    <row r="2740" spans="1:47" hidden="1" x14ac:dyDescent="0.25">
      <c r="A2740" s="42">
        <f>COUNTIFS(Attd_Sheet[Student ID],Attd_Sheet[[#This Row],[Student ID]])</f>
        <v>0</v>
      </c>
      <c r="B2740" s="13"/>
      <c r="C2740" s="13"/>
      <c r="D2740" s="76"/>
      <c r="E2740" s="75"/>
      <c r="F2740" s="15"/>
      <c r="G2740" s="78"/>
      <c r="H2740" s="15"/>
      <c r="I2740" s="15"/>
      <c r="J2740" s="77"/>
      <c r="K2740" s="4"/>
      <c r="L2740" s="4"/>
      <c r="M2740" s="4"/>
      <c r="N2740" s="185"/>
      <c r="O2740" s="4"/>
      <c r="P2740" s="4"/>
      <c r="Q2740" s="4"/>
      <c r="R2740" s="4"/>
      <c r="S2740" s="4"/>
      <c r="T2740" s="4"/>
      <c r="U2740" s="4"/>
      <c r="V2740" s="4"/>
      <c r="W2740" s="185"/>
      <c r="X2740" s="4"/>
      <c r="Y2740" s="4"/>
      <c r="Z2740" s="4"/>
      <c r="AA2740" s="4"/>
      <c r="AB2740" s="4"/>
      <c r="AC2740" s="4"/>
      <c r="AD2740" s="4"/>
      <c r="AE2740" s="236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5">
        <f ca="1">COUNTIFS(INDIRECT(Data!$J$2),"&lt;&gt;")</f>
        <v>0</v>
      </c>
      <c r="AQ2740" s="45">
        <f ca="1">COUNTIFS(INDIRECT(Data!$J$2),"P")</f>
        <v>0</v>
      </c>
      <c r="AR2740" s="45">
        <f ca="1">COUNTIFS(INDIRECT(Data!$J$2),"A")</f>
        <v>0</v>
      </c>
      <c r="AS2740" s="46">
        <f ca="1">COUNTIFS(INDIRECT(Data!$J$2),"L")</f>
        <v>0</v>
      </c>
      <c r="AT2740" s="47" t="str">
        <f ca="1">IFERROR(Attd_Sheet[[#This Row],[Classes Attended]]/Attd_Sheet[[#This Row],[Column1]],"")</f>
        <v/>
      </c>
      <c r="AU2740" s="26"/>
    </row>
    <row r="2741" spans="1:47" hidden="1" x14ac:dyDescent="0.25">
      <c r="A2741" s="42">
        <f>COUNTIFS(Attd_Sheet[Student ID],Attd_Sheet[[#This Row],[Student ID]])</f>
        <v>0</v>
      </c>
      <c r="B2741" s="13"/>
      <c r="C2741" s="13"/>
      <c r="D2741" s="76"/>
      <c r="E2741" s="75"/>
      <c r="F2741" s="15"/>
      <c r="G2741" s="78"/>
      <c r="H2741" s="15"/>
      <c r="I2741" s="15"/>
      <c r="J2741" s="77"/>
      <c r="K2741" s="4"/>
      <c r="L2741" s="4"/>
      <c r="M2741" s="4"/>
      <c r="N2741" s="185"/>
      <c r="O2741" s="4"/>
      <c r="P2741" s="4"/>
      <c r="Q2741" s="4"/>
      <c r="R2741" s="4"/>
      <c r="S2741" s="4"/>
      <c r="T2741" s="4"/>
      <c r="U2741" s="4"/>
      <c r="V2741" s="4"/>
      <c r="W2741" s="185"/>
      <c r="X2741" s="4"/>
      <c r="Y2741" s="4"/>
      <c r="Z2741" s="4"/>
      <c r="AA2741" s="4"/>
      <c r="AB2741" s="4"/>
      <c r="AC2741" s="4"/>
      <c r="AD2741" s="4"/>
      <c r="AE2741" s="236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5">
        <f ca="1">COUNTIFS(INDIRECT(Data!$J$2),"&lt;&gt;")</f>
        <v>0</v>
      </c>
      <c r="AQ2741" s="45">
        <f ca="1">COUNTIFS(INDIRECT(Data!$J$2),"P")</f>
        <v>0</v>
      </c>
      <c r="AR2741" s="45">
        <f ca="1">COUNTIFS(INDIRECT(Data!$J$2),"A")</f>
        <v>0</v>
      </c>
      <c r="AS2741" s="46">
        <f ca="1">COUNTIFS(INDIRECT(Data!$J$2),"L")</f>
        <v>0</v>
      </c>
      <c r="AT2741" s="47" t="str">
        <f ca="1">IFERROR(Attd_Sheet[[#This Row],[Classes Attended]]/Attd_Sheet[[#This Row],[Column1]],"")</f>
        <v/>
      </c>
      <c r="AU2741" s="26"/>
    </row>
    <row r="2742" spans="1:47" hidden="1" x14ac:dyDescent="0.25">
      <c r="A2742" s="42">
        <f>COUNTIFS(Attd_Sheet[Student ID],Attd_Sheet[[#This Row],[Student ID]])</f>
        <v>0</v>
      </c>
      <c r="B2742" s="13"/>
      <c r="C2742" s="13"/>
      <c r="D2742" s="76"/>
      <c r="E2742" s="75"/>
      <c r="F2742" s="15"/>
      <c r="G2742" s="78"/>
      <c r="H2742" s="15"/>
      <c r="I2742" s="15"/>
      <c r="J2742" s="77"/>
      <c r="K2742" s="4"/>
      <c r="L2742" s="4"/>
      <c r="M2742" s="4"/>
      <c r="N2742" s="185"/>
      <c r="O2742" s="4"/>
      <c r="P2742" s="4"/>
      <c r="Q2742" s="4"/>
      <c r="R2742" s="4"/>
      <c r="S2742" s="4"/>
      <c r="T2742" s="4"/>
      <c r="U2742" s="4"/>
      <c r="V2742" s="4"/>
      <c r="W2742" s="185"/>
      <c r="X2742" s="4"/>
      <c r="Y2742" s="4"/>
      <c r="Z2742" s="4"/>
      <c r="AA2742" s="4"/>
      <c r="AB2742" s="4"/>
      <c r="AC2742" s="4"/>
      <c r="AD2742" s="4"/>
      <c r="AE2742" s="236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5">
        <f ca="1">COUNTIFS(INDIRECT(Data!$J$2),"&lt;&gt;")</f>
        <v>0</v>
      </c>
      <c r="AQ2742" s="45">
        <f ca="1">COUNTIFS(INDIRECT(Data!$J$2),"P")</f>
        <v>0</v>
      </c>
      <c r="AR2742" s="45">
        <f ca="1">COUNTIFS(INDIRECT(Data!$J$2),"A")</f>
        <v>0</v>
      </c>
      <c r="AS2742" s="46">
        <f ca="1">COUNTIFS(INDIRECT(Data!$J$2),"L")</f>
        <v>0</v>
      </c>
      <c r="AT2742" s="47" t="str">
        <f ca="1">IFERROR(Attd_Sheet[[#This Row],[Classes Attended]]/Attd_Sheet[[#This Row],[Column1]],"")</f>
        <v/>
      </c>
      <c r="AU2742" s="26"/>
    </row>
    <row r="2743" spans="1:47" hidden="1" x14ac:dyDescent="0.25">
      <c r="A2743" s="42">
        <f>COUNTIFS(Attd_Sheet[Student ID],Attd_Sheet[[#This Row],[Student ID]])</f>
        <v>0</v>
      </c>
      <c r="B2743" s="13"/>
      <c r="C2743" s="13"/>
      <c r="D2743" s="76"/>
      <c r="E2743" s="75"/>
      <c r="F2743" s="15"/>
      <c r="G2743" s="78"/>
      <c r="H2743" s="15"/>
      <c r="I2743" s="15"/>
      <c r="J2743" s="77"/>
      <c r="K2743" s="4"/>
      <c r="L2743" s="4"/>
      <c r="M2743" s="4"/>
      <c r="N2743" s="185"/>
      <c r="O2743" s="4"/>
      <c r="P2743" s="4"/>
      <c r="Q2743" s="4"/>
      <c r="R2743" s="4"/>
      <c r="S2743" s="4"/>
      <c r="T2743" s="4"/>
      <c r="U2743" s="4"/>
      <c r="V2743" s="4"/>
      <c r="W2743" s="185"/>
      <c r="X2743" s="4"/>
      <c r="Y2743" s="4"/>
      <c r="Z2743" s="4"/>
      <c r="AA2743" s="4"/>
      <c r="AB2743" s="4"/>
      <c r="AC2743" s="4"/>
      <c r="AD2743" s="4"/>
      <c r="AE2743" s="236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5">
        <f ca="1">COUNTIFS(INDIRECT(Data!$J$2),"&lt;&gt;")</f>
        <v>0</v>
      </c>
      <c r="AQ2743" s="45">
        <f ca="1">COUNTIFS(INDIRECT(Data!$J$2),"P")</f>
        <v>0</v>
      </c>
      <c r="AR2743" s="45">
        <f ca="1">COUNTIFS(INDIRECT(Data!$J$2),"A")</f>
        <v>0</v>
      </c>
      <c r="AS2743" s="46">
        <f ca="1">COUNTIFS(INDIRECT(Data!$J$2),"L")</f>
        <v>0</v>
      </c>
      <c r="AT2743" s="47" t="str">
        <f ca="1">IFERROR(Attd_Sheet[[#This Row],[Classes Attended]]/Attd_Sheet[[#This Row],[Column1]],"")</f>
        <v/>
      </c>
      <c r="AU2743" s="26"/>
    </row>
    <row r="2744" spans="1:47" hidden="1" x14ac:dyDescent="0.25">
      <c r="A2744" s="42">
        <f>COUNTIFS(Attd_Sheet[Student ID],Attd_Sheet[[#This Row],[Student ID]])</f>
        <v>0</v>
      </c>
      <c r="B2744" s="13"/>
      <c r="C2744" s="13"/>
      <c r="D2744" s="76"/>
      <c r="E2744" s="75"/>
      <c r="F2744" s="15"/>
      <c r="G2744" s="78"/>
      <c r="H2744" s="15"/>
      <c r="I2744" s="15"/>
      <c r="J2744" s="77"/>
      <c r="K2744" s="4"/>
      <c r="L2744" s="4"/>
      <c r="M2744" s="4"/>
      <c r="N2744" s="185"/>
      <c r="O2744" s="4"/>
      <c r="P2744" s="4"/>
      <c r="Q2744" s="4"/>
      <c r="R2744" s="4"/>
      <c r="S2744" s="4"/>
      <c r="T2744" s="4"/>
      <c r="U2744" s="4"/>
      <c r="V2744" s="4"/>
      <c r="W2744" s="185"/>
      <c r="X2744" s="4"/>
      <c r="Y2744" s="4"/>
      <c r="Z2744" s="4"/>
      <c r="AA2744" s="4"/>
      <c r="AB2744" s="4"/>
      <c r="AC2744" s="4"/>
      <c r="AD2744" s="4"/>
      <c r="AE2744" s="236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5">
        <f ca="1">COUNTIFS(INDIRECT(Data!$J$2),"&lt;&gt;")</f>
        <v>0</v>
      </c>
      <c r="AQ2744" s="45">
        <f ca="1">COUNTIFS(INDIRECT(Data!$J$2),"P")</f>
        <v>0</v>
      </c>
      <c r="AR2744" s="45">
        <f ca="1">COUNTIFS(INDIRECT(Data!$J$2),"A")</f>
        <v>0</v>
      </c>
      <c r="AS2744" s="46">
        <f ca="1">COUNTIFS(INDIRECT(Data!$J$2),"L")</f>
        <v>0</v>
      </c>
      <c r="AT2744" s="47" t="str">
        <f ca="1">IFERROR(Attd_Sheet[[#This Row],[Classes Attended]]/Attd_Sheet[[#This Row],[Column1]],"")</f>
        <v/>
      </c>
      <c r="AU2744" s="26"/>
    </row>
    <row r="2745" spans="1:47" hidden="1" x14ac:dyDescent="0.25">
      <c r="A2745" s="42">
        <f>COUNTIFS(Attd_Sheet[Student ID],Attd_Sheet[[#This Row],[Student ID]])</f>
        <v>0</v>
      </c>
      <c r="B2745" s="13"/>
      <c r="C2745" s="13"/>
      <c r="D2745" s="76"/>
      <c r="E2745" s="75"/>
      <c r="F2745" s="15"/>
      <c r="G2745" s="78"/>
      <c r="H2745" s="15"/>
      <c r="I2745" s="15"/>
      <c r="J2745" s="77"/>
      <c r="K2745" s="4"/>
      <c r="L2745" s="4"/>
      <c r="M2745" s="4"/>
      <c r="N2745" s="185"/>
      <c r="O2745" s="4"/>
      <c r="P2745" s="4"/>
      <c r="Q2745" s="4"/>
      <c r="R2745" s="4"/>
      <c r="S2745" s="4"/>
      <c r="T2745" s="4"/>
      <c r="U2745" s="4"/>
      <c r="V2745" s="4"/>
      <c r="W2745" s="185"/>
      <c r="X2745" s="4"/>
      <c r="Y2745" s="4"/>
      <c r="Z2745" s="4"/>
      <c r="AA2745" s="4"/>
      <c r="AB2745" s="4"/>
      <c r="AC2745" s="4"/>
      <c r="AD2745" s="4"/>
      <c r="AE2745" s="236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5">
        <f ca="1">COUNTIFS(INDIRECT(Data!$J$2),"&lt;&gt;")</f>
        <v>0</v>
      </c>
      <c r="AQ2745" s="45">
        <f ca="1">COUNTIFS(INDIRECT(Data!$J$2),"P")</f>
        <v>0</v>
      </c>
      <c r="AR2745" s="45">
        <f ca="1">COUNTIFS(INDIRECT(Data!$J$2),"A")</f>
        <v>0</v>
      </c>
      <c r="AS2745" s="46">
        <f ca="1">COUNTIFS(INDIRECT(Data!$J$2),"L")</f>
        <v>0</v>
      </c>
      <c r="AT2745" s="47" t="str">
        <f ca="1">IFERROR(Attd_Sheet[[#This Row],[Classes Attended]]/Attd_Sheet[[#This Row],[Column1]],"")</f>
        <v/>
      </c>
      <c r="AU2745" s="26"/>
    </row>
    <row r="2746" spans="1:47" hidden="1" x14ac:dyDescent="0.25">
      <c r="A2746" s="42">
        <f>COUNTIFS(Attd_Sheet[Student ID],Attd_Sheet[[#This Row],[Student ID]])</f>
        <v>0</v>
      </c>
      <c r="B2746" s="13"/>
      <c r="C2746" s="13"/>
      <c r="D2746" s="76"/>
      <c r="E2746" s="75"/>
      <c r="F2746" s="15"/>
      <c r="G2746" s="78"/>
      <c r="H2746" s="15"/>
      <c r="I2746" s="15"/>
      <c r="J2746" s="77"/>
      <c r="K2746" s="4"/>
      <c r="L2746" s="4"/>
      <c r="M2746" s="4"/>
      <c r="N2746" s="185"/>
      <c r="O2746" s="4"/>
      <c r="P2746" s="4"/>
      <c r="Q2746" s="4"/>
      <c r="R2746" s="4"/>
      <c r="S2746" s="4"/>
      <c r="T2746" s="4"/>
      <c r="U2746" s="4"/>
      <c r="V2746" s="4"/>
      <c r="W2746" s="185"/>
      <c r="X2746" s="4"/>
      <c r="Y2746" s="4"/>
      <c r="Z2746" s="4"/>
      <c r="AA2746" s="4"/>
      <c r="AB2746" s="4"/>
      <c r="AC2746" s="4"/>
      <c r="AD2746" s="4"/>
      <c r="AE2746" s="236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5">
        <f ca="1">COUNTIFS(INDIRECT(Data!$J$2),"&lt;&gt;")</f>
        <v>0</v>
      </c>
      <c r="AQ2746" s="45">
        <f ca="1">COUNTIFS(INDIRECT(Data!$J$2),"P")</f>
        <v>0</v>
      </c>
      <c r="AR2746" s="45">
        <f ca="1">COUNTIFS(INDIRECT(Data!$J$2),"A")</f>
        <v>0</v>
      </c>
      <c r="AS2746" s="46">
        <f ca="1">COUNTIFS(INDIRECT(Data!$J$2),"L")</f>
        <v>0</v>
      </c>
      <c r="AT2746" s="47" t="str">
        <f ca="1">IFERROR(Attd_Sheet[[#This Row],[Classes Attended]]/Attd_Sheet[[#This Row],[Column1]],"")</f>
        <v/>
      </c>
      <c r="AU2746" s="26"/>
    </row>
    <row r="2747" spans="1:47" hidden="1" x14ac:dyDescent="0.25">
      <c r="A2747" s="42">
        <f>COUNTIFS(Attd_Sheet[Student ID],Attd_Sheet[[#This Row],[Student ID]])</f>
        <v>0</v>
      </c>
      <c r="B2747" s="13"/>
      <c r="C2747" s="13"/>
      <c r="D2747" s="76"/>
      <c r="E2747" s="75"/>
      <c r="F2747" s="15"/>
      <c r="G2747" s="78"/>
      <c r="H2747" s="15"/>
      <c r="I2747" s="15"/>
      <c r="J2747" s="77"/>
      <c r="K2747" s="4"/>
      <c r="L2747" s="4"/>
      <c r="M2747" s="4"/>
      <c r="N2747" s="185"/>
      <c r="O2747" s="4"/>
      <c r="P2747" s="4"/>
      <c r="Q2747" s="4"/>
      <c r="R2747" s="4"/>
      <c r="S2747" s="4"/>
      <c r="T2747" s="4"/>
      <c r="U2747" s="4"/>
      <c r="V2747" s="4"/>
      <c r="W2747" s="185"/>
      <c r="X2747" s="4"/>
      <c r="Y2747" s="4"/>
      <c r="Z2747" s="4"/>
      <c r="AA2747" s="4"/>
      <c r="AB2747" s="4"/>
      <c r="AC2747" s="4"/>
      <c r="AD2747" s="4"/>
      <c r="AE2747" s="236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5">
        <f ca="1">COUNTIFS(INDIRECT(Data!$J$2),"&lt;&gt;")</f>
        <v>0</v>
      </c>
      <c r="AQ2747" s="45">
        <f ca="1">COUNTIFS(INDIRECT(Data!$J$2),"P")</f>
        <v>0</v>
      </c>
      <c r="AR2747" s="45">
        <f ca="1">COUNTIFS(INDIRECT(Data!$J$2),"A")</f>
        <v>0</v>
      </c>
      <c r="AS2747" s="46">
        <f ca="1">COUNTIFS(INDIRECT(Data!$J$2),"L")</f>
        <v>0</v>
      </c>
      <c r="AT2747" s="47" t="str">
        <f ca="1">IFERROR(Attd_Sheet[[#This Row],[Classes Attended]]/Attd_Sheet[[#This Row],[Column1]],"")</f>
        <v/>
      </c>
      <c r="AU2747" s="26"/>
    </row>
    <row r="2748" spans="1:47" hidden="1" x14ac:dyDescent="0.25">
      <c r="A2748" s="42">
        <f>COUNTIFS(Attd_Sheet[Student ID],Attd_Sheet[[#This Row],[Student ID]])</f>
        <v>0</v>
      </c>
      <c r="B2748" s="13"/>
      <c r="C2748" s="13"/>
      <c r="D2748" s="76"/>
      <c r="E2748" s="75"/>
      <c r="F2748" s="15"/>
      <c r="G2748" s="78"/>
      <c r="H2748" s="15"/>
      <c r="I2748" s="15"/>
      <c r="J2748" s="77"/>
      <c r="K2748" s="4"/>
      <c r="L2748" s="4"/>
      <c r="M2748" s="4"/>
      <c r="N2748" s="185"/>
      <c r="O2748" s="4"/>
      <c r="P2748" s="4"/>
      <c r="Q2748" s="4"/>
      <c r="R2748" s="4"/>
      <c r="S2748" s="4"/>
      <c r="T2748" s="4"/>
      <c r="U2748" s="4"/>
      <c r="V2748" s="4"/>
      <c r="W2748" s="185"/>
      <c r="X2748" s="4"/>
      <c r="Y2748" s="4"/>
      <c r="Z2748" s="4"/>
      <c r="AA2748" s="4"/>
      <c r="AB2748" s="4"/>
      <c r="AC2748" s="4"/>
      <c r="AD2748" s="4"/>
      <c r="AE2748" s="236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5">
        <f ca="1">COUNTIFS(INDIRECT(Data!$J$2),"&lt;&gt;")</f>
        <v>0</v>
      </c>
      <c r="AQ2748" s="45">
        <f ca="1">COUNTIFS(INDIRECT(Data!$J$2),"P")</f>
        <v>0</v>
      </c>
      <c r="AR2748" s="45">
        <f ca="1">COUNTIFS(INDIRECT(Data!$J$2),"A")</f>
        <v>0</v>
      </c>
      <c r="AS2748" s="46">
        <f ca="1">COUNTIFS(INDIRECT(Data!$J$2),"L")</f>
        <v>0</v>
      </c>
      <c r="AT2748" s="47" t="str">
        <f ca="1">IFERROR(Attd_Sheet[[#This Row],[Classes Attended]]/Attd_Sheet[[#This Row],[Column1]],"")</f>
        <v/>
      </c>
      <c r="AU2748" s="26"/>
    </row>
    <row r="2749" spans="1:47" hidden="1" x14ac:dyDescent="0.25">
      <c r="A2749" s="42">
        <f>COUNTIFS(Attd_Sheet[Student ID],Attd_Sheet[[#This Row],[Student ID]])</f>
        <v>0</v>
      </c>
      <c r="B2749" s="13"/>
      <c r="C2749" s="13"/>
      <c r="D2749" s="76"/>
      <c r="E2749" s="75"/>
      <c r="F2749" s="15"/>
      <c r="G2749" s="78"/>
      <c r="H2749" s="15"/>
      <c r="I2749" s="15"/>
      <c r="J2749" s="77"/>
      <c r="K2749" s="4"/>
      <c r="L2749" s="4"/>
      <c r="M2749" s="4"/>
      <c r="N2749" s="185"/>
      <c r="O2749" s="4"/>
      <c r="P2749" s="4"/>
      <c r="Q2749" s="4"/>
      <c r="R2749" s="4"/>
      <c r="S2749" s="4"/>
      <c r="T2749" s="4"/>
      <c r="U2749" s="4"/>
      <c r="V2749" s="4"/>
      <c r="W2749" s="185"/>
      <c r="X2749" s="4"/>
      <c r="Y2749" s="4"/>
      <c r="Z2749" s="4"/>
      <c r="AA2749" s="4"/>
      <c r="AB2749" s="4"/>
      <c r="AC2749" s="4"/>
      <c r="AD2749" s="4"/>
      <c r="AE2749" s="236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5">
        <f ca="1">COUNTIFS(INDIRECT(Data!$J$2),"&lt;&gt;")</f>
        <v>0</v>
      </c>
      <c r="AQ2749" s="45">
        <f ca="1">COUNTIFS(INDIRECT(Data!$J$2),"P")</f>
        <v>0</v>
      </c>
      <c r="AR2749" s="45">
        <f ca="1">COUNTIFS(INDIRECT(Data!$J$2),"A")</f>
        <v>0</v>
      </c>
      <c r="AS2749" s="46">
        <f ca="1">COUNTIFS(INDIRECT(Data!$J$2),"L")</f>
        <v>0</v>
      </c>
      <c r="AT2749" s="47" t="str">
        <f ca="1">IFERROR(Attd_Sheet[[#This Row],[Classes Attended]]/Attd_Sheet[[#This Row],[Column1]],"")</f>
        <v/>
      </c>
      <c r="AU2749" s="26"/>
    </row>
    <row r="2750" spans="1:47" hidden="1" x14ac:dyDescent="0.25">
      <c r="A2750" s="42">
        <f>COUNTIFS(Attd_Sheet[Student ID],Attd_Sheet[[#This Row],[Student ID]])</f>
        <v>0</v>
      </c>
      <c r="B2750" s="13"/>
      <c r="C2750" s="13"/>
      <c r="D2750" s="76"/>
      <c r="E2750" s="75"/>
      <c r="F2750" s="15"/>
      <c r="G2750" s="78"/>
      <c r="H2750" s="15"/>
      <c r="I2750" s="15"/>
      <c r="J2750" s="77"/>
      <c r="K2750" s="4"/>
      <c r="L2750" s="4"/>
      <c r="M2750" s="4"/>
      <c r="N2750" s="185"/>
      <c r="O2750" s="4"/>
      <c r="P2750" s="4"/>
      <c r="Q2750" s="4"/>
      <c r="R2750" s="4"/>
      <c r="S2750" s="4"/>
      <c r="T2750" s="4"/>
      <c r="U2750" s="4"/>
      <c r="V2750" s="4"/>
      <c r="W2750" s="185"/>
      <c r="X2750" s="4"/>
      <c r="Y2750" s="4"/>
      <c r="Z2750" s="4"/>
      <c r="AA2750" s="4"/>
      <c r="AB2750" s="4"/>
      <c r="AC2750" s="4"/>
      <c r="AD2750" s="4"/>
      <c r="AE2750" s="236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5">
        <f ca="1">COUNTIFS(INDIRECT(Data!$J$2),"&lt;&gt;")</f>
        <v>0</v>
      </c>
      <c r="AQ2750" s="45">
        <f ca="1">COUNTIFS(INDIRECT(Data!$J$2),"P")</f>
        <v>0</v>
      </c>
      <c r="AR2750" s="45">
        <f ca="1">COUNTIFS(INDIRECT(Data!$J$2),"A")</f>
        <v>0</v>
      </c>
      <c r="AS2750" s="46">
        <f ca="1">COUNTIFS(INDIRECT(Data!$J$2),"L")</f>
        <v>0</v>
      </c>
      <c r="AT2750" s="47" t="str">
        <f ca="1">IFERROR(Attd_Sheet[[#This Row],[Classes Attended]]/Attd_Sheet[[#This Row],[Column1]],"")</f>
        <v/>
      </c>
      <c r="AU2750" s="26"/>
    </row>
    <row r="2751" spans="1:47" hidden="1" x14ac:dyDescent="0.25">
      <c r="A2751" s="42">
        <f>COUNTIFS(Attd_Sheet[Student ID],Attd_Sheet[[#This Row],[Student ID]])</f>
        <v>0</v>
      </c>
      <c r="B2751" s="13"/>
      <c r="C2751" s="13"/>
      <c r="D2751" s="76"/>
      <c r="E2751" s="75"/>
      <c r="F2751" s="15"/>
      <c r="G2751" s="78"/>
      <c r="H2751" s="15"/>
      <c r="I2751" s="15"/>
      <c r="J2751" s="77"/>
      <c r="K2751" s="4"/>
      <c r="L2751" s="4"/>
      <c r="M2751" s="4"/>
      <c r="N2751" s="185"/>
      <c r="O2751" s="4"/>
      <c r="P2751" s="4"/>
      <c r="Q2751" s="4"/>
      <c r="R2751" s="4"/>
      <c r="S2751" s="4"/>
      <c r="T2751" s="4"/>
      <c r="U2751" s="4"/>
      <c r="V2751" s="4"/>
      <c r="W2751" s="185"/>
      <c r="X2751" s="4"/>
      <c r="Y2751" s="4"/>
      <c r="Z2751" s="4"/>
      <c r="AA2751" s="4"/>
      <c r="AB2751" s="4"/>
      <c r="AC2751" s="4"/>
      <c r="AD2751" s="4"/>
      <c r="AE2751" s="236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5">
        <f ca="1">COUNTIFS(INDIRECT(Data!$J$2),"&lt;&gt;")</f>
        <v>0</v>
      </c>
      <c r="AQ2751" s="45">
        <f ca="1">COUNTIFS(INDIRECT(Data!$J$2),"P")</f>
        <v>0</v>
      </c>
      <c r="AR2751" s="45">
        <f ca="1">COUNTIFS(INDIRECT(Data!$J$2),"A")</f>
        <v>0</v>
      </c>
      <c r="AS2751" s="46">
        <f ca="1">COUNTIFS(INDIRECT(Data!$J$2),"L")</f>
        <v>0</v>
      </c>
      <c r="AT2751" s="47" t="str">
        <f ca="1">IFERROR(Attd_Sheet[[#This Row],[Classes Attended]]/Attd_Sheet[[#This Row],[Column1]],"")</f>
        <v/>
      </c>
      <c r="AU2751" s="26"/>
    </row>
    <row r="2752" spans="1:47" hidden="1" x14ac:dyDescent="0.25">
      <c r="A2752" s="42">
        <f>COUNTIFS(Attd_Sheet[Student ID],Attd_Sheet[[#This Row],[Student ID]])</f>
        <v>0</v>
      </c>
      <c r="B2752" s="13"/>
      <c r="C2752" s="13"/>
      <c r="D2752" s="76"/>
      <c r="E2752" s="75"/>
      <c r="F2752" s="15"/>
      <c r="G2752" s="78"/>
      <c r="H2752" s="15"/>
      <c r="I2752" s="15"/>
      <c r="J2752" s="77"/>
      <c r="K2752" s="4"/>
      <c r="L2752" s="4"/>
      <c r="M2752" s="4"/>
      <c r="N2752" s="185"/>
      <c r="O2752" s="4"/>
      <c r="P2752" s="4"/>
      <c r="Q2752" s="4"/>
      <c r="R2752" s="4"/>
      <c r="S2752" s="4"/>
      <c r="T2752" s="4"/>
      <c r="U2752" s="4"/>
      <c r="V2752" s="4"/>
      <c r="W2752" s="185"/>
      <c r="X2752" s="4"/>
      <c r="Y2752" s="4"/>
      <c r="Z2752" s="4"/>
      <c r="AA2752" s="4"/>
      <c r="AB2752" s="4"/>
      <c r="AC2752" s="4"/>
      <c r="AD2752" s="4"/>
      <c r="AE2752" s="236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5">
        <f ca="1">COUNTIFS(INDIRECT(Data!$J$2),"&lt;&gt;")</f>
        <v>0</v>
      </c>
      <c r="AQ2752" s="45">
        <f ca="1">COUNTIFS(INDIRECT(Data!$J$2),"P")</f>
        <v>0</v>
      </c>
      <c r="AR2752" s="45">
        <f ca="1">COUNTIFS(INDIRECT(Data!$J$2),"A")</f>
        <v>0</v>
      </c>
      <c r="AS2752" s="46">
        <f ca="1">COUNTIFS(INDIRECT(Data!$J$2),"L")</f>
        <v>0</v>
      </c>
      <c r="AT2752" s="47" t="str">
        <f ca="1">IFERROR(Attd_Sheet[[#This Row],[Classes Attended]]/Attd_Sheet[[#This Row],[Column1]],"")</f>
        <v/>
      </c>
      <c r="AU2752" s="26"/>
    </row>
    <row r="2753" spans="1:47" hidden="1" x14ac:dyDescent="0.25">
      <c r="A2753" s="42">
        <f>COUNTIFS(Attd_Sheet[Student ID],Attd_Sheet[[#This Row],[Student ID]])</f>
        <v>0</v>
      </c>
      <c r="B2753" s="13"/>
      <c r="C2753" s="13"/>
      <c r="D2753" s="76"/>
      <c r="E2753" s="75"/>
      <c r="F2753" s="15"/>
      <c r="G2753" s="78"/>
      <c r="H2753" s="15"/>
      <c r="I2753" s="15"/>
      <c r="J2753" s="77"/>
      <c r="K2753" s="4"/>
      <c r="L2753" s="4"/>
      <c r="M2753" s="4"/>
      <c r="N2753" s="185"/>
      <c r="O2753" s="4"/>
      <c r="P2753" s="4"/>
      <c r="Q2753" s="4"/>
      <c r="R2753" s="4"/>
      <c r="S2753" s="4"/>
      <c r="T2753" s="4"/>
      <c r="U2753" s="4"/>
      <c r="V2753" s="4"/>
      <c r="W2753" s="185"/>
      <c r="X2753" s="4"/>
      <c r="Y2753" s="4"/>
      <c r="Z2753" s="4"/>
      <c r="AA2753" s="4"/>
      <c r="AB2753" s="4"/>
      <c r="AC2753" s="4"/>
      <c r="AD2753" s="4"/>
      <c r="AE2753" s="236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5">
        <f ca="1">COUNTIFS(INDIRECT(Data!$J$2),"&lt;&gt;")</f>
        <v>0</v>
      </c>
      <c r="AQ2753" s="45">
        <f ca="1">COUNTIFS(INDIRECT(Data!$J$2),"P")</f>
        <v>0</v>
      </c>
      <c r="AR2753" s="45">
        <f ca="1">COUNTIFS(INDIRECT(Data!$J$2),"A")</f>
        <v>0</v>
      </c>
      <c r="AS2753" s="46">
        <f ca="1">COUNTIFS(INDIRECT(Data!$J$2),"L")</f>
        <v>0</v>
      </c>
      <c r="AT2753" s="47" t="str">
        <f ca="1">IFERROR(Attd_Sheet[[#This Row],[Classes Attended]]/Attd_Sheet[[#This Row],[Column1]],"")</f>
        <v/>
      </c>
      <c r="AU2753" s="26"/>
    </row>
    <row r="2754" spans="1:47" hidden="1" x14ac:dyDescent="0.25">
      <c r="A2754" s="42">
        <f>COUNTIFS(Attd_Sheet[Student ID],Attd_Sheet[[#This Row],[Student ID]])</f>
        <v>0</v>
      </c>
      <c r="B2754" s="13"/>
      <c r="C2754" s="13"/>
      <c r="D2754" s="76"/>
      <c r="E2754" s="75"/>
      <c r="F2754" s="15"/>
      <c r="G2754" s="78"/>
      <c r="H2754" s="15"/>
      <c r="I2754" s="15"/>
      <c r="J2754" s="77"/>
      <c r="K2754" s="4"/>
      <c r="L2754" s="4"/>
      <c r="M2754" s="4"/>
      <c r="N2754" s="185"/>
      <c r="O2754" s="4"/>
      <c r="P2754" s="4"/>
      <c r="Q2754" s="4"/>
      <c r="R2754" s="4"/>
      <c r="S2754" s="4"/>
      <c r="T2754" s="4"/>
      <c r="U2754" s="4"/>
      <c r="V2754" s="4"/>
      <c r="W2754" s="185"/>
      <c r="X2754" s="4"/>
      <c r="Y2754" s="4"/>
      <c r="Z2754" s="4"/>
      <c r="AA2754" s="4"/>
      <c r="AB2754" s="4"/>
      <c r="AC2754" s="4"/>
      <c r="AD2754" s="4"/>
      <c r="AE2754" s="236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5">
        <f ca="1">COUNTIFS(INDIRECT(Data!$J$2),"&lt;&gt;")</f>
        <v>0</v>
      </c>
      <c r="AQ2754" s="45">
        <f ca="1">COUNTIFS(INDIRECT(Data!$J$2),"P")</f>
        <v>0</v>
      </c>
      <c r="AR2754" s="45">
        <f ca="1">COUNTIFS(INDIRECT(Data!$J$2),"A")</f>
        <v>0</v>
      </c>
      <c r="AS2754" s="46">
        <f ca="1">COUNTIFS(INDIRECT(Data!$J$2),"L")</f>
        <v>0</v>
      </c>
      <c r="AT2754" s="47" t="str">
        <f ca="1">IFERROR(Attd_Sheet[[#This Row],[Classes Attended]]/Attd_Sheet[[#This Row],[Column1]],"")</f>
        <v/>
      </c>
      <c r="AU2754" s="26"/>
    </row>
    <row r="2755" spans="1:47" hidden="1" x14ac:dyDescent="0.25">
      <c r="A2755" s="42">
        <f>COUNTIFS(Attd_Sheet[Student ID],Attd_Sheet[[#This Row],[Student ID]])</f>
        <v>0</v>
      </c>
      <c r="B2755" s="13"/>
      <c r="C2755" s="13"/>
      <c r="D2755" s="76"/>
      <c r="E2755" s="75"/>
      <c r="F2755" s="15"/>
      <c r="G2755" s="78"/>
      <c r="H2755" s="15"/>
      <c r="I2755" s="15"/>
      <c r="J2755" s="77"/>
      <c r="K2755" s="4"/>
      <c r="L2755" s="4"/>
      <c r="M2755" s="4"/>
      <c r="N2755" s="185"/>
      <c r="O2755" s="4"/>
      <c r="P2755" s="4"/>
      <c r="Q2755" s="4"/>
      <c r="R2755" s="4"/>
      <c r="S2755" s="4"/>
      <c r="T2755" s="4"/>
      <c r="U2755" s="4"/>
      <c r="V2755" s="4"/>
      <c r="W2755" s="185"/>
      <c r="X2755" s="4"/>
      <c r="Y2755" s="4"/>
      <c r="Z2755" s="4"/>
      <c r="AA2755" s="4"/>
      <c r="AB2755" s="4"/>
      <c r="AC2755" s="4"/>
      <c r="AD2755" s="4"/>
      <c r="AE2755" s="236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5">
        <f ca="1">COUNTIFS(INDIRECT(Data!$J$2),"&lt;&gt;")</f>
        <v>0</v>
      </c>
      <c r="AQ2755" s="45">
        <f ca="1">COUNTIFS(INDIRECT(Data!$J$2),"P")</f>
        <v>0</v>
      </c>
      <c r="AR2755" s="45">
        <f ca="1">COUNTIFS(INDIRECT(Data!$J$2),"A")</f>
        <v>0</v>
      </c>
      <c r="AS2755" s="46">
        <f ca="1">COUNTIFS(INDIRECT(Data!$J$2),"L")</f>
        <v>0</v>
      </c>
      <c r="AT2755" s="47" t="str">
        <f ca="1">IFERROR(Attd_Sheet[[#This Row],[Classes Attended]]/Attd_Sheet[[#This Row],[Column1]],"")</f>
        <v/>
      </c>
      <c r="AU2755" s="26"/>
    </row>
    <row r="2756" spans="1:47" hidden="1" x14ac:dyDescent="0.25">
      <c r="A2756" s="42">
        <f>COUNTIFS(Attd_Sheet[Student ID],Attd_Sheet[[#This Row],[Student ID]])</f>
        <v>0</v>
      </c>
      <c r="B2756" s="13"/>
      <c r="C2756" s="13"/>
      <c r="D2756" s="76"/>
      <c r="E2756" s="75"/>
      <c r="F2756" s="15"/>
      <c r="G2756" s="78"/>
      <c r="H2756" s="15"/>
      <c r="I2756" s="15"/>
      <c r="J2756" s="77"/>
      <c r="K2756" s="4"/>
      <c r="L2756" s="4"/>
      <c r="M2756" s="4"/>
      <c r="N2756" s="185"/>
      <c r="O2756" s="4"/>
      <c r="P2756" s="4"/>
      <c r="Q2756" s="4"/>
      <c r="R2756" s="4"/>
      <c r="S2756" s="4"/>
      <c r="T2756" s="4"/>
      <c r="U2756" s="4"/>
      <c r="V2756" s="4"/>
      <c r="W2756" s="185"/>
      <c r="X2756" s="4"/>
      <c r="Y2756" s="4"/>
      <c r="Z2756" s="4"/>
      <c r="AA2756" s="4"/>
      <c r="AB2756" s="4"/>
      <c r="AC2756" s="4"/>
      <c r="AD2756" s="4"/>
      <c r="AE2756" s="236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5">
        <f ca="1">COUNTIFS(INDIRECT(Data!$J$2),"&lt;&gt;")</f>
        <v>0</v>
      </c>
      <c r="AQ2756" s="45">
        <f ca="1">COUNTIFS(INDIRECT(Data!$J$2),"P")</f>
        <v>0</v>
      </c>
      <c r="AR2756" s="45">
        <f ca="1">COUNTIFS(INDIRECT(Data!$J$2),"A")</f>
        <v>0</v>
      </c>
      <c r="AS2756" s="46">
        <f ca="1">COUNTIFS(INDIRECT(Data!$J$2),"L")</f>
        <v>0</v>
      </c>
      <c r="AT2756" s="47" t="str">
        <f ca="1">IFERROR(Attd_Sheet[[#This Row],[Classes Attended]]/Attd_Sheet[[#This Row],[Column1]],"")</f>
        <v/>
      </c>
      <c r="AU2756" s="26"/>
    </row>
    <row r="2757" spans="1:47" hidden="1" x14ac:dyDescent="0.25">
      <c r="A2757" s="42">
        <f>COUNTIFS(Attd_Sheet[Student ID],Attd_Sheet[[#This Row],[Student ID]])</f>
        <v>0</v>
      </c>
      <c r="B2757" s="13"/>
      <c r="C2757" s="13"/>
      <c r="D2757" s="76"/>
      <c r="E2757" s="75"/>
      <c r="F2757" s="15"/>
      <c r="G2757" s="78"/>
      <c r="H2757" s="15"/>
      <c r="I2757" s="15"/>
      <c r="J2757" s="77"/>
      <c r="K2757" s="4"/>
      <c r="L2757" s="4"/>
      <c r="M2757" s="4"/>
      <c r="N2757" s="185"/>
      <c r="O2757" s="4"/>
      <c r="P2757" s="4"/>
      <c r="Q2757" s="4"/>
      <c r="R2757" s="4"/>
      <c r="S2757" s="4"/>
      <c r="T2757" s="4"/>
      <c r="U2757" s="4"/>
      <c r="V2757" s="4"/>
      <c r="W2757" s="185"/>
      <c r="X2757" s="4"/>
      <c r="Y2757" s="4"/>
      <c r="Z2757" s="4"/>
      <c r="AA2757" s="4"/>
      <c r="AB2757" s="4"/>
      <c r="AC2757" s="4"/>
      <c r="AD2757" s="4"/>
      <c r="AE2757" s="236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5">
        <f ca="1">COUNTIFS(INDIRECT(Data!$J$2),"&lt;&gt;")</f>
        <v>0</v>
      </c>
      <c r="AQ2757" s="45">
        <f ca="1">COUNTIFS(INDIRECT(Data!$J$2),"P")</f>
        <v>0</v>
      </c>
      <c r="AR2757" s="45">
        <f ca="1">COUNTIFS(INDIRECT(Data!$J$2),"A")</f>
        <v>0</v>
      </c>
      <c r="AS2757" s="46">
        <f ca="1">COUNTIFS(INDIRECT(Data!$J$2),"L")</f>
        <v>0</v>
      </c>
      <c r="AT2757" s="47" t="str">
        <f ca="1">IFERROR(Attd_Sheet[[#This Row],[Classes Attended]]/Attd_Sheet[[#This Row],[Column1]],"")</f>
        <v/>
      </c>
      <c r="AU2757" s="26"/>
    </row>
    <row r="2758" spans="1:47" hidden="1" x14ac:dyDescent="0.25">
      <c r="A2758" s="42">
        <f>COUNTIFS(Attd_Sheet[Student ID],Attd_Sheet[[#This Row],[Student ID]])</f>
        <v>0</v>
      </c>
      <c r="B2758" s="13"/>
      <c r="C2758" s="13"/>
      <c r="D2758" s="76"/>
      <c r="E2758" s="75"/>
      <c r="F2758" s="15"/>
      <c r="G2758" s="78"/>
      <c r="H2758" s="15"/>
      <c r="I2758" s="15"/>
      <c r="J2758" s="77"/>
      <c r="K2758" s="4"/>
      <c r="L2758" s="4"/>
      <c r="M2758" s="4"/>
      <c r="N2758" s="185"/>
      <c r="O2758" s="4"/>
      <c r="P2758" s="4"/>
      <c r="Q2758" s="4"/>
      <c r="R2758" s="4"/>
      <c r="S2758" s="4"/>
      <c r="T2758" s="4"/>
      <c r="U2758" s="4"/>
      <c r="V2758" s="4"/>
      <c r="W2758" s="185"/>
      <c r="X2758" s="4"/>
      <c r="Y2758" s="4"/>
      <c r="Z2758" s="4"/>
      <c r="AA2758" s="4"/>
      <c r="AB2758" s="4"/>
      <c r="AC2758" s="4"/>
      <c r="AD2758" s="4"/>
      <c r="AE2758" s="236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5">
        <f ca="1">COUNTIFS(INDIRECT(Data!$J$2),"&lt;&gt;")</f>
        <v>0</v>
      </c>
      <c r="AQ2758" s="45">
        <f ca="1">COUNTIFS(INDIRECT(Data!$J$2),"P")</f>
        <v>0</v>
      </c>
      <c r="AR2758" s="45">
        <f ca="1">COUNTIFS(INDIRECT(Data!$J$2),"A")</f>
        <v>0</v>
      </c>
      <c r="AS2758" s="46">
        <f ca="1">COUNTIFS(INDIRECT(Data!$J$2),"L")</f>
        <v>0</v>
      </c>
      <c r="AT2758" s="47" t="str">
        <f ca="1">IFERROR(Attd_Sheet[[#This Row],[Classes Attended]]/Attd_Sheet[[#This Row],[Column1]],"")</f>
        <v/>
      </c>
      <c r="AU2758" s="26"/>
    </row>
    <row r="2759" spans="1:47" hidden="1" x14ac:dyDescent="0.25">
      <c r="A2759" s="42">
        <f>COUNTIFS(Attd_Sheet[Student ID],Attd_Sheet[[#This Row],[Student ID]])</f>
        <v>0</v>
      </c>
      <c r="B2759" s="13"/>
      <c r="C2759" s="13"/>
      <c r="D2759" s="76"/>
      <c r="E2759" s="75"/>
      <c r="F2759" s="15"/>
      <c r="G2759" s="78"/>
      <c r="H2759" s="15"/>
      <c r="I2759" s="15"/>
      <c r="J2759" s="77"/>
      <c r="K2759" s="4"/>
      <c r="L2759" s="4"/>
      <c r="M2759" s="4"/>
      <c r="N2759" s="185"/>
      <c r="O2759" s="4"/>
      <c r="P2759" s="4"/>
      <c r="Q2759" s="4"/>
      <c r="R2759" s="4"/>
      <c r="S2759" s="4"/>
      <c r="T2759" s="4"/>
      <c r="U2759" s="4"/>
      <c r="V2759" s="4"/>
      <c r="W2759" s="185"/>
      <c r="X2759" s="4"/>
      <c r="Y2759" s="4"/>
      <c r="Z2759" s="4"/>
      <c r="AA2759" s="4"/>
      <c r="AB2759" s="4"/>
      <c r="AC2759" s="4"/>
      <c r="AD2759" s="4"/>
      <c r="AE2759" s="236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5">
        <f ca="1">COUNTIFS(INDIRECT(Data!$J$2),"&lt;&gt;")</f>
        <v>0</v>
      </c>
      <c r="AQ2759" s="45">
        <f ca="1">COUNTIFS(INDIRECT(Data!$J$2),"P")</f>
        <v>0</v>
      </c>
      <c r="AR2759" s="45">
        <f ca="1">COUNTIFS(INDIRECT(Data!$J$2),"A")</f>
        <v>0</v>
      </c>
      <c r="AS2759" s="46">
        <f ca="1">COUNTIFS(INDIRECT(Data!$J$2),"L")</f>
        <v>0</v>
      </c>
      <c r="AT2759" s="47" t="str">
        <f ca="1">IFERROR(Attd_Sheet[[#This Row],[Classes Attended]]/Attd_Sheet[[#This Row],[Column1]],"")</f>
        <v/>
      </c>
      <c r="AU2759" s="26"/>
    </row>
    <row r="2760" spans="1:47" hidden="1" x14ac:dyDescent="0.25">
      <c r="A2760" s="42">
        <f>COUNTIFS(Attd_Sheet[Student ID],Attd_Sheet[[#This Row],[Student ID]])</f>
        <v>0</v>
      </c>
      <c r="B2760" s="13"/>
      <c r="C2760" s="13"/>
      <c r="D2760" s="76"/>
      <c r="E2760" s="75"/>
      <c r="F2760" s="15"/>
      <c r="G2760" s="78"/>
      <c r="H2760" s="15"/>
      <c r="I2760" s="15"/>
      <c r="J2760" s="77"/>
      <c r="K2760" s="4"/>
      <c r="L2760" s="4"/>
      <c r="M2760" s="4"/>
      <c r="N2760" s="185"/>
      <c r="O2760" s="4"/>
      <c r="P2760" s="4"/>
      <c r="Q2760" s="4"/>
      <c r="R2760" s="4"/>
      <c r="S2760" s="4"/>
      <c r="T2760" s="4"/>
      <c r="U2760" s="4"/>
      <c r="V2760" s="4"/>
      <c r="W2760" s="185"/>
      <c r="X2760" s="4"/>
      <c r="Y2760" s="4"/>
      <c r="Z2760" s="4"/>
      <c r="AA2760" s="4"/>
      <c r="AB2760" s="4"/>
      <c r="AC2760" s="4"/>
      <c r="AD2760" s="4"/>
      <c r="AE2760" s="236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5">
        <f ca="1">COUNTIFS(INDIRECT(Data!$J$2),"&lt;&gt;")</f>
        <v>0</v>
      </c>
      <c r="AQ2760" s="45">
        <f ca="1">COUNTIFS(INDIRECT(Data!$J$2),"P")</f>
        <v>0</v>
      </c>
      <c r="AR2760" s="45">
        <f ca="1">COUNTIFS(INDIRECT(Data!$J$2),"A")</f>
        <v>0</v>
      </c>
      <c r="AS2760" s="46">
        <f ca="1">COUNTIFS(INDIRECT(Data!$J$2),"L")</f>
        <v>0</v>
      </c>
      <c r="AT2760" s="47" t="str">
        <f ca="1">IFERROR(Attd_Sheet[[#This Row],[Classes Attended]]/Attd_Sheet[[#This Row],[Column1]],"")</f>
        <v/>
      </c>
      <c r="AU2760" s="26"/>
    </row>
    <row r="2761" spans="1:47" hidden="1" x14ac:dyDescent="0.25">
      <c r="A2761" s="42">
        <f>COUNTIFS(Attd_Sheet[Student ID],Attd_Sheet[[#This Row],[Student ID]])</f>
        <v>0</v>
      </c>
      <c r="B2761" s="13"/>
      <c r="C2761" s="13"/>
      <c r="D2761" s="76"/>
      <c r="E2761" s="75"/>
      <c r="F2761" s="15"/>
      <c r="G2761" s="78"/>
      <c r="H2761" s="15"/>
      <c r="I2761" s="15"/>
      <c r="J2761" s="77"/>
      <c r="K2761" s="4"/>
      <c r="L2761" s="4"/>
      <c r="M2761" s="4"/>
      <c r="N2761" s="185"/>
      <c r="O2761" s="4"/>
      <c r="P2761" s="4"/>
      <c r="Q2761" s="4"/>
      <c r="R2761" s="4"/>
      <c r="S2761" s="4"/>
      <c r="T2761" s="4"/>
      <c r="U2761" s="4"/>
      <c r="V2761" s="4"/>
      <c r="W2761" s="185"/>
      <c r="X2761" s="4"/>
      <c r="Y2761" s="4"/>
      <c r="Z2761" s="4"/>
      <c r="AA2761" s="4"/>
      <c r="AB2761" s="4"/>
      <c r="AC2761" s="4"/>
      <c r="AD2761" s="4"/>
      <c r="AE2761" s="236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5">
        <f ca="1">COUNTIFS(INDIRECT(Data!$J$2),"&lt;&gt;")</f>
        <v>0</v>
      </c>
      <c r="AQ2761" s="45">
        <f ca="1">COUNTIFS(INDIRECT(Data!$J$2),"P")</f>
        <v>0</v>
      </c>
      <c r="AR2761" s="45">
        <f ca="1">COUNTIFS(INDIRECT(Data!$J$2),"A")</f>
        <v>0</v>
      </c>
      <c r="AS2761" s="46">
        <f ca="1">COUNTIFS(INDIRECT(Data!$J$2),"L")</f>
        <v>0</v>
      </c>
      <c r="AT2761" s="47" t="str">
        <f ca="1">IFERROR(Attd_Sheet[[#This Row],[Classes Attended]]/Attd_Sheet[[#This Row],[Column1]],"")</f>
        <v/>
      </c>
      <c r="AU2761" s="26"/>
    </row>
    <row r="2762" spans="1:47" hidden="1" x14ac:dyDescent="0.25">
      <c r="A2762" s="42">
        <f>COUNTIFS(Attd_Sheet[Student ID],Attd_Sheet[[#This Row],[Student ID]])</f>
        <v>0</v>
      </c>
      <c r="B2762" s="13"/>
      <c r="C2762" s="13"/>
      <c r="D2762" s="76"/>
      <c r="E2762" s="75"/>
      <c r="F2762" s="15"/>
      <c r="G2762" s="78"/>
      <c r="H2762" s="15"/>
      <c r="I2762" s="15"/>
      <c r="J2762" s="77"/>
      <c r="K2762" s="4"/>
      <c r="L2762" s="4"/>
      <c r="M2762" s="4"/>
      <c r="N2762" s="185"/>
      <c r="O2762" s="4"/>
      <c r="P2762" s="4"/>
      <c r="Q2762" s="4"/>
      <c r="R2762" s="4"/>
      <c r="S2762" s="4"/>
      <c r="T2762" s="4"/>
      <c r="U2762" s="4"/>
      <c r="V2762" s="4"/>
      <c r="W2762" s="185"/>
      <c r="X2762" s="4"/>
      <c r="Y2762" s="4"/>
      <c r="Z2762" s="4"/>
      <c r="AA2762" s="4"/>
      <c r="AB2762" s="4"/>
      <c r="AC2762" s="4"/>
      <c r="AD2762" s="4"/>
      <c r="AE2762" s="236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5">
        <f ca="1">COUNTIFS(INDIRECT(Data!$J$2),"&lt;&gt;")</f>
        <v>0</v>
      </c>
      <c r="AQ2762" s="45">
        <f ca="1">COUNTIFS(INDIRECT(Data!$J$2),"P")</f>
        <v>0</v>
      </c>
      <c r="AR2762" s="45">
        <f ca="1">COUNTIFS(INDIRECT(Data!$J$2),"A")</f>
        <v>0</v>
      </c>
      <c r="AS2762" s="46">
        <f ca="1">COUNTIFS(INDIRECT(Data!$J$2),"L")</f>
        <v>0</v>
      </c>
      <c r="AT2762" s="47" t="str">
        <f ca="1">IFERROR(Attd_Sheet[[#This Row],[Classes Attended]]/Attd_Sheet[[#This Row],[Column1]],"")</f>
        <v/>
      </c>
      <c r="AU2762" s="26"/>
    </row>
    <row r="2763" spans="1:47" hidden="1" x14ac:dyDescent="0.25">
      <c r="A2763" s="42">
        <f>COUNTIFS(Attd_Sheet[Student ID],Attd_Sheet[[#This Row],[Student ID]])</f>
        <v>0</v>
      </c>
      <c r="B2763" s="13"/>
      <c r="C2763" s="13"/>
      <c r="D2763" s="76"/>
      <c r="E2763" s="75"/>
      <c r="F2763" s="15"/>
      <c r="G2763" s="78"/>
      <c r="H2763" s="15"/>
      <c r="I2763" s="15"/>
      <c r="J2763" s="77"/>
      <c r="K2763" s="4"/>
      <c r="L2763" s="4"/>
      <c r="M2763" s="4"/>
      <c r="N2763" s="185"/>
      <c r="O2763" s="4"/>
      <c r="P2763" s="4"/>
      <c r="Q2763" s="4"/>
      <c r="R2763" s="4"/>
      <c r="S2763" s="4"/>
      <c r="T2763" s="4"/>
      <c r="U2763" s="4"/>
      <c r="V2763" s="4"/>
      <c r="W2763" s="185"/>
      <c r="X2763" s="4"/>
      <c r="Y2763" s="4"/>
      <c r="Z2763" s="4"/>
      <c r="AA2763" s="4"/>
      <c r="AB2763" s="4"/>
      <c r="AC2763" s="4"/>
      <c r="AD2763" s="4"/>
      <c r="AE2763" s="236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5">
        <f ca="1">COUNTIFS(INDIRECT(Data!$J$2),"&lt;&gt;")</f>
        <v>0</v>
      </c>
      <c r="AQ2763" s="45">
        <f ca="1">COUNTIFS(INDIRECT(Data!$J$2),"P")</f>
        <v>0</v>
      </c>
      <c r="AR2763" s="45">
        <f ca="1">COUNTIFS(INDIRECT(Data!$J$2),"A")</f>
        <v>0</v>
      </c>
      <c r="AS2763" s="46">
        <f ca="1">COUNTIFS(INDIRECT(Data!$J$2),"L")</f>
        <v>0</v>
      </c>
      <c r="AT2763" s="47" t="str">
        <f ca="1">IFERROR(Attd_Sheet[[#This Row],[Classes Attended]]/Attd_Sheet[[#This Row],[Column1]],"")</f>
        <v/>
      </c>
      <c r="AU2763" s="26"/>
    </row>
    <row r="2764" spans="1:47" hidden="1" x14ac:dyDescent="0.25">
      <c r="A2764" s="42">
        <f>COUNTIFS(Attd_Sheet[Student ID],Attd_Sheet[[#This Row],[Student ID]])</f>
        <v>0</v>
      </c>
      <c r="B2764" s="13"/>
      <c r="C2764" s="13"/>
      <c r="D2764" s="76"/>
      <c r="E2764" s="75"/>
      <c r="F2764" s="15"/>
      <c r="G2764" s="78"/>
      <c r="H2764" s="15"/>
      <c r="I2764" s="15"/>
      <c r="J2764" s="77"/>
      <c r="K2764" s="4"/>
      <c r="L2764" s="4"/>
      <c r="M2764" s="4"/>
      <c r="N2764" s="185"/>
      <c r="O2764" s="4"/>
      <c r="P2764" s="4"/>
      <c r="Q2764" s="4"/>
      <c r="R2764" s="4"/>
      <c r="S2764" s="4"/>
      <c r="T2764" s="4"/>
      <c r="U2764" s="4"/>
      <c r="V2764" s="4"/>
      <c r="W2764" s="185"/>
      <c r="X2764" s="4"/>
      <c r="Y2764" s="4"/>
      <c r="Z2764" s="4"/>
      <c r="AA2764" s="4"/>
      <c r="AB2764" s="4"/>
      <c r="AC2764" s="4"/>
      <c r="AD2764" s="4"/>
      <c r="AE2764" s="236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5">
        <f ca="1">COUNTIFS(INDIRECT(Data!$J$2),"&lt;&gt;")</f>
        <v>0</v>
      </c>
      <c r="AQ2764" s="45">
        <f ca="1">COUNTIFS(INDIRECT(Data!$J$2),"P")</f>
        <v>0</v>
      </c>
      <c r="AR2764" s="45">
        <f ca="1">COUNTIFS(INDIRECT(Data!$J$2),"A")</f>
        <v>0</v>
      </c>
      <c r="AS2764" s="46">
        <f ca="1">COUNTIFS(INDIRECT(Data!$J$2),"L")</f>
        <v>0</v>
      </c>
      <c r="AT2764" s="47" t="str">
        <f ca="1">IFERROR(Attd_Sheet[[#This Row],[Classes Attended]]/Attd_Sheet[[#This Row],[Column1]],"")</f>
        <v/>
      </c>
      <c r="AU2764" s="26"/>
    </row>
    <row r="2765" spans="1:47" hidden="1" x14ac:dyDescent="0.25">
      <c r="A2765" s="42">
        <f>COUNTIFS(Attd_Sheet[Student ID],Attd_Sheet[[#This Row],[Student ID]])</f>
        <v>0</v>
      </c>
      <c r="B2765" s="13"/>
      <c r="C2765" s="13"/>
      <c r="D2765" s="76"/>
      <c r="E2765" s="75"/>
      <c r="F2765" s="15"/>
      <c r="G2765" s="78"/>
      <c r="H2765" s="15"/>
      <c r="I2765" s="15"/>
      <c r="J2765" s="77"/>
      <c r="K2765" s="4"/>
      <c r="L2765" s="4"/>
      <c r="M2765" s="4"/>
      <c r="N2765" s="185"/>
      <c r="O2765" s="4"/>
      <c r="P2765" s="4"/>
      <c r="Q2765" s="4"/>
      <c r="R2765" s="4"/>
      <c r="S2765" s="4"/>
      <c r="T2765" s="4"/>
      <c r="U2765" s="4"/>
      <c r="V2765" s="4"/>
      <c r="W2765" s="185"/>
      <c r="X2765" s="4"/>
      <c r="Y2765" s="4"/>
      <c r="Z2765" s="4"/>
      <c r="AA2765" s="4"/>
      <c r="AB2765" s="4"/>
      <c r="AC2765" s="4"/>
      <c r="AD2765" s="4"/>
      <c r="AE2765" s="236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5">
        <f ca="1">COUNTIFS(INDIRECT(Data!$J$2),"&lt;&gt;")</f>
        <v>0</v>
      </c>
      <c r="AQ2765" s="45">
        <f ca="1">COUNTIFS(INDIRECT(Data!$J$2),"P")</f>
        <v>0</v>
      </c>
      <c r="AR2765" s="45">
        <f ca="1">COUNTIFS(INDIRECT(Data!$J$2),"A")</f>
        <v>0</v>
      </c>
      <c r="AS2765" s="46">
        <f ca="1">COUNTIFS(INDIRECT(Data!$J$2),"L")</f>
        <v>0</v>
      </c>
      <c r="AT2765" s="47" t="str">
        <f ca="1">IFERROR(Attd_Sheet[[#This Row],[Classes Attended]]/Attd_Sheet[[#This Row],[Column1]],"")</f>
        <v/>
      </c>
      <c r="AU2765" s="26"/>
    </row>
    <row r="2766" spans="1:47" hidden="1" x14ac:dyDescent="0.25">
      <c r="A2766" s="42">
        <f>COUNTIFS(Attd_Sheet[Student ID],Attd_Sheet[[#This Row],[Student ID]])</f>
        <v>0</v>
      </c>
      <c r="B2766" s="13"/>
      <c r="C2766" s="13"/>
      <c r="D2766" s="76"/>
      <c r="E2766" s="75"/>
      <c r="F2766" s="15"/>
      <c r="G2766" s="78"/>
      <c r="H2766" s="15"/>
      <c r="I2766" s="15"/>
      <c r="J2766" s="77"/>
      <c r="K2766" s="4"/>
      <c r="L2766" s="4"/>
      <c r="M2766" s="4"/>
      <c r="N2766" s="185"/>
      <c r="O2766" s="4"/>
      <c r="P2766" s="4"/>
      <c r="Q2766" s="4"/>
      <c r="R2766" s="4"/>
      <c r="S2766" s="4"/>
      <c r="T2766" s="4"/>
      <c r="U2766" s="4"/>
      <c r="V2766" s="4"/>
      <c r="W2766" s="185"/>
      <c r="X2766" s="4"/>
      <c r="Y2766" s="4"/>
      <c r="Z2766" s="4"/>
      <c r="AA2766" s="4"/>
      <c r="AB2766" s="4"/>
      <c r="AC2766" s="4"/>
      <c r="AD2766" s="4"/>
      <c r="AE2766" s="236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5">
        <f ca="1">COUNTIFS(INDIRECT(Data!$J$2),"&lt;&gt;")</f>
        <v>0</v>
      </c>
      <c r="AQ2766" s="45">
        <f ca="1">COUNTIFS(INDIRECT(Data!$J$2),"P")</f>
        <v>0</v>
      </c>
      <c r="AR2766" s="45">
        <f ca="1">COUNTIFS(INDIRECT(Data!$J$2),"A")</f>
        <v>0</v>
      </c>
      <c r="AS2766" s="46">
        <f ca="1">COUNTIFS(INDIRECT(Data!$J$2),"L")</f>
        <v>0</v>
      </c>
      <c r="AT2766" s="47" t="str">
        <f ca="1">IFERROR(Attd_Sheet[[#This Row],[Classes Attended]]/Attd_Sheet[[#This Row],[Column1]],"")</f>
        <v/>
      </c>
      <c r="AU2766" s="26"/>
    </row>
    <row r="2767" spans="1:47" hidden="1" x14ac:dyDescent="0.25">
      <c r="A2767" s="42">
        <f>COUNTIFS(Attd_Sheet[Student ID],Attd_Sheet[[#This Row],[Student ID]])</f>
        <v>0</v>
      </c>
      <c r="B2767" s="13"/>
      <c r="C2767" s="13"/>
      <c r="D2767" s="76"/>
      <c r="E2767" s="75"/>
      <c r="F2767" s="15"/>
      <c r="G2767" s="78"/>
      <c r="H2767" s="15"/>
      <c r="I2767" s="15"/>
      <c r="J2767" s="77"/>
      <c r="K2767" s="4"/>
      <c r="L2767" s="4"/>
      <c r="M2767" s="4"/>
      <c r="N2767" s="185"/>
      <c r="O2767" s="4"/>
      <c r="P2767" s="4"/>
      <c r="Q2767" s="4"/>
      <c r="R2767" s="4"/>
      <c r="S2767" s="4"/>
      <c r="T2767" s="4"/>
      <c r="U2767" s="4"/>
      <c r="V2767" s="4"/>
      <c r="W2767" s="185"/>
      <c r="X2767" s="4"/>
      <c r="Y2767" s="4"/>
      <c r="Z2767" s="4"/>
      <c r="AA2767" s="4"/>
      <c r="AB2767" s="4"/>
      <c r="AC2767" s="4"/>
      <c r="AD2767" s="4"/>
      <c r="AE2767" s="236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5">
        <f ca="1">COUNTIFS(INDIRECT(Data!$J$2),"&lt;&gt;")</f>
        <v>0</v>
      </c>
      <c r="AQ2767" s="45">
        <f ca="1">COUNTIFS(INDIRECT(Data!$J$2),"P")</f>
        <v>0</v>
      </c>
      <c r="AR2767" s="45">
        <f ca="1">COUNTIFS(INDIRECT(Data!$J$2),"A")</f>
        <v>0</v>
      </c>
      <c r="AS2767" s="46">
        <f ca="1">COUNTIFS(INDIRECT(Data!$J$2),"L")</f>
        <v>0</v>
      </c>
      <c r="AT2767" s="47" t="str">
        <f ca="1">IFERROR(Attd_Sheet[[#This Row],[Classes Attended]]/Attd_Sheet[[#This Row],[Column1]],"")</f>
        <v/>
      </c>
      <c r="AU2767" s="26"/>
    </row>
    <row r="2768" spans="1:47" hidden="1" x14ac:dyDescent="0.25">
      <c r="A2768" s="42">
        <f>COUNTIFS(Attd_Sheet[Student ID],Attd_Sheet[[#This Row],[Student ID]])</f>
        <v>0</v>
      </c>
      <c r="B2768" s="13"/>
      <c r="C2768" s="13"/>
      <c r="D2768" s="76"/>
      <c r="E2768" s="75"/>
      <c r="F2768" s="15"/>
      <c r="G2768" s="78"/>
      <c r="H2768" s="15"/>
      <c r="I2768" s="15"/>
      <c r="J2768" s="77"/>
      <c r="K2768" s="4"/>
      <c r="L2768" s="4"/>
      <c r="M2768" s="4"/>
      <c r="N2768" s="185"/>
      <c r="O2768" s="4"/>
      <c r="P2768" s="4"/>
      <c r="Q2768" s="4"/>
      <c r="R2768" s="4"/>
      <c r="S2768" s="4"/>
      <c r="T2768" s="4"/>
      <c r="U2768" s="4"/>
      <c r="V2768" s="4"/>
      <c r="W2768" s="185"/>
      <c r="X2768" s="4"/>
      <c r="Y2768" s="4"/>
      <c r="Z2768" s="4"/>
      <c r="AA2768" s="4"/>
      <c r="AB2768" s="4"/>
      <c r="AC2768" s="4"/>
      <c r="AD2768" s="4"/>
      <c r="AE2768" s="236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5">
        <f ca="1">COUNTIFS(INDIRECT(Data!$J$2),"&lt;&gt;")</f>
        <v>0</v>
      </c>
      <c r="AQ2768" s="45">
        <f ca="1">COUNTIFS(INDIRECT(Data!$J$2),"P")</f>
        <v>0</v>
      </c>
      <c r="AR2768" s="45">
        <f ca="1">COUNTIFS(INDIRECT(Data!$J$2),"A")</f>
        <v>0</v>
      </c>
      <c r="AS2768" s="46">
        <f ca="1">COUNTIFS(INDIRECT(Data!$J$2),"L")</f>
        <v>0</v>
      </c>
      <c r="AT2768" s="47" t="str">
        <f ca="1">IFERROR(Attd_Sheet[[#This Row],[Classes Attended]]/Attd_Sheet[[#This Row],[Column1]],"")</f>
        <v/>
      </c>
      <c r="AU2768" s="26"/>
    </row>
    <row r="2769" spans="1:47" hidden="1" x14ac:dyDescent="0.25">
      <c r="A2769" s="42">
        <f>COUNTIFS(Attd_Sheet[Student ID],Attd_Sheet[[#This Row],[Student ID]])</f>
        <v>0</v>
      </c>
      <c r="B2769" s="13"/>
      <c r="C2769" s="13"/>
      <c r="D2769" s="76"/>
      <c r="E2769" s="75"/>
      <c r="F2769" s="15"/>
      <c r="G2769" s="78"/>
      <c r="H2769" s="15"/>
      <c r="I2769" s="15"/>
      <c r="J2769" s="77"/>
      <c r="K2769" s="4"/>
      <c r="L2769" s="4"/>
      <c r="M2769" s="4"/>
      <c r="N2769" s="185"/>
      <c r="O2769" s="4"/>
      <c r="P2769" s="4"/>
      <c r="Q2769" s="4"/>
      <c r="R2769" s="4"/>
      <c r="S2769" s="4"/>
      <c r="T2769" s="4"/>
      <c r="U2769" s="4"/>
      <c r="V2769" s="4"/>
      <c r="W2769" s="185"/>
      <c r="X2769" s="4"/>
      <c r="Y2769" s="4"/>
      <c r="Z2769" s="4"/>
      <c r="AA2769" s="4"/>
      <c r="AB2769" s="4"/>
      <c r="AC2769" s="4"/>
      <c r="AD2769" s="4"/>
      <c r="AE2769" s="236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5">
        <f ca="1">COUNTIFS(INDIRECT(Data!$J$2),"&lt;&gt;")</f>
        <v>0</v>
      </c>
      <c r="AQ2769" s="45">
        <f ca="1">COUNTIFS(INDIRECT(Data!$J$2),"P")</f>
        <v>0</v>
      </c>
      <c r="AR2769" s="45">
        <f ca="1">COUNTIFS(INDIRECT(Data!$J$2),"A")</f>
        <v>0</v>
      </c>
      <c r="AS2769" s="46">
        <f ca="1">COUNTIFS(INDIRECT(Data!$J$2),"L")</f>
        <v>0</v>
      </c>
      <c r="AT2769" s="47" t="str">
        <f ca="1">IFERROR(Attd_Sheet[[#This Row],[Classes Attended]]/Attd_Sheet[[#This Row],[Column1]],"")</f>
        <v/>
      </c>
      <c r="AU2769" s="26"/>
    </row>
    <row r="2770" spans="1:47" hidden="1" x14ac:dyDescent="0.25">
      <c r="A2770" s="42">
        <f>COUNTIFS(Attd_Sheet[Student ID],Attd_Sheet[[#This Row],[Student ID]])</f>
        <v>0</v>
      </c>
      <c r="B2770" s="13"/>
      <c r="C2770" s="13"/>
      <c r="D2770" s="76"/>
      <c r="E2770" s="75"/>
      <c r="F2770" s="15"/>
      <c r="G2770" s="78"/>
      <c r="H2770" s="15"/>
      <c r="I2770" s="15"/>
      <c r="J2770" s="77"/>
      <c r="K2770" s="4"/>
      <c r="L2770" s="4"/>
      <c r="M2770" s="4"/>
      <c r="N2770" s="185"/>
      <c r="O2770" s="4"/>
      <c r="P2770" s="4"/>
      <c r="Q2770" s="4"/>
      <c r="R2770" s="4"/>
      <c r="S2770" s="4"/>
      <c r="T2770" s="4"/>
      <c r="U2770" s="4"/>
      <c r="V2770" s="4"/>
      <c r="W2770" s="185"/>
      <c r="X2770" s="4"/>
      <c r="Y2770" s="4"/>
      <c r="Z2770" s="4"/>
      <c r="AA2770" s="4"/>
      <c r="AB2770" s="4"/>
      <c r="AC2770" s="4"/>
      <c r="AD2770" s="4"/>
      <c r="AE2770" s="236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5">
        <f ca="1">COUNTIFS(INDIRECT(Data!$J$2),"&lt;&gt;")</f>
        <v>0</v>
      </c>
      <c r="AQ2770" s="45">
        <f ca="1">COUNTIFS(INDIRECT(Data!$J$2),"P")</f>
        <v>0</v>
      </c>
      <c r="AR2770" s="45">
        <f ca="1">COUNTIFS(INDIRECT(Data!$J$2),"A")</f>
        <v>0</v>
      </c>
      <c r="AS2770" s="46">
        <f ca="1">COUNTIFS(INDIRECT(Data!$J$2),"L")</f>
        <v>0</v>
      </c>
      <c r="AT2770" s="47" t="str">
        <f ca="1">IFERROR(Attd_Sheet[[#This Row],[Classes Attended]]/Attd_Sheet[[#This Row],[Column1]],"")</f>
        <v/>
      </c>
      <c r="AU2770" s="26"/>
    </row>
    <row r="2771" spans="1:47" hidden="1" x14ac:dyDescent="0.25">
      <c r="A2771" s="42">
        <f>COUNTIFS(Attd_Sheet[Student ID],Attd_Sheet[[#This Row],[Student ID]])</f>
        <v>0</v>
      </c>
      <c r="B2771" s="13"/>
      <c r="C2771" s="13"/>
      <c r="D2771" s="76"/>
      <c r="E2771" s="75"/>
      <c r="F2771" s="15"/>
      <c r="G2771" s="78"/>
      <c r="H2771" s="15"/>
      <c r="I2771" s="15"/>
      <c r="J2771" s="77"/>
      <c r="K2771" s="4"/>
      <c r="L2771" s="4"/>
      <c r="M2771" s="4"/>
      <c r="N2771" s="185"/>
      <c r="O2771" s="4"/>
      <c r="P2771" s="4"/>
      <c r="Q2771" s="4"/>
      <c r="R2771" s="4"/>
      <c r="S2771" s="4"/>
      <c r="T2771" s="4"/>
      <c r="U2771" s="4"/>
      <c r="V2771" s="4"/>
      <c r="W2771" s="185"/>
      <c r="X2771" s="4"/>
      <c r="Y2771" s="4"/>
      <c r="Z2771" s="4"/>
      <c r="AA2771" s="4"/>
      <c r="AB2771" s="4"/>
      <c r="AC2771" s="4"/>
      <c r="AD2771" s="4"/>
      <c r="AE2771" s="236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5">
        <f ca="1">COUNTIFS(INDIRECT(Data!$J$2),"&lt;&gt;")</f>
        <v>0</v>
      </c>
      <c r="AQ2771" s="45">
        <f ca="1">COUNTIFS(INDIRECT(Data!$J$2),"P")</f>
        <v>0</v>
      </c>
      <c r="AR2771" s="45">
        <f ca="1">COUNTIFS(INDIRECT(Data!$J$2),"A")</f>
        <v>0</v>
      </c>
      <c r="AS2771" s="46">
        <f ca="1">COUNTIFS(INDIRECT(Data!$J$2),"L")</f>
        <v>0</v>
      </c>
      <c r="AT2771" s="47" t="str">
        <f ca="1">IFERROR(Attd_Sheet[[#This Row],[Classes Attended]]/Attd_Sheet[[#This Row],[Column1]],"")</f>
        <v/>
      </c>
      <c r="AU2771" s="26"/>
    </row>
    <row r="2772" spans="1:47" hidden="1" x14ac:dyDescent="0.25">
      <c r="A2772" s="42">
        <f>COUNTIFS(Attd_Sheet[Student ID],Attd_Sheet[[#This Row],[Student ID]])</f>
        <v>0</v>
      </c>
      <c r="B2772" s="13"/>
      <c r="C2772" s="13"/>
      <c r="D2772" s="76"/>
      <c r="E2772" s="75"/>
      <c r="F2772" s="15"/>
      <c r="G2772" s="78"/>
      <c r="H2772" s="15"/>
      <c r="I2772" s="15"/>
      <c r="J2772" s="77"/>
      <c r="K2772" s="4"/>
      <c r="L2772" s="4"/>
      <c r="M2772" s="4"/>
      <c r="N2772" s="185"/>
      <c r="O2772" s="4"/>
      <c r="P2772" s="4"/>
      <c r="Q2772" s="4"/>
      <c r="R2772" s="4"/>
      <c r="S2772" s="4"/>
      <c r="T2772" s="4"/>
      <c r="U2772" s="4"/>
      <c r="V2772" s="4"/>
      <c r="W2772" s="185"/>
      <c r="X2772" s="4"/>
      <c r="Y2772" s="4"/>
      <c r="Z2772" s="4"/>
      <c r="AA2772" s="4"/>
      <c r="AB2772" s="4"/>
      <c r="AC2772" s="4"/>
      <c r="AD2772" s="4"/>
      <c r="AE2772" s="236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5">
        <f ca="1">COUNTIFS(INDIRECT(Data!$J$2),"&lt;&gt;")</f>
        <v>0</v>
      </c>
      <c r="AQ2772" s="45">
        <f ca="1">COUNTIFS(INDIRECT(Data!$J$2),"P")</f>
        <v>0</v>
      </c>
      <c r="AR2772" s="45">
        <f ca="1">COUNTIFS(INDIRECT(Data!$J$2),"A")</f>
        <v>0</v>
      </c>
      <c r="AS2772" s="46">
        <f ca="1">COUNTIFS(INDIRECT(Data!$J$2),"L")</f>
        <v>0</v>
      </c>
      <c r="AT2772" s="47" t="str">
        <f ca="1">IFERROR(Attd_Sheet[[#This Row],[Classes Attended]]/Attd_Sheet[[#This Row],[Column1]],"")</f>
        <v/>
      </c>
      <c r="AU2772" s="26"/>
    </row>
    <row r="2773" spans="1:47" hidden="1" x14ac:dyDescent="0.25">
      <c r="A2773" s="42">
        <f>COUNTIFS(Attd_Sheet[Student ID],Attd_Sheet[[#This Row],[Student ID]])</f>
        <v>0</v>
      </c>
      <c r="B2773" s="13"/>
      <c r="C2773" s="13"/>
      <c r="D2773" s="76"/>
      <c r="E2773" s="75"/>
      <c r="F2773" s="15"/>
      <c r="G2773" s="78"/>
      <c r="H2773" s="15"/>
      <c r="I2773" s="15"/>
      <c r="J2773" s="77"/>
      <c r="K2773" s="4"/>
      <c r="L2773" s="4"/>
      <c r="M2773" s="4"/>
      <c r="N2773" s="185"/>
      <c r="O2773" s="4"/>
      <c r="P2773" s="4"/>
      <c r="Q2773" s="4"/>
      <c r="R2773" s="4"/>
      <c r="S2773" s="4"/>
      <c r="T2773" s="4"/>
      <c r="U2773" s="4"/>
      <c r="V2773" s="4"/>
      <c r="W2773" s="185"/>
      <c r="X2773" s="4"/>
      <c r="Y2773" s="4"/>
      <c r="Z2773" s="4"/>
      <c r="AA2773" s="4"/>
      <c r="AB2773" s="4"/>
      <c r="AC2773" s="4"/>
      <c r="AD2773" s="4"/>
      <c r="AE2773" s="236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5">
        <f ca="1">COUNTIFS(INDIRECT(Data!$J$2),"&lt;&gt;")</f>
        <v>0</v>
      </c>
      <c r="AQ2773" s="45">
        <f ca="1">COUNTIFS(INDIRECT(Data!$J$2),"P")</f>
        <v>0</v>
      </c>
      <c r="AR2773" s="45">
        <f ca="1">COUNTIFS(INDIRECT(Data!$J$2),"A")</f>
        <v>0</v>
      </c>
      <c r="AS2773" s="46">
        <f ca="1">COUNTIFS(INDIRECT(Data!$J$2),"L")</f>
        <v>0</v>
      </c>
      <c r="AT2773" s="47" t="str">
        <f ca="1">IFERROR(Attd_Sheet[[#This Row],[Classes Attended]]/Attd_Sheet[[#This Row],[Column1]],"")</f>
        <v/>
      </c>
      <c r="AU2773" s="26"/>
    </row>
    <row r="2774" spans="1:47" hidden="1" x14ac:dyDescent="0.25">
      <c r="A2774" s="42">
        <f>COUNTIFS(Attd_Sheet[Student ID],Attd_Sheet[[#This Row],[Student ID]])</f>
        <v>0</v>
      </c>
      <c r="B2774" s="13"/>
      <c r="C2774" s="13"/>
      <c r="D2774" s="76"/>
      <c r="E2774" s="75"/>
      <c r="F2774" s="15"/>
      <c r="G2774" s="78"/>
      <c r="H2774" s="15"/>
      <c r="I2774" s="15"/>
      <c r="J2774" s="77"/>
      <c r="K2774" s="4"/>
      <c r="L2774" s="4"/>
      <c r="M2774" s="4"/>
      <c r="N2774" s="185"/>
      <c r="O2774" s="4"/>
      <c r="P2774" s="4"/>
      <c r="Q2774" s="4"/>
      <c r="R2774" s="4"/>
      <c r="S2774" s="4"/>
      <c r="T2774" s="4"/>
      <c r="U2774" s="4"/>
      <c r="V2774" s="4"/>
      <c r="W2774" s="185"/>
      <c r="X2774" s="4"/>
      <c r="Y2774" s="4"/>
      <c r="Z2774" s="4"/>
      <c r="AA2774" s="4"/>
      <c r="AB2774" s="4"/>
      <c r="AC2774" s="4"/>
      <c r="AD2774" s="4"/>
      <c r="AE2774" s="236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5">
        <f ca="1">COUNTIFS(INDIRECT(Data!$J$2),"&lt;&gt;")</f>
        <v>0</v>
      </c>
      <c r="AQ2774" s="45">
        <f ca="1">COUNTIFS(INDIRECT(Data!$J$2),"P")</f>
        <v>0</v>
      </c>
      <c r="AR2774" s="45">
        <f ca="1">COUNTIFS(INDIRECT(Data!$J$2),"A")</f>
        <v>0</v>
      </c>
      <c r="AS2774" s="46">
        <f ca="1">COUNTIFS(INDIRECT(Data!$J$2),"L")</f>
        <v>0</v>
      </c>
      <c r="AT2774" s="47" t="str">
        <f ca="1">IFERROR(Attd_Sheet[[#This Row],[Classes Attended]]/Attd_Sheet[[#This Row],[Column1]],"")</f>
        <v/>
      </c>
      <c r="AU2774" s="26"/>
    </row>
    <row r="2775" spans="1:47" hidden="1" x14ac:dyDescent="0.25">
      <c r="A2775" s="42">
        <f>COUNTIFS(Attd_Sheet[Student ID],Attd_Sheet[[#This Row],[Student ID]])</f>
        <v>0</v>
      </c>
      <c r="B2775" s="13"/>
      <c r="C2775" s="13"/>
      <c r="D2775" s="76"/>
      <c r="E2775" s="75"/>
      <c r="F2775" s="15"/>
      <c r="G2775" s="78"/>
      <c r="H2775" s="15"/>
      <c r="I2775" s="15"/>
      <c r="J2775" s="77"/>
      <c r="K2775" s="4"/>
      <c r="L2775" s="4"/>
      <c r="M2775" s="4"/>
      <c r="N2775" s="185"/>
      <c r="O2775" s="4"/>
      <c r="P2775" s="4"/>
      <c r="Q2775" s="4"/>
      <c r="R2775" s="4"/>
      <c r="S2775" s="4"/>
      <c r="T2775" s="4"/>
      <c r="U2775" s="4"/>
      <c r="V2775" s="4"/>
      <c r="W2775" s="185"/>
      <c r="X2775" s="4"/>
      <c r="Y2775" s="4"/>
      <c r="Z2775" s="4"/>
      <c r="AA2775" s="4"/>
      <c r="AB2775" s="4"/>
      <c r="AC2775" s="4"/>
      <c r="AD2775" s="4"/>
      <c r="AE2775" s="236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5">
        <f ca="1">COUNTIFS(INDIRECT(Data!$J$2),"&lt;&gt;")</f>
        <v>0</v>
      </c>
      <c r="AQ2775" s="45">
        <f ca="1">COUNTIFS(INDIRECT(Data!$J$2),"P")</f>
        <v>0</v>
      </c>
      <c r="AR2775" s="45">
        <f ca="1">COUNTIFS(INDIRECT(Data!$J$2),"A")</f>
        <v>0</v>
      </c>
      <c r="AS2775" s="46">
        <f ca="1">COUNTIFS(INDIRECT(Data!$J$2),"L")</f>
        <v>0</v>
      </c>
      <c r="AT2775" s="47" t="str">
        <f ca="1">IFERROR(Attd_Sheet[[#This Row],[Classes Attended]]/Attd_Sheet[[#This Row],[Column1]],"")</f>
        <v/>
      </c>
      <c r="AU2775" s="26"/>
    </row>
    <row r="2776" spans="1:47" hidden="1" x14ac:dyDescent="0.25">
      <c r="A2776" s="42">
        <f>COUNTIFS(Attd_Sheet[Student ID],Attd_Sheet[[#This Row],[Student ID]])</f>
        <v>0</v>
      </c>
      <c r="B2776" s="13"/>
      <c r="C2776" s="13"/>
      <c r="D2776" s="76"/>
      <c r="E2776" s="75"/>
      <c r="F2776" s="15"/>
      <c r="G2776" s="78"/>
      <c r="H2776" s="15"/>
      <c r="I2776" s="15"/>
      <c r="J2776" s="77"/>
      <c r="K2776" s="4"/>
      <c r="L2776" s="4"/>
      <c r="M2776" s="4"/>
      <c r="N2776" s="185"/>
      <c r="O2776" s="4"/>
      <c r="P2776" s="4"/>
      <c r="Q2776" s="4"/>
      <c r="R2776" s="4"/>
      <c r="S2776" s="4"/>
      <c r="T2776" s="4"/>
      <c r="U2776" s="4"/>
      <c r="V2776" s="4"/>
      <c r="W2776" s="185"/>
      <c r="X2776" s="4"/>
      <c r="Y2776" s="4"/>
      <c r="Z2776" s="4"/>
      <c r="AA2776" s="4"/>
      <c r="AB2776" s="4"/>
      <c r="AC2776" s="4"/>
      <c r="AD2776" s="4"/>
      <c r="AE2776" s="236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5">
        <f ca="1">COUNTIFS(INDIRECT(Data!$J$2),"&lt;&gt;")</f>
        <v>0</v>
      </c>
      <c r="AQ2776" s="45">
        <f ca="1">COUNTIFS(INDIRECT(Data!$J$2),"P")</f>
        <v>0</v>
      </c>
      <c r="AR2776" s="45">
        <f ca="1">COUNTIFS(INDIRECT(Data!$J$2),"A")</f>
        <v>0</v>
      </c>
      <c r="AS2776" s="46">
        <f ca="1">COUNTIFS(INDIRECT(Data!$J$2),"L")</f>
        <v>0</v>
      </c>
      <c r="AT2776" s="47" t="str">
        <f ca="1">IFERROR(Attd_Sheet[[#This Row],[Classes Attended]]/Attd_Sheet[[#This Row],[Column1]],"")</f>
        <v/>
      </c>
      <c r="AU2776" s="26"/>
    </row>
    <row r="2777" spans="1:47" hidden="1" x14ac:dyDescent="0.25">
      <c r="A2777" s="42">
        <f>COUNTIFS(Attd_Sheet[Student ID],Attd_Sheet[[#This Row],[Student ID]])</f>
        <v>0</v>
      </c>
      <c r="B2777" s="13"/>
      <c r="C2777" s="13"/>
      <c r="D2777" s="76"/>
      <c r="E2777" s="75"/>
      <c r="F2777" s="15"/>
      <c r="G2777" s="78"/>
      <c r="H2777" s="15"/>
      <c r="I2777" s="15"/>
      <c r="J2777" s="77"/>
      <c r="K2777" s="4"/>
      <c r="L2777" s="4"/>
      <c r="M2777" s="4"/>
      <c r="N2777" s="185"/>
      <c r="O2777" s="4"/>
      <c r="P2777" s="4"/>
      <c r="Q2777" s="4"/>
      <c r="R2777" s="4"/>
      <c r="S2777" s="4"/>
      <c r="T2777" s="4"/>
      <c r="U2777" s="4"/>
      <c r="V2777" s="4"/>
      <c r="W2777" s="185"/>
      <c r="X2777" s="4"/>
      <c r="Y2777" s="4"/>
      <c r="Z2777" s="4"/>
      <c r="AA2777" s="4"/>
      <c r="AB2777" s="4"/>
      <c r="AC2777" s="4"/>
      <c r="AD2777" s="4"/>
      <c r="AE2777" s="236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5">
        <f ca="1">COUNTIFS(INDIRECT(Data!$J$2),"&lt;&gt;")</f>
        <v>0</v>
      </c>
      <c r="AQ2777" s="45">
        <f ca="1">COUNTIFS(INDIRECT(Data!$J$2),"P")</f>
        <v>0</v>
      </c>
      <c r="AR2777" s="45">
        <f ca="1">COUNTIFS(INDIRECT(Data!$J$2),"A")</f>
        <v>0</v>
      </c>
      <c r="AS2777" s="46">
        <f ca="1">COUNTIFS(INDIRECT(Data!$J$2),"L")</f>
        <v>0</v>
      </c>
      <c r="AT2777" s="47" t="str">
        <f ca="1">IFERROR(Attd_Sheet[[#This Row],[Classes Attended]]/Attd_Sheet[[#This Row],[Column1]],"")</f>
        <v/>
      </c>
      <c r="AU2777" s="26"/>
    </row>
    <row r="2778" spans="1:47" hidden="1" x14ac:dyDescent="0.25">
      <c r="A2778" s="42">
        <f>COUNTIFS(Attd_Sheet[Student ID],Attd_Sheet[[#This Row],[Student ID]])</f>
        <v>0</v>
      </c>
      <c r="B2778" s="13"/>
      <c r="C2778" s="13"/>
      <c r="D2778" s="76"/>
      <c r="E2778" s="75"/>
      <c r="F2778" s="15"/>
      <c r="G2778" s="78"/>
      <c r="H2778" s="15"/>
      <c r="I2778" s="15"/>
      <c r="J2778" s="77"/>
      <c r="K2778" s="4"/>
      <c r="L2778" s="4"/>
      <c r="M2778" s="4"/>
      <c r="N2778" s="185"/>
      <c r="O2778" s="4"/>
      <c r="P2778" s="4"/>
      <c r="Q2778" s="4"/>
      <c r="R2778" s="4"/>
      <c r="S2778" s="4"/>
      <c r="T2778" s="4"/>
      <c r="U2778" s="4"/>
      <c r="V2778" s="4"/>
      <c r="W2778" s="185"/>
      <c r="X2778" s="4"/>
      <c r="Y2778" s="4"/>
      <c r="Z2778" s="4"/>
      <c r="AA2778" s="4"/>
      <c r="AB2778" s="4"/>
      <c r="AC2778" s="4"/>
      <c r="AD2778" s="4"/>
      <c r="AE2778" s="236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5">
        <f ca="1">COUNTIFS(INDIRECT(Data!$J$2),"&lt;&gt;")</f>
        <v>0</v>
      </c>
      <c r="AQ2778" s="45">
        <f ca="1">COUNTIFS(INDIRECT(Data!$J$2),"P")</f>
        <v>0</v>
      </c>
      <c r="AR2778" s="45">
        <f ca="1">COUNTIFS(INDIRECT(Data!$J$2),"A")</f>
        <v>0</v>
      </c>
      <c r="AS2778" s="46">
        <f ca="1">COUNTIFS(INDIRECT(Data!$J$2),"L")</f>
        <v>0</v>
      </c>
      <c r="AT2778" s="47" t="str">
        <f ca="1">IFERROR(Attd_Sheet[[#This Row],[Classes Attended]]/Attd_Sheet[[#This Row],[Column1]],"")</f>
        <v/>
      </c>
      <c r="AU2778" s="26"/>
    </row>
    <row r="2779" spans="1:47" hidden="1" x14ac:dyDescent="0.25">
      <c r="A2779" s="42">
        <f>COUNTIFS(Attd_Sheet[Student ID],Attd_Sheet[[#This Row],[Student ID]])</f>
        <v>0</v>
      </c>
      <c r="B2779" s="13"/>
      <c r="C2779" s="13"/>
      <c r="D2779" s="76"/>
      <c r="E2779" s="75"/>
      <c r="F2779" s="15"/>
      <c r="G2779" s="78"/>
      <c r="H2779" s="15"/>
      <c r="I2779" s="15"/>
      <c r="J2779" s="77"/>
      <c r="K2779" s="4"/>
      <c r="L2779" s="4"/>
      <c r="M2779" s="4"/>
      <c r="N2779" s="185"/>
      <c r="O2779" s="4"/>
      <c r="P2779" s="4"/>
      <c r="Q2779" s="4"/>
      <c r="R2779" s="4"/>
      <c r="S2779" s="4"/>
      <c r="T2779" s="4"/>
      <c r="U2779" s="4"/>
      <c r="V2779" s="4"/>
      <c r="W2779" s="185"/>
      <c r="X2779" s="4"/>
      <c r="Y2779" s="4"/>
      <c r="Z2779" s="4"/>
      <c r="AA2779" s="4"/>
      <c r="AB2779" s="4"/>
      <c r="AC2779" s="4"/>
      <c r="AD2779" s="4"/>
      <c r="AE2779" s="236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5">
        <f ca="1">COUNTIFS(INDIRECT(Data!$J$2),"&lt;&gt;")</f>
        <v>0</v>
      </c>
      <c r="AQ2779" s="45">
        <f ca="1">COUNTIFS(INDIRECT(Data!$J$2),"P")</f>
        <v>0</v>
      </c>
      <c r="AR2779" s="45">
        <f ca="1">COUNTIFS(INDIRECT(Data!$J$2),"A")</f>
        <v>0</v>
      </c>
      <c r="AS2779" s="46">
        <f ca="1">COUNTIFS(INDIRECT(Data!$J$2),"L")</f>
        <v>0</v>
      </c>
      <c r="AT2779" s="47" t="str">
        <f ca="1">IFERROR(Attd_Sheet[[#This Row],[Classes Attended]]/Attd_Sheet[[#This Row],[Column1]],"")</f>
        <v/>
      </c>
      <c r="AU2779" s="26"/>
    </row>
    <row r="2780" spans="1:47" hidden="1" x14ac:dyDescent="0.25">
      <c r="A2780" s="42">
        <f>COUNTIFS(Attd_Sheet[Student ID],Attd_Sheet[[#This Row],[Student ID]])</f>
        <v>0</v>
      </c>
      <c r="B2780" s="13"/>
      <c r="C2780" s="13"/>
      <c r="D2780" s="76"/>
      <c r="E2780" s="75"/>
      <c r="F2780" s="15"/>
      <c r="G2780" s="78"/>
      <c r="H2780" s="15"/>
      <c r="I2780" s="15"/>
      <c r="J2780" s="77"/>
      <c r="K2780" s="4"/>
      <c r="L2780" s="4"/>
      <c r="M2780" s="4"/>
      <c r="N2780" s="185"/>
      <c r="O2780" s="4"/>
      <c r="P2780" s="4"/>
      <c r="Q2780" s="4"/>
      <c r="R2780" s="4"/>
      <c r="S2780" s="4"/>
      <c r="T2780" s="4"/>
      <c r="U2780" s="4"/>
      <c r="V2780" s="4"/>
      <c r="W2780" s="185"/>
      <c r="X2780" s="4"/>
      <c r="Y2780" s="4"/>
      <c r="Z2780" s="4"/>
      <c r="AA2780" s="4"/>
      <c r="AB2780" s="4"/>
      <c r="AC2780" s="4"/>
      <c r="AD2780" s="4"/>
      <c r="AE2780" s="236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5">
        <f ca="1">COUNTIFS(INDIRECT(Data!$J$2),"&lt;&gt;")</f>
        <v>0</v>
      </c>
      <c r="AQ2780" s="45">
        <f ca="1">COUNTIFS(INDIRECT(Data!$J$2),"P")</f>
        <v>0</v>
      </c>
      <c r="AR2780" s="45">
        <f ca="1">COUNTIFS(INDIRECT(Data!$J$2),"A")</f>
        <v>0</v>
      </c>
      <c r="AS2780" s="46">
        <f ca="1">COUNTIFS(INDIRECT(Data!$J$2),"L")</f>
        <v>0</v>
      </c>
      <c r="AT2780" s="47" t="str">
        <f ca="1">IFERROR(Attd_Sheet[[#This Row],[Classes Attended]]/Attd_Sheet[[#This Row],[Column1]],"")</f>
        <v/>
      </c>
      <c r="AU2780" s="26"/>
    </row>
    <row r="2781" spans="1:47" hidden="1" x14ac:dyDescent="0.25">
      <c r="A2781" s="42">
        <f>COUNTIFS(Attd_Sheet[Student ID],Attd_Sheet[[#This Row],[Student ID]])</f>
        <v>0</v>
      </c>
      <c r="B2781" s="13"/>
      <c r="C2781" s="13"/>
      <c r="D2781" s="76"/>
      <c r="E2781" s="75"/>
      <c r="F2781" s="15"/>
      <c r="G2781" s="78"/>
      <c r="H2781" s="15"/>
      <c r="I2781" s="15"/>
      <c r="J2781" s="77"/>
      <c r="K2781" s="4"/>
      <c r="L2781" s="4"/>
      <c r="M2781" s="4"/>
      <c r="N2781" s="185"/>
      <c r="O2781" s="4"/>
      <c r="P2781" s="4"/>
      <c r="Q2781" s="4"/>
      <c r="R2781" s="4"/>
      <c r="S2781" s="4"/>
      <c r="T2781" s="4"/>
      <c r="U2781" s="4"/>
      <c r="V2781" s="4"/>
      <c r="W2781" s="185"/>
      <c r="X2781" s="4"/>
      <c r="Y2781" s="4"/>
      <c r="Z2781" s="4"/>
      <c r="AA2781" s="4"/>
      <c r="AB2781" s="4"/>
      <c r="AC2781" s="4"/>
      <c r="AD2781" s="4"/>
      <c r="AE2781" s="236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5">
        <f ca="1">COUNTIFS(INDIRECT(Data!$J$2),"&lt;&gt;")</f>
        <v>0</v>
      </c>
      <c r="AQ2781" s="45">
        <f ca="1">COUNTIFS(INDIRECT(Data!$J$2),"P")</f>
        <v>0</v>
      </c>
      <c r="AR2781" s="45">
        <f ca="1">COUNTIFS(INDIRECT(Data!$J$2),"A")</f>
        <v>0</v>
      </c>
      <c r="AS2781" s="46">
        <f ca="1">COUNTIFS(INDIRECT(Data!$J$2),"L")</f>
        <v>0</v>
      </c>
      <c r="AT2781" s="47" t="str">
        <f ca="1">IFERROR(Attd_Sheet[[#This Row],[Classes Attended]]/Attd_Sheet[[#This Row],[Column1]],"")</f>
        <v/>
      </c>
      <c r="AU2781" s="26"/>
    </row>
    <row r="2782" spans="1:47" hidden="1" x14ac:dyDescent="0.25">
      <c r="A2782" s="42">
        <f>COUNTIFS(Attd_Sheet[Student ID],Attd_Sheet[[#This Row],[Student ID]])</f>
        <v>0</v>
      </c>
      <c r="B2782" s="13"/>
      <c r="C2782" s="13"/>
      <c r="D2782" s="76"/>
      <c r="E2782" s="75"/>
      <c r="F2782" s="15"/>
      <c r="G2782" s="78"/>
      <c r="H2782" s="15"/>
      <c r="I2782" s="15"/>
      <c r="J2782" s="77"/>
      <c r="K2782" s="4"/>
      <c r="L2782" s="4"/>
      <c r="M2782" s="4"/>
      <c r="N2782" s="185"/>
      <c r="O2782" s="4"/>
      <c r="P2782" s="4"/>
      <c r="Q2782" s="4"/>
      <c r="R2782" s="4"/>
      <c r="S2782" s="4"/>
      <c r="T2782" s="4"/>
      <c r="U2782" s="4"/>
      <c r="V2782" s="4"/>
      <c r="W2782" s="185"/>
      <c r="X2782" s="4"/>
      <c r="Y2782" s="4"/>
      <c r="Z2782" s="4"/>
      <c r="AA2782" s="4"/>
      <c r="AB2782" s="4"/>
      <c r="AC2782" s="4"/>
      <c r="AD2782" s="4"/>
      <c r="AE2782" s="236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5">
        <f ca="1">COUNTIFS(INDIRECT(Data!$J$2),"&lt;&gt;")</f>
        <v>0</v>
      </c>
      <c r="AQ2782" s="45">
        <f ca="1">COUNTIFS(INDIRECT(Data!$J$2),"P")</f>
        <v>0</v>
      </c>
      <c r="AR2782" s="45">
        <f ca="1">COUNTIFS(INDIRECT(Data!$J$2),"A")</f>
        <v>0</v>
      </c>
      <c r="AS2782" s="46">
        <f ca="1">COUNTIFS(INDIRECT(Data!$J$2),"L")</f>
        <v>0</v>
      </c>
      <c r="AT2782" s="47" t="str">
        <f ca="1">IFERROR(Attd_Sheet[[#This Row],[Classes Attended]]/Attd_Sheet[[#This Row],[Column1]],"")</f>
        <v/>
      </c>
      <c r="AU2782" s="26"/>
    </row>
    <row r="2783" spans="1:47" hidden="1" x14ac:dyDescent="0.25">
      <c r="A2783" s="42">
        <f>COUNTIFS(Attd_Sheet[Student ID],Attd_Sheet[[#This Row],[Student ID]])</f>
        <v>0</v>
      </c>
      <c r="B2783" s="13"/>
      <c r="C2783" s="13"/>
      <c r="D2783" s="76"/>
      <c r="E2783" s="75"/>
      <c r="F2783" s="15"/>
      <c r="G2783" s="78"/>
      <c r="H2783" s="15"/>
      <c r="I2783" s="15"/>
      <c r="J2783" s="77"/>
      <c r="K2783" s="4"/>
      <c r="L2783" s="4"/>
      <c r="M2783" s="4"/>
      <c r="N2783" s="185"/>
      <c r="O2783" s="4"/>
      <c r="P2783" s="4"/>
      <c r="Q2783" s="4"/>
      <c r="R2783" s="4"/>
      <c r="S2783" s="4"/>
      <c r="T2783" s="4"/>
      <c r="U2783" s="4"/>
      <c r="V2783" s="4"/>
      <c r="W2783" s="185"/>
      <c r="X2783" s="4"/>
      <c r="Y2783" s="4"/>
      <c r="Z2783" s="4"/>
      <c r="AA2783" s="4"/>
      <c r="AB2783" s="4"/>
      <c r="AC2783" s="4"/>
      <c r="AD2783" s="4"/>
      <c r="AE2783" s="236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5">
        <f ca="1">COUNTIFS(INDIRECT(Data!$J$2),"&lt;&gt;")</f>
        <v>0</v>
      </c>
      <c r="AQ2783" s="45">
        <f ca="1">COUNTIFS(INDIRECT(Data!$J$2),"P")</f>
        <v>0</v>
      </c>
      <c r="AR2783" s="45">
        <f ca="1">COUNTIFS(INDIRECT(Data!$J$2),"A")</f>
        <v>0</v>
      </c>
      <c r="AS2783" s="46">
        <f ca="1">COUNTIFS(INDIRECT(Data!$J$2),"L")</f>
        <v>0</v>
      </c>
      <c r="AT2783" s="47" t="str">
        <f ca="1">IFERROR(Attd_Sheet[[#This Row],[Classes Attended]]/Attd_Sheet[[#This Row],[Column1]],"")</f>
        <v/>
      </c>
      <c r="AU2783" s="26"/>
    </row>
    <row r="2784" spans="1:47" hidden="1" x14ac:dyDescent="0.25">
      <c r="A2784" s="42">
        <f>COUNTIFS(Attd_Sheet[Student ID],Attd_Sheet[[#This Row],[Student ID]])</f>
        <v>0</v>
      </c>
      <c r="B2784" s="13"/>
      <c r="C2784" s="13"/>
      <c r="D2784" s="76"/>
      <c r="E2784" s="75"/>
      <c r="F2784" s="15"/>
      <c r="G2784" s="78"/>
      <c r="H2784" s="15"/>
      <c r="I2784" s="15"/>
      <c r="J2784" s="77"/>
      <c r="K2784" s="4"/>
      <c r="L2784" s="4"/>
      <c r="M2784" s="4"/>
      <c r="N2784" s="185"/>
      <c r="O2784" s="4"/>
      <c r="P2784" s="4"/>
      <c r="Q2784" s="4"/>
      <c r="R2784" s="4"/>
      <c r="S2784" s="4"/>
      <c r="T2784" s="4"/>
      <c r="U2784" s="4"/>
      <c r="V2784" s="4"/>
      <c r="W2784" s="185"/>
      <c r="X2784" s="4"/>
      <c r="Y2784" s="4"/>
      <c r="Z2784" s="4"/>
      <c r="AA2784" s="4"/>
      <c r="AB2784" s="4"/>
      <c r="AC2784" s="4"/>
      <c r="AD2784" s="4"/>
      <c r="AE2784" s="236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5">
        <f ca="1">COUNTIFS(INDIRECT(Data!$J$2),"&lt;&gt;")</f>
        <v>0</v>
      </c>
      <c r="AQ2784" s="45">
        <f ca="1">COUNTIFS(INDIRECT(Data!$J$2),"P")</f>
        <v>0</v>
      </c>
      <c r="AR2784" s="45">
        <f ca="1">COUNTIFS(INDIRECT(Data!$J$2),"A")</f>
        <v>0</v>
      </c>
      <c r="AS2784" s="46">
        <f ca="1">COUNTIFS(INDIRECT(Data!$J$2),"L")</f>
        <v>0</v>
      </c>
      <c r="AT2784" s="47" t="str">
        <f ca="1">IFERROR(Attd_Sheet[[#This Row],[Classes Attended]]/Attd_Sheet[[#This Row],[Column1]],"")</f>
        <v/>
      </c>
      <c r="AU2784" s="26"/>
    </row>
    <row r="2785" spans="1:47" hidden="1" x14ac:dyDescent="0.25">
      <c r="A2785" s="42">
        <f>COUNTIFS(Attd_Sheet[Student ID],Attd_Sheet[[#This Row],[Student ID]])</f>
        <v>0</v>
      </c>
      <c r="B2785" s="13"/>
      <c r="C2785" s="13"/>
      <c r="D2785" s="76"/>
      <c r="E2785" s="75"/>
      <c r="F2785" s="15"/>
      <c r="G2785" s="78"/>
      <c r="H2785" s="15"/>
      <c r="I2785" s="15"/>
      <c r="J2785" s="77"/>
      <c r="K2785" s="4"/>
      <c r="L2785" s="4"/>
      <c r="M2785" s="4"/>
      <c r="N2785" s="185"/>
      <c r="O2785" s="4"/>
      <c r="P2785" s="4"/>
      <c r="Q2785" s="4"/>
      <c r="R2785" s="4"/>
      <c r="S2785" s="4"/>
      <c r="T2785" s="4"/>
      <c r="U2785" s="4"/>
      <c r="V2785" s="4"/>
      <c r="W2785" s="185"/>
      <c r="X2785" s="4"/>
      <c r="Y2785" s="4"/>
      <c r="Z2785" s="4"/>
      <c r="AA2785" s="4"/>
      <c r="AB2785" s="4"/>
      <c r="AC2785" s="4"/>
      <c r="AD2785" s="4"/>
      <c r="AE2785" s="236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5">
        <f ca="1">COUNTIFS(INDIRECT(Data!$J$2),"&lt;&gt;")</f>
        <v>0</v>
      </c>
      <c r="AQ2785" s="45">
        <f ca="1">COUNTIFS(INDIRECT(Data!$J$2),"P")</f>
        <v>0</v>
      </c>
      <c r="AR2785" s="45">
        <f ca="1">COUNTIFS(INDIRECT(Data!$J$2),"A")</f>
        <v>0</v>
      </c>
      <c r="AS2785" s="46">
        <f ca="1">COUNTIFS(INDIRECT(Data!$J$2),"L")</f>
        <v>0</v>
      </c>
      <c r="AT2785" s="47" t="str">
        <f ca="1">IFERROR(Attd_Sheet[[#This Row],[Classes Attended]]/Attd_Sheet[[#This Row],[Column1]],"")</f>
        <v/>
      </c>
      <c r="AU2785" s="26"/>
    </row>
    <row r="2786" spans="1:47" hidden="1" x14ac:dyDescent="0.25">
      <c r="A2786" s="42">
        <f>COUNTIFS(Attd_Sheet[Student ID],Attd_Sheet[[#This Row],[Student ID]])</f>
        <v>0</v>
      </c>
      <c r="B2786" s="13"/>
      <c r="C2786" s="13"/>
      <c r="D2786" s="76"/>
      <c r="E2786" s="75"/>
      <c r="F2786" s="15"/>
      <c r="G2786" s="78"/>
      <c r="H2786" s="15"/>
      <c r="I2786" s="15"/>
      <c r="J2786" s="77"/>
      <c r="K2786" s="4"/>
      <c r="L2786" s="4"/>
      <c r="M2786" s="4"/>
      <c r="N2786" s="185"/>
      <c r="O2786" s="4"/>
      <c r="P2786" s="4"/>
      <c r="Q2786" s="4"/>
      <c r="R2786" s="4"/>
      <c r="S2786" s="4"/>
      <c r="T2786" s="4"/>
      <c r="U2786" s="4"/>
      <c r="V2786" s="4"/>
      <c r="W2786" s="185"/>
      <c r="X2786" s="4"/>
      <c r="Y2786" s="4"/>
      <c r="Z2786" s="4"/>
      <c r="AA2786" s="4"/>
      <c r="AB2786" s="4"/>
      <c r="AC2786" s="4"/>
      <c r="AD2786" s="4"/>
      <c r="AE2786" s="236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5">
        <f ca="1">COUNTIFS(INDIRECT(Data!$J$2),"&lt;&gt;")</f>
        <v>0</v>
      </c>
      <c r="AQ2786" s="45">
        <f ca="1">COUNTIFS(INDIRECT(Data!$J$2),"P")</f>
        <v>0</v>
      </c>
      <c r="AR2786" s="45">
        <f ca="1">COUNTIFS(INDIRECT(Data!$J$2),"A")</f>
        <v>0</v>
      </c>
      <c r="AS2786" s="46">
        <f ca="1">COUNTIFS(INDIRECT(Data!$J$2),"L")</f>
        <v>0</v>
      </c>
      <c r="AT2786" s="47" t="str">
        <f ca="1">IFERROR(Attd_Sheet[[#This Row],[Classes Attended]]/Attd_Sheet[[#This Row],[Column1]],"")</f>
        <v/>
      </c>
      <c r="AU2786" s="26"/>
    </row>
    <row r="2787" spans="1:47" hidden="1" x14ac:dyDescent="0.25">
      <c r="A2787" s="42">
        <f>COUNTIFS(Attd_Sheet[Student ID],Attd_Sheet[[#This Row],[Student ID]])</f>
        <v>0</v>
      </c>
      <c r="B2787" s="13"/>
      <c r="C2787" s="13"/>
      <c r="D2787" s="76"/>
      <c r="E2787" s="75"/>
      <c r="F2787" s="15"/>
      <c r="G2787" s="78"/>
      <c r="H2787" s="15"/>
      <c r="I2787" s="15"/>
      <c r="J2787" s="77"/>
      <c r="K2787" s="4"/>
      <c r="L2787" s="4"/>
      <c r="M2787" s="4"/>
      <c r="N2787" s="185"/>
      <c r="O2787" s="4"/>
      <c r="P2787" s="4"/>
      <c r="Q2787" s="4"/>
      <c r="R2787" s="4"/>
      <c r="S2787" s="4"/>
      <c r="T2787" s="4"/>
      <c r="U2787" s="4"/>
      <c r="V2787" s="4"/>
      <c r="W2787" s="185"/>
      <c r="X2787" s="4"/>
      <c r="Y2787" s="4"/>
      <c r="Z2787" s="4"/>
      <c r="AA2787" s="4"/>
      <c r="AB2787" s="4"/>
      <c r="AC2787" s="4"/>
      <c r="AD2787" s="4"/>
      <c r="AE2787" s="236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5">
        <f ca="1">COUNTIFS(INDIRECT(Data!$J$2),"&lt;&gt;")</f>
        <v>0</v>
      </c>
      <c r="AQ2787" s="45">
        <f ca="1">COUNTIFS(INDIRECT(Data!$J$2),"P")</f>
        <v>0</v>
      </c>
      <c r="AR2787" s="45">
        <f ca="1">COUNTIFS(INDIRECT(Data!$J$2),"A")</f>
        <v>0</v>
      </c>
      <c r="AS2787" s="46">
        <f ca="1">COUNTIFS(INDIRECT(Data!$J$2),"L")</f>
        <v>0</v>
      </c>
      <c r="AT2787" s="47" t="str">
        <f ca="1">IFERROR(Attd_Sheet[[#This Row],[Classes Attended]]/Attd_Sheet[[#This Row],[Column1]],"")</f>
        <v/>
      </c>
      <c r="AU2787" s="26"/>
    </row>
    <row r="2788" spans="1:47" hidden="1" x14ac:dyDescent="0.25">
      <c r="A2788" s="42">
        <f>COUNTIFS(Attd_Sheet[Student ID],Attd_Sheet[[#This Row],[Student ID]])</f>
        <v>0</v>
      </c>
      <c r="B2788" s="13"/>
      <c r="C2788" s="13"/>
      <c r="D2788" s="76"/>
      <c r="E2788" s="75"/>
      <c r="F2788" s="15"/>
      <c r="G2788" s="78"/>
      <c r="H2788" s="15"/>
      <c r="I2788" s="15"/>
      <c r="J2788" s="77"/>
      <c r="K2788" s="4"/>
      <c r="L2788" s="4"/>
      <c r="M2788" s="4"/>
      <c r="N2788" s="185"/>
      <c r="O2788" s="4"/>
      <c r="P2788" s="4"/>
      <c r="Q2788" s="4"/>
      <c r="R2788" s="4"/>
      <c r="S2788" s="4"/>
      <c r="T2788" s="4"/>
      <c r="U2788" s="4"/>
      <c r="V2788" s="4"/>
      <c r="W2788" s="185"/>
      <c r="X2788" s="4"/>
      <c r="Y2788" s="4"/>
      <c r="Z2788" s="4"/>
      <c r="AA2788" s="4"/>
      <c r="AB2788" s="4"/>
      <c r="AC2788" s="4"/>
      <c r="AD2788" s="4"/>
      <c r="AE2788" s="236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5">
        <f ca="1">COUNTIFS(INDIRECT(Data!$J$2),"&lt;&gt;")</f>
        <v>0</v>
      </c>
      <c r="AQ2788" s="45">
        <f ca="1">COUNTIFS(INDIRECT(Data!$J$2),"P")</f>
        <v>0</v>
      </c>
      <c r="AR2788" s="45">
        <f ca="1">COUNTIFS(INDIRECT(Data!$J$2),"A")</f>
        <v>0</v>
      </c>
      <c r="AS2788" s="46">
        <f ca="1">COUNTIFS(INDIRECT(Data!$J$2),"L")</f>
        <v>0</v>
      </c>
      <c r="AT2788" s="47" t="str">
        <f ca="1">IFERROR(Attd_Sheet[[#This Row],[Classes Attended]]/Attd_Sheet[[#This Row],[Column1]],"")</f>
        <v/>
      </c>
      <c r="AU2788" s="26"/>
    </row>
    <row r="2789" spans="1:47" hidden="1" x14ac:dyDescent="0.25">
      <c r="A2789" s="42">
        <f>COUNTIFS(Attd_Sheet[Student ID],Attd_Sheet[[#This Row],[Student ID]])</f>
        <v>0</v>
      </c>
      <c r="B2789" s="13"/>
      <c r="C2789" s="13"/>
      <c r="D2789" s="76"/>
      <c r="E2789" s="75"/>
      <c r="F2789" s="15"/>
      <c r="G2789" s="78"/>
      <c r="H2789" s="15"/>
      <c r="I2789" s="15"/>
      <c r="J2789" s="77"/>
      <c r="K2789" s="4"/>
      <c r="L2789" s="4"/>
      <c r="M2789" s="4"/>
      <c r="N2789" s="185"/>
      <c r="O2789" s="4"/>
      <c r="P2789" s="4"/>
      <c r="Q2789" s="4"/>
      <c r="R2789" s="4"/>
      <c r="S2789" s="4"/>
      <c r="T2789" s="4"/>
      <c r="U2789" s="4"/>
      <c r="V2789" s="4"/>
      <c r="W2789" s="185"/>
      <c r="X2789" s="4"/>
      <c r="Y2789" s="4"/>
      <c r="Z2789" s="4"/>
      <c r="AA2789" s="4"/>
      <c r="AB2789" s="4"/>
      <c r="AC2789" s="4"/>
      <c r="AD2789" s="4"/>
      <c r="AE2789" s="236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5">
        <f ca="1">COUNTIFS(INDIRECT(Data!$J$2),"&lt;&gt;")</f>
        <v>0</v>
      </c>
      <c r="AQ2789" s="45">
        <f ca="1">COUNTIFS(INDIRECT(Data!$J$2),"P")</f>
        <v>0</v>
      </c>
      <c r="AR2789" s="45">
        <f ca="1">COUNTIFS(INDIRECT(Data!$J$2),"A")</f>
        <v>0</v>
      </c>
      <c r="AS2789" s="46">
        <f ca="1">COUNTIFS(INDIRECT(Data!$J$2),"L")</f>
        <v>0</v>
      </c>
      <c r="AT2789" s="47" t="str">
        <f ca="1">IFERROR(Attd_Sheet[[#This Row],[Classes Attended]]/Attd_Sheet[[#This Row],[Column1]],"")</f>
        <v/>
      </c>
      <c r="AU2789" s="26"/>
    </row>
    <row r="2790" spans="1:47" hidden="1" x14ac:dyDescent="0.25">
      <c r="A2790" s="42">
        <f>COUNTIFS(Attd_Sheet[Student ID],Attd_Sheet[[#This Row],[Student ID]])</f>
        <v>0</v>
      </c>
      <c r="B2790" s="13"/>
      <c r="C2790" s="13"/>
      <c r="D2790" s="76"/>
      <c r="E2790" s="75"/>
      <c r="F2790" s="15"/>
      <c r="G2790" s="78"/>
      <c r="H2790" s="15"/>
      <c r="I2790" s="15"/>
      <c r="J2790" s="77"/>
      <c r="K2790" s="4"/>
      <c r="L2790" s="4"/>
      <c r="M2790" s="4"/>
      <c r="N2790" s="185"/>
      <c r="O2790" s="4"/>
      <c r="P2790" s="4"/>
      <c r="Q2790" s="4"/>
      <c r="R2790" s="4"/>
      <c r="S2790" s="4"/>
      <c r="T2790" s="4"/>
      <c r="U2790" s="4"/>
      <c r="V2790" s="4"/>
      <c r="W2790" s="185"/>
      <c r="X2790" s="4"/>
      <c r="Y2790" s="4"/>
      <c r="Z2790" s="4"/>
      <c r="AA2790" s="4"/>
      <c r="AB2790" s="4"/>
      <c r="AC2790" s="4"/>
      <c r="AD2790" s="4"/>
      <c r="AE2790" s="236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5">
        <f ca="1">COUNTIFS(INDIRECT(Data!$J$2),"&lt;&gt;")</f>
        <v>0</v>
      </c>
      <c r="AQ2790" s="45">
        <f ca="1">COUNTIFS(INDIRECT(Data!$J$2),"P")</f>
        <v>0</v>
      </c>
      <c r="AR2790" s="45">
        <f ca="1">COUNTIFS(INDIRECT(Data!$J$2),"A")</f>
        <v>0</v>
      </c>
      <c r="AS2790" s="46">
        <f ca="1">COUNTIFS(INDIRECT(Data!$J$2),"L")</f>
        <v>0</v>
      </c>
      <c r="AT2790" s="47" t="str">
        <f ca="1">IFERROR(Attd_Sheet[[#This Row],[Classes Attended]]/Attd_Sheet[[#This Row],[Column1]],"")</f>
        <v/>
      </c>
      <c r="AU2790" s="26"/>
    </row>
    <row r="2791" spans="1:47" hidden="1" x14ac:dyDescent="0.25">
      <c r="A2791" s="42">
        <f>COUNTIFS(Attd_Sheet[Student ID],Attd_Sheet[[#This Row],[Student ID]])</f>
        <v>0</v>
      </c>
      <c r="B2791" s="13"/>
      <c r="C2791" s="13"/>
      <c r="D2791" s="76"/>
      <c r="E2791" s="75"/>
      <c r="F2791" s="15"/>
      <c r="G2791" s="78"/>
      <c r="H2791" s="15"/>
      <c r="I2791" s="15"/>
      <c r="J2791" s="77"/>
      <c r="K2791" s="4"/>
      <c r="L2791" s="4"/>
      <c r="M2791" s="4"/>
      <c r="N2791" s="185"/>
      <c r="O2791" s="4"/>
      <c r="P2791" s="4"/>
      <c r="Q2791" s="4"/>
      <c r="R2791" s="4"/>
      <c r="S2791" s="4"/>
      <c r="T2791" s="4"/>
      <c r="U2791" s="4"/>
      <c r="V2791" s="4"/>
      <c r="W2791" s="185"/>
      <c r="X2791" s="4"/>
      <c r="Y2791" s="4"/>
      <c r="Z2791" s="4"/>
      <c r="AA2791" s="4"/>
      <c r="AB2791" s="4"/>
      <c r="AC2791" s="4"/>
      <c r="AD2791" s="4"/>
      <c r="AE2791" s="236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5">
        <f ca="1">COUNTIFS(INDIRECT(Data!$J$2),"&lt;&gt;")</f>
        <v>0</v>
      </c>
      <c r="AQ2791" s="45">
        <f ca="1">COUNTIFS(INDIRECT(Data!$J$2),"P")</f>
        <v>0</v>
      </c>
      <c r="AR2791" s="45">
        <f ca="1">COUNTIFS(INDIRECT(Data!$J$2),"A")</f>
        <v>0</v>
      </c>
      <c r="AS2791" s="46">
        <f ca="1">COUNTIFS(INDIRECT(Data!$J$2),"L")</f>
        <v>0</v>
      </c>
      <c r="AT2791" s="47" t="str">
        <f ca="1">IFERROR(Attd_Sheet[[#This Row],[Classes Attended]]/Attd_Sheet[[#This Row],[Column1]],"")</f>
        <v/>
      </c>
      <c r="AU2791" s="26"/>
    </row>
    <row r="2792" spans="1:47" hidden="1" x14ac:dyDescent="0.25">
      <c r="A2792" s="42">
        <f>COUNTIFS(Attd_Sheet[Student ID],Attd_Sheet[[#This Row],[Student ID]])</f>
        <v>0</v>
      </c>
      <c r="B2792" s="13"/>
      <c r="C2792" s="13"/>
      <c r="D2792" s="76"/>
      <c r="E2792" s="75"/>
      <c r="F2792" s="15"/>
      <c r="G2792" s="78"/>
      <c r="H2792" s="15"/>
      <c r="I2792" s="15"/>
      <c r="J2792" s="77"/>
      <c r="K2792" s="4"/>
      <c r="L2792" s="4"/>
      <c r="M2792" s="4"/>
      <c r="N2792" s="185"/>
      <c r="O2792" s="4"/>
      <c r="P2792" s="4"/>
      <c r="Q2792" s="4"/>
      <c r="R2792" s="4"/>
      <c r="S2792" s="4"/>
      <c r="T2792" s="4"/>
      <c r="U2792" s="4"/>
      <c r="V2792" s="4"/>
      <c r="W2792" s="185"/>
      <c r="X2792" s="4"/>
      <c r="Y2792" s="4"/>
      <c r="Z2792" s="4"/>
      <c r="AA2792" s="4"/>
      <c r="AB2792" s="4"/>
      <c r="AC2792" s="4"/>
      <c r="AD2792" s="4"/>
      <c r="AE2792" s="236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5">
        <f ca="1">COUNTIFS(INDIRECT(Data!$J$2),"&lt;&gt;")</f>
        <v>0</v>
      </c>
      <c r="AQ2792" s="45">
        <f ca="1">COUNTIFS(INDIRECT(Data!$J$2),"P")</f>
        <v>0</v>
      </c>
      <c r="AR2792" s="45">
        <f ca="1">COUNTIFS(INDIRECT(Data!$J$2),"A")</f>
        <v>0</v>
      </c>
      <c r="AS2792" s="46">
        <f ca="1">COUNTIFS(INDIRECT(Data!$J$2),"L")</f>
        <v>0</v>
      </c>
      <c r="AT2792" s="47" t="str">
        <f ca="1">IFERROR(Attd_Sheet[[#This Row],[Classes Attended]]/Attd_Sheet[[#This Row],[Column1]],"")</f>
        <v/>
      </c>
      <c r="AU2792" s="26"/>
    </row>
    <row r="2793" spans="1:47" hidden="1" x14ac:dyDescent="0.25">
      <c r="A2793" s="42">
        <f>COUNTIFS(Attd_Sheet[Student ID],Attd_Sheet[[#This Row],[Student ID]])</f>
        <v>0</v>
      </c>
      <c r="B2793" s="13"/>
      <c r="C2793" s="13"/>
      <c r="D2793" s="76"/>
      <c r="E2793" s="75"/>
      <c r="F2793" s="15"/>
      <c r="G2793" s="78"/>
      <c r="H2793" s="15"/>
      <c r="I2793" s="15"/>
      <c r="J2793" s="77"/>
      <c r="K2793" s="4"/>
      <c r="L2793" s="4"/>
      <c r="M2793" s="4"/>
      <c r="N2793" s="185"/>
      <c r="O2793" s="4"/>
      <c r="P2793" s="4"/>
      <c r="Q2793" s="4"/>
      <c r="R2793" s="4"/>
      <c r="S2793" s="4"/>
      <c r="T2793" s="4"/>
      <c r="U2793" s="4"/>
      <c r="V2793" s="4"/>
      <c r="W2793" s="185"/>
      <c r="X2793" s="4"/>
      <c r="Y2793" s="4"/>
      <c r="Z2793" s="4"/>
      <c r="AA2793" s="4"/>
      <c r="AB2793" s="4"/>
      <c r="AC2793" s="4"/>
      <c r="AD2793" s="4"/>
      <c r="AE2793" s="236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5">
        <f ca="1">COUNTIFS(INDIRECT(Data!$J$2),"&lt;&gt;")</f>
        <v>0</v>
      </c>
      <c r="AQ2793" s="45">
        <f ca="1">COUNTIFS(INDIRECT(Data!$J$2),"P")</f>
        <v>0</v>
      </c>
      <c r="AR2793" s="45">
        <f ca="1">COUNTIFS(INDIRECT(Data!$J$2),"A")</f>
        <v>0</v>
      </c>
      <c r="AS2793" s="46">
        <f ca="1">COUNTIFS(INDIRECT(Data!$J$2),"L")</f>
        <v>0</v>
      </c>
      <c r="AT2793" s="47" t="str">
        <f ca="1">IFERROR(Attd_Sheet[[#This Row],[Classes Attended]]/Attd_Sheet[[#This Row],[Column1]],"")</f>
        <v/>
      </c>
      <c r="AU2793" s="26"/>
    </row>
    <row r="2794" spans="1:47" hidden="1" x14ac:dyDescent="0.25">
      <c r="A2794" s="42">
        <f>COUNTIFS(Attd_Sheet[Student ID],Attd_Sheet[[#This Row],[Student ID]])</f>
        <v>0</v>
      </c>
      <c r="B2794" s="13"/>
      <c r="C2794" s="13"/>
      <c r="D2794" s="76"/>
      <c r="E2794" s="75"/>
      <c r="F2794" s="15"/>
      <c r="G2794" s="78"/>
      <c r="H2794" s="15"/>
      <c r="I2794" s="15"/>
      <c r="J2794" s="77"/>
      <c r="K2794" s="4"/>
      <c r="L2794" s="4"/>
      <c r="M2794" s="4"/>
      <c r="N2794" s="185"/>
      <c r="O2794" s="4"/>
      <c r="P2794" s="4"/>
      <c r="Q2794" s="4"/>
      <c r="R2794" s="4"/>
      <c r="S2794" s="4"/>
      <c r="T2794" s="4"/>
      <c r="U2794" s="4"/>
      <c r="V2794" s="4"/>
      <c r="W2794" s="185"/>
      <c r="X2794" s="4"/>
      <c r="Y2794" s="4"/>
      <c r="Z2794" s="4"/>
      <c r="AA2794" s="4"/>
      <c r="AB2794" s="4"/>
      <c r="AC2794" s="4"/>
      <c r="AD2794" s="4"/>
      <c r="AE2794" s="236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5">
        <f ca="1">COUNTIFS(INDIRECT(Data!$J$2),"&lt;&gt;")</f>
        <v>0</v>
      </c>
      <c r="AQ2794" s="45">
        <f ca="1">COUNTIFS(INDIRECT(Data!$J$2),"P")</f>
        <v>0</v>
      </c>
      <c r="AR2794" s="45">
        <f ca="1">COUNTIFS(INDIRECT(Data!$J$2),"A")</f>
        <v>0</v>
      </c>
      <c r="AS2794" s="46">
        <f ca="1">COUNTIFS(INDIRECT(Data!$J$2),"L")</f>
        <v>0</v>
      </c>
      <c r="AT2794" s="47" t="str">
        <f ca="1">IFERROR(Attd_Sheet[[#This Row],[Classes Attended]]/Attd_Sheet[[#This Row],[Column1]],"")</f>
        <v/>
      </c>
      <c r="AU2794" s="26"/>
    </row>
    <row r="2795" spans="1:47" hidden="1" x14ac:dyDescent="0.25">
      <c r="A2795" s="42">
        <f>COUNTIFS(Attd_Sheet[Student ID],Attd_Sheet[[#This Row],[Student ID]])</f>
        <v>0</v>
      </c>
      <c r="B2795" s="13"/>
      <c r="C2795" s="13"/>
      <c r="D2795" s="76"/>
      <c r="E2795" s="75"/>
      <c r="F2795" s="15"/>
      <c r="G2795" s="78"/>
      <c r="H2795" s="15"/>
      <c r="I2795" s="15"/>
      <c r="J2795" s="77"/>
      <c r="K2795" s="4"/>
      <c r="L2795" s="4"/>
      <c r="M2795" s="4"/>
      <c r="N2795" s="185"/>
      <c r="O2795" s="4"/>
      <c r="P2795" s="4"/>
      <c r="Q2795" s="4"/>
      <c r="R2795" s="4"/>
      <c r="S2795" s="4"/>
      <c r="T2795" s="4"/>
      <c r="U2795" s="4"/>
      <c r="V2795" s="4"/>
      <c r="W2795" s="185"/>
      <c r="X2795" s="4"/>
      <c r="Y2795" s="4"/>
      <c r="Z2795" s="4"/>
      <c r="AA2795" s="4"/>
      <c r="AB2795" s="4"/>
      <c r="AC2795" s="4"/>
      <c r="AD2795" s="4"/>
      <c r="AE2795" s="236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5">
        <f ca="1">COUNTIFS(INDIRECT(Data!$J$2),"&lt;&gt;")</f>
        <v>0</v>
      </c>
      <c r="AQ2795" s="45">
        <f ca="1">COUNTIFS(INDIRECT(Data!$J$2),"P")</f>
        <v>0</v>
      </c>
      <c r="AR2795" s="45">
        <f ca="1">COUNTIFS(INDIRECT(Data!$J$2),"A")</f>
        <v>0</v>
      </c>
      <c r="AS2795" s="46">
        <f ca="1">COUNTIFS(INDIRECT(Data!$J$2),"L")</f>
        <v>0</v>
      </c>
      <c r="AT2795" s="47" t="str">
        <f ca="1">IFERROR(Attd_Sheet[[#This Row],[Classes Attended]]/Attd_Sheet[[#This Row],[Column1]],"")</f>
        <v/>
      </c>
      <c r="AU2795" s="26"/>
    </row>
    <row r="2796" spans="1:47" hidden="1" x14ac:dyDescent="0.25">
      <c r="A2796" s="42">
        <f>COUNTIFS(Attd_Sheet[Student ID],Attd_Sheet[[#This Row],[Student ID]])</f>
        <v>0</v>
      </c>
      <c r="B2796" s="13"/>
      <c r="C2796" s="13"/>
      <c r="D2796" s="76"/>
      <c r="E2796" s="75"/>
      <c r="F2796" s="15"/>
      <c r="G2796" s="78"/>
      <c r="H2796" s="15"/>
      <c r="I2796" s="15"/>
      <c r="J2796" s="77"/>
      <c r="K2796" s="4"/>
      <c r="L2796" s="4"/>
      <c r="M2796" s="4"/>
      <c r="N2796" s="185"/>
      <c r="O2796" s="4"/>
      <c r="P2796" s="4"/>
      <c r="Q2796" s="4"/>
      <c r="R2796" s="4"/>
      <c r="S2796" s="4"/>
      <c r="T2796" s="4"/>
      <c r="U2796" s="4"/>
      <c r="V2796" s="4"/>
      <c r="W2796" s="185"/>
      <c r="X2796" s="4"/>
      <c r="Y2796" s="4"/>
      <c r="Z2796" s="4"/>
      <c r="AA2796" s="4"/>
      <c r="AB2796" s="4"/>
      <c r="AC2796" s="4"/>
      <c r="AD2796" s="4"/>
      <c r="AE2796" s="236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5">
        <f ca="1">COUNTIFS(INDIRECT(Data!$J$2),"&lt;&gt;")</f>
        <v>0</v>
      </c>
      <c r="AQ2796" s="45">
        <f ca="1">COUNTIFS(INDIRECT(Data!$J$2),"P")</f>
        <v>0</v>
      </c>
      <c r="AR2796" s="45">
        <f ca="1">COUNTIFS(INDIRECT(Data!$J$2),"A")</f>
        <v>0</v>
      </c>
      <c r="AS2796" s="46">
        <f ca="1">COUNTIFS(INDIRECT(Data!$J$2),"L")</f>
        <v>0</v>
      </c>
      <c r="AT2796" s="47" t="str">
        <f ca="1">IFERROR(Attd_Sheet[[#This Row],[Classes Attended]]/Attd_Sheet[[#This Row],[Column1]],"")</f>
        <v/>
      </c>
      <c r="AU2796" s="26"/>
    </row>
    <row r="2797" spans="1:47" hidden="1" x14ac:dyDescent="0.25">
      <c r="A2797" s="42">
        <f>COUNTIFS(Attd_Sheet[Student ID],Attd_Sheet[[#This Row],[Student ID]])</f>
        <v>0</v>
      </c>
      <c r="B2797" s="13"/>
      <c r="C2797" s="13"/>
      <c r="D2797" s="76"/>
      <c r="E2797" s="75"/>
      <c r="F2797" s="15"/>
      <c r="G2797" s="78"/>
      <c r="H2797" s="15"/>
      <c r="I2797" s="15"/>
      <c r="J2797" s="77"/>
      <c r="K2797" s="4"/>
      <c r="L2797" s="4"/>
      <c r="M2797" s="4"/>
      <c r="N2797" s="185"/>
      <c r="O2797" s="4"/>
      <c r="P2797" s="4"/>
      <c r="Q2797" s="4"/>
      <c r="R2797" s="4"/>
      <c r="S2797" s="4"/>
      <c r="T2797" s="4"/>
      <c r="U2797" s="4"/>
      <c r="V2797" s="4"/>
      <c r="W2797" s="185"/>
      <c r="X2797" s="4"/>
      <c r="Y2797" s="4"/>
      <c r="Z2797" s="4"/>
      <c r="AA2797" s="4"/>
      <c r="AB2797" s="4"/>
      <c r="AC2797" s="4"/>
      <c r="AD2797" s="4"/>
      <c r="AE2797" s="236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5">
        <f ca="1">COUNTIFS(INDIRECT(Data!$J$2),"&lt;&gt;")</f>
        <v>0</v>
      </c>
      <c r="AQ2797" s="45">
        <f ca="1">COUNTIFS(INDIRECT(Data!$J$2),"P")</f>
        <v>0</v>
      </c>
      <c r="AR2797" s="45">
        <f ca="1">COUNTIFS(INDIRECT(Data!$J$2),"A")</f>
        <v>0</v>
      </c>
      <c r="AS2797" s="46">
        <f ca="1">COUNTIFS(INDIRECT(Data!$J$2),"L")</f>
        <v>0</v>
      </c>
      <c r="AT2797" s="47" t="str">
        <f ca="1">IFERROR(Attd_Sheet[[#This Row],[Classes Attended]]/Attd_Sheet[[#This Row],[Column1]],"")</f>
        <v/>
      </c>
      <c r="AU2797" s="26"/>
    </row>
    <row r="2798" spans="1:47" hidden="1" x14ac:dyDescent="0.25">
      <c r="A2798" s="42">
        <f>COUNTIFS(Attd_Sheet[Student ID],Attd_Sheet[[#This Row],[Student ID]])</f>
        <v>0</v>
      </c>
      <c r="B2798" s="13"/>
      <c r="C2798" s="13"/>
      <c r="D2798" s="76"/>
      <c r="E2798" s="75"/>
      <c r="F2798" s="15"/>
      <c r="G2798" s="78"/>
      <c r="H2798" s="15"/>
      <c r="I2798" s="15"/>
      <c r="J2798" s="77"/>
      <c r="K2798" s="4"/>
      <c r="L2798" s="4"/>
      <c r="M2798" s="4"/>
      <c r="N2798" s="185"/>
      <c r="O2798" s="4"/>
      <c r="P2798" s="4"/>
      <c r="Q2798" s="4"/>
      <c r="R2798" s="4"/>
      <c r="S2798" s="4"/>
      <c r="T2798" s="4"/>
      <c r="U2798" s="4"/>
      <c r="V2798" s="4"/>
      <c r="W2798" s="185"/>
      <c r="X2798" s="4"/>
      <c r="Y2798" s="4"/>
      <c r="Z2798" s="4"/>
      <c r="AA2798" s="4"/>
      <c r="AB2798" s="4"/>
      <c r="AC2798" s="4"/>
      <c r="AD2798" s="4"/>
      <c r="AE2798" s="236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5">
        <f ca="1">COUNTIFS(INDIRECT(Data!$J$2),"&lt;&gt;")</f>
        <v>0</v>
      </c>
      <c r="AQ2798" s="45">
        <f ca="1">COUNTIFS(INDIRECT(Data!$J$2),"P")</f>
        <v>0</v>
      </c>
      <c r="AR2798" s="45">
        <f ca="1">COUNTIFS(INDIRECT(Data!$J$2),"A")</f>
        <v>0</v>
      </c>
      <c r="AS2798" s="46">
        <f ca="1">COUNTIFS(INDIRECT(Data!$J$2),"L")</f>
        <v>0</v>
      </c>
      <c r="AT2798" s="47" t="str">
        <f ca="1">IFERROR(Attd_Sheet[[#This Row],[Classes Attended]]/Attd_Sheet[[#This Row],[Column1]],"")</f>
        <v/>
      </c>
      <c r="AU2798" s="26"/>
    </row>
    <row r="2799" spans="1:47" hidden="1" x14ac:dyDescent="0.25">
      <c r="A2799" s="42">
        <f>COUNTIFS(Attd_Sheet[Student ID],Attd_Sheet[[#This Row],[Student ID]])</f>
        <v>0</v>
      </c>
      <c r="B2799" s="13"/>
      <c r="C2799" s="13"/>
      <c r="D2799" s="76"/>
      <c r="E2799" s="75"/>
      <c r="F2799" s="15"/>
      <c r="G2799" s="78"/>
      <c r="H2799" s="15"/>
      <c r="I2799" s="15"/>
      <c r="J2799" s="77"/>
      <c r="K2799" s="4"/>
      <c r="L2799" s="4"/>
      <c r="M2799" s="4"/>
      <c r="N2799" s="185"/>
      <c r="O2799" s="4"/>
      <c r="P2799" s="4"/>
      <c r="Q2799" s="4"/>
      <c r="R2799" s="4"/>
      <c r="S2799" s="4"/>
      <c r="T2799" s="4"/>
      <c r="U2799" s="4"/>
      <c r="V2799" s="4"/>
      <c r="W2799" s="185"/>
      <c r="X2799" s="4"/>
      <c r="Y2799" s="4"/>
      <c r="Z2799" s="4"/>
      <c r="AA2799" s="4"/>
      <c r="AB2799" s="4"/>
      <c r="AC2799" s="4"/>
      <c r="AD2799" s="4"/>
      <c r="AE2799" s="236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5">
        <f ca="1">COUNTIFS(INDIRECT(Data!$J$2),"&lt;&gt;")</f>
        <v>0</v>
      </c>
      <c r="AQ2799" s="45">
        <f ca="1">COUNTIFS(INDIRECT(Data!$J$2),"P")</f>
        <v>0</v>
      </c>
      <c r="AR2799" s="45">
        <f ca="1">COUNTIFS(INDIRECT(Data!$J$2),"A")</f>
        <v>0</v>
      </c>
      <c r="AS2799" s="46">
        <f ca="1">COUNTIFS(INDIRECT(Data!$J$2),"L")</f>
        <v>0</v>
      </c>
      <c r="AT2799" s="47" t="str">
        <f ca="1">IFERROR(Attd_Sheet[[#This Row],[Classes Attended]]/Attd_Sheet[[#This Row],[Column1]],"")</f>
        <v/>
      </c>
      <c r="AU2799" s="26"/>
    </row>
    <row r="2800" spans="1:47" hidden="1" x14ac:dyDescent="0.25">
      <c r="A2800" s="42">
        <f>COUNTIFS(Attd_Sheet[Student ID],Attd_Sheet[[#This Row],[Student ID]])</f>
        <v>0</v>
      </c>
      <c r="B2800" s="13"/>
      <c r="C2800" s="13"/>
      <c r="D2800" s="76"/>
      <c r="E2800" s="75"/>
      <c r="F2800" s="15"/>
      <c r="G2800" s="78"/>
      <c r="H2800" s="15"/>
      <c r="I2800" s="15"/>
      <c r="J2800" s="77"/>
      <c r="K2800" s="4"/>
      <c r="L2800" s="4"/>
      <c r="M2800" s="4"/>
      <c r="N2800" s="185"/>
      <c r="O2800" s="4"/>
      <c r="P2800" s="4"/>
      <c r="Q2800" s="4"/>
      <c r="R2800" s="4"/>
      <c r="S2800" s="4"/>
      <c r="T2800" s="4"/>
      <c r="U2800" s="4"/>
      <c r="V2800" s="4"/>
      <c r="W2800" s="185"/>
      <c r="X2800" s="4"/>
      <c r="Y2800" s="4"/>
      <c r="Z2800" s="4"/>
      <c r="AA2800" s="4"/>
      <c r="AB2800" s="4"/>
      <c r="AC2800" s="4"/>
      <c r="AD2800" s="4"/>
      <c r="AE2800" s="236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5">
        <f ca="1">COUNTIFS(INDIRECT(Data!$J$2),"&lt;&gt;")</f>
        <v>0</v>
      </c>
      <c r="AQ2800" s="45">
        <f ca="1">COUNTIFS(INDIRECT(Data!$J$2),"P")</f>
        <v>0</v>
      </c>
      <c r="AR2800" s="45">
        <f ca="1">COUNTIFS(INDIRECT(Data!$J$2),"A")</f>
        <v>0</v>
      </c>
      <c r="AS2800" s="46">
        <f ca="1">COUNTIFS(INDIRECT(Data!$J$2),"L")</f>
        <v>0</v>
      </c>
      <c r="AT2800" s="47" t="str">
        <f ca="1">IFERROR(Attd_Sheet[[#This Row],[Classes Attended]]/Attd_Sheet[[#This Row],[Column1]],"")</f>
        <v/>
      </c>
      <c r="AU2800" s="26"/>
    </row>
    <row r="2801" spans="1:47" hidden="1" x14ac:dyDescent="0.25">
      <c r="A2801" s="42">
        <f>COUNTIFS(Attd_Sheet[Student ID],Attd_Sheet[[#This Row],[Student ID]])</f>
        <v>0</v>
      </c>
      <c r="B2801" s="13"/>
      <c r="C2801" s="13"/>
      <c r="D2801" s="76"/>
      <c r="E2801" s="75"/>
      <c r="F2801" s="15"/>
      <c r="G2801" s="78"/>
      <c r="H2801" s="15"/>
      <c r="I2801" s="15"/>
      <c r="J2801" s="77"/>
      <c r="K2801" s="4"/>
      <c r="L2801" s="4"/>
      <c r="M2801" s="4"/>
      <c r="N2801" s="185"/>
      <c r="O2801" s="4"/>
      <c r="P2801" s="4"/>
      <c r="Q2801" s="4"/>
      <c r="R2801" s="4"/>
      <c r="S2801" s="4"/>
      <c r="T2801" s="4"/>
      <c r="U2801" s="4"/>
      <c r="V2801" s="4"/>
      <c r="W2801" s="185"/>
      <c r="X2801" s="4"/>
      <c r="Y2801" s="4"/>
      <c r="Z2801" s="4"/>
      <c r="AA2801" s="4"/>
      <c r="AB2801" s="4"/>
      <c r="AC2801" s="4"/>
      <c r="AD2801" s="4"/>
      <c r="AE2801" s="236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5">
        <f ca="1">COUNTIFS(INDIRECT(Data!$J$2),"&lt;&gt;")</f>
        <v>0</v>
      </c>
      <c r="AQ2801" s="45">
        <f ca="1">COUNTIFS(INDIRECT(Data!$J$2),"P")</f>
        <v>0</v>
      </c>
      <c r="AR2801" s="45">
        <f ca="1">COUNTIFS(INDIRECT(Data!$J$2),"A")</f>
        <v>0</v>
      </c>
      <c r="AS2801" s="46">
        <f ca="1">COUNTIFS(INDIRECT(Data!$J$2),"L")</f>
        <v>0</v>
      </c>
      <c r="AT2801" s="47" t="str">
        <f ca="1">IFERROR(Attd_Sheet[[#This Row],[Classes Attended]]/Attd_Sheet[[#This Row],[Column1]],"")</f>
        <v/>
      </c>
      <c r="AU2801" s="26"/>
    </row>
    <row r="2802" spans="1:47" hidden="1" x14ac:dyDescent="0.25">
      <c r="A2802" s="42">
        <f>COUNTIFS(Attd_Sheet[Student ID],Attd_Sheet[[#This Row],[Student ID]])</f>
        <v>0</v>
      </c>
      <c r="B2802" s="13"/>
      <c r="C2802" s="13"/>
      <c r="D2802" s="76"/>
      <c r="E2802" s="75"/>
      <c r="F2802" s="15"/>
      <c r="G2802" s="78"/>
      <c r="H2802" s="15"/>
      <c r="I2802" s="15"/>
      <c r="J2802" s="77"/>
      <c r="K2802" s="4"/>
      <c r="L2802" s="4"/>
      <c r="M2802" s="4"/>
      <c r="N2802" s="185"/>
      <c r="O2802" s="4"/>
      <c r="P2802" s="4"/>
      <c r="Q2802" s="4"/>
      <c r="R2802" s="4"/>
      <c r="S2802" s="4"/>
      <c r="T2802" s="4"/>
      <c r="U2802" s="4"/>
      <c r="V2802" s="4"/>
      <c r="W2802" s="185"/>
      <c r="X2802" s="4"/>
      <c r="Y2802" s="4"/>
      <c r="Z2802" s="4"/>
      <c r="AA2802" s="4"/>
      <c r="AB2802" s="4"/>
      <c r="AC2802" s="4"/>
      <c r="AD2802" s="4"/>
      <c r="AE2802" s="236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5">
        <f ca="1">COUNTIFS(INDIRECT(Data!$J$2),"&lt;&gt;")</f>
        <v>0</v>
      </c>
      <c r="AQ2802" s="45">
        <f ca="1">COUNTIFS(INDIRECT(Data!$J$2),"P")</f>
        <v>0</v>
      </c>
      <c r="AR2802" s="45">
        <f ca="1">COUNTIFS(INDIRECT(Data!$J$2),"A")</f>
        <v>0</v>
      </c>
      <c r="AS2802" s="46">
        <f ca="1">COUNTIFS(INDIRECT(Data!$J$2),"L")</f>
        <v>0</v>
      </c>
      <c r="AT2802" s="47" t="str">
        <f ca="1">IFERROR(Attd_Sheet[[#This Row],[Classes Attended]]/Attd_Sheet[[#This Row],[Column1]],"")</f>
        <v/>
      </c>
      <c r="AU2802" s="26"/>
    </row>
    <row r="2803" spans="1:47" hidden="1" x14ac:dyDescent="0.25">
      <c r="A2803" s="42">
        <f>COUNTIFS(Attd_Sheet[Student ID],Attd_Sheet[[#This Row],[Student ID]])</f>
        <v>0</v>
      </c>
      <c r="B2803" s="13"/>
      <c r="C2803" s="13"/>
      <c r="D2803" s="76"/>
      <c r="E2803" s="75"/>
      <c r="F2803" s="15"/>
      <c r="G2803" s="78"/>
      <c r="H2803" s="15"/>
      <c r="I2803" s="15"/>
      <c r="J2803" s="77"/>
      <c r="K2803" s="4"/>
      <c r="L2803" s="4"/>
      <c r="M2803" s="4"/>
      <c r="N2803" s="185"/>
      <c r="O2803" s="4"/>
      <c r="P2803" s="4"/>
      <c r="Q2803" s="4"/>
      <c r="R2803" s="4"/>
      <c r="S2803" s="4"/>
      <c r="T2803" s="4"/>
      <c r="U2803" s="4"/>
      <c r="V2803" s="4"/>
      <c r="W2803" s="185"/>
      <c r="X2803" s="4"/>
      <c r="Y2803" s="4"/>
      <c r="Z2803" s="4"/>
      <c r="AA2803" s="4"/>
      <c r="AB2803" s="4"/>
      <c r="AC2803" s="4"/>
      <c r="AD2803" s="4"/>
      <c r="AE2803" s="236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5">
        <f ca="1">COUNTIFS(INDIRECT(Data!$J$2),"&lt;&gt;")</f>
        <v>0</v>
      </c>
      <c r="AQ2803" s="45">
        <f ca="1">COUNTIFS(INDIRECT(Data!$J$2),"P")</f>
        <v>0</v>
      </c>
      <c r="AR2803" s="45">
        <f ca="1">COUNTIFS(INDIRECT(Data!$J$2),"A")</f>
        <v>0</v>
      </c>
      <c r="AS2803" s="46">
        <f ca="1">COUNTIFS(INDIRECT(Data!$J$2),"L")</f>
        <v>0</v>
      </c>
      <c r="AT2803" s="47" t="str">
        <f ca="1">IFERROR(Attd_Sheet[[#This Row],[Classes Attended]]/Attd_Sheet[[#This Row],[Column1]],"")</f>
        <v/>
      </c>
      <c r="AU2803" s="26"/>
    </row>
    <row r="2804" spans="1:47" hidden="1" x14ac:dyDescent="0.25">
      <c r="A2804" s="42">
        <f>COUNTIFS(Attd_Sheet[Student ID],Attd_Sheet[[#This Row],[Student ID]])</f>
        <v>0</v>
      </c>
      <c r="B2804" s="13"/>
      <c r="C2804" s="13"/>
      <c r="D2804" s="76"/>
      <c r="E2804" s="75"/>
      <c r="F2804" s="15"/>
      <c r="G2804" s="78"/>
      <c r="H2804" s="15"/>
      <c r="I2804" s="15"/>
      <c r="J2804" s="77"/>
      <c r="K2804" s="4"/>
      <c r="L2804" s="4"/>
      <c r="M2804" s="4"/>
      <c r="N2804" s="185"/>
      <c r="O2804" s="4"/>
      <c r="P2804" s="4"/>
      <c r="Q2804" s="4"/>
      <c r="R2804" s="4"/>
      <c r="S2804" s="4"/>
      <c r="T2804" s="4"/>
      <c r="U2804" s="4"/>
      <c r="V2804" s="4"/>
      <c r="W2804" s="185"/>
      <c r="X2804" s="4"/>
      <c r="Y2804" s="4"/>
      <c r="Z2804" s="4"/>
      <c r="AA2804" s="4"/>
      <c r="AB2804" s="4"/>
      <c r="AC2804" s="4"/>
      <c r="AD2804" s="4"/>
      <c r="AE2804" s="236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5">
        <f ca="1">COUNTIFS(INDIRECT(Data!$J$2),"&lt;&gt;")</f>
        <v>0</v>
      </c>
      <c r="AQ2804" s="45">
        <f ca="1">COUNTIFS(INDIRECT(Data!$J$2),"P")</f>
        <v>0</v>
      </c>
      <c r="AR2804" s="45">
        <f ca="1">COUNTIFS(INDIRECT(Data!$J$2),"A")</f>
        <v>0</v>
      </c>
      <c r="AS2804" s="46">
        <f ca="1">COUNTIFS(INDIRECT(Data!$J$2),"L")</f>
        <v>0</v>
      </c>
      <c r="AT2804" s="47" t="str">
        <f ca="1">IFERROR(Attd_Sheet[[#This Row],[Classes Attended]]/Attd_Sheet[[#This Row],[Column1]],"")</f>
        <v/>
      </c>
      <c r="AU2804" s="26"/>
    </row>
    <row r="2805" spans="1:47" hidden="1" x14ac:dyDescent="0.25">
      <c r="A2805" s="42">
        <f>COUNTIFS(Attd_Sheet[Student ID],Attd_Sheet[[#This Row],[Student ID]])</f>
        <v>0</v>
      </c>
      <c r="B2805" s="13"/>
      <c r="C2805" s="13"/>
      <c r="D2805" s="76"/>
      <c r="E2805" s="75"/>
      <c r="F2805" s="15"/>
      <c r="G2805" s="78"/>
      <c r="H2805" s="15"/>
      <c r="I2805" s="15"/>
      <c r="J2805" s="77"/>
      <c r="K2805" s="4"/>
      <c r="L2805" s="4"/>
      <c r="M2805" s="4"/>
      <c r="N2805" s="185"/>
      <c r="O2805" s="4"/>
      <c r="P2805" s="4"/>
      <c r="Q2805" s="4"/>
      <c r="R2805" s="4"/>
      <c r="S2805" s="4"/>
      <c r="T2805" s="4"/>
      <c r="U2805" s="4"/>
      <c r="V2805" s="4"/>
      <c r="W2805" s="185"/>
      <c r="X2805" s="4"/>
      <c r="Y2805" s="4"/>
      <c r="Z2805" s="4"/>
      <c r="AA2805" s="4"/>
      <c r="AB2805" s="4"/>
      <c r="AC2805" s="4"/>
      <c r="AD2805" s="4"/>
      <c r="AE2805" s="236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5">
        <f ca="1">COUNTIFS(INDIRECT(Data!$J$2),"&lt;&gt;")</f>
        <v>0</v>
      </c>
      <c r="AQ2805" s="45">
        <f ca="1">COUNTIFS(INDIRECT(Data!$J$2),"P")</f>
        <v>0</v>
      </c>
      <c r="AR2805" s="45">
        <f ca="1">COUNTIFS(INDIRECT(Data!$J$2),"A")</f>
        <v>0</v>
      </c>
      <c r="AS2805" s="46">
        <f ca="1">COUNTIFS(INDIRECT(Data!$J$2),"L")</f>
        <v>0</v>
      </c>
      <c r="AT2805" s="47" t="str">
        <f ca="1">IFERROR(Attd_Sheet[[#This Row],[Classes Attended]]/Attd_Sheet[[#This Row],[Column1]],"")</f>
        <v/>
      </c>
      <c r="AU2805" s="26"/>
    </row>
    <row r="2806" spans="1:47" hidden="1" x14ac:dyDescent="0.25">
      <c r="A2806" s="42">
        <f>COUNTIFS(Attd_Sheet[Student ID],Attd_Sheet[[#This Row],[Student ID]])</f>
        <v>0</v>
      </c>
      <c r="B2806" s="13"/>
      <c r="C2806" s="13"/>
      <c r="D2806" s="76"/>
      <c r="E2806" s="75"/>
      <c r="F2806" s="15"/>
      <c r="G2806" s="78"/>
      <c r="H2806" s="15"/>
      <c r="I2806" s="15"/>
      <c r="J2806" s="77"/>
      <c r="K2806" s="4"/>
      <c r="L2806" s="4"/>
      <c r="M2806" s="4"/>
      <c r="N2806" s="185"/>
      <c r="O2806" s="4"/>
      <c r="P2806" s="4"/>
      <c r="Q2806" s="4"/>
      <c r="R2806" s="4"/>
      <c r="S2806" s="4"/>
      <c r="T2806" s="4"/>
      <c r="U2806" s="4"/>
      <c r="V2806" s="4"/>
      <c r="W2806" s="185"/>
      <c r="X2806" s="4"/>
      <c r="Y2806" s="4"/>
      <c r="Z2806" s="4"/>
      <c r="AA2806" s="4"/>
      <c r="AB2806" s="4"/>
      <c r="AC2806" s="4"/>
      <c r="AD2806" s="4"/>
      <c r="AE2806" s="236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5">
        <f ca="1">COUNTIFS(INDIRECT(Data!$J$2),"&lt;&gt;")</f>
        <v>0</v>
      </c>
      <c r="AQ2806" s="45">
        <f ca="1">COUNTIFS(INDIRECT(Data!$J$2),"P")</f>
        <v>0</v>
      </c>
      <c r="AR2806" s="45">
        <f ca="1">COUNTIFS(INDIRECT(Data!$J$2),"A")</f>
        <v>0</v>
      </c>
      <c r="AS2806" s="46">
        <f ca="1">COUNTIFS(INDIRECT(Data!$J$2),"L")</f>
        <v>0</v>
      </c>
      <c r="AT2806" s="47" t="str">
        <f ca="1">IFERROR(Attd_Sheet[[#This Row],[Classes Attended]]/Attd_Sheet[[#This Row],[Column1]],"")</f>
        <v/>
      </c>
      <c r="AU2806" s="26"/>
    </row>
    <row r="2807" spans="1:47" hidden="1" x14ac:dyDescent="0.25">
      <c r="A2807" s="42">
        <f>COUNTIFS(Attd_Sheet[Student ID],Attd_Sheet[[#This Row],[Student ID]])</f>
        <v>0</v>
      </c>
      <c r="B2807" s="13"/>
      <c r="C2807" s="13"/>
      <c r="D2807" s="76"/>
      <c r="E2807" s="75"/>
      <c r="F2807" s="15"/>
      <c r="G2807" s="78"/>
      <c r="H2807" s="15"/>
      <c r="I2807" s="15"/>
      <c r="J2807" s="77"/>
      <c r="K2807" s="4"/>
      <c r="L2807" s="4"/>
      <c r="M2807" s="4"/>
      <c r="N2807" s="185"/>
      <c r="O2807" s="4"/>
      <c r="P2807" s="4"/>
      <c r="Q2807" s="4"/>
      <c r="R2807" s="4"/>
      <c r="S2807" s="4"/>
      <c r="T2807" s="4"/>
      <c r="U2807" s="4"/>
      <c r="V2807" s="4"/>
      <c r="W2807" s="185"/>
      <c r="X2807" s="4"/>
      <c r="Y2807" s="4"/>
      <c r="Z2807" s="4"/>
      <c r="AA2807" s="4"/>
      <c r="AB2807" s="4"/>
      <c r="AC2807" s="4"/>
      <c r="AD2807" s="4"/>
      <c r="AE2807" s="236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5">
        <f ca="1">COUNTIFS(INDIRECT(Data!$J$2),"&lt;&gt;")</f>
        <v>0</v>
      </c>
      <c r="AQ2807" s="45">
        <f ca="1">COUNTIFS(INDIRECT(Data!$J$2),"P")</f>
        <v>0</v>
      </c>
      <c r="AR2807" s="45">
        <f ca="1">COUNTIFS(INDIRECT(Data!$J$2),"A")</f>
        <v>0</v>
      </c>
      <c r="AS2807" s="46">
        <f ca="1">COUNTIFS(INDIRECT(Data!$J$2),"L")</f>
        <v>0</v>
      </c>
      <c r="AT2807" s="47" t="str">
        <f ca="1">IFERROR(Attd_Sheet[[#This Row],[Classes Attended]]/Attd_Sheet[[#This Row],[Column1]],"")</f>
        <v/>
      </c>
      <c r="AU2807" s="26"/>
    </row>
    <row r="2808" spans="1:47" hidden="1" x14ac:dyDescent="0.25">
      <c r="A2808" s="42">
        <f>COUNTIFS(Attd_Sheet[Student ID],Attd_Sheet[[#This Row],[Student ID]])</f>
        <v>0</v>
      </c>
      <c r="B2808" s="13"/>
      <c r="C2808" s="13"/>
      <c r="D2808" s="76"/>
      <c r="E2808" s="75"/>
      <c r="F2808" s="15"/>
      <c r="G2808" s="78"/>
      <c r="H2808" s="15"/>
      <c r="I2808" s="15"/>
      <c r="J2808" s="77"/>
      <c r="K2808" s="4"/>
      <c r="L2808" s="4"/>
      <c r="M2808" s="4"/>
      <c r="N2808" s="185"/>
      <c r="O2808" s="4"/>
      <c r="P2808" s="4"/>
      <c r="Q2808" s="4"/>
      <c r="R2808" s="4"/>
      <c r="S2808" s="4"/>
      <c r="T2808" s="4"/>
      <c r="U2808" s="4"/>
      <c r="V2808" s="4"/>
      <c r="W2808" s="185"/>
      <c r="X2808" s="4"/>
      <c r="Y2808" s="4"/>
      <c r="Z2808" s="4"/>
      <c r="AA2808" s="4"/>
      <c r="AB2808" s="4"/>
      <c r="AC2808" s="4"/>
      <c r="AD2808" s="4"/>
      <c r="AE2808" s="236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5">
        <f ca="1">COUNTIFS(INDIRECT(Data!$J$2),"&lt;&gt;")</f>
        <v>0</v>
      </c>
      <c r="AQ2808" s="45">
        <f ca="1">COUNTIFS(INDIRECT(Data!$J$2),"P")</f>
        <v>0</v>
      </c>
      <c r="AR2808" s="45">
        <f ca="1">COUNTIFS(INDIRECT(Data!$J$2),"A")</f>
        <v>0</v>
      </c>
      <c r="AS2808" s="46">
        <f ca="1">COUNTIFS(INDIRECT(Data!$J$2),"L")</f>
        <v>0</v>
      </c>
      <c r="AT2808" s="47" t="str">
        <f ca="1">IFERROR(Attd_Sheet[[#This Row],[Classes Attended]]/Attd_Sheet[[#This Row],[Column1]],"")</f>
        <v/>
      </c>
      <c r="AU2808" s="26"/>
    </row>
    <row r="2809" spans="1:47" hidden="1" x14ac:dyDescent="0.25">
      <c r="A2809" s="42">
        <f>COUNTIFS(Attd_Sheet[Student ID],Attd_Sheet[[#This Row],[Student ID]])</f>
        <v>0</v>
      </c>
      <c r="B2809" s="13"/>
      <c r="C2809" s="13"/>
      <c r="D2809" s="76"/>
      <c r="E2809" s="75"/>
      <c r="F2809" s="15"/>
      <c r="G2809" s="78"/>
      <c r="H2809" s="15"/>
      <c r="I2809" s="15"/>
      <c r="J2809" s="77"/>
      <c r="K2809" s="4"/>
      <c r="L2809" s="4"/>
      <c r="M2809" s="4"/>
      <c r="N2809" s="185"/>
      <c r="O2809" s="4"/>
      <c r="P2809" s="4"/>
      <c r="Q2809" s="4"/>
      <c r="R2809" s="4"/>
      <c r="S2809" s="4"/>
      <c r="T2809" s="4"/>
      <c r="U2809" s="4"/>
      <c r="V2809" s="4"/>
      <c r="W2809" s="185"/>
      <c r="X2809" s="4"/>
      <c r="Y2809" s="4"/>
      <c r="Z2809" s="4"/>
      <c r="AA2809" s="4"/>
      <c r="AB2809" s="4"/>
      <c r="AC2809" s="4"/>
      <c r="AD2809" s="4"/>
      <c r="AE2809" s="236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5">
        <f ca="1">COUNTIFS(INDIRECT(Data!$J$2),"&lt;&gt;")</f>
        <v>0</v>
      </c>
      <c r="AQ2809" s="45">
        <f ca="1">COUNTIFS(INDIRECT(Data!$J$2),"P")</f>
        <v>0</v>
      </c>
      <c r="AR2809" s="45">
        <f ca="1">COUNTIFS(INDIRECT(Data!$J$2),"A")</f>
        <v>0</v>
      </c>
      <c r="AS2809" s="46">
        <f ca="1">COUNTIFS(INDIRECT(Data!$J$2),"L")</f>
        <v>0</v>
      </c>
      <c r="AT2809" s="47" t="str">
        <f ca="1">IFERROR(Attd_Sheet[[#This Row],[Classes Attended]]/Attd_Sheet[[#This Row],[Column1]],"")</f>
        <v/>
      </c>
      <c r="AU2809" s="26"/>
    </row>
    <row r="2810" spans="1:47" hidden="1" x14ac:dyDescent="0.25">
      <c r="A2810" s="42">
        <f>COUNTIFS(Attd_Sheet[Student ID],Attd_Sheet[[#This Row],[Student ID]])</f>
        <v>0</v>
      </c>
      <c r="B2810" s="13"/>
      <c r="C2810" s="13"/>
      <c r="D2810" s="76"/>
      <c r="E2810" s="75"/>
      <c r="F2810" s="15"/>
      <c r="G2810" s="78"/>
      <c r="H2810" s="15"/>
      <c r="I2810" s="15"/>
      <c r="J2810" s="77"/>
      <c r="K2810" s="4"/>
      <c r="L2810" s="4"/>
      <c r="M2810" s="4"/>
      <c r="N2810" s="185"/>
      <c r="O2810" s="4"/>
      <c r="P2810" s="4"/>
      <c r="Q2810" s="4"/>
      <c r="R2810" s="4"/>
      <c r="S2810" s="4"/>
      <c r="T2810" s="4"/>
      <c r="U2810" s="4"/>
      <c r="V2810" s="4"/>
      <c r="W2810" s="185"/>
      <c r="X2810" s="4"/>
      <c r="Y2810" s="4"/>
      <c r="Z2810" s="4"/>
      <c r="AA2810" s="4"/>
      <c r="AB2810" s="4"/>
      <c r="AC2810" s="4"/>
      <c r="AD2810" s="4"/>
      <c r="AE2810" s="236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5">
        <f ca="1">COUNTIFS(INDIRECT(Data!$J$2),"&lt;&gt;")</f>
        <v>0</v>
      </c>
      <c r="AQ2810" s="45">
        <f ca="1">COUNTIFS(INDIRECT(Data!$J$2),"P")</f>
        <v>0</v>
      </c>
      <c r="AR2810" s="45">
        <f ca="1">COUNTIFS(INDIRECT(Data!$J$2),"A")</f>
        <v>0</v>
      </c>
      <c r="AS2810" s="46">
        <f ca="1">COUNTIFS(INDIRECT(Data!$J$2),"L")</f>
        <v>0</v>
      </c>
      <c r="AT2810" s="47" t="str">
        <f ca="1">IFERROR(Attd_Sheet[[#This Row],[Classes Attended]]/Attd_Sheet[[#This Row],[Column1]],"")</f>
        <v/>
      </c>
      <c r="AU2810" s="26"/>
    </row>
    <row r="2811" spans="1:47" hidden="1" x14ac:dyDescent="0.25">
      <c r="A2811" s="42">
        <f>COUNTIFS(Attd_Sheet[Student ID],Attd_Sheet[[#This Row],[Student ID]])</f>
        <v>0</v>
      </c>
      <c r="B2811" s="13"/>
      <c r="C2811" s="13"/>
      <c r="D2811" s="76"/>
      <c r="E2811" s="75"/>
      <c r="F2811" s="15"/>
      <c r="G2811" s="78"/>
      <c r="H2811" s="15"/>
      <c r="I2811" s="15"/>
      <c r="J2811" s="77"/>
      <c r="K2811" s="4"/>
      <c r="L2811" s="4"/>
      <c r="M2811" s="4"/>
      <c r="N2811" s="185"/>
      <c r="O2811" s="4"/>
      <c r="P2811" s="4"/>
      <c r="Q2811" s="4"/>
      <c r="R2811" s="4"/>
      <c r="S2811" s="4"/>
      <c r="T2811" s="4"/>
      <c r="U2811" s="4"/>
      <c r="V2811" s="4"/>
      <c r="W2811" s="185"/>
      <c r="X2811" s="4"/>
      <c r="Y2811" s="4"/>
      <c r="Z2811" s="4"/>
      <c r="AA2811" s="4"/>
      <c r="AB2811" s="4"/>
      <c r="AC2811" s="4"/>
      <c r="AD2811" s="4"/>
      <c r="AE2811" s="236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5">
        <f ca="1">COUNTIFS(INDIRECT(Data!$J$2),"&lt;&gt;")</f>
        <v>0</v>
      </c>
      <c r="AQ2811" s="45">
        <f ca="1">COUNTIFS(INDIRECT(Data!$J$2),"P")</f>
        <v>0</v>
      </c>
      <c r="AR2811" s="45">
        <f ca="1">COUNTIFS(INDIRECT(Data!$J$2),"A")</f>
        <v>0</v>
      </c>
      <c r="AS2811" s="46">
        <f ca="1">COUNTIFS(INDIRECT(Data!$J$2),"L")</f>
        <v>0</v>
      </c>
      <c r="AT2811" s="47" t="str">
        <f ca="1">IFERROR(Attd_Sheet[[#This Row],[Classes Attended]]/Attd_Sheet[[#This Row],[Column1]],"")</f>
        <v/>
      </c>
      <c r="AU2811" s="26"/>
    </row>
    <row r="2812" spans="1:47" hidden="1" x14ac:dyDescent="0.25">
      <c r="A2812" s="42">
        <f>COUNTIFS(Attd_Sheet[Student ID],Attd_Sheet[[#This Row],[Student ID]])</f>
        <v>0</v>
      </c>
      <c r="B2812" s="13"/>
      <c r="C2812" s="13"/>
      <c r="D2812" s="76"/>
      <c r="E2812" s="75"/>
      <c r="F2812" s="15"/>
      <c r="G2812" s="78"/>
      <c r="H2812" s="15"/>
      <c r="I2812" s="15"/>
      <c r="J2812" s="77"/>
      <c r="K2812" s="4"/>
      <c r="L2812" s="4"/>
      <c r="M2812" s="4"/>
      <c r="N2812" s="185"/>
      <c r="O2812" s="4"/>
      <c r="P2812" s="4"/>
      <c r="Q2812" s="4"/>
      <c r="R2812" s="4"/>
      <c r="S2812" s="4"/>
      <c r="T2812" s="4"/>
      <c r="U2812" s="4"/>
      <c r="V2812" s="4"/>
      <c r="W2812" s="185"/>
      <c r="X2812" s="4"/>
      <c r="Y2812" s="4"/>
      <c r="Z2812" s="4"/>
      <c r="AA2812" s="4"/>
      <c r="AB2812" s="4"/>
      <c r="AC2812" s="4"/>
      <c r="AD2812" s="4"/>
      <c r="AE2812" s="236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5">
        <f ca="1">COUNTIFS(INDIRECT(Data!$J$2),"&lt;&gt;")</f>
        <v>0</v>
      </c>
      <c r="AQ2812" s="45">
        <f ca="1">COUNTIFS(INDIRECT(Data!$J$2),"P")</f>
        <v>0</v>
      </c>
      <c r="AR2812" s="45">
        <f ca="1">COUNTIFS(INDIRECT(Data!$J$2),"A")</f>
        <v>0</v>
      </c>
      <c r="AS2812" s="46">
        <f ca="1">COUNTIFS(INDIRECT(Data!$J$2),"L")</f>
        <v>0</v>
      </c>
      <c r="AT2812" s="47" t="str">
        <f ca="1">IFERROR(Attd_Sheet[[#This Row],[Classes Attended]]/Attd_Sheet[[#This Row],[Column1]],"")</f>
        <v/>
      </c>
      <c r="AU2812" s="26"/>
    </row>
    <row r="2813" spans="1:47" hidden="1" x14ac:dyDescent="0.25">
      <c r="A2813" s="42">
        <f>COUNTIFS(Attd_Sheet[Student ID],Attd_Sheet[[#This Row],[Student ID]])</f>
        <v>0</v>
      </c>
      <c r="B2813" s="13"/>
      <c r="C2813" s="13"/>
      <c r="D2813" s="76"/>
      <c r="E2813" s="75"/>
      <c r="F2813" s="15"/>
      <c r="G2813" s="78"/>
      <c r="H2813" s="15"/>
      <c r="I2813" s="15"/>
      <c r="J2813" s="77"/>
      <c r="K2813" s="4"/>
      <c r="L2813" s="4"/>
      <c r="M2813" s="4"/>
      <c r="N2813" s="185"/>
      <c r="O2813" s="4"/>
      <c r="P2813" s="4"/>
      <c r="Q2813" s="4"/>
      <c r="R2813" s="4"/>
      <c r="S2813" s="4"/>
      <c r="T2813" s="4"/>
      <c r="U2813" s="4"/>
      <c r="V2813" s="4"/>
      <c r="W2813" s="185"/>
      <c r="X2813" s="4"/>
      <c r="Y2813" s="4"/>
      <c r="Z2813" s="4"/>
      <c r="AA2813" s="4"/>
      <c r="AB2813" s="4"/>
      <c r="AC2813" s="4"/>
      <c r="AD2813" s="4"/>
      <c r="AE2813" s="236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5">
        <f ca="1">COUNTIFS(INDIRECT(Data!$J$2),"&lt;&gt;")</f>
        <v>0</v>
      </c>
      <c r="AQ2813" s="45">
        <f ca="1">COUNTIFS(INDIRECT(Data!$J$2),"P")</f>
        <v>0</v>
      </c>
      <c r="AR2813" s="45">
        <f ca="1">COUNTIFS(INDIRECT(Data!$J$2),"A")</f>
        <v>0</v>
      </c>
      <c r="AS2813" s="46">
        <f ca="1">COUNTIFS(INDIRECT(Data!$J$2),"L")</f>
        <v>0</v>
      </c>
      <c r="AT2813" s="47" t="str">
        <f ca="1">IFERROR(Attd_Sheet[[#This Row],[Classes Attended]]/Attd_Sheet[[#This Row],[Column1]],"")</f>
        <v/>
      </c>
      <c r="AU2813" s="26"/>
    </row>
    <row r="2814" spans="1:47" hidden="1" x14ac:dyDescent="0.25">
      <c r="A2814" s="42">
        <f>COUNTIFS(Attd_Sheet[Student ID],Attd_Sheet[[#This Row],[Student ID]])</f>
        <v>0</v>
      </c>
      <c r="B2814" s="13"/>
      <c r="C2814" s="13"/>
      <c r="D2814" s="76"/>
      <c r="E2814" s="75"/>
      <c r="F2814" s="15"/>
      <c r="G2814" s="78"/>
      <c r="H2814" s="15"/>
      <c r="I2814" s="15"/>
      <c r="J2814" s="77"/>
      <c r="K2814" s="4"/>
      <c r="L2814" s="4"/>
      <c r="M2814" s="4"/>
      <c r="N2814" s="185"/>
      <c r="O2814" s="4"/>
      <c r="P2814" s="4"/>
      <c r="Q2814" s="4"/>
      <c r="R2814" s="4"/>
      <c r="S2814" s="4"/>
      <c r="T2814" s="4"/>
      <c r="U2814" s="4"/>
      <c r="V2814" s="4"/>
      <c r="W2814" s="185"/>
      <c r="X2814" s="4"/>
      <c r="Y2814" s="4"/>
      <c r="Z2814" s="4"/>
      <c r="AA2814" s="4"/>
      <c r="AB2814" s="4"/>
      <c r="AC2814" s="4"/>
      <c r="AD2814" s="4"/>
      <c r="AE2814" s="236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5">
        <f ca="1">COUNTIFS(INDIRECT(Data!$J$2),"&lt;&gt;")</f>
        <v>0</v>
      </c>
      <c r="AQ2814" s="45">
        <f ca="1">COUNTIFS(INDIRECT(Data!$J$2),"P")</f>
        <v>0</v>
      </c>
      <c r="AR2814" s="45">
        <f ca="1">COUNTIFS(INDIRECT(Data!$J$2),"A")</f>
        <v>0</v>
      </c>
      <c r="AS2814" s="46">
        <f ca="1">COUNTIFS(INDIRECT(Data!$J$2),"L")</f>
        <v>0</v>
      </c>
      <c r="AT2814" s="47" t="str">
        <f ca="1">IFERROR(Attd_Sheet[[#This Row],[Classes Attended]]/Attd_Sheet[[#This Row],[Column1]],"")</f>
        <v/>
      </c>
      <c r="AU2814" s="26"/>
    </row>
    <row r="2815" spans="1:47" hidden="1" x14ac:dyDescent="0.25">
      <c r="A2815" s="42">
        <f>COUNTIFS(Attd_Sheet[Student ID],Attd_Sheet[[#This Row],[Student ID]])</f>
        <v>0</v>
      </c>
      <c r="B2815" s="13"/>
      <c r="C2815" s="13"/>
      <c r="D2815" s="76"/>
      <c r="E2815" s="75"/>
      <c r="F2815" s="15"/>
      <c r="G2815" s="78"/>
      <c r="H2815" s="15"/>
      <c r="I2815" s="15"/>
      <c r="J2815" s="77"/>
      <c r="K2815" s="4"/>
      <c r="L2815" s="4"/>
      <c r="M2815" s="4"/>
      <c r="N2815" s="185"/>
      <c r="O2815" s="4"/>
      <c r="P2815" s="4"/>
      <c r="Q2815" s="4"/>
      <c r="R2815" s="4"/>
      <c r="S2815" s="4"/>
      <c r="T2815" s="4"/>
      <c r="U2815" s="4"/>
      <c r="V2815" s="4"/>
      <c r="W2815" s="185"/>
      <c r="X2815" s="4"/>
      <c r="Y2815" s="4"/>
      <c r="Z2815" s="4"/>
      <c r="AA2815" s="4"/>
      <c r="AB2815" s="4"/>
      <c r="AC2815" s="4"/>
      <c r="AD2815" s="4"/>
      <c r="AE2815" s="236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5">
        <f ca="1">COUNTIFS(INDIRECT(Data!$J$2),"&lt;&gt;")</f>
        <v>0</v>
      </c>
      <c r="AQ2815" s="45">
        <f ca="1">COUNTIFS(INDIRECT(Data!$J$2),"P")</f>
        <v>0</v>
      </c>
      <c r="AR2815" s="45">
        <f ca="1">COUNTIFS(INDIRECT(Data!$J$2),"A")</f>
        <v>0</v>
      </c>
      <c r="AS2815" s="46">
        <f ca="1">COUNTIFS(INDIRECT(Data!$J$2),"L")</f>
        <v>0</v>
      </c>
      <c r="AT2815" s="47" t="str">
        <f ca="1">IFERROR(Attd_Sheet[[#This Row],[Classes Attended]]/Attd_Sheet[[#This Row],[Column1]],"")</f>
        <v/>
      </c>
      <c r="AU2815" s="26"/>
    </row>
    <row r="2816" spans="1:47" hidden="1" x14ac:dyDescent="0.25">
      <c r="A2816" s="42">
        <f>COUNTIFS(Attd_Sheet[Student ID],Attd_Sheet[[#This Row],[Student ID]])</f>
        <v>0</v>
      </c>
      <c r="B2816" s="13"/>
      <c r="C2816" s="13"/>
      <c r="D2816" s="76"/>
      <c r="E2816" s="75"/>
      <c r="F2816" s="15"/>
      <c r="G2816" s="78"/>
      <c r="H2816" s="15"/>
      <c r="I2816" s="15"/>
      <c r="J2816" s="77"/>
      <c r="K2816" s="4"/>
      <c r="L2816" s="4"/>
      <c r="M2816" s="4"/>
      <c r="N2816" s="185"/>
      <c r="O2816" s="4"/>
      <c r="P2816" s="4"/>
      <c r="Q2816" s="4"/>
      <c r="R2816" s="4"/>
      <c r="S2816" s="4"/>
      <c r="T2816" s="4"/>
      <c r="U2816" s="4"/>
      <c r="V2816" s="4"/>
      <c r="W2816" s="185"/>
      <c r="X2816" s="4"/>
      <c r="Y2816" s="4"/>
      <c r="Z2816" s="4"/>
      <c r="AA2816" s="4"/>
      <c r="AB2816" s="4"/>
      <c r="AC2816" s="4"/>
      <c r="AD2816" s="4"/>
      <c r="AE2816" s="236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5">
        <f ca="1">COUNTIFS(INDIRECT(Data!$J$2),"&lt;&gt;")</f>
        <v>0</v>
      </c>
      <c r="AQ2816" s="45">
        <f ca="1">COUNTIFS(INDIRECT(Data!$J$2),"P")</f>
        <v>0</v>
      </c>
      <c r="AR2816" s="45">
        <f ca="1">COUNTIFS(INDIRECT(Data!$J$2),"A")</f>
        <v>0</v>
      </c>
      <c r="AS2816" s="46">
        <f ca="1">COUNTIFS(INDIRECT(Data!$J$2),"L")</f>
        <v>0</v>
      </c>
      <c r="AT2816" s="47" t="str">
        <f ca="1">IFERROR(Attd_Sheet[[#This Row],[Classes Attended]]/Attd_Sheet[[#This Row],[Column1]],"")</f>
        <v/>
      </c>
      <c r="AU2816" s="26"/>
    </row>
    <row r="2817" spans="1:47" hidden="1" x14ac:dyDescent="0.25">
      <c r="A2817" s="42">
        <f>COUNTIFS(Attd_Sheet[Student ID],Attd_Sheet[[#This Row],[Student ID]])</f>
        <v>0</v>
      </c>
      <c r="B2817" s="13"/>
      <c r="C2817" s="13"/>
      <c r="D2817" s="76"/>
      <c r="E2817" s="75"/>
      <c r="F2817" s="15"/>
      <c r="G2817" s="78"/>
      <c r="H2817" s="15"/>
      <c r="I2817" s="15"/>
      <c r="J2817" s="77"/>
      <c r="K2817" s="4"/>
      <c r="L2817" s="4"/>
      <c r="M2817" s="4"/>
      <c r="N2817" s="185"/>
      <c r="O2817" s="4"/>
      <c r="P2817" s="4"/>
      <c r="Q2817" s="4"/>
      <c r="R2817" s="4"/>
      <c r="S2817" s="4"/>
      <c r="T2817" s="4"/>
      <c r="U2817" s="4"/>
      <c r="V2817" s="4"/>
      <c r="W2817" s="185"/>
      <c r="X2817" s="4"/>
      <c r="Y2817" s="4"/>
      <c r="Z2817" s="4"/>
      <c r="AA2817" s="4"/>
      <c r="AB2817" s="4"/>
      <c r="AC2817" s="4"/>
      <c r="AD2817" s="4"/>
      <c r="AE2817" s="236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5">
        <f ca="1">COUNTIFS(INDIRECT(Data!$J$2),"&lt;&gt;")</f>
        <v>0</v>
      </c>
      <c r="AQ2817" s="45">
        <f ca="1">COUNTIFS(INDIRECT(Data!$J$2),"P")</f>
        <v>0</v>
      </c>
      <c r="AR2817" s="45">
        <f ca="1">COUNTIFS(INDIRECT(Data!$J$2),"A")</f>
        <v>0</v>
      </c>
      <c r="AS2817" s="46">
        <f ca="1">COUNTIFS(INDIRECT(Data!$J$2),"L")</f>
        <v>0</v>
      </c>
      <c r="AT2817" s="47" t="str">
        <f ca="1">IFERROR(Attd_Sheet[[#This Row],[Classes Attended]]/Attd_Sheet[[#This Row],[Column1]],"")</f>
        <v/>
      </c>
      <c r="AU2817" s="26"/>
    </row>
    <row r="2818" spans="1:47" hidden="1" x14ac:dyDescent="0.25">
      <c r="A2818" s="42">
        <f>COUNTIFS(Attd_Sheet[Student ID],Attd_Sheet[[#This Row],[Student ID]])</f>
        <v>0</v>
      </c>
      <c r="B2818" s="13"/>
      <c r="C2818" s="13"/>
      <c r="D2818" s="76"/>
      <c r="E2818" s="75"/>
      <c r="F2818" s="15"/>
      <c r="G2818" s="78"/>
      <c r="H2818" s="15"/>
      <c r="I2818" s="15"/>
      <c r="J2818" s="77"/>
      <c r="K2818" s="4"/>
      <c r="L2818" s="4"/>
      <c r="M2818" s="4"/>
      <c r="N2818" s="185"/>
      <c r="O2818" s="4"/>
      <c r="P2818" s="4"/>
      <c r="Q2818" s="4"/>
      <c r="R2818" s="4"/>
      <c r="S2818" s="4"/>
      <c r="T2818" s="4"/>
      <c r="U2818" s="4"/>
      <c r="V2818" s="4"/>
      <c r="W2818" s="185"/>
      <c r="X2818" s="4"/>
      <c r="Y2818" s="4"/>
      <c r="Z2818" s="4"/>
      <c r="AA2818" s="4"/>
      <c r="AB2818" s="4"/>
      <c r="AC2818" s="4"/>
      <c r="AD2818" s="4"/>
      <c r="AE2818" s="236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5">
        <f ca="1">COUNTIFS(INDIRECT(Data!$J$2),"&lt;&gt;")</f>
        <v>0</v>
      </c>
      <c r="AQ2818" s="45">
        <f ca="1">COUNTIFS(INDIRECT(Data!$J$2),"P")</f>
        <v>0</v>
      </c>
      <c r="AR2818" s="45">
        <f ca="1">COUNTIFS(INDIRECT(Data!$J$2),"A")</f>
        <v>0</v>
      </c>
      <c r="AS2818" s="46">
        <f ca="1">COUNTIFS(INDIRECT(Data!$J$2),"L")</f>
        <v>0</v>
      </c>
      <c r="AT2818" s="47" t="str">
        <f ca="1">IFERROR(Attd_Sheet[[#This Row],[Classes Attended]]/Attd_Sheet[[#This Row],[Column1]],"")</f>
        <v/>
      </c>
      <c r="AU2818" s="26"/>
    </row>
    <row r="2819" spans="1:47" hidden="1" x14ac:dyDescent="0.25">
      <c r="A2819" s="42">
        <f>COUNTIFS(Attd_Sheet[Student ID],Attd_Sheet[[#This Row],[Student ID]])</f>
        <v>0</v>
      </c>
      <c r="B2819" s="13"/>
      <c r="C2819" s="13"/>
      <c r="D2819" s="76"/>
      <c r="E2819" s="75"/>
      <c r="F2819" s="15"/>
      <c r="G2819" s="78"/>
      <c r="H2819" s="15"/>
      <c r="I2819" s="15"/>
      <c r="J2819" s="77"/>
      <c r="K2819" s="4"/>
      <c r="L2819" s="4"/>
      <c r="M2819" s="4"/>
      <c r="N2819" s="185"/>
      <c r="O2819" s="4"/>
      <c r="P2819" s="4"/>
      <c r="Q2819" s="4"/>
      <c r="R2819" s="4"/>
      <c r="S2819" s="4"/>
      <c r="T2819" s="4"/>
      <c r="U2819" s="4"/>
      <c r="V2819" s="4"/>
      <c r="W2819" s="185"/>
      <c r="X2819" s="4"/>
      <c r="Y2819" s="4"/>
      <c r="Z2819" s="4"/>
      <c r="AA2819" s="4"/>
      <c r="AB2819" s="4"/>
      <c r="AC2819" s="4"/>
      <c r="AD2819" s="4"/>
      <c r="AE2819" s="236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5">
        <f ca="1">COUNTIFS(INDIRECT(Data!$J$2),"&lt;&gt;")</f>
        <v>0</v>
      </c>
      <c r="AQ2819" s="45">
        <f ca="1">COUNTIFS(INDIRECT(Data!$J$2),"P")</f>
        <v>0</v>
      </c>
      <c r="AR2819" s="45">
        <f ca="1">COUNTIFS(INDIRECT(Data!$J$2),"A")</f>
        <v>0</v>
      </c>
      <c r="AS2819" s="46">
        <f ca="1">COUNTIFS(INDIRECT(Data!$J$2),"L")</f>
        <v>0</v>
      </c>
      <c r="AT2819" s="47" t="str">
        <f ca="1">IFERROR(Attd_Sheet[[#This Row],[Classes Attended]]/Attd_Sheet[[#This Row],[Column1]],"")</f>
        <v/>
      </c>
      <c r="AU2819" s="26"/>
    </row>
    <row r="2820" spans="1:47" hidden="1" x14ac:dyDescent="0.25">
      <c r="A2820" s="42">
        <f>COUNTIFS(Attd_Sheet[Student ID],Attd_Sheet[[#This Row],[Student ID]])</f>
        <v>0</v>
      </c>
      <c r="B2820" s="13"/>
      <c r="C2820" s="13"/>
      <c r="D2820" s="76"/>
      <c r="E2820" s="75"/>
      <c r="F2820" s="15"/>
      <c r="G2820" s="78"/>
      <c r="H2820" s="15"/>
      <c r="I2820" s="15"/>
      <c r="J2820" s="77"/>
      <c r="K2820" s="4"/>
      <c r="L2820" s="4"/>
      <c r="M2820" s="4"/>
      <c r="N2820" s="185"/>
      <c r="O2820" s="4"/>
      <c r="P2820" s="4"/>
      <c r="Q2820" s="4"/>
      <c r="R2820" s="4"/>
      <c r="S2820" s="4"/>
      <c r="T2820" s="4"/>
      <c r="U2820" s="4"/>
      <c r="V2820" s="4"/>
      <c r="W2820" s="185"/>
      <c r="X2820" s="4"/>
      <c r="Y2820" s="4"/>
      <c r="Z2820" s="4"/>
      <c r="AA2820" s="4"/>
      <c r="AB2820" s="4"/>
      <c r="AC2820" s="4"/>
      <c r="AD2820" s="4"/>
      <c r="AE2820" s="236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5">
        <f ca="1">COUNTIFS(INDIRECT(Data!$J$2),"&lt;&gt;")</f>
        <v>0</v>
      </c>
      <c r="AQ2820" s="45">
        <f ca="1">COUNTIFS(INDIRECT(Data!$J$2),"P")</f>
        <v>0</v>
      </c>
      <c r="AR2820" s="45">
        <f ca="1">COUNTIFS(INDIRECT(Data!$J$2),"A")</f>
        <v>0</v>
      </c>
      <c r="AS2820" s="46">
        <f ca="1">COUNTIFS(INDIRECT(Data!$J$2),"L")</f>
        <v>0</v>
      </c>
      <c r="AT2820" s="47" t="str">
        <f ca="1">IFERROR(Attd_Sheet[[#This Row],[Classes Attended]]/Attd_Sheet[[#This Row],[Column1]],"")</f>
        <v/>
      </c>
      <c r="AU2820" s="26"/>
    </row>
    <row r="2821" spans="1:47" hidden="1" x14ac:dyDescent="0.25">
      <c r="A2821" s="42">
        <f>COUNTIFS(Attd_Sheet[Student ID],Attd_Sheet[[#This Row],[Student ID]])</f>
        <v>0</v>
      </c>
      <c r="B2821" s="13"/>
      <c r="C2821" s="13"/>
      <c r="D2821" s="76"/>
      <c r="E2821" s="75"/>
      <c r="F2821" s="15"/>
      <c r="G2821" s="78"/>
      <c r="H2821" s="15"/>
      <c r="I2821" s="15"/>
      <c r="J2821" s="77"/>
      <c r="K2821" s="4"/>
      <c r="L2821" s="4"/>
      <c r="M2821" s="4"/>
      <c r="N2821" s="185"/>
      <c r="O2821" s="4"/>
      <c r="P2821" s="4"/>
      <c r="Q2821" s="4"/>
      <c r="R2821" s="4"/>
      <c r="S2821" s="4"/>
      <c r="T2821" s="4"/>
      <c r="U2821" s="4"/>
      <c r="V2821" s="4"/>
      <c r="W2821" s="185"/>
      <c r="X2821" s="4"/>
      <c r="Y2821" s="4"/>
      <c r="Z2821" s="4"/>
      <c r="AA2821" s="4"/>
      <c r="AB2821" s="4"/>
      <c r="AC2821" s="4"/>
      <c r="AD2821" s="4"/>
      <c r="AE2821" s="236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5">
        <f ca="1">COUNTIFS(INDIRECT(Data!$J$2),"&lt;&gt;")</f>
        <v>0</v>
      </c>
      <c r="AQ2821" s="45">
        <f ca="1">COUNTIFS(INDIRECT(Data!$J$2),"P")</f>
        <v>0</v>
      </c>
      <c r="AR2821" s="45">
        <f ca="1">COUNTIFS(INDIRECT(Data!$J$2),"A")</f>
        <v>0</v>
      </c>
      <c r="AS2821" s="46">
        <f ca="1">COUNTIFS(INDIRECT(Data!$J$2),"L")</f>
        <v>0</v>
      </c>
      <c r="AT2821" s="47" t="str">
        <f ca="1">IFERROR(Attd_Sheet[[#This Row],[Classes Attended]]/Attd_Sheet[[#This Row],[Column1]],"")</f>
        <v/>
      </c>
      <c r="AU2821" s="26"/>
    </row>
    <row r="2822" spans="1:47" hidden="1" x14ac:dyDescent="0.25">
      <c r="A2822" s="42">
        <f>COUNTIFS(Attd_Sheet[Student ID],Attd_Sheet[[#This Row],[Student ID]])</f>
        <v>0</v>
      </c>
      <c r="B2822" s="13"/>
      <c r="C2822" s="13"/>
      <c r="D2822" s="76"/>
      <c r="E2822" s="75"/>
      <c r="F2822" s="15"/>
      <c r="G2822" s="78"/>
      <c r="H2822" s="15"/>
      <c r="I2822" s="15"/>
      <c r="J2822" s="77"/>
      <c r="K2822" s="4"/>
      <c r="L2822" s="4"/>
      <c r="M2822" s="4"/>
      <c r="N2822" s="185"/>
      <c r="O2822" s="4"/>
      <c r="P2822" s="4"/>
      <c r="Q2822" s="4"/>
      <c r="R2822" s="4"/>
      <c r="S2822" s="4"/>
      <c r="T2822" s="4"/>
      <c r="U2822" s="4"/>
      <c r="V2822" s="4"/>
      <c r="W2822" s="185"/>
      <c r="X2822" s="4"/>
      <c r="Y2822" s="4"/>
      <c r="Z2822" s="4"/>
      <c r="AA2822" s="4"/>
      <c r="AB2822" s="4"/>
      <c r="AC2822" s="4"/>
      <c r="AD2822" s="4"/>
      <c r="AE2822" s="236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5">
        <f ca="1">COUNTIFS(INDIRECT(Data!$J$2),"&lt;&gt;")</f>
        <v>0</v>
      </c>
      <c r="AQ2822" s="45">
        <f ca="1">COUNTIFS(INDIRECT(Data!$J$2),"P")</f>
        <v>0</v>
      </c>
      <c r="AR2822" s="45">
        <f ca="1">COUNTIFS(INDIRECT(Data!$J$2),"A")</f>
        <v>0</v>
      </c>
      <c r="AS2822" s="46">
        <f ca="1">COUNTIFS(INDIRECT(Data!$J$2),"L")</f>
        <v>0</v>
      </c>
      <c r="AT2822" s="47" t="str">
        <f ca="1">IFERROR(Attd_Sheet[[#This Row],[Classes Attended]]/Attd_Sheet[[#This Row],[Column1]],"")</f>
        <v/>
      </c>
      <c r="AU2822" s="26"/>
    </row>
    <row r="2823" spans="1:47" hidden="1" x14ac:dyDescent="0.25">
      <c r="A2823" s="42">
        <f>COUNTIFS(Attd_Sheet[Student ID],Attd_Sheet[[#This Row],[Student ID]])</f>
        <v>0</v>
      </c>
      <c r="B2823" s="13"/>
      <c r="C2823" s="13"/>
      <c r="D2823" s="76"/>
      <c r="E2823" s="75"/>
      <c r="F2823" s="15"/>
      <c r="G2823" s="78"/>
      <c r="H2823" s="15"/>
      <c r="I2823" s="15"/>
      <c r="J2823" s="77"/>
      <c r="K2823" s="4"/>
      <c r="L2823" s="4"/>
      <c r="M2823" s="4"/>
      <c r="N2823" s="185"/>
      <c r="O2823" s="4"/>
      <c r="P2823" s="4"/>
      <c r="Q2823" s="4"/>
      <c r="R2823" s="4"/>
      <c r="S2823" s="4"/>
      <c r="T2823" s="4"/>
      <c r="U2823" s="4"/>
      <c r="V2823" s="4"/>
      <c r="W2823" s="185"/>
      <c r="X2823" s="4"/>
      <c r="Y2823" s="4"/>
      <c r="Z2823" s="4"/>
      <c r="AA2823" s="4"/>
      <c r="AB2823" s="4"/>
      <c r="AC2823" s="4"/>
      <c r="AD2823" s="4"/>
      <c r="AE2823" s="236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5">
        <f ca="1">COUNTIFS(INDIRECT(Data!$J$2),"&lt;&gt;")</f>
        <v>0</v>
      </c>
      <c r="AQ2823" s="45">
        <f ca="1">COUNTIFS(INDIRECT(Data!$J$2),"P")</f>
        <v>0</v>
      </c>
      <c r="AR2823" s="45">
        <f ca="1">COUNTIFS(INDIRECT(Data!$J$2),"A")</f>
        <v>0</v>
      </c>
      <c r="AS2823" s="46">
        <f ca="1">COUNTIFS(INDIRECT(Data!$J$2),"L")</f>
        <v>0</v>
      </c>
      <c r="AT2823" s="47" t="str">
        <f ca="1">IFERROR(Attd_Sheet[[#This Row],[Classes Attended]]/Attd_Sheet[[#This Row],[Column1]],"")</f>
        <v/>
      </c>
      <c r="AU2823" s="26"/>
    </row>
    <row r="2824" spans="1:47" hidden="1" x14ac:dyDescent="0.25">
      <c r="A2824" s="42">
        <f>COUNTIFS(Attd_Sheet[Student ID],Attd_Sheet[[#This Row],[Student ID]])</f>
        <v>0</v>
      </c>
      <c r="B2824" s="13"/>
      <c r="C2824" s="13"/>
      <c r="D2824" s="76"/>
      <c r="E2824" s="75"/>
      <c r="F2824" s="15"/>
      <c r="G2824" s="78"/>
      <c r="H2824" s="15"/>
      <c r="I2824" s="15"/>
      <c r="J2824" s="77"/>
      <c r="K2824" s="4"/>
      <c r="L2824" s="4"/>
      <c r="M2824" s="4"/>
      <c r="N2824" s="185"/>
      <c r="O2824" s="4"/>
      <c r="P2824" s="4"/>
      <c r="Q2824" s="4"/>
      <c r="R2824" s="4"/>
      <c r="S2824" s="4"/>
      <c r="T2824" s="4"/>
      <c r="U2824" s="4"/>
      <c r="V2824" s="4"/>
      <c r="W2824" s="185"/>
      <c r="X2824" s="4"/>
      <c r="Y2824" s="4"/>
      <c r="Z2824" s="4"/>
      <c r="AA2824" s="4"/>
      <c r="AB2824" s="4"/>
      <c r="AC2824" s="4"/>
      <c r="AD2824" s="4"/>
      <c r="AE2824" s="236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5">
        <f ca="1">COUNTIFS(INDIRECT(Data!$J$2),"&lt;&gt;")</f>
        <v>0</v>
      </c>
      <c r="AQ2824" s="45">
        <f ca="1">COUNTIFS(INDIRECT(Data!$J$2),"P")</f>
        <v>0</v>
      </c>
      <c r="AR2824" s="45">
        <f ca="1">COUNTIFS(INDIRECT(Data!$J$2),"A")</f>
        <v>0</v>
      </c>
      <c r="AS2824" s="46">
        <f ca="1">COUNTIFS(INDIRECT(Data!$J$2),"L")</f>
        <v>0</v>
      </c>
      <c r="AT2824" s="47" t="str">
        <f ca="1">IFERROR(Attd_Sheet[[#This Row],[Classes Attended]]/Attd_Sheet[[#This Row],[Column1]],"")</f>
        <v/>
      </c>
      <c r="AU2824" s="26"/>
    </row>
    <row r="2825" spans="1:47" hidden="1" x14ac:dyDescent="0.25">
      <c r="A2825" s="42">
        <f>COUNTIFS(Attd_Sheet[Student ID],Attd_Sheet[[#This Row],[Student ID]])</f>
        <v>0</v>
      </c>
      <c r="B2825" s="13"/>
      <c r="C2825" s="13"/>
      <c r="D2825" s="76"/>
      <c r="E2825" s="75"/>
      <c r="F2825" s="15"/>
      <c r="G2825" s="78"/>
      <c r="H2825" s="15"/>
      <c r="I2825" s="15"/>
      <c r="J2825" s="77"/>
      <c r="K2825" s="4"/>
      <c r="L2825" s="4"/>
      <c r="M2825" s="4"/>
      <c r="N2825" s="185"/>
      <c r="O2825" s="4"/>
      <c r="P2825" s="4"/>
      <c r="Q2825" s="4"/>
      <c r="R2825" s="4"/>
      <c r="S2825" s="4"/>
      <c r="T2825" s="4"/>
      <c r="U2825" s="4"/>
      <c r="V2825" s="4"/>
      <c r="W2825" s="185"/>
      <c r="X2825" s="4"/>
      <c r="Y2825" s="4"/>
      <c r="Z2825" s="4"/>
      <c r="AA2825" s="4"/>
      <c r="AB2825" s="4"/>
      <c r="AC2825" s="4"/>
      <c r="AD2825" s="4"/>
      <c r="AE2825" s="236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5">
        <f ca="1">COUNTIFS(INDIRECT(Data!$J$2),"&lt;&gt;")</f>
        <v>0</v>
      </c>
      <c r="AQ2825" s="45">
        <f ca="1">COUNTIFS(INDIRECT(Data!$J$2),"P")</f>
        <v>0</v>
      </c>
      <c r="AR2825" s="45">
        <f ca="1">COUNTIFS(INDIRECT(Data!$J$2),"A")</f>
        <v>0</v>
      </c>
      <c r="AS2825" s="46">
        <f ca="1">COUNTIFS(INDIRECT(Data!$J$2),"L")</f>
        <v>0</v>
      </c>
      <c r="AT2825" s="47" t="str">
        <f ca="1">IFERROR(Attd_Sheet[[#This Row],[Classes Attended]]/Attd_Sheet[[#This Row],[Column1]],"")</f>
        <v/>
      </c>
      <c r="AU2825" s="26"/>
    </row>
    <row r="2826" spans="1:47" hidden="1" x14ac:dyDescent="0.25">
      <c r="A2826" s="42">
        <f>COUNTIFS(Attd_Sheet[Student ID],Attd_Sheet[[#This Row],[Student ID]])</f>
        <v>0</v>
      </c>
      <c r="B2826" s="13"/>
      <c r="C2826" s="13"/>
      <c r="D2826" s="76"/>
      <c r="E2826" s="75"/>
      <c r="F2826" s="15"/>
      <c r="G2826" s="78"/>
      <c r="H2826" s="15"/>
      <c r="I2826" s="15"/>
      <c r="J2826" s="77"/>
      <c r="K2826" s="4"/>
      <c r="L2826" s="4"/>
      <c r="M2826" s="4"/>
      <c r="N2826" s="185"/>
      <c r="O2826" s="4"/>
      <c r="P2826" s="4"/>
      <c r="Q2826" s="4"/>
      <c r="R2826" s="4"/>
      <c r="S2826" s="4"/>
      <c r="T2826" s="4"/>
      <c r="U2826" s="4"/>
      <c r="V2826" s="4"/>
      <c r="W2826" s="185"/>
      <c r="X2826" s="4"/>
      <c r="Y2826" s="4"/>
      <c r="Z2826" s="4"/>
      <c r="AA2826" s="4"/>
      <c r="AB2826" s="4"/>
      <c r="AC2826" s="4"/>
      <c r="AD2826" s="4"/>
      <c r="AE2826" s="236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5">
        <f ca="1">COUNTIFS(INDIRECT(Data!$J$2),"&lt;&gt;")</f>
        <v>0</v>
      </c>
      <c r="AQ2826" s="45">
        <f ca="1">COUNTIFS(INDIRECT(Data!$J$2),"P")</f>
        <v>0</v>
      </c>
      <c r="AR2826" s="45">
        <f ca="1">COUNTIFS(INDIRECT(Data!$J$2),"A")</f>
        <v>0</v>
      </c>
      <c r="AS2826" s="46">
        <f ca="1">COUNTIFS(INDIRECT(Data!$J$2),"L")</f>
        <v>0</v>
      </c>
      <c r="AT2826" s="47" t="str">
        <f ca="1">IFERROR(Attd_Sheet[[#This Row],[Classes Attended]]/Attd_Sheet[[#This Row],[Column1]],"")</f>
        <v/>
      </c>
      <c r="AU2826" s="26"/>
    </row>
    <row r="2827" spans="1:47" hidden="1" x14ac:dyDescent="0.25">
      <c r="A2827" s="42">
        <f>COUNTIFS(Attd_Sheet[Student ID],Attd_Sheet[[#This Row],[Student ID]])</f>
        <v>0</v>
      </c>
      <c r="B2827" s="13"/>
      <c r="C2827" s="13"/>
      <c r="D2827" s="76"/>
      <c r="E2827" s="75"/>
      <c r="F2827" s="15"/>
      <c r="G2827" s="78"/>
      <c r="H2827" s="15"/>
      <c r="I2827" s="15"/>
      <c r="J2827" s="77"/>
      <c r="K2827" s="4"/>
      <c r="L2827" s="4"/>
      <c r="M2827" s="4"/>
      <c r="N2827" s="185"/>
      <c r="O2827" s="4"/>
      <c r="P2827" s="4"/>
      <c r="Q2827" s="4"/>
      <c r="R2827" s="4"/>
      <c r="S2827" s="4"/>
      <c r="T2827" s="4"/>
      <c r="U2827" s="4"/>
      <c r="V2827" s="4"/>
      <c r="W2827" s="185"/>
      <c r="X2827" s="4"/>
      <c r="Y2827" s="4"/>
      <c r="Z2827" s="4"/>
      <c r="AA2827" s="4"/>
      <c r="AB2827" s="4"/>
      <c r="AC2827" s="4"/>
      <c r="AD2827" s="4"/>
      <c r="AE2827" s="236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5">
        <f ca="1">COUNTIFS(INDIRECT(Data!$J$2),"&lt;&gt;")</f>
        <v>0</v>
      </c>
      <c r="AQ2827" s="45">
        <f ca="1">COUNTIFS(INDIRECT(Data!$J$2),"P")</f>
        <v>0</v>
      </c>
      <c r="AR2827" s="45">
        <f ca="1">COUNTIFS(INDIRECT(Data!$J$2),"A")</f>
        <v>0</v>
      </c>
      <c r="AS2827" s="46">
        <f ca="1">COUNTIFS(INDIRECT(Data!$J$2),"L")</f>
        <v>0</v>
      </c>
      <c r="AT2827" s="47" t="str">
        <f ca="1">IFERROR(Attd_Sheet[[#This Row],[Classes Attended]]/Attd_Sheet[[#This Row],[Column1]],"")</f>
        <v/>
      </c>
      <c r="AU2827" s="26"/>
    </row>
    <row r="2828" spans="1:47" hidden="1" x14ac:dyDescent="0.25">
      <c r="A2828" s="42">
        <f>COUNTIFS(Attd_Sheet[Student ID],Attd_Sheet[[#This Row],[Student ID]])</f>
        <v>0</v>
      </c>
      <c r="B2828" s="13"/>
      <c r="C2828" s="13"/>
      <c r="D2828" s="76"/>
      <c r="E2828" s="75"/>
      <c r="F2828" s="15"/>
      <c r="G2828" s="78"/>
      <c r="H2828" s="15"/>
      <c r="I2828" s="15"/>
      <c r="J2828" s="77"/>
      <c r="K2828" s="4"/>
      <c r="L2828" s="4"/>
      <c r="M2828" s="4"/>
      <c r="N2828" s="185"/>
      <c r="O2828" s="4"/>
      <c r="P2828" s="4"/>
      <c r="Q2828" s="4"/>
      <c r="R2828" s="4"/>
      <c r="S2828" s="4"/>
      <c r="T2828" s="4"/>
      <c r="U2828" s="4"/>
      <c r="V2828" s="4"/>
      <c r="W2828" s="185"/>
      <c r="X2828" s="4"/>
      <c r="Y2828" s="4"/>
      <c r="Z2828" s="4"/>
      <c r="AA2828" s="4"/>
      <c r="AB2828" s="4"/>
      <c r="AC2828" s="4"/>
      <c r="AD2828" s="4"/>
      <c r="AE2828" s="236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5">
        <f ca="1">COUNTIFS(INDIRECT(Data!$J$2),"&lt;&gt;")</f>
        <v>0</v>
      </c>
      <c r="AQ2828" s="45">
        <f ca="1">COUNTIFS(INDIRECT(Data!$J$2),"P")</f>
        <v>0</v>
      </c>
      <c r="AR2828" s="45">
        <f ca="1">COUNTIFS(INDIRECT(Data!$J$2),"A")</f>
        <v>0</v>
      </c>
      <c r="AS2828" s="46">
        <f ca="1">COUNTIFS(INDIRECT(Data!$J$2),"L")</f>
        <v>0</v>
      </c>
      <c r="AT2828" s="47" t="str">
        <f ca="1">IFERROR(Attd_Sheet[[#This Row],[Classes Attended]]/Attd_Sheet[[#This Row],[Column1]],"")</f>
        <v/>
      </c>
      <c r="AU2828" s="26"/>
    </row>
    <row r="2829" spans="1:47" hidden="1" x14ac:dyDescent="0.25">
      <c r="A2829" s="42">
        <f>COUNTIFS(Attd_Sheet[Student ID],Attd_Sheet[[#This Row],[Student ID]])</f>
        <v>0</v>
      </c>
      <c r="B2829" s="13"/>
      <c r="C2829" s="13"/>
      <c r="D2829" s="76"/>
      <c r="E2829" s="75"/>
      <c r="F2829" s="15"/>
      <c r="G2829" s="78"/>
      <c r="H2829" s="15"/>
      <c r="I2829" s="15"/>
      <c r="J2829" s="77"/>
      <c r="K2829" s="4"/>
      <c r="L2829" s="4"/>
      <c r="M2829" s="4"/>
      <c r="N2829" s="185"/>
      <c r="O2829" s="4"/>
      <c r="P2829" s="4"/>
      <c r="Q2829" s="4"/>
      <c r="R2829" s="4"/>
      <c r="S2829" s="4"/>
      <c r="T2829" s="4"/>
      <c r="U2829" s="4"/>
      <c r="V2829" s="4"/>
      <c r="W2829" s="185"/>
      <c r="X2829" s="4"/>
      <c r="Y2829" s="4"/>
      <c r="Z2829" s="4"/>
      <c r="AA2829" s="4"/>
      <c r="AB2829" s="4"/>
      <c r="AC2829" s="4"/>
      <c r="AD2829" s="4"/>
      <c r="AE2829" s="236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5">
        <f ca="1">COUNTIFS(INDIRECT(Data!$J$2),"&lt;&gt;")</f>
        <v>0</v>
      </c>
      <c r="AQ2829" s="45">
        <f ca="1">COUNTIFS(INDIRECT(Data!$J$2),"P")</f>
        <v>0</v>
      </c>
      <c r="AR2829" s="45">
        <f ca="1">COUNTIFS(INDIRECT(Data!$J$2),"A")</f>
        <v>0</v>
      </c>
      <c r="AS2829" s="46">
        <f ca="1">COUNTIFS(INDIRECT(Data!$J$2),"L")</f>
        <v>0</v>
      </c>
      <c r="AT2829" s="47" t="str">
        <f ca="1">IFERROR(Attd_Sheet[[#This Row],[Classes Attended]]/Attd_Sheet[[#This Row],[Column1]],"")</f>
        <v/>
      </c>
      <c r="AU2829" s="26"/>
    </row>
    <row r="2830" spans="1:47" hidden="1" x14ac:dyDescent="0.25">
      <c r="A2830" s="42">
        <f>COUNTIFS(Attd_Sheet[Student ID],Attd_Sheet[[#This Row],[Student ID]])</f>
        <v>0</v>
      </c>
      <c r="B2830" s="13"/>
      <c r="C2830" s="13"/>
      <c r="D2830" s="76"/>
      <c r="E2830" s="75"/>
      <c r="F2830" s="15"/>
      <c r="G2830" s="78"/>
      <c r="H2830" s="15"/>
      <c r="I2830" s="15"/>
      <c r="J2830" s="77"/>
      <c r="K2830" s="4"/>
      <c r="L2830" s="4"/>
      <c r="M2830" s="4"/>
      <c r="N2830" s="185"/>
      <c r="O2830" s="4"/>
      <c r="P2830" s="4"/>
      <c r="Q2830" s="4"/>
      <c r="R2830" s="4"/>
      <c r="S2830" s="4"/>
      <c r="T2830" s="4"/>
      <c r="U2830" s="4"/>
      <c r="V2830" s="4"/>
      <c r="W2830" s="185"/>
      <c r="X2830" s="4"/>
      <c r="Y2830" s="4"/>
      <c r="Z2830" s="4"/>
      <c r="AA2830" s="4"/>
      <c r="AB2830" s="4"/>
      <c r="AC2830" s="4"/>
      <c r="AD2830" s="4"/>
      <c r="AE2830" s="236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5">
        <f ca="1">COUNTIFS(INDIRECT(Data!$J$2),"&lt;&gt;")</f>
        <v>0</v>
      </c>
      <c r="AQ2830" s="45">
        <f ca="1">COUNTIFS(INDIRECT(Data!$J$2),"P")</f>
        <v>0</v>
      </c>
      <c r="AR2830" s="45">
        <f ca="1">COUNTIFS(INDIRECT(Data!$J$2),"A")</f>
        <v>0</v>
      </c>
      <c r="AS2830" s="46">
        <f ca="1">COUNTIFS(INDIRECT(Data!$J$2),"L")</f>
        <v>0</v>
      </c>
      <c r="AT2830" s="47" t="str">
        <f ca="1">IFERROR(Attd_Sheet[[#This Row],[Classes Attended]]/Attd_Sheet[[#This Row],[Column1]],"")</f>
        <v/>
      </c>
      <c r="AU2830" s="26"/>
    </row>
    <row r="2831" spans="1:47" hidden="1" x14ac:dyDescent="0.25">
      <c r="A2831" s="42">
        <f>COUNTIFS(Attd_Sheet[Student ID],Attd_Sheet[[#This Row],[Student ID]])</f>
        <v>0</v>
      </c>
      <c r="B2831" s="13"/>
      <c r="C2831" s="13"/>
      <c r="D2831" s="76"/>
      <c r="E2831" s="75"/>
      <c r="F2831" s="15"/>
      <c r="G2831" s="78"/>
      <c r="H2831" s="15"/>
      <c r="I2831" s="15"/>
      <c r="J2831" s="77"/>
      <c r="K2831" s="4"/>
      <c r="L2831" s="4"/>
      <c r="M2831" s="4"/>
      <c r="N2831" s="185"/>
      <c r="O2831" s="4"/>
      <c r="P2831" s="4"/>
      <c r="Q2831" s="4"/>
      <c r="R2831" s="4"/>
      <c r="S2831" s="4"/>
      <c r="T2831" s="4"/>
      <c r="U2831" s="4"/>
      <c r="V2831" s="4"/>
      <c r="W2831" s="185"/>
      <c r="X2831" s="4"/>
      <c r="Y2831" s="4"/>
      <c r="Z2831" s="4"/>
      <c r="AA2831" s="4"/>
      <c r="AB2831" s="4"/>
      <c r="AC2831" s="4"/>
      <c r="AD2831" s="4"/>
      <c r="AE2831" s="236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5">
        <f ca="1">COUNTIFS(INDIRECT(Data!$J$2),"&lt;&gt;")</f>
        <v>0</v>
      </c>
      <c r="AQ2831" s="45">
        <f ca="1">COUNTIFS(INDIRECT(Data!$J$2),"P")</f>
        <v>0</v>
      </c>
      <c r="AR2831" s="45">
        <f ca="1">COUNTIFS(INDIRECT(Data!$J$2),"A")</f>
        <v>0</v>
      </c>
      <c r="AS2831" s="46">
        <f ca="1">COUNTIFS(INDIRECT(Data!$J$2),"L")</f>
        <v>0</v>
      </c>
      <c r="AT2831" s="47" t="str">
        <f ca="1">IFERROR(Attd_Sheet[[#This Row],[Classes Attended]]/Attd_Sheet[[#This Row],[Column1]],"")</f>
        <v/>
      </c>
      <c r="AU2831" s="26"/>
    </row>
    <row r="2832" spans="1:47" hidden="1" x14ac:dyDescent="0.25">
      <c r="A2832" s="42">
        <f>COUNTIFS(Attd_Sheet[Student ID],Attd_Sheet[[#This Row],[Student ID]])</f>
        <v>0</v>
      </c>
      <c r="B2832" s="13"/>
      <c r="C2832" s="13"/>
      <c r="D2832" s="76"/>
      <c r="E2832" s="75"/>
      <c r="F2832" s="15"/>
      <c r="G2832" s="78"/>
      <c r="H2832" s="15"/>
      <c r="I2832" s="15"/>
      <c r="J2832" s="77"/>
      <c r="K2832" s="4"/>
      <c r="L2832" s="4"/>
      <c r="M2832" s="4"/>
      <c r="N2832" s="185"/>
      <c r="O2832" s="4"/>
      <c r="P2832" s="4"/>
      <c r="Q2832" s="4"/>
      <c r="R2832" s="4"/>
      <c r="S2832" s="4"/>
      <c r="T2832" s="4"/>
      <c r="U2832" s="4"/>
      <c r="V2832" s="4"/>
      <c r="W2832" s="185"/>
      <c r="X2832" s="4"/>
      <c r="Y2832" s="4"/>
      <c r="Z2832" s="4"/>
      <c r="AA2832" s="4"/>
      <c r="AB2832" s="4"/>
      <c r="AC2832" s="4"/>
      <c r="AD2832" s="4"/>
      <c r="AE2832" s="236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5">
        <f ca="1">COUNTIFS(INDIRECT(Data!$J$2),"&lt;&gt;")</f>
        <v>0</v>
      </c>
      <c r="AQ2832" s="45">
        <f ca="1">COUNTIFS(INDIRECT(Data!$J$2),"P")</f>
        <v>0</v>
      </c>
      <c r="AR2832" s="45">
        <f ca="1">COUNTIFS(INDIRECT(Data!$J$2),"A")</f>
        <v>0</v>
      </c>
      <c r="AS2832" s="46">
        <f ca="1">COUNTIFS(INDIRECT(Data!$J$2),"L")</f>
        <v>0</v>
      </c>
      <c r="AT2832" s="47" t="str">
        <f ca="1">IFERROR(Attd_Sheet[[#This Row],[Classes Attended]]/Attd_Sheet[[#This Row],[Column1]],"")</f>
        <v/>
      </c>
      <c r="AU2832" s="26"/>
    </row>
    <row r="2833" spans="1:47" hidden="1" x14ac:dyDescent="0.25">
      <c r="A2833" s="42">
        <f>COUNTIFS(Attd_Sheet[Student ID],Attd_Sheet[[#This Row],[Student ID]])</f>
        <v>0</v>
      </c>
      <c r="B2833" s="13"/>
      <c r="C2833" s="13"/>
      <c r="D2833" s="76"/>
      <c r="E2833" s="75"/>
      <c r="F2833" s="15"/>
      <c r="G2833" s="78"/>
      <c r="H2833" s="15"/>
      <c r="I2833" s="15"/>
      <c r="J2833" s="77"/>
      <c r="K2833" s="4"/>
      <c r="L2833" s="4"/>
      <c r="M2833" s="4"/>
      <c r="N2833" s="185"/>
      <c r="O2833" s="4"/>
      <c r="P2833" s="4"/>
      <c r="Q2833" s="4"/>
      <c r="R2833" s="4"/>
      <c r="S2833" s="4"/>
      <c r="T2833" s="4"/>
      <c r="U2833" s="4"/>
      <c r="V2833" s="4"/>
      <c r="W2833" s="185"/>
      <c r="X2833" s="4"/>
      <c r="Y2833" s="4"/>
      <c r="Z2833" s="4"/>
      <c r="AA2833" s="4"/>
      <c r="AB2833" s="4"/>
      <c r="AC2833" s="4"/>
      <c r="AD2833" s="4"/>
      <c r="AE2833" s="236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5">
        <f ca="1">COUNTIFS(INDIRECT(Data!$J$2),"&lt;&gt;")</f>
        <v>0</v>
      </c>
      <c r="AQ2833" s="45">
        <f ca="1">COUNTIFS(INDIRECT(Data!$J$2),"P")</f>
        <v>0</v>
      </c>
      <c r="AR2833" s="45">
        <f ca="1">COUNTIFS(INDIRECT(Data!$J$2),"A")</f>
        <v>0</v>
      </c>
      <c r="AS2833" s="46">
        <f ca="1">COUNTIFS(INDIRECT(Data!$J$2),"L")</f>
        <v>0</v>
      </c>
      <c r="AT2833" s="47" t="str">
        <f ca="1">IFERROR(Attd_Sheet[[#This Row],[Classes Attended]]/Attd_Sheet[[#This Row],[Column1]],"")</f>
        <v/>
      </c>
      <c r="AU2833" s="26"/>
    </row>
    <row r="2834" spans="1:47" hidden="1" x14ac:dyDescent="0.25">
      <c r="A2834" s="42">
        <f>COUNTIFS(Attd_Sheet[Student ID],Attd_Sheet[[#This Row],[Student ID]])</f>
        <v>0</v>
      </c>
      <c r="B2834" s="13"/>
      <c r="C2834" s="13"/>
      <c r="D2834" s="76"/>
      <c r="E2834" s="75"/>
      <c r="F2834" s="15"/>
      <c r="G2834" s="78"/>
      <c r="H2834" s="15"/>
      <c r="I2834" s="15"/>
      <c r="J2834" s="77"/>
      <c r="K2834" s="4"/>
      <c r="L2834" s="4"/>
      <c r="M2834" s="4"/>
      <c r="N2834" s="185"/>
      <c r="O2834" s="4"/>
      <c r="P2834" s="4"/>
      <c r="Q2834" s="4"/>
      <c r="R2834" s="4"/>
      <c r="S2834" s="4"/>
      <c r="T2834" s="4"/>
      <c r="U2834" s="4"/>
      <c r="V2834" s="4"/>
      <c r="W2834" s="185"/>
      <c r="X2834" s="4"/>
      <c r="Y2834" s="4"/>
      <c r="Z2834" s="4"/>
      <c r="AA2834" s="4"/>
      <c r="AB2834" s="4"/>
      <c r="AC2834" s="4"/>
      <c r="AD2834" s="4"/>
      <c r="AE2834" s="236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5">
        <f ca="1">COUNTIFS(INDIRECT(Data!$J$2),"&lt;&gt;")</f>
        <v>0</v>
      </c>
      <c r="AQ2834" s="45">
        <f ca="1">COUNTIFS(INDIRECT(Data!$J$2),"P")</f>
        <v>0</v>
      </c>
      <c r="AR2834" s="45">
        <f ca="1">COUNTIFS(INDIRECT(Data!$J$2),"A")</f>
        <v>0</v>
      </c>
      <c r="AS2834" s="46">
        <f ca="1">COUNTIFS(INDIRECT(Data!$J$2),"L")</f>
        <v>0</v>
      </c>
      <c r="AT2834" s="47" t="str">
        <f ca="1">IFERROR(Attd_Sheet[[#This Row],[Classes Attended]]/Attd_Sheet[[#This Row],[Column1]],"")</f>
        <v/>
      </c>
      <c r="AU2834" s="26"/>
    </row>
    <row r="2835" spans="1:47" hidden="1" x14ac:dyDescent="0.25">
      <c r="A2835" s="42">
        <f>COUNTIFS(Attd_Sheet[Student ID],Attd_Sheet[[#This Row],[Student ID]])</f>
        <v>0</v>
      </c>
      <c r="B2835" s="13"/>
      <c r="C2835" s="13"/>
      <c r="D2835" s="76"/>
      <c r="E2835" s="75"/>
      <c r="F2835" s="15"/>
      <c r="G2835" s="78"/>
      <c r="H2835" s="15"/>
      <c r="I2835" s="15"/>
      <c r="J2835" s="77"/>
      <c r="K2835" s="4"/>
      <c r="L2835" s="4"/>
      <c r="M2835" s="4"/>
      <c r="N2835" s="185"/>
      <c r="O2835" s="4"/>
      <c r="P2835" s="4"/>
      <c r="Q2835" s="4"/>
      <c r="R2835" s="4"/>
      <c r="S2835" s="4"/>
      <c r="T2835" s="4"/>
      <c r="U2835" s="4"/>
      <c r="V2835" s="4"/>
      <c r="W2835" s="185"/>
      <c r="X2835" s="4"/>
      <c r="Y2835" s="4"/>
      <c r="Z2835" s="4"/>
      <c r="AA2835" s="4"/>
      <c r="AB2835" s="4"/>
      <c r="AC2835" s="4"/>
      <c r="AD2835" s="4"/>
      <c r="AE2835" s="236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5">
        <f ca="1">COUNTIFS(INDIRECT(Data!$J$2),"&lt;&gt;")</f>
        <v>0</v>
      </c>
      <c r="AQ2835" s="45">
        <f ca="1">COUNTIFS(INDIRECT(Data!$J$2),"P")</f>
        <v>0</v>
      </c>
      <c r="AR2835" s="45">
        <f ca="1">COUNTIFS(INDIRECT(Data!$J$2),"A")</f>
        <v>0</v>
      </c>
      <c r="AS2835" s="46">
        <f ca="1">COUNTIFS(INDIRECT(Data!$J$2),"L")</f>
        <v>0</v>
      </c>
      <c r="AT2835" s="47" t="str">
        <f ca="1">IFERROR(Attd_Sheet[[#This Row],[Classes Attended]]/Attd_Sheet[[#This Row],[Column1]],"")</f>
        <v/>
      </c>
      <c r="AU2835" s="26"/>
    </row>
    <row r="2836" spans="1:47" hidden="1" x14ac:dyDescent="0.25">
      <c r="A2836" s="42">
        <f>COUNTIFS(Attd_Sheet[Student ID],Attd_Sheet[[#This Row],[Student ID]])</f>
        <v>0</v>
      </c>
      <c r="B2836" s="13"/>
      <c r="C2836" s="13"/>
      <c r="D2836" s="76"/>
      <c r="E2836" s="75"/>
      <c r="F2836" s="15"/>
      <c r="G2836" s="78"/>
      <c r="H2836" s="15"/>
      <c r="I2836" s="15"/>
      <c r="J2836" s="77"/>
      <c r="K2836" s="4"/>
      <c r="L2836" s="4"/>
      <c r="M2836" s="4"/>
      <c r="N2836" s="185"/>
      <c r="O2836" s="4"/>
      <c r="P2836" s="4"/>
      <c r="Q2836" s="4"/>
      <c r="R2836" s="4"/>
      <c r="S2836" s="4"/>
      <c r="T2836" s="4"/>
      <c r="U2836" s="4"/>
      <c r="V2836" s="4"/>
      <c r="W2836" s="185"/>
      <c r="X2836" s="4"/>
      <c r="Y2836" s="4"/>
      <c r="Z2836" s="4"/>
      <c r="AA2836" s="4"/>
      <c r="AB2836" s="4"/>
      <c r="AC2836" s="4"/>
      <c r="AD2836" s="4"/>
      <c r="AE2836" s="236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5">
        <f ca="1">COUNTIFS(INDIRECT(Data!$J$2),"&lt;&gt;")</f>
        <v>0</v>
      </c>
      <c r="AQ2836" s="45">
        <f ca="1">COUNTIFS(INDIRECT(Data!$J$2),"P")</f>
        <v>0</v>
      </c>
      <c r="AR2836" s="45">
        <f ca="1">COUNTIFS(INDIRECT(Data!$J$2),"A")</f>
        <v>0</v>
      </c>
      <c r="AS2836" s="46">
        <f ca="1">COUNTIFS(INDIRECT(Data!$J$2),"L")</f>
        <v>0</v>
      </c>
      <c r="AT2836" s="47" t="str">
        <f ca="1">IFERROR(Attd_Sheet[[#This Row],[Classes Attended]]/Attd_Sheet[[#This Row],[Column1]],"")</f>
        <v/>
      </c>
      <c r="AU2836" s="26"/>
    </row>
    <row r="2837" spans="1:47" hidden="1" x14ac:dyDescent="0.25">
      <c r="A2837" s="42">
        <f>COUNTIFS(Attd_Sheet[Student ID],Attd_Sheet[[#This Row],[Student ID]])</f>
        <v>0</v>
      </c>
      <c r="B2837" s="13"/>
      <c r="C2837" s="13"/>
      <c r="D2837" s="76"/>
      <c r="E2837" s="75"/>
      <c r="F2837" s="15"/>
      <c r="G2837" s="78"/>
      <c r="H2837" s="15"/>
      <c r="I2837" s="15"/>
      <c r="J2837" s="77"/>
      <c r="K2837" s="4"/>
      <c r="L2837" s="4"/>
      <c r="M2837" s="4"/>
      <c r="N2837" s="185"/>
      <c r="O2837" s="4"/>
      <c r="P2837" s="4"/>
      <c r="Q2837" s="4"/>
      <c r="R2837" s="4"/>
      <c r="S2837" s="4"/>
      <c r="T2837" s="4"/>
      <c r="U2837" s="4"/>
      <c r="V2837" s="4"/>
      <c r="W2837" s="185"/>
      <c r="X2837" s="4"/>
      <c r="Y2837" s="4"/>
      <c r="Z2837" s="4"/>
      <c r="AA2837" s="4"/>
      <c r="AB2837" s="4"/>
      <c r="AC2837" s="4"/>
      <c r="AD2837" s="4"/>
      <c r="AE2837" s="236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5">
        <f ca="1">COUNTIFS(INDIRECT(Data!$J$2),"&lt;&gt;")</f>
        <v>0</v>
      </c>
      <c r="AQ2837" s="45">
        <f ca="1">COUNTIFS(INDIRECT(Data!$J$2),"P")</f>
        <v>0</v>
      </c>
      <c r="AR2837" s="45">
        <f ca="1">COUNTIFS(INDIRECT(Data!$J$2),"A")</f>
        <v>0</v>
      </c>
      <c r="AS2837" s="46">
        <f ca="1">COUNTIFS(INDIRECT(Data!$J$2),"L")</f>
        <v>0</v>
      </c>
      <c r="AT2837" s="47" t="str">
        <f ca="1">IFERROR(Attd_Sheet[[#This Row],[Classes Attended]]/Attd_Sheet[[#This Row],[Column1]],"")</f>
        <v/>
      </c>
      <c r="AU2837" s="26"/>
    </row>
    <row r="2838" spans="1:47" hidden="1" x14ac:dyDescent="0.25">
      <c r="A2838" s="42">
        <f>COUNTIFS(Attd_Sheet[Student ID],Attd_Sheet[[#This Row],[Student ID]])</f>
        <v>0</v>
      </c>
      <c r="B2838" s="13"/>
      <c r="C2838" s="13"/>
      <c r="D2838" s="76"/>
      <c r="E2838" s="75"/>
      <c r="F2838" s="15"/>
      <c r="G2838" s="78"/>
      <c r="H2838" s="15"/>
      <c r="I2838" s="15"/>
      <c r="J2838" s="77"/>
      <c r="K2838" s="4"/>
      <c r="L2838" s="4"/>
      <c r="M2838" s="4"/>
      <c r="N2838" s="185"/>
      <c r="O2838" s="4"/>
      <c r="P2838" s="4"/>
      <c r="Q2838" s="4"/>
      <c r="R2838" s="4"/>
      <c r="S2838" s="4"/>
      <c r="T2838" s="4"/>
      <c r="U2838" s="4"/>
      <c r="V2838" s="4"/>
      <c r="W2838" s="185"/>
      <c r="X2838" s="4"/>
      <c r="Y2838" s="4"/>
      <c r="Z2838" s="4"/>
      <c r="AA2838" s="4"/>
      <c r="AB2838" s="4"/>
      <c r="AC2838" s="4"/>
      <c r="AD2838" s="4"/>
      <c r="AE2838" s="236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5">
        <f ca="1">COUNTIFS(INDIRECT(Data!$J$2),"&lt;&gt;")</f>
        <v>0</v>
      </c>
      <c r="AQ2838" s="45">
        <f ca="1">COUNTIFS(INDIRECT(Data!$J$2),"P")</f>
        <v>0</v>
      </c>
      <c r="AR2838" s="45">
        <f ca="1">COUNTIFS(INDIRECT(Data!$J$2),"A")</f>
        <v>0</v>
      </c>
      <c r="AS2838" s="46">
        <f ca="1">COUNTIFS(INDIRECT(Data!$J$2),"L")</f>
        <v>0</v>
      </c>
      <c r="AT2838" s="47" t="str">
        <f ca="1">IFERROR(Attd_Sheet[[#This Row],[Classes Attended]]/Attd_Sheet[[#This Row],[Column1]],"")</f>
        <v/>
      </c>
      <c r="AU2838" s="26"/>
    </row>
    <row r="2839" spans="1:47" hidden="1" x14ac:dyDescent="0.25">
      <c r="A2839" s="42">
        <f>COUNTIFS(Attd_Sheet[Student ID],Attd_Sheet[[#This Row],[Student ID]])</f>
        <v>0</v>
      </c>
      <c r="B2839" s="13"/>
      <c r="C2839" s="13"/>
      <c r="D2839" s="76"/>
      <c r="E2839" s="75"/>
      <c r="F2839" s="15"/>
      <c r="G2839" s="78"/>
      <c r="H2839" s="15"/>
      <c r="I2839" s="15"/>
      <c r="J2839" s="77"/>
      <c r="K2839" s="4"/>
      <c r="L2839" s="4"/>
      <c r="M2839" s="4"/>
      <c r="N2839" s="185"/>
      <c r="O2839" s="4"/>
      <c r="P2839" s="4"/>
      <c r="Q2839" s="4"/>
      <c r="R2839" s="4"/>
      <c r="S2839" s="4"/>
      <c r="T2839" s="4"/>
      <c r="U2839" s="4"/>
      <c r="V2839" s="4"/>
      <c r="W2839" s="185"/>
      <c r="X2839" s="4"/>
      <c r="Y2839" s="4"/>
      <c r="Z2839" s="4"/>
      <c r="AA2839" s="4"/>
      <c r="AB2839" s="4"/>
      <c r="AC2839" s="4"/>
      <c r="AD2839" s="4"/>
      <c r="AE2839" s="236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5">
        <f ca="1">COUNTIFS(INDIRECT(Data!$J$2),"&lt;&gt;")</f>
        <v>0</v>
      </c>
      <c r="AQ2839" s="45">
        <f ca="1">COUNTIFS(INDIRECT(Data!$J$2),"P")</f>
        <v>0</v>
      </c>
      <c r="AR2839" s="45">
        <f ca="1">COUNTIFS(INDIRECT(Data!$J$2),"A")</f>
        <v>0</v>
      </c>
      <c r="AS2839" s="46">
        <f ca="1">COUNTIFS(INDIRECT(Data!$J$2),"L")</f>
        <v>0</v>
      </c>
      <c r="AT2839" s="47" t="str">
        <f ca="1">IFERROR(Attd_Sheet[[#This Row],[Classes Attended]]/Attd_Sheet[[#This Row],[Column1]],"")</f>
        <v/>
      </c>
      <c r="AU2839" s="26"/>
    </row>
    <row r="2840" spans="1:47" hidden="1" x14ac:dyDescent="0.25">
      <c r="A2840" s="42">
        <f>COUNTIFS(Attd_Sheet[Student ID],Attd_Sheet[[#This Row],[Student ID]])</f>
        <v>0</v>
      </c>
      <c r="B2840" s="13"/>
      <c r="C2840" s="13"/>
      <c r="D2840" s="76"/>
      <c r="E2840" s="75"/>
      <c r="F2840" s="15"/>
      <c r="G2840" s="78"/>
      <c r="H2840" s="15"/>
      <c r="I2840" s="15"/>
      <c r="J2840" s="77"/>
      <c r="K2840" s="4"/>
      <c r="L2840" s="4"/>
      <c r="M2840" s="4"/>
      <c r="N2840" s="185"/>
      <c r="O2840" s="4"/>
      <c r="P2840" s="4"/>
      <c r="Q2840" s="4"/>
      <c r="R2840" s="4"/>
      <c r="S2840" s="4"/>
      <c r="T2840" s="4"/>
      <c r="U2840" s="4"/>
      <c r="V2840" s="4"/>
      <c r="W2840" s="185"/>
      <c r="X2840" s="4"/>
      <c r="Y2840" s="4"/>
      <c r="Z2840" s="4"/>
      <c r="AA2840" s="4"/>
      <c r="AB2840" s="4"/>
      <c r="AC2840" s="4"/>
      <c r="AD2840" s="4"/>
      <c r="AE2840" s="236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5">
        <f ca="1">COUNTIFS(INDIRECT(Data!$J$2),"&lt;&gt;")</f>
        <v>0</v>
      </c>
      <c r="AQ2840" s="45">
        <f ca="1">COUNTIFS(INDIRECT(Data!$J$2),"P")</f>
        <v>0</v>
      </c>
      <c r="AR2840" s="45">
        <f ca="1">COUNTIFS(INDIRECT(Data!$J$2),"A")</f>
        <v>0</v>
      </c>
      <c r="AS2840" s="46">
        <f ca="1">COUNTIFS(INDIRECT(Data!$J$2),"L")</f>
        <v>0</v>
      </c>
      <c r="AT2840" s="47" t="str">
        <f ca="1">IFERROR(Attd_Sheet[[#This Row],[Classes Attended]]/Attd_Sheet[[#This Row],[Column1]],"")</f>
        <v/>
      </c>
      <c r="AU2840" s="26"/>
    </row>
    <row r="2841" spans="1:47" hidden="1" x14ac:dyDescent="0.25">
      <c r="A2841" s="42">
        <f>COUNTIFS(Attd_Sheet[Student ID],Attd_Sheet[[#This Row],[Student ID]])</f>
        <v>0</v>
      </c>
      <c r="B2841" s="13"/>
      <c r="C2841" s="13"/>
      <c r="D2841" s="76"/>
      <c r="E2841" s="75"/>
      <c r="F2841" s="15"/>
      <c r="G2841" s="78"/>
      <c r="H2841" s="15"/>
      <c r="I2841" s="15"/>
      <c r="J2841" s="77"/>
      <c r="K2841" s="4"/>
      <c r="L2841" s="4"/>
      <c r="M2841" s="4"/>
      <c r="N2841" s="185"/>
      <c r="O2841" s="4"/>
      <c r="P2841" s="4"/>
      <c r="Q2841" s="4"/>
      <c r="R2841" s="4"/>
      <c r="S2841" s="4"/>
      <c r="T2841" s="4"/>
      <c r="U2841" s="4"/>
      <c r="V2841" s="4"/>
      <c r="W2841" s="185"/>
      <c r="X2841" s="4"/>
      <c r="Y2841" s="4"/>
      <c r="Z2841" s="4"/>
      <c r="AA2841" s="4"/>
      <c r="AB2841" s="4"/>
      <c r="AC2841" s="4"/>
      <c r="AD2841" s="4"/>
      <c r="AE2841" s="236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5">
        <f ca="1">COUNTIFS(INDIRECT(Data!$J$2),"&lt;&gt;")</f>
        <v>0</v>
      </c>
      <c r="AQ2841" s="45">
        <f ca="1">COUNTIFS(INDIRECT(Data!$J$2),"P")</f>
        <v>0</v>
      </c>
      <c r="AR2841" s="45">
        <f ca="1">COUNTIFS(INDIRECT(Data!$J$2),"A")</f>
        <v>0</v>
      </c>
      <c r="AS2841" s="46">
        <f ca="1">COUNTIFS(INDIRECT(Data!$J$2),"L")</f>
        <v>0</v>
      </c>
      <c r="AT2841" s="47" t="str">
        <f ca="1">IFERROR(Attd_Sheet[[#This Row],[Classes Attended]]/Attd_Sheet[[#This Row],[Column1]],"")</f>
        <v/>
      </c>
      <c r="AU2841" s="26"/>
    </row>
    <row r="2842" spans="1:47" hidden="1" x14ac:dyDescent="0.25">
      <c r="A2842" s="42">
        <f>COUNTIFS(Attd_Sheet[Student ID],Attd_Sheet[[#This Row],[Student ID]])</f>
        <v>0</v>
      </c>
      <c r="B2842" s="13"/>
      <c r="C2842" s="13"/>
      <c r="D2842" s="76"/>
      <c r="E2842" s="75"/>
      <c r="F2842" s="15"/>
      <c r="G2842" s="78"/>
      <c r="H2842" s="15"/>
      <c r="I2842" s="15"/>
      <c r="J2842" s="77"/>
      <c r="K2842" s="4"/>
      <c r="L2842" s="4"/>
      <c r="M2842" s="4"/>
      <c r="N2842" s="185"/>
      <c r="O2842" s="4"/>
      <c r="P2842" s="4"/>
      <c r="Q2842" s="4"/>
      <c r="R2842" s="4"/>
      <c r="S2842" s="4"/>
      <c r="T2842" s="4"/>
      <c r="U2842" s="4"/>
      <c r="V2842" s="4"/>
      <c r="W2842" s="185"/>
      <c r="X2842" s="4"/>
      <c r="Y2842" s="4"/>
      <c r="Z2842" s="4"/>
      <c r="AA2842" s="4"/>
      <c r="AB2842" s="4"/>
      <c r="AC2842" s="4"/>
      <c r="AD2842" s="4"/>
      <c r="AE2842" s="236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5">
        <f ca="1">COUNTIFS(INDIRECT(Data!$J$2),"&lt;&gt;")</f>
        <v>0</v>
      </c>
      <c r="AQ2842" s="45">
        <f ca="1">COUNTIFS(INDIRECT(Data!$J$2),"P")</f>
        <v>0</v>
      </c>
      <c r="AR2842" s="45">
        <f ca="1">COUNTIFS(INDIRECT(Data!$J$2),"A")</f>
        <v>0</v>
      </c>
      <c r="AS2842" s="46">
        <f ca="1">COUNTIFS(INDIRECT(Data!$J$2),"L")</f>
        <v>0</v>
      </c>
      <c r="AT2842" s="47" t="str">
        <f ca="1">IFERROR(Attd_Sheet[[#This Row],[Classes Attended]]/Attd_Sheet[[#This Row],[Column1]],"")</f>
        <v/>
      </c>
      <c r="AU2842" s="26"/>
    </row>
    <row r="2843" spans="1:47" hidden="1" x14ac:dyDescent="0.25">
      <c r="A2843" s="42">
        <f>COUNTIFS(Attd_Sheet[Student ID],Attd_Sheet[[#This Row],[Student ID]])</f>
        <v>0</v>
      </c>
      <c r="B2843" s="13"/>
      <c r="C2843" s="13"/>
      <c r="D2843" s="76"/>
      <c r="E2843" s="75"/>
      <c r="F2843" s="15"/>
      <c r="G2843" s="78"/>
      <c r="H2843" s="15"/>
      <c r="I2843" s="15"/>
      <c r="J2843" s="77"/>
      <c r="K2843" s="4"/>
      <c r="L2843" s="4"/>
      <c r="M2843" s="4"/>
      <c r="N2843" s="185"/>
      <c r="O2843" s="4"/>
      <c r="P2843" s="4"/>
      <c r="Q2843" s="4"/>
      <c r="R2843" s="4"/>
      <c r="S2843" s="4"/>
      <c r="T2843" s="4"/>
      <c r="U2843" s="4"/>
      <c r="V2843" s="4"/>
      <c r="W2843" s="185"/>
      <c r="X2843" s="4"/>
      <c r="Y2843" s="4"/>
      <c r="Z2843" s="4"/>
      <c r="AA2843" s="4"/>
      <c r="AB2843" s="4"/>
      <c r="AC2843" s="4"/>
      <c r="AD2843" s="4"/>
      <c r="AE2843" s="236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5">
        <f ca="1">COUNTIFS(INDIRECT(Data!$J$2),"&lt;&gt;")</f>
        <v>0</v>
      </c>
      <c r="AQ2843" s="45">
        <f ca="1">COUNTIFS(INDIRECT(Data!$J$2),"P")</f>
        <v>0</v>
      </c>
      <c r="AR2843" s="45">
        <f ca="1">COUNTIFS(INDIRECT(Data!$J$2),"A")</f>
        <v>0</v>
      </c>
      <c r="AS2843" s="46">
        <f ca="1">COUNTIFS(INDIRECT(Data!$J$2),"L")</f>
        <v>0</v>
      </c>
      <c r="AT2843" s="47" t="str">
        <f ca="1">IFERROR(Attd_Sheet[[#This Row],[Classes Attended]]/Attd_Sheet[[#This Row],[Column1]],"")</f>
        <v/>
      </c>
      <c r="AU2843" s="26"/>
    </row>
    <row r="2844" spans="1:47" hidden="1" x14ac:dyDescent="0.25">
      <c r="A2844" s="42">
        <f>COUNTIFS(Attd_Sheet[Student ID],Attd_Sheet[[#This Row],[Student ID]])</f>
        <v>0</v>
      </c>
      <c r="B2844" s="13"/>
      <c r="C2844" s="13"/>
      <c r="D2844" s="76"/>
      <c r="E2844" s="75"/>
      <c r="F2844" s="15"/>
      <c r="G2844" s="78"/>
      <c r="H2844" s="15"/>
      <c r="I2844" s="15"/>
      <c r="J2844" s="77"/>
      <c r="K2844" s="4"/>
      <c r="L2844" s="4"/>
      <c r="M2844" s="4"/>
      <c r="N2844" s="185"/>
      <c r="O2844" s="4"/>
      <c r="P2844" s="4"/>
      <c r="Q2844" s="4"/>
      <c r="R2844" s="4"/>
      <c r="S2844" s="4"/>
      <c r="T2844" s="4"/>
      <c r="U2844" s="4"/>
      <c r="V2844" s="4"/>
      <c r="W2844" s="185"/>
      <c r="X2844" s="4"/>
      <c r="Y2844" s="4"/>
      <c r="Z2844" s="4"/>
      <c r="AA2844" s="4"/>
      <c r="AB2844" s="4"/>
      <c r="AC2844" s="4"/>
      <c r="AD2844" s="4"/>
      <c r="AE2844" s="236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5">
        <f ca="1">COUNTIFS(INDIRECT(Data!$J$2),"&lt;&gt;")</f>
        <v>0</v>
      </c>
      <c r="AQ2844" s="45">
        <f ca="1">COUNTIFS(INDIRECT(Data!$J$2),"P")</f>
        <v>0</v>
      </c>
      <c r="AR2844" s="45">
        <f ca="1">COUNTIFS(INDIRECT(Data!$J$2),"A")</f>
        <v>0</v>
      </c>
      <c r="AS2844" s="46">
        <f ca="1">COUNTIFS(INDIRECT(Data!$J$2),"L")</f>
        <v>0</v>
      </c>
      <c r="AT2844" s="47" t="str">
        <f ca="1">IFERROR(Attd_Sheet[[#This Row],[Classes Attended]]/Attd_Sheet[[#This Row],[Column1]],"")</f>
        <v/>
      </c>
      <c r="AU2844" s="26"/>
    </row>
    <row r="2845" spans="1:47" hidden="1" x14ac:dyDescent="0.25">
      <c r="A2845" s="42">
        <f>COUNTIFS(Attd_Sheet[Student ID],Attd_Sheet[[#This Row],[Student ID]])</f>
        <v>0</v>
      </c>
      <c r="B2845" s="13"/>
      <c r="C2845" s="13"/>
      <c r="D2845" s="76"/>
      <c r="E2845" s="75"/>
      <c r="F2845" s="15"/>
      <c r="G2845" s="78"/>
      <c r="H2845" s="15"/>
      <c r="I2845" s="15"/>
      <c r="J2845" s="77"/>
      <c r="K2845" s="4"/>
      <c r="L2845" s="4"/>
      <c r="M2845" s="4"/>
      <c r="N2845" s="185"/>
      <c r="O2845" s="4"/>
      <c r="P2845" s="4"/>
      <c r="Q2845" s="4"/>
      <c r="R2845" s="4"/>
      <c r="S2845" s="4"/>
      <c r="T2845" s="4"/>
      <c r="U2845" s="4"/>
      <c r="V2845" s="4"/>
      <c r="W2845" s="185"/>
      <c r="X2845" s="4"/>
      <c r="Y2845" s="4"/>
      <c r="Z2845" s="4"/>
      <c r="AA2845" s="4"/>
      <c r="AB2845" s="4"/>
      <c r="AC2845" s="4"/>
      <c r="AD2845" s="4"/>
      <c r="AE2845" s="236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5">
        <f ca="1">COUNTIFS(INDIRECT(Data!$J$2),"&lt;&gt;")</f>
        <v>0</v>
      </c>
      <c r="AQ2845" s="45">
        <f ca="1">COUNTIFS(INDIRECT(Data!$J$2),"P")</f>
        <v>0</v>
      </c>
      <c r="AR2845" s="45">
        <f ca="1">COUNTIFS(INDIRECT(Data!$J$2),"A")</f>
        <v>0</v>
      </c>
      <c r="AS2845" s="46">
        <f ca="1">COUNTIFS(INDIRECT(Data!$J$2),"L")</f>
        <v>0</v>
      </c>
      <c r="AT2845" s="47" t="str">
        <f ca="1">IFERROR(Attd_Sheet[[#This Row],[Classes Attended]]/Attd_Sheet[[#This Row],[Column1]],"")</f>
        <v/>
      </c>
      <c r="AU2845" s="26"/>
    </row>
    <row r="2846" spans="1:47" hidden="1" x14ac:dyDescent="0.25">
      <c r="A2846" s="42">
        <f>COUNTIFS(Attd_Sheet[Student ID],Attd_Sheet[[#This Row],[Student ID]])</f>
        <v>0</v>
      </c>
      <c r="B2846" s="13"/>
      <c r="C2846" s="13"/>
      <c r="D2846" s="76"/>
      <c r="E2846" s="75"/>
      <c r="F2846" s="15"/>
      <c r="G2846" s="78"/>
      <c r="H2846" s="15"/>
      <c r="I2846" s="15"/>
      <c r="J2846" s="77"/>
      <c r="K2846" s="4"/>
      <c r="L2846" s="4"/>
      <c r="M2846" s="4"/>
      <c r="N2846" s="185"/>
      <c r="O2846" s="4"/>
      <c r="P2846" s="4"/>
      <c r="Q2846" s="4"/>
      <c r="R2846" s="4"/>
      <c r="S2846" s="4"/>
      <c r="T2846" s="4"/>
      <c r="U2846" s="4"/>
      <c r="V2846" s="4"/>
      <c r="W2846" s="185"/>
      <c r="X2846" s="4"/>
      <c r="Y2846" s="4"/>
      <c r="Z2846" s="4"/>
      <c r="AA2846" s="4"/>
      <c r="AB2846" s="4"/>
      <c r="AC2846" s="4"/>
      <c r="AD2846" s="4"/>
      <c r="AE2846" s="236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5">
        <f ca="1">COUNTIFS(INDIRECT(Data!$J$2),"&lt;&gt;")</f>
        <v>0</v>
      </c>
      <c r="AQ2846" s="45">
        <f ca="1">COUNTIFS(INDIRECT(Data!$J$2),"P")</f>
        <v>0</v>
      </c>
      <c r="AR2846" s="45">
        <f ca="1">COUNTIFS(INDIRECT(Data!$J$2),"A")</f>
        <v>0</v>
      </c>
      <c r="AS2846" s="46">
        <f ca="1">COUNTIFS(INDIRECT(Data!$J$2),"L")</f>
        <v>0</v>
      </c>
      <c r="AT2846" s="47" t="str">
        <f ca="1">IFERROR(Attd_Sheet[[#This Row],[Classes Attended]]/Attd_Sheet[[#This Row],[Column1]],"")</f>
        <v/>
      </c>
      <c r="AU2846" s="26"/>
    </row>
    <row r="2847" spans="1:47" hidden="1" x14ac:dyDescent="0.25">
      <c r="A2847" s="42">
        <f>COUNTIFS(Attd_Sheet[Student ID],Attd_Sheet[[#This Row],[Student ID]])</f>
        <v>0</v>
      </c>
      <c r="B2847" s="13"/>
      <c r="C2847" s="13"/>
      <c r="D2847" s="76"/>
      <c r="E2847" s="75"/>
      <c r="F2847" s="15"/>
      <c r="G2847" s="78"/>
      <c r="H2847" s="15"/>
      <c r="I2847" s="15"/>
      <c r="J2847" s="77"/>
      <c r="K2847" s="4"/>
      <c r="L2847" s="4"/>
      <c r="M2847" s="4"/>
      <c r="N2847" s="185"/>
      <c r="O2847" s="4"/>
      <c r="P2847" s="4"/>
      <c r="Q2847" s="4"/>
      <c r="R2847" s="4"/>
      <c r="S2847" s="4"/>
      <c r="T2847" s="4"/>
      <c r="U2847" s="4"/>
      <c r="V2847" s="4"/>
      <c r="W2847" s="185"/>
      <c r="X2847" s="4"/>
      <c r="Y2847" s="4"/>
      <c r="Z2847" s="4"/>
      <c r="AA2847" s="4"/>
      <c r="AB2847" s="4"/>
      <c r="AC2847" s="4"/>
      <c r="AD2847" s="4"/>
      <c r="AE2847" s="236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5">
        <f ca="1">COUNTIFS(INDIRECT(Data!$J$2),"&lt;&gt;")</f>
        <v>0</v>
      </c>
      <c r="AQ2847" s="45">
        <f ca="1">COUNTIFS(INDIRECT(Data!$J$2),"P")</f>
        <v>0</v>
      </c>
      <c r="AR2847" s="45">
        <f ca="1">COUNTIFS(INDIRECT(Data!$J$2),"A")</f>
        <v>0</v>
      </c>
      <c r="AS2847" s="46">
        <f ca="1">COUNTIFS(INDIRECT(Data!$J$2),"L")</f>
        <v>0</v>
      </c>
      <c r="AT2847" s="47" t="str">
        <f ca="1">IFERROR(Attd_Sheet[[#This Row],[Classes Attended]]/Attd_Sheet[[#This Row],[Column1]],"")</f>
        <v/>
      </c>
      <c r="AU2847" s="26"/>
    </row>
    <row r="2848" spans="1:47" hidden="1" x14ac:dyDescent="0.25">
      <c r="A2848" s="42">
        <f>COUNTIFS(Attd_Sheet[Student ID],Attd_Sheet[[#This Row],[Student ID]])</f>
        <v>0</v>
      </c>
      <c r="B2848" s="13"/>
      <c r="C2848" s="13"/>
      <c r="D2848" s="76"/>
      <c r="E2848" s="75"/>
      <c r="F2848" s="15"/>
      <c r="G2848" s="78"/>
      <c r="H2848" s="15"/>
      <c r="I2848" s="15"/>
      <c r="J2848" s="77"/>
      <c r="K2848" s="4"/>
      <c r="L2848" s="4"/>
      <c r="M2848" s="4"/>
      <c r="N2848" s="185"/>
      <c r="O2848" s="4"/>
      <c r="P2848" s="4"/>
      <c r="Q2848" s="4"/>
      <c r="R2848" s="4"/>
      <c r="S2848" s="4"/>
      <c r="T2848" s="4"/>
      <c r="U2848" s="4"/>
      <c r="V2848" s="4"/>
      <c r="W2848" s="185"/>
      <c r="X2848" s="4"/>
      <c r="Y2848" s="4"/>
      <c r="Z2848" s="4"/>
      <c r="AA2848" s="4"/>
      <c r="AB2848" s="4"/>
      <c r="AC2848" s="4"/>
      <c r="AD2848" s="4"/>
      <c r="AE2848" s="236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5">
        <f ca="1">COUNTIFS(INDIRECT(Data!$J$2),"&lt;&gt;")</f>
        <v>0</v>
      </c>
      <c r="AQ2848" s="45">
        <f ca="1">COUNTIFS(INDIRECT(Data!$J$2),"P")</f>
        <v>0</v>
      </c>
      <c r="AR2848" s="45">
        <f ca="1">COUNTIFS(INDIRECT(Data!$J$2),"A")</f>
        <v>0</v>
      </c>
      <c r="AS2848" s="46">
        <f ca="1">COUNTIFS(INDIRECT(Data!$J$2),"L")</f>
        <v>0</v>
      </c>
      <c r="AT2848" s="47" t="str">
        <f ca="1">IFERROR(Attd_Sheet[[#This Row],[Classes Attended]]/Attd_Sheet[[#This Row],[Column1]],"")</f>
        <v/>
      </c>
      <c r="AU2848" s="26"/>
    </row>
    <row r="2849" spans="1:47" hidden="1" x14ac:dyDescent="0.25">
      <c r="A2849" s="42">
        <f>COUNTIFS(Attd_Sheet[Student ID],Attd_Sheet[[#This Row],[Student ID]])</f>
        <v>0</v>
      </c>
      <c r="B2849" s="13"/>
      <c r="C2849" s="13"/>
      <c r="D2849" s="76"/>
      <c r="E2849" s="75"/>
      <c r="F2849" s="15"/>
      <c r="G2849" s="78"/>
      <c r="H2849" s="15"/>
      <c r="I2849" s="15"/>
      <c r="J2849" s="77"/>
      <c r="K2849" s="4"/>
      <c r="L2849" s="4"/>
      <c r="M2849" s="4"/>
      <c r="N2849" s="185"/>
      <c r="O2849" s="4"/>
      <c r="P2849" s="4"/>
      <c r="Q2849" s="4"/>
      <c r="R2849" s="4"/>
      <c r="S2849" s="4"/>
      <c r="T2849" s="4"/>
      <c r="U2849" s="4"/>
      <c r="V2849" s="4"/>
      <c r="W2849" s="185"/>
      <c r="X2849" s="4"/>
      <c r="Y2849" s="4"/>
      <c r="Z2849" s="4"/>
      <c r="AA2849" s="4"/>
      <c r="AB2849" s="4"/>
      <c r="AC2849" s="4"/>
      <c r="AD2849" s="4"/>
      <c r="AE2849" s="236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5">
        <f ca="1">COUNTIFS(INDIRECT(Data!$J$2),"&lt;&gt;")</f>
        <v>0</v>
      </c>
      <c r="AQ2849" s="45">
        <f ca="1">COUNTIFS(INDIRECT(Data!$J$2),"P")</f>
        <v>0</v>
      </c>
      <c r="AR2849" s="45">
        <f ca="1">COUNTIFS(INDIRECT(Data!$J$2),"A")</f>
        <v>0</v>
      </c>
      <c r="AS2849" s="46">
        <f ca="1">COUNTIFS(INDIRECT(Data!$J$2),"L")</f>
        <v>0</v>
      </c>
      <c r="AT2849" s="47" t="str">
        <f ca="1">IFERROR(Attd_Sheet[[#This Row],[Classes Attended]]/Attd_Sheet[[#This Row],[Column1]],"")</f>
        <v/>
      </c>
      <c r="AU2849" s="26"/>
    </row>
    <row r="2850" spans="1:47" hidden="1" x14ac:dyDescent="0.25">
      <c r="A2850" s="42">
        <f>COUNTIFS(Attd_Sheet[Student ID],Attd_Sheet[[#This Row],[Student ID]])</f>
        <v>0</v>
      </c>
      <c r="B2850" s="13"/>
      <c r="C2850" s="13"/>
      <c r="D2850" s="76"/>
      <c r="E2850" s="75"/>
      <c r="F2850" s="15"/>
      <c r="G2850" s="78"/>
      <c r="H2850" s="15"/>
      <c r="I2850" s="15"/>
      <c r="J2850" s="77"/>
      <c r="K2850" s="4"/>
      <c r="L2850" s="4"/>
      <c r="M2850" s="4"/>
      <c r="N2850" s="185"/>
      <c r="O2850" s="4"/>
      <c r="P2850" s="4"/>
      <c r="Q2850" s="4"/>
      <c r="R2850" s="4"/>
      <c r="S2850" s="4"/>
      <c r="T2850" s="4"/>
      <c r="U2850" s="4"/>
      <c r="V2850" s="4"/>
      <c r="W2850" s="185"/>
      <c r="X2850" s="4"/>
      <c r="Y2850" s="4"/>
      <c r="Z2850" s="4"/>
      <c r="AA2850" s="4"/>
      <c r="AB2850" s="4"/>
      <c r="AC2850" s="4"/>
      <c r="AD2850" s="4"/>
      <c r="AE2850" s="236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5">
        <f ca="1">COUNTIFS(INDIRECT(Data!$J$2),"&lt;&gt;")</f>
        <v>0</v>
      </c>
      <c r="AQ2850" s="45">
        <f ca="1">COUNTIFS(INDIRECT(Data!$J$2),"P")</f>
        <v>0</v>
      </c>
      <c r="AR2850" s="45">
        <f ca="1">COUNTIFS(INDIRECT(Data!$J$2),"A")</f>
        <v>0</v>
      </c>
      <c r="AS2850" s="46">
        <f ca="1">COUNTIFS(INDIRECT(Data!$J$2),"L")</f>
        <v>0</v>
      </c>
      <c r="AT2850" s="47" t="str">
        <f ca="1">IFERROR(Attd_Sheet[[#This Row],[Classes Attended]]/Attd_Sheet[[#This Row],[Column1]],"")</f>
        <v/>
      </c>
      <c r="AU2850" s="26"/>
    </row>
    <row r="2851" spans="1:47" hidden="1" x14ac:dyDescent="0.25">
      <c r="A2851" s="42">
        <f>COUNTIFS(Attd_Sheet[Student ID],Attd_Sheet[[#This Row],[Student ID]])</f>
        <v>0</v>
      </c>
      <c r="B2851" s="13"/>
      <c r="C2851" s="13"/>
      <c r="D2851" s="76"/>
      <c r="E2851" s="75"/>
      <c r="F2851" s="15"/>
      <c r="G2851" s="78"/>
      <c r="H2851" s="15"/>
      <c r="I2851" s="15"/>
      <c r="J2851" s="77"/>
      <c r="K2851" s="4"/>
      <c r="L2851" s="4"/>
      <c r="M2851" s="4"/>
      <c r="N2851" s="185"/>
      <c r="O2851" s="4"/>
      <c r="P2851" s="4"/>
      <c r="Q2851" s="4"/>
      <c r="R2851" s="4"/>
      <c r="S2851" s="4"/>
      <c r="T2851" s="4"/>
      <c r="U2851" s="4"/>
      <c r="V2851" s="4"/>
      <c r="W2851" s="185"/>
      <c r="X2851" s="4"/>
      <c r="Y2851" s="4"/>
      <c r="Z2851" s="4"/>
      <c r="AA2851" s="4"/>
      <c r="AB2851" s="4"/>
      <c r="AC2851" s="4"/>
      <c r="AD2851" s="4"/>
      <c r="AE2851" s="236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5">
        <f ca="1">COUNTIFS(INDIRECT(Data!$J$2),"&lt;&gt;")</f>
        <v>0</v>
      </c>
      <c r="AQ2851" s="45">
        <f ca="1">COUNTIFS(INDIRECT(Data!$J$2),"P")</f>
        <v>0</v>
      </c>
      <c r="AR2851" s="45">
        <f ca="1">COUNTIFS(INDIRECT(Data!$J$2),"A")</f>
        <v>0</v>
      </c>
      <c r="AS2851" s="46">
        <f ca="1">COUNTIFS(INDIRECT(Data!$J$2),"L")</f>
        <v>0</v>
      </c>
      <c r="AT2851" s="47" t="str">
        <f ca="1">IFERROR(Attd_Sheet[[#This Row],[Classes Attended]]/Attd_Sheet[[#This Row],[Column1]],"")</f>
        <v/>
      </c>
      <c r="AU2851" s="26"/>
    </row>
    <row r="2852" spans="1:47" hidden="1" x14ac:dyDescent="0.25">
      <c r="A2852" s="42">
        <f>COUNTIFS(Attd_Sheet[Student ID],Attd_Sheet[[#This Row],[Student ID]])</f>
        <v>0</v>
      </c>
      <c r="B2852" s="13"/>
      <c r="C2852" s="13"/>
      <c r="D2852" s="76"/>
      <c r="E2852" s="75"/>
      <c r="F2852" s="15"/>
      <c r="G2852" s="78"/>
      <c r="H2852" s="15"/>
      <c r="I2852" s="15"/>
      <c r="J2852" s="77"/>
      <c r="K2852" s="4"/>
      <c r="L2852" s="4"/>
      <c r="M2852" s="4"/>
      <c r="N2852" s="185"/>
      <c r="O2852" s="4"/>
      <c r="P2852" s="4"/>
      <c r="Q2852" s="4"/>
      <c r="R2852" s="4"/>
      <c r="S2852" s="4"/>
      <c r="T2852" s="4"/>
      <c r="U2852" s="4"/>
      <c r="V2852" s="4"/>
      <c r="W2852" s="185"/>
      <c r="X2852" s="4"/>
      <c r="Y2852" s="4"/>
      <c r="Z2852" s="4"/>
      <c r="AA2852" s="4"/>
      <c r="AB2852" s="4"/>
      <c r="AC2852" s="4"/>
      <c r="AD2852" s="4"/>
      <c r="AE2852" s="236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5">
        <f ca="1">COUNTIFS(INDIRECT(Data!$J$2),"&lt;&gt;")</f>
        <v>0</v>
      </c>
      <c r="AQ2852" s="45">
        <f ca="1">COUNTIFS(INDIRECT(Data!$J$2),"P")</f>
        <v>0</v>
      </c>
      <c r="AR2852" s="45">
        <f ca="1">COUNTIFS(INDIRECT(Data!$J$2),"A")</f>
        <v>0</v>
      </c>
      <c r="AS2852" s="46">
        <f ca="1">COUNTIFS(INDIRECT(Data!$J$2),"L")</f>
        <v>0</v>
      </c>
      <c r="AT2852" s="47" t="str">
        <f ca="1">IFERROR(Attd_Sheet[[#This Row],[Classes Attended]]/Attd_Sheet[[#This Row],[Column1]],"")</f>
        <v/>
      </c>
      <c r="AU2852" s="26"/>
    </row>
    <row r="2853" spans="1:47" hidden="1" x14ac:dyDescent="0.25">
      <c r="A2853" s="42">
        <f>COUNTIFS(Attd_Sheet[Student ID],Attd_Sheet[[#This Row],[Student ID]])</f>
        <v>0</v>
      </c>
      <c r="B2853" s="13"/>
      <c r="C2853" s="13"/>
      <c r="D2853" s="76"/>
      <c r="E2853" s="75"/>
      <c r="F2853" s="15"/>
      <c r="G2853" s="78"/>
      <c r="H2853" s="15"/>
      <c r="I2853" s="15"/>
      <c r="J2853" s="77"/>
      <c r="K2853" s="4"/>
      <c r="L2853" s="4"/>
      <c r="M2853" s="4"/>
      <c r="N2853" s="185"/>
      <c r="O2853" s="4"/>
      <c r="P2853" s="4"/>
      <c r="Q2853" s="4"/>
      <c r="R2853" s="4"/>
      <c r="S2853" s="4"/>
      <c r="T2853" s="4"/>
      <c r="U2853" s="4"/>
      <c r="V2853" s="4"/>
      <c r="W2853" s="185"/>
      <c r="X2853" s="4"/>
      <c r="Y2853" s="4"/>
      <c r="Z2853" s="4"/>
      <c r="AA2853" s="4"/>
      <c r="AB2853" s="4"/>
      <c r="AC2853" s="4"/>
      <c r="AD2853" s="4"/>
      <c r="AE2853" s="236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5">
        <f ca="1">COUNTIFS(INDIRECT(Data!$J$2),"&lt;&gt;")</f>
        <v>0</v>
      </c>
      <c r="AQ2853" s="45">
        <f ca="1">COUNTIFS(INDIRECT(Data!$J$2),"P")</f>
        <v>0</v>
      </c>
      <c r="AR2853" s="45">
        <f ca="1">COUNTIFS(INDIRECT(Data!$J$2),"A")</f>
        <v>0</v>
      </c>
      <c r="AS2853" s="46">
        <f ca="1">COUNTIFS(INDIRECT(Data!$J$2),"L")</f>
        <v>0</v>
      </c>
      <c r="AT2853" s="47" t="str">
        <f ca="1">IFERROR(Attd_Sheet[[#This Row],[Classes Attended]]/Attd_Sheet[[#This Row],[Column1]],"")</f>
        <v/>
      </c>
      <c r="AU2853" s="26"/>
    </row>
    <row r="2854" spans="1:47" hidden="1" x14ac:dyDescent="0.25">
      <c r="A2854" s="42">
        <f>COUNTIFS(Attd_Sheet[Student ID],Attd_Sheet[[#This Row],[Student ID]])</f>
        <v>0</v>
      </c>
      <c r="B2854" s="13"/>
      <c r="C2854" s="13"/>
      <c r="D2854" s="76"/>
      <c r="E2854" s="75"/>
      <c r="F2854" s="15"/>
      <c r="G2854" s="78"/>
      <c r="H2854" s="15"/>
      <c r="I2854" s="15"/>
      <c r="J2854" s="77"/>
      <c r="K2854" s="4"/>
      <c r="L2854" s="4"/>
      <c r="M2854" s="4"/>
      <c r="N2854" s="185"/>
      <c r="O2854" s="4"/>
      <c r="P2854" s="4"/>
      <c r="Q2854" s="4"/>
      <c r="R2854" s="4"/>
      <c r="S2854" s="4"/>
      <c r="T2854" s="4"/>
      <c r="U2854" s="4"/>
      <c r="V2854" s="4"/>
      <c r="W2854" s="185"/>
      <c r="X2854" s="4"/>
      <c r="Y2854" s="4"/>
      <c r="Z2854" s="4"/>
      <c r="AA2854" s="4"/>
      <c r="AB2854" s="4"/>
      <c r="AC2854" s="4"/>
      <c r="AD2854" s="4"/>
      <c r="AE2854" s="236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5">
        <f ca="1">COUNTIFS(INDIRECT(Data!$J$2),"&lt;&gt;")</f>
        <v>0</v>
      </c>
      <c r="AQ2854" s="45">
        <f ca="1">COUNTIFS(INDIRECT(Data!$J$2),"P")</f>
        <v>0</v>
      </c>
      <c r="AR2854" s="45">
        <f ca="1">COUNTIFS(INDIRECT(Data!$J$2),"A")</f>
        <v>0</v>
      </c>
      <c r="AS2854" s="46">
        <f ca="1">COUNTIFS(INDIRECT(Data!$J$2),"L")</f>
        <v>0</v>
      </c>
      <c r="AT2854" s="47" t="str">
        <f ca="1">IFERROR(Attd_Sheet[[#This Row],[Classes Attended]]/Attd_Sheet[[#This Row],[Column1]],"")</f>
        <v/>
      </c>
      <c r="AU2854" s="26"/>
    </row>
    <row r="2855" spans="1:47" hidden="1" x14ac:dyDescent="0.25">
      <c r="A2855" s="42">
        <f>COUNTIFS(Attd_Sheet[Student ID],Attd_Sheet[[#This Row],[Student ID]])</f>
        <v>0</v>
      </c>
      <c r="B2855" s="13"/>
      <c r="C2855" s="13"/>
      <c r="D2855" s="76"/>
      <c r="E2855" s="75"/>
      <c r="F2855" s="15"/>
      <c r="G2855" s="78"/>
      <c r="H2855" s="15"/>
      <c r="I2855" s="15"/>
      <c r="J2855" s="77"/>
      <c r="K2855" s="4"/>
      <c r="L2855" s="4"/>
      <c r="M2855" s="4"/>
      <c r="N2855" s="185"/>
      <c r="O2855" s="4"/>
      <c r="P2855" s="4"/>
      <c r="Q2855" s="4"/>
      <c r="R2855" s="4"/>
      <c r="S2855" s="4"/>
      <c r="T2855" s="4"/>
      <c r="U2855" s="4"/>
      <c r="V2855" s="4"/>
      <c r="W2855" s="185"/>
      <c r="X2855" s="4"/>
      <c r="Y2855" s="4"/>
      <c r="Z2855" s="4"/>
      <c r="AA2855" s="4"/>
      <c r="AB2855" s="4"/>
      <c r="AC2855" s="4"/>
      <c r="AD2855" s="4"/>
      <c r="AE2855" s="236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5">
        <f ca="1">COUNTIFS(INDIRECT(Data!$J$2),"&lt;&gt;")</f>
        <v>0</v>
      </c>
      <c r="AQ2855" s="45">
        <f ca="1">COUNTIFS(INDIRECT(Data!$J$2),"P")</f>
        <v>0</v>
      </c>
      <c r="AR2855" s="45">
        <f ca="1">COUNTIFS(INDIRECT(Data!$J$2),"A")</f>
        <v>0</v>
      </c>
      <c r="AS2855" s="46">
        <f ca="1">COUNTIFS(INDIRECT(Data!$J$2),"L")</f>
        <v>0</v>
      </c>
      <c r="AT2855" s="47" t="str">
        <f ca="1">IFERROR(Attd_Sheet[[#This Row],[Classes Attended]]/Attd_Sheet[[#This Row],[Column1]],"")</f>
        <v/>
      </c>
      <c r="AU2855" s="26"/>
    </row>
    <row r="2856" spans="1:47" hidden="1" x14ac:dyDescent="0.25">
      <c r="A2856" s="42">
        <f>COUNTIFS(Attd_Sheet[Student ID],Attd_Sheet[[#This Row],[Student ID]])</f>
        <v>0</v>
      </c>
      <c r="B2856" s="13"/>
      <c r="C2856" s="13"/>
      <c r="D2856" s="76"/>
      <c r="E2856" s="75"/>
      <c r="F2856" s="15"/>
      <c r="G2856" s="78"/>
      <c r="H2856" s="15"/>
      <c r="I2856" s="15"/>
      <c r="J2856" s="77"/>
      <c r="K2856" s="4"/>
      <c r="L2856" s="4"/>
      <c r="M2856" s="4"/>
      <c r="N2856" s="185"/>
      <c r="O2856" s="4"/>
      <c r="P2856" s="4"/>
      <c r="Q2856" s="4"/>
      <c r="R2856" s="4"/>
      <c r="S2856" s="4"/>
      <c r="T2856" s="4"/>
      <c r="U2856" s="4"/>
      <c r="V2856" s="4"/>
      <c r="W2856" s="185"/>
      <c r="X2856" s="4"/>
      <c r="Y2856" s="4"/>
      <c r="Z2856" s="4"/>
      <c r="AA2856" s="4"/>
      <c r="AB2856" s="4"/>
      <c r="AC2856" s="4"/>
      <c r="AD2856" s="4"/>
      <c r="AE2856" s="236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5">
        <f ca="1">COUNTIFS(INDIRECT(Data!$J$2),"&lt;&gt;")</f>
        <v>0</v>
      </c>
      <c r="AQ2856" s="45">
        <f ca="1">COUNTIFS(INDIRECT(Data!$J$2),"P")</f>
        <v>0</v>
      </c>
      <c r="AR2856" s="45">
        <f ca="1">COUNTIFS(INDIRECT(Data!$J$2),"A")</f>
        <v>0</v>
      </c>
      <c r="AS2856" s="46">
        <f ca="1">COUNTIFS(INDIRECT(Data!$J$2),"L")</f>
        <v>0</v>
      </c>
      <c r="AT2856" s="47" t="str">
        <f ca="1">IFERROR(Attd_Sheet[[#This Row],[Classes Attended]]/Attd_Sheet[[#This Row],[Column1]],"")</f>
        <v/>
      </c>
      <c r="AU2856" s="26"/>
    </row>
    <row r="2857" spans="1:47" hidden="1" x14ac:dyDescent="0.25">
      <c r="A2857" s="42">
        <f>COUNTIFS(Attd_Sheet[Student ID],Attd_Sheet[[#This Row],[Student ID]])</f>
        <v>0</v>
      </c>
      <c r="B2857" s="13"/>
      <c r="C2857" s="13"/>
      <c r="D2857" s="76"/>
      <c r="E2857" s="75"/>
      <c r="F2857" s="15"/>
      <c r="G2857" s="78"/>
      <c r="H2857" s="15"/>
      <c r="I2857" s="15"/>
      <c r="J2857" s="77"/>
      <c r="K2857" s="4"/>
      <c r="L2857" s="4"/>
      <c r="M2857" s="4"/>
      <c r="N2857" s="185"/>
      <c r="O2857" s="4"/>
      <c r="P2857" s="4"/>
      <c r="Q2857" s="4"/>
      <c r="R2857" s="4"/>
      <c r="S2857" s="4"/>
      <c r="T2857" s="4"/>
      <c r="U2857" s="4"/>
      <c r="V2857" s="4"/>
      <c r="W2857" s="185"/>
      <c r="X2857" s="4"/>
      <c r="Y2857" s="4"/>
      <c r="Z2857" s="4"/>
      <c r="AA2857" s="4"/>
      <c r="AB2857" s="4"/>
      <c r="AC2857" s="4"/>
      <c r="AD2857" s="4"/>
      <c r="AE2857" s="236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5">
        <f ca="1">COUNTIFS(INDIRECT(Data!$J$2),"&lt;&gt;")</f>
        <v>0</v>
      </c>
      <c r="AQ2857" s="45">
        <f ca="1">COUNTIFS(INDIRECT(Data!$J$2),"P")</f>
        <v>0</v>
      </c>
      <c r="AR2857" s="45">
        <f ca="1">COUNTIFS(INDIRECT(Data!$J$2),"A")</f>
        <v>0</v>
      </c>
      <c r="AS2857" s="46">
        <f ca="1">COUNTIFS(INDIRECT(Data!$J$2),"L")</f>
        <v>0</v>
      </c>
      <c r="AT2857" s="47" t="str">
        <f ca="1">IFERROR(Attd_Sheet[[#This Row],[Classes Attended]]/Attd_Sheet[[#This Row],[Column1]],"")</f>
        <v/>
      </c>
      <c r="AU2857" s="26"/>
    </row>
    <row r="2858" spans="1:47" hidden="1" x14ac:dyDescent="0.25">
      <c r="A2858" s="42">
        <f>COUNTIFS(Attd_Sheet[Student ID],Attd_Sheet[[#This Row],[Student ID]])</f>
        <v>0</v>
      </c>
      <c r="B2858" s="13"/>
      <c r="C2858" s="13"/>
      <c r="D2858" s="76"/>
      <c r="E2858" s="75"/>
      <c r="F2858" s="15"/>
      <c r="G2858" s="78"/>
      <c r="H2858" s="15"/>
      <c r="I2858" s="15"/>
      <c r="J2858" s="77"/>
      <c r="K2858" s="4"/>
      <c r="L2858" s="4"/>
      <c r="M2858" s="4"/>
      <c r="N2858" s="185"/>
      <c r="O2858" s="4"/>
      <c r="P2858" s="4"/>
      <c r="Q2858" s="4"/>
      <c r="R2858" s="4"/>
      <c r="S2858" s="4"/>
      <c r="T2858" s="4"/>
      <c r="U2858" s="4"/>
      <c r="V2858" s="4"/>
      <c r="W2858" s="185"/>
      <c r="X2858" s="4"/>
      <c r="Y2858" s="4"/>
      <c r="Z2858" s="4"/>
      <c r="AA2858" s="4"/>
      <c r="AB2858" s="4"/>
      <c r="AC2858" s="4"/>
      <c r="AD2858" s="4"/>
      <c r="AE2858" s="236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5">
        <f ca="1">COUNTIFS(INDIRECT(Data!$J$2),"&lt;&gt;")</f>
        <v>0</v>
      </c>
      <c r="AQ2858" s="45">
        <f ca="1">COUNTIFS(INDIRECT(Data!$J$2),"P")</f>
        <v>0</v>
      </c>
      <c r="AR2858" s="45">
        <f ca="1">COUNTIFS(INDIRECT(Data!$J$2),"A")</f>
        <v>0</v>
      </c>
      <c r="AS2858" s="46">
        <f ca="1">COUNTIFS(INDIRECT(Data!$J$2),"L")</f>
        <v>0</v>
      </c>
      <c r="AT2858" s="47" t="str">
        <f ca="1">IFERROR(Attd_Sheet[[#This Row],[Classes Attended]]/Attd_Sheet[[#This Row],[Column1]],"")</f>
        <v/>
      </c>
      <c r="AU2858" s="26"/>
    </row>
    <row r="2859" spans="1:47" hidden="1" x14ac:dyDescent="0.25">
      <c r="A2859" s="42">
        <f>COUNTIFS(Attd_Sheet[Student ID],Attd_Sheet[[#This Row],[Student ID]])</f>
        <v>0</v>
      </c>
      <c r="B2859" s="13"/>
      <c r="C2859" s="13"/>
      <c r="D2859" s="76"/>
      <c r="E2859" s="75"/>
      <c r="F2859" s="15"/>
      <c r="G2859" s="78"/>
      <c r="H2859" s="15"/>
      <c r="I2859" s="15"/>
      <c r="J2859" s="77"/>
      <c r="K2859" s="4"/>
      <c r="L2859" s="4"/>
      <c r="M2859" s="4"/>
      <c r="N2859" s="185"/>
      <c r="O2859" s="4"/>
      <c r="P2859" s="4"/>
      <c r="Q2859" s="4"/>
      <c r="R2859" s="4"/>
      <c r="S2859" s="4"/>
      <c r="T2859" s="4"/>
      <c r="U2859" s="4"/>
      <c r="V2859" s="4"/>
      <c r="W2859" s="185"/>
      <c r="X2859" s="4"/>
      <c r="Y2859" s="4"/>
      <c r="Z2859" s="4"/>
      <c r="AA2859" s="4"/>
      <c r="AB2859" s="4"/>
      <c r="AC2859" s="4"/>
      <c r="AD2859" s="4"/>
      <c r="AE2859" s="236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5">
        <f ca="1">COUNTIFS(INDIRECT(Data!$J$2),"&lt;&gt;")</f>
        <v>0</v>
      </c>
      <c r="AQ2859" s="45">
        <f ca="1">COUNTIFS(INDIRECT(Data!$J$2),"P")</f>
        <v>0</v>
      </c>
      <c r="AR2859" s="45">
        <f ca="1">COUNTIFS(INDIRECT(Data!$J$2),"A")</f>
        <v>0</v>
      </c>
      <c r="AS2859" s="46">
        <f ca="1">COUNTIFS(INDIRECT(Data!$J$2),"L")</f>
        <v>0</v>
      </c>
      <c r="AT2859" s="47" t="str">
        <f ca="1">IFERROR(Attd_Sheet[[#This Row],[Classes Attended]]/Attd_Sheet[[#This Row],[Column1]],"")</f>
        <v/>
      </c>
      <c r="AU2859" s="26"/>
    </row>
    <row r="2860" spans="1:47" hidden="1" x14ac:dyDescent="0.25">
      <c r="A2860" s="42">
        <f>COUNTIFS(Attd_Sheet[Student ID],Attd_Sheet[[#This Row],[Student ID]])</f>
        <v>0</v>
      </c>
      <c r="B2860" s="13"/>
      <c r="C2860" s="13"/>
      <c r="D2860" s="76"/>
      <c r="E2860" s="75"/>
      <c r="F2860" s="15"/>
      <c r="G2860" s="78"/>
      <c r="H2860" s="15"/>
      <c r="I2860" s="15"/>
      <c r="J2860" s="77"/>
      <c r="K2860" s="4"/>
      <c r="L2860" s="4"/>
      <c r="M2860" s="4"/>
      <c r="N2860" s="185"/>
      <c r="O2860" s="4"/>
      <c r="P2860" s="4"/>
      <c r="Q2860" s="4"/>
      <c r="R2860" s="4"/>
      <c r="S2860" s="4"/>
      <c r="T2860" s="4"/>
      <c r="U2860" s="4"/>
      <c r="V2860" s="4"/>
      <c r="W2860" s="185"/>
      <c r="X2860" s="4"/>
      <c r="Y2860" s="4"/>
      <c r="Z2860" s="4"/>
      <c r="AA2860" s="4"/>
      <c r="AB2860" s="4"/>
      <c r="AC2860" s="4"/>
      <c r="AD2860" s="4"/>
      <c r="AE2860" s="236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5">
        <f ca="1">COUNTIFS(INDIRECT(Data!$J$2),"&lt;&gt;")</f>
        <v>0</v>
      </c>
      <c r="AQ2860" s="45">
        <f ca="1">COUNTIFS(INDIRECT(Data!$J$2),"P")</f>
        <v>0</v>
      </c>
      <c r="AR2860" s="45">
        <f ca="1">COUNTIFS(INDIRECT(Data!$J$2),"A")</f>
        <v>0</v>
      </c>
      <c r="AS2860" s="46">
        <f ca="1">COUNTIFS(INDIRECT(Data!$J$2),"L")</f>
        <v>0</v>
      </c>
      <c r="AT2860" s="47" t="str">
        <f ca="1">IFERROR(Attd_Sheet[[#This Row],[Classes Attended]]/Attd_Sheet[[#This Row],[Column1]],"")</f>
        <v/>
      </c>
      <c r="AU2860" s="26"/>
    </row>
    <row r="2861" spans="1:47" hidden="1" x14ac:dyDescent="0.25">
      <c r="A2861" s="42">
        <f>COUNTIFS(Attd_Sheet[Student ID],Attd_Sheet[[#This Row],[Student ID]])</f>
        <v>0</v>
      </c>
      <c r="B2861" s="13"/>
      <c r="C2861" s="13"/>
      <c r="D2861" s="76"/>
      <c r="E2861" s="75"/>
      <c r="F2861" s="15"/>
      <c r="G2861" s="78"/>
      <c r="H2861" s="15"/>
      <c r="I2861" s="15"/>
      <c r="J2861" s="77"/>
      <c r="K2861" s="4"/>
      <c r="L2861" s="4"/>
      <c r="M2861" s="4"/>
      <c r="N2861" s="185"/>
      <c r="O2861" s="4"/>
      <c r="P2861" s="4"/>
      <c r="Q2861" s="4"/>
      <c r="R2861" s="4"/>
      <c r="S2861" s="4"/>
      <c r="T2861" s="4"/>
      <c r="U2861" s="4"/>
      <c r="V2861" s="4"/>
      <c r="W2861" s="185"/>
      <c r="X2861" s="4"/>
      <c r="Y2861" s="4"/>
      <c r="Z2861" s="4"/>
      <c r="AA2861" s="4"/>
      <c r="AB2861" s="4"/>
      <c r="AC2861" s="4"/>
      <c r="AD2861" s="4"/>
      <c r="AE2861" s="236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5">
        <f ca="1">COUNTIFS(INDIRECT(Data!$J$2),"&lt;&gt;")</f>
        <v>0</v>
      </c>
      <c r="AQ2861" s="45">
        <f ca="1">COUNTIFS(INDIRECT(Data!$J$2),"P")</f>
        <v>0</v>
      </c>
      <c r="AR2861" s="45">
        <f ca="1">COUNTIFS(INDIRECT(Data!$J$2),"A")</f>
        <v>0</v>
      </c>
      <c r="AS2861" s="46">
        <f ca="1">COUNTIFS(INDIRECT(Data!$J$2),"L")</f>
        <v>0</v>
      </c>
      <c r="AT2861" s="47" t="str">
        <f ca="1">IFERROR(Attd_Sheet[[#This Row],[Classes Attended]]/Attd_Sheet[[#This Row],[Column1]],"")</f>
        <v/>
      </c>
      <c r="AU2861" s="26"/>
    </row>
    <row r="2862" spans="1:47" hidden="1" x14ac:dyDescent="0.25">
      <c r="A2862" s="42">
        <f>COUNTIFS(Attd_Sheet[Student ID],Attd_Sheet[[#This Row],[Student ID]])</f>
        <v>0</v>
      </c>
      <c r="B2862" s="13"/>
      <c r="C2862" s="13"/>
      <c r="D2862" s="76"/>
      <c r="E2862" s="75"/>
      <c r="F2862" s="15"/>
      <c r="G2862" s="78"/>
      <c r="H2862" s="15"/>
      <c r="I2862" s="15"/>
      <c r="J2862" s="77"/>
      <c r="K2862" s="4"/>
      <c r="L2862" s="4"/>
      <c r="M2862" s="4"/>
      <c r="N2862" s="185"/>
      <c r="O2862" s="4"/>
      <c r="P2862" s="4"/>
      <c r="Q2862" s="4"/>
      <c r="R2862" s="4"/>
      <c r="S2862" s="4"/>
      <c r="T2862" s="4"/>
      <c r="U2862" s="4"/>
      <c r="V2862" s="4"/>
      <c r="W2862" s="185"/>
      <c r="X2862" s="4"/>
      <c r="Y2862" s="4"/>
      <c r="Z2862" s="4"/>
      <c r="AA2862" s="4"/>
      <c r="AB2862" s="4"/>
      <c r="AC2862" s="4"/>
      <c r="AD2862" s="4"/>
      <c r="AE2862" s="236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5">
        <f ca="1">COUNTIFS(INDIRECT(Data!$J$2),"&lt;&gt;")</f>
        <v>0</v>
      </c>
      <c r="AQ2862" s="45">
        <f ca="1">COUNTIFS(INDIRECT(Data!$J$2),"P")</f>
        <v>0</v>
      </c>
      <c r="AR2862" s="45">
        <f ca="1">COUNTIFS(INDIRECT(Data!$J$2),"A")</f>
        <v>0</v>
      </c>
      <c r="AS2862" s="46">
        <f ca="1">COUNTIFS(INDIRECT(Data!$J$2),"L")</f>
        <v>0</v>
      </c>
      <c r="AT2862" s="47" t="str">
        <f ca="1">IFERROR(Attd_Sheet[[#This Row],[Classes Attended]]/Attd_Sheet[[#This Row],[Column1]],"")</f>
        <v/>
      </c>
      <c r="AU2862" s="26"/>
    </row>
    <row r="2863" spans="1:47" hidden="1" x14ac:dyDescent="0.25">
      <c r="A2863" s="42">
        <f>COUNTIFS(Attd_Sheet[Student ID],Attd_Sheet[[#This Row],[Student ID]])</f>
        <v>0</v>
      </c>
      <c r="B2863" s="13"/>
      <c r="C2863" s="13"/>
      <c r="D2863" s="76"/>
      <c r="E2863" s="75"/>
      <c r="F2863" s="15"/>
      <c r="G2863" s="78"/>
      <c r="H2863" s="15"/>
      <c r="I2863" s="15"/>
      <c r="J2863" s="77"/>
      <c r="K2863" s="4"/>
      <c r="L2863" s="4"/>
      <c r="M2863" s="4"/>
      <c r="N2863" s="185"/>
      <c r="O2863" s="4"/>
      <c r="P2863" s="4"/>
      <c r="Q2863" s="4"/>
      <c r="R2863" s="4"/>
      <c r="S2863" s="4"/>
      <c r="T2863" s="4"/>
      <c r="U2863" s="4"/>
      <c r="V2863" s="4"/>
      <c r="W2863" s="185"/>
      <c r="X2863" s="4"/>
      <c r="Y2863" s="4"/>
      <c r="Z2863" s="4"/>
      <c r="AA2863" s="4"/>
      <c r="AB2863" s="4"/>
      <c r="AC2863" s="4"/>
      <c r="AD2863" s="4"/>
      <c r="AE2863" s="236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5">
        <f ca="1">COUNTIFS(INDIRECT(Data!$J$2),"&lt;&gt;")</f>
        <v>0</v>
      </c>
      <c r="AQ2863" s="45">
        <f ca="1">COUNTIFS(INDIRECT(Data!$J$2),"P")</f>
        <v>0</v>
      </c>
      <c r="AR2863" s="45">
        <f ca="1">COUNTIFS(INDIRECT(Data!$J$2),"A")</f>
        <v>0</v>
      </c>
      <c r="AS2863" s="46">
        <f ca="1">COUNTIFS(INDIRECT(Data!$J$2),"L")</f>
        <v>0</v>
      </c>
      <c r="AT2863" s="47" t="str">
        <f ca="1">IFERROR(Attd_Sheet[[#This Row],[Classes Attended]]/Attd_Sheet[[#This Row],[Column1]],"")</f>
        <v/>
      </c>
      <c r="AU2863" s="26"/>
    </row>
    <row r="2864" spans="1:47" hidden="1" x14ac:dyDescent="0.25">
      <c r="A2864" s="42">
        <f>COUNTIFS(Attd_Sheet[Student ID],Attd_Sheet[[#This Row],[Student ID]])</f>
        <v>0</v>
      </c>
      <c r="B2864" s="13"/>
      <c r="C2864" s="13"/>
      <c r="D2864" s="76"/>
      <c r="E2864" s="75"/>
      <c r="F2864" s="15"/>
      <c r="G2864" s="78"/>
      <c r="H2864" s="15"/>
      <c r="I2864" s="15"/>
      <c r="J2864" s="77"/>
      <c r="K2864" s="4"/>
      <c r="L2864" s="4"/>
      <c r="M2864" s="4"/>
      <c r="N2864" s="185"/>
      <c r="O2864" s="4"/>
      <c r="P2864" s="4"/>
      <c r="Q2864" s="4"/>
      <c r="R2864" s="4"/>
      <c r="S2864" s="4"/>
      <c r="T2864" s="4"/>
      <c r="U2864" s="4"/>
      <c r="V2864" s="4"/>
      <c r="W2864" s="185"/>
      <c r="X2864" s="4"/>
      <c r="Y2864" s="4"/>
      <c r="Z2864" s="4"/>
      <c r="AA2864" s="4"/>
      <c r="AB2864" s="4"/>
      <c r="AC2864" s="4"/>
      <c r="AD2864" s="4"/>
      <c r="AE2864" s="236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5">
        <f ca="1">COUNTIFS(INDIRECT(Data!$J$2),"&lt;&gt;")</f>
        <v>0</v>
      </c>
      <c r="AQ2864" s="45">
        <f ca="1">COUNTIFS(INDIRECT(Data!$J$2),"P")</f>
        <v>0</v>
      </c>
      <c r="AR2864" s="45">
        <f ca="1">COUNTIFS(INDIRECT(Data!$J$2),"A")</f>
        <v>0</v>
      </c>
      <c r="AS2864" s="46">
        <f ca="1">COUNTIFS(INDIRECT(Data!$J$2),"L")</f>
        <v>0</v>
      </c>
      <c r="AT2864" s="47" t="str">
        <f ca="1">IFERROR(Attd_Sheet[[#This Row],[Classes Attended]]/Attd_Sheet[[#This Row],[Column1]],"")</f>
        <v/>
      </c>
      <c r="AU2864" s="26"/>
    </row>
    <row r="2865" spans="1:47" hidden="1" x14ac:dyDescent="0.25">
      <c r="A2865" s="42">
        <f>COUNTIFS(Attd_Sheet[Student ID],Attd_Sheet[[#This Row],[Student ID]])</f>
        <v>0</v>
      </c>
      <c r="B2865" s="13"/>
      <c r="C2865" s="13"/>
      <c r="D2865" s="76"/>
      <c r="E2865" s="75"/>
      <c r="F2865" s="15"/>
      <c r="G2865" s="78"/>
      <c r="H2865" s="15"/>
      <c r="I2865" s="15"/>
      <c r="J2865" s="77"/>
      <c r="K2865" s="4"/>
      <c r="L2865" s="4"/>
      <c r="M2865" s="4"/>
      <c r="N2865" s="185"/>
      <c r="O2865" s="4"/>
      <c r="P2865" s="4"/>
      <c r="Q2865" s="4"/>
      <c r="R2865" s="4"/>
      <c r="S2865" s="4"/>
      <c r="T2865" s="4"/>
      <c r="U2865" s="4"/>
      <c r="V2865" s="4"/>
      <c r="W2865" s="185"/>
      <c r="X2865" s="4"/>
      <c r="Y2865" s="4"/>
      <c r="Z2865" s="4"/>
      <c r="AA2865" s="4"/>
      <c r="AB2865" s="4"/>
      <c r="AC2865" s="4"/>
      <c r="AD2865" s="4"/>
      <c r="AE2865" s="236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5">
        <f ca="1">COUNTIFS(INDIRECT(Data!$J$2),"&lt;&gt;")</f>
        <v>0</v>
      </c>
      <c r="AQ2865" s="45">
        <f ca="1">COUNTIFS(INDIRECT(Data!$J$2),"P")</f>
        <v>0</v>
      </c>
      <c r="AR2865" s="45">
        <f ca="1">COUNTIFS(INDIRECT(Data!$J$2),"A")</f>
        <v>0</v>
      </c>
      <c r="AS2865" s="46">
        <f ca="1">COUNTIFS(INDIRECT(Data!$J$2),"L")</f>
        <v>0</v>
      </c>
      <c r="AT2865" s="47" t="str">
        <f ca="1">IFERROR(Attd_Sheet[[#This Row],[Classes Attended]]/Attd_Sheet[[#This Row],[Column1]],"")</f>
        <v/>
      </c>
      <c r="AU2865" s="26"/>
    </row>
    <row r="2866" spans="1:47" hidden="1" x14ac:dyDescent="0.25">
      <c r="A2866" s="42">
        <f>COUNTIFS(Attd_Sheet[Student ID],Attd_Sheet[[#This Row],[Student ID]])</f>
        <v>0</v>
      </c>
      <c r="B2866" s="13"/>
      <c r="C2866" s="13"/>
      <c r="D2866" s="76"/>
      <c r="E2866" s="75"/>
      <c r="F2866" s="15"/>
      <c r="G2866" s="78"/>
      <c r="H2866" s="15"/>
      <c r="I2866" s="15"/>
      <c r="J2866" s="77"/>
      <c r="K2866" s="4"/>
      <c r="L2866" s="4"/>
      <c r="M2866" s="4"/>
      <c r="N2866" s="185"/>
      <c r="O2866" s="4"/>
      <c r="P2866" s="4"/>
      <c r="Q2866" s="4"/>
      <c r="R2866" s="4"/>
      <c r="S2866" s="4"/>
      <c r="T2866" s="4"/>
      <c r="U2866" s="4"/>
      <c r="V2866" s="4"/>
      <c r="W2866" s="185"/>
      <c r="X2866" s="4"/>
      <c r="Y2866" s="4"/>
      <c r="Z2866" s="4"/>
      <c r="AA2866" s="4"/>
      <c r="AB2866" s="4"/>
      <c r="AC2866" s="4"/>
      <c r="AD2866" s="4"/>
      <c r="AE2866" s="236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5">
        <f ca="1">COUNTIFS(INDIRECT(Data!$J$2),"&lt;&gt;")</f>
        <v>0</v>
      </c>
      <c r="AQ2866" s="45">
        <f ca="1">COUNTIFS(INDIRECT(Data!$J$2),"P")</f>
        <v>0</v>
      </c>
      <c r="AR2866" s="45">
        <f ca="1">COUNTIFS(INDIRECT(Data!$J$2),"A")</f>
        <v>0</v>
      </c>
      <c r="AS2866" s="46">
        <f ca="1">COUNTIFS(INDIRECT(Data!$J$2),"L")</f>
        <v>0</v>
      </c>
      <c r="AT2866" s="47" t="str">
        <f ca="1">IFERROR(Attd_Sheet[[#This Row],[Classes Attended]]/Attd_Sheet[[#This Row],[Column1]],"")</f>
        <v/>
      </c>
      <c r="AU2866" s="26"/>
    </row>
    <row r="2867" spans="1:47" hidden="1" x14ac:dyDescent="0.25">
      <c r="A2867" s="42">
        <f>COUNTIFS(Attd_Sheet[Student ID],Attd_Sheet[[#This Row],[Student ID]])</f>
        <v>0</v>
      </c>
      <c r="B2867" s="13"/>
      <c r="C2867" s="13"/>
      <c r="D2867" s="76"/>
      <c r="E2867" s="75"/>
      <c r="F2867" s="15"/>
      <c r="G2867" s="78"/>
      <c r="H2867" s="15"/>
      <c r="I2867" s="15"/>
      <c r="J2867" s="77"/>
      <c r="K2867" s="4"/>
      <c r="L2867" s="4"/>
      <c r="M2867" s="4"/>
      <c r="N2867" s="185"/>
      <c r="O2867" s="4"/>
      <c r="P2867" s="4"/>
      <c r="Q2867" s="4"/>
      <c r="R2867" s="4"/>
      <c r="S2867" s="4"/>
      <c r="T2867" s="4"/>
      <c r="U2867" s="4"/>
      <c r="V2867" s="4"/>
      <c r="W2867" s="185"/>
      <c r="X2867" s="4"/>
      <c r="Y2867" s="4"/>
      <c r="Z2867" s="4"/>
      <c r="AA2867" s="4"/>
      <c r="AB2867" s="4"/>
      <c r="AC2867" s="4"/>
      <c r="AD2867" s="4"/>
      <c r="AE2867" s="236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5">
        <f ca="1">COUNTIFS(INDIRECT(Data!$J$2),"&lt;&gt;")</f>
        <v>0</v>
      </c>
      <c r="AQ2867" s="45">
        <f ca="1">COUNTIFS(INDIRECT(Data!$J$2),"P")</f>
        <v>0</v>
      </c>
      <c r="AR2867" s="45">
        <f ca="1">COUNTIFS(INDIRECT(Data!$J$2),"A")</f>
        <v>0</v>
      </c>
      <c r="AS2867" s="46">
        <f ca="1">COUNTIFS(INDIRECT(Data!$J$2),"L")</f>
        <v>0</v>
      </c>
      <c r="AT2867" s="47" t="str">
        <f ca="1">IFERROR(Attd_Sheet[[#This Row],[Classes Attended]]/Attd_Sheet[[#This Row],[Column1]],"")</f>
        <v/>
      </c>
      <c r="AU2867" s="26"/>
    </row>
    <row r="2868" spans="1:47" hidden="1" x14ac:dyDescent="0.25">
      <c r="A2868" s="42">
        <f>COUNTIFS(Attd_Sheet[Student ID],Attd_Sheet[[#This Row],[Student ID]])</f>
        <v>0</v>
      </c>
      <c r="B2868" s="13"/>
      <c r="C2868" s="13"/>
      <c r="D2868" s="76"/>
      <c r="E2868" s="75"/>
      <c r="F2868" s="15"/>
      <c r="G2868" s="78"/>
      <c r="H2868" s="15"/>
      <c r="I2868" s="15"/>
      <c r="J2868" s="77"/>
      <c r="K2868" s="4"/>
      <c r="L2868" s="4"/>
      <c r="M2868" s="4"/>
      <c r="N2868" s="185"/>
      <c r="O2868" s="4"/>
      <c r="P2868" s="4"/>
      <c r="Q2868" s="4"/>
      <c r="R2868" s="4"/>
      <c r="S2868" s="4"/>
      <c r="T2868" s="4"/>
      <c r="U2868" s="4"/>
      <c r="V2868" s="4"/>
      <c r="W2868" s="185"/>
      <c r="X2868" s="4"/>
      <c r="Y2868" s="4"/>
      <c r="Z2868" s="4"/>
      <c r="AA2868" s="4"/>
      <c r="AB2868" s="4"/>
      <c r="AC2868" s="4"/>
      <c r="AD2868" s="4"/>
      <c r="AE2868" s="236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5">
        <f ca="1">COUNTIFS(INDIRECT(Data!$J$2),"&lt;&gt;")</f>
        <v>0</v>
      </c>
      <c r="AQ2868" s="45">
        <f ca="1">COUNTIFS(INDIRECT(Data!$J$2),"P")</f>
        <v>0</v>
      </c>
      <c r="AR2868" s="45">
        <f ca="1">COUNTIFS(INDIRECT(Data!$J$2),"A")</f>
        <v>0</v>
      </c>
      <c r="AS2868" s="46">
        <f ca="1">COUNTIFS(INDIRECT(Data!$J$2),"L")</f>
        <v>0</v>
      </c>
      <c r="AT2868" s="47" t="str">
        <f ca="1">IFERROR(Attd_Sheet[[#This Row],[Classes Attended]]/Attd_Sheet[[#This Row],[Column1]],"")</f>
        <v/>
      </c>
      <c r="AU2868" s="26"/>
    </row>
    <row r="2869" spans="1:47" hidden="1" x14ac:dyDescent="0.25">
      <c r="A2869" s="42">
        <f>COUNTIFS(Attd_Sheet[Student ID],Attd_Sheet[[#This Row],[Student ID]])</f>
        <v>0</v>
      </c>
      <c r="B2869" s="13"/>
      <c r="C2869" s="13"/>
      <c r="D2869" s="76"/>
      <c r="E2869" s="75"/>
      <c r="F2869" s="15"/>
      <c r="G2869" s="78"/>
      <c r="H2869" s="15"/>
      <c r="I2869" s="15"/>
      <c r="J2869" s="77"/>
      <c r="K2869" s="4"/>
      <c r="L2869" s="4"/>
      <c r="M2869" s="4"/>
      <c r="N2869" s="185"/>
      <c r="O2869" s="4"/>
      <c r="P2869" s="4"/>
      <c r="Q2869" s="4"/>
      <c r="R2869" s="4"/>
      <c r="S2869" s="4"/>
      <c r="T2869" s="4"/>
      <c r="U2869" s="4"/>
      <c r="V2869" s="4"/>
      <c r="W2869" s="185"/>
      <c r="X2869" s="4"/>
      <c r="Y2869" s="4"/>
      <c r="Z2869" s="4"/>
      <c r="AA2869" s="4"/>
      <c r="AB2869" s="4"/>
      <c r="AC2869" s="4"/>
      <c r="AD2869" s="4"/>
      <c r="AE2869" s="236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5">
        <f ca="1">COUNTIFS(INDIRECT(Data!$J$2),"&lt;&gt;")</f>
        <v>0</v>
      </c>
      <c r="AQ2869" s="45">
        <f ca="1">COUNTIFS(INDIRECT(Data!$J$2),"P")</f>
        <v>0</v>
      </c>
      <c r="AR2869" s="45">
        <f ca="1">COUNTIFS(INDIRECT(Data!$J$2),"A")</f>
        <v>0</v>
      </c>
      <c r="AS2869" s="46">
        <f ca="1">COUNTIFS(INDIRECT(Data!$J$2),"L")</f>
        <v>0</v>
      </c>
      <c r="AT2869" s="47" t="str">
        <f ca="1">IFERROR(Attd_Sheet[[#This Row],[Classes Attended]]/Attd_Sheet[[#This Row],[Column1]],"")</f>
        <v/>
      </c>
      <c r="AU2869" s="26"/>
    </row>
    <row r="2870" spans="1:47" hidden="1" x14ac:dyDescent="0.25">
      <c r="A2870" s="42">
        <f>COUNTIFS(Attd_Sheet[Student ID],Attd_Sheet[[#This Row],[Student ID]])</f>
        <v>0</v>
      </c>
      <c r="B2870" s="13"/>
      <c r="C2870" s="13"/>
      <c r="D2870" s="76"/>
      <c r="E2870" s="75"/>
      <c r="F2870" s="15"/>
      <c r="G2870" s="78"/>
      <c r="H2870" s="15"/>
      <c r="I2870" s="15"/>
      <c r="J2870" s="77"/>
      <c r="K2870" s="4"/>
      <c r="L2870" s="4"/>
      <c r="M2870" s="4"/>
      <c r="N2870" s="185"/>
      <c r="O2870" s="4"/>
      <c r="P2870" s="4"/>
      <c r="Q2870" s="4"/>
      <c r="R2870" s="4"/>
      <c r="S2870" s="4"/>
      <c r="T2870" s="4"/>
      <c r="U2870" s="4"/>
      <c r="V2870" s="4"/>
      <c r="W2870" s="185"/>
      <c r="X2870" s="4"/>
      <c r="Y2870" s="4"/>
      <c r="Z2870" s="4"/>
      <c r="AA2870" s="4"/>
      <c r="AB2870" s="4"/>
      <c r="AC2870" s="4"/>
      <c r="AD2870" s="4"/>
      <c r="AE2870" s="236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5">
        <f ca="1">COUNTIFS(INDIRECT(Data!$J$2),"&lt;&gt;")</f>
        <v>0</v>
      </c>
      <c r="AQ2870" s="45">
        <f ca="1">COUNTIFS(INDIRECT(Data!$J$2),"P")</f>
        <v>0</v>
      </c>
      <c r="AR2870" s="45">
        <f ca="1">COUNTIFS(INDIRECT(Data!$J$2),"A")</f>
        <v>0</v>
      </c>
      <c r="AS2870" s="46">
        <f ca="1">COUNTIFS(INDIRECT(Data!$J$2),"L")</f>
        <v>0</v>
      </c>
      <c r="AT2870" s="47" t="str">
        <f ca="1">IFERROR(Attd_Sheet[[#This Row],[Classes Attended]]/Attd_Sheet[[#This Row],[Column1]],"")</f>
        <v/>
      </c>
      <c r="AU2870" s="26"/>
    </row>
    <row r="2871" spans="1:47" hidden="1" x14ac:dyDescent="0.25">
      <c r="A2871" s="42">
        <f>COUNTIFS(Attd_Sheet[Student ID],Attd_Sheet[[#This Row],[Student ID]])</f>
        <v>0</v>
      </c>
      <c r="B2871" s="13"/>
      <c r="C2871" s="13"/>
      <c r="D2871" s="76"/>
      <c r="E2871" s="75"/>
      <c r="F2871" s="15"/>
      <c r="G2871" s="78"/>
      <c r="H2871" s="15"/>
      <c r="I2871" s="15"/>
      <c r="J2871" s="77"/>
      <c r="K2871" s="4"/>
      <c r="L2871" s="4"/>
      <c r="M2871" s="4"/>
      <c r="N2871" s="185"/>
      <c r="O2871" s="4"/>
      <c r="P2871" s="4"/>
      <c r="Q2871" s="4"/>
      <c r="R2871" s="4"/>
      <c r="S2871" s="4"/>
      <c r="T2871" s="4"/>
      <c r="U2871" s="4"/>
      <c r="V2871" s="4"/>
      <c r="W2871" s="185"/>
      <c r="X2871" s="4"/>
      <c r="Y2871" s="4"/>
      <c r="Z2871" s="4"/>
      <c r="AA2871" s="4"/>
      <c r="AB2871" s="4"/>
      <c r="AC2871" s="4"/>
      <c r="AD2871" s="4"/>
      <c r="AE2871" s="236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5">
        <f ca="1">COUNTIFS(INDIRECT(Data!$J$2),"&lt;&gt;")</f>
        <v>0</v>
      </c>
      <c r="AQ2871" s="45">
        <f ca="1">COUNTIFS(INDIRECT(Data!$J$2),"P")</f>
        <v>0</v>
      </c>
      <c r="AR2871" s="45">
        <f ca="1">COUNTIFS(INDIRECT(Data!$J$2),"A")</f>
        <v>0</v>
      </c>
      <c r="AS2871" s="46">
        <f ca="1">COUNTIFS(INDIRECT(Data!$J$2),"L")</f>
        <v>0</v>
      </c>
      <c r="AT2871" s="47" t="str">
        <f ca="1">IFERROR(Attd_Sheet[[#This Row],[Classes Attended]]/Attd_Sheet[[#This Row],[Column1]],"")</f>
        <v/>
      </c>
      <c r="AU2871" s="26"/>
    </row>
    <row r="2872" spans="1:47" hidden="1" x14ac:dyDescent="0.25">
      <c r="A2872" s="42">
        <f>COUNTIFS(Attd_Sheet[Student ID],Attd_Sheet[[#This Row],[Student ID]])</f>
        <v>0</v>
      </c>
      <c r="B2872" s="13"/>
      <c r="C2872" s="13"/>
      <c r="D2872" s="76"/>
      <c r="E2872" s="75"/>
      <c r="F2872" s="15"/>
      <c r="G2872" s="78"/>
      <c r="H2872" s="15"/>
      <c r="I2872" s="15"/>
      <c r="J2872" s="77"/>
      <c r="K2872" s="4"/>
      <c r="L2872" s="4"/>
      <c r="M2872" s="4"/>
      <c r="N2872" s="185"/>
      <c r="O2872" s="4"/>
      <c r="P2872" s="4"/>
      <c r="Q2872" s="4"/>
      <c r="R2872" s="4"/>
      <c r="S2872" s="4"/>
      <c r="T2872" s="4"/>
      <c r="U2872" s="4"/>
      <c r="V2872" s="4"/>
      <c r="W2872" s="185"/>
      <c r="X2872" s="4"/>
      <c r="Y2872" s="4"/>
      <c r="Z2872" s="4"/>
      <c r="AA2872" s="4"/>
      <c r="AB2872" s="4"/>
      <c r="AC2872" s="4"/>
      <c r="AD2872" s="4"/>
      <c r="AE2872" s="236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5">
        <f ca="1">COUNTIFS(INDIRECT(Data!$J$2),"&lt;&gt;")</f>
        <v>0</v>
      </c>
      <c r="AQ2872" s="45">
        <f ca="1">COUNTIFS(INDIRECT(Data!$J$2),"P")</f>
        <v>0</v>
      </c>
      <c r="AR2872" s="45">
        <f ca="1">COUNTIFS(INDIRECT(Data!$J$2),"A")</f>
        <v>0</v>
      </c>
      <c r="AS2872" s="46">
        <f ca="1">COUNTIFS(INDIRECT(Data!$J$2),"L")</f>
        <v>0</v>
      </c>
      <c r="AT2872" s="47" t="str">
        <f ca="1">IFERROR(Attd_Sheet[[#This Row],[Classes Attended]]/Attd_Sheet[[#This Row],[Column1]],"")</f>
        <v/>
      </c>
      <c r="AU2872" s="26"/>
    </row>
    <row r="2873" spans="1:47" hidden="1" x14ac:dyDescent="0.25">
      <c r="A2873" s="42">
        <f>COUNTIFS(Attd_Sheet[Student ID],Attd_Sheet[[#This Row],[Student ID]])</f>
        <v>0</v>
      </c>
      <c r="B2873" s="13"/>
      <c r="C2873" s="13"/>
      <c r="D2873" s="76"/>
      <c r="E2873" s="75"/>
      <c r="F2873" s="15"/>
      <c r="G2873" s="78"/>
      <c r="H2873" s="15"/>
      <c r="I2873" s="15"/>
      <c r="J2873" s="77"/>
      <c r="K2873" s="4"/>
      <c r="L2873" s="4"/>
      <c r="M2873" s="4"/>
      <c r="N2873" s="185"/>
      <c r="O2873" s="4"/>
      <c r="P2873" s="4"/>
      <c r="Q2873" s="4"/>
      <c r="R2873" s="4"/>
      <c r="S2873" s="4"/>
      <c r="T2873" s="4"/>
      <c r="U2873" s="4"/>
      <c r="V2873" s="4"/>
      <c r="W2873" s="185"/>
      <c r="X2873" s="4"/>
      <c r="Y2873" s="4"/>
      <c r="Z2873" s="4"/>
      <c r="AA2873" s="4"/>
      <c r="AB2873" s="4"/>
      <c r="AC2873" s="4"/>
      <c r="AD2873" s="4"/>
      <c r="AE2873" s="236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5">
        <f ca="1">COUNTIFS(INDIRECT(Data!$J$2),"&lt;&gt;")</f>
        <v>0</v>
      </c>
      <c r="AQ2873" s="45">
        <f ca="1">COUNTIFS(INDIRECT(Data!$J$2),"P")</f>
        <v>0</v>
      </c>
      <c r="AR2873" s="45">
        <f ca="1">COUNTIFS(INDIRECT(Data!$J$2),"A")</f>
        <v>0</v>
      </c>
      <c r="AS2873" s="46">
        <f ca="1">COUNTIFS(INDIRECT(Data!$J$2),"L")</f>
        <v>0</v>
      </c>
      <c r="AT2873" s="47" t="str">
        <f ca="1">IFERROR(Attd_Sheet[[#This Row],[Classes Attended]]/Attd_Sheet[[#This Row],[Column1]],"")</f>
        <v/>
      </c>
      <c r="AU2873" s="26"/>
    </row>
    <row r="2874" spans="1:47" hidden="1" x14ac:dyDescent="0.25">
      <c r="A2874" s="42">
        <f>COUNTIFS(Attd_Sheet[Student ID],Attd_Sheet[[#This Row],[Student ID]])</f>
        <v>0</v>
      </c>
      <c r="B2874" s="13"/>
      <c r="C2874" s="13"/>
      <c r="D2874" s="76"/>
      <c r="E2874" s="75"/>
      <c r="F2874" s="15"/>
      <c r="G2874" s="78"/>
      <c r="H2874" s="15"/>
      <c r="I2874" s="15"/>
      <c r="J2874" s="77"/>
      <c r="K2874" s="4"/>
      <c r="L2874" s="4"/>
      <c r="M2874" s="4"/>
      <c r="N2874" s="185"/>
      <c r="O2874" s="4"/>
      <c r="P2874" s="4"/>
      <c r="Q2874" s="4"/>
      <c r="R2874" s="4"/>
      <c r="S2874" s="4"/>
      <c r="T2874" s="4"/>
      <c r="U2874" s="4"/>
      <c r="V2874" s="4"/>
      <c r="W2874" s="185"/>
      <c r="X2874" s="4"/>
      <c r="Y2874" s="4"/>
      <c r="Z2874" s="4"/>
      <c r="AA2874" s="4"/>
      <c r="AB2874" s="4"/>
      <c r="AC2874" s="4"/>
      <c r="AD2874" s="4"/>
      <c r="AE2874" s="236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5">
        <f ca="1">COUNTIFS(INDIRECT(Data!$J$2),"&lt;&gt;")</f>
        <v>0</v>
      </c>
      <c r="AQ2874" s="45">
        <f ca="1">COUNTIFS(INDIRECT(Data!$J$2),"P")</f>
        <v>0</v>
      </c>
      <c r="AR2874" s="45">
        <f ca="1">COUNTIFS(INDIRECT(Data!$J$2),"A")</f>
        <v>0</v>
      </c>
      <c r="AS2874" s="46">
        <f ca="1">COUNTIFS(INDIRECT(Data!$J$2),"L")</f>
        <v>0</v>
      </c>
      <c r="AT2874" s="47" t="str">
        <f ca="1">IFERROR(Attd_Sheet[[#This Row],[Classes Attended]]/Attd_Sheet[[#This Row],[Column1]],"")</f>
        <v/>
      </c>
      <c r="AU2874" s="26"/>
    </row>
    <row r="2875" spans="1:47" hidden="1" x14ac:dyDescent="0.25">
      <c r="A2875" s="42">
        <f>COUNTIFS(Attd_Sheet[Student ID],Attd_Sheet[[#This Row],[Student ID]])</f>
        <v>0</v>
      </c>
      <c r="B2875" s="13"/>
      <c r="C2875" s="13"/>
      <c r="D2875" s="76"/>
      <c r="E2875" s="75"/>
      <c r="F2875" s="15"/>
      <c r="G2875" s="78"/>
      <c r="H2875" s="15"/>
      <c r="I2875" s="15"/>
      <c r="J2875" s="77"/>
      <c r="K2875" s="4"/>
      <c r="L2875" s="4"/>
      <c r="M2875" s="4"/>
      <c r="N2875" s="185"/>
      <c r="O2875" s="4"/>
      <c r="P2875" s="4"/>
      <c r="Q2875" s="4"/>
      <c r="R2875" s="4"/>
      <c r="S2875" s="4"/>
      <c r="T2875" s="4"/>
      <c r="U2875" s="4"/>
      <c r="V2875" s="4"/>
      <c r="W2875" s="185"/>
      <c r="X2875" s="4"/>
      <c r="Y2875" s="4"/>
      <c r="Z2875" s="4"/>
      <c r="AA2875" s="4"/>
      <c r="AB2875" s="4"/>
      <c r="AC2875" s="4"/>
      <c r="AD2875" s="4"/>
      <c r="AE2875" s="236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5">
        <f ca="1">COUNTIFS(INDIRECT(Data!$J$2),"&lt;&gt;")</f>
        <v>0</v>
      </c>
      <c r="AQ2875" s="45">
        <f ca="1">COUNTIFS(INDIRECT(Data!$J$2),"P")</f>
        <v>0</v>
      </c>
      <c r="AR2875" s="45">
        <f ca="1">COUNTIFS(INDIRECT(Data!$J$2),"A")</f>
        <v>0</v>
      </c>
      <c r="AS2875" s="46">
        <f ca="1">COUNTIFS(INDIRECT(Data!$J$2),"L")</f>
        <v>0</v>
      </c>
      <c r="AT2875" s="47" t="str">
        <f ca="1">IFERROR(Attd_Sheet[[#This Row],[Classes Attended]]/Attd_Sheet[[#This Row],[Column1]],"")</f>
        <v/>
      </c>
      <c r="AU2875" s="26"/>
    </row>
    <row r="2876" spans="1:47" hidden="1" x14ac:dyDescent="0.25">
      <c r="A2876" s="42">
        <f>COUNTIFS(Attd_Sheet[Student ID],Attd_Sheet[[#This Row],[Student ID]])</f>
        <v>0</v>
      </c>
      <c r="B2876" s="13"/>
      <c r="C2876" s="13"/>
      <c r="D2876" s="76"/>
      <c r="E2876" s="75"/>
      <c r="F2876" s="15"/>
      <c r="G2876" s="78"/>
      <c r="H2876" s="15"/>
      <c r="I2876" s="15"/>
      <c r="J2876" s="77"/>
      <c r="K2876" s="4"/>
      <c r="L2876" s="4"/>
      <c r="M2876" s="4"/>
      <c r="N2876" s="185"/>
      <c r="O2876" s="4"/>
      <c r="P2876" s="4"/>
      <c r="Q2876" s="4"/>
      <c r="R2876" s="4"/>
      <c r="S2876" s="4"/>
      <c r="T2876" s="4"/>
      <c r="U2876" s="4"/>
      <c r="V2876" s="4"/>
      <c r="W2876" s="185"/>
      <c r="X2876" s="4"/>
      <c r="Y2876" s="4"/>
      <c r="Z2876" s="4"/>
      <c r="AA2876" s="4"/>
      <c r="AB2876" s="4"/>
      <c r="AC2876" s="4"/>
      <c r="AD2876" s="4"/>
      <c r="AE2876" s="236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5">
        <f ca="1">COUNTIFS(INDIRECT(Data!$J$2),"&lt;&gt;")</f>
        <v>0</v>
      </c>
      <c r="AQ2876" s="45">
        <f ca="1">COUNTIFS(INDIRECT(Data!$J$2),"P")</f>
        <v>0</v>
      </c>
      <c r="AR2876" s="45">
        <f ca="1">COUNTIFS(INDIRECT(Data!$J$2),"A")</f>
        <v>0</v>
      </c>
      <c r="AS2876" s="46">
        <f ca="1">COUNTIFS(INDIRECT(Data!$J$2),"L")</f>
        <v>0</v>
      </c>
      <c r="AT2876" s="47" t="str">
        <f ca="1">IFERROR(Attd_Sheet[[#This Row],[Classes Attended]]/Attd_Sheet[[#This Row],[Column1]],"")</f>
        <v/>
      </c>
      <c r="AU2876" s="26"/>
    </row>
    <row r="2877" spans="1:47" hidden="1" x14ac:dyDescent="0.25">
      <c r="A2877" s="42">
        <f>COUNTIFS(Attd_Sheet[Student ID],Attd_Sheet[[#This Row],[Student ID]])</f>
        <v>0</v>
      </c>
      <c r="B2877" s="13"/>
      <c r="C2877" s="13"/>
      <c r="D2877" s="76"/>
      <c r="E2877" s="75"/>
      <c r="F2877" s="15"/>
      <c r="G2877" s="78"/>
      <c r="H2877" s="15"/>
      <c r="I2877" s="15"/>
      <c r="J2877" s="77"/>
      <c r="K2877" s="4"/>
      <c r="L2877" s="4"/>
      <c r="M2877" s="4"/>
      <c r="N2877" s="185"/>
      <c r="O2877" s="4"/>
      <c r="P2877" s="4"/>
      <c r="Q2877" s="4"/>
      <c r="R2877" s="4"/>
      <c r="S2877" s="4"/>
      <c r="T2877" s="4"/>
      <c r="U2877" s="4"/>
      <c r="V2877" s="4"/>
      <c r="W2877" s="185"/>
      <c r="X2877" s="4"/>
      <c r="Y2877" s="4"/>
      <c r="Z2877" s="4"/>
      <c r="AA2877" s="4"/>
      <c r="AB2877" s="4"/>
      <c r="AC2877" s="4"/>
      <c r="AD2877" s="4"/>
      <c r="AE2877" s="236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5">
        <f ca="1">COUNTIFS(INDIRECT(Data!$J$2),"&lt;&gt;")</f>
        <v>0</v>
      </c>
      <c r="AQ2877" s="45">
        <f ca="1">COUNTIFS(INDIRECT(Data!$J$2),"P")</f>
        <v>0</v>
      </c>
      <c r="AR2877" s="45">
        <f ca="1">COUNTIFS(INDIRECT(Data!$J$2),"A")</f>
        <v>0</v>
      </c>
      <c r="AS2877" s="46">
        <f ca="1">COUNTIFS(INDIRECT(Data!$J$2),"L")</f>
        <v>0</v>
      </c>
      <c r="AT2877" s="47" t="str">
        <f ca="1">IFERROR(Attd_Sheet[[#This Row],[Classes Attended]]/Attd_Sheet[[#This Row],[Column1]],"")</f>
        <v/>
      </c>
      <c r="AU2877" s="26"/>
    </row>
    <row r="2878" spans="1:47" hidden="1" x14ac:dyDescent="0.25">
      <c r="A2878" s="42">
        <f>COUNTIFS(Attd_Sheet[Student ID],Attd_Sheet[[#This Row],[Student ID]])</f>
        <v>0</v>
      </c>
      <c r="B2878" s="13"/>
      <c r="C2878" s="13"/>
      <c r="D2878" s="76"/>
      <c r="E2878" s="75"/>
      <c r="F2878" s="15"/>
      <c r="G2878" s="78"/>
      <c r="H2878" s="15"/>
      <c r="I2878" s="15"/>
      <c r="J2878" s="77"/>
      <c r="K2878" s="4"/>
      <c r="L2878" s="4"/>
      <c r="M2878" s="4"/>
      <c r="N2878" s="185"/>
      <c r="O2878" s="4"/>
      <c r="P2878" s="4"/>
      <c r="Q2878" s="4"/>
      <c r="R2878" s="4"/>
      <c r="S2878" s="4"/>
      <c r="T2878" s="4"/>
      <c r="U2878" s="4"/>
      <c r="V2878" s="4"/>
      <c r="W2878" s="185"/>
      <c r="X2878" s="4"/>
      <c r="Y2878" s="4"/>
      <c r="Z2878" s="4"/>
      <c r="AA2878" s="4"/>
      <c r="AB2878" s="4"/>
      <c r="AC2878" s="4"/>
      <c r="AD2878" s="4"/>
      <c r="AE2878" s="236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5">
        <f ca="1">COUNTIFS(INDIRECT(Data!$J$2),"&lt;&gt;")</f>
        <v>0</v>
      </c>
      <c r="AQ2878" s="45">
        <f ca="1">COUNTIFS(INDIRECT(Data!$J$2),"P")</f>
        <v>0</v>
      </c>
      <c r="AR2878" s="45">
        <f ca="1">COUNTIFS(INDIRECT(Data!$J$2),"A")</f>
        <v>0</v>
      </c>
      <c r="AS2878" s="46">
        <f ca="1">COUNTIFS(INDIRECT(Data!$J$2),"L")</f>
        <v>0</v>
      </c>
      <c r="AT2878" s="47" t="str">
        <f ca="1">IFERROR(Attd_Sheet[[#This Row],[Classes Attended]]/Attd_Sheet[[#This Row],[Column1]],"")</f>
        <v/>
      </c>
      <c r="AU2878" s="26"/>
    </row>
    <row r="2879" spans="1:47" hidden="1" x14ac:dyDescent="0.25">
      <c r="A2879" s="42">
        <f>COUNTIFS(Attd_Sheet[Student ID],Attd_Sheet[[#This Row],[Student ID]])</f>
        <v>0</v>
      </c>
      <c r="B2879" s="13"/>
      <c r="C2879" s="13"/>
      <c r="D2879" s="76"/>
      <c r="E2879" s="75"/>
      <c r="F2879" s="15"/>
      <c r="G2879" s="78"/>
      <c r="H2879" s="15"/>
      <c r="I2879" s="15"/>
      <c r="J2879" s="77"/>
      <c r="K2879" s="4"/>
      <c r="L2879" s="4"/>
      <c r="M2879" s="4"/>
      <c r="N2879" s="185"/>
      <c r="O2879" s="4"/>
      <c r="P2879" s="4"/>
      <c r="Q2879" s="4"/>
      <c r="R2879" s="4"/>
      <c r="S2879" s="4"/>
      <c r="T2879" s="4"/>
      <c r="U2879" s="4"/>
      <c r="V2879" s="4"/>
      <c r="W2879" s="185"/>
      <c r="X2879" s="4"/>
      <c r="Y2879" s="4"/>
      <c r="Z2879" s="4"/>
      <c r="AA2879" s="4"/>
      <c r="AB2879" s="4"/>
      <c r="AC2879" s="4"/>
      <c r="AD2879" s="4"/>
      <c r="AE2879" s="236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5">
        <f ca="1">COUNTIFS(INDIRECT(Data!$J$2),"&lt;&gt;")</f>
        <v>0</v>
      </c>
      <c r="AQ2879" s="45">
        <f ca="1">COUNTIFS(INDIRECT(Data!$J$2),"P")</f>
        <v>0</v>
      </c>
      <c r="AR2879" s="45">
        <f ca="1">COUNTIFS(INDIRECT(Data!$J$2),"A")</f>
        <v>0</v>
      </c>
      <c r="AS2879" s="46">
        <f ca="1">COUNTIFS(INDIRECT(Data!$J$2),"L")</f>
        <v>0</v>
      </c>
      <c r="AT2879" s="47" t="str">
        <f ca="1">IFERROR(Attd_Sheet[[#This Row],[Classes Attended]]/Attd_Sheet[[#This Row],[Column1]],"")</f>
        <v/>
      </c>
      <c r="AU2879" s="26"/>
    </row>
    <row r="2880" spans="1:47" hidden="1" x14ac:dyDescent="0.25">
      <c r="A2880" s="42">
        <f>COUNTIFS(Attd_Sheet[Student ID],Attd_Sheet[[#This Row],[Student ID]])</f>
        <v>0</v>
      </c>
      <c r="B2880" s="13"/>
      <c r="C2880" s="13"/>
      <c r="D2880" s="76"/>
      <c r="E2880" s="75"/>
      <c r="F2880" s="15"/>
      <c r="G2880" s="78"/>
      <c r="H2880" s="15"/>
      <c r="I2880" s="15"/>
      <c r="J2880" s="77"/>
      <c r="K2880" s="4"/>
      <c r="L2880" s="4"/>
      <c r="M2880" s="4"/>
      <c r="N2880" s="185"/>
      <c r="O2880" s="4"/>
      <c r="P2880" s="4"/>
      <c r="Q2880" s="4"/>
      <c r="R2880" s="4"/>
      <c r="S2880" s="4"/>
      <c r="T2880" s="4"/>
      <c r="U2880" s="4"/>
      <c r="V2880" s="4"/>
      <c r="W2880" s="185"/>
      <c r="X2880" s="4"/>
      <c r="Y2880" s="4"/>
      <c r="Z2880" s="4"/>
      <c r="AA2880" s="4"/>
      <c r="AB2880" s="4"/>
      <c r="AC2880" s="4"/>
      <c r="AD2880" s="4"/>
      <c r="AE2880" s="236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5">
        <f ca="1">COUNTIFS(INDIRECT(Data!$J$2),"&lt;&gt;")</f>
        <v>0</v>
      </c>
      <c r="AQ2880" s="45">
        <f ca="1">COUNTIFS(INDIRECT(Data!$J$2),"P")</f>
        <v>0</v>
      </c>
      <c r="AR2880" s="45">
        <f ca="1">COUNTIFS(INDIRECT(Data!$J$2),"A")</f>
        <v>0</v>
      </c>
      <c r="AS2880" s="46">
        <f ca="1">COUNTIFS(INDIRECT(Data!$J$2),"L")</f>
        <v>0</v>
      </c>
      <c r="AT2880" s="47" t="str">
        <f ca="1">IFERROR(Attd_Sheet[[#This Row],[Classes Attended]]/Attd_Sheet[[#This Row],[Column1]],"")</f>
        <v/>
      </c>
      <c r="AU2880" s="26"/>
    </row>
    <row r="2881" spans="1:47" hidden="1" x14ac:dyDescent="0.25">
      <c r="A2881" s="42">
        <f>COUNTIFS(Attd_Sheet[Student ID],Attd_Sheet[[#This Row],[Student ID]])</f>
        <v>0</v>
      </c>
      <c r="B2881" s="13"/>
      <c r="C2881" s="13"/>
      <c r="D2881" s="76"/>
      <c r="E2881" s="75"/>
      <c r="F2881" s="15"/>
      <c r="G2881" s="78"/>
      <c r="H2881" s="15"/>
      <c r="I2881" s="15"/>
      <c r="J2881" s="77"/>
      <c r="K2881" s="4"/>
      <c r="L2881" s="4"/>
      <c r="M2881" s="4"/>
      <c r="N2881" s="185"/>
      <c r="O2881" s="4"/>
      <c r="P2881" s="4"/>
      <c r="Q2881" s="4"/>
      <c r="R2881" s="4"/>
      <c r="S2881" s="4"/>
      <c r="T2881" s="4"/>
      <c r="U2881" s="4"/>
      <c r="V2881" s="4"/>
      <c r="W2881" s="185"/>
      <c r="X2881" s="4"/>
      <c r="Y2881" s="4"/>
      <c r="Z2881" s="4"/>
      <c r="AA2881" s="4"/>
      <c r="AB2881" s="4"/>
      <c r="AC2881" s="4"/>
      <c r="AD2881" s="4"/>
      <c r="AE2881" s="236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5">
        <f ca="1">COUNTIFS(INDIRECT(Data!$J$2),"&lt;&gt;")</f>
        <v>0</v>
      </c>
      <c r="AQ2881" s="45">
        <f ca="1">COUNTIFS(INDIRECT(Data!$J$2),"P")</f>
        <v>0</v>
      </c>
      <c r="AR2881" s="45">
        <f ca="1">COUNTIFS(INDIRECT(Data!$J$2),"A")</f>
        <v>0</v>
      </c>
      <c r="AS2881" s="46">
        <f ca="1">COUNTIFS(INDIRECT(Data!$J$2),"L")</f>
        <v>0</v>
      </c>
      <c r="AT2881" s="47" t="str">
        <f ca="1">IFERROR(Attd_Sheet[[#This Row],[Classes Attended]]/Attd_Sheet[[#This Row],[Column1]],"")</f>
        <v/>
      </c>
      <c r="AU2881" s="26"/>
    </row>
    <row r="2882" spans="1:47" hidden="1" x14ac:dyDescent="0.25">
      <c r="A2882" s="42">
        <f>COUNTIFS(Attd_Sheet[Student ID],Attd_Sheet[[#This Row],[Student ID]])</f>
        <v>0</v>
      </c>
      <c r="B2882" s="13"/>
      <c r="C2882" s="13"/>
      <c r="D2882" s="76"/>
      <c r="E2882" s="75"/>
      <c r="F2882" s="15"/>
      <c r="G2882" s="78"/>
      <c r="H2882" s="15"/>
      <c r="I2882" s="15"/>
      <c r="J2882" s="77"/>
      <c r="K2882" s="4"/>
      <c r="L2882" s="4"/>
      <c r="M2882" s="4"/>
      <c r="N2882" s="185"/>
      <c r="O2882" s="4"/>
      <c r="P2882" s="4"/>
      <c r="Q2882" s="4"/>
      <c r="R2882" s="4"/>
      <c r="S2882" s="4"/>
      <c r="T2882" s="4"/>
      <c r="U2882" s="4"/>
      <c r="V2882" s="4"/>
      <c r="W2882" s="185"/>
      <c r="X2882" s="4"/>
      <c r="Y2882" s="4"/>
      <c r="Z2882" s="4"/>
      <c r="AA2882" s="4"/>
      <c r="AB2882" s="4"/>
      <c r="AC2882" s="4"/>
      <c r="AD2882" s="4"/>
      <c r="AE2882" s="236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5">
        <f ca="1">COUNTIFS(INDIRECT(Data!$J$2),"&lt;&gt;")</f>
        <v>0</v>
      </c>
      <c r="AQ2882" s="45">
        <f ca="1">COUNTIFS(INDIRECT(Data!$J$2),"P")</f>
        <v>0</v>
      </c>
      <c r="AR2882" s="45">
        <f ca="1">COUNTIFS(INDIRECT(Data!$J$2),"A")</f>
        <v>0</v>
      </c>
      <c r="AS2882" s="46">
        <f ca="1">COUNTIFS(INDIRECT(Data!$J$2),"L")</f>
        <v>0</v>
      </c>
      <c r="AT2882" s="47" t="str">
        <f ca="1">IFERROR(Attd_Sheet[[#This Row],[Classes Attended]]/Attd_Sheet[[#This Row],[Column1]],"")</f>
        <v/>
      </c>
      <c r="AU2882" s="26"/>
    </row>
    <row r="2883" spans="1:47" hidden="1" x14ac:dyDescent="0.25">
      <c r="A2883" s="42">
        <f>COUNTIFS(Attd_Sheet[Student ID],Attd_Sheet[[#This Row],[Student ID]])</f>
        <v>0</v>
      </c>
      <c r="B2883" s="13"/>
      <c r="C2883" s="13"/>
      <c r="D2883" s="76"/>
      <c r="E2883" s="75"/>
      <c r="F2883" s="15"/>
      <c r="G2883" s="78"/>
      <c r="H2883" s="15"/>
      <c r="I2883" s="15"/>
      <c r="J2883" s="77"/>
      <c r="K2883" s="4"/>
      <c r="L2883" s="4"/>
      <c r="M2883" s="4"/>
      <c r="N2883" s="185"/>
      <c r="O2883" s="4"/>
      <c r="P2883" s="4"/>
      <c r="Q2883" s="4"/>
      <c r="R2883" s="4"/>
      <c r="S2883" s="4"/>
      <c r="T2883" s="4"/>
      <c r="U2883" s="4"/>
      <c r="V2883" s="4"/>
      <c r="W2883" s="185"/>
      <c r="X2883" s="4"/>
      <c r="Y2883" s="4"/>
      <c r="Z2883" s="4"/>
      <c r="AA2883" s="4"/>
      <c r="AB2883" s="4"/>
      <c r="AC2883" s="4"/>
      <c r="AD2883" s="4"/>
      <c r="AE2883" s="236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5">
        <f ca="1">COUNTIFS(INDIRECT(Data!$J$2),"&lt;&gt;")</f>
        <v>0</v>
      </c>
      <c r="AQ2883" s="45">
        <f ca="1">COUNTIFS(INDIRECT(Data!$J$2),"P")</f>
        <v>0</v>
      </c>
      <c r="AR2883" s="45">
        <f ca="1">COUNTIFS(INDIRECT(Data!$J$2),"A")</f>
        <v>0</v>
      </c>
      <c r="AS2883" s="46">
        <f ca="1">COUNTIFS(INDIRECT(Data!$J$2),"L")</f>
        <v>0</v>
      </c>
      <c r="AT2883" s="47" t="str">
        <f ca="1">IFERROR(Attd_Sheet[[#This Row],[Classes Attended]]/Attd_Sheet[[#This Row],[Column1]],"")</f>
        <v/>
      </c>
      <c r="AU2883" s="26"/>
    </row>
    <row r="2884" spans="1:47" hidden="1" x14ac:dyDescent="0.25">
      <c r="A2884" s="42">
        <f>COUNTIFS(Attd_Sheet[Student ID],Attd_Sheet[[#This Row],[Student ID]])</f>
        <v>0</v>
      </c>
      <c r="B2884" s="13"/>
      <c r="C2884" s="13"/>
      <c r="D2884" s="76"/>
      <c r="E2884" s="75"/>
      <c r="F2884" s="15"/>
      <c r="G2884" s="78"/>
      <c r="H2884" s="15"/>
      <c r="I2884" s="15"/>
      <c r="J2884" s="77"/>
      <c r="K2884" s="4"/>
      <c r="L2884" s="4"/>
      <c r="M2884" s="4"/>
      <c r="N2884" s="185"/>
      <c r="O2884" s="4"/>
      <c r="P2884" s="4"/>
      <c r="Q2884" s="4"/>
      <c r="R2884" s="4"/>
      <c r="S2884" s="4"/>
      <c r="T2884" s="4"/>
      <c r="U2884" s="4"/>
      <c r="V2884" s="4"/>
      <c r="W2884" s="185"/>
      <c r="X2884" s="4"/>
      <c r="Y2884" s="4"/>
      <c r="Z2884" s="4"/>
      <c r="AA2884" s="4"/>
      <c r="AB2884" s="4"/>
      <c r="AC2884" s="4"/>
      <c r="AD2884" s="4"/>
      <c r="AE2884" s="236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5">
        <f ca="1">COUNTIFS(INDIRECT(Data!$J$2),"&lt;&gt;")</f>
        <v>0</v>
      </c>
      <c r="AQ2884" s="45">
        <f ca="1">COUNTIFS(INDIRECT(Data!$J$2),"P")</f>
        <v>0</v>
      </c>
      <c r="AR2884" s="45">
        <f ca="1">COUNTIFS(INDIRECT(Data!$J$2),"A")</f>
        <v>0</v>
      </c>
      <c r="AS2884" s="46">
        <f ca="1">COUNTIFS(INDIRECT(Data!$J$2),"L")</f>
        <v>0</v>
      </c>
      <c r="AT2884" s="47" t="str">
        <f ca="1">IFERROR(Attd_Sheet[[#This Row],[Classes Attended]]/Attd_Sheet[[#This Row],[Column1]],"")</f>
        <v/>
      </c>
      <c r="AU2884" s="26"/>
    </row>
    <row r="2885" spans="1:47" hidden="1" x14ac:dyDescent="0.25">
      <c r="A2885" s="42">
        <f>COUNTIFS(Attd_Sheet[Student ID],Attd_Sheet[[#This Row],[Student ID]])</f>
        <v>0</v>
      </c>
      <c r="B2885" s="13"/>
      <c r="C2885" s="13"/>
      <c r="D2885" s="76"/>
      <c r="E2885" s="75"/>
      <c r="F2885" s="15"/>
      <c r="G2885" s="78"/>
      <c r="H2885" s="15"/>
      <c r="I2885" s="15"/>
      <c r="J2885" s="77"/>
      <c r="K2885" s="4"/>
      <c r="L2885" s="4"/>
      <c r="M2885" s="4"/>
      <c r="N2885" s="185"/>
      <c r="O2885" s="4"/>
      <c r="P2885" s="4"/>
      <c r="Q2885" s="4"/>
      <c r="R2885" s="4"/>
      <c r="S2885" s="4"/>
      <c r="T2885" s="4"/>
      <c r="U2885" s="4"/>
      <c r="V2885" s="4"/>
      <c r="W2885" s="185"/>
      <c r="X2885" s="4"/>
      <c r="Y2885" s="4"/>
      <c r="Z2885" s="4"/>
      <c r="AA2885" s="4"/>
      <c r="AB2885" s="4"/>
      <c r="AC2885" s="4"/>
      <c r="AD2885" s="4"/>
      <c r="AE2885" s="236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5">
        <f ca="1">COUNTIFS(INDIRECT(Data!$J$2),"&lt;&gt;")</f>
        <v>0</v>
      </c>
      <c r="AQ2885" s="45">
        <f ca="1">COUNTIFS(INDIRECT(Data!$J$2),"P")</f>
        <v>0</v>
      </c>
      <c r="AR2885" s="45">
        <f ca="1">COUNTIFS(INDIRECT(Data!$J$2),"A")</f>
        <v>0</v>
      </c>
      <c r="AS2885" s="46">
        <f ca="1">COUNTIFS(INDIRECT(Data!$J$2),"L")</f>
        <v>0</v>
      </c>
      <c r="AT2885" s="47" t="str">
        <f ca="1">IFERROR(Attd_Sheet[[#This Row],[Classes Attended]]/Attd_Sheet[[#This Row],[Column1]],"")</f>
        <v/>
      </c>
      <c r="AU2885" s="26"/>
    </row>
    <row r="2886" spans="1:47" hidden="1" x14ac:dyDescent="0.25">
      <c r="A2886" s="42">
        <f>COUNTIFS(Attd_Sheet[Student ID],Attd_Sheet[[#This Row],[Student ID]])</f>
        <v>0</v>
      </c>
      <c r="B2886" s="13"/>
      <c r="C2886" s="13"/>
      <c r="D2886" s="76"/>
      <c r="E2886" s="75"/>
      <c r="F2886" s="15"/>
      <c r="G2886" s="78"/>
      <c r="H2886" s="15"/>
      <c r="I2886" s="15"/>
      <c r="J2886" s="77"/>
      <c r="K2886" s="4"/>
      <c r="L2886" s="4"/>
      <c r="M2886" s="4"/>
      <c r="N2886" s="185"/>
      <c r="O2886" s="4"/>
      <c r="P2886" s="4"/>
      <c r="Q2886" s="4"/>
      <c r="R2886" s="4"/>
      <c r="S2886" s="4"/>
      <c r="T2886" s="4"/>
      <c r="U2886" s="4"/>
      <c r="V2886" s="4"/>
      <c r="W2886" s="185"/>
      <c r="X2886" s="4"/>
      <c r="Y2886" s="4"/>
      <c r="Z2886" s="4"/>
      <c r="AA2886" s="4"/>
      <c r="AB2886" s="4"/>
      <c r="AC2886" s="4"/>
      <c r="AD2886" s="4"/>
      <c r="AE2886" s="236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5">
        <f ca="1">COUNTIFS(INDIRECT(Data!$J$2),"&lt;&gt;")</f>
        <v>0</v>
      </c>
      <c r="AQ2886" s="45">
        <f ca="1">COUNTIFS(INDIRECT(Data!$J$2),"P")</f>
        <v>0</v>
      </c>
      <c r="AR2886" s="45">
        <f ca="1">COUNTIFS(INDIRECT(Data!$J$2),"A")</f>
        <v>0</v>
      </c>
      <c r="AS2886" s="46">
        <f ca="1">COUNTIFS(INDIRECT(Data!$J$2),"L")</f>
        <v>0</v>
      </c>
      <c r="AT2886" s="47" t="str">
        <f ca="1">IFERROR(Attd_Sheet[[#This Row],[Classes Attended]]/Attd_Sheet[[#This Row],[Column1]],"")</f>
        <v/>
      </c>
      <c r="AU2886" s="26"/>
    </row>
    <row r="2887" spans="1:47" hidden="1" x14ac:dyDescent="0.25">
      <c r="A2887" s="42">
        <f>COUNTIFS(Attd_Sheet[Student ID],Attd_Sheet[[#This Row],[Student ID]])</f>
        <v>0</v>
      </c>
      <c r="B2887" s="13"/>
      <c r="C2887" s="13"/>
      <c r="D2887" s="76"/>
      <c r="E2887" s="75"/>
      <c r="F2887" s="15"/>
      <c r="G2887" s="78"/>
      <c r="H2887" s="15"/>
      <c r="I2887" s="15"/>
      <c r="J2887" s="77"/>
      <c r="K2887" s="4"/>
      <c r="L2887" s="4"/>
      <c r="M2887" s="4"/>
      <c r="N2887" s="185"/>
      <c r="O2887" s="4"/>
      <c r="P2887" s="4"/>
      <c r="Q2887" s="4"/>
      <c r="R2887" s="4"/>
      <c r="S2887" s="4"/>
      <c r="T2887" s="4"/>
      <c r="U2887" s="4"/>
      <c r="V2887" s="4"/>
      <c r="W2887" s="185"/>
      <c r="X2887" s="4"/>
      <c r="Y2887" s="4"/>
      <c r="Z2887" s="4"/>
      <c r="AA2887" s="4"/>
      <c r="AB2887" s="4"/>
      <c r="AC2887" s="4"/>
      <c r="AD2887" s="4"/>
      <c r="AE2887" s="236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5">
        <f ca="1">COUNTIFS(INDIRECT(Data!$J$2),"&lt;&gt;")</f>
        <v>0</v>
      </c>
      <c r="AQ2887" s="45">
        <f ca="1">COUNTIFS(INDIRECT(Data!$J$2),"P")</f>
        <v>0</v>
      </c>
      <c r="AR2887" s="45">
        <f ca="1">COUNTIFS(INDIRECT(Data!$J$2),"A")</f>
        <v>0</v>
      </c>
      <c r="AS2887" s="46">
        <f ca="1">COUNTIFS(INDIRECT(Data!$J$2),"L")</f>
        <v>0</v>
      </c>
      <c r="AT2887" s="47" t="str">
        <f ca="1">IFERROR(Attd_Sheet[[#This Row],[Classes Attended]]/Attd_Sheet[[#This Row],[Column1]],"")</f>
        <v/>
      </c>
      <c r="AU2887" s="26"/>
    </row>
    <row r="2888" spans="1:47" hidden="1" x14ac:dyDescent="0.25">
      <c r="A2888" s="42">
        <f>COUNTIFS(Attd_Sheet[Student ID],Attd_Sheet[[#This Row],[Student ID]])</f>
        <v>0</v>
      </c>
      <c r="B2888" s="13"/>
      <c r="C2888" s="13"/>
      <c r="D2888" s="76"/>
      <c r="E2888" s="75"/>
      <c r="F2888" s="15"/>
      <c r="G2888" s="78"/>
      <c r="H2888" s="15"/>
      <c r="I2888" s="15"/>
      <c r="J2888" s="77"/>
      <c r="K2888" s="4"/>
      <c r="L2888" s="4"/>
      <c r="M2888" s="4"/>
      <c r="N2888" s="185"/>
      <c r="O2888" s="4"/>
      <c r="P2888" s="4"/>
      <c r="Q2888" s="4"/>
      <c r="R2888" s="4"/>
      <c r="S2888" s="4"/>
      <c r="T2888" s="4"/>
      <c r="U2888" s="4"/>
      <c r="V2888" s="4"/>
      <c r="W2888" s="185"/>
      <c r="X2888" s="4"/>
      <c r="Y2888" s="4"/>
      <c r="Z2888" s="4"/>
      <c r="AA2888" s="4"/>
      <c r="AB2888" s="4"/>
      <c r="AC2888" s="4"/>
      <c r="AD2888" s="4"/>
      <c r="AE2888" s="236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5">
        <f ca="1">COUNTIFS(INDIRECT(Data!$J$2),"&lt;&gt;")</f>
        <v>0</v>
      </c>
      <c r="AQ2888" s="45">
        <f ca="1">COUNTIFS(INDIRECT(Data!$J$2),"P")</f>
        <v>0</v>
      </c>
      <c r="AR2888" s="45">
        <f ca="1">COUNTIFS(INDIRECT(Data!$J$2),"A")</f>
        <v>0</v>
      </c>
      <c r="AS2888" s="46">
        <f ca="1">COUNTIFS(INDIRECT(Data!$J$2),"L")</f>
        <v>0</v>
      </c>
      <c r="AT2888" s="47" t="str">
        <f ca="1">IFERROR(Attd_Sheet[[#This Row],[Classes Attended]]/Attd_Sheet[[#This Row],[Column1]],"")</f>
        <v/>
      </c>
      <c r="AU2888" s="26"/>
    </row>
    <row r="2889" spans="1:47" hidden="1" x14ac:dyDescent="0.25">
      <c r="A2889" s="42">
        <f>COUNTIFS(Attd_Sheet[Student ID],Attd_Sheet[[#This Row],[Student ID]])</f>
        <v>0</v>
      </c>
      <c r="B2889" s="13"/>
      <c r="C2889" s="13"/>
      <c r="D2889" s="76"/>
      <c r="E2889" s="75"/>
      <c r="F2889" s="15"/>
      <c r="G2889" s="78"/>
      <c r="H2889" s="15"/>
      <c r="I2889" s="15"/>
      <c r="J2889" s="77"/>
      <c r="K2889" s="4"/>
      <c r="L2889" s="4"/>
      <c r="M2889" s="4"/>
      <c r="N2889" s="185"/>
      <c r="O2889" s="4"/>
      <c r="P2889" s="4"/>
      <c r="Q2889" s="4"/>
      <c r="R2889" s="4"/>
      <c r="S2889" s="4"/>
      <c r="T2889" s="4"/>
      <c r="U2889" s="4"/>
      <c r="V2889" s="4"/>
      <c r="W2889" s="185"/>
      <c r="X2889" s="4"/>
      <c r="Y2889" s="4"/>
      <c r="Z2889" s="4"/>
      <c r="AA2889" s="4"/>
      <c r="AB2889" s="4"/>
      <c r="AC2889" s="4"/>
      <c r="AD2889" s="4"/>
      <c r="AE2889" s="236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5">
        <f ca="1">COUNTIFS(INDIRECT(Data!$J$2),"&lt;&gt;")</f>
        <v>0</v>
      </c>
      <c r="AQ2889" s="45">
        <f ca="1">COUNTIFS(INDIRECT(Data!$J$2),"P")</f>
        <v>0</v>
      </c>
      <c r="AR2889" s="45">
        <f ca="1">COUNTIFS(INDIRECT(Data!$J$2),"A")</f>
        <v>0</v>
      </c>
      <c r="AS2889" s="46">
        <f ca="1">COUNTIFS(INDIRECT(Data!$J$2),"L")</f>
        <v>0</v>
      </c>
      <c r="AT2889" s="47" t="str">
        <f ca="1">IFERROR(Attd_Sheet[[#This Row],[Classes Attended]]/Attd_Sheet[[#This Row],[Column1]],"")</f>
        <v/>
      </c>
      <c r="AU2889" s="26"/>
    </row>
    <row r="2890" spans="1:47" hidden="1" x14ac:dyDescent="0.25">
      <c r="A2890" s="42">
        <f>COUNTIFS(Attd_Sheet[Student ID],Attd_Sheet[[#This Row],[Student ID]])</f>
        <v>0</v>
      </c>
      <c r="B2890" s="13"/>
      <c r="C2890" s="13"/>
      <c r="D2890" s="76"/>
      <c r="E2890" s="75"/>
      <c r="F2890" s="15"/>
      <c r="G2890" s="78"/>
      <c r="H2890" s="15"/>
      <c r="I2890" s="15"/>
      <c r="J2890" s="77"/>
      <c r="K2890" s="4"/>
      <c r="L2890" s="4"/>
      <c r="M2890" s="4"/>
      <c r="N2890" s="185"/>
      <c r="O2890" s="4"/>
      <c r="P2890" s="4"/>
      <c r="Q2890" s="4"/>
      <c r="R2890" s="4"/>
      <c r="S2890" s="4"/>
      <c r="T2890" s="4"/>
      <c r="U2890" s="4"/>
      <c r="V2890" s="4"/>
      <c r="W2890" s="185"/>
      <c r="X2890" s="4"/>
      <c r="Y2890" s="4"/>
      <c r="Z2890" s="4"/>
      <c r="AA2890" s="4"/>
      <c r="AB2890" s="4"/>
      <c r="AC2890" s="4"/>
      <c r="AD2890" s="4"/>
      <c r="AE2890" s="236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5">
        <f ca="1">COUNTIFS(INDIRECT(Data!$J$2),"&lt;&gt;")</f>
        <v>0</v>
      </c>
      <c r="AQ2890" s="45">
        <f ca="1">COUNTIFS(INDIRECT(Data!$J$2),"P")</f>
        <v>0</v>
      </c>
      <c r="AR2890" s="45">
        <f ca="1">COUNTIFS(INDIRECT(Data!$J$2),"A")</f>
        <v>0</v>
      </c>
      <c r="AS2890" s="46">
        <f ca="1">COUNTIFS(INDIRECT(Data!$J$2),"L")</f>
        <v>0</v>
      </c>
      <c r="AT2890" s="47" t="str">
        <f ca="1">IFERROR(Attd_Sheet[[#This Row],[Classes Attended]]/Attd_Sheet[[#This Row],[Column1]],"")</f>
        <v/>
      </c>
      <c r="AU2890" s="26"/>
    </row>
    <row r="2891" spans="1:47" hidden="1" x14ac:dyDescent="0.25">
      <c r="A2891" s="42">
        <f>COUNTIFS(Attd_Sheet[Student ID],Attd_Sheet[[#This Row],[Student ID]])</f>
        <v>0</v>
      </c>
      <c r="B2891" s="13"/>
      <c r="C2891" s="13"/>
      <c r="D2891" s="76"/>
      <c r="E2891" s="75"/>
      <c r="F2891" s="15"/>
      <c r="G2891" s="78"/>
      <c r="H2891" s="15"/>
      <c r="I2891" s="15"/>
      <c r="J2891" s="77"/>
      <c r="K2891" s="4"/>
      <c r="L2891" s="4"/>
      <c r="M2891" s="4"/>
      <c r="N2891" s="185"/>
      <c r="O2891" s="4"/>
      <c r="P2891" s="4"/>
      <c r="Q2891" s="4"/>
      <c r="R2891" s="4"/>
      <c r="S2891" s="4"/>
      <c r="T2891" s="4"/>
      <c r="U2891" s="4"/>
      <c r="V2891" s="4"/>
      <c r="W2891" s="185"/>
      <c r="X2891" s="4"/>
      <c r="Y2891" s="4"/>
      <c r="Z2891" s="4"/>
      <c r="AA2891" s="4"/>
      <c r="AB2891" s="4"/>
      <c r="AC2891" s="4"/>
      <c r="AD2891" s="4"/>
      <c r="AE2891" s="236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5">
        <f ca="1">COUNTIFS(INDIRECT(Data!$J$2),"&lt;&gt;")</f>
        <v>0</v>
      </c>
      <c r="AQ2891" s="45">
        <f ca="1">COUNTIFS(INDIRECT(Data!$J$2),"P")</f>
        <v>0</v>
      </c>
      <c r="AR2891" s="45">
        <f ca="1">COUNTIFS(INDIRECT(Data!$J$2),"A")</f>
        <v>0</v>
      </c>
      <c r="AS2891" s="46">
        <f ca="1">COUNTIFS(INDIRECT(Data!$J$2),"L")</f>
        <v>0</v>
      </c>
      <c r="AT2891" s="47" t="str">
        <f ca="1">IFERROR(Attd_Sheet[[#This Row],[Classes Attended]]/Attd_Sheet[[#This Row],[Column1]],"")</f>
        <v/>
      </c>
      <c r="AU2891" s="26"/>
    </row>
    <row r="2892" spans="1:47" hidden="1" x14ac:dyDescent="0.25">
      <c r="A2892" s="42">
        <f>COUNTIFS(Attd_Sheet[Student ID],Attd_Sheet[[#This Row],[Student ID]])</f>
        <v>0</v>
      </c>
      <c r="B2892" s="13"/>
      <c r="C2892" s="13"/>
      <c r="D2892" s="76"/>
      <c r="E2892" s="75"/>
      <c r="F2892" s="15"/>
      <c r="G2892" s="78"/>
      <c r="H2892" s="15"/>
      <c r="I2892" s="15"/>
      <c r="J2892" s="77"/>
      <c r="K2892" s="4"/>
      <c r="L2892" s="4"/>
      <c r="M2892" s="4"/>
      <c r="N2892" s="185"/>
      <c r="O2892" s="4"/>
      <c r="P2892" s="4"/>
      <c r="Q2892" s="4"/>
      <c r="R2892" s="4"/>
      <c r="S2892" s="4"/>
      <c r="T2892" s="4"/>
      <c r="U2892" s="4"/>
      <c r="V2892" s="4"/>
      <c r="W2892" s="185"/>
      <c r="X2892" s="4"/>
      <c r="Y2892" s="4"/>
      <c r="Z2892" s="4"/>
      <c r="AA2892" s="4"/>
      <c r="AB2892" s="4"/>
      <c r="AC2892" s="4"/>
      <c r="AD2892" s="4"/>
      <c r="AE2892" s="236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5">
        <f ca="1">COUNTIFS(INDIRECT(Data!$J$2),"&lt;&gt;")</f>
        <v>0</v>
      </c>
      <c r="AQ2892" s="45">
        <f ca="1">COUNTIFS(INDIRECT(Data!$J$2),"P")</f>
        <v>0</v>
      </c>
      <c r="AR2892" s="45">
        <f ca="1">COUNTIFS(INDIRECT(Data!$J$2),"A")</f>
        <v>0</v>
      </c>
      <c r="AS2892" s="46">
        <f ca="1">COUNTIFS(INDIRECT(Data!$J$2),"L")</f>
        <v>0</v>
      </c>
      <c r="AT2892" s="47" t="str">
        <f ca="1">IFERROR(Attd_Sheet[[#This Row],[Classes Attended]]/Attd_Sheet[[#This Row],[Column1]],"")</f>
        <v/>
      </c>
      <c r="AU2892" s="26"/>
    </row>
    <row r="2893" spans="1:47" hidden="1" x14ac:dyDescent="0.25">
      <c r="A2893" s="42">
        <f>COUNTIFS(Attd_Sheet[Student ID],Attd_Sheet[[#This Row],[Student ID]])</f>
        <v>0</v>
      </c>
      <c r="B2893" s="13"/>
      <c r="C2893" s="13"/>
      <c r="D2893" s="76"/>
      <c r="E2893" s="75"/>
      <c r="F2893" s="15"/>
      <c r="G2893" s="78"/>
      <c r="H2893" s="15"/>
      <c r="I2893" s="15"/>
      <c r="J2893" s="77"/>
      <c r="K2893" s="4"/>
      <c r="L2893" s="4"/>
      <c r="M2893" s="4"/>
      <c r="N2893" s="185"/>
      <c r="O2893" s="4"/>
      <c r="P2893" s="4"/>
      <c r="Q2893" s="4"/>
      <c r="R2893" s="4"/>
      <c r="S2893" s="4"/>
      <c r="T2893" s="4"/>
      <c r="U2893" s="4"/>
      <c r="V2893" s="4"/>
      <c r="W2893" s="185"/>
      <c r="X2893" s="4"/>
      <c r="Y2893" s="4"/>
      <c r="Z2893" s="4"/>
      <c r="AA2893" s="4"/>
      <c r="AB2893" s="4"/>
      <c r="AC2893" s="4"/>
      <c r="AD2893" s="4"/>
      <c r="AE2893" s="236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5">
        <f ca="1">COUNTIFS(INDIRECT(Data!$J$2),"&lt;&gt;")</f>
        <v>0</v>
      </c>
      <c r="AQ2893" s="45">
        <f ca="1">COUNTIFS(INDIRECT(Data!$J$2),"P")</f>
        <v>0</v>
      </c>
      <c r="AR2893" s="45">
        <f ca="1">COUNTIFS(INDIRECT(Data!$J$2),"A")</f>
        <v>0</v>
      </c>
      <c r="AS2893" s="46">
        <f ca="1">COUNTIFS(INDIRECT(Data!$J$2),"L")</f>
        <v>0</v>
      </c>
      <c r="AT2893" s="47" t="str">
        <f ca="1">IFERROR(Attd_Sheet[[#This Row],[Classes Attended]]/Attd_Sheet[[#This Row],[Column1]],"")</f>
        <v/>
      </c>
      <c r="AU2893" s="26"/>
    </row>
    <row r="2894" spans="1:47" hidden="1" x14ac:dyDescent="0.25">
      <c r="A2894" s="42">
        <f>COUNTIFS(Attd_Sheet[Student ID],Attd_Sheet[[#This Row],[Student ID]])</f>
        <v>0</v>
      </c>
      <c r="B2894" s="13"/>
      <c r="C2894" s="13"/>
      <c r="D2894" s="76"/>
      <c r="E2894" s="75"/>
      <c r="F2894" s="15"/>
      <c r="G2894" s="78"/>
      <c r="H2894" s="15"/>
      <c r="I2894" s="15"/>
      <c r="J2894" s="77"/>
      <c r="K2894" s="4"/>
      <c r="L2894" s="4"/>
      <c r="M2894" s="4"/>
      <c r="N2894" s="185"/>
      <c r="O2894" s="4"/>
      <c r="P2894" s="4"/>
      <c r="Q2894" s="4"/>
      <c r="R2894" s="4"/>
      <c r="S2894" s="4"/>
      <c r="T2894" s="4"/>
      <c r="U2894" s="4"/>
      <c r="V2894" s="4"/>
      <c r="W2894" s="185"/>
      <c r="X2894" s="4"/>
      <c r="Y2894" s="4"/>
      <c r="Z2894" s="4"/>
      <c r="AA2894" s="4"/>
      <c r="AB2894" s="4"/>
      <c r="AC2894" s="4"/>
      <c r="AD2894" s="4"/>
      <c r="AE2894" s="236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5">
        <f ca="1">COUNTIFS(INDIRECT(Data!$J$2),"&lt;&gt;")</f>
        <v>0</v>
      </c>
      <c r="AQ2894" s="45">
        <f ca="1">COUNTIFS(INDIRECT(Data!$J$2),"P")</f>
        <v>0</v>
      </c>
      <c r="AR2894" s="45">
        <f ca="1">COUNTIFS(INDIRECT(Data!$J$2),"A")</f>
        <v>0</v>
      </c>
      <c r="AS2894" s="46">
        <f ca="1">COUNTIFS(INDIRECT(Data!$J$2),"L")</f>
        <v>0</v>
      </c>
      <c r="AT2894" s="47" t="str">
        <f ca="1">IFERROR(Attd_Sheet[[#This Row],[Classes Attended]]/Attd_Sheet[[#This Row],[Column1]],"")</f>
        <v/>
      </c>
      <c r="AU2894" s="26"/>
    </row>
    <row r="2895" spans="1:47" hidden="1" x14ac:dyDescent="0.25">
      <c r="A2895" s="42">
        <f>COUNTIFS(Attd_Sheet[Student ID],Attd_Sheet[[#This Row],[Student ID]])</f>
        <v>0</v>
      </c>
      <c r="B2895" s="13"/>
      <c r="C2895" s="13"/>
      <c r="D2895" s="76"/>
      <c r="E2895" s="75"/>
      <c r="F2895" s="15"/>
      <c r="G2895" s="78"/>
      <c r="H2895" s="15"/>
      <c r="I2895" s="15"/>
      <c r="J2895" s="77"/>
      <c r="K2895" s="4"/>
      <c r="L2895" s="4"/>
      <c r="M2895" s="4"/>
      <c r="N2895" s="185"/>
      <c r="O2895" s="4"/>
      <c r="P2895" s="4"/>
      <c r="Q2895" s="4"/>
      <c r="R2895" s="4"/>
      <c r="S2895" s="4"/>
      <c r="T2895" s="4"/>
      <c r="U2895" s="4"/>
      <c r="V2895" s="4"/>
      <c r="W2895" s="185"/>
      <c r="X2895" s="4"/>
      <c r="Y2895" s="4"/>
      <c r="Z2895" s="4"/>
      <c r="AA2895" s="4"/>
      <c r="AB2895" s="4"/>
      <c r="AC2895" s="4"/>
      <c r="AD2895" s="4"/>
      <c r="AE2895" s="236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5">
        <f ca="1">COUNTIFS(INDIRECT(Data!$J$2),"&lt;&gt;")</f>
        <v>0</v>
      </c>
      <c r="AQ2895" s="45">
        <f ca="1">COUNTIFS(INDIRECT(Data!$J$2),"P")</f>
        <v>0</v>
      </c>
      <c r="AR2895" s="45">
        <f ca="1">COUNTIFS(INDIRECT(Data!$J$2),"A")</f>
        <v>0</v>
      </c>
      <c r="AS2895" s="46">
        <f ca="1">COUNTIFS(INDIRECT(Data!$J$2),"L")</f>
        <v>0</v>
      </c>
      <c r="AT2895" s="47" t="str">
        <f ca="1">IFERROR(Attd_Sheet[[#This Row],[Classes Attended]]/Attd_Sheet[[#This Row],[Column1]],"")</f>
        <v/>
      </c>
      <c r="AU2895" s="26"/>
    </row>
    <row r="2896" spans="1:47" hidden="1" x14ac:dyDescent="0.25">
      <c r="A2896" s="42">
        <f>COUNTIFS(Attd_Sheet[Student ID],Attd_Sheet[[#This Row],[Student ID]])</f>
        <v>0</v>
      </c>
      <c r="B2896" s="13"/>
      <c r="C2896" s="13"/>
      <c r="D2896" s="76"/>
      <c r="E2896" s="75"/>
      <c r="F2896" s="15"/>
      <c r="G2896" s="78"/>
      <c r="H2896" s="15"/>
      <c r="I2896" s="15"/>
      <c r="J2896" s="77"/>
      <c r="K2896" s="4"/>
      <c r="L2896" s="4"/>
      <c r="M2896" s="4"/>
      <c r="N2896" s="185"/>
      <c r="O2896" s="4"/>
      <c r="P2896" s="4"/>
      <c r="Q2896" s="4"/>
      <c r="R2896" s="4"/>
      <c r="S2896" s="4"/>
      <c r="T2896" s="4"/>
      <c r="U2896" s="4"/>
      <c r="V2896" s="4"/>
      <c r="W2896" s="185"/>
      <c r="X2896" s="4"/>
      <c r="Y2896" s="4"/>
      <c r="Z2896" s="4"/>
      <c r="AA2896" s="4"/>
      <c r="AB2896" s="4"/>
      <c r="AC2896" s="4"/>
      <c r="AD2896" s="4"/>
      <c r="AE2896" s="236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5">
        <f ca="1">COUNTIFS(INDIRECT(Data!$J$2),"&lt;&gt;")</f>
        <v>0</v>
      </c>
      <c r="AQ2896" s="45">
        <f ca="1">COUNTIFS(INDIRECT(Data!$J$2),"P")</f>
        <v>0</v>
      </c>
      <c r="AR2896" s="45">
        <f ca="1">COUNTIFS(INDIRECT(Data!$J$2),"A")</f>
        <v>0</v>
      </c>
      <c r="AS2896" s="46">
        <f ca="1">COUNTIFS(INDIRECT(Data!$J$2),"L")</f>
        <v>0</v>
      </c>
      <c r="AT2896" s="47" t="str">
        <f ca="1">IFERROR(Attd_Sheet[[#This Row],[Classes Attended]]/Attd_Sheet[[#This Row],[Column1]],"")</f>
        <v/>
      </c>
      <c r="AU2896" s="26"/>
    </row>
    <row r="2897" spans="1:47" hidden="1" x14ac:dyDescent="0.25">
      <c r="A2897" s="42">
        <f>COUNTIFS(Attd_Sheet[Student ID],Attd_Sheet[[#This Row],[Student ID]])</f>
        <v>0</v>
      </c>
      <c r="B2897" s="13"/>
      <c r="C2897" s="13"/>
      <c r="D2897" s="76"/>
      <c r="E2897" s="75"/>
      <c r="F2897" s="15"/>
      <c r="G2897" s="78"/>
      <c r="H2897" s="15"/>
      <c r="I2897" s="15"/>
      <c r="J2897" s="77"/>
      <c r="K2897" s="4"/>
      <c r="L2897" s="4"/>
      <c r="M2897" s="4"/>
      <c r="N2897" s="185"/>
      <c r="O2897" s="4"/>
      <c r="P2897" s="4"/>
      <c r="Q2897" s="4"/>
      <c r="R2897" s="4"/>
      <c r="S2897" s="4"/>
      <c r="T2897" s="4"/>
      <c r="U2897" s="4"/>
      <c r="V2897" s="4"/>
      <c r="W2897" s="185"/>
      <c r="X2897" s="4"/>
      <c r="Y2897" s="4"/>
      <c r="Z2897" s="4"/>
      <c r="AA2897" s="4"/>
      <c r="AB2897" s="4"/>
      <c r="AC2897" s="4"/>
      <c r="AD2897" s="4"/>
      <c r="AE2897" s="236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5">
        <f ca="1">COUNTIFS(INDIRECT(Data!$J$2),"&lt;&gt;")</f>
        <v>0</v>
      </c>
      <c r="AQ2897" s="45">
        <f ca="1">COUNTIFS(INDIRECT(Data!$J$2),"P")</f>
        <v>0</v>
      </c>
      <c r="AR2897" s="45">
        <f ca="1">COUNTIFS(INDIRECT(Data!$J$2),"A")</f>
        <v>0</v>
      </c>
      <c r="AS2897" s="46">
        <f ca="1">COUNTIFS(INDIRECT(Data!$J$2),"L")</f>
        <v>0</v>
      </c>
      <c r="AT2897" s="47" t="str">
        <f ca="1">IFERROR(Attd_Sheet[[#This Row],[Classes Attended]]/Attd_Sheet[[#This Row],[Column1]],"")</f>
        <v/>
      </c>
      <c r="AU2897" s="26"/>
    </row>
    <row r="2898" spans="1:47" hidden="1" x14ac:dyDescent="0.25">
      <c r="A2898" s="42">
        <f>COUNTIFS(Attd_Sheet[Student ID],Attd_Sheet[[#This Row],[Student ID]])</f>
        <v>0</v>
      </c>
      <c r="B2898" s="13"/>
      <c r="C2898" s="13"/>
      <c r="D2898" s="76"/>
      <c r="E2898" s="75"/>
      <c r="F2898" s="15"/>
      <c r="G2898" s="78"/>
      <c r="H2898" s="15"/>
      <c r="I2898" s="15"/>
      <c r="J2898" s="77"/>
      <c r="K2898" s="4"/>
      <c r="L2898" s="4"/>
      <c r="M2898" s="4"/>
      <c r="N2898" s="185"/>
      <c r="O2898" s="4"/>
      <c r="P2898" s="4"/>
      <c r="Q2898" s="4"/>
      <c r="R2898" s="4"/>
      <c r="S2898" s="4"/>
      <c r="T2898" s="4"/>
      <c r="U2898" s="4"/>
      <c r="V2898" s="4"/>
      <c r="W2898" s="185"/>
      <c r="X2898" s="4"/>
      <c r="Y2898" s="4"/>
      <c r="Z2898" s="4"/>
      <c r="AA2898" s="4"/>
      <c r="AB2898" s="4"/>
      <c r="AC2898" s="4"/>
      <c r="AD2898" s="4"/>
      <c r="AE2898" s="236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5">
        <f ca="1">COUNTIFS(INDIRECT(Data!$J$2),"&lt;&gt;")</f>
        <v>0</v>
      </c>
      <c r="AQ2898" s="45">
        <f ca="1">COUNTIFS(INDIRECT(Data!$J$2),"P")</f>
        <v>0</v>
      </c>
      <c r="AR2898" s="45">
        <f ca="1">COUNTIFS(INDIRECT(Data!$J$2),"A")</f>
        <v>0</v>
      </c>
      <c r="AS2898" s="46">
        <f ca="1">COUNTIFS(INDIRECT(Data!$J$2),"L")</f>
        <v>0</v>
      </c>
      <c r="AT2898" s="47" t="str">
        <f ca="1">IFERROR(Attd_Sheet[[#This Row],[Classes Attended]]/Attd_Sheet[[#This Row],[Column1]],"")</f>
        <v/>
      </c>
      <c r="AU2898" s="26"/>
    </row>
    <row r="2899" spans="1:47" hidden="1" x14ac:dyDescent="0.25">
      <c r="A2899" s="42">
        <f>COUNTIFS(Attd_Sheet[Student ID],Attd_Sheet[[#This Row],[Student ID]])</f>
        <v>0</v>
      </c>
      <c r="B2899" s="13"/>
      <c r="C2899" s="13"/>
      <c r="D2899" s="76"/>
      <c r="E2899" s="75"/>
      <c r="F2899" s="15"/>
      <c r="G2899" s="78"/>
      <c r="H2899" s="15"/>
      <c r="I2899" s="15"/>
      <c r="J2899" s="77"/>
      <c r="K2899" s="4"/>
      <c r="L2899" s="4"/>
      <c r="M2899" s="4"/>
      <c r="N2899" s="185"/>
      <c r="O2899" s="4"/>
      <c r="P2899" s="4"/>
      <c r="Q2899" s="4"/>
      <c r="R2899" s="4"/>
      <c r="S2899" s="4"/>
      <c r="T2899" s="4"/>
      <c r="U2899" s="4"/>
      <c r="V2899" s="4"/>
      <c r="W2899" s="185"/>
      <c r="X2899" s="4"/>
      <c r="Y2899" s="4"/>
      <c r="Z2899" s="4"/>
      <c r="AA2899" s="4"/>
      <c r="AB2899" s="4"/>
      <c r="AC2899" s="4"/>
      <c r="AD2899" s="4"/>
      <c r="AE2899" s="236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5">
        <f ca="1">COUNTIFS(INDIRECT(Data!$J$2),"&lt;&gt;")</f>
        <v>0</v>
      </c>
      <c r="AQ2899" s="45">
        <f ca="1">COUNTIFS(INDIRECT(Data!$J$2),"P")</f>
        <v>0</v>
      </c>
      <c r="AR2899" s="45">
        <f ca="1">COUNTIFS(INDIRECT(Data!$J$2),"A")</f>
        <v>0</v>
      </c>
      <c r="AS2899" s="46">
        <f ca="1">COUNTIFS(INDIRECT(Data!$J$2),"L")</f>
        <v>0</v>
      </c>
      <c r="AT2899" s="47" t="str">
        <f ca="1">IFERROR(Attd_Sheet[[#This Row],[Classes Attended]]/Attd_Sheet[[#This Row],[Column1]],"")</f>
        <v/>
      </c>
      <c r="AU2899" s="26"/>
    </row>
    <row r="2900" spans="1:47" hidden="1" x14ac:dyDescent="0.25">
      <c r="A2900" s="42">
        <f>COUNTIFS(Attd_Sheet[Student ID],Attd_Sheet[[#This Row],[Student ID]])</f>
        <v>0</v>
      </c>
      <c r="B2900" s="13"/>
      <c r="C2900" s="13"/>
      <c r="D2900" s="76"/>
      <c r="E2900" s="75"/>
      <c r="F2900" s="15"/>
      <c r="G2900" s="78"/>
      <c r="H2900" s="15"/>
      <c r="I2900" s="15"/>
      <c r="J2900" s="77"/>
      <c r="K2900" s="4"/>
      <c r="L2900" s="4"/>
      <c r="M2900" s="4"/>
      <c r="N2900" s="185"/>
      <c r="O2900" s="4"/>
      <c r="P2900" s="4"/>
      <c r="Q2900" s="4"/>
      <c r="R2900" s="4"/>
      <c r="S2900" s="4"/>
      <c r="T2900" s="4"/>
      <c r="U2900" s="4"/>
      <c r="V2900" s="4"/>
      <c r="W2900" s="185"/>
      <c r="X2900" s="4"/>
      <c r="Y2900" s="4"/>
      <c r="Z2900" s="4"/>
      <c r="AA2900" s="4"/>
      <c r="AB2900" s="4"/>
      <c r="AC2900" s="4"/>
      <c r="AD2900" s="4"/>
      <c r="AE2900" s="236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5">
        <f ca="1">COUNTIFS(INDIRECT(Data!$J$2),"&lt;&gt;")</f>
        <v>0</v>
      </c>
      <c r="AQ2900" s="45">
        <f ca="1">COUNTIFS(INDIRECT(Data!$J$2),"P")</f>
        <v>0</v>
      </c>
      <c r="AR2900" s="45">
        <f ca="1">COUNTIFS(INDIRECT(Data!$J$2),"A")</f>
        <v>0</v>
      </c>
      <c r="AS2900" s="46">
        <f ca="1">COUNTIFS(INDIRECT(Data!$J$2),"L")</f>
        <v>0</v>
      </c>
      <c r="AT2900" s="47" t="str">
        <f ca="1">IFERROR(Attd_Sheet[[#This Row],[Classes Attended]]/Attd_Sheet[[#This Row],[Column1]],"")</f>
        <v/>
      </c>
      <c r="AU2900" s="26"/>
    </row>
    <row r="2901" spans="1:47" hidden="1" x14ac:dyDescent="0.25">
      <c r="A2901" s="42">
        <f>COUNTIFS(Attd_Sheet[Student ID],Attd_Sheet[[#This Row],[Student ID]])</f>
        <v>0</v>
      </c>
      <c r="B2901" s="13"/>
      <c r="C2901" s="13"/>
      <c r="D2901" s="76"/>
      <c r="E2901" s="75"/>
      <c r="F2901" s="15"/>
      <c r="G2901" s="78"/>
      <c r="H2901" s="15"/>
      <c r="I2901" s="15"/>
      <c r="J2901" s="77"/>
      <c r="K2901" s="4"/>
      <c r="L2901" s="4"/>
      <c r="M2901" s="4"/>
      <c r="N2901" s="185"/>
      <c r="O2901" s="4"/>
      <c r="P2901" s="4"/>
      <c r="Q2901" s="4"/>
      <c r="R2901" s="4"/>
      <c r="S2901" s="4"/>
      <c r="T2901" s="4"/>
      <c r="U2901" s="4"/>
      <c r="V2901" s="4"/>
      <c r="W2901" s="185"/>
      <c r="X2901" s="4"/>
      <c r="Y2901" s="4"/>
      <c r="Z2901" s="4"/>
      <c r="AA2901" s="4"/>
      <c r="AB2901" s="4"/>
      <c r="AC2901" s="4"/>
      <c r="AD2901" s="4"/>
      <c r="AE2901" s="236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5">
        <f ca="1">COUNTIFS(INDIRECT(Data!$J$2),"&lt;&gt;")</f>
        <v>0</v>
      </c>
      <c r="AQ2901" s="45">
        <f ca="1">COUNTIFS(INDIRECT(Data!$J$2),"P")</f>
        <v>0</v>
      </c>
      <c r="AR2901" s="45">
        <f ca="1">COUNTIFS(INDIRECT(Data!$J$2),"A")</f>
        <v>0</v>
      </c>
      <c r="AS2901" s="46">
        <f ca="1">COUNTIFS(INDIRECT(Data!$J$2),"L")</f>
        <v>0</v>
      </c>
      <c r="AT2901" s="47" t="str">
        <f ca="1">IFERROR(Attd_Sheet[[#This Row],[Classes Attended]]/Attd_Sheet[[#This Row],[Column1]],"")</f>
        <v/>
      </c>
      <c r="AU2901" s="26"/>
    </row>
    <row r="2902" spans="1:47" hidden="1" x14ac:dyDescent="0.25">
      <c r="A2902" s="42">
        <f>COUNTIFS(Attd_Sheet[Student ID],Attd_Sheet[[#This Row],[Student ID]])</f>
        <v>0</v>
      </c>
      <c r="B2902" s="13"/>
      <c r="C2902" s="13"/>
      <c r="D2902" s="76"/>
      <c r="E2902" s="75"/>
      <c r="F2902" s="15"/>
      <c r="G2902" s="78"/>
      <c r="H2902" s="15"/>
      <c r="I2902" s="15"/>
      <c r="J2902" s="77"/>
      <c r="K2902" s="4"/>
      <c r="L2902" s="4"/>
      <c r="M2902" s="4"/>
      <c r="N2902" s="185"/>
      <c r="O2902" s="4"/>
      <c r="P2902" s="4"/>
      <c r="Q2902" s="4"/>
      <c r="R2902" s="4"/>
      <c r="S2902" s="4"/>
      <c r="T2902" s="4"/>
      <c r="U2902" s="4"/>
      <c r="V2902" s="4"/>
      <c r="W2902" s="185"/>
      <c r="X2902" s="4"/>
      <c r="Y2902" s="4"/>
      <c r="Z2902" s="4"/>
      <c r="AA2902" s="4"/>
      <c r="AB2902" s="4"/>
      <c r="AC2902" s="4"/>
      <c r="AD2902" s="4"/>
      <c r="AE2902" s="236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5">
        <f ca="1">COUNTIFS(INDIRECT(Data!$J$2),"&lt;&gt;")</f>
        <v>0</v>
      </c>
      <c r="AQ2902" s="45">
        <f ca="1">COUNTIFS(INDIRECT(Data!$J$2),"P")</f>
        <v>0</v>
      </c>
      <c r="AR2902" s="45">
        <f ca="1">COUNTIFS(INDIRECT(Data!$J$2),"A")</f>
        <v>0</v>
      </c>
      <c r="AS2902" s="46">
        <f ca="1">COUNTIFS(INDIRECT(Data!$J$2),"L")</f>
        <v>0</v>
      </c>
      <c r="AT2902" s="47" t="str">
        <f ca="1">IFERROR(Attd_Sheet[[#This Row],[Classes Attended]]/Attd_Sheet[[#This Row],[Column1]],"")</f>
        <v/>
      </c>
      <c r="AU2902" s="26"/>
    </row>
    <row r="2903" spans="1:47" hidden="1" x14ac:dyDescent="0.25">
      <c r="A2903" s="42">
        <f>COUNTIFS(Attd_Sheet[Student ID],Attd_Sheet[[#This Row],[Student ID]])</f>
        <v>0</v>
      </c>
      <c r="B2903" s="13"/>
      <c r="C2903" s="13"/>
      <c r="D2903" s="76"/>
      <c r="E2903" s="75"/>
      <c r="F2903" s="15"/>
      <c r="G2903" s="78"/>
      <c r="H2903" s="15"/>
      <c r="I2903" s="15"/>
      <c r="J2903" s="77"/>
      <c r="K2903" s="4"/>
      <c r="L2903" s="4"/>
      <c r="M2903" s="4"/>
      <c r="N2903" s="185"/>
      <c r="O2903" s="4"/>
      <c r="P2903" s="4"/>
      <c r="Q2903" s="4"/>
      <c r="R2903" s="4"/>
      <c r="S2903" s="4"/>
      <c r="T2903" s="4"/>
      <c r="U2903" s="4"/>
      <c r="V2903" s="4"/>
      <c r="W2903" s="185"/>
      <c r="X2903" s="4"/>
      <c r="Y2903" s="4"/>
      <c r="Z2903" s="4"/>
      <c r="AA2903" s="4"/>
      <c r="AB2903" s="4"/>
      <c r="AC2903" s="4"/>
      <c r="AD2903" s="4"/>
      <c r="AE2903" s="236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5">
        <f ca="1">COUNTIFS(INDIRECT(Data!$J$2),"&lt;&gt;")</f>
        <v>0</v>
      </c>
      <c r="AQ2903" s="45">
        <f ca="1">COUNTIFS(INDIRECT(Data!$J$2),"P")</f>
        <v>0</v>
      </c>
      <c r="AR2903" s="45">
        <f ca="1">COUNTIFS(INDIRECT(Data!$J$2),"A")</f>
        <v>0</v>
      </c>
      <c r="AS2903" s="46">
        <f ca="1">COUNTIFS(INDIRECT(Data!$J$2),"L")</f>
        <v>0</v>
      </c>
      <c r="AT2903" s="47" t="str">
        <f ca="1">IFERROR(Attd_Sheet[[#This Row],[Classes Attended]]/Attd_Sheet[[#This Row],[Column1]],"")</f>
        <v/>
      </c>
      <c r="AU2903" s="26"/>
    </row>
    <row r="2904" spans="1:47" hidden="1" x14ac:dyDescent="0.25">
      <c r="A2904" s="42">
        <f>COUNTIFS(Attd_Sheet[Student ID],Attd_Sheet[[#This Row],[Student ID]])</f>
        <v>0</v>
      </c>
      <c r="B2904" s="13"/>
      <c r="C2904" s="13"/>
      <c r="D2904" s="76"/>
      <c r="E2904" s="75"/>
      <c r="F2904" s="15"/>
      <c r="G2904" s="78"/>
      <c r="H2904" s="15"/>
      <c r="I2904" s="15"/>
      <c r="J2904" s="77"/>
      <c r="K2904" s="4"/>
      <c r="L2904" s="4"/>
      <c r="M2904" s="4"/>
      <c r="N2904" s="185"/>
      <c r="O2904" s="4"/>
      <c r="P2904" s="4"/>
      <c r="Q2904" s="4"/>
      <c r="R2904" s="4"/>
      <c r="S2904" s="4"/>
      <c r="T2904" s="4"/>
      <c r="U2904" s="4"/>
      <c r="V2904" s="4"/>
      <c r="W2904" s="185"/>
      <c r="X2904" s="4"/>
      <c r="Y2904" s="4"/>
      <c r="Z2904" s="4"/>
      <c r="AA2904" s="4"/>
      <c r="AB2904" s="4"/>
      <c r="AC2904" s="4"/>
      <c r="AD2904" s="4"/>
      <c r="AE2904" s="236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5">
        <f ca="1">COUNTIFS(INDIRECT(Data!$J$2),"&lt;&gt;")</f>
        <v>0</v>
      </c>
      <c r="AQ2904" s="45">
        <f ca="1">COUNTIFS(INDIRECT(Data!$J$2),"P")</f>
        <v>0</v>
      </c>
      <c r="AR2904" s="45">
        <f ca="1">COUNTIFS(INDIRECT(Data!$J$2),"A")</f>
        <v>0</v>
      </c>
      <c r="AS2904" s="46">
        <f ca="1">COUNTIFS(INDIRECT(Data!$J$2),"L")</f>
        <v>0</v>
      </c>
      <c r="AT2904" s="47" t="str">
        <f ca="1">IFERROR(Attd_Sheet[[#This Row],[Classes Attended]]/Attd_Sheet[[#This Row],[Column1]],"")</f>
        <v/>
      </c>
      <c r="AU2904" s="26"/>
    </row>
    <row r="2905" spans="1:47" hidden="1" x14ac:dyDescent="0.25">
      <c r="A2905" s="42">
        <f>COUNTIFS(Attd_Sheet[Student ID],Attd_Sheet[[#This Row],[Student ID]])</f>
        <v>0</v>
      </c>
      <c r="B2905" s="13"/>
      <c r="C2905" s="13"/>
      <c r="D2905" s="76"/>
      <c r="E2905" s="75"/>
      <c r="F2905" s="15"/>
      <c r="G2905" s="78"/>
      <c r="H2905" s="15"/>
      <c r="I2905" s="15"/>
      <c r="J2905" s="77"/>
      <c r="K2905" s="4"/>
      <c r="L2905" s="4"/>
      <c r="M2905" s="4"/>
      <c r="N2905" s="185"/>
      <c r="O2905" s="4"/>
      <c r="P2905" s="4"/>
      <c r="Q2905" s="4"/>
      <c r="R2905" s="4"/>
      <c r="S2905" s="4"/>
      <c r="T2905" s="4"/>
      <c r="U2905" s="4"/>
      <c r="V2905" s="4"/>
      <c r="W2905" s="185"/>
      <c r="X2905" s="4"/>
      <c r="Y2905" s="4"/>
      <c r="Z2905" s="4"/>
      <c r="AA2905" s="4"/>
      <c r="AB2905" s="4"/>
      <c r="AC2905" s="4"/>
      <c r="AD2905" s="4"/>
      <c r="AE2905" s="236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5">
        <f ca="1">COUNTIFS(INDIRECT(Data!$J$2),"&lt;&gt;")</f>
        <v>0</v>
      </c>
      <c r="AQ2905" s="45">
        <f ca="1">COUNTIFS(INDIRECT(Data!$J$2),"P")</f>
        <v>0</v>
      </c>
      <c r="AR2905" s="45">
        <f ca="1">COUNTIFS(INDIRECT(Data!$J$2),"A")</f>
        <v>0</v>
      </c>
      <c r="AS2905" s="46">
        <f ca="1">COUNTIFS(INDIRECT(Data!$J$2),"L")</f>
        <v>0</v>
      </c>
      <c r="AT2905" s="47" t="str">
        <f ca="1">IFERROR(Attd_Sheet[[#This Row],[Classes Attended]]/Attd_Sheet[[#This Row],[Column1]],"")</f>
        <v/>
      </c>
      <c r="AU2905" s="26"/>
    </row>
    <row r="2906" spans="1:47" hidden="1" x14ac:dyDescent="0.25">
      <c r="A2906" s="42">
        <f>COUNTIFS(Attd_Sheet[Student ID],Attd_Sheet[[#This Row],[Student ID]])</f>
        <v>0</v>
      </c>
      <c r="B2906" s="13"/>
      <c r="C2906" s="13"/>
      <c r="D2906" s="76"/>
      <c r="E2906" s="75"/>
      <c r="F2906" s="15"/>
      <c r="G2906" s="78"/>
      <c r="H2906" s="15"/>
      <c r="I2906" s="15"/>
      <c r="J2906" s="77"/>
      <c r="K2906" s="4"/>
      <c r="L2906" s="4"/>
      <c r="M2906" s="4"/>
      <c r="N2906" s="185"/>
      <c r="O2906" s="4"/>
      <c r="P2906" s="4"/>
      <c r="Q2906" s="4"/>
      <c r="R2906" s="4"/>
      <c r="S2906" s="4"/>
      <c r="T2906" s="4"/>
      <c r="U2906" s="4"/>
      <c r="V2906" s="4"/>
      <c r="W2906" s="185"/>
      <c r="X2906" s="4"/>
      <c r="Y2906" s="4"/>
      <c r="Z2906" s="4"/>
      <c r="AA2906" s="4"/>
      <c r="AB2906" s="4"/>
      <c r="AC2906" s="4"/>
      <c r="AD2906" s="4"/>
      <c r="AE2906" s="236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5">
        <f ca="1">COUNTIFS(INDIRECT(Data!$J$2),"&lt;&gt;")</f>
        <v>0</v>
      </c>
      <c r="AQ2906" s="45">
        <f ca="1">COUNTIFS(INDIRECT(Data!$J$2),"P")</f>
        <v>0</v>
      </c>
      <c r="AR2906" s="45">
        <f ca="1">COUNTIFS(INDIRECT(Data!$J$2),"A")</f>
        <v>0</v>
      </c>
      <c r="AS2906" s="46">
        <f ca="1">COUNTIFS(INDIRECT(Data!$J$2),"L")</f>
        <v>0</v>
      </c>
      <c r="AT2906" s="47" t="str">
        <f ca="1">IFERROR(Attd_Sheet[[#This Row],[Classes Attended]]/Attd_Sheet[[#This Row],[Column1]],"")</f>
        <v/>
      </c>
      <c r="AU2906" s="26"/>
    </row>
    <row r="2907" spans="1:47" hidden="1" x14ac:dyDescent="0.25">
      <c r="A2907" s="42">
        <f>COUNTIFS(Attd_Sheet[Student ID],Attd_Sheet[[#This Row],[Student ID]])</f>
        <v>0</v>
      </c>
      <c r="B2907" s="13"/>
      <c r="C2907" s="13"/>
      <c r="D2907" s="76"/>
      <c r="E2907" s="75"/>
      <c r="F2907" s="15"/>
      <c r="G2907" s="78"/>
      <c r="H2907" s="15"/>
      <c r="I2907" s="15"/>
      <c r="J2907" s="77"/>
      <c r="K2907" s="4"/>
      <c r="L2907" s="4"/>
      <c r="M2907" s="4"/>
      <c r="N2907" s="185"/>
      <c r="O2907" s="4"/>
      <c r="P2907" s="4"/>
      <c r="Q2907" s="4"/>
      <c r="R2907" s="4"/>
      <c r="S2907" s="4"/>
      <c r="T2907" s="4"/>
      <c r="U2907" s="4"/>
      <c r="V2907" s="4"/>
      <c r="W2907" s="185"/>
      <c r="X2907" s="4"/>
      <c r="Y2907" s="4"/>
      <c r="Z2907" s="4"/>
      <c r="AA2907" s="4"/>
      <c r="AB2907" s="4"/>
      <c r="AC2907" s="4"/>
      <c r="AD2907" s="4"/>
      <c r="AE2907" s="236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5">
        <f ca="1">COUNTIFS(INDIRECT(Data!$J$2),"&lt;&gt;")</f>
        <v>0</v>
      </c>
      <c r="AQ2907" s="45">
        <f ca="1">COUNTIFS(INDIRECT(Data!$J$2),"P")</f>
        <v>0</v>
      </c>
      <c r="AR2907" s="45">
        <f ca="1">COUNTIFS(INDIRECT(Data!$J$2),"A")</f>
        <v>0</v>
      </c>
      <c r="AS2907" s="46">
        <f ca="1">COUNTIFS(INDIRECT(Data!$J$2),"L")</f>
        <v>0</v>
      </c>
      <c r="AT2907" s="47" t="str">
        <f ca="1">IFERROR(Attd_Sheet[[#This Row],[Classes Attended]]/Attd_Sheet[[#This Row],[Column1]],"")</f>
        <v/>
      </c>
      <c r="AU2907" s="26"/>
    </row>
    <row r="2908" spans="1:47" hidden="1" x14ac:dyDescent="0.25">
      <c r="A2908" s="42">
        <f>COUNTIFS(Attd_Sheet[Student ID],Attd_Sheet[[#This Row],[Student ID]])</f>
        <v>0</v>
      </c>
      <c r="B2908" s="13"/>
      <c r="C2908" s="13"/>
      <c r="D2908" s="76"/>
      <c r="E2908" s="75"/>
      <c r="F2908" s="15"/>
      <c r="G2908" s="78"/>
      <c r="H2908" s="15"/>
      <c r="I2908" s="15"/>
      <c r="J2908" s="77"/>
      <c r="K2908" s="4"/>
      <c r="L2908" s="4"/>
      <c r="M2908" s="4"/>
      <c r="N2908" s="185"/>
      <c r="O2908" s="4"/>
      <c r="P2908" s="4"/>
      <c r="Q2908" s="4"/>
      <c r="R2908" s="4"/>
      <c r="S2908" s="4"/>
      <c r="T2908" s="4"/>
      <c r="U2908" s="4"/>
      <c r="V2908" s="4"/>
      <c r="W2908" s="185"/>
      <c r="X2908" s="4"/>
      <c r="Y2908" s="4"/>
      <c r="Z2908" s="4"/>
      <c r="AA2908" s="4"/>
      <c r="AB2908" s="4"/>
      <c r="AC2908" s="4"/>
      <c r="AD2908" s="4"/>
      <c r="AE2908" s="236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5">
        <f ca="1">COUNTIFS(INDIRECT(Data!$J$2),"&lt;&gt;")</f>
        <v>0</v>
      </c>
      <c r="AQ2908" s="45">
        <f ca="1">COUNTIFS(INDIRECT(Data!$J$2),"P")</f>
        <v>0</v>
      </c>
      <c r="AR2908" s="45">
        <f ca="1">COUNTIFS(INDIRECT(Data!$J$2),"A")</f>
        <v>0</v>
      </c>
      <c r="AS2908" s="46">
        <f ca="1">COUNTIFS(INDIRECT(Data!$J$2),"L")</f>
        <v>0</v>
      </c>
      <c r="AT2908" s="47" t="str">
        <f ca="1">IFERROR(Attd_Sheet[[#This Row],[Classes Attended]]/Attd_Sheet[[#This Row],[Column1]],"")</f>
        <v/>
      </c>
      <c r="AU2908" s="26"/>
    </row>
    <row r="2909" spans="1:47" hidden="1" x14ac:dyDescent="0.25">
      <c r="A2909" s="42">
        <f>COUNTIFS(Attd_Sheet[Student ID],Attd_Sheet[[#This Row],[Student ID]])</f>
        <v>0</v>
      </c>
      <c r="B2909" s="13"/>
      <c r="C2909" s="13"/>
      <c r="D2909" s="76"/>
      <c r="E2909" s="75"/>
      <c r="F2909" s="15"/>
      <c r="G2909" s="78"/>
      <c r="H2909" s="15"/>
      <c r="I2909" s="15"/>
      <c r="J2909" s="77"/>
      <c r="K2909" s="4"/>
      <c r="L2909" s="4"/>
      <c r="M2909" s="4"/>
      <c r="N2909" s="185"/>
      <c r="O2909" s="4"/>
      <c r="P2909" s="4"/>
      <c r="Q2909" s="4"/>
      <c r="R2909" s="4"/>
      <c r="S2909" s="4"/>
      <c r="T2909" s="4"/>
      <c r="U2909" s="4"/>
      <c r="V2909" s="4"/>
      <c r="W2909" s="185"/>
      <c r="X2909" s="4"/>
      <c r="Y2909" s="4"/>
      <c r="Z2909" s="4"/>
      <c r="AA2909" s="4"/>
      <c r="AB2909" s="4"/>
      <c r="AC2909" s="4"/>
      <c r="AD2909" s="4"/>
      <c r="AE2909" s="236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5">
        <f ca="1">COUNTIFS(INDIRECT(Data!$J$2),"&lt;&gt;")</f>
        <v>0</v>
      </c>
      <c r="AQ2909" s="45">
        <f ca="1">COUNTIFS(INDIRECT(Data!$J$2),"P")</f>
        <v>0</v>
      </c>
      <c r="AR2909" s="45">
        <f ca="1">COUNTIFS(INDIRECT(Data!$J$2),"A")</f>
        <v>0</v>
      </c>
      <c r="AS2909" s="46">
        <f ca="1">COUNTIFS(INDIRECT(Data!$J$2),"L")</f>
        <v>0</v>
      </c>
      <c r="AT2909" s="47" t="str">
        <f ca="1">IFERROR(Attd_Sheet[[#This Row],[Classes Attended]]/Attd_Sheet[[#This Row],[Column1]],"")</f>
        <v/>
      </c>
      <c r="AU2909" s="26"/>
    </row>
    <row r="2910" spans="1:47" hidden="1" x14ac:dyDescent="0.25">
      <c r="A2910" s="42">
        <f>COUNTIFS(Attd_Sheet[Student ID],Attd_Sheet[[#This Row],[Student ID]])</f>
        <v>0</v>
      </c>
      <c r="B2910" s="13"/>
      <c r="C2910" s="13"/>
      <c r="D2910" s="76"/>
      <c r="E2910" s="75"/>
      <c r="F2910" s="15"/>
      <c r="G2910" s="78"/>
      <c r="H2910" s="15"/>
      <c r="I2910" s="15"/>
      <c r="J2910" s="77"/>
      <c r="K2910" s="4"/>
      <c r="L2910" s="4"/>
      <c r="M2910" s="4"/>
      <c r="N2910" s="185"/>
      <c r="O2910" s="4"/>
      <c r="P2910" s="4"/>
      <c r="Q2910" s="4"/>
      <c r="R2910" s="4"/>
      <c r="S2910" s="4"/>
      <c r="T2910" s="4"/>
      <c r="U2910" s="4"/>
      <c r="V2910" s="4"/>
      <c r="W2910" s="185"/>
      <c r="X2910" s="4"/>
      <c r="Y2910" s="4"/>
      <c r="Z2910" s="4"/>
      <c r="AA2910" s="4"/>
      <c r="AB2910" s="4"/>
      <c r="AC2910" s="4"/>
      <c r="AD2910" s="4"/>
      <c r="AE2910" s="236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5">
        <f ca="1">COUNTIFS(INDIRECT(Data!$J$2),"&lt;&gt;")</f>
        <v>0</v>
      </c>
      <c r="AQ2910" s="45">
        <f ca="1">COUNTIFS(INDIRECT(Data!$J$2),"P")</f>
        <v>0</v>
      </c>
      <c r="AR2910" s="45">
        <f ca="1">COUNTIFS(INDIRECT(Data!$J$2),"A")</f>
        <v>0</v>
      </c>
      <c r="AS2910" s="46">
        <f ca="1">COUNTIFS(INDIRECT(Data!$J$2),"L")</f>
        <v>0</v>
      </c>
      <c r="AT2910" s="47" t="str">
        <f ca="1">IFERROR(Attd_Sheet[[#This Row],[Classes Attended]]/Attd_Sheet[[#This Row],[Column1]],"")</f>
        <v/>
      </c>
      <c r="AU2910" s="26"/>
    </row>
    <row r="2911" spans="1:47" hidden="1" x14ac:dyDescent="0.25">
      <c r="A2911" s="42">
        <f>COUNTIFS(Attd_Sheet[Student ID],Attd_Sheet[[#This Row],[Student ID]])</f>
        <v>0</v>
      </c>
      <c r="B2911" s="13"/>
      <c r="C2911" s="13"/>
      <c r="D2911" s="76"/>
      <c r="E2911" s="75"/>
      <c r="F2911" s="15"/>
      <c r="G2911" s="78"/>
      <c r="H2911" s="15"/>
      <c r="I2911" s="15"/>
      <c r="J2911" s="77"/>
      <c r="K2911" s="4"/>
      <c r="L2911" s="4"/>
      <c r="M2911" s="4"/>
      <c r="N2911" s="185"/>
      <c r="O2911" s="4"/>
      <c r="P2911" s="4"/>
      <c r="Q2911" s="4"/>
      <c r="R2911" s="4"/>
      <c r="S2911" s="4"/>
      <c r="T2911" s="4"/>
      <c r="U2911" s="4"/>
      <c r="V2911" s="4"/>
      <c r="W2911" s="185"/>
      <c r="X2911" s="4"/>
      <c r="Y2911" s="4"/>
      <c r="Z2911" s="4"/>
      <c r="AA2911" s="4"/>
      <c r="AB2911" s="4"/>
      <c r="AC2911" s="4"/>
      <c r="AD2911" s="4"/>
      <c r="AE2911" s="236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5">
        <f ca="1">COUNTIFS(INDIRECT(Data!$J$2),"&lt;&gt;")</f>
        <v>0</v>
      </c>
      <c r="AQ2911" s="45">
        <f ca="1">COUNTIFS(INDIRECT(Data!$J$2),"P")</f>
        <v>0</v>
      </c>
      <c r="AR2911" s="45">
        <f ca="1">COUNTIFS(INDIRECT(Data!$J$2),"A")</f>
        <v>0</v>
      </c>
      <c r="AS2911" s="46">
        <f ca="1">COUNTIFS(INDIRECT(Data!$J$2),"L")</f>
        <v>0</v>
      </c>
      <c r="AT2911" s="47" t="str">
        <f ca="1">IFERROR(Attd_Sheet[[#This Row],[Classes Attended]]/Attd_Sheet[[#This Row],[Column1]],"")</f>
        <v/>
      </c>
      <c r="AU2911" s="26"/>
    </row>
    <row r="2912" spans="1:47" hidden="1" x14ac:dyDescent="0.25">
      <c r="A2912" s="42">
        <f>COUNTIFS(Attd_Sheet[Student ID],Attd_Sheet[[#This Row],[Student ID]])</f>
        <v>0</v>
      </c>
      <c r="B2912" s="13"/>
      <c r="C2912" s="13"/>
      <c r="D2912" s="76"/>
      <c r="E2912" s="75"/>
      <c r="F2912" s="15"/>
      <c r="G2912" s="78"/>
      <c r="H2912" s="15"/>
      <c r="I2912" s="15"/>
      <c r="J2912" s="77"/>
      <c r="K2912" s="4"/>
      <c r="L2912" s="4"/>
      <c r="M2912" s="4"/>
      <c r="N2912" s="185"/>
      <c r="O2912" s="4"/>
      <c r="P2912" s="4"/>
      <c r="Q2912" s="4"/>
      <c r="R2912" s="4"/>
      <c r="S2912" s="4"/>
      <c r="T2912" s="4"/>
      <c r="U2912" s="4"/>
      <c r="V2912" s="4"/>
      <c r="W2912" s="185"/>
      <c r="X2912" s="4"/>
      <c r="Y2912" s="4"/>
      <c r="Z2912" s="4"/>
      <c r="AA2912" s="4"/>
      <c r="AB2912" s="4"/>
      <c r="AC2912" s="4"/>
      <c r="AD2912" s="4"/>
      <c r="AE2912" s="236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5">
        <f ca="1">COUNTIFS(INDIRECT(Data!$J$2),"&lt;&gt;")</f>
        <v>0</v>
      </c>
      <c r="AQ2912" s="45">
        <f ca="1">COUNTIFS(INDIRECT(Data!$J$2),"P")</f>
        <v>0</v>
      </c>
      <c r="AR2912" s="45">
        <f ca="1">COUNTIFS(INDIRECT(Data!$J$2),"A")</f>
        <v>0</v>
      </c>
      <c r="AS2912" s="46">
        <f ca="1">COUNTIFS(INDIRECT(Data!$J$2),"L")</f>
        <v>0</v>
      </c>
      <c r="AT2912" s="47" t="str">
        <f ca="1">IFERROR(Attd_Sheet[[#This Row],[Classes Attended]]/Attd_Sheet[[#This Row],[Column1]],"")</f>
        <v/>
      </c>
      <c r="AU2912" s="26"/>
    </row>
    <row r="2913" spans="1:47" hidden="1" x14ac:dyDescent="0.25">
      <c r="A2913" s="42">
        <f>COUNTIFS(Attd_Sheet[Student ID],Attd_Sheet[[#This Row],[Student ID]])</f>
        <v>0</v>
      </c>
      <c r="B2913" s="13"/>
      <c r="C2913" s="13"/>
      <c r="D2913" s="76"/>
      <c r="E2913" s="75"/>
      <c r="F2913" s="15"/>
      <c r="G2913" s="78"/>
      <c r="H2913" s="15"/>
      <c r="I2913" s="15"/>
      <c r="J2913" s="77"/>
      <c r="K2913" s="4"/>
      <c r="L2913" s="4"/>
      <c r="M2913" s="4"/>
      <c r="N2913" s="185"/>
      <c r="O2913" s="4"/>
      <c r="P2913" s="4"/>
      <c r="Q2913" s="4"/>
      <c r="R2913" s="4"/>
      <c r="S2913" s="4"/>
      <c r="T2913" s="4"/>
      <c r="U2913" s="4"/>
      <c r="V2913" s="4"/>
      <c r="W2913" s="185"/>
      <c r="X2913" s="4"/>
      <c r="Y2913" s="4"/>
      <c r="Z2913" s="4"/>
      <c r="AA2913" s="4"/>
      <c r="AB2913" s="4"/>
      <c r="AC2913" s="4"/>
      <c r="AD2913" s="4"/>
      <c r="AE2913" s="236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5">
        <f ca="1">COUNTIFS(INDIRECT(Data!$J$2),"&lt;&gt;")</f>
        <v>0</v>
      </c>
      <c r="AQ2913" s="45">
        <f ca="1">COUNTIFS(INDIRECT(Data!$J$2),"P")</f>
        <v>0</v>
      </c>
      <c r="AR2913" s="45">
        <f ca="1">COUNTIFS(INDIRECT(Data!$J$2),"A")</f>
        <v>0</v>
      </c>
      <c r="AS2913" s="46">
        <f ca="1">COUNTIFS(INDIRECT(Data!$J$2),"L")</f>
        <v>0</v>
      </c>
      <c r="AT2913" s="47" t="str">
        <f ca="1">IFERROR(Attd_Sheet[[#This Row],[Classes Attended]]/Attd_Sheet[[#This Row],[Column1]],"")</f>
        <v/>
      </c>
      <c r="AU2913" s="26"/>
    </row>
    <row r="2914" spans="1:47" hidden="1" x14ac:dyDescent="0.25">
      <c r="A2914" s="42">
        <f>COUNTIFS(Attd_Sheet[Student ID],Attd_Sheet[[#This Row],[Student ID]])</f>
        <v>0</v>
      </c>
      <c r="B2914" s="13"/>
      <c r="C2914" s="13"/>
      <c r="D2914" s="76"/>
      <c r="E2914" s="75"/>
      <c r="F2914" s="15"/>
      <c r="G2914" s="78"/>
      <c r="H2914" s="15"/>
      <c r="I2914" s="15"/>
      <c r="J2914" s="77"/>
      <c r="K2914" s="4"/>
      <c r="L2914" s="4"/>
      <c r="M2914" s="4"/>
      <c r="N2914" s="185"/>
      <c r="O2914" s="4"/>
      <c r="P2914" s="4"/>
      <c r="Q2914" s="4"/>
      <c r="R2914" s="4"/>
      <c r="S2914" s="4"/>
      <c r="T2914" s="4"/>
      <c r="U2914" s="4"/>
      <c r="V2914" s="4"/>
      <c r="W2914" s="185"/>
      <c r="X2914" s="4"/>
      <c r="Y2914" s="4"/>
      <c r="Z2914" s="4"/>
      <c r="AA2914" s="4"/>
      <c r="AB2914" s="4"/>
      <c r="AC2914" s="4"/>
      <c r="AD2914" s="4"/>
      <c r="AE2914" s="236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5">
        <f ca="1">COUNTIFS(INDIRECT(Data!$J$2),"&lt;&gt;")</f>
        <v>0</v>
      </c>
      <c r="AQ2914" s="45">
        <f ca="1">COUNTIFS(INDIRECT(Data!$J$2),"P")</f>
        <v>0</v>
      </c>
      <c r="AR2914" s="45">
        <f ca="1">COUNTIFS(INDIRECT(Data!$J$2),"A")</f>
        <v>0</v>
      </c>
      <c r="AS2914" s="46">
        <f ca="1">COUNTIFS(INDIRECT(Data!$J$2),"L")</f>
        <v>0</v>
      </c>
      <c r="AT2914" s="47" t="str">
        <f ca="1">IFERROR(Attd_Sheet[[#This Row],[Classes Attended]]/Attd_Sheet[[#This Row],[Column1]],"")</f>
        <v/>
      </c>
      <c r="AU2914" s="26"/>
    </row>
    <row r="2915" spans="1:47" hidden="1" x14ac:dyDescent="0.25">
      <c r="A2915" s="42">
        <f>COUNTIFS(Attd_Sheet[Student ID],Attd_Sheet[[#This Row],[Student ID]])</f>
        <v>0</v>
      </c>
      <c r="B2915" s="13"/>
      <c r="C2915" s="13"/>
      <c r="D2915" s="76"/>
      <c r="E2915" s="75"/>
      <c r="F2915" s="15"/>
      <c r="G2915" s="78"/>
      <c r="H2915" s="15"/>
      <c r="I2915" s="15"/>
      <c r="J2915" s="77"/>
      <c r="K2915" s="4"/>
      <c r="L2915" s="4"/>
      <c r="M2915" s="4"/>
      <c r="N2915" s="185"/>
      <c r="O2915" s="4"/>
      <c r="P2915" s="4"/>
      <c r="Q2915" s="4"/>
      <c r="R2915" s="4"/>
      <c r="S2915" s="4"/>
      <c r="T2915" s="4"/>
      <c r="U2915" s="4"/>
      <c r="V2915" s="4"/>
      <c r="W2915" s="185"/>
      <c r="X2915" s="4"/>
      <c r="Y2915" s="4"/>
      <c r="Z2915" s="4"/>
      <c r="AA2915" s="4"/>
      <c r="AB2915" s="4"/>
      <c r="AC2915" s="4"/>
      <c r="AD2915" s="4"/>
      <c r="AE2915" s="236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5">
        <f ca="1">COUNTIFS(INDIRECT(Data!$J$2),"&lt;&gt;")</f>
        <v>0</v>
      </c>
      <c r="AQ2915" s="45">
        <f ca="1">COUNTIFS(INDIRECT(Data!$J$2),"P")</f>
        <v>0</v>
      </c>
      <c r="AR2915" s="45">
        <f ca="1">COUNTIFS(INDIRECT(Data!$J$2),"A")</f>
        <v>0</v>
      </c>
      <c r="AS2915" s="46">
        <f ca="1">COUNTIFS(INDIRECT(Data!$J$2),"L")</f>
        <v>0</v>
      </c>
      <c r="AT2915" s="47" t="str">
        <f ca="1">IFERROR(Attd_Sheet[[#This Row],[Classes Attended]]/Attd_Sheet[[#This Row],[Column1]],"")</f>
        <v/>
      </c>
      <c r="AU2915" s="26"/>
    </row>
    <row r="2916" spans="1:47" hidden="1" x14ac:dyDescent="0.25">
      <c r="A2916" s="42">
        <f>COUNTIFS(Attd_Sheet[Student ID],Attd_Sheet[[#This Row],[Student ID]])</f>
        <v>0</v>
      </c>
      <c r="B2916" s="13"/>
      <c r="C2916" s="13"/>
      <c r="D2916" s="76"/>
      <c r="E2916" s="75"/>
      <c r="F2916" s="15"/>
      <c r="G2916" s="78"/>
      <c r="H2916" s="15"/>
      <c r="I2916" s="15"/>
      <c r="J2916" s="77"/>
      <c r="K2916" s="4"/>
      <c r="L2916" s="4"/>
      <c r="M2916" s="4"/>
      <c r="N2916" s="185"/>
      <c r="O2916" s="4"/>
      <c r="P2916" s="4"/>
      <c r="Q2916" s="4"/>
      <c r="R2916" s="4"/>
      <c r="S2916" s="4"/>
      <c r="T2916" s="4"/>
      <c r="U2916" s="4"/>
      <c r="V2916" s="4"/>
      <c r="W2916" s="185"/>
      <c r="X2916" s="4"/>
      <c r="Y2916" s="4"/>
      <c r="Z2916" s="4"/>
      <c r="AA2916" s="4"/>
      <c r="AB2916" s="4"/>
      <c r="AC2916" s="4"/>
      <c r="AD2916" s="4"/>
      <c r="AE2916" s="236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5">
        <f ca="1">COUNTIFS(INDIRECT(Data!$J$2),"&lt;&gt;")</f>
        <v>0</v>
      </c>
      <c r="AQ2916" s="45">
        <f ca="1">COUNTIFS(INDIRECT(Data!$J$2),"P")</f>
        <v>0</v>
      </c>
      <c r="AR2916" s="45">
        <f ca="1">COUNTIFS(INDIRECT(Data!$J$2),"A")</f>
        <v>0</v>
      </c>
      <c r="AS2916" s="46">
        <f ca="1">COUNTIFS(INDIRECT(Data!$J$2),"L")</f>
        <v>0</v>
      </c>
      <c r="AT2916" s="47" t="str">
        <f ca="1">IFERROR(Attd_Sheet[[#This Row],[Classes Attended]]/Attd_Sheet[[#This Row],[Column1]],"")</f>
        <v/>
      </c>
      <c r="AU2916" s="26"/>
    </row>
    <row r="2917" spans="1:47" hidden="1" x14ac:dyDescent="0.25">
      <c r="A2917" s="42">
        <f>COUNTIFS(Attd_Sheet[Student ID],Attd_Sheet[[#This Row],[Student ID]])</f>
        <v>0</v>
      </c>
      <c r="B2917" s="13"/>
      <c r="C2917" s="13"/>
      <c r="D2917" s="76"/>
      <c r="E2917" s="75"/>
      <c r="F2917" s="15"/>
      <c r="G2917" s="78"/>
      <c r="H2917" s="15"/>
      <c r="I2917" s="15"/>
      <c r="J2917" s="77"/>
      <c r="K2917" s="4"/>
      <c r="L2917" s="4"/>
      <c r="M2917" s="4"/>
      <c r="N2917" s="185"/>
      <c r="O2917" s="4"/>
      <c r="P2917" s="4"/>
      <c r="Q2917" s="4"/>
      <c r="R2917" s="4"/>
      <c r="S2917" s="4"/>
      <c r="T2917" s="4"/>
      <c r="U2917" s="4"/>
      <c r="V2917" s="4"/>
      <c r="W2917" s="185"/>
      <c r="X2917" s="4"/>
      <c r="Y2917" s="4"/>
      <c r="Z2917" s="4"/>
      <c r="AA2917" s="4"/>
      <c r="AB2917" s="4"/>
      <c r="AC2917" s="4"/>
      <c r="AD2917" s="4"/>
      <c r="AE2917" s="236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5">
        <f ca="1">COUNTIFS(INDIRECT(Data!$J$2),"&lt;&gt;")</f>
        <v>0</v>
      </c>
      <c r="AQ2917" s="45">
        <f ca="1">COUNTIFS(INDIRECT(Data!$J$2),"P")</f>
        <v>0</v>
      </c>
      <c r="AR2917" s="45">
        <f ca="1">COUNTIFS(INDIRECT(Data!$J$2),"A")</f>
        <v>0</v>
      </c>
      <c r="AS2917" s="46">
        <f ca="1">COUNTIFS(INDIRECT(Data!$J$2),"L")</f>
        <v>0</v>
      </c>
      <c r="AT2917" s="47" t="str">
        <f ca="1">IFERROR(Attd_Sheet[[#This Row],[Classes Attended]]/Attd_Sheet[[#This Row],[Column1]],"")</f>
        <v/>
      </c>
      <c r="AU2917" s="26"/>
    </row>
    <row r="2918" spans="1:47" hidden="1" x14ac:dyDescent="0.25">
      <c r="A2918" s="42">
        <f>COUNTIFS(Attd_Sheet[Student ID],Attd_Sheet[[#This Row],[Student ID]])</f>
        <v>0</v>
      </c>
      <c r="B2918" s="13"/>
      <c r="C2918" s="13"/>
      <c r="D2918" s="76"/>
      <c r="E2918" s="75"/>
      <c r="F2918" s="15"/>
      <c r="G2918" s="78"/>
      <c r="H2918" s="15"/>
      <c r="I2918" s="15"/>
      <c r="J2918" s="77"/>
      <c r="K2918" s="4"/>
      <c r="L2918" s="4"/>
      <c r="M2918" s="4"/>
      <c r="N2918" s="185"/>
      <c r="O2918" s="4"/>
      <c r="P2918" s="4"/>
      <c r="Q2918" s="4"/>
      <c r="R2918" s="4"/>
      <c r="S2918" s="4"/>
      <c r="T2918" s="4"/>
      <c r="U2918" s="4"/>
      <c r="V2918" s="4"/>
      <c r="W2918" s="185"/>
      <c r="X2918" s="4"/>
      <c r="Y2918" s="4"/>
      <c r="Z2918" s="4"/>
      <c r="AA2918" s="4"/>
      <c r="AB2918" s="4"/>
      <c r="AC2918" s="4"/>
      <c r="AD2918" s="4"/>
      <c r="AE2918" s="236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5">
        <f ca="1">COUNTIFS(INDIRECT(Data!$J$2),"&lt;&gt;")</f>
        <v>0</v>
      </c>
      <c r="AQ2918" s="45">
        <f ca="1">COUNTIFS(INDIRECT(Data!$J$2),"P")</f>
        <v>0</v>
      </c>
      <c r="AR2918" s="45">
        <f ca="1">COUNTIFS(INDIRECT(Data!$J$2),"A")</f>
        <v>0</v>
      </c>
      <c r="AS2918" s="46">
        <f ca="1">COUNTIFS(INDIRECT(Data!$J$2),"L")</f>
        <v>0</v>
      </c>
      <c r="AT2918" s="47" t="str">
        <f ca="1">IFERROR(Attd_Sheet[[#This Row],[Classes Attended]]/Attd_Sheet[[#This Row],[Column1]],"")</f>
        <v/>
      </c>
      <c r="AU2918" s="26"/>
    </row>
    <row r="2919" spans="1:47" hidden="1" x14ac:dyDescent="0.25">
      <c r="A2919" s="42">
        <f>COUNTIFS(Attd_Sheet[Student ID],Attd_Sheet[[#This Row],[Student ID]])</f>
        <v>0</v>
      </c>
      <c r="B2919" s="13"/>
      <c r="C2919" s="13"/>
      <c r="D2919" s="76"/>
      <c r="E2919" s="75"/>
      <c r="F2919" s="15"/>
      <c r="G2919" s="78"/>
      <c r="H2919" s="15"/>
      <c r="I2919" s="15"/>
      <c r="J2919" s="77"/>
      <c r="K2919" s="4"/>
      <c r="L2919" s="4"/>
      <c r="M2919" s="4"/>
      <c r="N2919" s="185"/>
      <c r="O2919" s="4"/>
      <c r="P2919" s="4"/>
      <c r="Q2919" s="4"/>
      <c r="R2919" s="4"/>
      <c r="S2919" s="4"/>
      <c r="T2919" s="4"/>
      <c r="U2919" s="4"/>
      <c r="V2919" s="4"/>
      <c r="W2919" s="185"/>
      <c r="X2919" s="4"/>
      <c r="Y2919" s="4"/>
      <c r="Z2919" s="4"/>
      <c r="AA2919" s="4"/>
      <c r="AB2919" s="4"/>
      <c r="AC2919" s="4"/>
      <c r="AD2919" s="4"/>
      <c r="AE2919" s="236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5">
        <f ca="1">COUNTIFS(INDIRECT(Data!$J$2),"&lt;&gt;")</f>
        <v>0</v>
      </c>
      <c r="AQ2919" s="45">
        <f ca="1">COUNTIFS(INDIRECT(Data!$J$2),"P")</f>
        <v>0</v>
      </c>
      <c r="AR2919" s="45">
        <f ca="1">COUNTIFS(INDIRECT(Data!$J$2),"A")</f>
        <v>0</v>
      </c>
      <c r="AS2919" s="46">
        <f ca="1">COUNTIFS(INDIRECT(Data!$J$2),"L")</f>
        <v>0</v>
      </c>
      <c r="AT2919" s="47" t="str">
        <f ca="1">IFERROR(Attd_Sheet[[#This Row],[Classes Attended]]/Attd_Sheet[[#This Row],[Column1]],"")</f>
        <v/>
      </c>
      <c r="AU2919" s="26"/>
    </row>
    <row r="2920" spans="1:47" hidden="1" x14ac:dyDescent="0.25">
      <c r="A2920" s="42">
        <f>COUNTIFS(Attd_Sheet[Student ID],Attd_Sheet[[#This Row],[Student ID]])</f>
        <v>0</v>
      </c>
      <c r="B2920" s="13"/>
      <c r="C2920" s="13"/>
      <c r="D2920" s="76"/>
      <c r="E2920" s="75"/>
      <c r="F2920" s="15"/>
      <c r="G2920" s="78"/>
      <c r="H2920" s="15"/>
      <c r="I2920" s="15"/>
      <c r="J2920" s="77"/>
      <c r="K2920" s="4"/>
      <c r="L2920" s="4"/>
      <c r="M2920" s="4"/>
      <c r="N2920" s="185"/>
      <c r="O2920" s="4"/>
      <c r="P2920" s="4"/>
      <c r="Q2920" s="4"/>
      <c r="R2920" s="4"/>
      <c r="S2920" s="4"/>
      <c r="T2920" s="4"/>
      <c r="U2920" s="4"/>
      <c r="V2920" s="4"/>
      <c r="W2920" s="185"/>
      <c r="X2920" s="4"/>
      <c r="Y2920" s="4"/>
      <c r="Z2920" s="4"/>
      <c r="AA2920" s="4"/>
      <c r="AB2920" s="4"/>
      <c r="AC2920" s="4"/>
      <c r="AD2920" s="4"/>
      <c r="AE2920" s="236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5">
        <f ca="1">COUNTIFS(INDIRECT(Data!$J$2),"&lt;&gt;")</f>
        <v>0</v>
      </c>
      <c r="AQ2920" s="45">
        <f ca="1">COUNTIFS(INDIRECT(Data!$J$2),"P")</f>
        <v>0</v>
      </c>
      <c r="AR2920" s="45">
        <f ca="1">COUNTIFS(INDIRECT(Data!$J$2),"A")</f>
        <v>0</v>
      </c>
      <c r="AS2920" s="46">
        <f ca="1">COUNTIFS(INDIRECT(Data!$J$2),"L")</f>
        <v>0</v>
      </c>
      <c r="AT2920" s="47" t="str">
        <f ca="1">IFERROR(Attd_Sheet[[#This Row],[Classes Attended]]/Attd_Sheet[[#This Row],[Column1]],"")</f>
        <v/>
      </c>
      <c r="AU2920" s="26"/>
    </row>
    <row r="2921" spans="1:47" hidden="1" x14ac:dyDescent="0.25">
      <c r="A2921" s="42">
        <f>COUNTIFS(Attd_Sheet[Student ID],Attd_Sheet[[#This Row],[Student ID]])</f>
        <v>0</v>
      </c>
      <c r="B2921" s="13"/>
      <c r="C2921" s="13"/>
      <c r="D2921" s="76"/>
      <c r="E2921" s="75"/>
      <c r="F2921" s="15"/>
      <c r="G2921" s="78"/>
      <c r="H2921" s="15"/>
      <c r="I2921" s="15"/>
      <c r="J2921" s="77"/>
      <c r="K2921" s="4"/>
      <c r="L2921" s="4"/>
      <c r="M2921" s="4"/>
      <c r="N2921" s="185"/>
      <c r="O2921" s="4"/>
      <c r="P2921" s="4"/>
      <c r="Q2921" s="4"/>
      <c r="R2921" s="4"/>
      <c r="S2921" s="4"/>
      <c r="T2921" s="4"/>
      <c r="U2921" s="4"/>
      <c r="V2921" s="4"/>
      <c r="W2921" s="185"/>
      <c r="X2921" s="4"/>
      <c r="Y2921" s="4"/>
      <c r="Z2921" s="4"/>
      <c r="AA2921" s="4"/>
      <c r="AB2921" s="4"/>
      <c r="AC2921" s="4"/>
      <c r="AD2921" s="4"/>
      <c r="AE2921" s="236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5">
        <f ca="1">COUNTIFS(INDIRECT(Data!$J$2),"&lt;&gt;")</f>
        <v>0</v>
      </c>
      <c r="AQ2921" s="45">
        <f ca="1">COUNTIFS(INDIRECT(Data!$J$2),"P")</f>
        <v>0</v>
      </c>
      <c r="AR2921" s="45">
        <f ca="1">COUNTIFS(INDIRECT(Data!$J$2),"A")</f>
        <v>0</v>
      </c>
      <c r="AS2921" s="46">
        <f ca="1">COUNTIFS(INDIRECT(Data!$J$2),"L")</f>
        <v>0</v>
      </c>
      <c r="AT2921" s="47" t="str">
        <f ca="1">IFERROR(Attd_Sheet[[#This Row],[Classes Attended]]/Attd_Sheet[[#This Row],[Column1]],"")</f>
        <v/>
      </c>
      <c r="AU2921" s="26"/>
    </row>
    <row r="2922" spans="1:47" hidden="1" x14ac:dyDescent="0.25">
      <c r="A2922" s="42">
        <f>COUNTIFS(Attd_Sheet[Student ID],Attd_Sheet[[#This Row],[Student ID]])</f>
        <v>0</v>
      </c>
      <c r="B2922" s="13"/>
      <c r="C2922" s="13"/>
      <c r="D2922" s="76"/>
      <c r="E2922" s="75"/>
      <c r="F2922" s="15"/>
      <c r="G2922" s="78"/>
      <c r="H2922" s="15"/>
      <c r="I2922" s="15"/>
      <c r="J2922" s="77"/>
      <c r="K2922" s="4"/>
      <c r="L2922" s="4"/>
      <c r="M2922" s="4"/>
      <c r="N2922" s="185"/>
      <c r="O2922" s="4"/>
      <c r="P2922" s="4"/>
      <c r="Q2922" s="4"/>
      <c r="R2922" s="4"/>
      <c r="S2922" s="4"/>
      <c r="T2922" s="4"/>
      <c r="U2922" s="4"/>
      <c r="V2922" s="4"/>
      <c r="W2922" s="185"/>
      <c r="X2922" s="4"/>
      <c r="Y2922" s="4"/>
      <c r="Z2922" s="4"/>
      <c r="AA2922" s="4"/>
      <c r="AB2922" s="4"/>
      <c r="AC2922" s="4"/>
      <c r="AD2922" s="4"/>
      <c r="AE2922" s="236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5">
        <f ca="1">COUNTIFS(INDIRECT(Data!$J$2),"&lt;&gt;")</f>
        <v>0</v>
      </c>
      <c r="AQ2922" s="45">
        <f ca="1">COUNTIFS(INDIRECT(Data!$J$2),"P")</f>
        <v>0</v>
      </c>
      <c r="AR2922" s="45">
        <f ca="1">COUNTIFS(INDIRECT(Data!$J$2),"A")</f>
        <v>0</v>
      </c>
      <c r="AS2922" s="46">
        <f ca="1">COUNTIFS(INDIRECT(Data!$J$2),"L")</f>
        <v>0</v>
      </c>
      <c r="AT2922" s="47" t="str">
        <f ca="1">IFERROR(Attd_Sheet[[#This Row],[Classes Attended]]/Attd_Sheet[[#This Row],[Column1]],"")</f>
        <v/>
      </c>
      <c r="AU2922" s="26"/>
    </row>
    <row r="2923" spans="1:47" hidden="1" x14ac:dyDescent="0.25">
      <c r="A2923" s="42">
        <f>COUNTIFS(Attd_Sheet[Student ID],Attd_Sheet[[#This Row],[Student ID]])</f>
        <v>0</v>
      </c>
      <c r="B2923" s="13"/>
      <c r="C2923" s="13"/>
      <c r="D2923" s="76"/>
      <c r="E2923" s="75"/>
      <c r="F2923" s="15"/>
      <c r="G2923" s="78"/>
      <c r="H2923" s="15"/>
      <c r="I2923" s="15"/>
      <c r="J2923" s="77"/>
      <c r="K2923" s="4"/>
      <c r="L2923" s="4"/>
      <c r="M2923" s="4"/>
      <c r="N2923" s="185"/>
      <c r="O2923" s="4"/>
      <c r="P2923" s="4"/>
      <c r="Q2923" s="4"/>
      <c r="R2923" s="4"/>
      <c r="S2923" s="4"/>
      <c r="T2923" s="4"/>
      <c r="U2923" s="4"/>
      <c r="V2923" s="4"/>
      <c r="W2923" s="185"/>
      <c r="X2923" s="4"/>
      <c r="Y2923" s="4"/>
      <c r="Z2923" s="4"/>
      <c r="AA2923" s="4"/>
      <c r="AB2923" s="4"/>
      <c r="AC2923" s="4"/>
      <c r="AD2923" s="4"/>
      <c r="AE2923" s="236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5">
        <f ca="1">COUNTIFS(INDIRECT(Data!$J$2),"&lt;&gt;")</f>
        <v>0</v>
      </c>
      <c r="AQ2923" s="45">
        <f ca="1">COUNTIFS(INDIRECT(Data!$J$2),"P")</f>
        <v>0</v>
      </c>
      <c r="AR2923" s="45">
        <f ca="1">COUNTIFS(INDIRECT(Data!$J$2),"A")</f>
        <v>0</v>
      </c>
      <c r="AS2923" s="46">
        <f ca="1">COUNTIFS(INDIRECT(Data!$J$2),"L")</f>
        <v>0</v>
      </c>
      <c r="AT2923" s="47" t="str">
        <f ca="1">IFERROR(Attd_Sheet[[#This Row],[Classes Attended]]/Attd_Sheet[[#This Row],[Column1]],"")</f>
        <v/>
      </c>
      <c r="AU2923" s="26"/>
    </row>
    <row r="2924" spans="1:47" hidden="1" x14ac:dyDescent="0.25">
      <c r="A2924" s="42">
        <f>COUNTIFS(Attd_Sheet[Student ID],Attd_Sheet[[#This Row],[Student ID]])</f>
        <v>0</v>
      </c>
      <c r="B2924" s="13"/>
      <c r="C2924" s="13"/>
      <c r="D2924" s="76"/>
      <c r="E2924" s="75"/>
      <c r="F2924" s="15"/>
      <c r="G2924" s="78"/>
      <c r="H2924" s="15"/>
      <c r="I2924" s="15"/>
      <c r="J2924" s="77"/>
      <c r="K2924" s="4"/>
      <c r="L2924" s="4"/>
      <c r="M2924" s="4"/>
      <c r="N2924" s="185"/>
      <c r="O2924" s="4"/>
      <c r="P2924" s="4"/>
      <c r="Q2924" s="4"/>
      <c r="R2924" s="4"/>
      <c r="S2924" s="4"/>
      <c r="T2924" s="4"/>
      <c r="U2924" s="4"/>
      <c r="V2924" s="4"/>
      <c r="W2924" s="185"/>
      <c r="X2924" s="4"/>
      <c r="Y2924" s="4"/>
      <c r="Z2924" s="4"/>
      <c r="AA2924" s="4"/>
      <c r="AB2924" s="4"/>
      <c r="AC2924" s="4"/>
      <c r="AD2924" s="4"/>
      <c r="AE2924" s="236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5">
        <f ca="1">COUNTIFS(INDIRECT(Data!$J$2),"&lt;&gt;")</f>
        <v>0</v>
      </c>
      <c r="AQ2924" s="45">
        <f ca="1">COUNTIFS(INDIRECT(Data!$J$2),"P")</f>
        <v>0</v>
      </c>
      <c r="AR2924" s="45">
        <f ca="1">COUNTIFS(INDIRECT(Data!$J$2),"A")</f>
        <v>0</v>
      </c>
      <c r="AS2924" s="46">
        <f ca="1">COUNTIFS(INDIRECT(Data!$J$2),"L")</f>
        <v>0</v>
      </c>
      <c r="AT2924" s="47" t="str">
        <f ca="1">IFERROR(Attd_Sheet[[#This Row],[Classes Attended]]/Attd_Sheet[[#This Row],[Column1]],"")</f>
        <v/>
      </c>
      <c r="AU2924" s="26"/>
    </row>
    <row r="2925" spans="1:47" hidden="1" x14ac:dyDescent="0.25">
      <c r="A2925" s="42">
        <f>COUNTIFS(Attd_Sheet[Student ID],Attd_Sheet[[#This Row],[Student ID]])</f>
        <v>0</v>
      </c>
      <c r="B2925" s="13"/>
      <c r="C2925" s="13"/>
      <c r="D2925" s="76"/>
      <c r="E2925" s="75"/>
      <c r="F2925" s="15"/>
      <c r="G2925" s="78"/>
      <c r="H2925" s="15"/>
      <c r="I2925" s="15"/>
      <c r="J2925" s="77"/>
      <c r="K2925" s="4"/>
      <c r="L2925" s="4"/>
      <c r="M2925" s="4"/>
      <c r="N2925" s="185"/>
      <c r="O2925" s="4"/>
      <c r="P2925" s="4"/>
      <c r="Q2925" s="4"/>
      <c r="R2925" s="4"/>
      <c r="S2925" s="4"/>
      <c r="T2925" s="4"/>
      <c r="U2925" s="4"/>
      <c r="V2925" s="4"/>
      <c r="W2925" s="185"/>
      <c r="X2925" s="4"/>
      <c r="Y2925" s="4"/>
      <c r="Z2925" s="4"/>
      <c r="AA2925" s="4"/>
      <c r="AB2925" s="4"/>
      <c r="AC2925" s="4"/>
      <c r="AD2925" s="4"/>
      <c r="AE2925" s="236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5">
        <f ca="1">COUNTIFS(INDIRECT(Data!$J$2),"&lt;&gt;")</f>
        <v>0</v>
      </c>
      <c r="AQ2925" s="45">
        <f ca="1">COUNTIFS(INDIRECT(Data!$J$2),"P")</f>
        <v>0</v>
      </c>
      <c r="AR2925" s="45">
        <f ca="1">COUNTIFS(INDIRECT(Data!$J$2),"A")</f>
        <v>0</v>
      </c>
      <c r="AS2925" s="46">
        <f ca="1">COUNTIFS(INDIRECT(Data!$J$2),"L")</f>
        <v>0</v>
      </c>
      <c r="AT2925" s="47" t="str">
        <f ca="1">IFERROR(Attd_Sheet[[#This Row],[Classes Attended]]/Attd_Sheet[[#This Row],[Column1]],"")</f>
        <v/>
      </c>
      <c r="AU2925" s="26"/>
    </row>
    <row r="2926" spans="1:47" hidden="1" x14ac:dyDescent="0.25">
      <c r="A2926" s="42">
        <f>COUNTIFS(Attd_Sheet[Student ID],Attd_Sheet[[#This Row],[Student ID]])</f>
        <v>0</v>
      </c>
      <c r="B2926" s="13"/>
      <c r="C2926" s="13"/>
      <c r="D2926" s="76"/>
      <c r="E2926" s="75"/>
      <c r="F2926" s="15"/>
      <c r="G2926" s="78"/>
      <c r="H2926" s="15"/>
      <c r="I2926" s="15"/>
      <c r="J2926" s="77"/>
      <c r="K2926" s="4"/>
      <c r="L2926" s="4"/>
      <c r="M2926" s="4"/>
      <c r="N2926" s="185"/>
      <c r="O2926" s="4"/>
      <c r="P2926" s="4"/>
      <c r="Q2926" s="4"/>
      <c r="R2926" s="4"/>
      <c r="S2926" s="4"/>
      <c r="T2926" s="4"/>
      <c r="U2926" s="4"/>
      <c r="V2926" s="4"/>
      <c r="W2926" s="185"/>
      <c r="X2926" s="4"/>
      <c r="Y2926" s="4"/>
      <c r="Z2926" s="4"/>
      <c r="AA2926" s="4"/>
      <c r="AB2926" s="4"/>
      <c r="AC2926" s="4"/>
      <c r="AD2926" s="4"/>
      <c r="AE2926" s="236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5">
        <f ca="1">COUNTIFS(INDIRECT(Data!$J$2),"&lt;&gt;")</f>
        <v>0</v>
      </c>
      <c r="AQ2926" s="45">
        <f ca="1">COUNTIFS(INDIRECT(Data!$J$2),"P")</f>
        <v>0</v>
      </c>
      <c r="AR2926" s="45">
        <f ca="1">COUNTIFS(INDIRECT(Data!$J$2),"A")</f>
        <v>0</v>
      </c>
      <c r="AS2926" s="46">
        <f ca="1">COUNTIFS(INDIRECT(Data!$J$2),"L")</f>
        <v>0</v>
      </c>
      <c r="AT2926" s="47" t="str">
        <f ca="1">IFERROR(Attd_Sheet[[#This Row],[Classes Attended]]/Attd_Sheet[[#This Row],[Column1]],"")</f>
        <v/>
      </c>
      <c r="AU2926" s="26"/>
    </row>
    <row r="2927" spans="1:47" hidden="1" x14ac:dyDescent="0.25">
      <c r="A2927" s="42">
        <f>COUNTIFS(Attd_Sheet[Student ID],Attd_Sheet[[#This Row],[Student ID]])</f>
        <v>0</v>
      </c>
      <c r="B2927" s="13"/>
      <c r="C2927" s="13"/>
      <c r="D2927" s="76"/>
      <c r="E2927" s="75"/>
      <c r="F2927" s="15"/>
      <c r="G2927" s="78"/>
      <c r="H2927" s="15"/>
      <c r="I2927" s="15"/>
      <c r="J2927" s="77"/>
      <c r="K2927" s="4"/>
      <c r="L2927" s="4"/>
      <c r="M2927" s="4"/>
      <c r="N2927" s="185"/>
      <c r="O2927" s="4"/>
      <c r="P2927" s="4"/>
      <c r="Q2927" s="4"/>
      <c r="R2927" s="4"/>
      <c r="S2927" s="4"/>
      <c r="T2927" s="4"/>
      <c r="U2927" s="4"/>
      <c r="V2927" s="4"/>
      <c r="W2927" s="185"/>
      <c r="X2927" s="4"/>
      <c r="Y2927" s="4"/>
      <c r="Z2927" s="4"/>
      <c r="AA2927" s="4"/>
      <c r="AB2927" s="4"/>
      <c r="AC2927" s="4"/>
      <c r="AD2927" s="4"/>
      <c r="AE2927" s="236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5">
        <f ca="1">COUNTIFS(INDIRECT(Data!$J$2),"&lt;&gt;")</f>
        <v>0</v>
      </c>
      <c r="AQ2927" s="45">
        <f ca="1">COUNTIFS(INDIRECT(Data!$J$2),"P")</f>
        <v>0</v>
      </c>
      <c r="AR2927" s="45">
        <f ca="1">COUNTIFS(INDIRECT(Data!$J$2),"A")</f>
        <v>0</v>
      </c>
      <c r="AS2927" s="46">
        <f ca="1">COUNTIFS(INDIRECT(Data!$J$2),"L")</f>
        <v>0</v>
      </c>
      <c r="AT2927" s="47" t="str">
        <f ca="1">IFERROR(Attd_Sheet[[#This Row],[Classes Attended]]/Attd_Sheet[[#This Row],[Column1]],"")</f>
        <v/>
      </c>
      <c r="AU2927" s="26"/>
    </row>
    <row r="2928" spans="1:47" hidden="1" x14ac:dyDescent="0.25">
      <c r="A2928" s="42">
        <f>COUNTIFS(Attd_Sheet[Student ID],Attd_Sheet[[#This Row],[Student ID]])</f>
        <v>0</v>
      </c>
      <c r="B2928" s="13"/>
      <c r="C2928" s="13"/>
      <c r="D2928" s="76"/>
      <c r="E2928" s="75"/>
      <c r="F2928" s="15"/>
      <c r="G2928" s="78"/>
      <c r="H2928" s="15"/>
      <c r="I2928" s="15"/>
      <c r="J2928" s="77"/>
      <c r="K2928" s="4"/>
      <c r="L2928" s="4"/>
      <c r="M2928" s="4"/>
      <c r="N2928" s="185"/>
      <c r="O2928" s="4"/>
      <c r="P2928" s="4"/>
      <c r="Q2928" s="4"/>
      <c r="R2928" s="4"/>
      <c r="S2928" s="4"/>
      <c r="T2928" s="4"/>
      <c r="U2928" s="4"/>
      <c r="V2928" s="4"/>
      <c r="W2928" s="185"/>
      <c r="X2928" s="4"/>
      <c r="Y2928" s="4"/>
      <c r="Z2928" s="4"/>
      <c r="AA2928" s="4"/>
      <c r="AB2928" s="4"/>
      <c r="AC2928" s="4"/>
      <c r="AD2928" s="4"/>
      <c r="AE2928" s="236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5">
        <f ca="1">COUNTIFS(INDIRECT(Data!$J$2),"&lt;&gt;")</f>
        <v>0</v>
      </c>
      <c r="AQ2928" s="45">
        <f ca="1">COUNTIFS(INDIRECT(Data!$J$2),"P")</f>
        <v>0</v>
      </c>
      <c r="AR2928" s="45">
        <f ca="1">COUNTIFS(INDIRECT(Data!$J$2),"A")</f>
        <v>0</v>
      </c>
      <c r="AS2928" s="46">
        <f ca="1">COUNTIFS(INDIRECT(Data!$J$2),"L")</f>
        <v>0</v>
      </c>
      <c r="AT2928" s="47" t="str">
        <f ca="1">IFERROR(Attd_Sheet[[#This Row],[Classes Attended]]/Attd_Sheet[[#This Row],[Column1]],"")</f>
        <v/>
      </c>
      <c r="AU2928" s="26"/>
    </row>
    <row r="2929" spans="1:47" hidden="1" x14ac:dyDescent="0.25">
      <c r="A2929" s="42">
        <f>COUNTIFS(Attd_Sheet[Student ID],Attd_Sheet[[#This Row],[Student ID]])</f>
        <v>0</v>
      </c>
      <c r="B2929" s="13"/>
      <c r="C2929" s="13"/>
      <c r="D2929" s="76"/>
      <c r="E2929" s="75"/>
      <c r="F2929" s="15"/>
      <c r="G2929" s="78"/>
      <c r="H2929" s="15"/>
      <c r="I2929" s="15"/>
      <c r="J2929" s="77"/>
      <c r="K2929" s="4"/>
      <c r="L2929" s="4"/>
      <c r="M2929" s="4"/>
      <c r="N2929" s="185"/>
      <c r="O2929" s="4"/>
      <c r="P2929" s="4"/>
      <c r="Q2929" s="4"/>
      <c r="R2929" s="4"/>
      <c r="S2929" s="4"/>
      <c r="T2929" s="4"/>
      <c r="U2929" s="4"/>
      <c r="V2929" s="4"/>
      <c r="W2929" s="185"/>
      <c r="X2929" s="4"/>
      <c r="Y2929" s="4"/>
      <c r="Z2929" s="4"/>
      <c r="AA2929" s="4"/>
      <c r="AB2929" s="4"/>
      <c r="AC2929" s="4"/>
      <c r="AD2929" s="4"/>
      <c r="AE2929" s="236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5">
        <f ca="1">COUNTIFS(INDIRECT(Data!$J$2),"&lt;&gt;")</f>
        <v>0</v>
      </c>
      <c r="AQ2929" s="45">
        <f ca="1">COUNTIFS(INDIRECT(Data!$J$2),"P")</f>
        <v>0</v>
      </c>
      <c r="AR2929" s="45">
        <f ca="1">COUNTIFS(INDIRECT(Data!$J$2),"A")</f>
        <v>0</v>
      </c>
      <c r="AS2929" s="46">
        <f ca="1">COUNTIFS(INDIRECT(Data!$J$2),"L")</f>
        <v>0</v>
      </c>
      <c r="AT2929" s="47" t="str">
        <f ca="1">IFERROR(Attd_Sheet[[#This Row],[Classes Attended]]/Attd_Sheet[[#This Row],[Column1]],"")</f>
        <v/>
      </c>
      <c r="AU2929" s="26"/>
    </row>
    <row r="2930" spans="1:47" hidden="1" x14ac:dyDescent="0.25">
      <c r="A2930" s="42">
        <f>COUNTIFS(Attd_Sheet[Student ID],Attd_Sheet[[#This Row],[Student ID]])</f>
        <v>0</v>
      </c>
      <c r="B2930" s="13"/>
      <c r="C2930" s="13"/>
      <c r="D2930" s="76"/>
      <c r="E2930" s="75"/>
      <c r="F2930" s="15"/>
      <c r="G2930" s="78"/>
      <c r="H2930" s="15"/>
      <c r="I2930" s="15"/>
      <c r="J2930" s="77"/>
      <c r="K2930" s="4"/>
      <c r="L2930" s="4"/>
      <c r="M2930" s="4"/>
      <c r="N2930" s="185"/>
      <c r="O2930" s="4"/>
      <c r="P2930" s="4"/>
      <c r="Q2930" s="4"/>
      <c r="R2930" s="4"/>
      <c r="S2930" s="4"/>
      <c r="T2930" s="4"/>
      <c r="U2930" s="4"/>
      <c r="V2930" s="4"/>
      <c r="W2930" s="185"/>
      <c r="X2930" s="4"/>
      <c r="Y2930" s="4"/>
      <c r="Z2930" s="4"/>
      <c r="AA2930" s="4"/>
      <c r="AB2930" s="4"/>
      <c r="AC2930" s="4"/>
      <c r="AD2930" s="4"/>
      <c r="AE2930" s="236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5">
        <f ca="1">COUNTIFS(INDIRECT(Data!$J$2),"&lt;&gt;")</f>
        <v>0</v>
      </c>
      <c r="AQ2930" s="45">
        <f ca="1">COUNTIFS(INDIRECT(Data!$J$2),"P")</f>
        <v>0</v>
      </c>
      <c r="AR2930" s="45">
        <f ca="1">COUNTIFS(INDIRECT(Data!$J$2),"A")</f>
        <v>0</v>
      </c>
      <c r="AS2930" s="46">
        <f ca="1">COUNTIFS(INDIRECT(Data!$J$2),"L")</f>
        <v>0</v>
      </c>
      <c r="AT2930" s="47" t="str">
        <f ca="1">IFERROR(Attd_Sheet[[#This Row],[Classes Attended]]/Attd_Sheet[[#This Row],[Column1]],"")</f>
        <v/>
      </c>
      <c r="AU2930" s="26"/>
    </row>
    <row r="2931" spans="1:47" hidden="1" x14ac:dyDescent="0.25">
      <c r="A2931" s="42">
        <f>COUNTIFS(Attd_Sheet[Student ID],Attd_Sheet[[#This Row],[Student ID]])</f>
        <v>0</v>
      </c>
      <c r="B2931" s="13"/>
      <c r="C2931" s="13"/>
      <c r="D2931" s="76"/>
      <c r="E2931" s="75"/>
      <c r="F2931" s="15"/>
      <c r="G2931" s="78"/>
      <c r="H2931" s="15"/>
      <c r="I2931" s="15"/>
      <c r="J2931" s="77"/>
      <c r="K2931" s="4"/>
      <c r="L2931" s="4"/>
      <c r="M2931" s="4"/>
      <c r="N2931" s="185"/>
      <c r="O2931" s="4"/>
      <c r="P2931" s="4"/>
      <c r="Q2931" s="4"/>
      <c r="R2931" s="4"/>
      <c r="S2931" s="4"/>
      <c r="T2931" s="4"/>
      <c r="U2931" s="4"/>
      <c r="V2931" s="4"/>
      <c r="W2931" s="185"/>
      <c r="X2931" s="4"/>
      <c r="Y2931" s="4"/>
      <c r="Z2931" s="4"/>
      <c r="AA2931" s="4"/>
      <c r="AB2931" s="4"/>
      <c r="AC2931" s="4"/>
      <c r="AD2931" s="4"/>
      <c r="AE2931" s="236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5">
        <f ca="1">COUNTIFS(INDIRECT(Data!$J$2),"&lt;&gt;")</f>
        <v>0</v>
      </c>
      <c r="AQ2931" s="45">
        <f ca="1">COUNTIFS(INDIRECT(Data!$J$2),"P")</f>
        <v>0</v>
      </c>
      <c r="AR2931" s="45">
        <f ca="1">COUNTIFS(INDIRECT(Data!$J$2),"A")</f>
        <v>0</v>
      </c>
      <c r="AS2931" s="46">
        <f ca="1">COUNTIFS(INDIRECT(Data!$J$2),"L")</f>
        <v>0</v>
      </c>
      <c r="AT2931" s="47" t="str">
        <f ca="1">IFERROR(Attd_Sheet[[#This Row],[Classes Attended]]/Attd_Sheet[[#This Row],[Column1]],"")</f>
        <v/>
      </c>
      <c r="AU2931" s="26"/>
    </row>
    <row r="2932" spans="1:47" hidden="1" x14ac:dyDescent="0.25">
      <c r="A2932" s="42">
        <f>COUNTIFS(Attd_Sheet[Student ID],Attd_Sheet[[#This Row],[Student ID]])</f>
        <v>0</v>
      </c>
      <c r="B2932" s="13"/>
      <c r="C2932" s="13"/>
      <c r="D2932" s="76"/>
      <c r="E2932" s="75"/>
      <c r="F2932" s="15"/>
      <c r="G2932" s="78"/>
      <c r="H2932" s="15"/>
      <c r="I2932" s="15"/>
      <c r="J2932" s="77"/>
      <c r="K2932" s="4"/>
      <c r="L2932" s="4"/>
      <c r="M2932" s="4"/>
      <c r="N2932" s="185"/>
      <c r="O2932" s="4"/>
      <c r="P2932" s="4"/>
      <c r="Q2932" s="4"/>
      <c r="R2932" s="4"/>
      <c r="S2932" s="4"/>
      <c r="T2932" s="4"/>
      <c r="U2932" s="4"/>
      <c r="V2932" s="4"/>
      <c r="W2932" s="185"/>
      <c r="X2932" s="4"/>
      <c r="Y2932" s="4"/>
      <c r="Z2932" s="4"/>
      <c r="AA2932" s="4"/>
      <c r="AB2932" s="4"/>
      <c r="AC2932" s="4"/>
      <c r="AD2932" s="4"/>
      <c r="AE2932" s="236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5">
        <f ca="1">COUNTIFS(INDIRECT(Data!$J$2),"&lt;&gt;")</f>
        <v>0</v>
      </c>
      <c r="AQ2932" s="45">
        <f ca="1">COUNTIFS(INDIRECT(Data!$J$2),"P")</f>
        <v>0</v>
      </c>
      <c r="AR2932" s="45">
        <f ca="1">COUNTIFS(INDIRECT(Data!$J$2),"A")</f>
        <v>0</v>
      </c>
      <c r="AS2932" s="46">
        <f ca="1">COUNTIFS(INDIRECT(Data!$J$2),"L")</f>
        <v>0</v>
      </c>
      <c r="AT2932" s="47" t="str">
        <f ca="1">IFERROR(Attd_Sheet[[#This Row],[Classes Attended]]/Attd_Sheet[[#This Row],[Column1]],"")</f>
        <v/>
      </c>
      <c r="AU2932" s="26"/>
    </row>
    <row r="2933" spans="1:47" hidden="1" x14ac:dyDescent="0.25">
      <c r="A2933" s="42">
        <f>COUNTIFS(Attd_Sheet[Student ID],Attd_Sheet[[#This Row],[Student ID]])</f>
        <v>0</v>
      </c>
      <c r="B2933" s="13"/>
      <c r="C2933" s="13"/>
      <c r="D2933" s="76"/>
      <c r="E2933" s="75"/>
      <c r="F2933" s="15"/>
      <c r="G2933" s="78"/>
      <c r="H2933" s="15"/>
      <c r="I2933" s="15"/>
      <c r="J2933" s="77"/>
      <c r="K2933" s="4"/>
      <c r="L2933" s="4"/>
      <c r="M2933" s="4"/>
      <c r="N2933" s="185"/>
      <c r="O2933" s="4"/>
      <c r="P2933" s="4"/>
      <c r="Q2933" s="4"/>
      <c r="R2933" s="4"/>
      <c r="S2933" s="4"/>
      <c r="T2933" s="4"/>
      <c r="U2933" s="4"/>
      <c r="V2933" s="4"/>
      <c r="W2933" s="185"/>
      <c r="X2933" s="4"/>
      <c r="Y2933" s="4"/>
      <c r="Z2933" s="4"/>
      <c r="AA2933" s="4"/>
      <c r="AB2933" s="4"/>
      <c r="AC2933" s="4"/>
      <c r="AD2933" s="4"/>
      <c r="AE2933" s="236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5">
        <f ca="1">COUNTIFS(INDIRECT(Data!$J$2),"&lt;&gt;")</f>
        <v>0</v>
      </c>
      <c r="AQ2933" s="45">
        <f ca="1">COUNTIFS(INDIRECT(Data!$J$2),"P")</f>
        <v>0</v>
      </c>
      <c r="AR2933" s="45">
        <f ca="1">COUNTIFS(INDIRECT(Data!$J$2),"A")</f>
        <v>0</v>
      </c>
      <c r="AS2933" s="46">
        <f ca="1">COUNTIFS(INDIRECT(Data!$J$2),"L")</f>
        <v>0</v>
      </c>
      <c r="AT2933" s="47" t="str">
        <f ca="1">IFERROR(Attd_Sheet[[#This Row],[Classes Attended]]/Attd_Sheet[[#This Row],[Column1]],"")</f>
        <v/>
      </c>
      <c r="AU2933" s="26"/>
    </row>
    <row r="2934" spans="1:47" hidden="1" x14ac:dyDescent="0.25">
      <c r="A2934" s="42">
        <f>COUNTIFS(Attd_Sheet[Student ID],Attd_Sheet[[#This Row],[Student ID]])</f>
        <v>0</v>
      </c>
      <c r="B2934" s="13"/>
      <c r="C2934" s="13"/>
      <c r="D2934" s="76"/>
      <c r="E2934" s="75"/>
      <c r="F2934" s="15"/>
      <c r="G2934" s="78"/>
      <c r="H2934" s="15"/>
      <c r="I2934" s="15"/>
      <c r="J2934" s="77"/>
      <c r="K2934" s="4"/>
      <c r="L2934" s="4"/>
      <c r="M2934" s="4"/>
      <c r="N2934" s="185"/>
      <c r="O2934" s="4"/>
      <c r="P2934" s="4"/>
      <c r="Q2934" s="4"/>
      <c r="R2934" s="4"/>
      <c r="S2934" s="4"/>
      <c r="T2934" s="4"/>
      <c r="U2934" s="4"/>
      <c r="V2934" s="4"/>
      <c r="W2934" s="185"/>
      <c r="X2934" s="4"/>
      <c r="Y2934" s="4"/>
      <c r="Z2934" s="4"/>
      <c r="AA2934" s="4"/>
      <c r="AB2934" s="4"/>
      <c r="AC2934" s="4"/>
      <c r="AD2934" s="4"/>
      <c r="AE2934" s="236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5">
        <f ca="1">COUNTIFS(INDIRECT(Data!$J$2),"&lt;&gt;")</f>
        <v>0</v>
      </c>
      <c r="AQ2934" s="45">
        <f ca="1">COUNTIFS(INDIRECT(Data!$J$2),"P")</f>
        <v>0</v>
      </c>
      <c r="AR2934" s="45">
        <f ca="1">COUNTIFS(INDIRECT(Data!$J$2),"A")</f>
        <v>0</v>
      </c>
      <c r="AS2934" s="46">
        <f ca="1">COUNTIFS(INDIRECT(Data!$J$2),"L")</f>
        <v>0</v>
      </c>
      <c r="AT2934" s="47" t="str">
        <f ca="1">IFERROR(Attd_Sheet[[#This Row],[Classes Attended]]/Attd_Sheet[[#This Row],[Column1]],"")</f>
        <v/>
      </c>
      <c r="AU2934" s="26"/>
    </row>
    <row r="2935" spans="1:47" hidden="1" x14ac:dyDescent="0.25">
      <c r="A2935" s="42">
        <f>COUNTIFS(Attd_Sheet[Student ID],Attd_Sheet[[#This Row],[Student ID]])</f>
        <v>0</v>
      </c>
      <c r="B2935" s="13"/>
      <c r="C2935" s="13"/>
      <c r="D2935" s="76"/>
      <c r="E2935" s="75"/>
      <c r="F2935" s="15"/>
      <c r="G2935" s="78"/>
      <c r="H2935" s="15"/>
      <c r="I2935" s="15"/>
      <c r="J2935" s="77"/>
      <c r="K2935" s="4"/>
      <c r="L2935" s="4"/>
      <c r="M2935" s="4"/>
      <c r="N2935" s="185"/>
      <c r="O2935" s="4"/>
      <c r="P2935" s="4"/>
      <c r="Q2935" s="4"/>
      <c r="R2935" s="4"/>
      <c r="S2935" s="4"/>
      <c r="T2935" s="4"/>
      <c r="U2935" s="4"/>
      <c r="V2935" s="4"/>
      <c r="W2935" s="185"/>
      <c r="X2935" s="4"/>
      <c r="Y2935" s="4"/>
      <c r="Z2935" s="4"/>
      <c r="AA2935" s="4"/>
      <c r="AB2935" s="4"/>
      <c r="AC2935" s="4"/>
      <c r="AD2935" s="4"/>
      <c r="AE2935" s="236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5">
        <f ca="1">COUNTIFS(INDIRECT(Data!$J$2),"&lt;&gt;")</f>
        <v>0</v>
      </c>
      <c r="AQ2935" s="45">
        <f ca="1">COUNTIFS(INDIRECT(Data!$J$2),"P")</f>
        <v>0</v>
      </c>
      <c r="AR2935" s="45">
        <f ca="1">COUNTIFS(INDIRECT(Data!$J$2),"A")</f>
        <v>0</v>
      </c>
      <c r="AS2935" s="46">
        <f ca="1">COUNTIFS(INDIRECT(Data!$J$2),"L")</f>
        <v>0</v>
      </c>
      <c r="AT2935" s="47" t="str">
        <f ca="1">IFERROR(Attd_Sheet[[#This Row],[Classes Attended]]/Attd_Sheet[[#This Row],[Column1]],"")</f>
        <v/>
      </c>
      <c r="AU2935" s="26"/>
    </row>
    <row r="2936" spans="1:47" hidden="1" x14ac:dyDescent="0.25">
      <c r="A2936" s="42">
        <f>COUNTIFS(Attd_Sheet[Student ID],Attd_Sheet[[#This Row],[Student ID]])</f>
        <v>0</v>
      </c>
      <c r="B2936" s="13"/>
      <c r="C2936" s="13"/>
      <c r="D2936" s="76"/>
      <c r="E2936" s="75"/>
      <c r="F2936" s="15"/>
      <c r="G2936" s="78"/>
      <c r="H2936" s="15"/>
      <c r="I2936" s="15"/>
      <c r="J2936" s="77"/>
      <c r="K2936" s="4"/>
      <c r="L2936" s="4"/>
      <c r="M2936" s="4"/>
      <c r="N2936" s="185"/>
      <c r="O2936" s="4"/>
      <c r="P2936" s="4"/>
      <c r="Q2936" s="4"/>
      <c r="R2936" s="4"/>
      <c r="S2936" s="4"/>
      <c r="T2936" s="4"/>
      <c r="U2936" s="4"/>
      <c r="V2936" s="4"/>
      <c r="W2936" s="185"/>
      <c r="X2936" s="4"/>
      <c r="Y2936" s="4"/>
      <c r="Z2936" s="4"/>
      <c r="AA2936" s="4"/>
      <c r="AB2936" s="4"/>
      <c r="AC2936" s="4"/>
      <c r="AD2936" s="4"/>
      <c r="AE2936" s="236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5">
        <f ca="1">COUNTIFS(INDIRECT(Data!$J$2),"&lt;&gt;")</f>
        <v>0</v>
      </c>
      <c r="AQ2936" s="45">
        <f ca="1">COUNTIFS(INDIRECT(Data!$J$2),"P")</f>
        <v>0</v>
      </c>
      <c r="AR2936" s="45">
        <f ca="1">COUNTIFS(INDIRECT(Data!$J$2),"A")</f>
        <v>0</v>
      </c>
      <c r="AS2936" s="46">
        <f ca="1">COUNTIFS(INDIRECT(Data!$J$2),"L")</f>
        <v>0</v>
      </c>
      <c r="AT2936" s="47" t="str">
        <f ca="1">IFERROR(Attd_Sheet[[#This Row],[Classes Attended]]/Attd_Sheet[[#This Row],[Column1]],"")</f>
        <v/>
      </c>
      <c r="AU2936" s="26"/>
    </row>
    <row r="2937" spans="1:47" hidden="1" x14ac:dyDescent="0.25">
      <c r="A2937" s="42">
        <f>COUNTIFS(Attd_Sheet[Student ID],Attd_Sheet[[#This Row],[Student ID]])</f>
        <v>0</v>
      </c>
      <c r="B2937" s="13"/>
      <c r="C2937" s="13"/>
      <c r="D2937" s="76"/>
      <c r="E2937" s="75"/>
      <c r="F2937" s="15"/>
      <c r="G2937" s="78"/>
      <c r="H2937" s="15"/>
      <c r="I2937" s="15"/>
      <c r="J2937" s="77"/>
      <c r="K2937" s="4"/>
      <c r="L2937" s="4"/>
      <c r="M2937" s="4"/>
      <c r="N2937" s="185"/>
      <c r="O2937" s="4"/>
      <c r="P2937" s="4"/>
      <c r="Q2937" s="4"/>
      <c r="R2937" s="4"/>
      <c r="S2937" s="4"/>
      <c r="T2937" s="4"/>
      <c r="U2937" s="4"/>
      <c r="V2937" s="4"/>
      <c r="W2937" s="185"/>
      <c r="X2937" s="4"/>
      <c r="Y2937" s="4"/>
      <c r="Z2937" s="4"/>
      <c r="AA2937" s="4"/>
      <c r="AB2937" s="4"/>
      <c r="AC2937" s="4"/>
      <c r="AD2937" s="4"/>
      <c r="AE2937" s="236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5">
        <f ca="1">COUNTIFS(INDIRECT(Data!$J$2),"&lt;&gt;")</f>
        <v>0</v>
      </c>
      <c r="AQ2937" s="45">
        <f ca="1">COUNTIFS(INDIRECT(Data!$J$2),"P")</f>
        <v>0</v>
      </c>
      <c r="AR2937" s="45">
        <f ca="1">COUNTIFS(INDIRECT(Data!$J$2),"A")</f>
        <v>0</v>
      </c>
      <c r="AS2937" s="46">
        <f ca="1">COUNTIFS(INDIRECT(Data!$J$2),"L")</f>
        <v>0</v>
      </c>
      <c r="AT2937" s="47" t="str">
        <f ca="1">IFERROR(Attd_Sheet[[#This Row],[Classes Attended]]/Attd_Sheet[[#This Row],[Column1]],"")</f>
        <v/>
      </c>
      <c r="AU2937" s="26"/>
    </row>
    <row r="2938" spans="1:47" hidden="1" x14ac:dyDescent="0.25">
      <c r="A2938" s="42">
        <f>COUNTIFS(Attd_Sheet[Student ID],Attd_Sheet[[#This Row],[Student ID]])</f>
        <v>0</v>
      </c>
      <c r="B2938" s="13"/>
      <c r="C2938" s="13"/>
      <c r="D2938" s="76"/>
      <c r="E2938" s="75"/>
      <c r="F2938" s="15"/>
      <c r="G2938" s="78"/>
      <c r="H2938" s="15"/>
      <c r="I2938" s="15"/>
      <c r="J2938" s="77"/>
      <c r="K2938" s="4"/>
      <c r="L2938" s="4"/>
      <c r="M2938" s="4"/>
      <c r="N2938" s="185"/>
      <c r="O2938" s="4"/>
      <c r="P2938" s="4"/>
      <c r="Q2938" s="4"/>
      <c r="R2938" s="4"/>
      <c r="S2938" s="4"/>
      <c r="T2938" s="4"/>
      <c r="U2938" s="4"/>
      <c r="V2938" s="4"/>
      <c r="W2938" s="185"/>
      <c r="X2938" s="4"/>
      <c r="Y2938" s="4"/>
      <c r="Z2938" s="4"/>
      <c r="AA2938" s="4"/>
      <c r="AB2938" s="4"/>
      <c r="AC2938" s="4"/>
      <c r="AD2938" s="4"/>
      <c r="AE2938" s="236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5">
        <f ca="1">COUNTIFS(INDIRECT(Data!$J$2),"&lt;&gt;")</f>
        <v>0</v>
      </c>
      <c r="AQ2938" s="45">
        <f ca="1">COUNTIFS(INDIRECT(Data!$J$2),"P")</f>
        <v>0</v>
      </c>
      <c r="AR2938" s="45">
        <f ca="1">COUNTIFS(INDIRECT(Data!$J$2),"A")</f>
        <v>0</v>
      </c>
      <c r="AS2938" s="46">
        <f ca="1">COUNTIFS(INDIRECT(Data!$J$2),"L")</f>
        <v>0</v>
      </c>
      <c r="AT2938" s="47" t="str">
        <f ca="1">IFERROR(Attd_Sheet[[#This Row],[Classes Attended]]/Attd_Sheet[[#This Row],[Column1]],"")</f>
        <v/>
      </c>
      <c r="AU2938" s="26"/>
    </row>
    <row r="2939" spans="1:47" hidden="1" x14ac:dyDescent="0.25">
      <c r="A2939" s="42">
        <f>COUNTIFS(Attd_Sheet[Student ID],Attd_Sheet[[#This Row],[Student ID]])</f>
        <v>0</v>
      </c>
      <c r="B2939" s="13"/>
      <c r="C2939" s="13"/>
      <c r="D2939" s="76"/>
      <c r="E2939" s="75"/>
      <c r="F2939" s="15"/>
      <c r="G2939" s="78"/>
      <c r="H2939" s="15"/>
      <c r="I2939" s="15"/>
      <c r="J2939" s="77"/>
      <c r="K2939" s="4"/>
      <c r="L2939" s="4"/>
      <c r="M2939" s="4"/>
      <c r="N2939" s="185"/>
      <c r="O2939" s="4"/>
      <c r="P2939" s="4"/>
      <c r="Q2939" s="4"/>
      <c r="R2939" s="4"/>
      <c r="S2939" s="4"/>
      <c r="T2939" s="4"/>
      <c r="U2939" s="4"/>
      <c r="V2939" s="4"/>
      <c r="W2939" s="185"/>
      <c r="X2939" s="4"/>
      <c r="Y2939" s="4"/>
      <c r="Z2939" s="4"/>
      <c r="AA2939" s="4"/>
      <c r="AB2939" s="4"/>
      <c r="AC2939" s="4"/>
      <c r="AD2939" s="4"/>
      <c r="AE2939" s="236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5">
        <f ca="1">COUNTIFS(INDIRECT(Data!$J$2),"&lt;&gt;")</f>
        <v>0</v>
      </c>
      <c r="AQ2939" s="45">
        <f ca="1">COUNTIFS(INDIRECT(Data!$J$2),"P")</f>
        <v>0</v>
      </c>
      <c r="AR2939" s="45">
        <f ca="1">COUNTIFS(INDIRECT(Data!$J$2),"A")</f>
        <v>0</v>
      </c>
      <c r="AS2939" s="46">
        <f ca="1">COUNTIFS(INDIRECT(Data!$J$2),"L")</f>
        <v>0</v>
      </c>
      <c r="AT2939" s="47" t="str">
        <f ca="1">IFERROR(Attd_Sheet[[#This Row],[Classes Attended]]/Attd_Sheet[[#This Row],[Column1]],"")</f>
        <v/>
      </c>
      <c r="AU2939" s="26"/>
    </row>
    <row r="2940" spans="1:47" hidden="1" x14ac:dyDescent="0.25">
      <c r="A2940" s="42">
        <f>COUNTIFS(Attd_Sheet[Student ID],Attd_Sheet[[#This Row],[Student ID]])</f>
        <v>0</v>
      </c>
      <c r="B2940" s="13"/>
      <c r="C2940" s="13"/>
      <c r="D2940" s="76"/>
      <c r="E2940" s="75"/>
      <c r="F2940" s="15"/>
      <c r="G2940" s="78"/>
      <c r="H2940" s="15"/>
      <c r="I2940" s="15"/>
      <c r="J2940" s="77"/>
      <c r="K2940" s="4"/>
      <c r="L2940" s="4"/>
      <c r="M2940" s="4"/>
      <c r="N2940" s="185"/>
      <c r="O2940" s="4"/>
      <c r="P2940" s="4"/>
      <c r="Q2940" s="4"/>
      <c r="R2940" s="4"/>
      <c r="S2940" s="4"/>
      <c r="T2940" s="4"/>
      <c r="U2940" s="4"/>
      <c r="V2940" s="4"/>
      <c r="W2940" s="185"/>
      <c r="X2940" s="4"/>
      <c r="Y2940" s="4"/>
      <c r="Z2940" s="4"/>
      <c r="AA2940" s="4"/>
      <c r="AB2940" s="4"/>
      <c r="AC2940" s="4"/>
      <c r="AD2940" s="4"/>
      <c r="AE2940" s="236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5">
        <f ca="1">COUNTIFS(INDIRECT(Data!$J$2),"&lt;&gt;")</f>
        <v>0</v>
      </c>
      <c r="AQ2940" s="45">
        <f ca="1">COUNTIFS(INDIRECT(Data!$J$2),"P")</f>
        <v>0</v>
      </c>
      <c r="AR2940" s="45">
        <f ca="1">COUNTIFS(INDIRECT(Data!$J$2),"A")</f>
        <v>0</v>
      </c>
      <c r="AS2940" s="46">
        <f ca="1">COUNTIFS(INDIRECT(Data!$J$2),"L")</f>
        <v>0</v>
      </c>
      <c r="AT2940" s="47" t="str">
        <f ca="1">IFERROR(Attd_Sheet[[#This Row],[Classes Attended]]/Attd_Sheet[[#This Row],[Column1]],"")</f>
        <v/>
      </c>
      <c r="AU2940" s="26"/>
    </row>
    <row r="2941" spans="1:47" hidden="1" x14ac:dyDescent="0.25">
      <c r="A2941" s="42">
        <f>COUNTIFS(Attd_Sheet[Student ID],Attd_Sheet[[#This Row],[Student ID]])</f>
        <v>0</v>
      </c>
      <c r="B2941" s="13"/>
      <c r="C2941" s="13"/>
      <c r="D2941" s="76"/>
      <c r="E2941" s="75"/>
      <c r="F2941" s="15"/>
      <c r="G2941" s="78"/>
      <c r="H2941" s="15"/>
      <c r="I2941" s="15"/>
      <c r="J2941" s="77"/>
      <c r="K2941" s="4"/>
      <c r="L2941" s="4"/>
      <c r="M2941" s="4"/>
      <c r="N2941" s="185"/>
      <c r="O2941" s="4"/>
      <c r="P2941" s="4"/>
      <c r="Q2941" s="4"/>
      <c r="R2941" s="4"/>
      <c r="S2941" s="4"/>
      <c r="T2941" s="4"/>
      <c r="U2941" s="4"/>
      <c r="V2941" s="4"/>
      <c r="W2941" s="185"/>
      <c r="X2941" s="4"/>
      <c r="Y2941" s="4"/>
      <c r="Z2941" s="4"/>
      <c r="AA2941" s="4"/>
      <c r="AB2941" s="4"/>
      <c r="AC2941" s="4"/>
      <c r="AD2941" s="4"/>
      <c r="AE2941" s="236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5">
        <f ca="1">COUNTIFS(INDIRECT(Data!$J$2),"&lt;&gt;")</f>
        <v>0</v>
      </c>
      <c r="AQ2941" s="45">
        <f ca="1">COUNTIFS(INDIRECT(Data!$J$2),"P")</f>
        <v>0</v>
      </c>
      <c r="AR2941" s="45">
        <f ca="1">COUNTIFS(INDIRECT(Data!$J$2),"A")</f>
        <v>0</v>
      </c>
      <c r="AS2941" s="46">
        <f ca="1">COUNTIFS(INDIRECT(Data!$J$2),"L")</f>
        <v>0</v>
      </c>
      <c r="AT2941" s="47" t="str">
        <f ca="1">IFERROR(Attd_Sheet[[#This Row],[Classes Attended]]/Attd_Sheet[[#This Row],[Column1]],"")</f>
        <v/>
      </c>
      <c r="AU2941" s="26"/>
    </row>
    <row r="2942" spans="1:47" hidden="1" x14ac:dyDescent="0.25">
      <c r="A2942" s="42">
        <f>COUNTIFS(Attd_Sheet[Student ID],Attd_Sheet[[#This Row],[Student ID]])</f>
        <v>0</v>
      </c>
      <c r="B2942" s="13"/>
      <c r="C2942" s="13"/>
      <c r="D2942" s="76"/>
      <c r="E2942" s="75"/>
      <c r="F2942" s="15"/>
      <c r="G2942" s="78"/>
      <c r="H2942" s="15"/>
      <c r="I2942" s="15"/>
      <c r="J2942" s="77"/>
      <c r="K2942" s="4"/>
      <c r="L2942" s="4"/>
      <c r="M2942" s="4"/>
      <c r="N2942" s="185"/>
      <c r="O2942" s="4"/>
      <c r="P2942" s="4"/>
      <c r="Q2942" s="4"/>
      <c r="R2942" s="4"/>
      <c r="S2942" s="4"/>
      <c r="T2942" s="4"/>
      <c r="U2942" s="4"/>
      <c r="V2942" s="4"/>
      <c r="W2942" s="185"/>
      <c r="X2942" s="4"/>
      <c r="Y2942" s="4"/>
      <c r="Z2942" s="4"/>
      <c r="AA2942" s="4"/>
      <c r="AB2942" s="4"/>
      <c r="AC2942" s="4"/>
      <c r="AD2942" s="4"/>
      <c r="AE2942" s="236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5">
        <f ca="1">COUNTIFS(INDIRECT(Data!$J$2),"&lt;&gt;")</f>
        <v>0</v>
      </c>
      <c r="AQ2942" s="45">
        <f ca="1">COUNTIFS(INDIRECT(Data!$J$2),"P")</f>
        <v>0</v>
      </c>
      <c r="AR2942" s="45">
        <f ca="1">COUNTIFS(INDIRECT(Data!$J$2),"A")</f>
        <v>0</v>
      </c>
      <c r="AS2942" s="46">
        <f ca="1">COUNTIFS(INDIRECT(Data!$J$2),"L")</f>
        <v>0</v>
      </c>
      <c r="AT2942" s="47" t="str">
        <f ca="1">IFERROR(Attd_Sheet[[#This Row],[Classes Attended]]/Attd_Sheet[[#This Row],[Column1]],"")</f>
        <v/>
      </c>
      <c r="AU2942" s="26"/>
    </row>
    <row r="2943" spans="1:47" hidden="1" x14ac:dyDescent="0.25">
      <c r="A2943" s="42">
        <f>COUNTIFS(Attd_Sheet[Student ID],Attd_Sheet[[#This Row],[Student ID]])</f>
        <v>0</v>
      </c>
      <c r="B2943" s="13"/>
      <c r="C2943" s="13"/>
      <c r="D2943" s="76"/>
      <c r="E2943" s="75"/>
      <c r="F2943" s="15"/>
      <c r="G2943" s="78"/>
      <c r="H2943" s="15"/>
      <c r="I2943" s="15"/>
      <c r="J2943" s="77"/>
      <c r="K2943" s="4"/>
      <c r="L2943" s="4"/>
      <c r="M2943" s="4"/>
      <c r="N2943" s="185"/>
      <c r="O2943" s="4"/>
      <c r="P2943" s="4"/>
      <c r="Q2943" s="4"/>
      <c r="R2943" s="4"/>
      <c r="S2943" s="4"/>
      <c r="T2943" s="4"/>
      <c r="U2943" s="4"/>
      <c r="V2943" s="4"/>
      <c r="W2943" s="185"/>
      <c r="X2943" s="4"/>
      <c r="Y2943" s="4"/>
      <c r="Z2943" s="4"/>
      <c r="AA2943" s="4"/>
      <c r="AB2943" s="4"/>
      <c r="AC2943" s="4"/>
      <c r="AD2943" s="4"/>
      <c r="AE2943" s="236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5">
        <f ca="1">COUNTIFS(INDIRECT(Data!$J$2),"&lt;&gt;")</f>
        <v>0</v>
      </c>
      <c r="AQ2943" s="45">
        <f ca="1">COUNTIFS(INDIRECT(Data!$J$2),"P")</f>
        <v>0</v>
      </c>
      <c r="AR2943" s="45">
        <f ca="1">COUNTIFS(INDIRECT(Data!$J$2),"A")</f>
        <v>0</v>
      </c>
      <c r="AS2943" s="46">
        <f ca="1">COUNTIFS(INDIRECT(Data!$J$2),"L")</f>
        <v>0</v>
      </c>
      <c r="AT2943" s="47" t="str">
        <f ca="1">IFERROR(Attd_Sheet[[#This Row],[Classes Attended]]/Attd_Sheet[[#This Row],[Column1]],"")</f>
        <v/>
      </c>
      <c r="AU2943" s="26"/>
    </row>
    <row r="2944" spans="1:47" hidden="1" x14ac:dyDescent="0.25">
      <c r="A2944" s="42">
        <f>COUNTIFS(Attd_Sheet[Student ID],Attd_Sheet[[#This Row],[Student ID]])</f>
        <v>0</v>
      </c>
      <c r="B2944" s="13"/>
      <c r="C2944" s="13"/>
      <c r="D2944" s="76"/>
      <c r="E2944" s="75"/>
      <c r="F2944" s="15"/>
      <c r="G2944" s="78"/>
      <c r="H2944" s="15"/>
      <c r="I2944" s="15"/>
      <c r="J2944" s="77"/>
      <c r="K2944" s="4"/>
      <c r="L2944" s="4"/>
      <c r="M2944" s="4"/>
      <c r="N2944" s="185"/>
      <c r="O2944" s="4"/>
      <c r="P2944" s="4"/>
      <c r="Q2944" s="4"/>
      <c r="R2944" s="4"/>
      <c r="S2944" s="4"/>
      <c r="T2944" s="4"/>
      <c r="U2944" s="4"/>
      <c r="V2944" s="4"/>
      <c r="W2944" s="185"/>
      <c r="X2944" s="4"/>
      <c r="Y2944" s="4"/>
      <c r="Z2944" s="4"/>
      <c r="AA2944" s="4"/>
      <c r="AB2944" s="4"/>
      <c r="AC2944" s="4"/>
      <c r="AD2944" s="4"/>
      <c r="AE2944" s="236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5">
        <f ca="1">COUNTIFS(INDIRECT(Data!$J$2),"&lt;&gt;")</f>
        <v>0</v>
      </c>
      <c r="AQ2944" s="45">
        <f ca="1">COUNTIFS(INDIRECT(Data!$J$2),"P")</f>
        <v>0</v>
      </c>
      <c r="AR2944" s="45">
        <f ca="1">COUNTIFS(INDIRECT(Data!$J$2),"A")</f>
        <v>0</v>
      </c>
      <c r="AS2944" s="46">
        <f ca="1">COUNTIFS(INDIRECT(Data!$J$2),"L")</f>
        <v>0</v>
      </c>
      <c r="AT2944" s="47" t="str">
        <f ca="1">IFERROR(Attd_Sheet[[#This Row],[Classes Attended]]/Attd_Sheet[[#This Row],[Column1]],"")</f>
        <v/>
      </c>
      <c r="AU2944" s="26"/>
    </row>
    <row r="2945" spans="1:47" hidden="1" x14ac:dyDescent="0.25">
      <c r="A2945" s="42">
        <f>COUNTIFS(Attd_Sheet[Student ID],Attd_Sheet[[#This Row],[Student ID]])</f>
        <v>0</v>
      </c>
      <c r="B2945" s="13"/>
      <c r="C2945" s="13"/>
      <c r="D2945" s="76"/>
      <c r="E2945" s="75"/>
      <c r="F2945" s="15"/>
      <c r="G2945" s="78"/>
      <c r="H2945" s="15"/>
      <c r="I2945" s="15"/>
      <c r="J2945" s="77"/>
      <c r="K2945" s="4"/>
      <c r="L2945" s="4"/>
      <c r="M2945" s="4"/>
      <c r="N2945" s="185"/>
      <c r="O2945" s="4"/>
      <c r="P2945" s="4"/>
      <c r="Q2945" s="4"/>
      <c r="R2945" s="4"/>
      <c r="S2945" s="4"/>
      <c r="T2945" s="4"/>
      <c r="U2945" s="4"/>
      <c r="V2945" s="4"/>
      <c r="W2945" s="185"/>
      <c r="X2945" s="4"/>
      <c r="Y2945" s="4"/>
      <c r="Z2945" s="4"/>
      <c r="AA2945" s="4"/>
      <c r="AB2945" s="4"/>
      <c r="AC2945" s="4"/>
      <c r="AD2945" s="4"/>
      <c r="AE2945" s="236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5">
        <f ca="1">COUNTIFS(INDIRECT(Data!$J$2),"&lt;&gt;")</f>
        <v>0</v>
      </c>
      <c r="AQ2945" s="45">
        <f ca="1">COUNTIFS(INDIRECT(Data!$J$2),"P")</f>
        <v>0</v>
      </c>
      <c r="AR2945" s="45">
        <f ca="1">COUNTIFS(INDIRECT(Data!$J$2),"A")</f>
        <v>0</v>
      </c>
      <c r="AS2945" s="46">
        <f ca="1">COUNTIFS(INDIRECT(Data!$J$2),"L")</f>
        <v>0</v>
      </c>
      <c r="AT2945" s="47" t="str">
        <f ca="1">IFERROR(Attd_Sheet[[#This Row],[Classes Attended]]/Attd_Sheet[[#This Row],[Column1]],"")</f>
        <v/>
      </c>
      <c r="AU2945" s="26"/>
    </row>
    <row r="2946" spans="1:47" hidden="1" x14ac:dyDescent="0.25">
      <c r="A2946" s="42">
        <f>COUNTIFS(Attd_Sheet[Student ID],Attd_Sheet[[#This Row],[Student ID]])</f>
        <v>0</v>
      </c>
      <c r="B2946" s="13"/>
      <c r="C2946" s="13"/>
      <c r="D2946" s="76"/>
      <c r="E2946" s="75"/>
      <c r="F2946" s="15"/>
      <c r="G2946" s="78"/>
      <c r="H2946" s="15"/>
      <c r="I2946" s="15"/>
      <c r="J2946" s="77"/>
      <c r="K2946" s="4"/>
      <c r="L2946" s="4"/>
      <c r="M2946" s="4"/>
      <c r="N2946" s="185"/>
      <c r="O2946" s="4"/>
      <c r="P2946" s="4"/>
      <c r="Q2946" s="4"/>
      <c r="R2946" s="4"/>
      <c r="S2946" s="4"/>
      <c r="T2946" s="4"/>
      <c r="U2946" s="4"/>
      <c r="V2946" s="4"/>
      <c r="W2946" s="185"/>
      <c r="X2946" s="4"/>
      <c r="Y2946" s="4"/>
      <c r="Z2946" s="4"/>
      <c r="AA2946" s="4"/>
      <c r="AB2946" s="4"/>
      <c r="AC2946" s="4"/>
      <c r="AD2946" s="4"/>
      <c r="AE2946" s="236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5">
        <f ca="1">COUNTIFS(INDIRECT(Data!$J$2),"&lt;&gt;")</f>
        <v>0</v>
      </c>
      <c r="AQ2946" s="45">
        <f ca="1">COUNTIFS(INDIRECT(Data!$J$2),"P")</f>
        <v>0</v>
      </c>
      <c r="AR2946" s="45">
        <f ca="1">COUNTIFS(INDIRECT(Data!$J$2),"A")</f>
        <v>0</v>
      </c>
      <c r="AS2946" s="46">
        <f ca="1">COUNTIFS(INDIRECT(Data!$J$2),"L")</f>
        <v>0</v>
      </c>
      <c r="AT2946" s="47" t="str">
        <f ca="1">IFERROR(Attd_Sheet[[#This Row],[Classes Attended]]/Attd_Sheet[[#This Row],[Column1]],"")</f>
        <v/>
      </c>
      <c r="AU2946" s="26"/>
    </row>
    <row r="2947" spans="1:47" hidden="1" x14ac:dyDescent="0.25">
      <c r="A2947" s="42">
        <f>COUNTIFS(Attd_Sheet[Student ID],Attd_Sheet[[#This Row],[Student ID]])</f>
        <v>0</v>
      </c>
      <c r="B2947" s="13"/>
      <c r="C2947" s="13"/>
      <c r="D2947" s="76"/>
      <c r="E2947" s="75"/>
      <c r="F2947" s="15"/>
      <c r="G2947" s="78"/>
      <c r="H2947" s="15"/>
      <c r="I2947" s="15"/>
      <c r="J2947" s="77"/>
      <c r="K2947" s="4"/>
      <c r="L2947" s="4"/>
      <c r="M2947" s="4"/>
      <c r="N2947" s="185"/>
      <c r="O2947" s="4"/>
      <c r="P2947" s="4"/>
      <c r="Q2947" s="4"/>
      <c r="R2947" s="4"/>
      <c r="S2947" s="4"/>
      <c r="T2947" s="4"/>
      <c r="U2947" s="4"/>
      <c r="V2947" s="4"/>
      <c r="W2947" s="185"/>
      <c r="X2947" s="4"/>
      <c r="Y2947" s="4"/>
      <c r="Z2947" s="4"/>
      <c r="AA2947" s="4"/>
      <c r="AB2947" s="4"/>
      <c r="AC2947" s="4"/>
      <c r="AD2947" s="4"/>
      <c r="AE2947" s="236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5">
        <f ca="1">COUNTIFS(INDIRECT(Data!$J$2),"&lt;&gt;")</f>
        <v>0</v>
      </c>
      <c r="AQ2947" s="45">
        <f ca="1">COUNTIFS(INDIRECT(Data!$J$2),"P")</f>
        <v>0</v>
      </c>
      <c r="AR2947" s="45">
        <f ca="1">COUNTIFS(INDIRECT(Data!$J$2),"A")</f>
        <v>0</v>
      </c>
      <c r="AS2947" s="46">
        <f ca="1">COUNTIFS(INDIRECT(Data!$J$2),"L")</f>
        <v>0</v>
      </c>
      <c r="AT2947" s="47" t="str">
        <f ca="1">IFERROR(Attd_Sheet[[#This Row],[Classes Attended]]/Attd_Sheet[[#This Row],[Column1]],"")</f>
        <v/>
      </c>
      <c r="AU2947" s="26"/>
    </row>
    <row r="2948" spans="1:47" hidden="1" x14ac:dyDescent="0.25">
      <c r="A2948" s="42">
        <f>COUNTIFS(Attd_Sheet[Student ID],Attd_Sheet[[#This Row],[Student ID]])</f>
        <v>0</v>
      </c>
      <c r="B2948" s="13"/>
      <c r="C2948" s="13"/>
      <c r="D2948" s="76"/>
      <c r="E2948" s="75"/>
      <c r="F2948" s="15"/>
      <c r="G2948" s="78"/>
      <c r="H2948" s="15"/>
      <c r="I2948" s="15"/>
      <c r="J2948" s="77"/>
      <c r="K2948" s="4"/>
      <c r="L2948" s="4"/>
      <c r="M2948" s="4"/>
      <c r="N2948" s="185"/>
      <c r="O2948" s="4"/>
      <c r="P2948" s="4"/>
      <c r="Q2948" s="4"/>
      <c r="R2948" s="4"/>
      <c r="S2948" s="4"/>
      <c r="T2948" s="4"/>
      <c r="U2948" s="4"/>
      <c r="V2948" s="4"/>
      <c r="W2948" s="185"/>
      <c r="X2948" s="4"/>
      <c r="Y2948" s="4"/>
      <c r="Z2948" s="4"/>
      <c r="AA2948" s="4"/>
      <c r="AB2948" s="4"/>
      <c r="AC2948" s="4"/>
      <c r="AD2948" s="4"/>
      <c r="AE2948" s="236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5">
        <f ca="1">COUNTIFS(INDIRECT(Data!$J$2),"&lt;&gt;")</f>
        <v>0</v>
      </c>
      <c r="AQ2948" s="45">
        <f ca="1">COUNTIFS(INDIRECT(Data!$J$2),"P")</f>
        <v>0</v>
      </c>
      <c r="AR2948" s="45">
        <f ca="1">COUNTIFS(INDIRECT(Data!$J$2),"A")</f>
        <v>0</v>
      </c>
      <c r="AS2948" s="46">
        <f ca="1">COUNTIFS(INDIRECT(Data!$J$2),"L")</f>
        <v>0</v>
      </c>
      <c r="AT2948" s="47" t="str">
        <f ca="1">IFERROR(Attd_Sheet[[#This Row],[Classes Attended]]/Attd_Sheet[[#This Row],[Column1]],"")</f>
        <v/>
      </c>
      <c r="AU2948" s="26"/>
    </row>
    <row r="2949" spans="1:47" hidden="1" x14ac:dyDescent="0.25">
      <c r="A2949" s="42">
        <f>COUNTIFS(Attd_Sheet[Student ID],Attd_Sheet[[#This Row],[Student ID]])</f>
        <v>0</v>
      </c>
      <c r="B2949" s="13"/>
      <c r="C2949" s="13"/>
      <c r="D2949" s="76"/>
      <c r="E2949" s="75"/>
      <c r="F2949" s="15"/>
      <c r="G2949" s="78"/>
      <c r="H2949" s="15"/>
      <c r="I2949" s="15"/>
      <c r="J2949" s="77"/>
      <c r="K2949" s="4"/>
      <c r="L2949" s="4"/>
      <c r="M2949" s="4"/>
      <c r="N2949" s="185"/>
      <c r="O2949" s="4"/>
      <c r="P2949" s="4"/>
      <c r="Q2949" s="4"/>
      <c r="R2949" s="4"/>
      <c r="S2949" s="4"/>
      <c r="T2949" s="4"/>
      <c r="U2949" s="4"/>
      <c r="V2949" s="4"/>
      <c r="W2949" s="185"/>
      <c r="X2949" s="4"/>
      <c r="Y2949" s="4"/>
      <c r="Z2949" s="4"/>
      <c r="AA2949" s="4"/>
      <c r="AB2949" s="4"/>
      <c r="AC2949" s="4"/>
      <c r="AD2949" s="4"/>
      <c r="AE2949" s="236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5">
        <f ca="1">COUNTIFS(INDIRECT(Data!$J$2),"&lt;&gt;")</f>
        <v>0</v>
      </c>
      <c r="AQ2949" s="45">
        <f ca="1">COUNTIFS(INDIRECT(Data!$J$2),"P")</f>
        <v>0</v>
      </c>
      <c r="AR2949" s="45">
        <f ca="1">COUNTIFS(INDIRECT(Data!$J$2),"A")</f>
        <v>0</v>
      </c>
      <c r="AS2949" s="46">
        <f ca="1">COUNTIFS(INDIRECT(Data!$J$2),"L")</f>
        <v>0</v>
      </c>
      <c r="AT2949" s="47" t="str">
        <f ca="1">IFERROR(Attd_Sheet[[#This Row],[Classes Attended]]/Attd_Sheet[[#This Row],[Column1]],"")</f>
        <v/>
      </c>
      <c r="AU2949" s="26"/>
    </row>
    <row r="2950" spans="1:47" hidden="1" x14ac:dyDescent="0.25">
      <c r="A2950" s="42">
        <f>COUNTIFS(Attd_Sheet[Student ID],Attd_Sheet[[#This Row],[Student ID]])</f>
        <v>0</v>
      </c>
      <c r="B2950" s="13"/>
      <c r="C2950" s="13"/>
      <c r="D2950" s="76"/>
      <c r="E2950" s="75"/>
      <c r="F2950" s="15"/>
      <c r="G2950" s="78"/>
      <c r="H2950" s="15"/>
      <c r="I2950" s="15"/>
      <c r="J2950" s="77"/>
      <c r="K2950" s="4"/>
      <c r="L2950" s="4"/>
      <c r="M2950" s="4"/>
      <c r="N2950" s="185"/>
      <c r="O2950" s="4"/>
      <c r="P2950" s="4"/>
      <c r="Q2950" s="4"/>
      <c r="R2950" s="4"/>
      <c r="S2950" s="4"/>
      <c r="T2950" s="4"/>
      <c r="U2950" s="4"/>
      <c r="V2950" s="4"/>
      <c r="W2950" s="185"/>
      <c r="X2950" s="4"/>
      <c r="Y2950" s="4"/>
      <c r="Z2950" s="4"/>
      <c r="AA2950" s="4"/>
      <c r="AB2950" s="4"/>
      <c r="AC2950" s="4"/>
      <c r="AD2950" s="4"/>
      <c r="AE2950" s="236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5">
        <f ca="1">COUNTIFS(INDIRECT(Data!$J$2),"&lt;&gt;")</f>
        <v>0</v>
      </c>
      <c r="AQ2950" s="45">
        <f ca="1">COUNTIFS(INDIRECT(Data!$J$2),"P")</f>
        <v>0</v>
      </c>
      <c r="AR2950" s="45">
        <f ca="1">COUNTIFS(INDIRECT(Data!$J$2),"A")</f>
        <v>0</v>
      </c>
      <c r="AS2950" s="46">
        <f ca="1">COUNTIFS(INDIRECT(Data!$J$2),"L")</f>
        <v>0</v>
      </c>
      <c r="AT2950" s="47" t="str">
        <f ca="1">IFERROR(Attd_Sheet[[#This Row],[Classes Attended]]/Attd_Sheet[[#This Row],[Column1]],"")</f>
        <v/>
      </c>
      <c r="AU2950" s="26"/>
    </row>
    <row r="2951" spans="1:47" hidden="1" x14ac:dyDescent="0.25">
      <c r="A2951" s="42">
        <f>COUNTIFS(Attd_Sheet[Student ID],Attd_Sheet[[#This Row],[Student ID]])</f>
        <v>0</v>
      </c>
      <c r="B2951" s="13"/>
      <c r="C2951" s="13"/>
      <c r="D2951" s="76"/>
      <c r="E2951" s="75"/>
      <c r="F2951" s="15"/>
      <c r="G2951" s="78"/>
      <c r="H2951" s="15"/>
      <c r="I2951" s="15"/>
      <c r="J2951" s="77"/>
      <c r="K2951" s="4"/>
      <c r="L2951" s="4"/>
      <c r="M2951" s="4"/>
      <c r="N2951" s="185"/>
      <c r="O2951" s="4"/>
      <c r="P2951" s="4"/>
      <c r="Q2951" s="4"/>
      <c r="R2951" s="4"/>
      <c r="S2951" s="4"/>
      <c r="T2951" s="4"/>
      <c r="U2951" s="4"/>
      <c r="V2951" s="4"/>
      <c r="W2951" s="185"/>
      <c r="X2951" s="4"/>
      <c r="Y2951" s="4"/>
      <c r="Z2951" s="4"/>
      <c r="AA2951" s="4"/>
      <c r="AB2951" s="4"/>
      <c r="AC2951" s="4"/>
      <c r="AD2951" s="4"/>
      <c r="AE2951" s="236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5">
        <f ca="1">COUNTIFS(INDIRECT(Data!$J$2),"&lt;&gt;")</f>
        <v>0</v>
      </c>
      <c r="AQ2951" s="45">
        <f ca="1">COUNTIFS(INDIRECT(Data!$J$2),"P")</f>
        <v>0</v>
      </c>
      <c r="AR2951" s="45">
        <f ca="1">COUNTIFS(INDIRECT(Data!$J$2),"A")</f>
        <v>0</v>
      </c>
      <c r="AS2951" s="46">
        <f ca="1">COUNTIFS(INDIRECT(Data!$J$2),"L")</f>
        <v>0</v>
      </c>
      <c r="AT2951" s="47" t="str">
        <f ca="1">IFERROR(Attd_Sheet[[#This Row],[Classes Attended]]/Attd_Sheet[[#This Row],[Column1]],"")</f>
        <v/>
      </c>
      <c r="AU2951" s="26"/>
    </row>
    <row r="2952" spans="1:47" hidden="1" x14ac:dyDescent="0.25">
      <c r="A2952" s="42">
        <f>COUNTIFS(Attd_Sheet[Student ID],Attd_Sheet[[#This Row],[Student ID]])</f>
        <v>0</v>
      </c>
      <c r="B2952" s="13"/>
      <c r="C2952" s="13"/>
      <c r="D2952" s="76"/>
      <c r="E2952" s="75"/>
      <c r="F2952" s="15"/>
      <c r="G2952" s="78"/>
      <c r="H2952" s="15"/>
      <c r="I2952" s="15"/>
      <c r="J2952" s="77"/>
      <c r="K2952" s="4"/>
      <c r="L2952" s="4"/>
      <c r="M2952" s="4"/>
      <c r="N2952" s="185"/>
      <c r="O2952" s="4"/>
      <c r="P2952" s="4"/>
      <c r="Q2952" s="4"/>
      <c r="R2952" s="4"/>
      <c r="S2952" s="4"/>
      <c r="T2952" s="4"/>
      <c r="U2952" s="4"/>
      <c r="V2952" s="4"/>
      <c r="W2952" s="185"/>
      <c r="X2952" s="4"/>
      <c r="Y2952" s="4"/>
      <c r="Z2952" s="4"/>
      <c r="AA2952" s="4"/>
      <c r="AB2952" s="4"/>
      <c r="AC2952" s="4"/>
      <c r="AD2952" s="4"/>
      <c r="AE2952" s="236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5">
        <f ca="1">COUNTIFS(INDIRECT(Data!$J$2),"&lt;&gt;")</f>
        <v>0</v>
      </c>
      <c r="AQ2952" s="45">
        <f ca="1">COUNTIFS(INDIRECT(Data!$J$2),"P")</f>
        <v>0</v>
      </c>
      <c r="AR2952" s="45">
        <f ca="1">COUNTIFS(INDIRECT(Data!$J$2),"A")</f>
        <v>0</v>
      </c>
      <c r="AS2952" s="46">
        <f ca="1">COUNTIFS(INDIRECT(Data!$J$2),"L")</f>
        <v>0</v>
      </c>
      <c r="AT2952" s="47" t="str">
        <f ca="1">IFERROR(Attd_Sheet[[#This Row],[Classes Attended]]/Attd_Sheet[[#This Row],[Column1]],"")</f>
        <v/>
      </c>
      <c r="AU2952" s="26"/>
    </row>
    <row r="2953" spans="1:47" hidden="1" x14ac:dyDescent="0.25">
      <c r="A2953" s="42">
        <f>COUNTIFS(Attd_Sheet[Student ID],Attd_Sheet[[#This Row],[Student ID]])</f>
        <v>0</v>
      </c>
      <c r="B2953" s="13"/>
      <c r="C2953" s="13"/>
      <c r="D2953" s="76"/>
      <c r="E2953" s="75"/>
      <c r="F2953" s="15"/>
      <c r="G2953" s="78"/>
      <c r="H2953" s="15"/>
      <c r="I2953" s="15"/>
      <c r="J2953" s="77"/>
      <c r="K2953" s="4"/>
      <c r="L2953" s="4"/>
      <c r="M2953" s="4"/>
      <c r="N2953" s="185"/>
      <c r="O2953" s="4"/>
      <c r="P2953" s="4"/>
      <c r="Q2953" s="4"/>
      <c r="R2953" s="4"/>
      <c r="S2953" s="4"/>
      <c r="T2953" s="4"/>
      <c r="U2953" s="4"/>
      <c r="V2953" s="4"/>
      <c r="W2953" s="185"/>
      <c r="X2953" s="4"/>
      <c r="Y2953" s="4"/>
      <c r="Z2953" s="4"/>
      <c r="AA2953" s="4"/>
      <c r="AB2953" s="4"/>
      <c r="AC2953" s="4"/>
      <c r="AD2953" s="4"/>
      <c r="AE2953" s="236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5">
        <f ca="1">COUNTIFS(INDIRECT(Data!$J$2),"&lt;&gt;")</f>
        <v>0</v>
      </c>
      <c r="AQ2953" s="45">
        <f ca="1">COUNTIFS(INDIRECT(Data!$J$2),"P")</f>
        <v>0</v>
      </c>
      <c r="AR2953" s="45">
        <f ca="1">COUNTIFS(INDIRECT(Data!$J$2),"A")</f>
        <v>0</v>
      </c>
      <c r="AS2953" s="46">
        <f ca="1">COUNTIFS(INDIRECT(Data!$J$2),"L")</f>
        <v>0</v>
      </c>
      <c r="AT2953" s="47" t="str">
        <f ca="1">IFERROR(Attd_Sheet[[#This Row],[Classes Attended]]/Attd_Sheet[[#This Row],[Column1]],"")</f>
        <v/>
      </c>
      <c r="AU2953" s="26"/>
    </row>
    <row r="2954" spans="1:47" hidden="1" x14ac:dyDescent="0.25">
      <c r="A2954" s="42">
        <f>COUNTIFS(Attd_Sheet[Student ID],Attd_Sheet[[#This Row],[Student ID]])</f>
        <v>0</v>
      </c>
      <c r="B2954" s="13"/>
      <c r="C2954" s="13"/>
      <c r="D2954" s="76"/>
      <c r="E2954" s="75"/>
      <c r="F2954" s="15"/>
      <c r="G2954" s="78"/>
      <c r="H2954" s="15"/>
      <c r="I2954" s="15"/>
      <c r="J2954" s="77"/>
      <c r="K2954" s="4"/>
      <c r="L2954" s="4"/>
      <c r="M2954" s="4"/>
      <c r="N2954" s="185"/>
      <c r="O2954" s="4"/>
      <c r="P2954" s="4"/>
      <c r="Q2954" s="4"/>
      <c r="R2954" s="4"/>
      <c r="S2954" s="4"/>
      <c r="T2954" s="4"/>
      <c r="U2954" s="4"/>
      <c r="V2954" s="4"/>
      <c r="W2954" s="185"/>
      <c r="X2954" s="4"/>
      <c r="Y2954" s="4"/>
      <c r="Z2954" s="4"/>
      <c r="AA2954" s="4"/>
      <c r="AB2954" s="4"/>
      <c r="AC2954" s="4"/>
      <c r="AD2954" s="4"/>
      <c r="AE2954" s="236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5">
        <f ca="1">COUNTIFS(INDIRECT(Data!$J$2),"&lt;&gt;")</f>
        <v>0</v>
      </c>
      <c r="AQ2954" s="45">
        <f ca="1">COUNTIFS(INDIRECT(Data!$J$2),"P")</f>
        <v>0</v>
      </c>
      <c r="AR2954" s="45">
        <f ca="1">COUNTIFS(INDIRECT(Data!$J$2),"A")</f>
        <v>0</v>
      </c>
      <c r="AS2954" s="46">
        <f ca="1">COUNTIFS(INDIRECT(Data!$J$2),"L")</f>
        <v>0</v>
      </c>
      <c r="AT2954" s="47" t="str">
        <f ca="1">IFERROR(Attd_Sheet[[#This Row],[Classes Attended]]/Attd_Sheet[[#This Row],[Column1]],"")</f>
        <v/>
      </c>
      <c r="AU2954" s="26"/>
    </row>
    <row r="2955" spans="1:47" hidden="1" x14ac:dyDescent="0.25">
      <c r="A2955" s="42">
        <f>COUNTIFS(Attd_Sheet[Student ID],Attd_Sheet[[#This Row],[Student ID]])</f>
        <v>0</v>
      </c>
      <c r="B2955" s="13"/>
      <c r="C2955" s="13"/>
      <c r="D2955" s="76"/>
      <c r="E2955" s="75"/>
      <c r="F2955" s="15"/>
      <c r="G2955" s="78"/>
      <c r="H2955" s="15"/>
      <c r="I2955" s="15"/>
      <c r="J2955" s="77"/>
      <c r="K2955" s="4"/>
      <c r="L2955" s="4"/>
      <c r="M2955" s="4"/>
      <c r="N2955" s="185"/>
      <c r="O2955" s="4"/>
      <c r="P2955" s="4"/>
      <c r="Q2955" s="4"/>
      <c r="R2955" s="4"/>
      <c r="S2955" s="4"/>
      <c r="T2955" s="4"/>
      <c r="U2955" s="4"/>
      <c r="V2955" s="4"/>
      <c r="W2955" s="185"/>
      <c r="X2955" s="4"/>
      <c r="Y2955" s="4"/>
      <c r="Z2955" s="4"/>
      <c r="AA2955" s="4"/>
      <c r="AB2955" s="4"/>
      <c r="AC2955" s="4"/>
      <c r="AD2955" s="4"/>
      <c r="AE2955" s="236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5">
        <f ca="1">COUNTIFS(INDIRECT(Data!$J$2),"&lt;&gt;")</f>
        <v>0</v>
      </c>
      <c r="AQ2955" s="45">
        <f ca="1">COUNTIFS(INDIRECT(Data!$J$2),"P")</f>
        <v>0</v>
      </c>
      <c r="AR2955" s="45">
        <f ca="1">COUNTIFS(INDIRECT(Data!$J$2),"A")</f>
        <v>0</v>
      </c>
      <c r="AS2955" s="46">
        <f ca="1">COUNTIFS(INDIRECT(Data!$J$2),"L")</f>
        <v>0</v>
      </c>
      <c r="AT2955" s="47" t="str">
        <f ca="1">IFERROR(Attd_Sheet[[#This Row],[Classes Attended]]/Attd_Sheet[[#This Row],[Column1]],"")</f>
        <v/>
      </c>
      <c r="AU2955" s="26"/>
    </row>
    <row r="2956" spans="1:47" hidden="1" x14ac:dyDescent="0.25">
      <c r="A2956" s="42">
        <f>COUNTIFS(Attd_Sheet[Student ID],Attd_Sheet[[#This Row],[Student ID]])</f>
        <v>0</v>
      </c>
      <c r="B2956" s="13"/>
      <c r="C2956" s="13"/>
      <c r="D2956" s="76"/>
      <c r="E2956" s="75"/>
      <c r="F2956" s="15"/>
      <c r="G2956" s="78"/>
      <c r="H2956" s="15"/>
      <c r="I2956" s="15"/>
      <c r="J2956" s="77"/>
      <c r="K2956" s="4"/>
      <c r="L2956" s="4"/>
      <c r="M2956" s="4"/>
      <c r="N2956" s="185"/>
      <c r="O2956" s="4"/>
      <c r="P2956" s="4"/>
      <c r="Q2956" s="4"/>
      <c r="R2956" s="4"/>
      <c r="S2956" s="4"/>
      <c r="T2956" s="4"/>
      <c r="U2956" s="4"/>
      <c r="V2956" s="4"/>
      <c r="W2956" s="185"/>
      <c r="X2956" s="4"/>
      <c r="Y2956" s="4"/>
      <c r="Z2956" s="4"/>
      <c r="AA2956" s="4"/>
      <c r="AB2956" s="4"/>
      <c r="AC2956" s="4"/>
      <c r="AD2956" s="4"/>
      <c r="AE2956" s="236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5">
        <f ca="1">COUNTIFS(INDIRECT(Data!$J$2),"&lt;&gt;")</f>
        <v>0</v>
      </c>
      <c r="AQ2956" s="45">
        <f ca="1">COUNTIFS(INDIRECT(Data!$J$2),"P")</f>
        <v>0</v>
      </c>
      <c r="AR2956" s="45">
        <f ca="1">COUNTIFS(INDIRECT(Data!$J$2),"A")</f>
        <v>0</v>
      </c>
      <c r="AS2956" s="46">
        <f ca="1">COUNTIFS(INDIRECT(Data!$J$2),"L")</f>
        <v>0</v>
      </c>
      <c r="AT2956" s="47" t="str">
        <f ca="1">IFERROR(Attd_Sheet[[#This Row],[Classes Attended]]/Attd_Sheet[[#This Row],[Column1]],"")</f>
        <v/>
      </c>
      <c r="AU2956" s="26"/>
    </row>
    <row r="2957" spans="1:47" hidden="1" x14ac:dyDescent="0.25">
      <c r="A2957" s="42">
        <f>COUNTIFS(Attd_Sheet[Student ID],Attd_Sheet[[#This Row],[Student ID]])</f>
        <v>0</v>
      </c>
      <c r="B2957" s="13"/>
      <c r="C2957" s="13"/>
      <c r="D2957" s="76"/>
      <c r="E2957" s="75"/>
      <c r="F2957" s="15"/>
      <c r="G2957" s="78"/>
      <c r="H2957" s="15"/>
      <c r="I2957" s="15"/>
      <c r="J2957" s="77"/>
      <c r="K2957" s="4"/>
      <c r="L2957" s="4"/>
      <c r="M2957" s="4"/>
      <c r="N2957" s="185"/>
      <c r="O2957" s="4"/>
      <c r="P2957" s="4"/>
      <c r="Q2957" s="4"/>
      <c r="R2957" s="4"/>
      <c r="S2957" s="4"/>
      <c r="T2957" s="4"/>
      <c r="U2957" s="4"/>
      <c r="V2957" s="4"/>
      <c r="W2957" s="185"/>
      <c r="X2957" s="4"/>
      <c r="Y2957" s="4"/>
      <c r="Z2957" s="4"/>
      <c r="AA2957" s="4"/>
      <c r="AB2957" s="4"/>
      <c r="AC2957" s="4"/>
      <c r="AD2957" s="4"/>
      <c r="AE2957" s="236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5">
        <f ca="1">COUNTIFS(INDIRECT(Data!$J$2),"&lt;&gt;")</f>
        <v>0</v>
      </c>
      <c r="AQ2957" s="45">
        <f ca="1">COUNTIFS(INDIRECT(Data!$J$2),"P")</f>
        <v>0</v>
      </c>
      <c r="AR2957" s="45">
        <f ca="1">COUNTIFS(INDIRECT(Data!$J$2),"A")</f>
        <v>0</v>
      </c>
      <c r="AS2957" s="46">
        <f ca="1">COUNTIFS(INDIRECT(Data!$J$2),"L")</f>
        <v>0</v>
      </c>
      <c r="AT2957" s="47" t="str">
        <f ca="1">IFERROR(Attd_Sheet[[#This Row],[Classes Attended]]/Attd_Sheet[[#This Row],[Column1]],"")</f>
        <v/>
      </c>
      <c r="AU2957" s="26"/>
    </row>
    <row r="2958" spans="1:47" hidden="1" x14ac:dyDescent="0.25">
      <c r="A2958" s="42">
        <f>COUNTIFS(Attd_Sheet[Student ID],Attd_Sheet[[#This Row],[Student ID]])</f>
        <v>0</v>
      </c>
      <c r="B2958" s="13"/>
      <c r="C2958" s="13"/>
      <c r="D2958" s="76"/>
      <c r="E2958" s="75"/>
      <c r="F2958" s="15"/>
      <c r="G2958" s="78"/>
      <c r="H2958" s="15"/>
      <c r="I2958" s="15"/>
      <c r="J2958" s="77"/>
      <c r="K2958" s="4"/>
      <c r="L2958" s="4"/>
      <c r="M2958" s="4"/>
      <c r="N2958" s="185"/>
      <c r="O2958" s="4"/>
      <c r="P2958" s="4"/>
      <c r="Q2958" s="4"/>
      <c r="R2958" s="4"/>
      <c r="S2958" s="4"/>
      <c r="T2958" s="4"/>
      <c r="U2958" s="4"/>
      <c r="V2958" s="4"/>
      <c r="W2958" s="185"/>
      <c r="X2958" s="4"/>
      <c r="Y2958" s="4"/>
      <c r="Z2958" s="4"/>
      <c r="AA2958" s="4"/>
      <c r="AB2958" s="4"/>
      <c r="AC2958" s="4"/>
      <c r="AD2958" s="4"/>
      <c r="AE2958" s="236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5">
        <f ca="1">COUNTIFS(INDIRECT(Data!$J$2),"&lt;&gt;")</f>
        <v>0</v>
      </c>
      <c r="AQ2958" s="45">
        <f ca="1">COUNTIFS(INDIRECT(Data!$J$2),"P")</f>
        <v>0</v>
      </c>
      <c r="AR2958" s="45">
        <f ca="1">COUNTIFS(INDIRECT(Data!$J$2),"A")</f>
        <v>0</v>
      </c>
      <c r="AS2958" s="46">
        <f ca="1">COUNTIFS(INDIRECT(Data!$J$2),"L")</f>
        <v>0</v>
      </c>
      <c r="AT2958" s="47" t="str">
        <f ca="1">IFERROR(Attd_Sheet[[#This Row],[Classes Attended]]/Attd_Sheet[[#This Row],[Column1]],"")</f>
        <v/>
      </c>
      <c r="AU2958" s="26"/>
    </row>
    <row r="2959" spans="1:47" hidden="1" x14ac:dyDescent="0.25">
      <c r="A2959" s="42">
        <f>COUNTIFS(Attd_Sheet[Student ID],Attd_Sheet[[#This Row],[Student ID]])</f>
        <v>0</v>
      </c>
      <c r="B2959" s="13"/>
      <c r="C2959" s="13"/>
      <c r="D2959" s="76"/>
      <c r="E2959" s="75"/>
      <c r="F2959" s="15"/>
      <c r="G2959" s="78"/>
      <c r="H2959" s="15"/>
      <c r="I2959" s="15"/>
      <c r="J2959" s="77"/>
      <c r="K2959" s="4"/>
      <c r="L2959" s="4"/>
      <c r="M2959" s="4"/>
      <c r="N2959" s="185"/>
      <c r="O2959" s="4"/>
      <c r="P2959" s="4"/>
      <c r="Q2959" s="4"/>
      <c r="R2959" s="4"/>
      <c r="S2959" s="4"/>
      <c r="T2959" s="4"/>
      <c r="U2959" s="4"/>
      <c r="V2959" s="4"/>
      <c r="W2959" s="185"/>
      <c r="X2959" s="4"/>
      <c r="Y2959" s="4"/>
      <c r="Z2959" s="4"/>
      <c r="AA2959" s="4"/>
      <c r="AB2959" s="4"/>
      <c r="AC2959" s="4"/>
      <c r="AD2959" s="4"/>
      <c r="AE2959" s="236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5">
        <f ca="1">COUNTIFS(INDIRECT(Data!$J$2),"&lt;&gt;")</f>
        <v>0</v>
      </c>
      <c r="AQ2959" s="45">
        <f ca="1">COUNTIFS(INDIRECT(Data!$J$2),"P")</f>
        <v>0</v>
      </c>
      <c r="AR2959" s="45">
        <f ca="1">COUNTIFS(INDIRECT(Data!$J$2),"A")</f>
        <v>0</v>
      </c>
      <c r="AS2959" s="46">
        <f ca="1">COUNTIFS(INDIRECT(Data!$J$2),"L")</f>
        <v>0</v>
      </c>
      <c r="AT2959" s="47" t="str">
        <f ca="1">IFERROR(Attd_Sheet[[#This Row],[Classes Attended]]/Attd_Sheet[[#This Row],[Column1]],"")</f>
        <v/>
      </c>
      <c r="AU2959" s="26"/>
    </row>
    <row r="2960" spans="1:47" hidden="1" x14ac:dyDescent="0.25">
      <c r="A2960" s="42">
        <f>COUNTIFS(Attd_Sheet[Student ID],Attd_Sheet[[#This Row],[Student ID]])</f>
        <v>0</v>
      </c>
      <c r="B2960" s="13"/>
      <c r="C2960" s="13"/>
      <c r="D2960" s="76"/>
      <c r="E2960" s="75"/>
      <c r="F2960" s="15"/>
      <c r="G2960" s="78"/>
      <c r="H2960" s="15"/>
      <c r="I2960" s="15"/>
      <c r="J2960" s="77"/>
      <c r="K2960" s="4"/>
      <c r="L2960" s="4"/>
      <c r="M2960" s="4"/>
      <c r="N2960" s="185"/>
      <c r="O2960" s="4"/>
      <c r="P2960" s="4"/>
      <c r="Q2960" s="4"/>
      <c r="R2960" s="4"/>
      <c r="S2960" s="4"/>
      <c r="T2960" s="4"/>
      <c r="U2960" s="4"/>
      <c r="V2960" s="4"/>
      <c r="W2960" s="185"/>
      <c r="X2960" s="4"/>
      <c r="Y2960" s="4"/>
      <c r="Z2960" s="4"/>
      <c r="AA2960" s="4"/>
      <c r="AB2960" s="4"/>
      <c r="AC2960" s="4"/>
      <c r="AD2960" s="4"/>
      <c r="AE2960" s="236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5">
        <f ca="1">COUNTIFS(INDIRECT(Data!$J$2),"&lt;&gt;")</f>
        <v>0</v>
      </c>
      <c r="AQ2960" s="45">
        <f ca="1">COUNTIFS(INDIRECT(Data!$J$2),"P")</f>
        <v>0</v>
      </c>
      <c r="AR2960" s="45">
        <f ca="1">COUNTIFS(INDIRECT(Data!$J$2),"A")</f>
        <v>0</v>
      </c>
      <c r="AS2960" s="46">
        <f ca="1">COUNTIFS(INDIRECT(Data!$J$2),"L")</f>
        <v>0</v>
      </c>
      <c r="AT2960" s="47" t="str">
        <f ca="1">IFERROR(Attd_Sheet[[#This Row],[Classes Attended]]/Attd_Sheet[[#This Row],[Column1]],"")</f>
        <v/>
      </c>
      <c r="AU2960" s="26"/>
    </row>
    <row r="2961" spans="1:47" hidden="1" x14ac:dyDescent="0.25">
      <c r="A2961" s="42">
        <f>COUNTIFS(Attd_Sheet[Student ID],Attd_Sheet[[#This Row],[Student ID]])</f>
        <v>0</v>
      </c>
      <c r="B2961" s="13"/>
      <c r="C2961" s="13"/>
      <c r="D2961" s="76"/>
      <c r="E2961" s="75"/>
      <c r="F2961" s="15"/>
      <c r="G2961" s="78"/>
      <c r="H2961" s="15"/>
      <c r="I2961" s="15"/>
      <c r="J2961" s="77"/>
      <c r="K2961" s="4"/>
      <c r="L2961" s="4"/>
      <c r="M2961" s="4"/>
      <c r="N2961" s="185"/>
      <c r="O2961" s="4"/>
      <c r="P2961" s="4"/>
      <c r="Q2961" s="4"/>
      <c r="R2961" s="4"/>
      <c r="S2961" s="4"/>
      <c r="T2961" s="4"/>
      <c r="U2961" s="4"/>
      <c r="V2961" s="4"/>
      <c r="W2961" s="185"/>
      <c r="X2961" s="4"/>
      <c r="Y2961" s="4"/>
      <c r="Z2961" s="4"/>
      <c r="AA2961" s="4"/>
      <c r="AB2961" s="4"/>
      <c r="AC2961" s="4"/>
      <c r="AD2961" s="4"/>
      <c r="AE2961" s="236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5">
        <f ca="1">COUNTIFS(INDIRECT(Data!$J$2),"&lt;&gt;")</f>
        <v>0</v>
      </c>
      <c r="AQ2961" s="45">
        <f ca="1">COUNTIFS(INDIRECT(Data!$J$2),"P")</f>
        <v>0</v>
      </c>
      <c r="AR2961" s="45">
        <f ca="1">COUNTIFS(INDIRECT(Data!$J$2),"A")</f>
        <v>0</v>
      </c>
      <c r="AS2961" s="46">
        <f ca="1">COUNTIFS(INDIRECT(Data!$J$2),"L")</f>
        <v>0</v>
      </c>
      <c r="AT2961" s="47" t="str">
        <f ca="1">IFERROR(Attd_Sheet[[#This Row],[Classes Attended]]/Attd_Sheet[[#This Row],[Column1]],"")</f>
        <v/>
      </c>
      <c r="AU2961" s="26"/>
    </row>
    <row r="2962" spans="1:47" hidden="1" x14ac:dyDescent="0.25">
      <c r="A2962" s="42">
        <f>COUNTIFS(Attd_Sheet[Student ID],Attd_Sheet[[#This Row],[Student ID]])</f>
        <v>0</v>
      </c>
      <c r="B2962" s="13"/>
      <c r="C2962" s="13"/>
      <c r="D2962" s="76"/>
      <c r="E2962" s="75"/>
      <c r="F2962" s="15"/>
      <c r="G2962" s="78"/>
      <c r="H2962" s="15"/>
      <c r="I2962" s="15"/>
      <c r="J2962" s="77"/>
      <c r="K2962" s="4"/>
      <c r="L2962" s="4"/>
      <c r="M2962" s="4"/>
      <c r="N2962" s="185"/>
      <c r="O2962" s="4"/>
      <c r="P2962" s="4"/>
      <c r="Q2962" s="4"/>
      <c r="R2962" s="4"/>
      <c r="S2962" s="4"/>
      <c r="T2962" s="4"/>
      <c r="U2962" s="4"/>
      <c r="V2962" s="4"/>
      <c r="W2962" s="185"/>
      <c r="X2962" s="4"/>
      <c r="Y2962" s="4"/>
      <c r="Z2962" s="4"/>
      <c r="AA2962" s="4"/>
      <c r="AB2962" s="4"/>
      <c r="AC2962" s="4"/>
      <c r="AD2962" s="4"/>
      <c r="AE2962" s="236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5">
        <f ca="1">COUNTIFS(INDIRECT(Data!$J$2),"&lt;&gt;")</f>
        <v>0</v>
      </c>
      <c r="AQ2962" s="45">
        <f ca="1">COUNTIFS(INDIRECT(Data!$J$2),"P")</f>
        <v>0</v>
      </c>
      <c r="AR2962" s="45">
        <f ca="1">COUNTIFS(INDIRECT(Data!$J$2),"A")</f>
        <v>0</v>
      </c>
      <c r="AS2962" s="46">
        <f ca="1">COUNTIFS(INDIRECT(Data!$J$2),"L")</f>
        <v>0</v>
      </c>
      <c r="AT2962" s="47" t="str">
        <f ca="1">IFERROR(Attd_Sheet[[#This Row],[Classes Attended]]/Attd_Sheet[[#This Row],[Column1]],"")</f>
        <v/>
      </c>
      <c r="AU2962" s="26"/>
    </row>
    <row r="2963" spans="1:47" hidden="1" x14ac:dyDescent="0.25">
      <c r="A2963" s="42">
        <f>COUNTIFS(Attd_Sheet[Student ID],Attd_Sheet[[#This Row],[Student ID]])</f>
        <v>0</v>
      </c>
      <c r="B2963" s="13"/>
      <c r="C2963" s="13"/>
      <c r="D2963" s="76"/>
      <c r="E2963" s="75"/>
      <c r="F2963" s="15"/>
      <c r="G2963" s="78"/>
      <c r="H2963" s="15"/>
      <c r="I2963" s="15"/>
      <c r="J2963" s="77"/>
      <c r="K2963" s="4"/>
      <c r="L2963" s="4"/>
      <c r="M2963" s="4"/>
      <c r="N2963" s="185"/>
      <c r="O2963" s="4"/>
      <c r="P2963" s="4"/>
      <c r="Q2963" s="4"/>
      <c r="R2963" s="4"/>
      <c r="S2963" s="4"/>
      <c r="T2963" s="4"/>
      <c r="U2963" s="4"/>
      <c r="V2963" s="4"/>
      <c r="W2963" s="185"/>
      <c r="X2963" s="4"/>
      <c r="Y2963" s="4"/>
      <c r="Z2963" s="4"/>
      <c r="AA2963" s="4"/>
      <c r="AB2963" s="4"/>
      <c r="AC2963" s="4"/>
      <c r="AD2963" s="4"/>
      <c r="AE2963" s="236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5">
        <f ca="1">COUNTIFS(INDIRECT(Data!$J$2),"&lt;&gt;")</f>
        <v>0</v>
      </c>
      <c r="AQ2963" s="45">
        <f ca="1">COUNTIFS(INDIRECT(Data!$J$2),"P")</f>
        <v>0</v>
      </c>
      <c r="AR2963" s="45">
        <f ca="1">COUNTIFS(INDIRECT(Data!$J$2),"A")</f>
        <v>0</v>
      </c>
      <c r="AS2963" s="46">
        <f ca="1">COUNTIFS(INDIRECT(Data!$J$2),"L")</f>
        <v>0</v>
      </c>
      <c r="AT2963" s="47" t="str">
        <f ca="1">IFERROR(Attd_Sheet[[#This Row],[Classes Attended]]/Attd_Sheet[[#This Row],[Column1]],"")</f>
        <v/>
      </c>
      <c r="AU2963" s="26"/>
    </row>
    <row r="2964" spans="1:47" hidden="1" x14ac:dyDescent="0.25">
      <c r="A2964" s="42">
        <f>COUNTIFS(Attd_Sheet[Student ID],Attd_Sheet[[#This Row],[Student ID]])</f>
        <v>0</v>
      </c>
      <c r="B2964" s="13"/>
      <c r="C2964" s="13"/>
      <c r="D2964" s="76"/>
      <c r="E2964" s="75"/>
      <c r="F2964" s="15"/>
      <c r="G2964" s="78"/>
      <c r="H2964" s="15"/>
      <c r="I2964" s="15"/>
      <c r="J2964" s="77"/>
      <c r="K2964" s="4"/>
      <c r="L2964" s="4"/>
      <c r="M2964" s="4"/>
      <c r="N2964" s="185"/>
      <c r="O2964" s="4"/>
      <c r="P2964" s="4"/>
      <c r="Q2964" s="4"/>
      <c r="R2964" s="4"/>
      <c r="S2964" s="4"/>
      <c r="T2964" s="4"/>
      <c r="U2964" s="4"/>
      <c r="V2964" s="4"/>
      <c r="W2964" s="185"/>
      <c r="X2964" s="4"/>
      <c r="Y2964" s="4"/>
      <c r="Z2964" s="4"/>
      <c r="AA2964" s="4"/>
      <c r="AB2964" s="4"/>
      <c r="AC2964" s="4"/>
      <c r="AD2964" s="4"/>
      <c r="AE2964" s="236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5">
        <f ca="1">COUNTIFS(INDIRECT(Data!$J$2),"&lt;&gt;")</f>
        <v>0</v>
      </c>
      <c r="AQ2964" s="45">
        <f ca="1">COUNTIFS(INDIRECT(Data!$J$2),"P")</f>
        <v>0</v>
      </c>
      <c r="AR2964" s="45">
        <f ca="1">COUNTIFS(INDIRECT(Data!$J$2),"A")</f>
        <v>0</v>
      </c>
      <c r="AS2964" s="46">
        <f ca="1">COUNTIFS(INDIRECT(Data!$J$2),"L")</f>
        <v>0</v>
      </c>
      <c r="AT2964" s="47" t="str">
        <f ca="1">IFERROR(Attd_Sheet[[#This Row],[Classes Attended]]/Attd_Sheet[[#This Row],[Column1]],"")</f>
        <v/>
      </c>
      <c r="AU2964" s="26"/>
    </row>
    <row r="2965" spans="1:47" hidden="1" x14ac:dyDescent="0.25">
      <c r="A2965" s="42">
        <f>COUNTIFS(Attd_Sheet[Student ID],Attd_Sheet[[#This Row],[Student ID]])</f>
        <v>0</v>
      </c>
      <c r="B2965" s="13"/>
      <c r="C2965" s="13"/>
      <c r="D2965" s="76"/>
      <c r="E2965" s="75"/>
      <c r="F2965" s="15"/>
      <c r="G2965" s="78"/>
      <c r="H2965" s="15"/>
      <c r="I2965" s="15"/>
      <c r="J2965" s="77"/>
      <c r="K2965" s="4"/>
      <c r="L2965" s="4"/>
      <c r="M2965" s="4"/>
      <c r="N2965" s="185"/>
      <c r="O2965" s="4"/>
      <c r="P2965" s="4"/>
      <c r="Q2965" s="4"/>
      <c r="R2965" s="4"/>
      <c r="S2965" s="4"/>
      <c r="T2965" s="4"/>
      <c r="U2965" s="4"/>
      <c r="V2965" s="4"/>
      <c r="W2965" s="185"/>
      <c r="X2965" s="4"/>
      <c r="Y2965" s="4"/>
      <c r="Z2965" s="4"/>
      <c r="AA2965" s="4"/>
      <c r="AB2965" s="4"/>
      <c r="AC2965" s="4"/>
      <c r="AD2965" s="4"/>
      <c r="AE2965" s="236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5">
        <f ca="1">COUNTIFS(INDIRECT(Data!$J$2),"&lt;&gt;")</f>
        <v>0</v>
      </c>
      <c r="AQ2965" s="45">
        <f ca="1">COUNTIFS(INDIRECT(Data!$J$2),"P")</f>
        <v>0</v>
      </c>
      <c r="AR2965" s="45">
        <f ca="1">COUNTIFS(INDIRECT(Data!$J$2),"A")</f>
        <v>0</v>
      </c>
      <c r="AS2965" s="46">
        <f ca="1">COUNTIFS(INDIRECT(Data!$J$2),"L")</f>
        <v>0</v>
      </c>
      <c r="AT2965" s="47" t="str">
        <f ca="1">IFERROR(Attd_Sheet[[#This Row],[Classes Attended]]/Attd_Sheet[[#This Row],[Column1]],"")</f>
        <v/>
      </c>
      <c r="AU2965" s="26"/>
    </row>
    <row r="2966" spans="1:47" hidden="1" x14ac:dyDescent="0.25">
      <c r="A2966" s="42">
        <f>COUNTIFS(Attd_Sheet[Student ID],Attd_Sheet[[#This Row],[Student ID]])</f>
        <v>0</v>
      </c>
      <c r="B2966" s="13"/>
      <c r="C2966" s="13"/>
      <c r="D2966" s="76"/>
      <c r="E2966" s="75"/>
      <c r="F2966" s="15"/>
      <c r="G2966" s="78"/>
      <c r="H2966" s="15"/>
      <c r="I2966" s="15"/>
      <c r="J2966" s="77"/>
      <c r="K2966" s="4"/>
      <c r="L2966" s="4"/>
      <c r="M2966" s="4"/>
      <c r="N2966" s="185"/>
      <c r="O2966" s="4"/>
      <c r="P2966" s="4"/>
      <c r="Q2966" s="4"/>
      <c r="R2966" s="4"/>
      <c r="S2966" s="4"/>
      <c r="T2966" s="4"/>
      <c r="U2966" s="4"/>
      <c r="V2966" s="4"/>
      <c r="W2966" s="185"/>
      <c r="X2966" s="4"/>
      <c r="Y2966" s="4"/>
      <c r="Z2966" s="4"/>
      <c r="AA2966" s="4"/>
      <c r="AB2966" s="4"/>
      <c r="AC2966" s="4"/>
      <c r="AD2966" s="4"/>
      <c r="AE2966" s="236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5">
        <f ca="1">COUNTIFS(INDIRECT(Data!$J$2),"&lt;&gt;")</f>
        <v>0</v>
      </c>
      <c r="AQ2966" s="45">
        <f ca="1">COUNTIFS(INDIRECT(Data!$J$2),"P")</f>
        <v>0</v>
      </c>
      <c r="AR2966" s="45">
        <f ca="1">COUNTIFS(INDIRECT(Data!$J$2),"A")</f>
        <v>0</v>
      </c>
      <c r="AS2966" s="46">
        <f ca="1">COUNTIFS(INDIRECT(Data!$J$2),"L")</f>
        <v>0</v>
      </c>
      <c r="AT2966" s="47" t="str">
        <f ca="1">IFERROR(Attd_Sheet[[#This Row],[Classes Attended]]/Attd_Sheet[[#This Row],[Column1]],"")</f>
        <v/>
      </c>
      <c r="AU2966" s="26"/>
    </row>
    <row r="2967" spans="1:47" hidden="1" x14ac:dyDescent="0.25">
      <c r="A2967" s="42">
        <f>COUNTIFS(Attd_Sheet[Student ID],Attd_Sheet[[#This Row],[Student ID]])</f>
        <v>0</v>
      </c>
      <c r="B2967" s="13"/>
      <c r="C2967" s="13"/>
      <c r="D2967" s="76"/>
      <c r="E2967" s="75"/>
      <c r="F2967" s="15"/>
      <c r="G2967" s="78"/>
      <c r="H2967" s="15"/>
      <c r="I2967" s="15"/>
      <c r="J2967" s="77"/>
      <c r="K2967" s="4"/>
      <c r="L2967" s="4"/>
      <c r="M2967" s="4"/>
      <c r="N2967" s="185"/>
      <c r="O2967" s="4"/>
      <c r="P2967" s="4"/>
      <c r="Q2967" s="4"/>
      <c r="R2967" s="4"/>
      <c r="S2967" s="4"/>
      <c r="T2967" s="4"/>
      <c r="U2967" s="4"/>
      <c r="V2967" s="4"/>
      <c r="W2967" s="185"/>
      <c r="X2967" s="4"/>
      <c r="Y2967" s="4"/>
      <c r="Z2967" s="4"/>
      <c r="AA2967" s="4"/>
      <c r="AB2967" s="4"/>
      <c r="AC2967" s="4"/>
      <c r="AD2967" s="4"/>
      <c r="AE2967" s="236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5">
        <f ca="1">COUNTIFS(INDIRECT(Data!$J$2),"&lt;&gt;")</f>
        <v>0</v>
      </c>
      <c r="AQ2967" s="45">
        <f ca="1">COUNTIFS(INDIRECT(Data!$J$2),"P")</f>
        <v>0</v>
      </c>
      <c r="AR2967" s="45">
        <f ca="1">COUNTIFS(INDIRECT(Data!$J$2),"A")</f>
        <v>0</v>
      </c>
      <c r="AS2967" s="46">
        <f ca="1">COUNTIFS(INDIRECT(Data!$J$2),"L")</f>
        <v>0</v>
      </c>
      <c r="AT2967" s="47" t="str">
        <f ca="1">IFERROR(Attd_Sheet[[#This Row],[Classes Attended]]/Attd_Sheet[[#This Row],[Column1]],"")</f>
        <v/>
      </c>
      <c r="AU2967" s="26"/>
    </row>
    <row r="2968" spans="1:47" hidden="1" x14ac:dyDescent="0.25">
      <c r="A2968" s="42">
        <f>COUNTIFS(Attd_Sheet[Student ID],Attd_Sheet[[#This Row],[Student ID]])</f>
        <v>0</v>
      </c>
      <c r="B2968" s="13"/>
      <c r="C2968" s="13"/>
      <c r="D2968" s="76"/>
      <c r="E2968" s="75"/>
      <c r="F2968" s="15"/>
      <c r="G2968" s="78"/>
      <c r="H2968" s="15"/>
      <c r="I2968" s="15"/>
      <c r="J2968" s="77"/>
      <c r="K2968" s="4"/>
      <c r="L2968" s="4"/>
      <c r="M2968" s="4"/>
      <c r="N2968" s="185"/>
      <c r="O2968" s="4"/>
      <c r="P2968" s="4"/>
      <c r="Q2968" s="4"/>
      <c r="R2968" s="4"/>
      <c r="S2968" s="4"/>
      <c r="T2968" s="4"/>
      <c r="U2968" s="4"/>
      <c r="V2968" s="4"/>
      <c r="W2968" s="185"/>
      <c r="X2968" s="4"/>
      <c r="Y2968" s="4"/>
      <c r="Z2968" s="4"/>
      <c r="AA2968" s="4"/>
      <c r="AB2968" s="4"/>
      <c r="AC2968" s="4"/>
      <c r="AD2968" s="4"/>
      <c r="AE2968" s="236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5">
        <f ca="1">COUNTIFS(INDIRECT(Data!$J$2),"&lt;&gt;")</f>
        <v>0</v>
      </c>
      <c r="AQ2968" s="45">
        <f ca="1">COUNTIFS(INDIRECT(Data!$J$2),"P")</f>
        <v>0</v>
      </c>
      <c r="AR2968" s="45">
        <f ca="1">COUNTIFS(INDIRECT(Data!$J$2),"A")</f>
        <v>0</v>
      </c>
      <c r="AS2968" s="46">
        <f ca="1">COUNTIFS(INDIRECT(Data!$J$2),"L")</f>
        <v>0</v>
      </c>
      <c r="AT2968" s="47" t="str">
        <f ca="1">IFERROR(Attd_Sheet[[#This Row],[Classes Attended]]/Attd_Sheet[[#This Row],[Column1]],"")</f>
        <v/>
      </c>
      <c r="AU2968" s="26"/>
    </row>
    <row r="2969" spans="1:47" hidden="1" x14ac:dyDescent="0.25">
      <c r="A2969" s="42">
        <f>COUNTIFS(Attd_Sheet[Student ID],Attd_Sheet[[#This Row],[Student ID]])</f>
        <v>0</v>
      </c>
      <c r="B2969" s="13"/>
      <c r="C2969" s="13"/>
      <c r="D2969" s="76"/>
      <c r="E2969" s="75"/>
      <c r="F2969" s="15"/>
      <c r="G2969" s="78"/>
      <c r="H2969" s="15"/>
      <c r="I2969" s="15"/>
      <c r="J2969" s="77"/>
      <c r="K2969" s="4"/>
      <c r="L2969" s="4"/>
      <c r="M2969" s="4"/>
      <c r="N2969" s="185"/>
      <c r="O2969" s="4"/>
      <c r="P2969" s="4"/>
      <c r="Q2969" s="4"/>
      <c r="R2969" s="4"/>
      <c r="S2969" s="4"/>
      <c r="T2969" s="4"/>
      <c r="U2969" s="4"/>
      <c r="V2969" s="4"/>
      <c r="W2969" s="185"/>
      <c r="X2969" s="4"/>
      <c r="Y2969" s="4"/>
      <c r="Z2969" s="4"/>
      <c r="AA2969" s="4"/>
      <c r="AB2969" s="4"/>
      <c r="AC2969" s="4"/>
      <c r="AD2969" s="4"/>
      <c r="AE2969" s="236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5">
        <f ca="1">COUNTIFS(INDIRECT(Data!$J$2),"&lt;&gt;")</f>
        <v>0</v>
      </c>
      <c r="AQ2969" s="45">
        <f ca="1">COUNTIFS(INDIRECT(Data!$J$2),"P")</f>
        <v>0</v>
      </c>
      <c r="AR2969" s="45">
        <f ca="1">COUNTIFS(INDIRECT(Data!$J$2),"A")</f>
        <v>0</v>
      </c>
      <c r="AS2969" s="46">
        <f ca="1">COUNTIFS(INDIRECT(Data!$J$2),"L")</f>
        <v>0</v>
      </c>
      <c r="AT2969" s="47" t="str">
        <f ca="1">IFERROR(Attd_Sheet[[#This Row],[Classes Attended]]/Attd_Sheet[[#This Row],[Column1]],"")</f>
        <v/>
      </c>
      <c r="AU2969" s="26"/>
    </row>
    <row r="2970" spans="1:47" hidden="1" x14ac:dyDescent="0.25">
      <c r="A2970" s="42">
        <f>COUNTIFS(Attd_Sheet[Student ID],Attd_Sheet[[#This Row],[Student ID]])</f>
        <v>0</v>
      </c>
      <c r="B2970" s="13"/>
      <c r="C2970" s="13"/>
      <c r="D2970" s="76"/>
      <c r="E2970" s="75"/>
      <c r="F2970" s="15"/>
      <c r="G2970" s="78"/>
      <c r="H2970" s="15"/>
      <c r="I2970" s="15"/>
      <c r="J2970" s="77"/>
      <c r="K2970" s="4"/>
      <c r="L2970" s="4"/>
      <c r="M2970" s="4"/>
      <c r="N2970" s="185"/>
      <c r="O2970" s="4"/>
      <c r="P2970" s="4"/>
      <c r="Q2970" s="4"/>
      <c r="R2970" s="4"/>
      <c r="S2970" s="4"/>
      <c r="T2970" s="4"/>
      <c r="U2970" s="4"/>
      <c r="V2970" s="4"/>
      <c r="W2970" s="185"/>
      <c r="X2970" s="4"/>
      <c r="Y2970" s="4"/>
      <c r="Z2970" s="4"/>
      <c r="AA2970" s="4"/>
      <c r="AB2970" s="4"/>
      <c r="AC2970" s="4"/>
      <c r="AD2970" s="4"/>
      <c r="AE2970" s="236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5">
        <f ca="1">COUNTIFS(INDIRECT(Data!$J$2),"&lt;&gt;")</f>
        <v>0</v>
      </c>
      <c r="AQ2970" s="45">
        <f ca="1">COUNTIFS(INDIRECT(Data!$J$2),"P")</f>
        <v>0</v>
      </c>
      <c r="AR2970" s="45">
        <f ca="1">COUNTIFS(INDIRECT(Data!$J$2),"A")</f>
        <v>0</v>
      </c>
      <c r="AS2970" s="46">
        <f ca="1">COUNTIFS(INDIRECT(Data!$J$2),"L")</f>
        <v>0</v>
      </c>
      <c r="AT2970" s="47" t="str">
        <f ca="1">IFERROR(Attd_Sheet[[#This Row],[Classes Attended]]/Attd_Sheet[[#This Row],[Column1]],"")</f>
        <v/>
      </c>
      <c r="AU2970" s="26"/>
    </row>
    <row r="2971" spans="1:47" hidden="1" x14ac:dyDescent="0.25">
      <c r="A2971" s="42">
        <f>COUNTIFS(Attd_Sheet[Student ID],Attd_Sheet[[#This Row],[Student ID]])</f>
        <v>0</v>
      </c>
      <c r="B2971" s="13"/>
      <c r="C2971" s="13"/>
      <c r="D2971" s="76"/>
      <c r="E2971" s="75"/>
      <c r="F2971" s="15"/>
      <c r="G2971" s="78"/>
      <c r="H2971" s="15"/>
      <c r="I2971" s="15"/>
      <c r="J2971" s="77"/>
      <c r="K2971" s="4"/>
      <c r="L2971" s="4"/>
      <c r="M2971" s="4"/>
      <c r="N2971" s="185"/>
      <c r="O2971" s="4"/>
      <c r="P2971" s="4"/>
      <c r="Q2971" s="4"/>
      <c r="R2971" s="4"/>
      <c r="S2971" s="4"/>
      <c r="T2971" s="4"/>
      <c r="U2971" s="4"/>
      <c r="V2971" s="4"/>
      <c r="W2971" s="185"/>
      <c r="X2971" s="4"/>
      <c r="Y2971" s="4"/>
      <c r="Z2971" s="4"/>
      <c r="AA2971" s="4"/>
      <c r="AB2971" s="4"/>
      <c r="AC2971" s="4"/>
      <c r="AD2971" s="4"/>
      <c r="AE2971" s="236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5">
        <f ca="1">COUNTIFS(INDIRECT(Data!$J$2),"&lt;&gt;")</f>
        <v>0</v>
      </c>
      <c r="AQ2971" s="45">
        <f ca="1">COUNTIFS(INDIRECT(Data!$J$2),"P")</f>
        <v>0</v>
      </c>
      <c r="AR2971" s="45">
        <f ca="1">COUNTIFS(INDIRECT(Data!$J$2),"A")</f>
        <v>0</v>
      </c>
      <c r="AS2971" s="46">
        <f ca="1">COUNTIFS(INDIRECT(Data!$J$2),"L")</f>
        <v>0</v>
      </c>
      <c r="AT2971" s="47" t="str">
        <f ca="1">IFERROR(Attd_Sheet[[#This Row],[Classes Attended]]/Attd_Sheet[[#This Row],[Column1]],"")</f>
        <v/>
      </c>
      <c r="AU2971" s="26"/>
    </row>
    <row r="2972" spans="1:47" hidden="1" x14ac:dyDescent="0.25">
      <c r="A2972" s="42">
        <f>COUNTIFS(Attd_Sheet[Student ID],Attd_Sheet[[#This Row],[Student ID]])</f>
        <v>0</v>
      </c>
      <c r="B2972" s="13"/>
      <c r="C2972" s="13"/>
      <c r="D2972" s="76"/>
      <c r="E2972" s="75"/>
      <c r="F2972" s="15"/>
      <c r="G2972" s="78"/>
      <c r="H2972" s="15"/>
      <c r="I2972" s="15"/>
      <c r="J2972" s="77"/>
      <c r="K2972" s="4"/>
      <c r="L2972" s="4"/>
      <c r="M2972" s="4"/>
      <c r="N2972" s="185"/>
      <c r="O2972" s="4"/>
      <c r="P2972" s="4"/>
      <c r="Q2972" s="4"/>
      <c r="R2972" s="4"/>
      <c r="S2972" s="4"/>
      <c r="T2972" s="4"/>
      <c r="U2972" s="4"/>
      <c r="V2972" s="4"/>
      <c r="W2972" s="185"/>
      <c r="X2972" s="4"/>
      <c r="Y2972" s="4"/>
      <c r="Z2972" s="4"/>
      <c r="AA2972" s="4"/>
      <c r="AB2972" s="4"/>
      <c r="AC2972" s="4"/>
      <c r="AD2972" s="4"/>
      <c r="AE2972" s="236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5">
        <f ca="1">COUNTIFS(INDIRECT(Data!$J$2),"&lt;&gt;")</f>
        <v>0</v>
      </c>
      <c r="AQ2972" s="45">
        <f ca="1">COUNTIFS(INDIRECT(Data!$J$2),"P")</f>
        <v>0</v>
      </c>
      <c r="AR2972" s="45">
        <f ca="1">COUNTIFS(INDIRECT(Data!$J$2),"A")</f>
        <v>0</v>
      </c>
      <c r="AS2972" s="46">
        <f ca="1">COUNTIFS(INDIRECT(Data!$J$2),"L")</f>
        <v>0</v>
      </c>
      <c r="AT2972" s="47" t="str">
        <f ca="1">IFERROR(Attd_Sheet[[#This Row],[Classes Attended]]/Attd_Sheet[[#This Row],[Column1]],"")</f>
        <v/>
      </c>
      <c r="AU2972" s="26"/>
    </row>
    <row r="2973" spans="1:47" hidden="1" x14ac:dyDescent="0.25">
      <c r="A2973" s="42">
        <f>COUNTIFS(Attd_Sheet[Student ID],Attd_Sheet[[#This Row],[Student ID]])</f>
        <v>0</v>
      </c>
      <c r="B2973" s="13"/>
      <c r="C2973" s="13"/>
      <c r="D2973" s="76"/>
      <c r="E2973" s="75"/>
      <c r="F2973" s="15"/>
      <c r="G2973" s="78"/>
      <c r="H2973" s="15"/>
      <c r="I2973" s="15"/>
      <c r="J2973" s="77"/>
      <c r="K2973" s="4"/>
      <c r="L2973" s="4"/>
      <c r="M2973" s="4"/>
      <c r="N2973" s="185"/>
      <c r="O2973" s="4"/>
      <c r="P2973" s="4"/>
      <c r="Q2973" s="4"/>
      <c r="R2973" s="4"/>
      <c r="S2973" s="4"/>
      <c r="T2973" s="4"/>
      <c r="U2973" s="4"/>
      <c r="V2973" s="4"/>
      <c r="W2973" s="185"/>
      <c r="X2973" s="4"/>
      <c r="Y2973" s="4"/>
      <c r="Z2973" s="4"/>
      <c r="AA2973" s="4"/>
      <c r="AB2973" s="4"/>
      <c r="AC2973" s="4"/>
      <c r="AD2973" s="4"/>
      <c r="AE2973" s="236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5">
        <f ca="1">COUNTIFS(INDIRECT(Data!$J$2),"&lt;&gt;")</f>
        <v>0</v>
      </c>
      <c r="AQ2973" s="45">
        <f ca="1">COUNTIFS(INDIRECT(Data!$J$2),"P")</f>
        <v>0</v>
      </c>
      <c r="AR2973" s="45">
        <f ca="1">COUNTIFS(INDIRECT(Data!$J$2),"A")</f>
        <v>0</v>
      </c>
      <c r="AS2973" s="46">
        <f ca="1">COUNTIFS(INDIRECT(Data!$J$2),"L")</f>
        <v>0</v>
      </c>
      <c r="AT2973" s="47" t="str">
        <f ca="1">IFERROR(Attd_Sheet[[#This Row],[Classes Attended]]/Attd_Sheet[[#This Row],[Column1]],"")</f>
        <v/>
      </c>
      <c r="AU2973" s="26"/>
    </row>
    <row r="2974" spans="1:47" hidden="1" x14ac:dyDescent="0.25">
      <c r="A2974" s="42">
        <f>COUNTIFS(Attd_Sheet[Student ID],Attd_Sheet[[#This Row],[Student ID]])</f>
        <v>0</v>
      </c>
      <c r="B2974" s="13"/>
      <c r="C2974" s="13"/>
      <c r="D2974" s="76"/>
      <c r="E2974" s="75"/>
      <c r="F2974" s="15"/>
      <c r="G2974" s="78"/>
      <c r="H2974" s="15"/>
      <c r="I2974" s="15"/>
      <c r="J2974" s="77"/>
      <c r="K2974" s="4"/>
      <c r="L2974" s="4"/>
      <c r="M2974" s="4"/>
      <c r="N2974" s="185"/>
      <c r="O2974" s="4"/>
      <c r="P2974" s="4"/>
      <c r="Q2974" s="4"/>
      <c r="R2974" s="4"/>
      <c r="S2974" s="4"/>
      <c r="T2974" s="4"/>
      <c r="U2974" s="4"/>
      <c r="V2974" s="4"/>
      <c r="W2974" s="185"/>
      <c r="X2974" s="4"/>
      <c r="Y2974" s="4"/>
      <c r="Z2974" s="4"/>
      <c r="AA2974" s="4"/>
      <c r="AB2974" s="4"/>
      <c r="AC2974" s="4"/>
      <c r="AD2974" s="4"/>
      <c r="AE2974" s="236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5">
        <f ca="1">COUNTIFS(INDIRECT(Data!$J$2),"&lt;&gt;")</f>
        <v>0</v>
      </c>
      <c r="AQ2974" s="45">
        <f ca="1">COUNTIFS(INDIRECT(Data!$J$2),"P")</f>
        <v>0</v>
      </c>
      <c r="AR2974" s="45">
        <f ca="1">COUNTIFS(INDIRECT(Data!$J$2),"A")</f>
        <v>0</v>
      </c>
      <c r="AS2974" s="46">
        <f ca="1">COUNTIFS(INDIRECT(Data!$J$2),"L")</f>
        <v>0</v>
      </c>
      <c r="AT2974" s="47" t="str">
        <f ca="1">IFERROR(Attd_Sheet[[#This Row],[Classes Attended]]/Attd_Sheet[[#This Row],[Column1]],"")</f>
        <v/>
      </c>
      <c r="AU2974" s="26"/>
    </row>
    <row r="2975" spans="1:47" hidden="1" x14ac:dyDescent="0.25">
      <c r="A2975" s="42">
        <f>COUNTIFS(Attd_Sheet[Student ID],Attd_Sheet[[#This Row],[Student ID]])</f>
        <v>0</v>
      </c>
      <c r="B2975" s="13"/>
      <c r="C2975" s="13"/>
      <c r="D2975" s="76"/>
      <c r="E2975" s="75"/>
      <c r="F2975" s="15"/>
      <c r="G2975" s="78"/>
      <c r="H2975" s="15"/>
      <c r="I2975" s="15"/>
      <c r="J2975" s="77"/>
      <c r="K2975" s="4"/>
      <c r="L2975" s="4"/>
      <c r="M2975" s="4"/>
      <c r="N2975" s="185"/>
      <c r="O2975" s="4"/>
      <c r="P2975" s="4"/>
      <c r="Q2975" s="4"/>
      <c r="R2975" s="4"/>
      <c r="S2975" s="4"/>
      <c r="T2975" s="4"/>
      <c r="U2975" s="4"/>
      <c r="V2975" s="4"/>
      <c r="W2975" s="185"/>
      <c r="X2975" s="4"/>
      <c r="Y2975" s="4"/>
      <c r="Z2975" s="4"/>
      <c r="AA2975" s="4"/>
      <c r="AB2975" s="4"/>
      <c r="AC2975" s="4"/>
      <c r="AD2975" s="4"/>
      <c r="AE2975" s="236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5">
        <f ca="1">COUNTIFS(INDIRECT(Data!$J$2),"&lt;&gt;")</f>
        <v>0</v>
      </c>
      <c r="AQ2975" s="45">
        <f ca="1">COUNTIFS(INDIRECT(Data!$J$2),"P")</f>
        <v>0</v>
      </c>
      <c r="AR2975" s="45">
        <f ca="1">COUNTIFS(INDIRECT(Data!$J$2),"A")</f>
        <v>0</v>
      </c>
      <c r="AS2975" s="46">
        <f ca="1">COUNTIFS(INDIRECT(Data!$J$2),"L")</f>
        <v>0</v>
      </c>
      <c r="AT2975" s="47" t="str">
        <f ca="1">IFERROR(Attd_Sheet[[#This Row],[Classes Attended]]/Attd_Sheet[[#This Row],[Column1]],"")</f>
        <v/>
      </c>
      <c r="AU2975" s="26"/>
    </row>
    <row r="2976" spans="1:47" hidden="1" x14ac:dyDescent="0.25">
      <c r="A2976" s="42">
        <f>COUNTIFS(Attd_Sheet[Student ID],Attd_Sheet[[#This Row],[Student ID]])</f>
        <v>0</v>
      </c>
      <c r="B2976" s="13"/>
      <c r="C2976" s="13"/>
      <c r="D2976" s="76"/>
      <c r="E2976" s="75"/>
      <c r="F2976" s="15"/>
      <c r="G2976" s="78"/>
      <c r="H2976" s="15"/>
      <c r="I2976" s="15"/>
      <c r="J2976" s="77"/>
      <c r="K2976" s="4"/>
      <c r="L2976" s="4"/>
      <c r="M2976" s="4"/>
      <c r="N2976" s="185"/>
      <c r="O2976" s="4"/>
      <c r="P2976" s="4"/>
      <c r="Q2976" s="4"/>
      <c r="R2976" s="4"/>
      <c r="S2976" s="4"/>
      <c r="T2976" s="4"/>
      <c r="U2976" s="4"/>
      <c r="V2976" s="4"/>
      <c r="W2976" s="185"/>
      <c r="X2976" s="4"/>
      <c r="Y2976" s="4"/>
      <c r="Z2976" s="4"/>
      <c r="AA2976" s="4"/>
      <c r="AB2976" s="4"/>
      <c r="AC2976" s="4"/>
      <c r="AD2976" s="4"/>
      <c r="AE2976" s="236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5">
        <f ca="1">COUNTIFS(INDIRECT(Data!$J$2),"&lt;&gt;")</f>
        <v>0</v>
      </c>
      <c r="AQ2976" s="45">
        <f ca="1">COUNTIFS(INDIRECT(Data!$J$2),"P")</f>
        <v>0</v>
      </c>
      <c r="AR2976" s="45">
        <f ca="1">COUNTIFS(INDIRECT(Data!$J$2),"A")</f>
        <v>0</v>
      </c>
      <c r="AS2976" s="46">
        <f ca="1">COUNTIFS(INDIRECT(Data!$J$2),"L")</f>
        <v>0</v>
      </c>
      <c r="AT2976" s="47" t="str">
        <f ca="1">IFERROR(Attd_Sheet[[#This Row],[Classes Attended]]/Attd_Sheet[[#This Row],[Column1]],"")</f>
        <v/>
      </c>
      <c r="AU2976" s="26"/>
    </row>
    <row r="2977" spans="1:47" hidden="1" x14ac:dyDescent="0.25">
      <c r="A2977" s="42">
        <f>COUNTIFS(Attd_Sheet[Student ID],Attd_Sheet[[#This Row],[Student ID]])</f>
        <v>0</v>
      </c>
      <c r="B2977" s="13"/>
      <c r="C2977" s="13"/>
      <c r="D2977" s="76"/>
      <c r="E2977" s="75"/>
      <c r="F2977" s="15"/>
      <c r="G2977" s="78"/>
      <c r="H2977" s="15"/>
      <c r="I2977" s="15"/>
      <c r="J2977" s="77"/>
      <c r="K2977" s="4"/>
      <c r="L2977" s="4"/>
      <c r="M2977" s="4"/>
      <c r="N2977" s="185"/>
      <c r="O2977" s="4"/>
      <c r="P2977" s="4"/>
      <c r="Q2977" s="4"/>
      <c r="R2977" s="4"/>
      <c r="S2977" s="4"/>
      <c r="T2977" s="4"/>
      <c r="U2977" s="4"/>
      <c r="V2977" s="4"/>
      <c r="W2977" s="185"/>
      <c r="X2977" s="4"/>
      <c r="Y2977" s="4"/>
      <c r="Z2977" s="4"/>
      <c r="AA2977" s="4"/>
      <c r="AB2977" s="4"/>
      <c r="AC2977" s="4"/>
      <c r="AD2977" s="4"/>
      <c r="AE2977" s="236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5">
        <f ca="1">COUNTIFS(INDIRECT(Data!$J$2),"&lt;&gt;")</f>
        <v>0</v>
      </c>
      <c r="AQ2977" s="45">
        <f ca="1">COUNTIFS(INDIRECT(Data!$J$2),"P")</f>
        <v>0</v>
      </c>
      <c r="AR2977" s="45">
        <f ca="1">COUNTIFS(INDIRECT(Data!$J$2),"A")</f>
        <v>0</v>
      </c>
      <c r="AS2977" s="46">
        <f ca="1">COUNTIFS(INDIRECT(Data!$J$2),"L")</f>
        <v>0</v>
      </c>
      <c r="AT2977" s="47" t="str">
        <f ca="1">IFERROR(Attd_Sheet[[#This Row],[Classes Attended]]/Attd_Sheet[[#This Row],[Column1]],"")</f>
        <v/>
      </c>
      <c r="AU2977" s="26"/>
    </row>
    <row r="2978" spans="1:47" hidden="1" x14ac:dyDescent="0.25">
      <c r="A2978" s="42">
        <f>COUNTIFS(Attd_Sheet[Student ID],Attd_Sheet[[#This Row],[Student ID]])</f>
        <v>0</v>
      </c>
      <c r="B2978" s="13"/>
      <c r="C2978" s="13"/>
      <c r="D2978" s="76"/>
      <c r="E2978" s="75"/>
      <c r="F2978" s="15"/>
      <c r="G2978" s="78"/>
      <c r="H2978" s="15"/>
      <c r="I2978" s="15"/>
      <c r="J2978" s="77"/>
      <c r="K2978" s="4"/>
      <c r="L2978" s="4"/>
      <c r="M2978" s="4"/>
      <c r="N2978" s="185"/>
      <c r="O2978" s="4"/>
      <c r="P2978" s="4"/>
      <c r="Q2978" s="4"/>
      <c r="R2978" s="4"/>
      <c r="S2978" s="4"/>
      <c r="T2978" s="4"/>
      <c r="U2978" s="4"/>
      <c r="V2978" s="4"/>
      <c r="W2978" s="185"/>
      <c r="X2978" s="4"/>
      <c r="Y2978" s="4"/>
      <c r="Z2978" s="4"/>
      <c r="AA2978" s="4"/>
      <c r="AB2978" s="4"/>
      <c r="AC2978" s="4"/>
      <c r="AD2978" s="4"/>
      <c r="AE2978" s="236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5">
        <f ca="1">COUNTIFS(INDIRECT(Data!$J$2),"&lt;&gt;")</f>
        <v>0</v>
      </c>
      <c r="AQ2978" s="45">
        <f ca="1">COUNTIFS(INDIRECT(Data!$J$2),"P")</f>
        <v>0</v>
      </c>
      <c r="AR2978" s="45">
        <f ca="1">COUNTIFS(INDIRECT(Data!$J$2),"A")</f>
        <v>0</v>
      </c>
      <c r="AS2978" s="46">
        <f ca="1">COUNTIFS(INDIRECT(Data!$J$2),"L")</f>
        <v>0</v>
      </c>
      <c r="AT2978" s="47" t="str">
        <f ca="1">IFERROR(Attd_Sheet[[#This Row],[Classes Attended]]/Attd_Sheet[[#This Row],[Column1]],"")</f>
        <v/>
      </c>
      <c r="AU2978" s="26"/>
    </row>
    <row r="2979" spans="1:47" hidden="1" x14ac:dyDescent="0.25">
      <c r="A2979" s="42">
        <f>COUNTIFS(Attd_Sheet[Student ID],Attd_Sheet[[#This Row],[Student ID]])</f>
        <v>0</v>
      </c>
      <c r="B2979" s="13"/>
      <c r="C2979" s="13"/>
      <c r="D2979" s="76"/>
      <c r="E2979" s="75"/>
      <c r="F2979" s="15"/>
      <c r="G2979" s="78"/>
      <c r="H2979" s="15"/>
      <c r="I2979" s="15"/>
      <c r="J2979" s="77"/>
      <c r="K2979" s="4"/>
      <c r="L2979" s="4"/>
      <c r="M2979" s="4"/>
      <c r="N2979" s="185"/>
      <c r="O2979" s="4"/>
      <c r="P2979" s="4"/>
      <c r="Q2979" s="4"/>
      <c r="R2979" s="4"/>
      <c r="S2979" s="4"/>
      <c r="T2979" s="4"/>
      <c r="U2979" s="4"/>
      <c r="V2979" s="4"/>
      <c r="W2979" s="185"/>
      <c r="X2979" s="4"/>
      <c r="Y2979" s="4"/>
      <c r="Z2979" s="4"/>
      <c r="AA2979" s="4"/>
      <c r="AB2979" s="4"/>
      <c r="AC2979" s="4"/>
      <c r="AD2979" s="4"/>
      <c r="AE2979" s="236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5">
        <f ca="1">COUNTIFS(INDIRECT(Data!$J$2),"&lt;&gt;")</f>
        <v>0</v>
      </c>
      <c r="AQ2979" s="45">
        <f ca="1">COUNTIFS(INDIRECT(Data!$J$2),"P")</f>
        <v>0</v>
      </c>
      <c r="AR2979" s="45">
        <f ca="1">COUNTIFS(INDIRECT(Data!$J$2),"A")</f>
        <v>0</v>
      </c>
      <c r="AS2979" s="46">
        <f ca="1">COUNTIFS(INDIRECT(Data!$J$2),"L")</f>
        <v>0</v>
      </c>
      <c r="AT2979" s="47" t="str">
        <f ca="1">IFERROR(Attd_Sheet[[#This Row],[Classes Attended]]/Attd_Sheet[[#This Row],[Column1]],"")</f>
        <v/>
      </c>
      <c r="AU2979" s="26"/>
    </row>
    <row r="2980" spans="1:47" hidden="1" x14ac:dyDescent="0.25">
      <c r="A2980" s="42">
        <f>COUNTIFS(Attd_Sheet[Student ID],Attd_Sheet[[#This Row],[Student ID]])</f>
        <v>0</v>
      </c>
      <c r="B2980" s="13"/>
      <c r="C2980" s="13"/>
      <c r="D2980" s="76"/>
      <c r="E2980" s="75"/>
      <c r="F2980" s="15"/>
      <c r="G2980" s="78"/>
      <c r="H2980" s="15"/>
      <c r="I2980" s="15"/>
      <c r="J2980" s="77"/>
      <c r="K2980" s="4"/>
      <c r="L2980" s="4"/>
      <c r="M2980" s="4"/>
      <c r="N2980" s="185"/>
      <c r="O2980" s="4"/>
      <c r="P2980" s="4"/>
      <c r="Q2980" s="4"/>
      <c r="R2980" s="4"/>
      <c r="S2980" s="4"/>
      <c r="T2980" s="4"/>
      <c r="U2980" s="4"/>
      <c r="V2980" s="4"/>
      <c r="W2980" s="185"/>
      <c r="X2980" s="4"/>
      <c r="Y2980" s="4"/>
      <c r="Z2980" s="4"/>
      <c r="AA2980" s="4"/>
      <c r="AB2980" s="4"/>
      <c r="AC2980" s="4"/>
      <c r="AD2980" s="4"/>
      <c r="AE2980" s="236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5">
        <f ca="1">COUNTIFS(INDIRECT(Data!$J$2),"&lt;&gt;")</f>
        <v>0</v>
      </c>
      <c r="AQ2980" s="45">
        <f ca="1">COUNTIFS(INDIRECT(Data!$J$2),"P")</f>
        <v>0</v>
      </c>
      <c r="AR2980" s="45">
        <f ca="1">COUNTIFS(INDIRECT(Data!$J$2),"A")</f>
        <v>0</v>
      </c>
      <c r="AS2980" s="46">
        <f ca="1">COUNTIFS(INDIRECT(Data!$J$2),"L")</f>
        <v>0</v>
      </c>
      <c r="AT2980" s="47" t="str">
        <f ca="1">IFERROR(Attd_Sheet[[#This Row],[Classes Attended]]/Attd_Sheet[[#This Row],[Column1]],"")</f>
        <v/>
      </c>
      <c r="AU2980" s="26"/>
    </row>
    <row r="2981" spans="1:47" hidden="1" x14ac:dyDescent="0.25">
      <c r="A2981" s="42">
        <f>COUNTIFS(Attd_Sheet[Student ID],Attd_Sheet[[#This Row],[Student ID]])</f>
        <v>0</v>
      </c>
      <c r="B2981" s="13"/>
      <c r="C2981" s="13"/>
      <c r="D2981" s="76"/>
      <c r="E2981" s="75"/>
      <c r="F2981" s="15"/>
      <c r="G2981" s="78"/>
      <c r="H2981" s="15"/>
      <c r="I2981" s="15"/>
      <c r="J2981" s="77"/>
      <c r="K2981" s="4"/>
      <c r="L2981" s="4"/>
      <c r="M2981" s="4"/>
      <c r="N2981" s="185"/>
      <c r="O2981" s="4"/>
      <c r="P2981" s="4"/>
      <c r="Q2981" s="4"/>
      <c r="R2981" s="4"/>
      <c r="S2981" s="4"/>
      <c r="T2981" s="4"/>
      <c r="U2981" s="4"/>
      <c r="V2981" s="4"/>
      <c r="W2981" s="185"/>
      <c r="X2981" s="4"/>
      <c r="Y2981" s="4"/>
      <c r="Z2981" s="4"/>
      <c r="AA2981" s="4"/>
      <c r="AB2981" s="4"/>
      <c r="AC2981" s="4"/>
      <c r="AD2981" s="4"/>
      <c r="AE2981" s="236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5">
        <f ca="1">COUNTIFS(INDIRECT(Data!$J$2),"&lt;&gt;")</f>
        <v>0</v>
      </c>
      <c r="AQ2981" s="45">
        <f ca="1">COUNTIFS(INDIRECT(Data!$J$2),"P")</f>
        <v>0</v>
      </c>
      <c r="AR2981" s="45">
        <f ca="1">COUNTIFS(INDIRECT(Data!$J$2),"A")</f>
        <v>0</v>
      </c>
      <c r="AS2981" s="46">
        <f ca="1">COUNTIFS(INDIRECT(Data!$J$2),"L")</f>
        <v>0</v>
      </c>
      <c r="AT2981" s="47" t="str">
        <f ca="1">IFERROR(Attd_Sheet[[#This Row],[Classes Attended]]/Attd_Sheet[[#This Row],[Column1]],"")</f>
        <v/>
      </c>
      <c r="AU2981" s="26"/>
    </row>
    <row r="2982" spans="1:47" hidden="1" x14ac:dyDescent="0.25">
      <c r="A2982" s="42">
        <f>COUNTIFS(Attd_Sheet[Student ID],Attd_Sheet[[#This Row],[Student ID]])</f>
        <v>0</v>
      </c>
      <c r="B2982" s="13"/>
      <c r="C2982" s="13"/>
      <c r="D2982" s="76"/>
      <c r="E2982" s="75"/>
      <c r="F2982" s="15"/>
      <c r="G2982" s="78"/>
      <c r="H2982" s="15"/>
      <c r="I2982" s="15"/>
      <c r="J2982" s="77"/>
      <c r="K2982" s="4"/>
      <c r="L2982" s="4"/>
      <c r="M2982" s="4"/>
      <c r="N2982" s="185"/>
      <c r="O2982" s="4"/>
      <c r="P2982" s="4"/>
      <c r="Q2982" s="4"/>
      <c r="R2982" s="4"/>
      <c r="S2982" s="4"/>
      <c r="T2982" s="4"/>
      <c r="U2982" s="4"/>
      <c r="V2982" s="4"/>
      <c r="W2982" s="185"/>
      <c r="X2982" s="4"/>
      <c r="Y2982" s="4"/>
      <c r="Z2982" s="4"/>
      <c r="AA2982" s="4"/>
      <c r="AB2982" s="4"/>
      <c r="AC2982" s="4"/>
      <c r="AD2982" s="4"/>
      <c r="AE2982" s="236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5">
        <f ca="1">COUNTIFS(INDIRECT(Data!$J$2),"&lt;&gt;")</f>
        <v>0</v>
      </c>
      <c r="AQ2982" s="45">
        <f ca="1">COUNTIFS(INDIRECT(Data!$J$2),"P")</f>
        <v>0</v>
      </c>
      <c r="AR2982" s="45">
        <f ca="1">COUNTIFS(INDIRECT(Data!$J$2),"A")</f>
        <v>0</v>
      </c>
      <c r="AS2982" s="46">
        <f ca="1">COUNTIFS(INDIRECT(Data!$J$2),"L")</f>
        <v>0</v>
      </c>
      <c r="AT2982" s="47" t="str">
        <f ca="1">IFERROR(Attd_Sheet[[#This Row],[Classes Attended]]/Attd_Sheet[[#This Row],[Column1]],"")</f>
        <v/>
      </c>
      <c r="AU2982" s="26"/>
    </row>
    <row r="2983" spans="1:47" hidden="1" x14ac:dyDescent="0.25">
      <c r="A2983" s="42">
        <f>COUNTIFS(Attd_Sheet[Student ID],Attd_Sheet[[#This Row],[Student ID]])</f>
        <v>0</v>
      </c>
      <c r="B2983" s="13"/>
      <c r="C2983" s="13"/>
      <c r="D2983" s="76"/>
      <c r="E2983" s="75"/>
      <c r="F2983" s="15"/>
      <c r="G2983" s="78"/>
      <c r="H2983" s="15"/>
      <c r="I2983" s="15"/>
      <c r="J2983" s="77"/>
      <c r="K2983" s="4"/>
      <c r="L2983" s="4"/>
      <c r="M2983" s="4"/>
      <c r="N2983" s="185"/>
      <c r="O2983" s="4"/>
      <c r="P2983" s="4"/>
      <c r="Q2983" s="4"/>
      <c r="R2983" s="4"/>
      <c r="S2983" s="4"/>
      <c r="T2983" s="4"/>
      <c r="U2983" s="4"/>
      <c r="V2983" s="4"/>
      <c r="W2983" s="185"/>
      <c r="X2983" s="4"/>
      <c r="Y2983" s="4"/>
      <c r="Z2983" s="4"/>
      <c r="AA2983" s="4"/>
      <c r="AB2983" s="4"/>
      <c r="AC2983" s="4"/>
      <c r="AD2983" s="4"/>
      <c r="AE2983" s="236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5">
        <f ca="1">COUNTIFS(INDIRECT(Data!$J$2),"&lt;&gt;")</f>
        <v>0</v>
      </c>
      <c r="AQ2983" s="45">
        <f ca="1">COUNTIFS(INDIRECT(Data!$J$2),"P")</f>
        <v>0</v>
      </c>
      <c r="AR2983" s="45">
        <f ca="1">COUNTIFS(INDIRECT(Data!$J$2),"A")</f>
        <v>0</v>
      </c>
      <c r="AS2983" s="46">
        <f ca="1">COUNTIFS(INDIRECT(Data!$J$2),"L")</f>
        <v>0</v>
      </c>
      <c r="AT2983" s="47" t="str">
        <f ca="1">IFERROR(Attd_Sheet[[#This Row],[Classes Attended]]/Attd_Sheet[[#This Row],[Column1]],"")</f>
        <v/>
      </c>
      <c r="AU2983" s="26"/>
    </row>
    <row r="2984" spans="1:47" hidden="1" x14ac:dyDescent="0.25">
      <c r="A2984" s="42">
        <f>COUNTIFS(Attd_Sheet[Student ID],Attd_Sheet[[#This Row],[Student ID]])</f>
        <v>0</v>
      </c>
      <c r="B2984" s="13"/>
      <c r="C2984" s="13"/>
      <c r="D2984" s="76"/>
      <c r="E2984" s="75"/>
      <c r="F2984" s="15"/>
      <c r="G2984" s="78"/>
      <c r="H2984" s="15"/>
      <c r="I2984" s="15"/>
      <c r="J2984" s="77"/>
      <c r="K2984" s="4"/>
      <c r="L2984" s="4"/>
      <c r="M2984" s="4"/>
      <c r="N2984" s="185"/>
      <c r="O2984" s="4"/>
      <c r="P2984" s="4"/>
      <c r="Q2984" s="4"/>
      <c r="R2984" s="4"/>
      <c r="S2984" s="4"/>
      <c r="T2984" s="4"/>
      <c r="U2984" s="4"/>
      <c r="V2984" s="4"/>
      <c r="W2984" s="185"/>
      <c r="X2984" s="4"/>
      <c r="Y2984" s="4"/>
      <c r="Z2984" s="4"/>
      <c r="AA2984" s="4"/>
      <c r="AB2984" s="4"/>
      <c r="AC2984" s="4"/>
      <c r="AD2984" s="4"/>
      <c r="AE2984" s="236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5">
        <f ca="1">COUNTIFS(INDIRECT(Data!$J$2),"&lt;&gt;")</f>
        <v>0</v>
      </c>
      <c r="AQ2984" s="45">
        <f ca="1">COUNTIFS(INDIRECT(Data!$J$2),"P")</f>
        <v>0</v>
      </c>
      <c r="AR2984" s="45">
        <f ca="1">COUNTIFS(INDIRECT(Data!$J$2),"A")</f>
        <v>0</v>
      </c>
      <c r="AS2984" s="46">
        <f ca="1">COUNTIFS(INDIRECT(Data!$J$2),"L")</f>
        <v>0</v>
      </c>
      <c r="AT2984" s="47" t="str">
        <f ca="1">IFERROR(Attd_Sheet[[#This Row],[Classes Attended]]/Attd_Sheet[[#This Row],[Column1]],"")</f>
        <v/>
      </c>
      <c r="AU2984" s="26"/>
    </row>
    <row r="2985" spans="1:47" hidden="1" x14ac:dyDescent="0.25">
      <c r="A2985" s="42">
        <f>COUNTIFS(Attd_Sheet[Student ID],Attd_Sheet[[#This Row],[Student ID]])</f>
        <v>0</v>
      </c>
      <c r="B2985" s="13"/>
      <c r="C2985" s="13"/>
      <c r="D2985" s="76"/>
      <c r="E2985" s="75"/>
      <c r="F2985" s="15"/>
      <c r="G2985" s="78"/>
      <c r="H2985" s="15"/>
      <c r="I2985" s="15"/>
      <c r="J2985" s="77"/>
      <c r="K2985" s="4"/>
      <c r="L2985" s="4"/>
      <c r="M2985" s="4"/>
      <c r="N2985" s="185"/>
      <c r="O2985" s="4"/>
      <c r="P2985" s="4"/>
      <c r="Q2985" s="4"/>
      <c r="R2985" s="4"/>
      <c r="S2985" s="4"/>
      <c r="T2985" s="4"/>
      <c r="U2985" s="4"/>
      <c r="V2985" s="4"/>
      <c r="W2985" s="185"/>
      <c r="X2985" s="4"/>
      <c r="Y2985" s="4"/>
      <c r="Z2985" s="4"/>
      <c r="AA2985" s="4"/>
      <c r="AB2985" s="4"/>
      <c r="AC2985" s="4"/>
      <c r="AD2985" s="4"/>
      <c r="AE2985" s="236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5">
        <f ca="1">COUNTIFS(INDIRECT(Data!$J$2),"&lt;&gt;")</f>
        <v>0</v>
      </c>
      <c r="AQ2985" s="45">
        <f ca="1">COUNTIFS(INDIRECT(Data!$J$2),"P")</f>
        <v>0</v>
      </c>
      <c r="AR2985" s="45">
        <f ca="1">COUNTIFS(INDIRECT(Data!$J$2),"A")</f>
        <v>0</v>
      </c>
      <c r="AS2985" s="46">
        <f ca="1">COUNTIFS(INDIRECT(Data!$J$2),"L")</f>
        <v>0</v>
      </c>
      <c r="AT2985" s="47" t="str">
        <f ca="1">IFERROR(Attd_Sheet[[#This Row],[Classes Attended]]/Attd_Sheet[[#This Row],[Column1]],"")</f>
        <v/>
      </c>
      <c r="AU2985" s="26"/>
    </row>
    <row r="2986" spans="1:47" hidden="1" x14ac:dyDescent="0.25">
      <c r="A2986" s="42">
        <f>COUNTIFS(Attd_Sheet[Student ID],Attd_Sheet[[#This Row],[Student ID]])</f>
        <v>0</v>
      </c>
      <c r="B2986" s="13"/>
      <c r="C2986" s="13"/>
      <c r="D2986" s="76"/>
      <c r="E2986" s="75"/>
      <c r="F2986" s="15"/>
      <c r="G2986" s="78"/>
      <c r="H2986" s="15"/>
      <c r="I2986" s="15"/>
      <c r="J2986" s="77"/>
      <c r="K2986" s="4"/>
      <c r="L2986" s="4"/>
      <c r="M2986" s="4"/>
      <c r="N2986" s="185"/>
      <c r="O2986" s="4"/>
      <c r="P2986" s="4"/>
      <c r="Q2986" s="4"/>
      <c r="R2986" s="4"/>
      <c r="S2986" s="4"/>
      <c r="T2986" s="4"/>
      <c r="U2986" s="4"/>
      <c r="V2986" s="4"/>
      <c r="W2986" s="185"/>
      <c r="X2986" s="4"/>
      <c r="Y2986" s="4"/>
      <c r="Z2986" s="4"/>
      <c r="AA2986" s="4"/>
      <c r="AB2986" s="4"/>
      <c r="AC2986" s="4"/>
      <c r="AD2986" s="4"/>
      <c r="AE2986" s="236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5">
        <f ca="1">COUNTIFS(INDIRECT(Data!$J$2),"&lt;&gt;")</f>
        <v>0</v>
      </c>
      <c r="AQ2986" s="45">
        <f ca="1">COUNTIFS(INDIRECT(Data!$J$2),"P")</f>
        <v>0</v>
      </c>
      <c r="AR2986" s="45">
        <f ca="1">COUNTIFS(INDIRECT(Data!$J$2),"A")</f>
        <v>0</v>
      </c>
      <c r="AS2986" s="46">
        <f ca="1">COUNTIFS(INDIRECT(Data!$J$2),"L")</f>
        <v>0</v>
      </c>
      <c r="AT2986" s="47" t="str">
        <f ca="1">IFERROR(Attd_Sheet[[#This Row],[Classes Attended]]/Attd_Sheet[[#This Row],[Column1]],"")</f>
        <v/>
      </c>
      <c r="AU2986" s="26"/>
    </row>
    <row r="2987" spans="1:47" hidden="1" x14ac:dyDescent="0.25">
      <c r="A2987" s="42">
        <f>COUNTIFS(Attd_Sheet[Student ID],Attd_Sheet[[#This Row],[Student ID]])</f>
        <v>0</v>
      </c>
      <c r="B2987" s="13"/>
      <c r="C2987" s="13"/>
      <c r="D2987" s="76"/>
      <c r="E2987" s="75"/>
      <c r="F2987" s="15"/>
      <c r="G2987" s="78"/>
      <c r="H2987" s="15"/>
      <c r="I2987" s="15"/>
      <c r="J2987" s="77"/>
      <c r="K2987" s="4"/>
      <c r="L2987" s="4"/>
      <c r="M2987" s="4"/>
      <c r="N2987" s="185"/>
      <c r="O2987" s="4"/>
      <c r="P2987" s="4"/>
      <c r="Q2987" s="4"/>
      <c r="R2987" s="4"/>
      <c r="S2987" s="4"/>
      <c r="T2987" s="4"/>
      <c r="U2987" s="4"/>
      <c r="V2987" s="4"/>
      <c r="W2987" s="185"/>
      <c r="X2987" s="4"/>
      <c r="Y2987" s="4"/>
      <c r="Z2987" s="4"/>
      <c r="AA2987" s="4"/>
      <c r="AB2987" s="4"/>
      <c r="AC2987" s="4"/>
      <c r="AD2987" s="4"/>
      <c r="AE2987" s="236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5">
        <f ca="1">COUNTIFS(INDIRECT(Data!$J$2),"&lt;&gt;")</f>
        <v>0</v>
      </c>
      <c r="AQ2987" s="45">
        <f ca="1">COUNTIFS(INDIRECT(Data!$J$2),"P")</f>
        <v>0</v>
      </c>
      <c r="AR2987" s="45">
        <f ca="1">COUNTIFS(INDIRECT(Data!$J$2),"A")</f>
        <v>0</v>
      </c>
      <c r="AS2987" s="46">
        <f ca="1">COUNTIFS(INDIRECT(Data!$J$2),"L")</f>
        <v>0</v>
      </c>
      <c r="AT2987" s="47" t="str">
        <f ca="1">IFERROR(Attd_Sheet[[#This Row],[Classes Attended]]/Attd_Sheet[[#This Row],[Column1]],"")</f>
        <v/>
      </c>
      <c r="AU2987" s="26"/>
    </row>
    <row r="2988" spans="1:47" hidden="1" x14ac:dyDescent="0.25">
      <c r="A2988" s="42">
        <f>COUNTIFS(Attd_Sheet[Student ID],Attd_Sheet[[#This Row],[Student ID]])</f>
        <v>0</v>
      </c>
      <c r="B2988" s="13"/>
      <c r="C2988" s="13"/>
      <c r="D2988" s="76"/>
      <c r="E2988" s="75"/>
      <c r="F2988" s="15"/>
      <c r="G2988" s="78"/>
      <c r="H2988" s="15"/>
      <c r="I2988" s="15"/>
      <c r="J2988" s="77"/>
      <c r="K2988" s="4"/>
      <c r="L2988" s="4"/>
      <c r="M2988" s="4"/>
      <c r="N2988" s="185"/>
      <c r="O2988" s="4"/>
      <c r="P2988" s="4"/>
      <c r="Q2988" s="4"/>
      <c r="R2988" s="4"/>
      <c r="S2988" s="4"/>
      <c r="T2988" s="4"/>
      <c r="U2988" s="4"/>
      <c r="V2988" s="4"/>
      <c r="W2988" s="185"/>
      <c r="X2988" s="4"/>
      <c r="Y2988" s="4"/>
      <c r="Z2988" s="4"/>
      <c r="AA2988" s="4"/>
      <c r="AB2988" s="4"/>
      <c r="AC2988" s="4"/>
      <c r="AD2988" s="4"/>
      <c r="AE2988" s="236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5">
        <f ca="1">COUNTIFS(INDIRECT(Data!$J$2),"&lt;&gt;")</f>
        <v>0</v>
      </c>
      <c r="AQ2988" s="45">
        <f ca="1">COUNTIFS(INDIRECT(Data!$J$2),"P")</f>
        <v>0</v>
      </c>
      <c r="AR2988" s="45">
        <f ca="1">COUNTIFS(INDIRECT(Data!$J$2),"A")</f>
        <v>0</v>
      </c>
      <c r="AS2988" s="46">
        <f ca="1">COUNTIFS(INDIRECT(Data!$J$2),"L")</f>
        <v>0</v>
      </c>
      <c r="AT2988" s="47" t="str">
        <f ca="1">IFERROR(Attd_Sheet[[#This Row],[Classes Attended]]/Attd_Sheet[[#This Row],[Column1]],"")</f>
        <v/>
      </c>
      <c r="AU2988" s="26"/>
    </row>
    <row r="2989" spans="1:47" hidden="1" x14ac:dyDescent="0.25">
      <c r="A2989" s="42">
        <f>COUNTIFS(Attd_Sheet[Student ID],Attd_Sheet[[#This Row],[Student ID]])</f>
        <v>0</v>
      </c>
      <c r="B2989" s="13"/>
      <c r="C2989" s="13"/>
      <c r="D2989" s="76"/>
      <c r="E2989" s="75"/>
      <c r="F2989" s="15"/>
      <c r="G2989" s="78"/>
      <c r="H2989" s="15"/>
      <c r="I2989" s="15"/>
      <c r="J2989" s="77"/>
      <c r="K2989" s="4"/>
      <c r="L2989" s="4"/>
      <c r="M2989" s="4"/>
      <c r="N2989" s="185"/>
      <c r="O2989" s="4"/>
      <c r="P2989" s="4"/>
      <c r="Q2989" s="4"/>
      <c r="R2989" s="4"/>
      <c r="S2989" s="4"/>
      <c r="T2989" s="4"/>
      <c r="U2989" s="4"/>
      <c r="V2989" s="4"/>
      <c r="W2989" s="185"/>
      <c r="X2989" s="4"/>
      <c r="Y2989" s="4"/>
      <c r="Z2989" s="4"/>
      <c r="AA2989" s="4"/>
      <c r="AB2989" s="4"/>
      <c r="AC2989" s="4"/>
      <c r="AD2989" s="4"/>
      <c r="AE2989" s="236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5">
        <f ca="1">COUNTIFS(INDIRECT(Data!$J$2),"&lt;&gt;")</f>
        <v>0</v>
      </c>
      <c r="AQ2989" s="45">
        <f ca="1">COUNTIFS(INDIRECT(Data!$J$2),"P")</f>
        <v>0</v>
      </c>
      <c r="AR2989" s="45">
        <f ca="1">COUNTIFS(INDIRECT(Data!$J$2),"A")</f>
        <v>0</v>
      </c>
      <c r="AS2989" s="46">
        <f ca="1">COUNTIFS(INDIRECT(Data!$J$2),"L")</f>
        <v>0</v>
      </c>
      <c r="AT2989" s="47" t="str">
        <f ca="1">IFERROR(Attd_Sheet[[#This Row],[Classes Attended]]/Attd_Sheet[[#This Row],[Column1]],"")</f>
        <v/>
      </c>
      <c r="AU2989" s="26"/>
    </row>
    <row r="2990" spans="1:47" hidden="1" x14ac:dyDescent="0.25">
      <c r="A2990" s="42">
        <f>COUNTIFS(Attd_Sheet[Student ID],Attd_Sheet[[#This Row],[Student ID]])</f>
        <v>0</v>
      </c>
      <c r="B2990" s="13"/>
      <c r="C2990" s="13"/>
      <c r="D2990" s="76"/>
      <c r="E2990" s="75"/>
      <c r="F2990" s="15"/>
      <c r="G2990" s="78"/>
      <c r="H2990" s="15"/>
      <c r="I2990" s="15"/>
      <c r="J2990" s="77"/>
      <c r="K2990" s="4"/>
      <c r="L2990" s="4"/>
      <c r="M2990" s="4"/>
      <c r="N2990" s="185"/>
      <c r="O2990" s="4"/>
      <c r="P2990" s="4"/>
      <c r="Q2990" s="4"/>
      <c r="R2990" s="4"/>
      <c r="S2990" s="4"/>
      <c r="T2990" s="4"/>
      <c r="U2990" s="4"/>
      <c r="V2990" s="4"/>
      <c r="W2990" s="185"/>
      <c r="X2990" s="4"/>
      <c r="Y2990" s="4"/>
      <c r="Z2990" s="4"/>
      <c r="AA2990" s="4"/>
      <c r="AB2990" s="4"/>
      <c r="AC2990" s="4"/>
      <c r="AD2990" s="4"/>
      <c r="AE2990" s="236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5">
        <f ca="1">COUNTIFS(INDIRECT(Data!$J$2),"&lt;&gt;")</f>
        <v>0</v>
      </c>
      <c r="AQ2990" s="45">
        <f ca="1">COUNTIFS(INDIRECT(Data!$J$2),"P")</f>
        <v>0</v>
      </c>
      <c r="AR2990" s="45">
        <f ca="1">COUNTIFS(INDIRECT(Data!$J$2),"A")</f>
        <v>0</v>
      </c>
      <c r="AS2990" s="46">
        <f ca="1">COUNTIFS(INDIRECT(Data!$J$2),"L")</f>
        <v>0</v>
      </c>
      <c r="AT2990" s="47" t="str">
        <f ca="1">IFERROR(Attd_Sheet[[#This Row],[Classes Attended]]/Attd_Sheet[[#This Row],[Column1]],"")</f>
        <v/>
      </c>
      <c r="AU2990" s="26"/>
    </row>
    <row r="2991" spans="1:47" hidden="1" x14ac:dyDescent="0.25">
      <c r="A2991" s="42">
        <f>COUNTIFS(Attd_Sheet[Student ID],Attd_Sheet[[#This Row],[Student ID]])</f>
        <v>0</v>
      </c>
      <c r="B2991" s="13"/>
      <c r="C2991" s="13"/>
      <c r="D2991" s="76"/>
      <c r="E2991" s="75"/>
      <c r="F2991" s="15"/>
      <c r="G2991" s="78"/>
      <c r="H2991" s="15"/>
      <c r="I2991" s="15"/>
      <c r="J2991" s="77"/>
      <c r="K2991" s="4"/>
      <c r="L2991" s="4"/>
      <c r="M2991" s="4"/>
      <c r="N2991" s="185"/>
      <c r="O2991" s="4"/>
      <c r="P2991" s="4"/>
      <c r="Q2991" s="4"/>
      <c r="R2991" s="4"/>
      <c r="S2991" s="4"/>
      <c r="T2991" s="4"/>
      <c r="U2991" s="4"/>
      <c r="V2991" s="4"/>
      <c r="W2991" s="185"/>
      <c r="X2991" s="4"/>
      <c r="Y2991" s="4"/>
      <c r="Z2991" s="4"/>
      <c r="AA2991" s="4"/>
      <c r="AB2991" s="4"/>
      <c r="AC2991" s="4"/>
      <c r="AD2991" s="4"/>
      <c r="AE2991" s="236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5">
        <f ca="1">COUNTIFS(INDIRECT(Data!$J$2),"&lt;&gt;")</f>
        <v>0</v>
      </c>
      <c r="AQ2991" s="45">
        <f ca="1">COUNTIFS(INDIRECT(Data!$J$2),"P")</f>
        <v>0</v>
      </c>
      <c r="AR2991" s="45">
        <f ca="1">COUNTIFS(INDIRECT(Data!$J$2),"A")</f>
        <v>0</v>
      </c>
      <c r="AS2991" s="46">
        <f ca="1">COUNTIFS(INDIRECT(Data!$J$2),"L")</f>
        <v>0</v>
      </c>
      <c r="AT2991" s="47" t="str">
        <f ca="1">IFERROR(Attd_Sheet[[#This Row],[Classes Attended]]/Attd_Sheet[[#This Row],[Column1]],"")</f>
        <v/>
      </c>
      <c r="AU2991" s="26"/>
    </row>
    <row r="2992" spans="1:47" hidden="1" x14ac:dyDescent="0.25">
      <c r="A2992" s="42">
        <f>COUNTIFS(Attd_Sheet[Student ID],Attd_Sheet[[#This Row],[Student ID]])</f>
        <v>0</v>
      </c>
      <c r="B2992" s="13"/>
      <c r="C2992" s="13"/>
      <c r="D2992" s="76"/>
      <c r="E2992" s="75"/>
      <c r="F2992" s="15"/>
      <c r="G2992" s="78"/>
      <c r="H2992" s="15"/>
      <c r="I2992" s="15"/>
      <c r="J2992" s="77"/>
      <c r="K2992" s="4"/>
      <c r="L2992" s="4"/>
      <c r="M2992" s="4"/>
      <c r="N2992" s="185"/>
      <c r="O2992" s="4"/>
      <c r="P2992" s="4"/>
      <c r="Q2992" s="4"/>
      <c r="R2992" s="4"/>
      <c r="S2992" s="4"/>
      <c r="T2992" s="4"/>
      <c r="U2992" s="4"/>
      <c r="V2992" s="4"/>
      <c r="W2992" s="185"/>
      <c r="X2992" s="4"/>
      <c r="Y2992" s="4"/>
      <c r="Z2992" s="4"/>
      <c r="AA2992" s="4"/>
      <c r="AB2992" s="4"/>
      <c r="AC2992" s="4"/>
      <c r="AD2992" s="4"/>
      <c r="AE2992" s="236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5">
        <f ca="1">COUNTIFS(INDIRECT(Data!$J$2),"&lt;&gt;")</f>
        <v>0</v>
      </c>
      <c r="AQ2992" s="45">
        <f ca="1">COUNTIFS(INDIRECT(Data!$J$2),"P")</f>
        <v>0</v>
      </c>
      <c r="AR2992" s="45">
        <f ca="1">COUNTIFS(INDIRECT(Data!$J$2),"A")</f>
        <v>0</v>
      </c>
      <c r="AS2992" s="46">
        <f ca="1">COUNTIFS(INDIRECT(Data!$J$2),"L")</f>
        <v>0</v>
      </c>
      <c r="AT2992" s="47" t="str">
        <f ca="1">IFERROR(Attd_Sheet[[#This Row],[Classes Attended]]/Attd_Sheet[[#This Row],[Column1]],"")</f>
        <v/>
      </c>
      <c r="AU2992" s="26"/>
    </row>
    <row r="2993" spans="1:47" hidden="1" x14ac:dyDescent="0.25">
      <c r="A2993" s="42">
        <f>COUNTIFS(Attd_Sheet[Student ID],Attd_Sheet[[#This Row],[Student ID]])</f>
        <v>0</v>
      </c>
      <c r="B2993" s="13"/>
      <c r="C2993" s="13"/>
      <c r="D2993" s="76"/>
      <c r="E2993" s="75"/>
      <c r="F2993" s="15"/>
      <c r="G2993" s="78"/>
      <c r="H2993" s="15"/>
      <c r="I2993" s="15"/>
      <c r="J2993" s="77"/>
      <c r="K2993" s="4"/>
      <c r="L2993" s="4"/>
      <c r="M2993" s="4"/>
      <c r="N2993" s="185"/>
      <c r="O2993" s="4"/>
      <c r="P2993" s="4"/>
      <c r="Q2993" s="4"/>
      <c r="R2993" s="4"/>
      <c r="S2993" s="4"/>
      <c r="T2993" s="4"/>
      <c r="U2993" s="4"/>
      <c r="V2993" s="4"/>
      <c r="W2993" s="185"/>
      <c r="X2993" s="4"/>
      <c r="Y2993" s="4"/>
      <c r="Z2993" s="4"/>
      <c r="AA2993" s="4"/>
      <c r="AB2993" s="4"/>
      <c r="AC2993" s="4"/>
      <c r="AD2993" s="4"/>
      <c r="AE2993" s="236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5">
        <f ca="1">COUNTIFS(INDIRECT(Data!$J$2),"&lt;&gt;")</f>
        <v>0</v>
      </c>
      <c r="AQ2993" s="45">
        <f ca="1">COUNTIFS(INDIRECT(Data!$J$2),"P")</f>
        <v>0</v>
      </c>
      <c r="AR2993" s="45">
        <f ca="1">COUNTIFS(INDIRECT(Data!$J$2),"A")</f>
        <v>0</v>
      </c>
      <c r="AS2993" s="46">
        <f ca="1">COUNTIFS(INDIRECT(Data!$J$2),"L")</f>
        <v>0</v>
      </c>
      <c r="AT2993" s="47" t="str">
        <f ca="1">IFERROR(Attd_Sheet[[#This Row],[Classes Attended]]/Attd_Sheet[[#This Row],[Column1]],"")</f>
        <v/>
      </c>
      <c r="AU2993" s="26"/>
    </row>
    <row r="2994" spans="1:47" hidden="1" x14ac:dyDescent="0.25">
      <c r="A2994" s="42">
        <f>COUNTIFS(Attd_Sheet[Student ID],Attd_Sheet[[#This Row],[Student ID]])</f>
        <v>0</v>
      </c>
      <c r="B2994" s="13"/>
      <c r="C2994" s="13"/>
      <c r="D2994" s="76"/>
      <c r="E2994" s="75"/>
      <c r="F2994" s="15"/>
      <c r="G2994" s="78"/>
      <c r="H2994" s="15"/>
      <c r="I2994" s="15"/>
      <c r="J2994" s="77"/>
      <c r="K2994" s="4"/>
      <c r="L2994" s="4"/>
      <c r="M2994" s="4"/>
      <c r="N2994" s="185"/>
      <c r="O2994" s="4"/>
      <c r="P2994" s="4"/>
      <c r="Q2994" s="4"/>
      <c r="R2994" s="4"/>
      <c r="S2994" s="4"/>
      <c r="T2994" s="4"/>
      <c r="U2994" s="4"/>
      <c r="V2994" s="4"/>
      <c r="W2994" s="185"/>
      <c r="X2994" s="4"/>
      <c r="Y2994" s="4"/>
      <c r="Z2994" s="4"/>
      <c r="AA2994" s="4"/>
      <c r="AB2994" s="4"/>
      <c r="AC2994" s="4"/>
      <c r="AD2994" s="4"/>
      <c r="AE2994" s="236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5">
        <f ca="1">COUNTIFS(INDIRECT(Data!$J$2),"&lt;&gt;")</f>
        <v>0</v>
      </c>
      <c r="AQ2994" s="45">
        <f ca="1">COUNTIFS(INDIRECT(Data!$J$2),"P")</f>
        <v>0</v>
      </c>
      <c r="AR2994" s="45">
        <f ca="1">COUNTIFS(INDIRECT(Data!$J$2),"A")</f>
        <v>0</v>
      </c>
      <c r="AS2994" s="46">
        <f ca="1">COUNTIFS(INDIRECT(Data!$J$2),"L")</f>
        <v>0</v>
      </c>
      <c r="AT2994" s="47" t="str">
        <f ca="1">IFERROR(Attd_Sheet[[#This Row],[Classes Attended]]/Attd_Sheet[[#This Row],[Column1]],"")</f>
        <v/>
      </c>
      <c r="AU2994" s="26"/>
    </row>
    <row r="2995" spans="1:47" hidden="1" x14ac:dyDescent="0.25">
      <c r="A2995" s="42">
        <f>COUNTIFS(Attd_Sheet[Student ID],Attd_Sheet[[#This Row],[Student ID]])</f>
        <v>0</v>
      </c>
      <c r="B2995" s="13"/>
      <c r="C2995" s="13"/>
      <c r="D2995" s="76"/>
      <c r="E2995" s="75"/>
      <c r="F2995" s="15"/>
      <c r="G2995" s="78"/>
      <c r="H2995" s="15"/>
      <c r="I2995" s="15"/>
      <c r="J2995" s="77"/>
      <c r="K2995" s="4"/>
      <c r="L2995" s="4"/>
      <c r="M2995" s="4"/>
      <c r="N2995" s="185"/>
      <c r="O2995" s="4"/>
      <c r="P2995" s="4"/>
      <c r="Q2995" s="4"/>
      <c r="R2995" s="4"/>
      <c r="S2995" s="4"/>
      <c r="T2995" s="4"/>
      <c r="U2995" s="4"/>
      <c r="V2995" s="4"/>
      <c r="W2995" s="185"/>
      <c r="X2995" s="4"/>
      <c r="Y2995" s="4"/>
      <c r="Z2995" s="4"/>
      <c r="AA2995" s="4"/>
      <c r="AB2995" s="4"/>
      <c r="AC2995" s="4"/>
      <c r="AD2995" s="4"/>
      <c r="AE2995" s="236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5">
        <f ca="1">COUNTIFS(INDIRECT(Data!$J$2),"&lt;&gt;")</f>
        <v>0</v>
      </c>
      <c r="AQ2995" s="45">
        <f ca="1">COUNTIFS(INDIRECT(Data!$J$2),"P")</f>
        <v>0</v>
      </c>
      <c r="AR2995" s="45">
        <f ca="1">COUNTIFS(INDIRECT(Data!$J$2),"A")</f>
        <v>0</v>
      </c>
      <c r="AS2995" s="46">
        <f ca="1">COUNTIFS(INDIRECT(Data!$J$2),"L")</f>
        <v>0</v>
      </c>
      <c r="AT2995" s="47" t="str">
        <f ca="1">IFERROR(Attd_Sheet[[#This Row],[Classes Attended]]/Attd_Sheet[[#This Row],[Column1]],"")</f>
        <v/>
      </c>
      <c r="AU2995" s="26"/>
    </row>
    <row r="2996" spans="1:47" hidden="1" x14ac:dyDescent="0.25">
      <c r="A2996" s="42">
        <f>COUNTIFS(Attd_Sheet[Student ID],Attd_Sheet[[#This Row],[Student ID]])</f>
        <v>0</v>
      </c>
      <c r="B2996" s="13"/>
      <c r="C2996" s="13"/>
      <c r="D2996" s="76"/>
      <c r="E2996" s="75"/>
      <c r="F2996" s="15"/>
      <c r="G2996" s="78"/>
      <c r="H2996" s="15"/>
      <c r="I2996" s="15"/>
      <c r="J2996" s="77"/>
      <c r="K2996" s="4"/>
      <c r="L2996" s="4"/>
      <c r="M2996" s="4"/>
      <c r="N2996" s="185"/>
      <c r="O2996" s="4"/>
      <c r="P2996" s="4"/>
      <c r="Q2996" s="4"/>
      <c r="R2996" s="4"/>
      <c r="S2996" s="4"/>
      <c r="T2996" s="4"/>
      <c r="U2996" s="4"/>
      <c r="V2996" s="4"/>
      <c r="W2996" s="185"/>
      <c r="X2996" s="4"/>
      <c r="Y2996" s="4"/>
      <c r="Z2996" s="4"/>
      <c r="AA2996" s="4"/>
      <c r="AB2996" s="4"/>
      <c r="AC2996" s="4"/>
      <c r="AD2996" s="4"/>
      <c r="AE2996" s="236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5">
        <f ca="1">COUNTIFS(INDIRECT(Data!$J$2),"&lt;&gt;")</f>
        <v>0</v>
      </c>
      <c r="AQ2996" s="45">
        <f ca="1">COUNTIFS(INDIRECT(Data!$J$2),"P")</f>
        <v>0</v>
      </c>
      <c r="AR2996" s="45">
        <f ca="1">COUNTIFS(INDIRECT(Data!$J$2),"A")</f>
        <v>0</v>
      </c>
      <c r="AS2996" s="46">
        <f ca="1">COUNTIFS(INDIRECT(Data!$J$2),"L")</f>
        <v>0</v>
      </c>
      <c r="AT2996" s="47" t="str">
        <f ca="1">IFERROR(Attd_Sheet[[#This Row],[Classes Attended]]/Attd_Sheet[[#This Row],[Column1]],"")</f>
        <v/>
      </c>
      <c r="AU2996" s="26"/>
    </row>
    <row r="2997" spans="1:47" hidden="1" x14ac:dyDescent="0.25">
      <c r="A2997" s="42">
        <f>COUNTIFS(Attd_Sheet[Student ID],Attd_Sheet[[#This Row],[Student ID]])</f>
        <v>0</v>
      </c>
      <c r="B2997" s="13"/>
      <c r="C2997" s="13"/>
      <c r="D2997" s="76"/>
      <c r="E2997" s="75"/>
      <c r="F2997" s="15"/>
      <c r="G2997" s="78"/>
      <c r="H2997" s="15"/>
      <c r="I2997" s="15"/>
      <c r="J2997" s="77"/>
      <c r="K2997" s="4"/>
      <c r="L2997" s="4"/>
      <c r="M2997" s="4"/>
      <c r="N2997" s="185"/>
      <c r="O2997" s="4"/>
      <c r="P2997" s="4"/>
      <c r="Q2997" s="4"/>
      <c r="R2997" s="4"/>
      <c r="S2997" s="4"/>
      <c r="T2997" s="4"/>
      <c r="U2997" s="4"/>
      <c r="V2997" s="4"/>
      <c r="W2997" s="185"/>
      <c r="X2997" s="4"/>
      <c r="Y2997" s="4"/>
      <c r="Z2997" s="4"/>
      <c r="AA2997" s="4"/>
      <c r="AB2997" s="4"/>
      <c r="AC2997" s="4"/>
      <c r="AD2997" s="4"/>
      <c r="AE2997" s="236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5">
        <f ca="1">COUNTIFS(INDIRECT(Data!$J$2),"&lt;&gt;")</f>
        <v>0</v>
      </c>
      <c r="AQ2997" s="45">
        <f ca="1">COUNTIFS(INDIRECT(Data!$J$2),"P")</f>
        <v>0</v>
      </c>
      <c r="AR2997" s="45">
        <f ca="1">COUNTIFS(INDIRECT(Data!$J$2),"A")</f>
        <v>0</v>
      </c>
      <c r="AS2997" s="46">
        <f ca="1">COUNTIFS(INDIRECT(Data!$J$2),"L")</f>
        <v>0</v>
      </c>
      <c r="AT2997" s="47" t="str">
        <f ca="1">IFERROR(Attd_Sheet[[#This Row],[Classes Attended]]/Attd_Sheet[[#This Row],[Column1]],"")</f>
        <v/>
      </c>
      <c r="AU2997" s="26"/>
    </row>
    <row r="2998" spans="1:47" hidden="1" x14ac:dyDescent="0.25">
      <c r="A2998" s="42">
        <f>COUNTIFS(Attd_Sheet[Student ID],Attd_Sheet[[#This Row],[Student ID]])</f>
        <v>0</v>
      </c>
      <c r="B2998" s="13"/>
      <c r="C2998" s="13"/>
      <c r="D2998" s="76"/>
      <c r="E2998" s="75"/>
      <c r="F2998" s="15"/>
      <c r="G2998" s="78"/>
      <c r="H2998" s="15"/>
      <c r="I2998" s="15"/>
      <c r="J2998" s="77"/>
      <c r="K2998" s="4"/>
      <c r="L2998" s="4"/>
      <c r="M2998" s="4"/>
      <c r="N2998" s="185"/>
      <c r="O2998" s="4"/>
      <c r="P2998" s="4"/>
      <c r="Q2998" s="4"/>
      <c r="R2998" s="4"/>
      <c r="S2998" s="4"/>
      <c r="T2998" s="4"/>
      <c r="U2998" s="4"/>
      <c r="V2998" s="4"/>
      <c r="W2998" s="185"/>
      <c r="X2998" s="4"/>
      <c r="Y2998" s="4"/>
      <c r="Z2998" s="4"/>
      <c r="AA2998" s="4"/>
      <c r="AB2998" s="4"/>
      <c r="AC2998" s="4"/>
      <c r="AD2998" s="4"/>
      <c r="AE2998" s="236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5">
        <f ca="1">COUNTIFS(INDIRECT(Data!$J$2),"&lt;&gt;")</f>
        <v>0</v>
      </c>
      <c r="AQ2998" s="45">
        <f ca="1">COUNTIFS(INDIRECT(Data!$J$2),"P")</f>
        <v>0</v>
      </c>
      <c r="AR2998" s="45">
        <f ca="1">COUNTIFS(INDIRECT(Data!$J$2),"A")</f>
        <v>0</v>
      </c>
      <c r="AS2998" s="46">
        <f ca="1">COUNTIFS(INDIRECT(Data!$J$2),"L")</f>
        <v>0</v>
      </c>
      <c r="AT2998" s="47" t="str">
        <f ca="1">IFERROR(Attd_Sheet[[#This Row],[Classes Attended]]/Attd_Sheet[[#This Row],[Column1]],"")</f>
        <v/>
      </c>
      <c r="AU2998" s="26"/>
    </row>
    <row r="2999" spans="1:47" hidden="1" x14ac:dyDescent="0.25">
      <c r="A2999" s="42">
        <f>COUNTIFS(Attd_Sheet[Student ID],Attd_Sheet[[#This Row],[Student ID]])</f>
        <v>0</v>
      </c>
      <c r="B2999" s="13"/>
      <c r="C2999" s="13"/>
      <c r="D2999" s="76"/>
      <c r="E2999" s="75"/>
      <c r="F2999" s="15"/>
      <c r="G2999" s="78"/>
      <c r="H2999" s="15"/>
      <c r="I2999" s="15"/>
      <c r="J2999" s="77"/>
      <c r="K2999" s="4"/>
      <c r="L2999" s="4"/>
      <c r="M2999" s="4"/>
      <c r="N2999" s="185"/>
      <c r="O2999" s="4"/>
      <c r="P2999" s="4"/>
      <c r="Q2999" s="4"/>
      <c r="R2999" s="4"/>
      <c r="S2999" s="4"/>
      <c r="T2999" s="4"/>
      <c r="U2999" s="4"/>
      <c r="V2999" s="4"/>
      <c r="W2999" s="185"/>
      <c r="X2999" s="4"/>
      <c r="Y2999" s="4"/>
      <c r="Z2999" s="4"/>
      <c r="AA2999" s="4"/>
      <c r="AB2999" s="4"/>
      <c r="AC2999" s="4"/>
      <c r="AD2999" s="4"/>
      <c r="AE2999" s="236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5">
        <f ca="1">COUNTIFS(INDIRECT(Data!$J$2),"&lt;&gt;")</f>
        <v>0</v>
      </c>
      <c r="AQ2999" s="45">
        <f ca="1">COUNTIFS(INDIRECT(Data!$J$2),"P")</f>
        <v>0</v>
      </c>
      <c r="AR2999" s="45">
        <f ca="1">COUNTIFS(INDIRECT(Data!$J$2),"A")</f>
        <v>0</v>
      </c>
      <c r="AS2999" s="46">
        <f ca="1">COUNTIFS(INDIRECT(Data!$J$2),"L")</f>
        <v>0</v>
      </c>
      <c r="AT2999" s="47" t="str">
        <f ca="1">IFERROR(Attd_Sheet[[#This Row],[Classes Attended]]/Attd_Sheet[[#This Row],[Column1]],"")</f>
        <v/>
      </c>
      <c r="AU2999" s="26"/>
    </row>
    <row r="3000" spans="1:47" hidden="1" x14ac:dyDescent="0.25">
      <c r="A3000" s="42">
        <f>COUNTIFS(Attd_Sheet[Student ID],Attd_Sheet[[#This Row],[Student ID]])</f>
        <v>0</v>
      </c>
      <c r="B3000" s="13"/>
      <c r="C3000" s="13"/>
      <c r="D3000" s="76"/>
      <c r="E3000" s="75"/>
      <c r="F3000" s="15"/>
      <c r="G3000" s="78"/>
      <c r="H3000" s="15"/>
      <c r="I3000" s="15"/>
      <c r="J3000" s="77"/>
      <c r="K3000" s="4"/>
      <c r="L3000" s="4"/>
      <c r="M3000" s="4"/>
      <c r="N3000" s="185"/>
      <c r="O3000" s="4"/>
      <c r="P3000" s="4"/>
      <c r="Q3000" s="4"/>
      <c r="R3000" s="4"/>
      <c r="S3000" s="4"/>
      <c r="T3000" s="4"/>
      <c r="U3000" s="4"/>
      <c r="V3000" s="4"/>
      <c r="W3000" s="185"/>
      <c r="X3000" s="4"/>
      <c r="Y3000" s="4"/>
      <c r="Z3000" s="4"/>
      <c r="AA3000" s="4"/>
      <c r="AB3000" s="4"/>
      <c r="AC3000" s="4"/>
      <c r="AD3000" s="4"/>
      <c r="AE3000" s="236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5">
        <f ca="1">COUNTIFS(INDIRECT(Data!$J$2),"&lt;&gt;")</f>
        <v>0</v>
      </c>
      <c r="AQ3000" s="45">
        <f ca="1">COUNTIFS(INDIRECT(Data!$J$2),"P")</f>
        <v>0</v>
      </c>
      <c r="AR3000" s="45">
        <f ca="1">COUNTIFS(INDIRECT(Data!$J$2),"A")</f>
        <v>0</v>
      </c>
      <c r="AS3000" s="46">
        <f ca="1">COUNTIFS(INDIRECT(Data!$J$2),"L")</f>
        <v>0</v>
      </c>
      <c r="AT3000" s="47" t="str">
        <f ca="1">IFERROR(Attd_Sheet[[#This Row],[Classes Attended]]/Attd_Sheet[[#This Row],[Column1]],"")</f>
        <v/>
      </c>
      <c r="AU3000" s="26"/>
    </row>
    <row r="3001" spans="1:47" hidden="1" x14ac:dyDescent="0.25">
      <c r="A3001" s="42">
        <f>COUNTIFS(Attd_Sheet[Student ID],Attd_Sheet[[#This Row],[Student ID]])</f>
        <v>0</v>
      </c>
      <c r="B3001" s="13"/>
      <c r="C3001" s="13"/>
      <c r="D3001" s="76"/>
      <c r="E3001" s="75"/>
      <c r="F3001" s="15"/>
      <c r="G3001" s="78"/>
      <c r="H3001" s="15"/>
      <c r="I3001" s="15"/>
      <c r="J3001" s="77"/>
      <c r="K3001" s="4"/>
      <c r="L3001" s="4"/>
      <c r="M3001" s="4"/>
      <c r="N3001" s="185"/>
      <c r="O3001" s="4"/>
      <c r="P3001" s="4"/>
      <c r="Q3001" s="4"/>
      <c r="R3001" s="4"/>
      <c r="S3001" s="4"/>
      <c r="T3001" s="4"/>
      <c r="U3001" s="4"/>
      <c r="V3001" s="4"/>
      <c r="W3001" s="185"/>
      <c r="X3001" s="4"/>
      <c r="Y3001" s="4"/>
      <c r="Z3001" s="4"/>
      <c r="AA3001" s="4"/>
      <c r="AB3001" s="4"/>
      <c r="AC3001" s="4"/>
      <c r="AD3001" s="4"/>
      <c r="AE3001" s="236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5">
        <f ca="1">COUNTIFS(INDIRECT(Data!$J$2),"&lt;&gt;")</f>
        <v>0</v>
      </c>
      <c r="AQ3001" s="45">
        <f ca="1">COUNTIFS(INDIRECT(Data!$J$2),"P")</f>
        <v>0</v>
      </c>
      <c r="AR3001" s="45">
        <f ca="1">COUNTIFS(INDIRECT(Data!$J$2),"A")</f>
        <v>0</v>
      </c>
      <c r="AS3001" s="46">
        <f ca="1">COUNTIFS(INDIRECT(Data!$J$2),"L")</f>
        <v>0</v>
      </c>
      <c r="AT3001" s="47" t="str">
        <f ca="1">IFERROR(Attd_Sheet[[#This Row],[Classes Attended]]/Attd_Sheet[[#This Row],[Column1]],"")</f>
        <v/>
      </c>
      <c r="AU3001" s="26"/>
    </row>
    <row r="3002" spans="1:47" hidden="1" x14ac:dyDescent="0.25">
      <c r="A3002" s="42">
        <f>COUNTIFS(Attd_Sheet[Student ID],Attd_Sheet[[#This Row],[Student ID]])</f>
        <v>0</v>
      </c>
      <c r="B3002" s="13"/>
      <c r="C3002" s="13"/>
      <c r="D3002" s="76"/>
      <c r="E3002" s="75"/>
      <c r="F3002" s="15"/>
      <c r="G3002" s="78"/>
      <c r="H3002" s="15"/>
      <c r="I3002" s="15"/>
      <c r="J3002" s="77"/>
      <c r="K3002" s="4"/>
      <c r="L3002" s="4"/>
      <c r="M3002" s="4"/>
      <c r="N3002" s="185"/>
      <c r="O3002" s="4"/>
      <c r="P3002" s="4"/>
      <c r="Q3002" s="4"/>
      <c r="R3002" s="4"/>
      <c r="S3002" s="4"/>
      <c r="T3002" s="4"/>
      <c r="U3002" s="4"/>
      <c r="V3002" s="4"/>
      <c r="W3002" s="185"/>
      <c r="X3002" s="4"/>
      <c r="Y3002" s="4"/>
      <c r="Z3002" s="4"/>
      <c r="AA3002" s="4"/>
      <c r="AB3002" s="4"/>
      <c r="AC3002" s="4"/>
      <c r="AD3002" s="4"/>
      <c r="AE3002" s="236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5">
        <f ca="1">COUNTIFS(INDIRECT(Data!$J$2),"&lt;&gt;")</f>
        <v>0</v>
      </c>
      <c r="AQ3002" s="45">
        <f ca="1">COUNTIFS(INDIRECT(Data!$J$2),"P")</f>
        <v>0</v>
      </c>
      <c r="AR3002" s="45">
        <f ca="1">COUNTIFS(INDIRECT(Data!$J$2),"A")</f>
        <v>0</v>
      </c>
      <c r="AS3002" s="46">
        <f ca="1">COUNTIFS(INDIRECT(Data!$J$2),"L")</f>
        <v>0</v>
      </c>
      <c r="AT3002" s="47" t="str">
        <f ca="1">IFERROR(Attd_Sheet[[#This Row],[Classes Attended]]/Attd_Sheet[[#This Row],[Column1]],"")</f>
        <v/>
      </c>
      <c r="AU3002" s="26"/>
    </row>
    <row r="3003" spans="1:47" hidden="1" x14ac:dyDescent="0.25">
      <c r="A3003" s="42">
        <f>COUNTIFS(Attd_Sheet[Student ID],Attd_Sheet[[#This Row],[Student ID]])</f>
        <v>0</v>
      </c>
      <c r="B3003" s="13"/>
      <c r="C3003" s="13"/>
      <c r="D3003" s="76"/>
      <c r="E3003" s="75"/>
      <c r="F3003" s="15"/>
      <c r="G3003" s="78"/>
      <c r="H3003" s="15"/>
      <c r="I3003" s="15"/>
      <c r="J3003" s="77"/>
      <c r="K3003" s="4"/>
      <c r="L3003" s="4"/>
      <c r="M3003" s="4"/>
      <c r="N3003" s="185"/>
      <c r="O3003" s="4"/>
      <c r="P3003" s="4"/>
      <c r="Q3003" s="4"/>
      <c r="R3003" s="4"/>
      <c r="S3003" s="4"/>
      <c r="T3003" s="4"/>
      <c r="U3003" s="4"/>
      <c r="V3003" s="4"/>
      <c r="W3003" s="185"/>
      <c r="X3003" s="4"/>
      <c r="Y3003" s="4"/>
      <c r="Z3003" s="4"/>
      <c r="AA3003" s="4"/>
      <c r="AB3003" s="4"/>
      <c r="AC3003" s="4"/>
      <c r="AD3003" s="4"/>
      <c r="AE3003" s="236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5">
        <f ca="1">COUNTIFS(INDIRECT(Data!$J$2),"&lt;&gt;")</f>
        <v>0</v>
      </c>
      <c r="AQ3003" s="45">
        <f ca="1">COUNTIFS(INDIRECT(Data!$J$2),"P")</f>
        <v>0</v>
      </c>
      <c r="AR3003" s="45">
        <f ca="1">COUNTIFS(INDIRECT(Data!$J$2),"A")</f>
        <v>0</v>
      </c>
      <c r="AS3003" s="46">
        <f ca="1">COUNTIFS(INDIRECT(Data!$J$2),"L")</f>
        <v>0</v>
      </c>
      <c r="AT3003" s="47" t="str">
        <f ca="1">IFERROR(Attd_Sheet[[#This Row],[Classes Attended]]/Attd_Sheet[[#This Row],[Column1]],"")</f>
        <v/>
      </c>
      <c r="AU3003" s="26"/>
    </row>
    <row r="3004" spans="1:47" hidden="1" x14ac:dyDescent="0.25">
      <c r="A3004" s="42">
        <f>COUNTIFS(Attd_Sheet[Student ID],Attd_Sheet[[#This Row],[Student ID]])</f>
        <v>0</v>
      </c>
      <c r="B3004" s="13"/>
      <c r="C3004" s="13"/>
      <c r="D3004" s="76"/>
      <c r="E3004" s="75"/>
      <c r="F3004" s="15"/>
      <c r="G3004" s="78"/>
      <c r="H3004" s="15"/>
      <c r="I3004" s="15"/>
      <c r="J3004" s="77"/>
      <c r="K3004" s="4"/>
      <c r="L3004" s="4"/>
      <c r="M3004" s="4"/>
      <c r="N3004" s="185"/>
      <c r="O3004" s="4"/>
      <c r="P3004" s="4"/>
      <c r="Q3004" s="4"/>
      <c r="R3004" s="4"/>
      <c r="S3004" s="4"/>
      <c r="T3004" s="4"/>
      <c r="U3004" s="4"/>
      <c r="V3004" s="4"/>
      <c r="W3004" s="185"/>
      <c r="X3004" s="4"/>
      <c r="Y3004" s="4"/>
      <c r="Z3004" s="4"/>
      <c r="AA3004" s="4"/>
      <c r="AB3004" s="4"/>
      <c r="AC3004" s="4"/>
      <c r="AD3004" s="4"/>
      <c r="AE3004" s="236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5">
        <f ca="1">COUNTIFS(INDIRECT(Data!$J$2),"&lt;&gt;")</f>
        <v>0</v>
      </c>
      <c r="AQ3004" s="45">
        <f ca="1">COUNTIFS(INDIRECT(Data!$J$2),"P")</f>
        <v>0</v>
      </c>
      <c r="AR3004" s="45">
        <f ca="1">COUNTIFS(INDIRECT(Data!$J$2),"A")</f>
        <v>0</v>
      </c>
      <c r="AS3004" s="46">
        <f ca="1">COUNTIFS(INDIRECT(Data!$J$2),"L")</f>
        <v>0</v>
      </c>
      <c r="AT3004" s="47" t="str">
        <f ca="1">IFERROR(Attd_Sheet[[#This Row],[Classes Attended]]/Attd_Sheet[[#This Row],[Column1]],"")</f>
        <v/>
      </c>
      <c r="AU3004" s="26"/>
    </row>
    <row r="3005" spans="1:47" hidden="1" x14ac:dyDescent="0.25">
      <c r="A3005" s="42">
        <f>COUNTIFS(Attd_Sheet[Student ID],Attd_Sheet[[#This Row],[Student ID]])</f>
        <v>0</v>
      </c>
      <c r="B3005" s="13"/>
      <c r="C3005" s="13"/>
      <c r="D3005" s="76"/>
      <c r="E3005" s="75"/>
      <c r="F3005" s="15"/>
      <c r="G3005" s="78"/>
      <c r="H3005" s="15"/>
      <c r="I3005" s="15"/>
      <c r="J3005" s="77"/>
      <c r="K3005" s="4"/>
      <c r="L3005" s="4"/>
      <c r="M3005" s="4"/>
      <c r="N3005" s="185"/>
      <c r="O3005" s="4"/>
      <c r="P3005" s="4"/>
      <c r="Q3005" s="4"/>
      <c r="R3005" s="4"/>
      <c r="S3005" s="4"/>
      <c r="T3005" s="4"/>
      <c r="U3005" s="4"/>
      <c r="V3005" s="4"/>
      <c r="W3005" s="185"/>
      <c r="X3005" s="4"/>
      <c r="Y3005" s="4"/>
      <c r="Z3005" s="4"/>
      <c r="AA3005" s="4"/>
      <c r="AB3005" s="4"/>
      <c r="AC3005" s="4"/>
      <c r="AD3005" s="4"/>
      <c r="AE3005" s="236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5">
        <f ca="1">COUNTIFS(INDIRECT(Data!$J$2),"&lt;&gt;")</f>
        <v>0</v>
      </c>
      <c r="AQ3005" s="45">
        <f ca="1">COUNTIFS(INDIRECT(Data!$J$2),"P")</f>
        <v>0</v>
      </c>
      <c r="AR3005" s="45">
        <f ca="1">COUNTIFS(INDIRECT(Data!$J$2),"A")</f>
        <v>0</v>
      </c>
      <c r="AS3005" s="46">
        <f ca="1">COUNTIFS(INDIRECT(Data!$J$2),"L")</f>
        <v>0</v>
      </c>
      <c r="AT3005" s="47" t="str">
        <f ca="1">IFERROR(Attd_Sheet[[#This Row],[Classes Attended]]/Attd_Sheet[[#This Row],[Column1]],"")</f>
        <v/>
      </c>
      <c r="AU3005" s="26"/>
    </row>
    <row r="3006" spans="1:47" hidden="1" x14ac:dyDescent="0.25">
      <c r="A3006" s="42">
        <f>COUNTIFS(Attd_Sheet[Student ID],Attd_Sheet[[#This Row],[Student ID]])</f>
        <v>0</v>
      </c>
      <c r="B3006" s="13"/>
      <c r="C3006" s="13"/>
      <c r="D3006" s="76"/>
      <c r="E3006" s="75"/>
      <c r="F3006" s="15"/>
      <c r="G3006" s="78"/>
      <c r="H3006" s="15"/>
      <c r="I3006" s="15"/>
      <c r="J3006" s="77"/>
      <c r="K3006" s="4"/>
      <c r="L3006" s="4"/>
      <c r="M3006" s="4"/>
      <c r="N3006" s="185"/>
      <c r="O3006" s="4"/>
      <c r="P3006" s="4"/>
      <c r="Q3006" s="4"/>
      <c r="R3006" s="4"/>
      <c r="S3006" s="4"/>
      <c r="T3006" s="4"/>
      <c r="U3006" s="4"/>
      <c r="V3006" s="4"/>
      <c r="W3006" s="185"/>
      <c r="X3006" s="4"/>
      <c r="Y3006" s="4"/>
      <c r="Z3006" s="4"/>
      <c r="AA3006" s="4"/>
      <c r="AB3006" s="4"/>
      <c r="AC3006" s="4"/>
      <c r="AD3006" s="4"/>
      <c r="AE3006" s="236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5">
        <f ca="1">COUNTIFS(INDIRECT(Data!$J$2),"&lt;&gt;")</f>
        <v>0</v>
      </c>
      <c r="AQ3006" s="45">
        <f ca="1">COUNTIFS(INDIRECT(Data!$J$2),"P")</f>
        <v>0</v>
      </c>
      <c r="AR3006" s="45">
        <f ca="1">COUNTIFS(INDIRECT(Data!$J$2),"A")</f>
        <v>0</v>
      </c>
      <c r="AS3006" s="46">
        <f ca="1">COUNTIFS(INDIRECT(Data!$J$2),"L")</f>
        <v>0</v>
      </c>
      <c r="AT3006" s="47" t="str">
        <f ca="1">IFERROR(Attd_Sheet[[#This Row],[Classes Attended]]/Attd_Sheet[[#This Row],[Column1]],"")</f>
        <v/>
      </c>
      <c r="AU3006" s="26"/>
    </row>
    <row r="3007" spans="1:47" hidden="1" x14ac:dyDescent="0.25">
      <c r="A3007" s="42">
        <f>COUNTIFS(Attd_Sheet[Student ID],Attd_Sheet[[#This Row],[Student ID]])</f>
        <v>0</v>
      </c>
      <c r="B3007" s="13"/>
      <c r="C3007" s="13"/>
      <c r="D3007" s="76"/>
      <c r="E3007" s="75"/>
      <c r="F3007" s="15"/>
      <c r="G3007" s="78"/>
      <c r="H3007" s="15"/>
      <c r="I3007" s="15"/>
      <c r="J3007" s="77"/>
      <c r="K3007" s="4"/>
      <c r="L3007" s="4"/>
      <c r="M3007" s="4"/>
      <c r="N3007" s="185"/>
      <c r="O3007" s="4"/>
      <c r="P3007" s="4"/>
      <c r="Q3007" s="4"/>
      <c r="R3007" s="4"/>
      <c r="S3007" s="4"/>
      <c r="T3007" s="4"/>
      <c r="U3007" s="4"/>
      <c r="V3007" s="4"/>
      <c r="W3007" s="185"/>
      <c r="X3007" s="4"/>
      <c r="Y3007" s="4"/>
      <c r="Z3007" s="4"/>
      <c r="AA3007" s="4"/>
      <c r="AB3007" s="4"/>
      <c r="AC3007" s="4"/>
      <c r="AD3007" s="4"/>
      <c r="AE3007" s="236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5">
        <f ca="1">COUNTIFS(INDIRECT(Data!$J$2),"&lt;&gt;")</f>
        <v>0</v>
      </c>
      <c r="AQ3007" s="45">
        <f ca="1">COUNTIFS(INDIRECT(Data!$J$2),"P")</f>
        <v>0</v>
      </c>
      <c r="AR3007" s="45">
        <f ca="1">COUNTIFS(INDIRECT(Data!$J$2),"A")</f>
        <v>0</v>
      </c>
      <c r="AS3007" s="46">
        <f ca="1">COUNTIFS(INDIRECT(Data!$J$2),"L")</f>
        <v>0</v>
      </c>
      <c r="AT3007" s="47" t="str">
        <f ca="1">IFERROR(Attd_Sheet[[#This Row],[Classes Attended]]/Attd_Sheet[[#This Row],[Column1]],"")</f>
        <v/>
      </c>
      <c r="AU3007" s="26"/>
    </row>
    <row r="3008" spans="1:47" hidden="1" x14ac:dyDescent="0.25">
      <c r="A3008" s="42">
        <f>COUNTIFS(Attd_Sheet[Student ID],Attd_Sheet[[#This Row],[Student ID]])</f>
        <v>0</v>
      </c>
      <c r="B3008" s="13"/>
      <c r="C3008" s="13"/>
      <c r="D3008" s="76"/>
      <c r="E3008" s="75"/>
      <c r="F3008" s="15"/>
      <c r="G3008" s="78"/>
      <c r="H3008" s="15"/>
      <c r="I3008" s="15"/>
      <c r="J3008" s="77"/>
      <c r="K3008" s="4"/>
      <c r="L3008" s="4"/>
      <c r="M3008" s="4"/>
      <c r="N3008" s="185"/>
      <c r="O3008" s="4"/>
      <c r="P3008" s="4"/>
      <c r="Q3008" s="4"/>
      <c r="R3008" s="4"/>
      <c r="S3008" s="4"/>
      <c r="T3008" s="4"/>
      <c r="U3008" s="4"/>
      <c r="V3008" s="4"/>
      <c r="W3008" s="185"/>
      <c r="X3008" s="4"/>
      <c r="Y3008" s="4"/>
      <c r="Z3008" s="4"/>
      <c r="AA3008" s="4"/>
      <c r="AB3008" s="4"/>
      <c r="AC3008" s="4"/>
      <c r="AD3008" s="4"/>
      <c r="AE3008" s="236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5">
        <f ca="1">COUNTIFS(INDIRECT(Data!$J$2),"&lt;&gt;")</f>
        <v>0</v>
      </c>
      <c r="AQ3008" s="45">
        <f ca="1">COUNTIFS(INDIRECT(Data!$J$2),"P")</f>
        <v>0</v>
      </c>
      <c r="AR3008" s="45">
        <f ca="1">COUNTIFS(INDIRECT(Data!$J$2),"A")</f>
        <v>0</v>
      </c>
      <c r="AS3008" s="46">
        <f ca="1">COUNTIFS(INDIRECT(Data!$J$2),"L")</f>
        <v>0</v>
      </c>
      <c r="AT3008" s="47" t="str">
        <f ca="1">IFERROR(Attd_Sheet[[#This Row],[Classes Attended]]/Attd_Sheet[[#This Row],[Column1]],"")</f>
        <v/>
      </c>
      <c r="AU3008" s="26"/>
    </row>
    <row r="3009" spans="1:47" hidden="1" x14ac:dyDescent="0.25">
      <c r="A3009" s="42">
        <f>COUNTIFS(Attd_Sheet[Student ID],Attd_Sheet[[#This Row],[Student ID]])</f>
        <v>0</v>
      </c>
      <c r="B3009" s="13"/>
      <c r="C3009" s="13"/>
      <c r="D3009" s="76"/>
      <c r="E3009" s="75"/>
      <c r="F3009" s="15"/>
      <c r="G3009" s="78"/>
      <c r="H3009" s="15"/>
      <c r="I3009" s="15"/>
      <c r="J3009" s="77"/>
      <c r="K3009" s="4"/>
      <c r="L3009" s="4"/>
      <c r="M3009" s="4"/>
      <c r="N3009" s="185"/>
      <c r="O3009" s="4"/>
      <c r="P3009" s="4"/>
      <c r="Q3009" s="4"/>
      <c r="R3009" s="4"/>
      <c r="S3009" s="4"/>
      <c r="T3009" s="4"/>
      <c r="U3009" s="4"/>
      <c r="V3009" s="4"/>
      <c r="W3009" s="185"/>
      <c r="X3009" s="4"/>
      <c r="Y3009" s="4"/>
      <c r="Z3009" s="4"/>
      <c r="AA3009" s="4"/>
      <c r="AB3009" s="4"/>
      <c r="AC3009" s="4"/>
      <c r="AD3009" s="4"/>
      <c r="AE3009" s="236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5">
        <f ca="1">COUNTIFS(INDIRECT(Data!$J$2),"&lt;&gt;")</f>
        <v>0</v>
      </c>
      <c r="AQ3009" s="45">
        <f ca="1">COUNTIFS(INDIRECT(Data!$J$2),"P")</f>
        <v>0</v>
      </c>
      <c r="AR3009" s="45">
        <f ca="1">COUNTIFS(INDIRECT(Data!$J$2),"A")</f>
        <v>0</v>
      </c>
      <c r="AS3009" s="46">
        <f ca="1">COUNTIFS(INDIRECT(Data!$J$2),"L")</f>
        <v>0</v>
      </c>
      <c r="AT3009" s="47" t="str">
        <f ca="1">IFERROR(Attd_Sheet[[#This Row],[Classes Attended]]/Attd_Sheet[[#This Row],[Column1]],"")</f>
        <v/>
      </c>
      <c r="AU3009" s="26"/>
    </row>
    <row r="3010" spans="1:47" hidden="1" x14ac:dyDescent="0.25">
      <c r="A3010" s="42">
        <f>COUNTIFS(Attd_Sheet[Student ID],Attd_Sheet[[#This Row],[Student ID]])</f>
        <v>0</v>
      </c>
      <c r="B3010" s="13"/>
      <c r="C3010" s="13"/>
      <c r="D3010" s="76"/>
      <c r="E3010" s="75"/>
      <c r="F3010" s="15"/>
      <c r="G3010" s="78"/>
      <c r="H3010" s="15"/>
      <c r="I3010" s="15"/>
      <c r="J3010" s="77"/>
      <c r="K3010" s="4"/>
      <c r="L3010" s="4"/>
      <c r="M3010" s="4"/>
      <c r="N3010" s="185"/>
      <c r="O3010" s="4"/>
      <c r="P3010" s="4"/>
      <c r="Q3010" s="4"/>
      <c r="R3010" s="4"/>
      <c r="S3010" s="4"/>
      <c r="T3010" s="4"/>
      <c r="U3010" s="4"/>
      <c r="V3010" s="4"/>
      <c r="W3010" s="185"/>
      <c r="X3010" s="4"/>
      <c r="Y3010" s="4"/>
      <c r="Z3010" s="4"/>
      <c r="AA3010" s="4"/>
      <c r="AB3010" s="4"/>
      <c r="AC3010" s="4"/>
      <c r="AD3010" s="4"/>
      <c r="AE3010" s="236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5">
        <f ca="1">COUNTIFS(INDIRECT(Data!$J$2),"&lt;&gt;")</f>
        <v>0</v>
      </c>
      <c r="AQ3010" s="45">
        <f ca="1">COUNTIFS(INDIRECT(Data!$J$2),"P")</f>
        <v>0</v>
      </c>
      <c r="AR3010" s="45">
        <f ca="1">COUNTIFS(INDIRECT(Data!$J$2),"A")</f>
        <v>0</v>
      </c>
      <c r="AS3010" s="46">
        <f ca="1">COUNTIFS(INDIRECT(Data!$J$2),"L")</f>
        <v>0</v>
      </c>
      <c r="AT3010" s="47" t="str">
        <f ca="1">IFERROR(Attd_Sheet[[#This Row],[Classes Attended]]/Attd_Sheet[[#This Row],[Column1]],"")</f>
        <v/>
      </c>
      <c r="AU3010" s="26"/>
    </row>
    <row r="3011" spans="1:47" hidden="1" x14ac:dyDescent="0.25">
      <c r="A3011" s="42">
        <f>COUNTIFS(Attd_Sheet[Student ID],Attd_Sheet[[#This Row],[Student ID]])</f>
        <v>0</v>
      </c>
      <c r="B3011" s="13"/>
      <c r="C3011" s="13"/>
      <c r="D3011" s="76"/>
      <c r="E3011" s="75"/>
      <c r="F3011" s="15"/>
      <c r="G3011" s="78"/>
      <c r="H3011" s="15"/>
      <c r="I3011" s="15"/>
      <c r="J3011" s="77"/>
      <c r="K3011" s="4"/>
      <c r="L3011" s="4"/>
      <c r="M3011" s="4"/>
      <c r="N3011" s="185"/>
      <c r="O3011" s="4"/>
      <c r="P3011" s="4"/>
      <c r="Q3011" s="4"/>
      <c r="R3011" s="4"/>
      <c r="S3011" s="4"/>
      <c r="T3011" s="4"/>
      <c r="U3011" s="4"/>
      <c r="V3011" s="4"/>
      <c r="W3011" s="185"/>
      <c r="X3011" s="4"/>
      <c r="Y3011" s="4"/>
      <c r="Z3011" s="4"/>
      <c r="AA3011" s="4"/>
      <c r="AB3011" s="4"/>
      <c r="AC3011" s="4"/>
      <c r="AD3011" s="4"/>
      <c r="AE3011" s="236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5">
        <f ca="1">COUNTIFS(INDIRECT(Data!$J$2),"&lt;&gt;")</f>
        <v>0</v>
      </c>
      <c r="AQ3011" s="45">
        <f ca="1">COUNTIFS(INDIRECT(Data!$J$2),"P")</f>
        <v>0</v>
      </c>
      <c r="AR3011" s="45">
        <f ca="1">COUNTIFS(INDIRECT(Data!$J$2),"A")</f>
        <v>0</v>
      </c>
      <c r="AS3011" s="46">
        <f ca="1">COUNTIFS(INDIRECT(Data!$J$2),"L")</f>
        <v>0</v>
      </c>
      <c r="AT3011" s="47" t="str">
        <f ca="1">IFERROR(Attd_Sheet[[#This Row],[Classes Attended]]/Attd_Sheet[[#This Row],[Column1]],"")</f>
        <v/>
      </c>
      <c r="AU3011" s="26"/>
    </row>
    <row r="3012" spans="1:47" hidden="1" x14ac:dyDescent="0.25">
      <c r="A3012" s="42">
        <f>COUNTIFS(Attd_Sheet[Student ID],Attd_Sheet[[#This Row],[Student ID]])</f>
        <v>0</v>
      </c>
      <c r="B3012" s="13"/>
      <c r="C3012" s="13"/>
      <c r="D3012" s="76"/>
      <c r="E3012" s="75"/>
      <c r="F3012" s="15"/>
      <c r="G3012" s="78"/>
      <c r="H3012" s="15"/>
      <c r="I3012" s="15"/>
      <c r="J3012" s="77"/>
      <c r="K3012" s="4"/>
      <c r="L3012" s="4"/>
      <c r="M3012" s="4"/>
      <c r="N3012" s="185"/>
      <c r="O3012" s="4"/>
      <c r="P3012" s="4"/>
      <c r="Q3012" s="4"/>
      <c r="R3012" s="4"/>
      <c r="S3012" s="4"/>
      <c r="T3012" s="4"/>
      <c r="U3012" s="4"/>
      <c r="V3012" s="4"/>
      <c r="W3012" s="185"/>
      <c r="X3012" s="4"/>
      <c r="Y3012" s="4"/>
      <c r="Z3012" s="4"/>
      <c r="AA3012" s="4"/>
      <c r="AB3012" s="4"/>
      <c r="AC3012" s="4"/>
      <c r="AD3012" s="4"/>
      <c r="AE3012" s="236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5">
        <f ca="1">COUNTIFS(INDIRECT(Data!$J$2),"&lt;&gt;")</f>
        <v>0</v>
      </c>
      <c r="AQ3012" s="45">
        <f ca="1">COUNTIFS(INDIRECT(Data!$J$2),"P")</f>
        <v>0</v>
      </c>
      <c r="AR3012" s="45">
        <f ca="1">COUNTIFS(INDIRECT(Data!$J$2),"A")</f>
        <v>0</v>
      </c>
      <c r="AS3012" s="46">
        <f ca="1">COUNTIFS(INDIRECT(Data!$J$2),"L")</f>
        <v>0</v>
      </c>
      <c r="AT3012" s="47" t="str">
        <f ca="1">IFERROR(Attd_Sheet[[#This Row],[Classes Attended]]/Attd_Sheet[[#This Row],[Column1]],"")</f>
        <v/>
      </c>
      <c r="AU3012" s="26"/>
    </row>
    <row r="3013" spans="1:47" hidden="1" x14ac:dyDescent="0.25">
      <c r="A3013" s="42">
        <f>COUNTIFS(Attd_Sheet[Student ID],Attd_Sheet[[#This Row],[Student ID]])</f>
        <v>0</v>
      </c>
      <c r="B3013" s="13"/>
      <c r="C3013" s="13"/>
      <c r="D3013" s="76"/>
      <c r="E3013" s="75"/>
      <c r="F3013" s="15"/>
      <c r="G3013" s="78"/>
      <c r="H3013" s="15"/>
      <c r="I3013" s="15"/>
      <c r="J3013" s="77"/>
      <c r="K3013" s="4"/>
      <c r="L3013" s="4"/>
      <c r="M3013" s="4"/>
      <c r="N3013" s="185"/>
      <c r="O3013" s="4"/>
      <c r="P3013" s="4"/>
      <c r="Q3013" s="4"/>
      <c r="R3013" s="4"/>
      <c r="S3013" s="4"/>
      <c r="T3013" s="4"/>
      <c r="U3013" s="4"/>
      <c r="V3013" s="4"/>
      <c r="W3013" s="185"/>
      <c r="X3013" s="4"/>
      <c r="Y3013" s="4"/>
      <c r="Z3013" s="4"/>
      <c r="AA3013" s="4"/>
      <c r="AB3013" s="4"/>
      <c r="AC3013" s="4"/>
      <c r="AD3013" s="4"/>
      <c r="AE3013" s="236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5">
        <f ca="1">COUNTIFS(INDIRECT(Data!$J$2),"&lt;&gt;")</f>
        <v>0</v>
      </c>
      <c r="AQ3013" s="45">
        <f ca="1">COUNTIFS(INDIRECT(Data!$J$2),"P")</f>
        <v>0</v>
      </c>
      <c r="AR3013" s="45">
        <f ca="1">COUNTIFS(INDIRECT(Data!$J$2),"A")</f>
        <v>0</v>
      </c>
      <c r="AS3013" s="46">
        <f ca="1">COUNTIFS(INDIRECT(Data!$J$2),"L")</f>
        <v>0</v>
      </c>
      <c r="AT3013" s="47" t="str">
        <f ca="1">IFERROR(Attd_Sheet[[#This Row],[Classes Attended]]/Attd_Sheet[[#This Row],[Column1]],"")</f>
        <v/>
      </c>
      <c r="AU3013" s="26"/>
    </row>
    <row r="3014" spans="1:47" hidden="1" x14ac:dyDescent="0.25">
      <c r="A3014" s="42">
        <f>COUNTIFS(Attd_Sheet[Student ID],Attd_Sheet[[#This Row],[Student ID]])</f>
        <v>0</v>
      </c>
      <c r="B3014" s="13"/>
      <c r="C3014" s="13"/>
      <c r="D3014" s="76"/>
      <c r="E3014" s="75"/>
      <c r="F3014" s="15"/>
      <c r="G3014" s="78"/>
      <c r="H3014" s="15"/>
      <c r="I3014" s="15"/>
      <c r="J3014" s="77"/>
      <c r="K3014" s="4"/>
      <c r="L3014" s="4"/>
      <c r="M3014" s="4"/>
      <c r="N3014" s="185"/>
      <c r="O3014" s="4"/>
      <c r="P3014" s="4"/>
      <c r="Q3014" s="4"/>
      <c r="R3014" s="4"/>
      <c r="S3014" s="4"/>
      <c r="T3014" s="4"/>
      <c r="U3014" s="4"/>
      <c r="V3014" s="4"/>
      <c r="W3014" s="185"/>
      <c r="X3014" s="4"/>
      <c r="Y3014" s="4"/>
      <c r="Z3014" s="4"/>
      <c r="AA3014" s="4"/>
      <c r="AB3014" s="4"/>
      <c r="AC3014" s="4"/>
      <c r="AD3014" s="4"/>
      <c r="AE3014" s="236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5">
        <f ca="1">COUNTIFS(INDIRECT(Data!$J$2),"&lt;&gt;")</f>
        <v>0</v>
      </c>
      <c r="AQ3014" s="45">
        <f ca="1">COUNTIFS(INDIRECT(Data!$J$2),"P")</f>
        <v>0</v>
      </c>
      <c r="AR3014" s="45">
        <f ca="1">COUNTIFS(INDIRECT(Data!$J$2),"A")</f>
        <v>0</v>
      </c>
      <c r="AS3014" s="46">
        <f ca="1">COUNTIFS(INDIRECT(Data!$J$2),"L")</f>
        <v>0</v>
      </c>
      <c r="AT3014" s="47" t="str">
        <f ca="1">IFERROR(Attd_Sheet[[#This Row],[Classes Attended]]/Attd_Sheet[[#This Row],[Column1]],"")</f>
        <v/>
      </c>
      <c r="AU3014" s="26"/>
    </row>
    <row r="3015" spans="1:47" hidden="1" x14ac:dyDescent="0.25">
      <c r="A3015" s="42">
        <f>COUNTIFS(Attd_Sheet[Student ID],Attd_Sheet[[#This Row],[Student ID]])</f>
        <v>0</v>
      </c>
      <c r="B3015" s="13"/>
      <c r="C3015" s="13"/>
      <c r="D3015" s="76"/>
      <c r="E3015" s="75"/>
      <c r="F3015" s="15"/>
      <c r="G3015" s="78"/>
      <c r="H3015" s="15"/>
      <c r="I3015" s="15"/>
      <c r="J3015" s="77"/>
      <c r="K3015" s="4"/>
      <c r="L3015" s="4"/>
      <c r="M3015" s="4"/>
      <c r="N3015" s="185"/>
      <c r="O3015" s="4"/>
      <c r="P3015" s="4"/>
      <c r="Q3015" s="4"/>
      <c r="R3015" s="4"/>
      <c r="S3015" s="4"/>
      <c r="T3015" s="4"/>
      <c r="U3015" s="4"/>
      <c r="V3015" s="4"/>
      <c r="W3015" s="185"/>
      <c r="X3015" s="4"/>
      <c r="Y3015" s="4"/>
      <c r="Z3015" s="4"/>
      <c r="AA3015" s="4"/>
      <c r="AB3015" s="4"/>
      <c r="AC3015" s="4"/>
      <c r="AD3015" s="4"/>
      <c r="AE3015" s="236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5">
        <f ca="1">COUNTIFS(INDIRECT(Data!$J$2),"&lt;&gt;")</f>
        <v>0</v>
      </c>
      <c r="AQ3015" s="45">
        <f ca="1">COUNTIFS(INDIRECT(Data!$J$2),"P")</f>
        <v>0</v>
      </c>
      <c r="AR3015" s="45">
        <f ca="1">COUNTIFS(INDIRECT(Data!$J$2),"A")</f>
        <v>0</v>
      </c>
      <c r="AS3015" s="46">
        <f ca="1">COUNTIFS(INDIRECT(Data!$J$2),"L")</f>
        <v>0</v>
      </c>
      <c r="AT3015" s="47" t="str">
        <f ca="1">IFERROR(Attd_Sheet[[#This Row],[Classes Attended]]/Attd_Sheet[[#This Row],[Column1]],"")</f>
        <v/>
      </c>
      <c r="AU3015" s="26"/>
    </row>
    <row r="3016" spans="1:47" hidden="1" x14ac:dyDescent="0.25">
      <c r="A3016" s="42">
        <f>COUNTIFS(Attd_Sheet[Student ID],Attd_Sheet[[#This Row],[Student ID]])</f>
        <v>0</v>
      </c>
      <c r="B3016" s="13"/>
      <c r="C3016" s="13"/>
      <c r="D3016" s="76"/>
      <c r="E3016" s="75"/>
      <c r="F3016" s="15"/>
      <c r="G3016" s="78"/>
      <c r="H3016" s="15"/>
      <c r="I3016" s="15"/>
      <c r="J3016" s="77"/>
      <c r="K3016" s="4"/>
      <c r="L3016" s="4"/>
      <c r="M3016" s="4"/>
      <c r="N3016" s="185"/>
      <c r="O3016" s="4"/>
      <c r="P3016" s="4"/>
      <c r="Q3016" s="4"/>
      <c r="R3016" s="4"/>
      <c r="S3016" s="4"/>
      <c r="T3016" s="4"/>
      <c r="U3016" s="4"/>
      <c r="V3016" s="4"/>
      <c r="W3016" s="185"/>
      <c r="X3016" s="4"/>
      <c r="Y3016" s="4"/>
      <c r="Z3016" s="4"/>
      <c r="AA3016" s="4"/>
      <c r="AB3016" s="4"/>
      <c r="AC3016" s="4"/>
      <c r="AD3016" s="4"/>
      <c r="AE3016" s="236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5">
        <f ca="1">COUNTIFS(INDIRECT(Data!$J$2),"&lt;&gt;")</f>
        <v>0</v>
      </c>
      <c r="AQ3016" s="45">
        <f ca="1">COUNTIFS(INDIRECT(Data!$J$2),"P")</f>
        <v>0</v>
      </c>
      <c r="AR3016" s="45">
        <f ca="1">COUNTIFS(INDIRECT(Data!$J$2),"A")</f>
        <v>0</v>
      </c>
      <c r="AS3016" s="46">
        <f ca="1">COUNTIFS(INDIRECT(Data!$J$2),"L")</f>
        <v>0</v>
      </c>
      <c r="AT3016" s="47" t="str">
        <f ca="1">IFERROR(Attd_Sheet[[#This Row],[Classes Attended]]/Attd_Sheet[[#This Row],[Column1]],"")</f>
        <v/>
      </c>
      <c r="AU3016" s="26"/>
    </row>
    <row r="3017" spans="1:47" hidden="1" x14ac:dyDescent="0.25">
      <c r="A3017" s="42">
        <f>COUNTIFS(Attd_Sheet[Student ID],Attd_Sheet[[#This Row],[Student ID]])</f>
        <v>0</v>
      </c>
      <c r="B3017" s="13"/>
      <c r="C3017" s="13"/>
      <c r="D3017" s="76"/>
      <c r="E3017" s="75"/>
      <c r="F3017" s="15"/>
      <c r="G3017" s="78"/>
      <c r="H3017" s="15"/>
      <c r="I3017" s="15"/>
      <c r="J3017" s="77"/>
      <c r="K3017" s="4"/>
      <c r="L3017" s="4"/>
      <c r="M3017" s="4"/>
      <c r="N3017" s="185"/>
      <c r="O3017" s="4"/>
      <c r="P3017" s="4"/>
      <c r="Q3017" s="4"/>
      <c r="R3017" s="4"/>
      <c r="S3017" s="4"/>
      <c r="T3017" s="4"/>
      <c r="U3017" s="4"/>
      <c r="V3017" s="4"/>
      <c r="W3017" s="185"/>
      <c r="X3017" s="4"/>
      <c r="Y3017" s="4"/>
      <c r="Z3017" s="4"/>
      <c r="AA3017" s="4"/>
      <c r="AB3017" s="4"/>
      <c r="AC3017" s="4"/>
      <c r="AD3017" s="4"/>
      <c r="AE3017" s="236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5">
        <f ca="1">COUNTIFS(INDIRECT(Data!$J$2),"&lt;&gt;")</f>
        <v>0</v>
      </c>
      <c r="AQ3017" s="45">
        <f ca="1">COUNTIFS(INDIRECT(Data!$J$2),"P")</f>
        <v>0</v>
      </c>
      <c r="AR3017" s="45">
        <f ca="1">COUNTIFS(INDIRECT(Data!$J$2),"A")</f>
        <v>0</v>
      </c>
      <c r="AS3017" s="46">
        <f ca="1">COUNTIFS(INDIRECT(Data!$J$2),"L")</f>
        <v>0</v>
      </c>
      <c r="AT3017" s="47" t="str">
        <f ca="1">IFERROR(Attd_Sheet[[#This Row],[Classes Attended]]/Attd_Sheet[[#This Row],[Column1]],"")</f>
        <v/>
      </c>
      <c r="AU3017" s="26"/>
    </row>
    <row r="3018" spans="1:47" hidden="1" x14ac:dyDescent="0.25">
      <c r="A3018" s="42">
        <f>COUNTIFS(Attd_Sheet[Student ID],Attd_Sheet[[#This Row],[Student ID]])</f>
        <v>0</v>
      </c>
      <c r="B3018" s="13"/>
      <c r="C3018" s="13"/>
      <c r="D3018" s="76"/>
      <c r="E3018" s="75"/>
      <c r="F3018" s="15"/>
      <c r="G3018" s="78"/>
      <c r="H3018" s="15"/>
      <c r="I3018" s="15"/>
      <c r="J3018" s="77"/>
      <c r="K3018" s="4"/>
      <c r="L3018" s="4"/>
      <c r="M3018" s="4"/>
      <c r="N3018" s="185"/>
      <c r="O3018" s="4"/>
      <c r="P3018" s="4"/>
      <c r="Q3018" s="4"/>
      <c r="R3018" s="4"/>
      <c r="S3018" s="4"/>
      <c r="T3018" s="4"/>
      <c r="U3018" s="4"/>
      <c r="V3018" s="4"/>
      <c r="W3018" s="185"/>
      <c r="X3018" s="4"/>
      <c r="Y3018" s="4"/>
      <c r="Z3018" s="4"/>
      <c r="AA3018" s="4"/>
      <c r="AB3018" s="4"/>
      <c r="AC3018" s="4"/>
      <c r="AD3018" s="4"/>
      <c r="AE3018" s="236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5">
        <f ca="1">COUNTIFS(INDIRECT(Data!$J$2),"&lt;&gt;")</f>
        <v>0</v>
      </c>
      <c r="AQ3018" s="45">
        <f ca="1">COUNTIFS(INDIRECT(Data!$J$2),"P")</f>
        <v>0</v>
      </c>
      <c r="AR3018" s="45">
        <f ca="1">COUNTIFS(INDIRECT(Data!$J$2),"A")</f>
        <v>0</v>
      </c>
      <c r="AS3018" s="46">
        <f ca="1">COUNTIFS(INDIRECT(Data!$J$2),"L")</f>
        <v>0</v>
      </c>
      <c r="AT3018" s="47" t="str">
        <f ca="1">IFERROR(Attd_Sheet[[#This Row],[Classes Attended]]/Attd_Sheet[[#This Row],[Column1]],"")</f>
        <v/>
      </c>
      <c r="AU3018" s="26"/>
    </row>
    <row r="3019" spans="1:47" hidden="1" x14ac:dyDescent="0.25">
      <c r="A3019" s="42">
        <f>COUNTIFS(Attd_Sheet[Student ID],Attd_Sheet[[#This Row],[Student ID]])</f>
        <v>0</v>
      </c>
      <c r="B3019" s="13"/>
      <c r="C3019" s="13"/>
      <c r="D3019" s="76"/>
      <c r="E3019" s="75"/>
      <c r="F3019" s="15"/>
      <c r="G3019" s="78"/>
      <c r="H3019" s="15"/>
      <c r="I3019" s="15"/>
      <c r="J3019" s="77"/>
      <c r="K3019" s="4"/>
      <c r="L3019" s="4"/>
      <c r="M3019" s="4"/>
      <c r="N3019" s="185"/>
      <c r="O3019" s="4"/>
      <c r="P3019" s="4"/>
      <c r="Q3019" s="4"/>
      <c r="R3019" s="4"/>
      <c r="S3019" s="4"/>
      <c r="T3019" s="4"/>
      <c r="U3019" s="4"/>
      <c r="V3019" s="4"/>
      <c r="W3019" s="185"/>
      <c r="X3019" s="4"/>
      <c r="Y3019" s="4"/>
      <c r="Z3019" s="4"/>
      <c r="AA3019" s="4"/>
      <c r="AB3019" s="4"/>
      <c r="AC3019" s="4"/>
      <c r="AD3019" s="4"/>
      <c r="AE3019" s="236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5">
        <f ca="1">COUNTIFS(INDIRECT(Data!$J$2),"&lt;&gt;")</f>
        <v>0</v>
      </c>
      <c r="AQ3019" s="45">
        <f ca="1">COUNTIFS(INDIRECT(Data!$J$2),"P")</f>
        <v>0</v>
      </c>
      <c r="AR3019" s="45">
        <f ca="1">COUNTIFS(INDIRECT(Data!$J$2),"A")</f>
        <v>0</v>
      </c>
      <c r="AS3019" s="46">
        <f ca="1">COUNTIFS(INDIRECT(Data!$J$2),"L")</f>
        <v>0</v>
      </c>
      <c r="AT3019" s="47" t="str">
        <f ca="1">IFERROR(Attd_Sheet[[#This Row],[Classes Attended]]/Attd_Sheet[[#This Row],[Column1]],"")</f>
        <v/>
      </c>
      <c r="AU3019" s="26"/>
    </row>
    <row r="3020" spans="1:47" hidden="1" x14ac:dyDescent="0.25">
      <c r="A3020" s="42">
        <f>COUNTIFS(Attd_Sheet[Student ID],Attd_Sheet[[#This Row],[Student ID]])</f>
        <v>0</v>
      </c>
      <c r="B3020" s="13"/>
      <c r="C3020" s="13"/>
      <c r="D3020" s="76"/>
      <c r="E3020" s="75"/>
      <c r="F3020" s="15"/>
      <c r="G3020" s="78"/>
      <c r="H3020" s="15"/>
      <c r="I3020" s="15"/>
      <c r="J3020" s="77"/>
      <c r="K3020" s="4"/>
      <c r="L3020" s="4"/>
      <c r="M3020" s="4"/>
      <c r="N3020" s="185"/>
      <c r="O3020" s="4"/>
      <c r="P3020" s="4"/>
      <c r="Q3020" s="4"/>
      <c r="R3020" s="4"/>
      <c r="S3020" s="4"/>
      <c r="T3020" s="4"/>
      <c r="U3020" s="4"/>
      <c r="V3020" s="4"/>
      <c r="W3020" s="185"/>
      <c r="X3020" s="4"/>
      <c r="Y3020" s="4"/>
      <c r="Z3020" s="4"/>
      <c r="AA3020" s="4"/>
      <c r="AB3020" s="4"/>
      <c r="AC3020" s="4"/>
      <c r="AD3020" s="4"/>
      <c r="AE3020" s="236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5">
        <f ca="1">COUNTIFS(INDIRECT(Data!$J$2),"&lt;&gt;")</f>
        <v>0</v>
      </c>
      <c r="AQ3020" s="45">
        <f ca="1">COUNTIFS(INDIRECT(Data!$J$2),"P")</f>
        <v>0</v>
      </c>
      <c r="AR3020" s="45">
        <f ca="1">COUNTIFS(INDIRECT(Data!$J$2),"A")</f>
        <v>0</v>
      </c>
      <c r="AS3020" s="46">
        <f ca="1">COUNTIFS(INDIRECT(Data!$J$2),"L")</f>
        <v>0</v>
      </c>
      <c r="AT3020" s="47" t="str">
        <f ca="1">IFERROR(Attd_Sheet[[#This Row],[Classes Attended]]/Attd_Sheet[[#This Row],[Column1]],"")</f>
        <v/>
      </c>
      <c r="AU3020" s="26"/>
    </row>
    <row r="3021" spans="1:47" hidden="1" x14ac:dyDescent="0.25">
      <c r="A3021" s="42">
        <f>COUNTIFS(Attd_Sheet[Student ID],Attd_Sheet[[#This Row],[Student ID]])</f>
        <v>0</v>
      </c>
      <c r="B3021" s="13"/>
      <c r="C3021" s="13"/>
      <c r="D3021" s="76"/>
      <c r="E3021" s="75"/>
      <c r="F3021" s="15"/>
      <c r="G3021" s="78"/>
      <c r="H3021" s="15"/>
      <c r="I3021" s="15"/>
      <c r="J3021" s="77"/>
      <c r="K3021" s="4"/>
      <c r="L3021" s="4"/>
      <c r="M3021" s="4"/>
      <c r="N3021" s="185"/>
      <c r="O3021" s="4"/>
      <c r="P3021" s="4"/>
      <c r="Q3021" s="4"/>
      <c r="R3021" s="4"/>
      <c r="S3021" s="4"/>
      <c r="T3021" s="4"/>
      <c r="U3021" s="4"/>
      <c r="V3021" s="4"/>
      <c r="W3021" s="185"/>
      <c r="X3021" s="4"/>
      <c r="Y3021" s="4"/>
      <c r="Z3021" s="4"/>
      <c r="AA3021" s="4"/>
      <c r="AB3021" s="4"/>
      <c r="AC3021" s="4"/>
      <c r="AD3021" s="4"/>
      <c r="AE3021" s="236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5">
        <f ca="1">COUNTIFS(INDIRECT(Data!$J$2),"&lt;&gt;")</f>
        <v>0</v>
      </c>
      <c r="AQ3021" s="45">
        <f ca="1">COUNTIFS(INDIRECT(Data!$J$2),"P")</f>
        <v>0</v>
      </c>
      <c r="AR3021" s="45">
        <f ca="1">COUNTIFS(INDIRECT(Data!$J$2),"A")</f>
        <v>0</v>
      </c>
      <c r="AS3021" s="46">
        <f ca="1">COUNTIFS(INDIRECT(Data!$J$2),"L")</f>
        <v>0</v>
      </c>
      <c r="AT3021" s="47" t="str">
        <f ca="1">IFERROR(Attd_Sheet[[#This Row],[Classes Attended]]/Attd_Sheet[[#This Row],[Column1]],"")</f>
        <v/>
      </c>
      <c r="AU3021" s="26"/>
    </row>
    <row r="3022" spans="1:47" hidden="1" x14ac:dyDescent="0.25">
      <c r="A3022" s="42">
        <f>COUNTIFS(Attd_Sheet[Student ID],Attd_Sheet[[#This Row],[Student ID]])</f>
        <v>0</v>
      </c>
      <c r="B3022" s="13"/>
      <c r="C3022" s="13"/>
      <c r="D3022" s="76"/>
      <c r="E3022" s="75"/>
      <c r="F3022" s="15"/>
      <c r="G3022" s="78"/>
      <c r="H3022" s="15"/>
      <c r="I3022" s="15"/>
      <c r="J3022" s="77"/>
      <c r="K3022" s="4"/>
      <c r="L3022" s="4"/>
      <c r="M3022" s="4"/>
      <c r="N3022" s="185"/>
      <c r="O3022" s="4"/>
      <c r="P3022" s="4"/>
      <c r="Q3022" s="4"/>
      <c r="R3022" s="4"/>
      <c r="S3022" s="4"/>
      <c r="T3022" s="4"/>
      <c r="U3022" s="4"/>
      <c r="V3022" s="4"/>
      <c r="W3022" s="185"/>
      <c r="X3022" s="4"/>
      <c r="Y3022" s="4"/>
      <c r="Z3022" s="4"/>
      <c r="AA3022" s="4"/>
      <c r="AB3022" s="4"/>
      <c r="AC3022" s="4"/>
      <c r="AD3022" s="4"/>
      <c r="AE3022" s="236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5">
        <f ca="1">COUNTIFS(INDIRECT(Data!$J$2),"&lt;&gt;")</f>
        <v>0</v>
      </c>
      <c r="AQ3022" s="45">
        <f ca="1">COUNTIFS(INDIRECT(Data!$J$2),"P")</f>
        <v>0</v>
      </c>
      <c r="AR3022" s="45">
        <f ca="1">COUNTIFS(INDIRECT(Data!$J$2),"A")</f>
        <v>0</v>
      </c>
      <c r="AS3022" s="46">
        <f ca="1">COUNTIFS(INDIRECT(Data!$J$2),"L")</f>
        <v>0</v>
      </c>
      <c r="AT3022" s="47" t="str">
        <f ca="1">IFERROR(Attd_Sheet[[#This Row],[Classes Attended]]/Attd_Sheet[[#This Row],[Column1]],"")</f>
        <v/>
      </c>
      <c r="AU3022" s="26"/>
    </row>
    <row r="3023" spans="1:47" hidden="1" x14ac:dyDescent="0.25">
      <c r="A3023" s="42">
        <f>COUNTIFS(Attd_Sheet[Student ID],Attd_Sheet[[#This Row],[Student ID]])</f>
        <v>0</v>
      </c>
      <c r="B3023" s="13"/>
      <c r="C3023" s="13"/>
      <c r="D3023" s="76"/>
      <c r="E3023" s="75"/>
      <c r="F3023" s="15"/>
      <c r="G3023" s="78"/>
      <c r="H3023" s="15"/>
      <c r="I3023" s="15"/>
      <c r="J3023" s="77"/>
      <c r="K3023" s="4"/>
      <c r="L3023" s="4"/>
      <c r="M3023" s="4"/>
      <c r="N3023" s="185"/>
      <c r="O3023" s="4"/>
      <c r="P3023" s="4"/>
      <c r="Q3023" s="4"/>
      <c r="R3023" s="4"/>
      <c r="S3023" s="4"/>
      <c r="T3023" s="4"/>
      <c r="U3023" s="4"/>
      <c r="V3023" s="4"/>
      <c r="W3023" s="185"/>
      <c r="X3023" s="4"/>
      <c r="Y3023" s="4"/>
      <c r="Z3023" s="4"/>
      <c r="AA3023" s="4"/>
      <c r="AB3023" s="4"/>
      <c r="AC3023" s="4"/>
      <c r="AD3023" s="4"/>
      <c r="AE3023" s="236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5">
        <f ca="1">COUNTIFS(INDIRECT(Data!$J$2),"&lt;&gt;")</f>
        <v>0</v>
      </c>
      <c r="AQ3023" s="45">
        <f ca="1">COUNTIFS(INDIRECT(Data!$J$2),"P")</f>
        <v>0</v>
      </c>
      <c r="AR3023" s="45">
        <f ca="1">COUNTIFS(INDIRECT(Data!$J$2),"A")</f>
        <v>0</v>
      </c>
      <c r="AS3023" s="46">
        <f ca="1">COUNTIFS(INDIRECT(Data!$J$2),"L")</f>
        <v>0</v>
      </c>
      <c r="AT3023" s="47" t="str">
        <f ca="1">IFERROR(Attd_Sheet[[#This Row],[Classes Attended]]/Attd_Sheet[[#This Row],[Column1]],"")</f>
        <v/>
      </c>
      <c r="AU3023" s="26"/>
    </row>
    <row r="3024" spans="1:47" hidden="1" x14ac:dyDescent="0.25">
      <c r="A3024" s="42">
        <f>COUNTIFS(Attd_Sheet[Student ID],Attd_Sheet[[#This Row],[Student ID]])</f>
        <v>0</v>
      </c>
      <c r="B3024" s="13"/>
      <c r="C3024" s="13"/>
      <c r="D3024" s="76"/>
      <c r="E3024" s="75"/>
      <c r="F3024" s="15"/>
      <c r="G3024" s="78"/>
      <c r="H3024" s="15"/>
      <c r="I3024" s="15"/>
      <c r="J3024" s="77"/>
      <c r="K3024" s="4"/>
      <c r="L3024" s="4"/>
      <c r="M3024" s="4"/>
      <c r="N3024" s="185"/>
      <c r="O3024" s="4"/>
      <c r="P3024" s="4"/>
      <c r="Q3024" s="4"/>
      <c r="R3024" s="4"/>
      <c r="S3024" s="4"/>
      <c r="T3024" s="4"/>
      <c r="U3024" s="4"/>
      <c r="V3024" s="4"/>
      <c r="W3024" s="185"/>
      <c r="X3024" s="4"/>
      <c r="Y3024" s="4"/>
      <c r="Z3024" s="4"/>
      <c r="AA3024" s="4"/>
      <c r="AB3024" s="4"/>
      <c r="AC3024" s="4"/>
      <c r="AD3024" s="4"/>
      <c r="AE3024" s="236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5">
        <f ca="1">COUNTIFS(INDIRECT(Data!$J$2),"&lt;&gt;")</f>
        <v>0</v>
      </c>
      <c r="AQ3024" s="45">
        <f ca="1">COUNTIFS(INDIRECT(Data!$J$2),"P")</f>
        <v>0</v>
      </c>
      <c r="AR3024" s="45">
        <f ca="1">COUNTIFS(INDIRECT(Data!$J$2),"A")</f>
        <v>0</v>
      </c>
      <c r="AS3024" s="46">
        <f ca="1">COUNTIFS(INDIRECT(Data!$J$2),"L")</f>
        <v>0</v>
      </c>
      <c r="AT3024" s="47" t="str">
        <f ca="1">IFERROR(Attd_Sheet[[#This Row],[Classes Attended]]/Attd_Sheet[[#This Row],[Column1]],"")</f>
        <v/>
      </c>
      <c r="AU3024" s="26"/>
    </row>
    <row r="3025" spans="1:47" hidden="1" x14ac:dyDescent="0.25">
      <c r="A3025" s="42">
        <f>COUNTIFS(Attd_Sheet[Student ID],Attd_Sheet[[#This Row],[Student ID]])</f>
        <v>0</v>
      </c>
      <c r="B3025" s="13"/>
      <c r="C3025" s="13"/>
      <c r="D3025" s="76"/>
      <c r="E3025" s="75"/>
      <c r="F3025" s="15"/>
      <c r="G3025" s="78"/>
      <c r="H3025" s="15"/>
      <c r="I3025" s="15"/>
      <c r="J3025" s="77"/>
      <c r="K3025" s="4"/>
      <c r="L3025" s="4"/>
      <c r="M3025" s="4"/>
      <c r="N3025" s="185"/>
      <c r="O3025" s="4"/>
      <c r="P3025" s="4"/>
      <c r="Q3025" s="4"/>
      <c r="R3025" s="4"/>
      <c r="S3025" s="4"/>
      <c r="T3025" s="4"/>
      <c r="U3025" s="4"/>
      <c r="V3025" s="4"/>
      <c r="W3025" s="185"/>
      <c r="X3025" s="4"/>
      <c r="Y3025" s="4"/>
      <c r="Z3025" s="4"/>
      <c r="AA3025" s="4"/>
      <c r="AB3025" s="4"/>
      <c r="AC3025" s="4"/>
      <c r="AD3025" s="4"/>
      <c r="AE3025" s="236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5">
        <f ca="1">COUNTIFS(INDIRECT(Data!$J$2),"&lt;&gt;")</f>
        <v>0</v>
      </c>
      <c r="AQ3025" s="45">
        <f ca="1">COUNTIFS(INDIRECT(Data!$J$2),"P")</f>
        <v>0</v>
      </c>
      <c r="AR3025" s="45">
        <f ca="1">COUNTIFS(INDIRECT(Data!$J$2),"A")</f>
        <v>0</v>
      </c>
      <c r="AS3025" s="46">
        <f ca="1">COUNTIFS(INDIRECT(Data!$J$2),"L")</f>
        <v>0</v>
      </c>
      <c r="AT3025" s="47" t="str">
        <f ca="1">IFERROR(Attd_Sheet[[#This Row],[Classes Attended]]/Attd_Sheet[[#This Row],[Column1]],"")</f>
        <v/>
      </c>
      <c r="AU3025" s="26"/>
    </row>
    <row r="3026" spans="1:47" hidden="1" x14ac:dyDescent="0.25">
      <c r="A3026" s="42">
        <f>COUNTIFS(Attd_Sheet[Student ID],Attd_Sheet[[#This Row],[Student ID]])</f>
        <v>0</v>
      </c>
      <c r="B3026" s="13"/>
      <c r="C3026" s="13"/>
      <c r="D3026" s="76"/>
      <c r="E3026" s="75"/>
      <c r="F3026" s="15"/>
      <c r="G3026" s="78"/>
      <c r="H3026" s="15"/>
      <c r="I3026" s="15"/>
      <c r="J3026" s="77"/>
      <c r="K3026" s="4"/>
      <c r="L3026" s="4"/>
      <c r="M3026" s="4"/>
      <c r="N3026" s="185"/>
      <c r="O3026" s="4"/>
      <c r="P3026" s="4"/>
      <c r="Q3026" s="4"/>
      <c r="R3026" s="4"/>
      <c r="S3026" s="4"/>
      <c r="T3026" s="4"/>
      <c r="U3026" s="4"/>
      <c r="V3026" s="4"/>
      <c r="W3026" s="185"/>
      <c r="X3026" s="4"/>
      <c r="Y3026" s="4"/>
      <c r="Z3026" s="4"/>
      <c r="AA3026" s="4"/>
      <c r="AB3026" s="4"/>
      <c r="AC3026" s="4"/>
      <c r="AD3026" s="4"/>
      <c r="AE3026" s="236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5">
        <f ca="1">COUNTIFS(INDIRECT(Data!$J$2),"&lt;&gt;")</f>
        <v>0</v>
      </c>
      <c r="AQ3026" s="45">
        <f ca="1">COUNTIFS(INDIRECT(Data!$J$2),"P")</f>
        <v>0</v>
      </c>
      <c r="AR3026" s="45">
        <f ca="1">COUNTIFS(INDIRECT(Data!$J$2),"A")</f>
        <v>0</v>
      </c>
      <c r="AS3026" s="46">
        <f ca="1">COUNTIFS(INDIRECT(Data!$J$2),"L")</f>
        <v>0</v>
      </c>
      <c r="AT3026" s="47" t="str">
        <f ca="1">IFERROR(Attd_Sheet[[#This Row],[Classes Attended]]/Attd_Sheet[[#This Row],[Column1]],"")</f>
        <v/>
      </c>
      <c r="AU3026" s="26"/>
    </row>
    <row r="3027" spans="1:47" hidden="1" x14ac:dyDescent="0.25">
      <c r="A3027" s="42">
        <f>COUNTIFS(Attd_Sheet[Student ID],Attd_Sheet[[#This Row],[Student ID]])</f>
        <v>0</v>
      </c>
      <c r="B3027" s="13"/>
      <c r="C3027" s="13"/>
      <c r="D3027" s="76"/>
      <c r="E3027" s="75"/>
      <c r="F3027" s="15"/>
      <c r="G3027" s="78"/>
      <c r="H3027" s="15"/>
      <c r="I3027" s="15"/>
      <c r="J3027" s="77"/>
      <c r="K3027" s="4"/>
      <c r="L3027" s="4"/>
      <c r="M3027" s="4"/>
      <c r="N3027" s="185"/>
      <c r="O3027" s="4"/>
      <c r="P3027" s="4"/>
      <c r="Q3027" s="4"/>
      <c r="R3027" s="4"/>
      <c r="S3027" s="4"/>
      <c r="T3027" s="4"/>
      <c r="U3027" s="4"/>
      <c r="V3027" s="4"/>
      <c r="W3027" s="185"/>
      <c r="X3027" s="4"/>
      <c r="Y3027" s="4"/>
      <c r="Z3027" s="4"/>
      <c r="AA3027" s="4"/>
      <c r="AB3027" s="4"/>
      <c r="AC3027" s="4"/>
      <c r="AD3027" s="4"/>
      <c r="AE3027" s="236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5">
        <f ca="1">COUNTIFS(INDIRECT(Data!$J$2),"&lt;&gt;")</f>
        <v>0</v>
      </c>
      <c r="AQ3027" s="45">
        <f ca="1">COUNTIFS(INDIRECT(Data!$J$2),"P")</f>
        <v>0</v>
      </c>
      <c r="AR3027" s="45">
        <f ca="1">COUNTIFS(INDIRECT(Data!$J$2),"A")</f>
        <v>0</v>
      </c>
      <c r="AS3027" s="46">
        <f ca="1">COUNTIFS(INDIRECT(Data!$J$2),"L")</f>
        <v>0</v>
      </c>
      <c r="AT3027" s="47" t="str">
        <f ca="1">IFERROR(Attd_Sheet[[#This Row],[Classes Attended]]/Attd_Sheet[[#This Row],[Column1]],"")</f>
        <v/>
      </c>
      <c r="AU3027" s="26"/>
    </row>
    <row r="3028" spans="1:47" hidden="1" x14ac:dyDescent="0.25">
      <c r="A3028" s="42">
        <f>COUNTIFS(Attd_Sheet[Student ID],Attd_Sheet[[#This Row],[Student ID]])</f>
        <v>0</v>
      </c>
      <c r="B3028" s="13"/>
      <c r="C3028" s="13"/>
      <c r="D3028" s="76"/>
      <c r="E3028" s="75"/>
      <c r="F3028" s="15"/>
      <c r="G3028" s="78"/>
      <c r="H3028" s="15"/>
      <c r="I3028" s="15"/>
      <c r="J3028" s="77"/>
      <c r="K3028" s="4"/>
      <c r="L3028" s="4"/>
      <c r="M3028" s="4"/>
      <c r="N3028" s="185"/>
      <c r="O3028" s="4"/>
      <c r="P3028" s="4"/>
      <c r="Q3028" s="4"/>
      <c r="R3028" s="4"/>
      <c r="S3028" s="4"/>
      <c r="T3028" s="4"/>
      <c r="U3028" s="4"/>
      <c r="V3028" s="4"/>
      <c r="W3028" s="185"/>
      <c r="X3028" s="4"/>
      <c r="Y3028" s="4"/>
      <c r="Z3028" s="4"/>
      <c r="AA3028" s="4"/>
      <c r="AB3028" s="4"/>
      <c r="AC3028" s="4"/>
      <c r="AD3028" s="4"/>
      <c r="AE3028" s="236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5">
        <f ca="1">COUNTIFS(INDIRECT(Data!$J$2),"&lt;&gt;")</f>
        <v>0</v>
      </c>
      <c r="AQ3028" s="45">
        <f ca="1">COUNTIFS(INDIRECT(Data!$J$2),"P")</f>
        <v>0</v>
      </c>
      <c r="AR3028" s="45">
        <f ca="1">COUNTIFS(INDIRECT(Data!$J$2),"A")</f>
        <v>0</v>
      </c>
      <c r="AS3028" s="46">
        <f ca="1">COUNTIFS(INDIRECT(Data!$J$2),"L")</f>
        <v>0</v>
      </c>
      <c r="AT3028" s="47" t="str">
        <f ca="1">IFERROR(Attd_Sheet[[#This Row],[Classes Attended]]/Attd_Sheet[[#This Row],[Column1]],"")</f>
        <v/>
      </c>
      <c r="AU3028" s="26"/>
    </row>
    <row r="3029" spans="1:47" hidden="1" x14ac:dyDescent="0.25">
      <c r="A3029" s="42">
        <f>COUNTIFS(Attd_Sheet[Student ID],Attd_Sheet[[#This Row],[Student ID]])</f>
        <v>0</v>
      </c>
      <c r="B3029" s="13"/>
      <c r="C3029" s="13"/>
      <c r="D3029" s="76"/>
      <c r="E3029" s="75"/>
      <c r="F3029" s="15"/>
      <c r="G3029" s="78"/>
      <c r="H3029" s="15"/>
      <c r="I3029" s="15"/>
      <c r="J3029" s="77"/>
      <c r="K3029" s="4"/>
      <c r="L3029" s="4"/>
      <c r="M3029" s="4"/>
      <c r="N3029" s="185"/>
      <c r="O3029" s="4"/>
      <c r="P3029" s="4"/>
      <c r="Q3029" s="4"/>
      <c r="R3029" s="4"/>
      <c r="S3029" s="4"/>
      <c r="T3029" s="4"/>
      <c r="U3029" s="4"/>
      <c r="V3029" s="4"/>
      <c r="W3029" s="185"/>
      <c r="X3029" s="4"/>
      <c r="Y3029" s="4"/>
      <c r="Z3029" s="4"/>
      <c r="AA3029" s="4"/>
      <c r="AB3029" s="4"/>
      <c r="AC3029" s="4"/>
      <c r="AD3029" s="4"/>
      <c r="AE3029" s="236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5">
        <f ca="1">COUNTIFS(INDIRECT(Data!$J$2),"&lt;&gt;")</f>
        <v>0</v>
      </c>
      <c r="AQ3029" s="45">
        <f ca="1">COUNTIFS(INDIRECT(Data!$J$2),"P")</f>
        <v>0</v>
      </c>
      <c r="AR3029" s="45">
        <f ca="1">COUNTIFS(INDIRECT(Data!$J$2),"A")</f>
        <v>0</v>
      </c>
      <c r="AS3029" s="46">
        <f ca="1">COUNTIFS(INDIRECT(Data!$J$2),"L")</f>
        <v>0</v>
      </c>
      <c r="AT3029" s="47" t="str">
        <f ca="1">IFERROR(Attd_Sheet[[#This Row],[Classes Attended]]/Attd_Sheet[[#This Row],[Column1]],"")</f>
        <v/>
      </c>
      <c r="AU3029" s="26"/>
    </row>
    <row r="3030" spans="1:47" hidden="1" x14ac:dyDescent="0.25">
      <c r="A3030" s="42">
        <f>COUNTIFS(Attd_Sheet[Student ID],Attd_Sheet[[#This Row],[Student ID]])</f>
        <v>0</v>
      </c>
      <c r="B3030" s="13"/>
      <c r="C3030" s="13"/>
      <c r="D3030" s="76"/>
      <c r="E3030" s="75"/>
      <c r="F3030" s="15"/>
      <c r="G3030" s="78"/>
      <c r="H3030" s="15"/>
      <c r="I3030" s="15"/>
      <c r="J3030" s="77"/>
      <c r="K3030" s="4"/>
      <c r="L3030" s="4"/>
      <c r="M3030" s="4"/>
      <c r="N3030" s="185"/>
      <c r="O3030" s="4"/>
      <c r="P3030" s="4"/>
      <c r="Q3030" s="4"/>
      <c r="R3030" s="4"/>
      <c r="S3030" s="4"/>
      <c r="T3030" s="4"/>
      <c r="U3030" s="4"/>
      <c r="V3030" s="4"/>
      <c r="W3030" s="185"/>
      <c r="X3030" s="4"/>
      <c r="Y3030" s="4"/>
      <c r="Z3030" s="4"/>
      <c r="AA3030" s="4"/>
      <c r="AB3030" s="4"/>
      <c r="AC3030" s="4"/>
      <c r="AD3030" s="4"/>
      <c r="AE3030" s="236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5">
        <f ca="1">COUNTIFS(INDIRECT(Data!$J$2),"&lt;&gt;")</f>
        <v>0</v>
      </c>
      <c r="AQ3030" s="45">
        <f ca="1">COUNTIFS(INDIRECT(Data!$J$2),"P")</f>
        <v>0</v>
      </c>
      <c r="AR3030" s="45">
        <f ca="1">COUNTIFS(INDIRECT(Data!$J$2),"A")</f>
        <v>0</v>
      </c>
      <c r="AS3030" s="46">
        <f ca="1">COUNTIFS(INDIRECT(Data!$J$2),"L")</f>
        <v>0</v>
      </c>
      <c r="AT3030" s="47" t="str">
        <f ca="1">IFERROR(Attd_Sheet[[#This Row],[Classes Attended]]/Attd_Sheet[[#This Row],[Column1]],"")</f>
        <v/>
      </c>
      <c r="AU3030" s="26"/>
    </row>
    <row r="3031" spans="1:47" hidden="1" x14ac:dyDescent="0.25">
      <c r="A3031" s="42">
        <f>COUNTIFS(Attd_Sheet[Student ID],Attd_Sheet[[#This Row],[Student ID]])</f>
        <v>0</v>
      </c>
      <c r="B3031" s="13"/>
      <c r="C3031" s="13"/>
      <c r="D3031" s="76"/>
      <c r="E3031" s="75"/>
      <c r="F3031" s="15"/>
      <c r="G3031" s="78"/>
      <c r="H3031" s="15"/>
      <c r="I3031" s="15"/>
      <c r="J3031" s="77"/>
      <c r="K3031" s="4"/>
      <c r="L3031" s="4"/>
      <c r="M3031" s="4"/>
      <c r="N3031" s="185"/>
      <c r="O3031" s="4"/>
      <c r="P3031" s="4"/>
      <c r="Q3031" s="4"/>
      <c r="R3031" s="4"/>
      <c r="S3031" s="4"/>
      <c r="T3031" s="4"/>
      <c r="U3031" s="4"/>
      <c r="V3031" s="4"/>
      <c r="W3031" s="185"/>
      <c r="X3031" s="4"/>
      <c r="Y3031" s="4"/>
      <c r="Z3031" s="4"/>
      <c r="AA3031" s="4"/>
      <c r="AB3031" s="4"/>
      <c r="AC3031" s="4"/>
      <c r="AD3031" s="4"/>
      <c r="AE3031" s="236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5">
        <f ca="1">COUNTIFS(INDIRECT(Data!$J$2),"&lt;&gt;")</f>
        <v>0</v>
      </c>
      <c r="AQ3031" s="45">
        <f ca="1">COUNTIFS(INDIRECT(Data!$J$2),"P")</f>
        <v>0</v>
      </c>
      <c r="AR3031" s="45">
        <f ca="1">COUNTIFS(INDIRECT(Data!$J$2),"A")</f>
        <v>0</v>
      </c>
      <c r="AS3031" s="46">
        <f ca="1">COUNTIFS(INDIRECT(Data!$J$2),"L")</f>
        <v>0</v>
      </c>
      <c r="AT3031" s="47" t="str">
        <f ca="1">IFERROR(Attd_Sheet[[#This Row],[Classes Attended]]/Attd_Sheet[[#This Row],[Column1]],"")</f>
        <v/>
      </c>
      <c r="AU3031" s="26"/>
    </row>
    <row r="3032" spans="1:47" hidden="1" x14ac:dyDescent="0.25">
      <c r="A3032" s="42">
        <f>COUNTIFS(Attd_Sheet[Student ID],Attd_Sheet[[#This Row],[Student ID]])</f>
        <v>0</v>
      </c>
      <c r="B3032" s="13"/>
      <c r="C3032" s="13"/>
      <c r="D3032" s="76"/>
      <c r="E3032" s="75"/>
      <c r="F3032" s="15"/>
      <c r="G3032" s="78"/>
      <c r="H3032" s="15"/>
      <c r="I3032" s="15"/>
      <c r="J3032" s="77"/>
      <c r="K3032" s="4"/>
      <c r="L3032" s="4"/>
      <c r="M3032" s="4"/>
      <c r="N3032" s="185"/>
      <c r="O3032" s="4"/>
      <c r="P3032" s="4"/>
      <c r="Q3032" s="4"/>
      <c r="R3032" s="4"/>
      <c r="S3032" s="4"/>
      <c r="T3032" s="4"/>
      <c r="U3032" s="4"/>
      <c r="V3032" s="4"/>
      <c r="W3032" s="185"/>
      <c r="X3032" s="4"/>
      <c r="Y3032" s="4"/>
      <c r="Z3032" s="4"/>
      <c r="AA3032" s="4"/>
      <c r="AB3032" s="4"/>
      <c r="AC3032" s="4"/>
      <c r="AD3032" s="4"/>
      <c r="AE3032" s="236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5">
        <f ca="1">COUNTIFS(INDIRECT(Data!$J$2),"&lt;&gt;")</f>
        <v>0</v>
      </c>
      <c r="AQ3032" s="45">
        <f ca="1">COUNTIFS(INDIRECT(Data!$J$2),"P")</f>
        <v>0</v>
      </c>
      <c r="AR3032" s="45">
        <f ca="1">COUNTIFS(INDIRECT(Data!$J$2),"A")</f>
        <v>0</v>
      </c>
      <c r="AS3032" s="46">
        <f ca="1">COUNTIFS(INDIRECT(Data!$J$2),"L")</f>
        <v>0</v>
      </c>
      <c r="AT3032" s="47" t="str">
        <f ca="1">IFERROR(Attd_Sheet[[#This Row],[Classes Attended]]/Attd_Sheet[[#This Row],[Column1]],"")</f>
        <v/>
      </c>
      <c r="AU3032" s="26"/>
    </row>
    <row r="3033" spans="1:47" hidden="1" x14ac:dyDescent="0.25">
      <c r="A3033" s="42">
        <f>COUNTIFS(Attd_Sheet[Student ID],Attd_Sheet[[#This Row],[Student ID]])</f>
        <v>0</v>
      </c>
      <c r="B3033" s="13"/>
      <c r="C3033" s="13"/>
      <c r="D3033" s="76"/>
      <c r="E3033" s="75"/>
      <c r="F3033" s="15"/>
      <c r="G3033" s="78"/>
      <c r="H3033" s="15"/>
      <c r="I3033" s="15"/>
      <c r="J3033" s="77"/>
      <c r="K3033" s="4"/>
      <c r="L3033" s="4"/>
      <c r="M3033" s="4"/>
      <c r="N3033" s="185"/>
      <c r="O3033" s="4"/>
      <c r="P3033" s="4"/>
      <c r="Q3033" s="4"/>
      <c r="R3033" s="4"/>
      <c r="S3033" s="4"/>
      <c r="T3033" s="4"/>
      <c r="U3033" s="4"/>
      <c r="V3033" s="4"/>
      <c r="W3033" s="185"/>
      <c r="X3033" s="4"/>
      <c r="Y3033" s="4"/>
      <c r="Z3033" s="4"/>
      <c r="AA3033" s="4"/>
      <c r="AB3033" s="4"/>
      <c r="AC3033" s="4"/>
      <c r="AD3033" s="4"/>
      <c r="AE3033" s="236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5">
        <f ca="1">COUNTIFS(INDIRECT(Data!$J$2),"&lt;&gt;")</f>
        <v>0</v>
      </c>
      <c r="AQ3033" s="45">
        <f ca="1">COUNTIFS(INDIRECT(Data!$J$2),"P")</f>
        <v>0</v>
      </c>
      <c r="AR3033" s="45">
        <f ca="1">COUNTIFS(INDIRECT(Data!$J$2),"A")</f>
        <v>0</v>
      </c>
      <c r="AS3033" s="46">
        <f ca="1">COUNTIFS(INDIRECT(Data!$J$2),"L")</f>
        <v>0</v>
      </c>
      <c r="AT3033" s="47" t="str">
        <f ca="1">IFERROR(Attd_Sheet[[#This Row],[Classes Attended]]/Attd_Sheet[[#This Row],[Column1]],"")</f>
        <v/>
      </c>
      <c r="AU3033" s="26"/>
    </row>
    <row r="3034" spans="1:47" hidden="1" x14ac:dyDescent="0.25">
      <c r="A3034" s="42">
        <f>COUNTIFS(Attd_Sheet[Student ID],Attd_Sheet[[#This Row],[Student ID]])</f>
        <v>0</v>
      </c>
      <c r="B3034" s="13"/>
      <c r="C3034" s="13"/>
      <c r="D3034" s="76"/>
      <c r="E3034" s="75"/>
      <c r="F3034" s="15"/>
      <c r="G3034" s="78"/>
      <c r="H3034" s="15"/>
      <c r="I3034" s="15"/>
      <c r="J3034" s="77"/>
      <c r="K3034" s="4"/>
      <c r="L3034" s="4"/>
      <c r="M3034" s="4"/>
      <c r="N3034" s="185"/>
      <c r="O3034" s="4"/>
      <c r="P3034" s="4"/>
      <c r="Q3034" s="4"/>
      <c r="R3034" s="4"/>
      <c r="S3034" s="4"/>
      <c r="T3034" s="4"/>
      <c r="U3034" s="4"/>
      <c r="V3034" s="4"/>
      <c r="W3034" s="185"/>
      <c r="X3034" s="4"/>
      <c r="Y3034" s="4"/>
      <c r="Z3034" s="4"/>
      <c r="AA3034" s="4"/>
      <c r="AB3034" s="4"/>
      <c r="AC3034" s="4"/>
      <c r="AD3034" s="4"/>
      <c r="AE3034" s="236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5">
        <f ca="1">COUNTIFS(INDIRECT(Data!$J$2),"&lt;&gt;")</f>
        <v>0</v>
      </c>
      <c r="AQ3034" s="45">
        <f ca="1">COUNTIFS(INDIRECT(Data!$J$2),"P")</f>
        <v>0</v>
      </c>
      <c r="AR3034" s="45">
        <f ca="1">COUNTIFS(INDIRECT(Data!$J$2),"A")</f>
        <v>0</v>
      </c>
      <c r="AS3034" s="46">
        <f ca="1">COUNTIFS(INDIRECT(Data!$J$2),"L")</f>
        <v>0</v>
      </c>
      <c r="AT3034" s="47" t="str">
        <f ca="1">IFERROR(Attd_Sheet[[#This Row],[Classes Attended]]/Attd_Sheet[[#This Row],[Column1]],"")</f>
        <v/>
      </c>
      <c r="AU3034" s="26"/>
    </row>
    <row r="3035" spans="1:47" hidden="1" x14ac:dyDescent="0.25">
      <c r="A3035" s="42">
        <f>COUNTIFS(Attd_Sheet[Student ID],Attd_Sheet[[#This Row],[Student ID]])</f>
        <v>0</v>
      </c>
      <c r="B3035" s="13"/>
      <c r="C3035" s="13"/>
      <c r="D3035" s="76"/>
      <c r="E3035" s="75"/>
      <c r="F3035" s="15"/>
      <c r="G3035" s="78"/>
      <c r="H3035" s="15"/>
      <c r="I3035" s="15"/>
      <c r="J3035" s="77"/>
      <c r="K3035" s="4"/>
      <c r="L3035" s="4"/>
      <c r="M3035" s="4"/>
      <c r="N3035" s="185"/>
      <c r="O3035" s="4"/>
      <c r="P3035" s="4"/>
      <c r="Q3035" s="4"/>
      <c r="R3035" s="4"/>
      <c r="S3035" s="4"/>
      <c r="T3035" s="4"/>
      <c r="U3035" s="4"/>
      <c r="V3035" s="4"/>
      <c r="W3035" s="185"/>
      <c r="X3035" s="4"/>
      <c r="Y3035" s="4"/>
      <c r="Z3035" s="4"/>
      <c r="AA3035" s="4"/>
      <c r="AB3035" s="4"/>
      <c r="AC3035" s="4"/>
      <c r="AD3035" s="4"/>
      <c r="AE3035" s="236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5">
        <f ca="1">COUNTIFS(INDIRECT(Data!$J$2),"&lt;&gt;")</f>
        <v>0</v>
      </c>
      <c r="AQ3035" s="45">
        <f ca="1">COUNTIFS(INDIRECT(Data!$J$2),"P")</f>
        <v>0</v>
      </c>
      <c r="AR3035" s="45">
        <f ca="1">COUNTIFS(INDIRECT(Data!$J$2),"A")</f>
        <v>0</v>
      </c>
      <c r="AS3035" s="46">
        <f ca="1">COUNTIFS(INDIRECT(Data!$J$2),"L")</f>
        <v>0</v>
      </c>
      <c r="AT3035" s="47" t="str">
        <f ca="1">IFERROR(Attd_Sheet[[#This Row],[Classes Attended]]/Attd_Sheet[[#This Row],[Column1]],"")</f>
        <v/>
      </c>
      <c r="AU3035" s="26"/>
    </row>
    <row r="3036" spans="1:47" hidden="1" x14ac:dyDescent="0.25">
      <c r="A3036" s="42">
        <f>COUNTIFS(Attd_Sheet[Student ID],Attd_Sheet[[#This Row],[Student ID]])</f>
        <v>0</v>
      </c>
      <c r="B3036" s="13"/>
      <c r="C3036" s="13"/>
      <c r="D3036" s="76"/>
      <c r="E3036" s="75"/>
      <c r="F3036" s="15"/>
      <c r="G3036" s="78"/>
      <c r="H3036" s="15"/>
      <c r="I3036" s="15"/>
      <c r="J3036" s="77"/>
      <c r="K3036" s="4"/>
      <c r="L3036" s="4"/>
      <c r="M3036" s="4"/>
      <c r="N3036" s="185"/>
      <c r="O3036" s="4"/>
      <c r="P3036" s="4"/>
      <c r="Q3036" s="4"/>
      <c r="R3036" s="4"/>
      <c r="S3036" s="4"/>
      <c r="T3036" s="4"/>
      <c r="U3036" s="4"/>
      <c r="V3036" s="4"/>
      <c r="W3036" s="185"/>
      <c r="X3036" s="4"/>
      <c r="Y3036" s="4"/>
      <c r="Z3036" s="4"/>
      <c r="AA3036" s="4"/>
      <c r="AB3036" s="4"/>
      <c r="AC3036" s="4"/>
      <c r="AD3036" s="4"/>
      <c r="AE3036" s="236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5">
        <f ca="1">COUNTIFS(INDIRECT(Data!$J$2),"&lt;&gt;")</f>
        <v>0</v>
      </c>
      <c r="AQ3036" s="45">
        <f ca="1">COUNTIFS(INDIRECT(Data!$J$2),"P")</f>
        <v>0</v>
      </c>
      <c r="AR3036" s="45">
        <f ca="1">COUNTIFS(INDIRECT(Data!$J$2),"A")</f>
        <v>0</v>
      </c>
      <c r="AS3036" s="46">
        <f ca="1">COUNTIFS(INDIRECT(Data!$J$2),"L")</f>
        <v>0</v>
      </c>
      <c r="AT3036" s="47" t="str">
        <f ca="1">IFERROR(Attd_Sheet[[#This Row],[Classes Attended]]/Attd_Sheet[[#This Row],[Column1]],"")</f>
        <v/>
      </c>
      <c r="AU3036" s="26"/>
    </row>
    <row r="3037" spans="1:47" hidden="1" x14ac:dyDescent="0.25">
      <c r="A3037" s="42">
        <f>COUNTIFS(Attd_Sheet[Student ID],Attd_Sheet[[#This Row],[Student ID]])</f>
        <v>0</v>
      </c>
      <c r="B3037" s="13"/>
      <c r="C3037" s="13"/>
      <c r="D3037" s="76"/>
      <c r="E3037" s="75"/>
      <c r="F3037" s="15"/>
      <c r="G3037" s="78"/>
      <c r="H3037" s="15"/>
      <c r="I3037" s="15"/>
      <c r="J3037" s="77"/>
      <c r="K3037" s="4"/>
      <c r="L3037" s="4"/>
      <c r="M3037" s="4"/>
      <c r="N3037" s="185"/>
      <c r="O3037" s="4"/>
      <c r="P3037" s="4"/>
      <c r="Q3037" s="4"/>
      <c r="R3037" s="4"/>
      <c r="S3037" s="4"/>
      <c r="T3037" s="4"/>
      <c r="U3037" s="4"/>
      <c r="V3037" s="4"/>
      <c r="W3037" s="185"/>
      <c r="X3037" s="4"/>
      <c r="Y3037" s="4"/>
      <c r="Z3037" s="4"/>
      <c r="AA3037" s="4"/>
      <c r="AB3037" s="4"/>
      <c r="AC3037" s="4"/>
      <c r="AD3037" s="4"/>
      <c r="AE3037" s="236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5">
        <f ca="1">COUNTIFS(INDIRECT(Data!$J$2),"&lt;&gt;")</f>
        <v>0</v>
      </c>
      <c r="AQ3037" s="45">
        <f ca="1">COUNTIFS(INDIRECT(Data!$J$2),"P")</f>
        <v>0</v>
      </c>
      <c r="AR3037" s="45">
        <f ca="1">COUNTIFS(INDIRECT(Data!$J$2),"A")</f>
        <v>0</v>
      </c>
      <c r="AS3037" s="46">
        <f ca="1">COUNTIFS(INDIRECT(Data!$J$2),"L")</f>
        <v>0</v>
      </c>
      <c r="AT3037" s="47" t="str">
        <f ca="1">IFERROR(Attd_Sheet[[#This Row],[Classes Attended]]/Attd_Sheet[[#This Row],[Column1]],"")</f>
        <v/>
      </c>
      <c r="AU3037" s="26"/>
    </row>
    <row r="3038" spans="1:47" hidden="1" x14ac:dyDescent="0.25">
      <c r="A3038" s="42">
        <f>COUNTIFS(Attd_Sheet[Student ID],Attd_Sheet[[#This Row],[Student ID]])</f>
        <v>0</v>
      </c>
      <c r="B3038" s="13"/>
      <c r="C3038" s="13"/>
      <c r="D3038" s="76"/>
      <c r="E3038" s="75"/>
      <c r="F3038" s="15"/>
      <c r="G3038" s="78"/>
      <c r="H3038" s="15"/>
      <c r="I3038" s="15"/>
      <c r="J3038" s="77"/>
      <c r="K3038" s="4"/>
      <c r="L3038" s="4"/>
      <c r="M3038" s="4"/>
      <c r="N3038" s="185"/>
      <c r="O3038" s="4"/>
      <c r="P3038" s="4"/>
      <c r="Q3038" s="4"/>
      <c r="R3038" s="4"/>
      <c r="S3038" s="4"/>
      <c r="T3038" s="4"/>
      <c r="U3038" s="4"/>
      <c r="V3038" s="4"/>
      <c r="W3038" s="185"/>
      <c r="X3038" s="4"/>
      <c r="Y3038" s="4"/>
      <c r="Z3038" s="4"/>
      <c r="AA3038" s="4"/>
      <c r="AB3038" s="4"/>
      <c r="AC3038" s="4"/>
      <c r="AD3038" s="4"/>
      <c r="AE3038" s="236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5">
        <f ca="1">COUNTIFS(INDIRECT(Data!$J$2),"&lt;&gt;")</f>
        <v>0</v>
      </c>
      <c r="AQ3038" s="45">
        <f ca="1">COUNTIFS(INDIRECT(Data!$J$2),"P")</f>
        <v>0</v>
      </c>
      <c r="AR3038" s="45">
        <f ca="1">COUNTIFS(INDIRECT(Data!$J$2),"A")</f>
        <v>0</v>
      </c>
      <c r="AS3038" s="46">
        <f ca="1">COUNTIFS(INDIRECT(Data!$J$2),"L")</f>
        <v>0</v>
      </c>
      <c r="AT3038" s="47" t="str">
        <f ca="1">IFERROR(Attd_Sheet[[#This Row],[Classes Attended]]/Attd_Sheet[[#This Row],[Column1]],"")</f>
        <v/>
      </c>
      <c r="AU3038" s="26"/>
    </row>
    <row r="3039" spans="1:47" hidden="1" x14ac:dyDescent="0.25">
      <c r="A3039" s="42">
        <f>COUNTIFS(Attd_Sheet[Student ID],Attd_Sheet[[#This Row],[Student ID]])</f>
        <v>0</v>
      </c>
      <c r="B3039" s="13"/>
      <c r="C3039" s="13"/>
      <c r="D3039" s="76"/>
      <c r="E3039" s="75"/>
      <c r="F3039" s="15"/>
      <c r="G3039" s="78"/>
      <c r="H3039" s="15"/>
      <c r="I3039" s="15"/>
      <c r="J3039" s="77"/>
      <c r="K3039" s="4"/>
      <c r="L3039" s="4"/>
      <c r="M3039" s="4"/>
      <c r="N3039" s="185"/>
      <c r="O3039" s="4"/>
      <c r="P3039" s="4"/>
      <c r="Q3039" s="4"/>
      <c r="R3039" s="4"/>
      <c r="S3039" s="4"/>
      <c r="T3039" s="4"/>
      <c r="U3039" s="4"/>
      <c r="V3039" s="4"/>
      <c r="W3039" s="185"/>
      <c r="X3039" s="4"/>
      <c r="Y3039" s="4"/>
      <c r="Z3039" s="4"/>
      <c r="AA3039" s="4"/>
      <c r="AB3039" s="4"/>
      <c r="AC3039" s="4"/>
      <c r="AD3039" s="4"/>
      <c r="AE3039" s="236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5">
        <f ca="1">COUNTIFS(INDIRECT(Data!$J$2),"&lt;&gt;")</f>
        <v>0</v>
      </c>
      <c r="AQ3039" s="45">
        <f ca="1">COUNTIFS(INDIRECT(Data!$J$2),"P")</f>
        <v>0</v>
      </c>
      <c r="AR3039" s="45">
        <f ca="1">COUNTIFS(INDIRECT(Data!$J$2),"A")</f>
        <v>0</v>
      </c>
      <c r="AS3039" s="46">
        <f ca="1">COUNTIFS(INDIRECT(Data!$J$2),"L")</f>
        <v>0</v>
      </c>
      <c r="AT3039" s="47" t="str">
        <f ca="1">IFERROR(Attd_Sheet[[#This Row],[Classes Attended]]/Attd_Sheet[[#This Row],[Column1]],"")</f>
        <v/>
      </c>
      <c r="AU3039" s="26"/>
    </row>
    <row r="3040" spans="1:47" hidden="1" x14ac:dyDescent="0.25">
      <c r="A3040" s="42">
        <f>COUNTIFS(Attd_Sheet[Student ID],Attd_Sheet[[#This Row],[Student ID]])</f>
        <v>0</v>
      </c>
      <c r="B3040" s="13"/>
      <c r="C3040" s="13"/>
      <c r="D3040" s="76"/>
      <c r="E3040" s="75"/>
      <c r="F3040" s="15"/>
      <c r="G3040" s="78"/>
      <c r="H3040" s="15"/>
      <c r="I3040" s="15"/>
      <c r="J3040" s="77"/>
      <c r="K3040" s="4"/>
      <c r="L3040" s="4"/>
      <c r="M3040" s="4"/>
      <c r="N3040" s="185"/>
      <c r="O3040" s="4"/>
      <c r="P3040" s="4"/>
      <c r="Q3040" s="4"/>
      <c r="R3040" s="4"/>
      <c r="S3040" s="4"/>
      <c r="T3040" s="4"/>
      <c r="U3040" s="4"/>
      <c r="V3040" s="4"/>
      <c r="W3040" s="185"/>
      <c r="X3040" s="4"/>
      <c r="Y3040" s="4"/>
      <c r="Z3040" s="4"/>
      <c r="AA3040" s="4"/>
      <c r="AB3040" s="4"/>
      <c r="AC3040" s="4"/>
      <c r="AD3040" s="4"/>
      <c r="AE3040" s="236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5">
        <f ca="1">COUNTIFS(INDIRECT(Data!$J$2),"&lt;&gt;")</f>
        <v>0</v>
      </c>
      <c r="AQ3040" s="45">
        <f ca="1">COUNTIFS(INDIRECT(Data!$J$2),"P")</f>
        <v>0</v>
      </c>
      <c r="AR3040" s="45">
        <f ca="1">COUNTIFS(INDIRECT(Data!$J$2),"A")</f>
        <v>0</v>
      </c>
      <c r="AS3040" s="46">
        <f ca="1">COUNTIFS(INDIRECT(Data!$J$2),"L")</f>
        <v>0</v>
      </c>
      <c r="AT3040" s="47" t="str">
        <f ca="1">IFERROR(Attd_Sheet[[#This Row],[Classes Attended]]/Attd_Sheet[[#This Row],[Column1]],"")</f>
        <v/>
      </c>
      <c r="AU3040" s="26"/>
    </row>
    <row r="3041" spans="1:47" hidden="1" x14ac:dyDescent="0.25">
      <c r="A3041" s="42">
        <f>COUNTIFS(Attd_Sheet[Student ID],Attd_Sheet[[#This Row],[Student ID]])</f>
        <v>0</v>
      </c>
      <c r="B3041" s="13"/>
      <c r="C3041" s="13"/>
      <c r="D3041" s="76"/>
      <c r="E3041" s="75"/>
      <c r="F3041" s="15"/>
      <c r="G3041" s="78"/>
      <c r="H3041" s="15"/>
      <c r="I3041" s="15"/>
      <c r="J3041" s="77"/>
      <c r="K3041" s="4"/>
      <c r="L3041" s="4"/>
      <c r="M3041" s="4"/>
      <c r="N3041" s="185"/>
      <c r="O3041" s="4"/>
      <c r="P3041" s="4"/>
      <c r="Q3041" s="4"/>
      <c r="R3041" s="4"/>
      <c r="S3041" s="4"/>
      <c r="T3041" s="4"/>
      <c r="U3041" s="4"/>
      <c r="V3041" s="4"/>
      <c r="W3041" s="185"/>
      <c r="X3041" s="4"/>
      <c r="Y3041" s="4"/>
      <c r="Z3041" s="4"/>
      <c r="AA3041" s="4"/>
      <c r="AB3041" s="4"/>
      <c r="AC3041" s="4"/>
      <c r="AD3041" s="4"/>
      <c r="AE3041" s="236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5">
        <f ca="1">COUNTIFS(INDIRECT(Data!$J$2),"&lt;&gt;")</f>
        <v>0</v>
      </c>
      <c r="AQ3041" s="45">
        <f ca="1">COUNTIFS(INDIRECT(Data!$J$2),"P")</f>
        <v>0</v>
      </c>
      <c r="AR3041" s="45">
        <f ca="1">COUNTIFS(INDIRECT(Data!$J$2),"A")</f>
        <v>0</v>
      </c>
      <c r="AS3041" s="46">
        <f ca="1">COUNTIFS(INDIRECT(Data!$J$2),"L")</f>
        <v>0</v>
      </c>
      <c r="AT3041" s="47" t="str">
        <f ca="1">IFERROR(Attd_Sheet[[#This Row],[Classes Attended]]/Attd_Sheet[[#This Row],[Column1]],"")</f>
        <v/>
      </c>
      <c r="AU3041" s="26"/>
    </row>
    <row r="3042" spans="1:47" hidden="1" x14ac:dyDescent="0.25">
      <c r="A3042" s="42">
        <f>COUNTIFS(Attd_Sheet[Student ID],Attd_Sheet[[#This Row],[Student ID]])</f>
        <v>0</v>
      </c>
      <c r="B3042" s="13"/>
      <c r="C3042" s="13"/>
      <c r="D3042" s="76"/>
      <c r="E3042" s="75"/>
      <c r="F3042" s="15"/>
      <c r="G3042" s="78"/>
      <c r="H3042" s="15"/>
      <c r="I3042" s="15"/>
      <c r="J3042" s="77"/>
      <c r="K3042" s="4"/>
      <c r="L3042" s="4"/>
      <c r="M3042" s="4"/>
      <c r="N3042" s="185"/>
      <c r="O3042" s="4"/>
      <c r="P3042" s="4"/>
      <c r="Q3042" s="4"/>
      <c r="R3042" s="4"/>
      <c r="S3042" s="4"/>
      <c r="T3042" s="4"/>
      <c r="U3042" s="4"/>
      <c r="V3042" s="4"/>
      <c r="W3042" s="185"/>
      <c r="X3042" s="4"/>
      <c r="Y3042" s="4"/>
      <c r="Z3042" s="4"/>
      <c r="AA3042" s="4"/>
      <c r="AB3042" s="4"/>
      <c r="AC3042" s="4"/>
      <c r="AD3042" s="4"/>
      <c r="AE3042" s="236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5">
        <f ca="1">COUNTIFS(INDIRECT(Data!$J$2),"&lt;&gt;")</f>
        <v>0</v>
      </c>
      <c r="AQ3042" s="45">
        <f ca="1">COUNTIFS(INDIRECT(Data!$J$2),"P")</f>
        <v>0</v>
      </c>
      <c r="AR3042" s="45">
        <f ca="1">COUNTIFS(INDIRECT(Data!$J$2),"A")</f>
        <v>0</v>
      </c>
      <c r="AS3042" s="46">
        <f ca="1">COUNTIFS(INDIRECT(Data!$J$2),"L")</f>
        <v>0</v>
      </c>
      <c r="AT3042" s="47" t="str">
        <f ca="1">IFERROR(Attd_Sheet[[#This Row],[Classes Attended]]/Attd_Sheet[[#This Row],[Column1]],"")</f>
        <v/>
      </c>
      <c r="AU3042" s="26"/>
    </row>
    <row r="3043" spans="1:47" hidden="1" x14ac:dyDescent="0.25">
      <c r="A3043" s="42">
        <f>COUNTIFS(Attd_Sheet[Student ID],Attd_Sheet[[#This Row],[Student ID]])</f>
        <v>0</v>
      </c>
      <c r="B3043" s="13"/>
      <c r="C3043" s="13"/>
      <c r="D3043" s="76"/>
      <c r="E3043" s="75"/>
      <c r="F3043" s="15"/>
      <c r="G3043" s="78"/>
      <c r="H3043" s="15"/>
      <c r="I3043" s="15"/>
      <c r="J3043" s="77"/>
      <c r="K3043" s="4"/>
      <c r="L3043" s="4"/>
      <c r="M3043" s="4"/>
      <c r="N3043" s="185"/>
      <c r="O3043" s="4"/>
      <c r="P3043" s="4"/>
      <c r="Q3043" s="4"/>
      <c r="R3043" s="4"/>
      <c r="S3043" s="4"/>
      <c r="T3043" s="4"/>
      <c r="U3043" s="4"/>
      <c r="V3043" s="4"/>
      <c r="W3043" s="185"/>
      <c r="X3043" s="4"/>
      <c r="Y3043" s="4"/>
      <c r="Z3043" s="4"/>
      <c r="AA3043" s="4"/>
      <c r="AB3043" s="4"/>
      <c r="AC3043" s="4"/>
      <c r="AD3043" s="4"/>
      <c r="AE3043" s="236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5">
        <f ca="1">COUNTIFS(INDIRECT(Data!$J$2),"&lt;&gt;")</f>
        <v>0</v>
      </c>
      <c r="AQ3043" s="45">
        <f ca="1">COUNTIFS(INDIRECT(Data!$J$2),"P")</f>
        <v>0</v>
      </c>
      <c r="AR3043" s="45">
        <f ca="1">COUNTIFS(INDIRECT(Data!$J$2),"A")</f>
        <v>0</v>
      </c>
      <c r="AS3043" s="46">
        <f ca="1">COUNTIFS(INDIRECT(Data!$J$2),"L")</f>
        <v>0</v>
      </c>
      <c r="AT3043" s="47" t="str">
        <f ca="1">IFERROR(Attd_Sheet[[#This Row],[Classes Attended]]/Attd_Sheet[[#This Row],[Column1]],"")</f>
        <v/>
      </c>
      <c r="AU3043" s="26"/>
    </row>
    <row r="3044" spans="1:47" hidden="1" x14ac:dyDescent="0.25">
      <c r="A3044" s="42">
        <f>COUNTIFS(Attd_Sheet[Student ID],Attd_Sheet[[#This Row],[Student ID]])</f>
        <v>0</v>
      </c>
      <c r="B3044" s="13"/>
      <c r="C3044" s="13"/>
      <c r="D3044" s="76"/>
      <c r="E3044" s="75"/>
      <c r="F3044" s="15"/>
      <c r="G3044" s="78"/>
      <c r="H3044" s="15"/>
      <c r="I3044" s="15"/>
      <c r="J3044" s="77"/>
      <c r="K3044" s="4"/>
      <c r="L3044" s="4"/>
      <c r="M3044" s="4"/>
      <c r="N3044" s="185"/>
      <c r="O3044" s="4"/>
      <c r="P3044" s="4"/>
      <c r="Q3044" s="4"/>
      <c r="R3044" s="4"/>
      <c r="S3044" s="4"/>
      <c r="T3044" s="4"/>
      <c r="U3044" s="4"/>
      <c r="V3044" s="4"/>
      <c r="W3044" s="185"/>
      <c r="X3044" s="4"/>
      <c r="Y3044" s="4"/>
      <c r="Z3044" s="4"/>
      <c r="AA3044" s="4"/>
      <c r="AB3044" s="4"/>
      <c r="AC3044" s="4"/>
      <c r="AD3044" s="4"/>
      <c r="AE3044" s="236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5">
        <f ca="1">COUNTIFS(INDIRECT(Data!$J$2),"&lt;&gt;")</f>
        <v>0</v>
      </c>
      <c r="AQ3044" s="45">
        <f ca="1">COUNTIFS(INDIRECT(Data!$J$2),"P")</f>
        <v>0</v>
      </c>
      <c r="AR3044" s="45">
        <f ca="1">COUNTIFS(INDIRECT(Data!$J$2),"A")</f>
        <v>0</v>
      </c>
      <c r="AS3044" s="46">
        <f ca="1">COUNTIFS(INDIRECT(Data!$J$2),"L")</f>
        <v>0</v>
      </c>
      <c r="AT3044" s="47" t="str">
        <f ca="1">IFERROR(Attd_Sheet[[#This Row],[Classes Attended]]/Attd_Sheet[[#This Row],[Column1]],"")</f>
        <v/>
      </c>
      <c r="AU3044" s="26"/>
    </row>
    <row r="3045" spans="1:47" hidden="1" x14ac:dyDescent="0.25">
      <c r="A3045" s="42">
        <f>COUNTIFS(Attd_Sheet[Student ID],Attd_Sheet[[#This Row],[Student ID]])</f>
        <v>0</v>
      </c>
      <c r="B3045" s="13"/>
      <c r="C3045" s="13"/>
      <c r="D3045" s="76"/>
      <c r="E3045" s="75"/>
      <c r="F3045" s="15"/>
      <c r="G3045" s="78"/>
      <c r="H3045" s="15"/>
      <c r="I3045" s="15"/>
      <c r="J3045" s="77"/>
      <c r="K3045" s="4"/>
      <c r="L3045" s="4"/>
      <c r="M3045" s="4"/>
      <c r="N3045" s="185"/>
      <c r="O3045" s="4"/>
      <c r="P3045" s="4"/>
      <c r="Q3045" s="4"/>
      <c r="R3045" s="4"/>
      <c r="S3045" s="4"/>
      <c r="T3045" s="4"/>
      <c r="U3045" s="4"/>
      <c r="V3045" s="4"/>
      <c r="W3045" s="185"/>
      <c r="X3045" s="4"/>
      <c r="Y3045" s="4"/>
      <c r="Z3045" s="4"/>
      <c r="AA3045" s="4"/>
      <c r="AB3045" s="4"/>
      <c r="AC3045" s="4"/>
      <c r="AD3045" s="4"/>
      <c r="AE3045" s="236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5">
        <f ca="1">COUNTIFS(INDIRECT(Data!$J$2),"&lt;&gt;")</f>
        <v>0</v>
      </c>
      <c r="AQ3045" s="45">
        <f ca="1">COUNTIFS(INDIRECT(Data!$J$2),"P")</f>
        <v>0</v>
      </c>
      <c r="AR3045" s="45">
        <f ca="1">COUNTIFS(INDIRECT(Data!$J$2),"A")</f>
        <v>0</v>
      </c>
      <c r="AS3045" s="46">
        <f ca="1">COUNTIFS(INDIRECT(Data!$J$2),"L")</f>
        <v>0</v>
      </c>
      <c r="AT3045" s="47" t="str">
        <f ca="1">IFERROR(Attd_Sheet[[#This Row],[Classes Attended]]/Attd_Sheet[[#This Row],[Column1]],"")</f>
        <v/>
      </c>
      <c r="AU3045" s="26"/>
    </row>
    <row r="3046" spans="1:47" hidden="1" x14ac:dyDescent="0.25">
      <c r="A3046" s="42">
        <f>COUNTIFS(Attd_Sheet[Student ID],Attd_Sheet[[#This Row],[Student ID]])</f>
        <v>0</v>
      </c>
      <c r="B3046" s="13"/>
      <c r="C3046" s="13"/>
      <c r="D3046" s="76"/>
      <c r="E3046" s="75"/>
      <c r="F3046" s="15"/>
      <c r="G3046" s="78"/>
      <c r="H3046" s="15"/>
      <c r="I3046" s="15"/>
      <c r="J3046" s="77"/>
      <c r="K3046" s="4"/>
      <c r="L3046" s="4"/>
      <c r="M3046" s="4"/>
      <c r="N3046" s="185"/>
      <c r="O3046" s="4"/>
      <c r="P3046" s="4"/>
      <c r="Q3046" s="4"/>
      <c r="R3046" s="4"/>
      <c r="S3046" s="4"/>
      <c r="T3046" s="4"/>
      <c r="U3046" s="4"/>
      <c r="V3046" s="4"/>
      <c r="W3046" s="185"/>
      <c r="X3046" s="4"/>
      <c r="Y3046" s="4"/>
      <c r="Z3046" s="4"/>
      <c r="AA3046" s="4"/>
      <c r="AB3046" s="4"/>
      <c r="AC3046" s="4"/>
      <c r="AD3046" s="4"/>
      <c r="AE3046" s="236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5">
        <f ca="1">COUNTIFS(INDIRECT(Data!$J$2),"&lt;&gt;")</f>
        <v>0</v>
      </c>
      <c r="AQ3046" s="45">
        <f ca="1">COUNTIFS(INDIRECT(Data!$J$2),"P")</f>
        <v>0</v>
      </c>
      <c r="AR3046" s="45">
        <f ca="1">COUNTIFS(INDIRECT(Data!$J$2),"A")</f>
        <v>0</v>
      </c>
      <c r="AS3046" s="46">
        <f ca="1">COUNTIFS(INDIRECT(Data!$J$2),"L")</f>
        <v>0</v>
      </c>
      <c r="AT3046" s="47" t="str">
        <f ca="1">IFERROR(Attd_Sheet[[#This Row],[Classes Attended]]/Attd_Sheet[[#This Row],[Column1]],"")</f>
        <v/>
      </c>
      <c r="AU3046" s="26"/>
    </row>
    <row r="3047" spans="1:47" hidden="1" x14ac:dyDescent="0.25">
      <c r="A3047" s="42">
        <f>COUNTIFS(Attd_Sheet[Student ID],Attd_Sheet[[#This Row],[Student ID]])</f>
        <v>0</v>
      </c>
      <c r="B3047" s="13"/>
      <c r="C3047" s="13"/>
      <c r="D3047" s="76"/>
      <c r="E3047" s="75"/>
      <c r="F3047" s="15"/>
      <c r="G3047" s="78"/>
      <c r="H3047" s="15"/>
      <c r="I3047" s="15"/>
      <c r="J3047" s="77"/>
      <c r="K3047" s="4"/>
      <c r="L3047" s="4"/>
      <c r="M3047" s="4"/>
      <c r="N3047" s="185"/>
      <c r="O3047" s="4"/>
      <c r="P3047" s="4"/>
      <c r="Q3047" s="4"/>
      <c r="R3047" s="4"/>
      <c r="S3047" s="4"/>
      <c r="T3047" s="4"/>
      <c r="U3047" s="4"/>
      <c r="V3047" s="4"/>
      <c r="W3047" s="185"/>
      <c r="X3047" s="4"/>
      <c r="Y3047" s="4"/>
      <c r="Z3047" s="4"/>
      <c r="AA3047" s="4"/>
      <c r="AB3047" s="4"/>
      <c r="AC3047" s="4"/>
      <c r="AD3047" s="4"/>
      <c r="AE3047" s="236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5">
        <f ca="1">COUNTIFS(INDIRECT(Data!$J$2),"&lt;&gt;")</f>
        <v>0</v>
      </c>
      <c r="AQ3047" s="45">
        <f ca="1">COUNTIFS(INDIRECT(Data!$J$2),"P")</f>
        <v>0</v>
      </c>
      <c r="AR3047" s="45">
        <f ca="1">COUNTIFS(INDIRECT(Data!$J$2),"A")</f>
        <v>0</v>
      </c>
      <c r="AS3047" s="46">
        <f ca="1">COUNTIFS(INDIRECT(Data!$J$2),"L")</f>
        <v>0</v>
      </c>
      <c r="AT3047" s="47" t="str">
        <f ca="1">IFERROR(Attd_Sheet[[#This Row],[Classes Attended]]/Attd_Sheet[[#This Row],[Column1]],"")</f>
        <v/>
      </c>
      <c r="AU3047" s="26"/>
    </row>
    <row r="3048" spans="1:47" hidden="1" x14ac:dyDescent="0.25">
      <c r="A3048" s="42">
        <f>COUNTIFS(Attd_Sheet[Student ID],Attd_Sheet[[#This Row],[Student ID]])</f>
        <v>0</v>
      </c>
      <c r="B3048" s="13"/>
      <c r="C3048" s="13"/>
      <c r="D3048" s="76"/>
      <c r="E3048" s="75"/>
      <c r="F3048" s="15"/>
      <c r="G3048" s="78"/>
      <c r="H3048" s="15"/>
      <c r="I3048" s="15"/>
      <c r="J3048" s="77"/>
      <c r="K3048" s="4"/>
      <c r="L3048" s="4"/>
      <c r="M3048" s="4"/>
      <c r="N3048" s="185"/>
      <c r="O3048" s="4"/>
      <c r="P3048" s="4"/>
      <c r="Q3048" s="4"/>
      <c r="R3048" s="4"/>
      <c r="S3048" s="4"/>
      <c r="T3048" s="4"/>
      <c r="U3048" s="4"/>
      <c r="V3048" s="4"/>
      <c r="W3048" s="185"/>
      <c r="X3048" s="4"/>
      <c r="Y3048" s="4"/>
      <c r="Z3048" s="4"/>
      <c r="AA3048" s="4"/>
      <c r="AB3048" s="4"/>
      <c r="AC3048" s="4"/>
      <c r="AD3048" s="4"/>
      <c r="AE3048" s="236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5">
        <f ca="1">COUNTIFS(INDIRECT(Data!$J$2),"&lt;&gt;")</f>
        <v>0</v>
      </c>
      <c r="AQ3048" s="45">
        <f ca="1">COUNTIFS(INDIRECT(Data!$J$2),"P")</f>
        <v>0</v>
      </c>
      <c r="AR3048" s="45">
        <f ca="1">COUNTIFS(INDIRECT(Data!$J$2),"A")</f>
        <v>0</v>
      </c>
      <c r="AS3048" s="46">
        <f ca="1">COUNTIFS(INDIRECT(Data!$J$2),"L")</f>
        <v>0</v>
      </c>
      <c r="AT3048" s="47" t="str">
        <f ca="1">IFERROR(Attd_Sheet[[#This Row],[Classes Attended]]/Attd_Sheet[[#This Row],[Column1]],"")</f>
        <v/>
      </c>
      <c r="AU3048" s="26"/>
    </row>
    <row r="3049" spans="1:47" hidden="1" x14ac:dyDescent="0.25">
      <c r="A3049" s="42">
        <f>COUNTIFS(Attd_Sheet[Student ID],Attd_Sheet[[#This Row],[Student ID]])</f>
        <v>0</v>
      </c>
      <c r="B3049" s="13"/>
      <c r="C3049" s="13"/>
      <c r="D3049" s="76"/>
      <c r="E3049" s="75"/>
      <c r="F3049" s="15"/>
      <c r="G3049" s="78"/>
      <c r="H3049" s="15"/>
      <c r="I3049" s="15"/>
      <c r="J3049" s="77"/>
      <c r="K3049" s="4"/>
      <c r="L3049" s="4"/>
      <c r="M3049" s="4"/>
      <c r="N3049" s="185"/>
      <c r="O3049" s="4"/>
      <c r="P3049" s="4"/>
      <c r="Q3049" s="4"/>
      <c r="R3049" s="4"/>
      <c r="S3049" s="4"/>
      <c r="T3049" s="4"/>
      <c r="U3049" s="4"/>
      <c r="V3049" s="4"/>
      <c r="W3049" s="185"/>
      <c r="X3049" s="4"/>
      <c r="Y3049" s="4"/>
      <c r="Z3049" s="4"/>
      <c r="AA3049" s="4"/>
      <c r="AB3049" s="4"/>
      <c r="AC3049" s="4"/>
      <c r="AD3049" s="4"/>
      <c r="AE3049" s="236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5">
        <f ca="1">COUNTIFS(INDIRECT(Data!$J$2),"&lt;&gt;")</f>
        <v>0</v>
      </c>
      <c r="AQ3049" s="45">
        <f ca="1">COUNTIFS(INDIRECT(Data!$J$2),"P")</f>
        <v>0</v>
      </c>
      <c r="AR3049" s="45">
        <f ca="1">COUNTIFS(INDIRECT(Data!$J$2),"A")</f>
        <v>0</v>
      </c>
      <c r="AS3049" s="46">
        <f ca="1">COUNTIFS(INDIRECT(Data!$J$2),"L")</f>
        <v>0</v>
      </c>
      <c r="AT3049" s="47" t="str">
        <f ca="1">IFERROR(Attd_Sheet[[#This Row],[Classes Attended]]/Attd_Sheet[[#This Row],[Column1]],"")</f>
        <v/>
      </c>
      <c r="AU3049" s="26"/>
    </row>
    <row r="3050" spans="1:47" hidden="1" x14ac:dyDescent="0.25">
      <c r="A3050" s="42">
        <f>COUNTIFS(Attd_Sheet[Student ID],Attd_Sheet[[#This Row],[Student ID]])</f>
        <v>0</v>
      </c>
      <c r="B3050" s="13"/>
      <c r="C3050" s="13"/>
      <c r="D3050" s="76"/>
      <c r="E3050" s="75"/>
      <c r="F3050" s="15"/>
      <c r="G3050" s="78"/>
      <c r="H3050" s="15"/>
      <c r="I3050" s="15"/>
      <c r="J3050" s="77"/>
      <c r="K3050" s="4"/>
      <c r="L3050" s="4"/>
      <c r="M3050" s="4"/>
      <c r="N3050" s="185"/>
      <c r="O3050" s="4"/>
      <c r="P3050" s="4"/>
      <c r="Q3050" s="4"/>
      <c r="R3050" s="4"/>
      <c r="S3050" s="4"/>
      <c r="T3050" s="4"/>
      <c r="U3050" s="4"/>
      <c r="V3050" s="4"/>
      <c r="W3050" s="185"/>
      <c r="X3050" s="4"/>
      <c r="Y3050" s="4"/>
      <c r="Z3050" s="4"/>
      <c r="AA3050" s="4"/>
      <c r="AB3050" s="4"/>
      <c r="AC3050" s="4"/>
      <c r="AD3050" s="4"/>
      <c r="AE3050" s="236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5">
        <f ca="1">COUNTIFS(INDIRECT(Data!$J$2),"&lt;&gt;")</f>
        <v>0</v>
      </c>
      <c r="AQ3050" s="45">
        <f ca="1">COUNTIFS(INDIRECT(Data!$J$2),"P")</f>
        <v>0</v>
      </c>
      <c r="AR3050" s="45">
        <f ca="1">COUNTIFS(INDIRECT(Data!$J$2),"A")</f>
        <v>0</v>
      </c>
      <c r="AS3050" s="46">
        <f ca="1">COUNTIFS(INDIRECT(Data!$J$2),"L")</f>
        <v>0</v>
      </c>
      <c r="AT3050" s="47" t="str">
        <f ca="1">IFERROR(Attd_Sheet[[#This Row],[Classes Attended]]/Attd_Sheet[[#This Row],[Column1]],"")</f>
        <v/>
      </c>
      <c r="AU3050" s="26"/>
    </row>
    <row r="3051" spans="1:47" hidden="1" x14ac:dyDescent="0.25">
      <c r="A3051" s="42">
        <f>COUNTIFS(Attd_Sheet[Student ID],Attd_Sheet[[#This Row],[Student ID]])</f>
        <v>0</v>
      </c>
      <c r="B3051" s="13"/>
      <c r="C3051" s="13"/>
      <c r="D3051" s="76"/>
      <c r="E3051" s="75"/>
      <c r="F3051" s="15"/>
      <c r="G3051" s="78"/>
      <c r="H3051" s="15"/>
      <c r="I3051" s="15"/>
      <c r="J3051" s="77"/>
      <c r="K3051" s="4"/>
      <c r="L3051" s="4"/>
      <c r="M3051" s="4"/>
      <c r="N3051" s="185"/>
      <c r="O3051" s="4"/>
      <c r="P3051" s="4"/>
      <c r="Q3051" s="4"/>
      <c r="R3051" s="4"/>
      <c r="S3051" s="4"/>
      <c r="T3051" s="4"/>
      <c r="U3051" s="4"/>
      <c r="V3051" s="4"/>
      <c r="W3051" s="185"/>
      <c r="X3051" s="4"/>
      <c r="Y3051" s="4"/>
      <c r="Z3051" s="4"/>
      <c r="AA3051" s="4"/>
      <c r="AB3051" s="4"/>
      <c r="AC3051" s="4"/>
      <c r="AD3051" s="4"/>
      <c r="AE3051" s="236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5">
        <f ca="1">COUNTIFS(INDIRECT(Data!$J$2),"&lt;&gt;")</f>
        <v>0</v>
      </c>
      <c r="AQ3051" s="45">
        <f ca="1">COUNTIFS(INDIRECT(Data!$J$2),"P")</f>
        <v>0</v>
      </c>
      <c r="AR3051" s="45">
        <f ca="1">COUNTIFS(INDIRECT(Data!$J$2),"A")</f>
        <v>0</v>
      </c>
      <c r="AS3051" s="46">
        <f ca="1">COUNTIFS(INDIRECT(Data!$J$2),"L")</f>
        <v>0</v>
      </c>
      <c r="AT3051" s="47" t="str">
        <f ca="1">IFERROR(Attd_Sheet[[#This Row],[Classes Attended]]/Attd_Sheet[[#This Row],[Column1]],"")</f>
        <v/>
      </c>
      <c r="AU3051" s="26"/>
    </row>
    <row r="3052" spans="1:47" hidden="1" x14ac:dyDescent="0.25">
      <c r="A3052" s="42">
        <f>COUNTIFS(Attd_Sheet[Student ID],Attd_Sheet[[#This Row],[Student ID]])</f>
        <v>0</v>
      </c>
      <c r="B3052" s="13"/>
      <c r="C3052" s="13"/>
      <c r="D3052" s="76"/>
      <c r="E3052" s="75"/>
      <c r="F3052" s="15"/>
      <c r="G3052" s="78"/>
      <c r="H3052" s="15"/>
      <c r="I3052" s="15"/>
      <c r="J3052" s="77"/>
      <c r="K3052" s="4"/>
      <c r="L3052" s="4"/>
      <c r="M3052" s="4"/>
      <c r="N3052" s="185"/>
      <c r="O3052" s="4"/>
      <c r="P3052" s="4"/>
      <c r="Q3052" s="4"/>
      <c r="R3052" s="4"/>
      <c r="S3052" s="4"/>
      <c r="T3052" s="4"/>
      <c r="U3052" s="4"/>
      <c r="V3052" s="4"/>
      <c r="W3052" s="185"/>
      <c r="X3052" s="4"/>
      <c r="Y3052" s="4"/>
      <c r="Z3052" s="4"/>
      <c r="AA3052" s="4"/>
      <c r="AB3052" s="4"/>
      <c r="AC3052" s="4"/>
      <c r="AD3052" s="4"/>
      <c r="AE3052" s="236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5">
        <f ca="1">COUNTIFS(INDIRECT(Data!$J$2),"&lt;&gt;")</f>
        <v>0</v>
      </c>
      <c r="AQ3052" s="45">
        <f ca="1">COUNTIFS(INDIRECT(Data!$J$2),"P")</f>
        <v>0</v>
      </c>
      <c r="AR3052" s="45">
        <f ca="1">COUNTIFS(INDIRECT(Data!$J$2),"A")</f>
        <v>0</v>
      </c>
      <c r="AS3052" s="46">
        <f ca="1">COUNTIFS(INDIRECT(Data!$J$2),"L")</f>
        <v>0</v>
      </c>
      <c r="AT3052" s="47" t="str">
        <f ca="1">IFERROR(Attd_Sheet[[#This Row],[Classes Attended]]/Attd_Sheet[[#This Row],[Column1]],"")</f>
        <v/>
      </c>
      <c r="AU3052" s="26"/>
    </row>
    <row r="3053" spans="1:47" hidden="1" x14ac:dyDescent="0.25">
      <c r="A3053" s="42">
        <f>COUNTIFS(Attd_Sheet[Student ID],Attd_Sheet[[#This Row],[Student ID]])</f>
        <v>0</v>
      </c>
      <c r="B3053" s="13"/>
      <c r="C3053" s="13"/>
      <c r="D3053" s="76"/>
      <c r="E3053" s="75"/>
      <c r="F3053" s="15"/>
      <c r="G3053" s="78"/>
      <c r="H3053" s="15"/>
      <c r="I3053" s="15"/>
      <c r="J3053" s="77"/>
      <c r="K3053" s="4"/>
      <c r="L3053" s="4"/>
      <c r="M3053" s="4"/>
      <c r="N3053" s="185"/>
      <c r="O3053" s="4"/>
      <c r="P3053" s="4"/>
      <c r="Q3053" s="4"/>
      <c r="R3053" s="4"/>
      <c r="S3053" s="4"/>
      <c r="T3053" s="4"/>
      <c r="U3053" s="4"/>
      <c r="V3053" s="4"/>
      <c r="W3053" s="185"/>
      <c r="X3053" s="4"/>
      <c r="Y3053" s="4"/>
      <c r="Z3053" s="4"/>
      <c r="AA3053" s="4"/>
      <c r="AB3053" s="4"/>
      <c r="AC3053" s="4"/>
      <c r="AD3053" s="4"/>
      <c r="AE3053" s="236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5">
        <f ca="1">COUNTIFS(INDIRECT(Data!$J$2),"&lt;&gt;")</f>
        <v>0</v>
      </c>
      <c r="AQ3053" s="45">
        <f ca="1">COUNTIFS(INDIRECT(Data!$J$2),"P")</f>
        <v>0</v>
      </c>
      <c r="AR3053" s="45">
        <f ca="1">COUNTIFS(INDIRECT(Data!$J$2),"A")</f>
        <v>0</v>
      </c>
      <c r="AS3053" s="46">
        <f ca="1">COUNTIFS(INDIRECT(Data!$J$2),"L")</f>
        <v>0</v>
      </c>
      <c r="AT3053" s="47" t="str">
        <f ca="1">IFERROR(Attd_Sheet[[#This Row],[Classes Attended]]/Attd_Sheet[[#This Row],[Column1]],"")</f>
        <v/>
      </c>
      <c r="AU3053" s="26"/>
    </row>
    <row r="3054" spans="1:47" hidden="1" x14ac:dyDescent="0.25">
      <c r="A3054" s="42">
        <f>COUNTIFS(Attd_Sheet[Student ID],Attd_Sheet[[#This Row],[Student ID]])</f>
        <v>0</v>
      </c>
      <c r="B3054" s="13"/>
      <c r="C3054" s="13"/>
      <c r="D3054" s="76"/>
      <c r="E3054" s="75"/>
      <c r="F3054" s="15"/>
      <c r="G3054" s="78"/>
      <c r="H3054" s="15"/>
      <c r="I3054" s="15"/>
      <c r="J3054" s="77"/>
      <c r="K3054" s="4"/>
      <c r="L3054" s="4"/>
      <c r="M3054" s="4"/>
      <c r="N3054" s="185"/>
      <c r="O3054" s="4"/>
      <c r="P3054" s="4"/>
      <c r="Q3054" s="4"/>
      <c r="R3054" s="4"/>
      <c r="S3054" s="4"/>
      <c r="T3054" s="4"/>
      <c r="U3054" s="4"/>
      <c r="V3054" s="4"/>
      <c r="W3054" s="185"/>
      <c r="X3054" s="4"/>
      <c r="Y3054" s="4"/>
      <c r="Z3054" s="4"/>
      <c r="AA3054" s="4"/>
      <c r="AB3054" s="4"/>
      <c r="AC3054" s="4"/>
      <c r="AD3054" s="4"/>
      <c r="AE3054" s="236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5">
        <f ca="1">COUNTIFS(INDIRECT(Data!$J$2),"&lt;&gt;")</f>
        <v>0</v>
      </c>
      <c r="AQ3054" s="45">
        <f ca="1">COUNTIFS(INDIRECT(Data!$J$2),"P")</f>
        <v>0</v>
      </c>
      <c r="AR3054" s="45">
        <f ca="1">COUNTIFS(INDIRECT(Data!$J$2),"A")</f>
        <v>0</v>
      </c>
      <c r="AS3054" s="46">
        <f ca="1">COUNTIFS(INDIRECT(Data!$J$2),"L")</f>
        <v>0</v>
      </c>
      <c r="AT3054" s="47" t="str">
        <f ca="1">IFERROR(Attd_Sheet[[#This Row],[Classes Attended]]/Attd_Sheet[[#This Row],[Column1]],"")</f>
        <v/>
      </c>
      <c r="AU3054" s="26"/>
    </row>
    <row r="3055" spans="1:47" hidden="1" x14ac:dyDescent="0.25">
      <c r="A3055" s="42">
        <f>COUNTIFS(Attd_Sheet[Student ID],Attd_Sheet[[#This Row],[Student ID]])</f>
        <v>0</v>
      </c>
      <c r="B3055" s="13"/>
      <c r="C3055" s="13"/>
      <c r="D3055" s="76"/>
      <c r="E3055" s="75"/>
      <c r="F3055" s="15"/>
      <c r="G3055" s="78"/>
      <c r="H3055" s="15"/>
      <c r="I3055" s="15"/>
      <c r="J3055" s="77"/>
      <c r="K3055" s="4"/>
      <c r="L3055" s="4"/>
      <c r="M3055" s="4"/>
      <c r="N3055" s="185"/>
      <c r="O3055" s="4"/>
      <c r="P3055" s="4"/>
      <c r="Q3055" s="4"/>
      <c r="R3055" s="4"/>
      <c r="S3055" s="4"/>
      <c r="T3055" s="4"/>
      <c r="U3055" s="4"/>
      <c r="V3055" s="4"/>
      <c r="W3055" s="185"/>
      <c r="X3055" s="4"/>
      <c r="Y3055" s="4"/>
      <c r="Z3055" s="4"/>
      <c r="AA3055" s="4"/>
      <c r="AB3055" s="4"/>
      <c r="AC3055" s="4"/>
      <c r="AD3055" s="4"/>
      <c r="AE3055" s="236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5">
        <f ca="1">COUNTIFS(INDIRECT(Data!$J$2),"&lt;&gt;")</f>
        <v>0</v>
      </c>
      <c r="AQ3055" s="45">
        <f ca="1">COUNTIFS(INDIRECT(Data!$J$2),"P")</f>
        <v>0</v>
      </c>
      <c r="AR3055" s="45">
        <f ca="1">COUNTIFS(INDIRECT(Data!$J$2),"A")</f>
        <v>0</v>
      </c>
      <c r="AS3055" s="46">
        <f ca="1">COUNTIFS(INDIRECT(Data!$J$2),"L")</f>
        <v>0</v>
      </c>
      <c r="AT3055" s="47" t="str">
        <f ca="1">IFERROR(Attd_Sheet[[#This Row],[Classes Attended]]/Attd_Sheet[[#This Row],[Column1]],"")</f>
        <v/>
      </c>
      <c r="AU3055" s="26"/>
    </row>
    <row r="3056" spans="1:47" hidden="1" x14ac:dyDescent="0.25">
      <c r="A3056" s="42">
        <f>COUNTIFS(Attd_Sheet[Student ID],Attd_Sheet[[#This Row],[Student ID]])</f>
        <v>0</v>
      </c>
      <c r="B3056" s="13"/>
      <c r="C3056" s="13"/>
      <c r="D3056" s="76"/>
      <c r="E3056" s="75"/>
      <c r="F3056" s="15"/>
      <c r="G3056" s="78"/>
      <c r="H3056" s="15"/>
      <c r="I3056" s="15"/>
      <c r="J3056" s="77"/>
      <c r="K3056" s="4"/>
      <c r="L3056" s="4"/>
      <c r="M3056" s="4"/>
      <c r="N3056" s="185"/>
      <c r="O3056" s="4"/>
      <c r="P3056" s="4"/>
      <c r="Q3056" s="4"/>
      <c r="R3056" s="4"/>
      <c r="S3056" s="4"/>
      <c r="T3056" s="4"/>
      <c r="U3056" s="4"/>
      <c r="V3056" s="4"/>
      <c r="W3056" s="185"/>
      <c r="X3056" s="4"/>
      <c r="Y3056" s="4"/>
      <c r="Z3056" s="4"/>
      <c r="AA3056" s="4"/>
      <c r="AB3056" s="4"/>
      <c r="AC3056" s="4"/>
      <c r="AD3056" s="4"/>
      <c r="AE3056" s="236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5">
        <f ca="1">COUNTIFS(INDIRECT(Data!$J$2),"&lt;&gt;")</f>
        <v>0</v>
      </c>
      <c r="AQ3056" s="45">
        <f ca="1">COUNTIFS(INDIRECT(Data!$J$2),"P")</f>
        <v>0</v>
      </c>
      <c r="AR3056" s="45">
        <f ca="1">COUNTIFS(INDIRECT(Data!$J$2),"A")</f>
        <v>0</v>
      </c>
      <c r="AS3056" s="46">
        <f ca="1">COUNTIFS(INDIRECT(Data!$J$2),"L")</f>
        <v>0</v>
      </c>
      <c r="AT3056" s="47" t="str">
        <f ca="1">IFERROR(Attd_Sheet[[#This Row],[Classes Attended]]/Attd_Sheet[[#This Row],[Column1]],"")</f>
        <v/>
      </c>
      <c r="AU3056" s="26"/>
    </row>
    <row r="3057" spans="1:47" hidden="1" x14ac:dyDescent="0.25">
      <c r="A3057" s="42">
        <f>COUNTIFS(Attd_Sheet[Student ID],Attd_Sheet[[#This Row],[Student ID]])</f>
        <v>0</v>
      </c>
      <c r="B3057" s="13"/>
      <c r="C3057" s="13"/>
      <c r="D3057" s="76"/>
      <c r="E3057" s="75"/>
      <c r="F3057" s="15"/>
      <c r="G3057" s="78"/>
      <c r="H3057" s="15"/>
      <c r="I3057" s="15"/>
      <c r="J3057" s="77"/>
      <c r="K3057" s="4"/>
      <c r="L3057" s="4"/>
      <c r="M3057" s="4"/>
      <c r="N3057" s="185"/>
      <c r="O3057" s="4"/>
      <c r="P3057" s="4"/>
      <c r="Q3057" s="4"/>
      <c r="R3057" s="4"/>
      <c r="S3057" s="4"/>
      <c r="T3057" s="4"/>
      <c r="U3057" s="4"/>
      <c r="V3057" s="4"/>
      <c r="W3057" s="185"/>
      <c r="X3057" s="4"/>
      <c r="Y3057" s="4"/>
      <c r="Z3057" s="4"/>
      <c r="AA3057" s="4"/>
      <c r="AB3057" s="4"/>
      <c r="AC3057" s="4"/>
      <c r="AD3057" s="4"/>
      <c r="AE3057" s="236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5">
        <f ca="1">COUNTIFS(INDIRECT(Data!$J$2),"&lt;&gt;")</f>
        <v>0</v>
      </c>
      <c r="AQ3057" s="45">
        <f ca="1">COUNTIFS(INDIRECT(Data!$J$2),"P")</f>
        <v>0</v>
      </c>
      <c r="AR3057" s="45">
        <f ca="1">COUNTIFS(INDIRECT(Data!$J$2),"A")</f>
        <v>0</v>
      </c>
      <c r="AS3057" s="46">
        <f ca="1">COUNTIFS(INDIRECT(Data!$J$2),"L")</f>
        <v>0</v>
      </c>
      <c r="AT3057" s="47" t="str">
        <f ca="1">IFERROR(Attd_Sheet[[#This Row],[Classes Attended]]/Attd_Sheet[[#This Row],[Column1]],"")</f>
        <v/>
      </c>
      <c r="AU3057" s="26"/>
    </row>
    <row r="3058" spans="1:47" hidden="1" x14ac:dyDescent="0.25">
      <c r="A3058" s="42">
        <f>COUNTIFS(Attd_Sheet[Student ID],Attd_Sheet[[#This Row],[Student ID]])</f>
        <v>0</v>
      </c>
      <c r="B3058" s="13"/>
      <c r="C3058" s="13"/>
      <c r="D3058" s="76"/>
      <c r="E3058" s="75"/>
      <c r="F3058" s="15"/>
      <c r="G3058" s="78"/>
      <c r="H3058" s="15"/>
      <c r="I3058" s="15"/>
      <c r="J3058" s="77"/>
      <c r="K3058" s="4"/>
      <c r="L3058" s="4"/>
      <c r="M3058" s="4"/>
      <c r="N3058" s="185"/>
      <c r="O3058" s="4"/>
      <c r="P3058" s="4"/>
      <c r="Q3058" s="4"/>
      <c r="R3058" s="4"/>
      <c r="S3058" s="4"/>
      <c r="T3058" s="4"/>
      <c r="U3058" s="4"/>
      <c r="V3058" s="4"/>
      <c r="W3058" s="185"/>
      <c r="X3058" s="4"/>
      <c r="Y3058" s="4"/>
      <c r="Z3058" s="4"/>
      <c r="AA3058" s="4"/>
      <c r="AB3058" s="4"/>
      <c r="AC3058" s="4"/>
      <c r="AD3058" s="4"/>
      <c r="AE3058" s="236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5">
        <f ca="1">COUNTIFS(INDIRECT(Data!$J$2),"&lt;&gt;")</f>
        <v>0</v>
      </c>
      <c r="AQ3058" s="45">
        <f ca="1">COUNTIFS(INDIRECT(Data!$J$2),"P")</f>
        <v>0</v>
      </c>
      <c r="AR3058" s="45">
        <f ca="1">COUNTIFS(INDIRECT(Data!$J$2),"A")</f>
        <v>0</v>
      </c>
      <c r="AS3058" s="46">
        <f ca="1">COUNTIFS(INDIRECT(Data!$J$2),"L")</f>
        <v>0</v>
      </c>
      <c r="AT3058" s="47" t="str">
        <f ca="1">IFERROR(Attd_Sheet[[#This Row],[Classes Attended]]/Attd_Sheet[[#This Row],[Column1]],"")</f>
        <v/>
      </c>
      <c r="AU3058" s="26"/>
    </row>
    <row r="3059" spans="1:47" hidden="1" x14ac:dyDescent="0.25">
      <c r="A3059" s="42">
        <f>COUNTIFS(Attd_Sheet[Student ID],Attd_Sheet[[#This Row],[Student ID]])</f>
        <v>0</v>
      </c>
      <c r="B3059" s="13"/>
      <c r="C3059" s="13"/>
      <c r="D3059" s="76"/>
      <c r="E3059" s="75"/>
      <c r="F3059" s="15"/>
      <c r="G3059" s="78"/>
      <c r="H3059" s="15"/>
      <c r="I3059" s="15"/>
      <c r="J3059" s="77"/>
      <c r="K3059" s="4"/>
      <c r="L3059" s="4"/>
      <c r="M3059" s="4"/>
      <c r="N3059" s="185"/>
      <c r="O3059" s="4"/>
      <c r="P3059" s="4"/>
      <c r="Q3059" s="4"/>
      <c r="R3059" s="4"/>
      <c r="S3059" s="4"/>
      <c r="T3059" s="4"/>
      <c r="U3059" s="4"/>
      <c r="V3059" s="4"/>
      <c r="W3059" s="185"/>
      <c r="X3059" s="4"/>
      <c r="Y3059" s="4"/>
      <c r="Z3059" s="4"/>
      <c r="AA3059" s="4"/>
      <c r="AB3059" s="4"/>
      <c r="AC3059" s="4"/>
      <c r="AD3059" s="4"/>
      <c r="AE3059" s="236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5">
        <f ca="1">COUNTIFS(INDIRECT(Data!$J$2),"&lt;&gt;")</f>
        <v>0</v>
      </c>
      <c r="AQ3059" s="45">
        <f ca="1">COUNTIFS(INDIRECT(Data!$J$2),"P")</f>
        <v>0</v>
      </c>
      <c r="AR3059" s="45">
        <f ca="1">COUNTIFS(INDIRECT(Data!$J$2),"A")</f>
        <v>0</v>
      </c>
      <c r="AS3059" s="46">
        <f ca="1">COUNTIFS(INDIRECT(Data!$J$2),"L")</f>
        <v>0</v>
      </c>
      <c r="AT3059" s="47" t="str">
        <f ca="1">IFERROR(Attd_Sheet[[#This Row],[Classes Attended]]/Attd_Sheet[[#This Row],[Column1]],"")</f>
        <v/>
      </c>
      <c r="AU3059" s="26"/>
    </row>
    <row r="3060" spans="1:47" hidden="1" x14ac:dyDescent="0.25">
      <c r="A3060" s="42">
        <f>COUNTIFS(Attd_Sheet[Student ID],Attd_Sheet[[#This Row],[Student ID]])</f>
        <v>0</v>
      </c>
      <c r="B3060" s="13"/>
      <c r="C3060" s="13"/>
      <c r="D3060" s="76"/>
      <c r="E3060" s="75"/>
      <c r="F3060" s="15"/>
      <c r="G3060" s="78"/>
      <c r="H3060" s="15"/>
      <c r="I3060" s="15"/>
      <c r="J3060" s="77"/>
      <c r="K3060" s="4"/>
      <c r="L3060" s="4"/>
      <c r="M3060" s="4"/>
      <c r="N3060" s="185"/>
      <c r="O3060" s="4"/>
      <c r="P3060" s="4"/>
      <c r="Q3060" s="4"/>
      <c r="R3060" s="4"/>
      <c r="S3060" s="4"/>
      <c r="T3060" s="4"/>
      <c r="U3060" s="4"/>
      <c r="V3060" s="4"/>
      <c r="W3060" s="185"/>
      <c r="X3060" s="4"/>
      <c r="Y3060" s="4"/>
      <c r="Z3060" s="4"/>
      <c r="AA3060" s="4"/>
      <c r="AB3060" s="4"/>
      <c r="AC3060" s="4"/>
      <c r="AD3060" s="4"/>
      <c r="AE3060" s="236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5">
        <f ca="1">COUNTIFS(INDIRECT(Data!$J$2),"&lt;&gt;")</f>
        <v>0</v>
      </c>
      <c r="AQ3060" s="45">
        <f ca="1">COUNTIFS(INDIRECT(Data!$J$2),"P")</f>
        <v>0</v>
      </c>
      <c r="AR3060" s="45">
        <f ca="1">COUNTIFS(INDIRECT(Data!$J$2),"A")</f>
        <v>0</v>
      </c>
      <c r="AS3060" s="46">
        <f ca="1">COUNTIFS(INDIRECT(Data!$J$2),"L")</f>
        <v>0</v>
      </c>
      <c r="AT3060" s="47" t="str">
        <f ca="1">IFERROR(Attd_Sheet[[#This Row],[Classes Attended]]/Attd_Sheet[[#This Row],[Column1]],"")</f>
        <v/>
      </c>
      <c r="AU3060" s="26"/>
    </row>
    <row r="3061" spans="1:47" hidden="1" x14ac:dyDescent="0.25">
      <c r="A3061" s="42">
        <f>COUNTIFS(Attd_Sheet[Student ID],Attd_Sheet[[#This Row],[Student ID]])</f>
        <v>0</v>
      </c>
      <c r="B3061" s="13"/>
      <c r="C3061" s="13"/>
      <c r="D3061" s="76"/>
      <c r="E3061" s="75"/>
      <c r="F3061" s="15"/>
      <c r="G3061" s="78"/>
      <c r="H3061" s="15"/>
      <c r="I3061" s="15"/>
      <c r="J3061" s="77"/>
      <c r="K3061" s="4"/>
      <c r="L3061" s="4"/>
      <c r="M3061" s="4"/>
      <c r="N3061" s="185"/>
      <c r="O3061" s="4"/>
      <c r="P3061" s="4"/>
      <c r="Q3061" s="4"/>
      <c r="R3061" s="4"/>
      <c r="S3061" s="4"/>
      <c r="T3061" s="4"/>
      <c r="U3061" s="4"/>
      <c r="V3061" s="4"/>
      <c r="W3061" s="185"/>
      <c r="X3061" s="4"/>
      <c r="Y3061" s="4"/>
      <c r="Z3061" s="4"/>
      <c r="AA3061" s="4"/>
      <c r="AB3061" s="4"/>
      <c r="AC3061" s="4"/>
      <c r="AD3061" s="4"/>
      <c r="AE3061" s="236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5">
        <f ca="1">COUNTIFS(INDIRECT(Data!$J$2),"&lt;&gt;")</f>
        <v>0</v>
      </c>
      <c r="AQ3061" s="45">
        <f ca="1">COUNTIFS(INDIRECT(Data!$J$2),"P")</f>
        <v>0</v>
      </c>
      <c r="AR3061" s="45">
        <f ca="1">COUNTIFS(INDIRECT(Data!$J$2),"A")</f>
        <v>0</v>
      </c>
      <c r="AS3061" s="46">
        <f ca="1">COUNTIFS(INDIRECT(Data!$J$2),"L")</f>
        <v>0</v>
      </c>
      <c r="AT3061" s="47" t="str">
        <f ca="1">IFERROR(Attd_Sheet[[#This Row],[Classes Attended]]/Attd_Sheet[[#This Row],[Column1]],"")</f>
        <v/>
      </c>
      <c r="AU3061" s="26"/>
    </row>
    <row r="3062" spans="1:47" hidden="1" x14ac:dyDescent="0.25">
      <c r="A3062" s="42">
        <f>COUNTIFS(Attd_Sheet[Student ID],Attd_Sheet[[#This Row],[Student ID]])</f>
        <v>0</v>
      </c>
      <c r="B3062" s="13"/>
      <c r="C3062" s="13"/>
      <c r="D3062" s="76"/>
      <c r="E3062" s="75"/>
      <c r="F3062" s="15"/>
      <c r="G3062" s="78"/>
      <c r="H3062" s="15"/>
      <c r="I3062" s="15"/>
      <c r="J3062" s="77"/>
      <c r="K3062" s="4"/>
      <c r="L3062" s="4"/>
      <c r="M3062" s="4"/>
      <c r="N3062" s="185"/>
      <c r="O3062" s="4"/>
      <c r="P3062" s="4"/>
      <c r="Q3062" s="4"/>
      <c r="R3062" s="4"/>
      <c r="S3062" s="4"/>
      <c r="T3062" s="4"/>
      <c r="U3062" s="4"/>
      <c r="V3062" s="4"/>
      <c r="W3062" s="185"/>
      <c r="X3062" s="4"/>
      <c r="Y3062" s="4"/>
      <c r="Z3062" s="4"/>
      <c r="AA3062" s="4"/>
      <c r="AB3062" s="4"/>
      <c r="AC3062" s="4"/>
      <c r="AD3062" s="4"/>
      <c r="AE3062" s="236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5">
        <f ca="1">COUNTIFS(INDIRECT(Data!$J$2),"&lt;&gt;")</f>
        <v>0</v>
      </c>
      <c r="AQ3062" s="45">
        <f ca="1">COUNTIFS(INDIRECT(Data!$J$2),"P")</f>
        <v>0</v>
      </c>
      <c r="AR3062" s="45">
        <f ca="1">COUNTIFS(INDIRECT(Data!$J$2),"A")</f>
        <v>0</v>
      </c>
      <c r="AS3062" s="46">
        <f ca="1">COUNTIFS(INDIRECT(Data!$J$2),"L")</f>
        <v>0</v>
      </c>
      <c r="AT3062" s="47" t="str">
        <f ca="1">IFERROR(Attd_Sheet[[#This Row],[Classes Attended]]/Attd_Sheet[[#This Row],[Column1]],"")</f>
        <v/>
      </c>
      <c r="AU3062" s="26"/>
    </row>
    <row r="3063" spans="1:47" hidden="1" x14ac:dyDescent="0.25">
      <c r="A3063" s="42">
        <f>COUNTIFS(Attd_Sheet[Student ID],Attd_Sheet[[#This Row],[Student ID]])</f>
        <v>0</v>
      </c>
      <c r="B3063" s="13"/>
      <c r="C3063" s="13"/>
      <c r="D3063" s="76"/>
      <c r="E3063" s="75"/>
      <c r="F3063" s="15"/>
      <c r="G3063" s="78"/>
      <c r="H3063" s="15"/>
      <c r="I3063" s="15"/>
      <c r="J3063" s="77"/>
      <c r="K3063" s="4"/>
      <c r="L3063" s="4"/>
      <c r="M3063" s="4"/>
      <c r="N3063" s="185"/>
      <c r="O3063" s="4"/>
      <c r="P3063" s="4"/>
      <c r="Q3063" s="4"/>
      <c r="R3063" s="4"/>
      <c r="S3063" s="4"/>
      <c r="T3063" s="4"/>
      <c r="U3063" s="4"/>
      <c r="V3063" s="4"/>
      <c r="W3063" s="185"/>
      <c r="X3063" s="4"/>
      <c r="Y3063" s="4"/>
      <c r="Z3063" s="4"/>
      <c r="AA3063" s="4"/>
      <c r="AB3063" s="4"/>
      <c r="AC3063" s="4"/>
      <c r="AD3063" s="4"/>
      <c r="AE3063" s="236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5">
        <f ca="1">COUNTIFS(INDIRECT(Data!$J$2),"&lt;&gt;")</f>
        <v>0</v>
      </c>
      <c r="AQ3063" s="45">
        <f ca="1">COUNTIFS(INDIRECT(Data!$J$2),"P")</f>
        <v>0</v>
      </c>
      <c r="AR3063" s="45">
        <f ca="1">COUNTIFS(INDIRECT(Data!$J$2),"A")</f>
        <v>0</v>
      </c>
      <c r="AS3063" s="46">
        <f ca="1">COUNTIFS(INDIRECT(Data!$J$2),"L")</f>
        <v>0</v>
      </c>
      <c r="AT3063" s="47" t="str">
        <f ca="1">IFERROR(Attd_Sheet[[#This Row],[Classes Attended]]/Attd_Sheet[[#This Row],[Column1]],"")</f>
        <v/>
      </c>
      <c r="AU3063" s="26"/>
    </row>
    <row r="3064" spans="1:47" hidden="1" x14ac:dyDescent="0.25">
      <c r="A3064" s="42">
        <f>COUNTIFS(Attd_Sheet[Student ID],Attd_Sheet[[#This Row],[Student ID]])</f>
        <v>0</v>
      </c>
      <c r="B3064" s="13"/>
      <c r="C3064" s="13"/>
      <c r="D3064" s="76"/>
      <c r="E3064" s="75"/>
      <c r="F3064" s="15"/>
      <c r="G3064" s="78"/>
      <c r="H3064" s="15"/>
      <c r="I3064" s="15"/>
      <c r="J3064" s="77"/>
      <c r="K3064" s="4"/>
      <c r="L3064" s="4"/>
      <c r="M3064" s="4"/>
      <c r="N3064" s="185"/>
      <c r="O3064" s="4"/>
      <c r="P3064" s="4"/>
      <c r="Q3064" s="4"/>
      <c r="R3064" s="4"/>
      <c r="S3064" s="4"/>
      <c r="T3064" s="4"/>
      <c r="U3064" s="4"/>
      <c r="V3064" s="4"/>
      <c r="W3064" s="185"/>
      <c r="X3064" s="4"/>
      <c r="Y3064" s="4"/>
      <c r="Z3064" s="4"/>
      <c r="AA3064" s="4"/>
      <c r="AB3064" s="4"/>
      <c r="AC3064" s="4"/>
      <c r="AD3064" s="4"/>
      <c r="AE3064" s="236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5">
        <f ca="1">COUNTIFS(INDIRECT(Data!$J$2),"&lt;&gt;")</f>
        <v>0</v>
      </c>
      <c r="AQ3064" s="45">
        <f ca="1">COUNTIFS(INDIRECT(Data!$J$2),"P")</f>
        <v>0</v>
      </c>
      <c r="AR3064" s="45">
        <f ca="1">COUNTIFS(INDIRECT(Data!$J$2),"A")</f>
        <v>0</v>
      </c>
      <c r="AS3064" s="46">
        <f ca="1">COUNTIFS(INDIRECT(Data!$J$2),"L")</f>
        <v>0</v>
      </c>
      <c r="AT3064" s="47" t="str">
        <f ca="1">IFERROR(Attd_Sheet[[#This Row],[Classes Attended]]/Attd_Sheet[[#This Row],[Column1]],"")</f>
        <v/>
      </c>
      <c r="AU3064" s="26"/>
    </row>
    <row r="3065" spans="1:47" hidden="1" x14ac:dyDescent="0.25">
      <c r="A3065" s="42">
        <f>COUNTIFS(Attd_Sheet[Student ID],Attd_Sheet[[#This Row],[Student ID]])</f>
        <v>0</v>
      </c>
      <c r="B3065" s="13"/>
      <c r="C3065" s="13"/>
      <c r="D3065" s="76"/>
      <c r="E3065" s="75"/>
      <c r="F3065" s="15"/>
      <c r="G3065" s="78"/>
      <c r="H3065" s="15"/>
      <c r="I3065" s="15"/>
      <c r="J3065" s="77"/>
      <c r="K3065" s="4"/>
      <c r="L3065" s="4"/>
      <c r="M3065" s="4"/>
      <c r="N3065" s="185"/>
      <c r="O3065" s="4"/>
      <c r="P3065" s="4"/>
      <c r="Q3065" s="4"/>
      <c r="R3065" s="4"/>
      <c r="S3065" s="4"/>
      <c r="T3065" s="4"/>
      <c r="U3065" s="4"/>
      <c r="V3065" s="4"/>
      <c r="W3065" s="185"/>
      <c r="X3065" s="4"/>
      <c r="Y3065" s="4"/>
      <c r="Z3065" s="4"/>
      <c r="AA3065" s="4"/>
      <c r="AB3065" s="4"/>
      <c r="AC3065" s="4"/>
      <c r="AD3065" s="4"/>
      <c r="AE3065" s="236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5">
        <f ca="1">COUNTIFS(INDIRECT(Data!$J$2),"&lt;&gt;")</f>
        <v>0</v>
      </c>
      <c r="AQ3065" s="45">
        <f ca="1">COUNTIFS(INDIRECT(Data!$J$2),"P")</f>
        <v>0</v>
      </c>
      <c r="AR3065" s="45">
        <f ca="1">COUNTIFS(INDIRECT(Data!$J$2),"A")</f>
        <v>0</v>
      </c>
      <c r="AS3065" s="46">
        <f ca="1">COUNTIFS(INDIRECT(Data!$J$2),"L")</f>
        <v>0</v>
      </c>
      <c r="AT3065" s="47" t="str">
        <f ca="1">IFERROR(Attd_Sheet[[#This Row],[Classes Attended]]/Attd_Sheet[[#This Row],[Column1]],"")</f>
        <v/>
      </c>
      <c r="AU3065" s="26"/>
    </row>
    <row r="3066" spans="1:47" hidden="1" x14ac:dyDescent="0.25">
      <c r="A3066" s="42">
        <f>COUNTIFS(Attd_Sheet[Student ID],Attd_Sheet[[#This Row],[Student ID]])</f>
        <v>0</v>
      </c>
      <c r="B3066" s="13"/>
      <c r="C3066" s="13"/>
      <c r="D3066" s="76"/>
      <c r="E3066" s="75"/>
      <c r="F3066" s="15"/>
      <c r="G3066" s="78"/>
      <c r="H3066" s="15"/>
      <c r="I3066" s="15"/>
      <c r="J3066" s="77"/>
      <c r="K3066" s="4"/>
      <c r="L3066" s="4"/>
      <c r="M3066" s="4"/>
      <c r="N3066" s="185"/>
      <c r="O3066" s="4"/>
      <c r="P3066" s="4"/>
      <c r="Q3066" s="4"/>
      <c r="R3066" s="4"/>
      <c r="S3066" s="4"/>
      <c r="T3066" s="4"/>
      <c r="U3066" s="4"/>
      <c r="V3066" s="4"/>
      <c r="W3066" s="185"/>
      <c r="X3066" s="4"/>
      <c r="Y3066" s="4"/>
      <c r="Z3066" s="4"/>
      <c r="AA3066" s="4"/>
      <c r="AB3066" s="4"/>
      <c r="AC3066" s="4"/>
      <c r="AD3066" s="4"/>
      <c r="AE3066" s="236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5">
        <f ca="1">COUNTIFS(INDIRECT(Data!$J$2),"&lt;&gt;")</f>
        <v>0</v>
      </c>
      <c r="AQ3066" s="45">
        <f ca="1">COUNTIFS(INDIRECT(Data!$J$2),"P")</f>
        <v>0</v>
      </c>
      <c r="AR3066" s="45">
        <f ca="1">COUNTIFS(INDIRECT(Data!$J$2),"A")</f>
        <v>0</v>
      </c>
      <c r="AS3066" s="46">
        <f ca="1">COUNTIFS(INDIRECT(Data!$J$2),"L")</f>
        <v>0</v>
      </c>
      <c r="AT3066" s="47" t="str">
        <f ca="1">IFERROR(Attd_Sheet[[#This Row],[Classes Attended]]/Attd_Sheet[[#This Row],[Column1]],"")</f>
        <v/>
      </c>
      <c r="AU3066" s="26"/>
    </row>
    <row r="3067" spans="1:47" hidden="1" x14ac:dyDescent="0.25">
      <c r="A3067" s="42">
        <f>COUNTIFS(Attd_Sheet[Student ID],Attd_Sheet[[#This Row],[Student ID]])</f>
        <v>0</v>
      </c>
      <c r="B3067" s="13"/>
      <c r="C3067" s="13"/>
      <c r="D3067" s="76"/>
      <c r="E3067" s="75"/>
      <c r="F3067" s="15"/>
      <c r="G3067" s="78"/>
      <c r="H3067" s="15"/>
      <c r="I3067" s="15"/>
      <c r="J3067" s="77"/>
      <c r="K3067" s="4"/>
      <c r="L3067" s="4"/>
      <c r="M3067" s="4"/>
      <c r="N3067" s="185"/>
      <c r="O3067" s="4"/>
      <c r="P3067" s="4"/>
      <c r="Q3067" s="4"/>
      <c r="R3067" s="4"/>
      <c r="S3067" s="4"/>
      <c r="T3067" s="4"/>
      <c r="U3067" s="4"/>
      <c r="V3067" s="4"/>
      <c r="W3067" s="185"/>
      <c r="X3067" s="4"/>
      <c r="Y3067" s="4"/>
      <c r="Z3067" s="4"/>
      <c r="AA3067" s="4"/>
      <c r="AB3067" s="4"/>
      <c r="AC3067" s="4"/>
      <c r="AD3067" s="4"/>
      <c r="AE3067" s="236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5">
        <f ca="1">COUNTIFS(INDIRECT(Data!$J$2),"&lt;&gt;")</f>
        <v>0</v>
      </c>
      <c r="AQ3067" s="45">
        <f ca="1">COUNTIFS(INDIRECT(Data!$J$2),"P")</f>
        <v>0</v>
      </c>
      <c r="AR3067" s="45">
        <f ca="1">COUNTIFS(INDIRECT(Data!$J$2),"A")</f>
        <v>0</v>
      </c>
      <c r="AS3067" s="46">
        <f ca="1">COUNTIFS(INDIRECT(Data!$J$2),"L")</f>
        <v>0</v>
      </c>
      <c r="AT3067" s="47" t="str">
        <f ca="1">IFERROR(Attd_Sheet[[#This Row],[Classes Attended]]/Attd_Sheet[[#This Row],[Column1]],"")</f>
        <v/>
      </c>
      <c r="AU3067" s="26"/>
    </row>
    <row r="3068" spans="1:47" hidden="1" x14ac:dyDescent="0.25">
      <c r="A3068" s="42">
        <f>COUNTIFS(Attd_Sheet[Student ID],Attd_Sheet[[#This Row],[Student ID]])</f>
        <v>0</v>
      </c>
      <c r="B3068" s="13"/>
      <c r="C3068" s="13"/>
      <c r="D3068" s="76"/>
      <c r="E3068" s="75"/>
      <c r="F3068" s="15"/>
      <c r="G3068" s="78"/>
      <c r="H3068" s="15"/>
      <c r="I3068" s="15"/>
      <c r="J3068" s="77"/>
      <c r="K3068" s="4"/>
      <c r="L3068" s="4"/>
      <c r="M3068" s="4"/>
      <c r="N3068" s="185"/>
      <c r="O3068" s="4"/>
      <c r="P3068" s="4"/>
      <c r="Q3068" s="4"/>
      <c r="R3068" s="4"/>
      <c r="S3068" s="4"/>
      <c r="T3068" s="4"/>
      <c r="U3068" s="4"/>
      <c r="V3068" s="4"/>
      <c r="W3068" s="185"/>
      <c r="X3068" s="4"/>
      <c r="Y3068" s="4"/>
      <c r="Z3068" s="4"/>
      <c r="AA3068" s="4"/>
      <c r="AB3068" s="4"/>
      <c r="AC3068" s="4"/>
      <c r="AD3068" s="4"/>
      <c r="AE3068" s="236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5">
        <f ca="1">COUNTIFS(INDIRECT(Data!$J$2),"&lt;&gt;")</f>
        <v>0</v>
      </c>
      <c r="AQ3068" s="45">
        <f ca="1">COUNTIFS(INDIRECT(Data!$J$2),"P")</f>
        <v>0</v>
      </c>
      <c r="AR3068" s="45">
        <f ca="1">COUNTIFS(INDIRECT(Data!$J$2),"A")</f>
        <v>0</v>
      </c>
      <c r="AS3068" s="46">
        <f ca="1">COUNTIFS(INDIRECT(Data!$J$2),"L")</f>
        <v>0</v>
      </c>
      <c r="AT3068" s="47" t="str">
        <f ca="1">IFERROR(Attd_Sheet[[#This Row],[Classes Attended]]/Attd_Sheet[[#This Row],[Column1]],"")</f>
        <v/>
      </c>
      <c r="AU3068" s="26"/>
    </row>
    <row r="3069" spans="1:47" hidden="1" x14ac:dyDescent="0.25">
      <c r="A3069" s="42">
        <f>COUNTIFS(Attd_Sheet[Student ID],Attd_Sheet[[#This Row],[Student ID]])</f>
        <v>0</v>
      </c>
      <c r="B3069" s="13"/>
      <c r="C3069" s="13"/>
      <c r="D3069" s="76"/>
      <c r="E3069" s="75"/>
      <c r="F3069" s="15"/>
      <c r="G3069" s="78"/>
      <c r="H3069" s="15"/>
      <c r="I3069" s="15"/>
      <c r="J3069" s="77"/>
      <c r="K3069" s="4"/>
      <c r="L3069" s="4"/>
      <c r="M3069" s="4"/>
      <c r="N3069" s="185"/>
      <c r="O3069" s="4"/>
      <c r="P3069" s="4"/>
      <c r="Q3069" s="4"/>
      <c r="R3069" s="4"/>
      <c r="S3069" s="4"/>
      <c r="T3069" s="4"/>
      <c r="U3069" s="4"/>
      <c r="V3069" s="4"/>
      <c r="W3069" s="185"/>
      <c r="X3069" s="4"/>
      <c r="Y3069" s="4"/>
      <c r="Z3069" s="4"/>
      <c r="AA3069" s="4"/>
      <c r="AB3069" s="4"/>
      <c r="AC3069" s="4"/>
      <c r="AD3069" s="4"/>
      <c r="AE3069" s="236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5">
        <f ca="1">COUNTIFS(INDIRECT(Data!$J$2),"&lt;&gt;")</f>
        <v>0</v>
      </c>
      <c r="AQ3069" s="45">
        <f ca="1">COUNTIFS(INDIRECT(Data!$J$2),"P")</f>
        <v>0</v>
      </c>
      <c r="AR3069" s="45">
        <f ca="1">COUNTIFS(INDIRECT(Data!$J$2),"A")</f>
        <v>0</v>
      </c>
      <c r="AS3069" s="46">
        <f ca="1">COUNTIFS(INDIRECT(Data!$J$2),"L")</f>
        <v>0</v>
      </c>
      <c r="AT3069" s="47" t="str">
        <f ca="1">IFERROR(Attd_Sheet[[#This Row],[Classes Attended]]/Attd_Sheet[[#This Row],[Column1]],"")</f>
        <v/>
      </c>
      <c r="AU3069" s="26"/>
    </row>
    <row r="3070" spans="1:47" hidden="1" x14ac:dyDescent="0.25">
      <c r="A3070" s="42">
        <f>COUNTIFS(Attd_Sheet[Student ID],Attd_Sheet[[#This Row],[Student ID]])</f>
        <v>0</v>
      </c>
      <c r="B3070" s="13"/>
      <c r="C3070" s="13"/>
      <c r="D3070" s="76"/>
      <c r="E3070" s="75"/>
      <c r="F3070" s="15"/>
      <c r="G3070" s="78"/>
      <c r="H3070" s="15"/>
      <c r="I3070" s="15"/>
      <c r="J3070" s="77"/>
      <c r="K3070" s="4"/>
      <c r="L3070" s="4"/>
      <c r="M3070" s="4"/>
      <c r="N3070" s="185"/>
      <c r="O3070" s="4"/>
      <c r="P3070" s="4"/>
      <c r="Q3070" s="4"/>
      <c r="R3070" s="4"/>
      <c r="S3070" s="4"/>
      <c r="T3070" s="4"/>
      <c r="U3070" s="4"/>
      <c r="V3070" s="4"/>
      <c r="W3070" s="185"/>
      <c r="X3070" s="4"/>
      <c r="Y3070" s="4"/>
      <c r="Z3070" s="4"/>
      <c r="AA3070" s="4"/>
      <c r="AB3070" s="4"/>
      <c r="AC3070" s="4"/>
      <c r="AD3070" s="4"/>
      <c r="AE3070" s="236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5">
        <f ca="1">COUNTIFS(INDIRECT(Data!$J$2),"&lt;&gt;")</f>
        <v>0</v>
      </c>
      <c r="AQ3070" s="45">
        <f ca="1">COUNTIFS(INDIRECT(Data!$J$2),"P")</f>
        <v>0</v>
      </c>
      <c r="AR3070" s="45">
        <f ca="1">COUNTIFS(INDIRECT(Data!$J$2),"A")</f>
        <v>0</v>
      </c>
      <c r="AS3070" s="46">
        <f ca="1">COUNTIFS(INDIRECT(Data!$J$2),"L")</f>
        <v>0</v>
      </c>
      <c r="AT3070" s="47" t="str">
        <f ca="1">IFERROR(Attd_Sheet[[#This Row],[Classes Attended]]/Attd_Sheet[[#This Row],[Column1]],"")</f>
        <v/>
      </c>
      <c r="AU3070" s="26"/>
    </row>
    <row r="3071" spans="1:47" hidden="1" x14ac:dyDescent="0.25">
      <c r="A3071" s="42">
        <f>COUNTIFS(Attd_Sheet[Student ID],Attd_Sheet[[#This Row],[Student ID]])</f>
        <v>0</v>
      </c>
      <c r="B3071" s="13"/>
      <c r="C3071" s="13"/>
      <c r="D3071" s="76"/>
      <c r="E3071" s="75"/>
      <c r="F3071" s="15"/>
      <c r="G3071" s="78"/>
      <c r="H3071" s="15"/>
      <c r="I3071" s="15"/>
      <c r="J3071" s="77"/>
      <c r="K3071" s="4"/>
      <c r="L3071" s="4"/>
      <c r="M3071" s="4"/>
      <c r="N3071" s="185"/>
      <c r="O3071" s="4"/>
      <c r="P3071" s="4"/>
      <c r="Q3071" s="4"/>
      <c r="R3071" s="4"/>
      <c r="S3071" s="4"/>
      <c r="T3071" s="4"/>
      <c r="U3071" s="4"/>
      <c r="V3071" s="4"/>
      <c r="W3071" s="185"/>
      <c r="X3071" s="4"/>
      <c r="Y3071" s="4"/>
      <c r="Z3071" s="4"/>
      <c r="AA3071" s="4"/>
      <c r="AB3071" s="4"/>
      <c r="AC3071" s="4"/>
      <c r="AD3071" s="4"/>
      <c r="AE3071" s="236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5">
        <f ca="1">COUNTIFS(INDIRECT(Data!$J$2),"&lt;&gt;")</f>
        <v>0</v>
      </c>
      <c r="AQ3071" s="45">
        <f ca="1">COUNTIFS(INDIRECT(Data!$J$2),"P")</f>
        <v>0</v>
      </c>
      <c r="AR3071" s="45">
        <f ca="1">COUNTIFS(INDIRECT(Data!$J$2),"A")</f>
        <v>0</v>
      </c>
      <c r="AS3071" s="46">
        <f ca="1">COUNTIFS(INDIRECT(Data!$J$2),"L")</f>
        <v>0</v>
      </c>
      <c r="AT3071" s="47" t="str">
        <f ca="1">IFERROR(Attd_Sheet[[#This Row],[Classes Attended]]/Attd_Sheet[[#This Row],[Column1]],"")</f>
        <v/>
      </c>
      <c r="AU3071" s="26"/>
    </row>
    <row r="3072" spans="1:47" hidden="1" x14ac:dyDescent="0.25">
      <c r="A3072" s="42">
        <f>COUNTIFS(Attd_Sheet[Student ID],Attd_Sheet[[#This Row],[Student ID]])</f>
        <v>0</v>
      </c>
      <c r="B3072" s="13"/>
      <c r="C3072" s="13"/>
      <c r="D3072" s="76"/>
      <c r="E3072" s="75"/>
      <c r="F3072" s="15"/>
      <c r="G3072" s="78"/>
      <c r="H3072" s="15"/>
      <c r="I3072" s="15"/>
      <c r="J3072" s="77"/>
      <c r="K3072" s="4"/>
      <c r="L3072" s="4"/>
      <c r="M3072" s="4"/>
      <c r="N3072" s="185"/>
      <c r="O3072" s="4"/>
      <c r="P3072" s="4"/>
      <c r="Q3072" s="4"/>
      <c r="R3072" s="4"/>
      <c r="S3072" s="4"/>
      <c r="T3072" s="4"/>
      <c r="U3072" s="4"/>
      <c r="V3072" s="4"/>
      <c r="W3072" s="185"/>
      <c r="X3072" s="4"/>
      <c r="Y3072" s="4"/>
      <c r="Z3072" s="4"/>
      <c r="AA3072" s="4"/>
      <c r="AB3072" s="4"/>
      <c r="AC3072" s="4"/>
      <c r="AD3072" s="4"/>
      <c r="AE3072" s="236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5">
        <f ca="1">COUNTIFS(INDIRECT(Data!$J$2),"&lt;&gt;")</f>
        <v>0</v>
      </c>
      <c r="AQ3072" s="45">
        <f ca="1">COUNTIFS(INDIRECT(Data!$J$2),"P")</f>
        <v>0</v>
      </c>
      <c r="AR3072" s="45">
        <f ca="1">COUNTIFS(INDIRECT(Data!$J$2),"A")</f>
        <v>0</v>
      </c>
      <c r="AS3072" s="46">
        <f ca="1">COUNTIFS(INDIRECT(Data!$J$2),"L")</f>
        <v>0</v>
      </c>
      <c r="AT3072" s="47" t="str">
        <f ca="1">IFERROR(Attd_Sheet[[#This Row],[Classes Attended]]/Attd_Sheet[[#This Row],[Column1]],"")</f>
        <v/>
      </c>
      <c r="AU3072" s="26"/>
    </row>
    <row r="3073" spans="1:47" hidden="1" x14ac:dyDescent="0.25">
      <c r="A3073" s="42">
        <f>COUNTIFS(Attd_Sheet[Student ID],Attd_Sheet[[#This Row],[Student ID]])</f>
        <v>0</v>
      </c>
      <c r="B3073" s="13"/>
      <c r="C3073" s="13"/>
      <c r="D3073" s="76"/>
      <c r="E3073" s="75"/>
      <c r="F3073" s="15"/>
      <c r="G3073" s="78"/>
      <c r="H3073" s="15"/>
      <c r="I3073" s="15"/>
      <c r="J3073" s="77"/>
      <c r="K3073" s="4"/>
      <c r="L3073" s="4"/>
      <c r="M3073" s="4"/>
      <c r="N3073" s="185"/>
      <c r="O3073" s="4"/>
      <c r="P3073" s="4"/>
      <c r="Q3073" s="4"/>
      <c r="R3073" s="4"/>
      <c r="S3073" s="4"/>
      <c r="T3073" s="4"/>
      <c r="U3073" s="4"/>
      <c r="V3073" s="4"/>
      <c r="W3073" s="185"/>
      <c r="X3073" s="4"/>
      <c r="Y3073" s="4"/>
      <c r="Z3073" s="4"/>
      <c r="AA3073" s="4"/>
      <c r="AB3073" s="4"/>
      <c r="AC3073" s="4"/>
      <c r="AD3073" s="4"/>
      <c r="AE3073" s="236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5">
        <f ca="1">COUNTIFS(INDIRECT(Data!$J$2),"&lt;&gt;")</f>
        <v>0</v>
      </c>
      <c r="AQ3073" s="45">
        <f ca="1">COUNTIFS(INDIRECT(Data!$J$2),"P")</f>
        <v>0</v>
      </c>
      <c r="AR3073" s="45">
        <f ca="1">COUNTIFS(INDIRECT(Data!$J$2),"A")</f>
        <v>0</v>
      </c>
      <c r="AS3073" s="46">
        <f ca="1">COUNTIFS(INDIRECT(Data!$J$2),"L")</f>
        <v>0</v>
      </c>
      <c r="AT3073" s="47" t="str">
        <f ca="1">IFERROR(Attd_Sheet[[#This Row],[Classes Attended]]/Attd_Sheet[[#This Row],[Column1]],"")</f>
        <v/>
      </c>
      <c r="AU3073" s="26"/>
    </row>
    <row r="3074" spans="1:47" hidden="1" x14ac:dyDescent="0.25">
      <c r="A3074" s="42">
        <f>COUNTIFS(Attd_Sheet[Student ID],Attd_Sheet[[#This Row],[Student ID]])</f>
        <v>0</v>
      </c>
      <c r="B3074" s="13"/>
      <c r="C3074" s="13"/>
      <c r="D3074" s="76"/>
      <c r="E3074" s="75"/>
      <c r="F3074" s="15"/>
      <c r="G3074" s="78"/>
      <c r="H3074" s="15"/>
      <c r="I3074" s="15"/>
      <c r="J3074" s="77"/>
      <c r="K3074" s="4"/>
      <c r="L3074" s="4"/>
      <c r="M3074" s="4"/>
      <c r="N3074" s="185"/>
      <c r="O3074" s="4"/>
      <c r="P3074" s="4"/>
      <c r="Q3074" s="4"/>
      <c r="R3074" s="4"/>
      <c r="S3074" s="4"/>
      <c r="T3074" s="4"/>
      <c r="U3074" s="4"/>
      <c r="V3074" s="4"/>
      <c r="W3074" s="185"/>
      <c r="X3074" s="4"/>
      <c r="Y3074" s="4"/>
      <c r="Z3074" s="4"/>
      <c r="AA3074" s="4"/>
      <c r="AB3074" s="4"/>
      <c r="AC3074" s="4"/>
      <c r="AD3074" s="4"/>
      <c r="AE3074" s="236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5">
        <f ca="1">COUNTIFS(INDIRECT(Data!$J$2),"&lt;&gt;")</f>
        <v>0</v>
      </c>
      <c r="AQ3074" s="45">
        <f ca="1">COUNTIFS(INDIRECT(Data!$J$2),"P")</f>
        <v>0</v>
      </c>
      <c r="AR3074" s="45">
        <f ca="1">COUNTIFS(INDIRECT(Data!$J$2),"A")</f>
        <v>0</v>
      </c>
      <c r="AS3074" s="46">
        <f ca="1">COUNTIFS(INDIRECT(Data!$J$2),"L")</f>
        <v>0</v>
      </c>
      <c r="AT3074" s="47" t="str">
        <f ca="1">IFERROR(Attd_Sheet[[#This Row],[Classes Attended]]/Attd_Sheet[[#This Row],[Column1]],"")</f>
        <v/>
      </c>
      <c r="AU3074" s="26"/>
    </row>
    <row r="3075" spans="1:47" hidden="1" x14ac:dyDescent="0.25">
      <c r="A3075" s="42">
        <f>COUNTIFS(Attd_Sheet[Student ID],Attd_Sheet[[#This Row],[Student ID]])</f>
        <v>0</v>
      </c>
      <c r="B3075" s="13"/>
      <c r="C3075" s="13"/>
      <c r="D3075" s="76"/>
      <c r="E3075" s="75"/>
      <c r="F3075" s="15"/>
      <c r="G3075" s="78"/>
      <c r="H3075" s="15"/>
      <c r="I3075" s="15"/>
      <c r="J3075" s="77"/>
      <c r="K3075" s="4"/>
      <c r="L3075" s="4"/>
      <c r="M3075" s="4"/>
      <c r="N3075" s="185"/>
      <c r="O3075" s="4"/>
      <c r="P3075" s="4"/>
      <c r="Q3075" s="4"/>
      <c r="R3075" s="4"/>
      <c r="S3075" s="4"/>
      <c r="T3075" s="4"/>
      <c r="U3075" s="4"/>
      <c r="V3075" s="4"/>
      <c r="W3075" s="185"/>
      <c r="X3075" s="4"/>
      <c r="Y3075" s="4"/>
      <c r="Z3075" s="4"/>
      <c r="AA3075" s="4"/>
      <c r="AB3075" s="4"/>
      <c r="AC3075" s="4"/>
      <c r="AD3075" s="4"/>
      <c r="AE3075" s="236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5">
        <f ca="1">COUNTIFS(INDIRECT(Data!$J$2),"&lt;&gt;")</f>
        <v>0</v>
      </c>
      <c r="AQ3075" s="45">
        <f ca="1">COUNTIFS(INDIRECT(Data!$J$2),"P")</f>
        <v>0</v>
      </c>
      <c r="AR3075" s="45">
        <f ca="1">COUNTIFS(INDIRECT(Data!$J$2),"A")</f>
        <v>0</v>
      </c>
      <c r="AS3075" s="46">
        <f ca="1">COUNTIFS(INDIRECT(Data!$J$2),"L")</f>
        <v>0</v>
      </c>
      <c r="AT3075" s="47" t="str">
        <f ca="1">IFERROR(Attd_Sheet[[#This Row],[Classes Attended]]/Attd_Sheet[[#This Row],[Column1]],"")</f>
        <v/>
      </c>
      <c r="AU3075" s="26"/>
    </row>
    <row r="3076" spans="1:47" hidden="1" x14ac:dyDescent="0.25">
      <c r="A3076" s="42">
        <f>COUNTIFS(Attd_Sheet[Student ID],Attd_Sheet[[#This Row],[Student ID]])</f>
        <v>0</v>
      </c>
      <c r="B3076" s="13"/>
      <c r="C3076" s="13"/>
      <c r="D3076" s="76"/>
      <c r="E3076" s="75"/>
      <c r="F3076" s="15"/>
      <c r="G3076" s="78"/>
      <c r="H3076" s="15"/>
      <c r="I3076" s="15"/>
      <c r="J3076" s="77"/>
      <c r="K3076" s="4"/>
      <c r="L3076" s="4"/>
      <c r="M3076" s="4"/>
      <c r="N3076" s="185"/>
      <c r="O3076" s="4"/>
      <c r="P3076" s="4"/>
      <c r="Q3076" s="4"/>
      <c r="R3076" s="4"/>
      <c r="S3076" s="4"/>
      <c r="T3076" s="4"/>
      <c r="U3076" s="4"/>
      <c r="V3076" s="4"/>
      <c r="W3076" s="185"/>
      <c r="X3076" s="4"/>
      <c r="Y3076" s="4"/>
      <c r="Z3076" s="4"/>
      <c r="AA3076" s="4"/>
      <c r="AB3076" s="4"/>
      <c r="AC3076" s="4"/>
      <c r="AD3076" s="4"/>
      <c r="AE3076" s="236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5">
        <f ca="1">COUNTIFS(INDIRECT(Data!$J$2),"&lt;&gt;")</f>
        <v>0</v>
      </c>
      <c r="AQ3076" s="45">
        <f ca="1">COUNTIFS(INDIRECT(Data!$J$2),"P")</f>
        <v>0</v>
      </c>
      <c r="AR3076" s="45">
        <f ca="1">COUNTIFS(INDIRECT(Data!$J$2),"A")</f>
        <v>0</v>
      </c>
      <c r="AS3076" s="46">
        <f ca="1">COUNTIFS(INDIRECT(Data!$J$2),"L")</f>
        <v>0</v>
      </c>
      <c r="AT3076" s="47" t="str">
        <f ca="1">IFERROR(Attd_Sheet[[#This Row],[Classes Attended]]/Attd_Sheet[[#This Row],[Column1]],"")</f>
        <v/>
      </c>
      <c r="AU3076" s="26"/>
    </row>
    <row r="3077" spans="1:47" hidden="1" x14ac:dyDescent="0.25">
      <c r="A3077" s="42">
        <f>COUNTIFS(Attd_Sheet[Student ID],Attd_Sheet[[#This Row],[Student ID]])</f>
        <v>0</v>
      </c>
      <c r="B3077" s="13"/>
      <c r="C3077" s="13"/>
      <c r="D3077" s="76"/>
      <c r="E3077" s="75"/>
      <c r="F3077" s="15"/>
      <c r="G3077" s="78"/>
      <c r="H3077" s="15"/>
      <c r="I3077" s="15"/>
      <c r="J3077" s="77"/>
      <c r="K3077" s="4"/>
      <c r="L3077" s="4"/>
      <c r="M3077" s="4"/>
      <c r="N3077" s="185"/>
      <c r="O3077" s="4"/>
      <c r="P3077" s="4"/>
      <c r="Q3077" s="4"/>
      <c r="R3077" s="4"/>
      <c r="S3077" s="4"/>
      <c r="T3077" s="4"/>
      <c r="U3077" s="4"/>
      <c r="V3077" s="4"/>
      <c r="W3077" s="185"/>
      <c r="X3077" s="4"/>
      <c r="Y3077" s="4"/>
      <c r="Z3077" s="4"/>
      <c r="AA3077" s="4"/>
      <c r="AB3077" s="4"/>
      <c r="AC3077" s="4"/>
      <c r="AD3077" s="4"/>
      <c r="AE3077" s="236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5">
        <f ca="1">COUNTIFS(INDIRECT(Data!$J$2),"&lt;&gt;")</f>
        <v>0</v>
      </c>
      <c r="AQ3077" s="45">
        <f ca="1">COUNTIFS(INDIRECT(Data!$J$2),"P")</f>
        <v>0</v>
      </c>
      <c r="AR3077" s="45">
        <f ca="1">COUNTIFS(INDIRECT(Data!$J$2),"A")</f>
        <v>0</v>
      </c>
      <c r="AS3077" s="46">
        <f ca="1">COUNTIFS(INDIRECT(Data!$J$2),"L")</f>
        <v>0</v>
      </c>
      <c r="AT3077" s="47" t="str">
        <f ca="1">IFERROR(Attd_Sheet[[#This Row],[Classes Attended]]/Attd_Sheet[[#This Row],[Column1]],"")</f>
        <v/>
      </c>
      <c r="AU3077" s="26"/>
    </row>
    <row r="3078" spans="1:47" hidden="1" x14ac:dyDescent="0.25">
      <c r="A3078" s="42">
        <f>COUNTIFS(Attd_Sheet[Student ID],Attd_Sheet[[#This Row],[Student ID]])</f>
        <v>0</v>
      </c>
      <c r="B3078" s="13"/>
      <c r="C3078" s="13"/>
      <c r="D3078" s="76"/>
      <c r="E3078" s="75"/>
      <c r="F3078" s="15"/>
      <c r="G3078" s="78"/>
      <c r="H3078" s="15"/>
      <c r="I3078" s="15"/>
      <c r="J3078" s="77"/>
      <c r="K3078" s="4"/>
      <c r="L3078" s="4"/>
      <c r="M3078" s="4"/>
      <c r="N3078" s="185"/>
      <c r="O3078" s="4"/>
      <c r="P3078" s="4"/>
      <c r="Q3078" s="4"/>
      <c r="R3078" s="4"/>
      <c r="S3078" s="4"/>
      <c r="T3078" s="4"/>
      <c r="U3078" s="4"/>
      <c r="V3078" s="4"/>
      <c r="W3078" s="185"/>
      <c r="X3078" s="4"/>
      <c r="Y3078" s="4"/>
      <c r="Z3078" s="4"/>
      <c r="AA3078" s="4"/>
      <c r="AB3078" s="4"/>
      <c r="AC3078" s="4"/>
      <c r="AD3078" s="4"/>
      <c r="AE3078" s="236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5">
        <f ca="1">COUNTIFS(INDIRECT(Data!$J$2),"&lt;&gt;")</f>
        <v>0</v>
      </c>
      <c r="AQ3078" s="45">
        <f ca="1">COUNTIFS(INDIRECT(Data!$J$2),"P")</f>
        <v>0</v>
      </c>
      <c r="AR3078" s="45">
        <f ca="1">COUNTIFS(INDIRECT(Data!$J$2),"A")</f>
        <v>0</v>
      </c>
      <c r="AS3078" s="46">
        <f ca="1">COUNTIFS(INDIRECT(Data!$J$2),"L")</f>
        <v>0</v>
      </c>
      <c r="AT3078" s="47" t="str">
        <f ca="1">IFERROR(Attd_Sheet[[#This Row],[Classes Attended]]/Attd_Sheet[[#This Row],[Column1]],"")</f>
        <v/>
      </c>
      <c r="AU3078" s="26"/>
    </row>
    <row r="3079" spans="1:47" hidden="1" x14ac:dyDescent="0.25">
      <c r="A3079" s="42">
        <f>COUNTIFS(Attd_Sheet[Student ID],Attd_Sheet[[#This Row],[Student ID]])</f>
        <v>0</v>
      </c>
      <c r="B3079" s="13"/>
      <c r="C3079" s="13"/>
      <c r="D3079" s="76"/>
      <c r="E3079" s="75"/>
      <c r="F3079" s="15"/>
      <c r="G3079" s="78"/>
      <c r="H3079" s="15"/>
      <c r="I3079" s="15"/>
      <c r="J3079" s="77"/>
      <c r="K3079" s="4"/>
      <c r="L3079" s="4"/>
      <c r="M3079" s="4"/>
      <c r="N3079" s="185"/>
      <c r="O3079" s="4"/>
      <c r="P3079" s="4"/>
      <c r="Q3079" s="4"/>
      <c r="R3079" s="4"/>
      <c r="S3079" s="4"/>
      <c r="T3079" s="4"/>
      <c r="U3079" s="4"/>
      <c r="V3079" s="4"/>
      <c r="W3079" s="185"/>
      <c r="X3079" s="4"/>
      <c r="Y3079" s="4"/>
      <c r="Z3079" s="4"/>
      <c r="AA3079" s="4"/>
      <c r="AB3079" s="4"/>
      <c r="AC3079" s="4"/>
      <c r="AD3079" s="4"/>
      <c r="AE3079" s="236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5">
        <f ca="1">COUNTIFS(INDIRECT(Data!$J$2),"&lt;&gt;")</f>
        <v>0</v>
      </c>
      <c r="AQ3079" s="45">
        <f ca="1">COUNTIFS(INDIRECT(Data!$J$2),"P")</f>
        <v>0</v>
      </c>
      <c r="AR3079" s="45">
        <f ca="1">COUNTIFS(INDIRECT(Data!$J$2),"A")</f>
        <v>0</v>
      </c>
      <c r="AS3079" s="46">
        <f ca="1">COUNTIFS(INDIRECT(Data!$J$2),"L")</f>
        <v>0</v>
      </c>
      <c r="AT3079" s="47" t="str">
        <f ca="1">IFERROR(Attd_Sheet[[#This Row],[Classes Attended]]/Attd_Sheet[[#This Row],[Column1]],"")</f>
        <v/>
      </c>
      <c r="AU3079" s="26"/>
    </row>
    <row r="3080" spans="1:47" hidden="1" x14ac:dyDescent="0.25">
      <c r="A3080" s="42">
        <f>COUNTIFS(Attd_Sheet[Student ID],Attd_Sheet[[#This Row],[Student ID]])</f>
        <v>0</v>
      </c>
      <c r="B3080" s="13"/>
      <c r="C3080" s="13"/>
      <c r="D3080" s="76"/>
      <c r="E3080" s="75"/>
      <c r="F3080" s="15"/>
      <c r="G3080" s="78"/>
      <c r="H3080" s="15"/>
      <c r="I3080" s="15"/>
      <c r="J3080" s="77"/>
      <c r="K3080" s="4"/>
      <c r="L3080" s="4"/>
      <c r="M3080" s="4"/>
      <c r="N3080" s="185"/>
      <c r="O3080" s="4"/>
      <c r="P3080" s="4"/>
      <c r="Q3080" s="4"/>
      <c r="R3080" s="4"/>
      <c r="S3080" s="4"/>
      <c r="T3080" s="4"/>
      <c r="U3080" s="4"/>
      <c r="V3080" s="4"/>
      <c r="W3080" s="185"/>
      <c r="X3080" s="4"/>
      <c r="Y3080" s="4"/>
      <c r="Z3080" s="4"/>
      <c r="AA3080" s="4"/>
      <c r="AB3080" s="4"/>
      <c r="AC3080" s="4"/>
      <c r="AD3080" s="4"/>
      <c r="AE3080" s="236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5">
        <f ca="1">COUNTIFS(INDIRECT(Data!$J$2),"&lt;&gt;")</f>
        <v>0</v>
      </c>
      <c r="AQ3080" s="45">
        <f ca="1">COUNTIFS(INDIRECT(Data!$J$2),"P")</f>
        <v>0</v>
      </c>
      <c r="AR3080" s="45">
        <f ca="1">COUNTIFS(INDIRECT(Data!$J$2),"A")</f>
        <v>0</v>
      </c>
      <c r="AS3080" s="46">
        <f ca="1">COUNTIFS(INDIRECT(Data!$J$2),"L")</f>
        <v>0</v>
      </c>
      <c r="AT3080" s="47" t="str">
        <f ca="1">IFERROR(Attd_Sheet[[#This Row],[Classes Attended]]/Attd_Sheet[[#This Row],[Column1]],"")</f>
        <v/>
      </c>
      <c r="AU3080" s="26"/>
    </row>
    <row r="3081" spans="1:47" hidden="1" x14ac:dyDescent="0.25">
      <c r="A3081" s="42">
        <f>COUNTIFS(Attd_Sheet[Student ID],Attd_Sheet[[#This Row],[Student ID]])</f>
        <v>0</v>
      </c>
      <c r="B3081" s="13"/>
      <c r="C3081" s="13"/>
      <c r="D3081" s="76"/>
      <c r="E3081" s="75"/>
      <c r="F3081" s="15"/>
      <c r="G3081" s="78"/>
      <c r="H3081" s="15"/>
      <c r="I3081" s="15"/>
      <c r="J3081" s="77"/>
      <c r="K3081" s="4"/>
      <c r="L3081" s="4"/>
      <c r="M3081" s="4"/>
      <c r="N3081" s="185"/>
      <c r="O3081" s="4"/>
      <c r="P3081" s="4"/>
      <c r="Q3081" s="4"/>
      <c r="R3081" s="4"/>
      <c r="S3081" s="4"/>
      <c r="T3081" s="4"/>
      <c r="U3081" s="4"/>
      <c r="V3081" s="4"/>
      <c r="W3081" s="185"/>
      <c r="X3081" s="4"/>
      <c r="Y3081" s="4"/>
      <c r="Z3081" s="4"/>
      <c r="AA3081" s="4"/>
      <c r="AB3081" s="4"/>
      <c r="AC3081" s="4"/>
      <c r="AD3081" s="4"/>
      <c r="AE3081" s="236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5">
        <f ca="1">COUNTIFS(INDIRECT(Data!$J$2),"&lt;&gt;")</f>
        <v>0</v>
      </c>
      <c r="AQ3081" s="45">
        <f ca="1">COUNTIFS(INDIRECT(Data!$J$2),"P")</f>
        <v>0</v>
      </c>
      <c r="AR3081" s="45">
        <f ca="1">COUNTIFS(INDIRECT(Data!$J$2),"A")</f>
        <v>0</v>
      </c>
      <c r="AS3081" s="46">
        <f ca="1">COUNTIFS(INDIRECT(Data!$J$2),"L")</f>
        <v>0</v>
      </c>
      <c r="AT3081" s="47" t="str">
        <f ca="1">IFERROR(Attd_Sheet[[#This Row],[Classes Attended]]/Attd_Sheet[[#This Row],[Column1]],"")</f>
        <v/>
      </c>
      <c r="AU3081" s="26"/>
    </row>
    <row r="3082" spans="1:47" hidden="1" x14ac:dyDescent="0.25">
      <c r="A3082" s="42">
        <f>COUNTIFS(Attd_Sheet[Student ID],Attd_Sheet[[#This Row],[Student ID]])</f>
        <v>0</v>
      </c>
      <c r="B3082" s="13"/>
      <c r="C3082" s="13"/>
      <c r="D3082" s="76"/>
      <c r="E3082" s="75"/>
      <c r="F3082" s="15"/>
      <c r="G3082" s="78"/>
      <c r="H3082" s="15"/>
      <c r="I3082" s="15"/>
      <c r="J3082" s="77"/>
      <c r="K3082" s="4"/>
      <c r="L3082" s="4"/>
      <c r="M3082" s="4"/>
      <c r="N3082" s="185"/>
      <c r="O3082" s="4"/>
      <c r="P3082" s="4"/>
      <c r="Q3082" s="4"/>
      <c r="R3082" s="4"/>
      <c r="S3082" s="4"/>
      <c r="T3082" s="4"/>
      <c r="U3082" s="4"/>
      <c r="V3082" s="4"/>
      <c r="W3082" s="185"/>
      <c r="X3082" s="4"/>
      <c r="Y3082" s="4"/>
      <c r="Z3082" s="4"/>
      <c r="AA3082" s="4"/>
      <c r="AB3082" s="4"/>
      <c r="AC3082" s="4"/>
      <c r="AD3082" s="4"/>
      <c r="AE3082" s="236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5">
        <f ca="1">COUNTIFS(INDIRECT(Data!$J$2),"&lt;&gt;")</f>
        <v>0</v>
      </c>
      <c r="AQ3082" s="45">
        <f ca="1">COUNTIFS(INDIRECT(Data!$J$2),"P")</f>
        <v>0</v>
      </c>
      <c r="AR3082" s="45">
        <f ca="1">COUNTIFS(INDIRECT(Data!$J$2),"A")</f>
        <v>0</v>
      </c>
      <c r="AS3082" s="46">
        <f ca="1">COUNTIFS(INDIRECT(Data!$J$2),"L")</f>
        <v>0</v>
      </c>
      <c r="AT3082" s="47" t="str">
        <f ca="1">IFERROR(Attd_Sheet[[#This Row],[Classes Attended]]/Attd_Sheet[[#This Row],[Column1]],"")</f>
        <v/>
      </c>
      <c r="AU3082" s="26"/>
    </row>
    <row r="3083" spans="1:47" hidden="1" x14ac:dyDescent="0.25">
      <c r="A3083" s="42">
        <f>COUNTIFS(Attd_Sheet[Student ID],Attd_Sheet[[#This Row],[Student ID]])</f>
        <v>0</v>
      </c>
      <c r="B3083" s="13"/>
      <c r="C3083" s="13"/>
      <c r="D3083" s="76"/>
      <c r="E3083" s="75"/>
      <c r="F3083" s="15"/>
      <c r="G3083" s="78"/>
      <c r="H3083" s="15"/>
      <c r="I3083" s="15"/>
      <c r="J3083" s="77"/>
      <c r="K3083" s="4"/>
      <c r="L3083" s="4"/>
      <c r="M3083" s="4"/>
      <c r="N3083" s="185"/>
      <c r="O3083" s="4"/>
      <c r="P3083" s="4"/>
      <c r="Q3083" s="4"/>
      <c r="R3083" s="4"/>
      <c r="S3083" s="4"/>
      <c r="T3083" s="4"/>
      <c r="U3083" s="4"/>
      <c r="V3083" s="4"/>
      <c r="W3083" s="185"/>
      <c r="X3083" s="4"/>
      <c r="Y3083" s="4"/>
      <c r="Z3083" s="4"/>
      <c r="AA3083" s="4"/>
      <c r="AB3083" s="4"/>
      <c r="AC3083" s="4"/>
      <c r="AD3083" s="4"/>
      <c r="AE3083" s="236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5">
        <f ca="1">COUNTIFS(INDIRECT(Data!$J$2),"&lt;&gt;")</f>
        <v>0</v>
      </c>
      <c r="AQ3083" s="45">
        <f ca="1">COUNTIFS(INDIRECT(Data!$J$2),"P")</f>
        <v>0</v>
      </c>
      <c r="AR3083" s="45">
        <f ca="1">COUNTIFS(INDIRECT(Data!$J$2),"A")</f>
        <v>0</v>
      </c>
      <c r="AS3083" s="46">
        <f ca="1">COUNTIFS(INDIRECT(Data!$J$2),"L")</f>
        <v>0</v>
      </c>
      <c r="AT3083" s="47" t="str">
        <f ca="1">IFERROR(Attd_Sheet[[#This Row],[Classes Attended]]/Attd_Sheet[[#This Row],[Column1]],"")</f>
        <v/>
      </c>
      <c r="AU3083" s="26"/>
    </row>
    <row r="3084" spans="1:47" hidden="1" x14ac:dyDescent="0.25">
      <c r="A3084" s="42">
        <f>COUNTIFS(Attd_Sheet[Student ID],Attd_Sheet[[#This Row],[Student ID]])</f>
        <v>0</v>
      </c>
      <c r="B3084" s="13"/>
      <c r="C3084" s="13"/>
      <c r="D3084" s="76"/>
      <c r="E3084" s="75"/>
      <c r="F3084" s="15"/>
      <c r="G3084" s="78"/>
      <c r="H3084" s="15"/>
      <c r="I3084" s="15"/>
      <c r="J3084" s="77"/>
      <c r="K3084" s="4"/>
      <c r="L3084" s="4"/>
      <c r="M3084" s="4"/>
      <c r="N3084" s="185"/>
      <c r="O3084" s="4"/>
      <c r="P3084" s="4"/>
      <c r="Q3084" s="4"/>
      <c r="R3084" s="4"/>
      <c r="S3084" s="4"/>
      <c r="T3084" s="4"/>
      <c r="U3084" s="4"/>
      <c r="V3084" s="4"/>
      <c r="W3084" s="185"/>
      <c r="X3084" s="4"/>
      <c r="Y3084" s="4"/>
      <c r="Z3084" s="4"/>
      <c r="AA3084" s="4"/>
      <c r="AB3084" s="4"/>
      <c r="AC3084" s="4"/>
      <c r="AD3084" s="4"/>
      <c r="AE3084" s="236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5">
        <f ca="1">COUNTIFS(INDIRECT(Data!$J$2),"&lt;&gt;")</f>
        <v>0</v>
      </c>
      <c r="AQ3084" s="45">
        <f ca="1">COUNTIFS(INDIRECT(Data!$J$2),"P")</f>
        <v>0</v>
      </c>
      <c r="AR3084" s="45">
        <f ca="1">COUNTIFS(INDIRECT(Data!$J$2),"A")</f>
        <v>0</v>
      </c>
      <c r="AS3084" s="46">
        <f ca="1">COUNTIFS(INDIRECT(Data!$J$2),"L")</f>
        <v>0</v>
      </c>
      <c r="AT3084" s="47" t="str">
        <f ca="1">IFERROR(Attd_Sheet[[#This Row],[Classes Attended]]/Attd_Sheet[[#This Row],[Column1]],"")</f>
        <v/>
      </c>
      <c r="AU3084" s="26"/>
    </row>
    <row r="3085" spans="1:47" hidden="1" x14ac:dyDescent="0.25">
      <c r="A3085" s="42">
        <f>COUNTIFS(Attd_Sheet[Student ID],Attd_Sheet[[#This Row],[Student ID]])</f>
        <v>0</v>
      </c>
      <c r="B3085" s="13"/>
      <c r="C3085" s="13"/>
      <c r="D3085" s="76"/>
      <c r="E3085" s="75"/>
      <c r="F3085" s="15"/>
      <c r="G3085" s="78"/>
      <c r="H3085" s="15"/>
      <c r="I3085" s="15"/>
      <c r="J3085" s="77"/>
      <c r="K3085" s="4"/>
      <c r="L3085" s="4"/>
      <c r="M3085" s="4"/>
      <c r="N3085" s="185"/>
      <c r="O3085" s="4"/>
      <c r="P3085" s="4"/>
      <c r="Q3085" s="4"/>
      <c r="R3085" s="4"/>
      <c r="S3085" s="4"/>
      <c r="T3085" s="4"/>
      <c r="U3085" s="4"/>
      <c r="V3085" s="4"/>
      <c r="W3085" s="185"/>
      <c r="X3085" s="4"/>
      <c r="Y3085" s="4"/>
      <c r="Z3085" s="4"/>
      <c r="AA3085" s="4"/>
      <c r="AB3085" s="4"/>
      <c r="AC3085" s="4"/>
      <c r="AD3085" s="4"/>
      <c r="AE3085" s="236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5">
        <f ca="1">COUNTIFS(INDIRECT(Data!$J$2),"&lt;&gt;")</f>
        <v>0</v>
      </c>
      <c r="AQ3085" s="45">
        <f ca="1">COUNTIFS(INDIRECT(Data!$J$2),"P")</f>
        <v>0</v>
      </c>
      <c r="AR3085" s="45">
        <f ca="1">COUNTIFS(INDIRECT(Data!$J$2),"A")</f>
        <v>0</v>
      </c>
      <c r="AS3085" s="46">
        <f ca="1">COUNTIFS(INDIRECT(Data!$J$2),"L")</f>
        <v>0</v>
      </c>
      <c r="AT3085" s="47" t="str">
        <f ca="1">IFERROR(Attd_Sheet[[#This Row],[Classes Attended]]/Attd_Sheet[[#This Row],[Column1]],"")</f>
        <v/>
      </c>
      <c r="AU3085" s="26"/>
    </row>
    <row r="3086" spans="1:47" hidden="1" x14ac:dyDescent="0.25">
      <c r="A3086" s="42">
        <f>COUNTIFS(Attd_Sheet[Student ID],Attd_Sheet[[#This Row],[Student ID]])</f>
        <v>0</v>
      </c>
      <c r="B3086" s="13"/>
      <c r="C3086" s="13"/>
      <c r="D3086" s="76"/>
      <c r="E3086" s="75"/>
      <c r="F3086" s="15"/>
      <c r="G3086" s="78"/>
      <c r="H3086" s="15"/>
      <c r="I3086" s="15"/>
      <c r="J3086" s="77"/>
      <c r="K3086" s="4"/>
      <c r="L3086" s="4"/>
      <c r="M3086" s="4"/>
      <c r="N3086" s="185"/>
      <c r="O3086" s="4"/>
      <c r="P3086" s="4"/>
      <c r="Q3086" s="4"/>
      <c r="R3086" s="4"/>
      <c r="S3086" s="4"/>
      <c r="T3086" s="4"/>
      <c r="U3086" s="4"/>
      <c r="V3086" s="4"/>
      <c r="W3086" s="185"/>
      <c r="X3086" s="4"/>
      <c r="Y3086" s="4"/>
      <c r="Z3086" s="4"/>
      <c r="AA3086" s="4"/>
      <c r="AB3086" s="4"/>
      <c r="AC3086" s="4"/>
      <c r="AD3086" s="4"/>
      <c r="AE3086" s="236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5">
        <f ca="1">COUNTIFS(INDIRECT(Data!$J$2),"&lt;&gt;")</f>
        <v>0</v>
      </c>
      <c r="AQ3086" s="45">
        <f ca="1">COUNTIFS(INDIRECT(Data!$J$2),"P")</f>
        <v>0</v>
      </c>
      <c r="AR3086" s="45">
        <f ca="1">COUNTIFS(INDIRECT(Data!$J$2),"A")</f>
        <v>0</v>
      </c>
      <c r="AS3086" s="46">
        <f ca="1">COUNTIFS(INDIRECT(Data!$J$2),"L")</f>
        <v>0</v>
      </c>
      <c r="AT3086" s="47" t="str">
        <f ca="1">IFERROR(Attd_Sheet[[#This Row],[Classes Attended]]/Attd_Sheet[[#This Row],[Column1]],"")</f>
        <v/>
      </c>
      <c r="AU3086" s="26"/>
    </row>
    <row r="3087" spans="1:47" hidden="1" x14ac:dyDescent="0.25">
      <c r="A3087" s="42">
        <f>COUNTIFS(Attd_Sheet[Student ID],Attd_Sheet[[#This Row],[Student ID]])</f>
        <v>0</v>
      </c>
      <c r="B3087" s="13"/>
      <c r="C3087" s="13"/>
      <c r="D3087" s="76"/>
      <c r="E3087" s="75"/>
      <c r="F3087" s="15"/>
      <c r="G3087" s="78"/>
      <c r="H3087" s="15"/>
      <c r="I3087" s="15"/>
      <c r="J3087" s="77"/>
      <c r="K3087" s="4"/>
      <c r="L3087" s="4"/>
      <c r="M3087" s="4"/>
      <c r="N3087" s="185"/>
      <c r="O3087" s="4"/>
      <c r="P3087" s="4"/>
      <c r="Q3087" s="4"/>
      <c r="R3087" s="4"/>
      <c r="S3087" s="4"/>
      <c r="T3087" s="4"/>
      <c r="U3087" s="4"/>
      <c r="V3087" s="4"/>
      <c r="W3087" s="185"/>
      <c r="X3087" s="4"/>
      <c r="Y3087" s="4"/>
      <c r="Z3087" s="4"/>
      <c r="AA3087" s="4"/>
      <c r="AB3087" s="4"/>
      <c r="AC3087" s="4"/>
      <c r="AD3087" s="4"/>
      <c r="AE3087" s="236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5">
        <f ca="1">COUNTIFS(INDIRECT(Data!$J$2),"&lt;&gt;")</f>
        <v>0</v>
      </c>
      <c r="AQ3087" s="45">
        <f ca="1">COUNTIFS(INDIRECT(Data!$J$2),"P")</f>
        <v>0</v>
      </c>
      <c r="AR3087" s="45">
        <f ca="1">COUNTIFS(INDIRECT(Data!$J$2),"A")</f>
        <v>0</v>
      </c>
      <c r="AS3087" s="46">
        <f ca="1">COUNTIFS(INDIRECT(Data!$J$2),"L")</f>
        <v>0</v>
      </c>
      <c r="AT3087" s="47" t="str">
        <f ca="1">IFERROR(Attd_Sheet[[#This Row],[Classes Attended]]/Attd_Sheet[[#This Row],[Column1]],"")</f>
        <v/>
      </c>
      <c r="AU3087" s="26"/>
    </row>
    <row r="3088" spans="1:47" hidden="1" x14ac:dyDescent="0.25">
      <c r="A3088" s="42">
        <f>COUNTIFS(Attd_Sheet[Student ID],Attd_Sheet[[#This Row],[Student ID]])</f>
        <v>0</v>
      </c>
      <c r="B3088" s="13"/>
      <c r="C3088" s="13"/>
      <c r="D3088" s="76"/>
      <c r="E3088" s="75"/>
      <c r="F3088" s="15"/>
      <c r="G3088" s="78"/>
      <c r="H3088" s="15"/>
      <c r="I3088" s="15"/>
      <c r="J3088" s="77"/>
      <c r="K3088" s="4"/>
      <c r="L3088" s="4"/>
      <c r="M3088" s="4"/>
      <c r="N3088" s="185"/>
      <c r="O3088" s="4"/>
      <c r="P3088" s="4"/>
      <c r="Q3088" s="4"/>
      <c r="R3088" s="4"/>
      <c r="S3088" s="4"/>
      <c r="T3088" s="4"/>
      <c r="U3088" s="4"/>
      <c r="V3088" s="4"/>
      <c r="W3088" s="185"/>
      <c r="X3088" s="4"/>
      <c r="Y3088" s="4"/>
      <c r="Z3088" s="4"/>
      <c r="AA3088" s="4"/>
      <c r="AB3088" s="4"/>
      <c r="AC3088" s="4"/>
      <c r="AD3088" s="4"/>
      <c r="AE3088" s="236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5">
        <f ca="1">COUNTIFS(INDIRECT(Data!$J$2),"&lt;&gt;")</f>
        <v>0</v>
      </c>
      <c r="AQ3088" s="45">
        <f ca="1">COUNTIFS(INDIRECT(Data!$J$2),"P")</f>
        <v>0</v>
      </c>
      <c r="AR3088" s="45">
        <f ca="1">COUNTIFS(INDIRECT(Data!$J$2),"A")</f>
        <v>0</v>
      </c>
      <c r="AS3088" s="46">
        <f ca="1">COUNTIFS(INDIRECT(Data!$J$2),"L")</f>
        <v>0</v>
      </c>
      <c r="AT3088" s="47" t="str">
        <f ca="1">IFERROR(Attd_Sheet[[#This Row],[Classes Attended]]/Attd_Sheet[[#This Row],[Column1]],"")</f>
        <v/>
      </c>
      <c r="AU3088" s="26"/>
    </row>
    <row r="3089" spans="1:47" hidden="1" x14ac:dyDescent="0.25">
      <c r="A3089" s="42">
        <f>COUNTIFS(Attd_Sheet[Student ID],Attd_Sheet[[#This Row],[Student ID]])</f>
        <v>0</v>
      </c>
      <c r="B3089" s="13"/>
      <c r="C3089" s="13"/>
      <c r="D3089" s="76"/>
      <c r="E3089" s="75"/>
      <c r="F3089" s="15"/>
      <c r="G3089" s="78"/>
      <c r="H3089" s="15"/>
      <c r="I3089" s="15"/>
      <c r="J3089" s="77"/>
      <c r="K3089" s="4"/>
      <c r="L3089" s="4"/>
      <c r="M3089" s="4"/>
      <c r="N3089" s="185"/>
      <c r="O3089" s="4"/>
      <c r="P3089" s="4"/>
      <c r="Q3089" s="4"/>
      <c r="R3089" s="4"/>
      <c r="S3089" s="4"/>
      <c r="T3089" s="4"/>
      <c r="U3089" s="4"/>
      <c r="V3089" s="4"/>
      <c r="W3089" s="185"/>
      <c r="X3089" s="4"/>
      <c r="Y3089" s="4"/>
      <c r="Z3089" s="4"/>
      <c r="AA3089" s="4"/>
      <c r="AB3089" s="4"/>
      <c r="AC3089" s="4"/>
      <c r="AD3089" s="4"/>
      <c r="AE3089" s="236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5">
        <f ca="1">COUNTIFS(INDIRECT(Data!$J$2),"&lt;&gt;")</f>
        <v>0</v>
      </c>
      <c r="AQ3089" s="45">
        <f ca="1">COUNTIFS(INDIRECT(Data!$J$2),"P")</f>
        <v>0</v>
      </c>
      <c r="AR3089" s="45">
        <f ca="1">COUNTIFS(INDIRECT(Data!$J$2),"A")</f>
        <v>0</v>
      </c>
      <c r="AS3089" s="46">
        <f ca="1">COUNTIFS(INDIRECT(Data!$J$2),"L")</f>
        <v>0</v>
      </c>
      <c r="AT3089" s="47" t="str">
        <f ca="1">IFERROR(Attd_Sheet[[#This Row],[Classes Attended]]/Attd_Sheet[[#This Row],[Column1]],"")</f>
        <v/>
      </c>
      <c r="AU3089" s="26"/>
    </row>
    <row r="3090" spans="1:47" hidden="1" x14ac:dyDescent="0.25">
      <c r="A3090" s="42">
        <f>COUNTIFS(Attd_Sheet[Student ID],Attd_Sheet[[#This Row],[Student ID]])</f>
        <v>0</v>
      </c>
      <c r="B3090" s="13"/>
      <c r="C3090" s="13"/>
      <c r="D3090" s="76"/>
      <c r="E3090" s="75"/>
      <c r="F3090" s="15"/>
      <c r="G3090" s="78"/>
      <c r="H3090" s="15"/>
      <c r="I3090" s="15"/>
      <c r="J3090" s="77"/>
      <c r="K3090" s="4"/>
      <c r="L3090" s="4"/>
      <c r="M3090" s="4"/>
      <c r="N3090" s="185"/>
      <c r="O3090" s="4"/>
      <c r="P3090" s="4"/>
      <c r="Q3090" s="4"/>
      <c r="R3090" s="4"/>
      <c r="S3090" s="4"/>
      <c r="T3090" s="4"/>
      <c r="U3090" s="4"/>
      <c r="V3090" s="4"/>
      <c r="W3090" s="185"/>
      <c r="X3090" s="4"/>
      <c r="Y3090" s="4"/>
      <c r="Z3090" s="4"/>
      <c r="AA3090" s="4"/>
      <c r="AB3090" s="4"/>
      <c r="AC3090" s="4"/>
      <c r="AD3090" s="4"/>
      <c r="AE3090" s="236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5">
        <f ca="1">COUNTIFS(INDIRECT(Data!$J$2),"&lt;&gt;")</f>
        <v>0</v>
      </c>
      <c r="AQ3090" s="45">
        <f ca="1">COUNTIFS(INDIRECT(Data!$J$2),"P")</f>
        <v>0</v>
      </c>
      <c r="AR3090" s="45">
        <f ca="1">COUNTIFS(INDIRECT(Data!$J$2),"A")</f>
        <v>0</v>
      </c>
      <c r="AS3090" s="46">
        <f ca="1">COUNTIFS(INDIRECT(Data!$J$2),"L")</f>
        <v>0</v>
      </c>
      <c r="AT3090" s="47" t="str">
        <f ca="1">IFERROR(Attd_Sheet[[#This Row],[Classes Attended]]/Attd_Sheet[[#This Row],[Column1]],"")</f>
        <v/>
      </c>
      <c r="AU3090" s="26"/>
    </row>
    <row r="3091" spans="1:47" hidden="1" x14ac:dyDescent="0.25">
      <c r="A3091" s="42">
        <f>COUNTIFS(Attd_Sheet[Student ID],Attd_Sheet[[#This Row],[Student ID]])</f>
        <v>0</v>
      </c>
      <c r="B3091" s="13"/>
      <c r="C3091" s="13"/>
      <c r="D3091" s="76"/>
      <c r="E3091" s="75"/>
      <c r="F3091" s="15"/>
      <c r="G3091" s="78"/>
      <c r="H3091" s="15"/>
      <c r="I3091" s="15"/>
      <c r="J3091" s="77"/>
      <c r="K3091" s="4"/>
      <c r="L3091" s="4"/>
      <c r="M3091" s="4"/>
      <c r="N3091" s="185"/>
      <c r="O3091" s="4"/>
      <c r="P3091" s="4"/>
      <c r="Q3091" s="4"/>
      <c r="R3091" s="4"/>
      <c r="S3091" s="4"/>
      <c r="T3091" s="4"/>
      <c r="U3091" s="4"/>
      <c r="V3091" s="4"/>
      <c r="W3091" s="185"/>
      <c r="X3091" s="4"/>
      <c r="Y3091" s="4"/>
      <c r="Z3091" s="4"/>
      <c r="AA3091" s="4"/>
      <c r="AB3091" s="4"/>
      <c r="AC3091" s="4"/>
      <c r="AD3091" s="4"/>
      <c r="AE3091" s="236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5">
        <f ca="1">COUNTIFS(INDIRECT(Data!$J$2),"&lt;&gt;")</f>
        <v>0</v>
      </c>
      <c r="AQ3091" s="45">
        <f ca="1">COUNTIFS(INDIRECT(Data!$J$2),"P")</f>
        <v>0</v>
      </c>
      <c r="AR3091" s="45">
        <f ca="1">COUNTIFS(INDIRECT(Data!$J$2),"A")</f>
        <v>0</v>
      </c>
      <c r="AS3091" s="46">
        <f ca="1">COUNTIFS(INDIRECT(Data!$J$2),"L")</f>
        <v>0</v>
      </c>
      <c r="AT3091" s="47" t="str">
        <f ca="1">IFERROR(Attd_Sheet[[#This Row],[Classes Attended]]/Attd_Sheet[[#This Row],[Column1]],"")</f>
        <v/>
      </c>
      <c r="AU3091" s="26"/>
    </row>
    <row r="3092" spans="1:47" hidden="1" x14ac:dyDescent="0.25">
      <c r="A3092" s="42">
        <f>COUNTIFS(Attd_Sheet[Student ID],Attd_Sheet[[#This Row],[Student ID]])</f>
        <v>0</v>
      </c>
      <c r="B3092" s="13"/>
      <c r="C3092" s="13"/>
      <c r="D3092" s="76"/>
      <c r="E3092" s="75"/>
      <c r="F3092" s="15"/>
      <c r="G3092" s="78"/>
      <c r="H3092" s="15"/>
      <c r="I3092" s="15"/>
      <c r="J3092" s="77"/>
      <c r="K3092" s="4"/>
      <c r="L3092" s="4"/>
      <c r="M3092" s="4"/>
      <c r="N3092" s="185"/>
      <c r="O3092" s="4"/>
      <c r="P3092" s="4"/>
      <c r="Q3092" s="4"/>
      <c r="R3092" s="4"/>
      <c r="S3092" s="4"/>
      <c r="T3092" s="4"/>
      <c r="U3092" s="4"/>
      <c r="V3092" s="4"/>
      <c r="W3092" s="185"/>
      <c r="X3092" s="4"/>
      <c r="Y3092" s="4"/>
      <c r="Z3092" s="4"/>
      <c r="AA3092" s="4"/>
      <c r="AB3092" s="4"/>
      <c r="AC3092" s="4"/>
      <c r="AD3092" s="4"/>
      <c r="AE3092" s="236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5">
        <f ca="1">COUNTIFS(INDIRECT(Data!$J$2),"&lt;&gt;")</f>
        <v>0</v>
      </c>
      <c r="AQ3092" s="45">
        <f ca="1">COUNTIFS(INDIRECT(Data!$J$2),"P")</f>
        <v>0</v>
      </c>
      <c r="AR3092" s="45">
        <f ca="1">COUNTIFS(INDIRECT(Data!$J$2),"A")</f>
        <v>0</v>
      </c>
      <c r="AS3092" s="46">
        <f ca="1">COUNTIFS(INDIRECT(Data!$J$2),"L")</f>
        <v>0</v>
      </c>
      <c r="AT3092" s="47" t="str">
        <f ca="1">IFERROR(Attd_Sheet[[#This Row],[Classes Attended]]/Attd_Sheet[[#This Row],[Column1]],"")</f>
        <v/>
      </c>
      <c r="AU3092" s="26"/>
    </row>
    <row r="3093" spans="1:47" hidden="1" x14ac:dyDescent="0.25">
      <c r="A3093" s="42">
        <f>COUNTIFS(Attd_Sheet[Student ID],Attd_Sheet[[#This Row],[Student ID]])</f>
        <v>0</v>
      </c>
      <c r="B3093" s="13"/>
      <c r="C3093" s="13"/>
      <c r="D3093" s="76"/>
      <c r="E3093" s="75"/>
      <c r="F3093" s="15"/>
      <c r="G3093" s="78"/>
      <c r="H3093" s="15"/>
      <c r="I3093" s="15"/>
      <c r="J3093" s="77"/>
      <c r="K3093" s="4"/>
      <c r="L3093" s="4"/>
      <c r="M3093" s="4"/>
      <c r="N3093" s="185"/>
      <c r="O3093" s="4"/>
      <c r="P3093" s="4"/>
      <c r="Q3093" s="4"/>
      <c r="R3093" s="4"/>
      <c r="S3093" s="4"/>
      <c r="T3093" s="4"/>
      <c r="U3093" s="4"/>
      <c r="V3093" s="4"/>
      <c r="W3093" s="185"/>
      <c r="X3093" s="4"/>
      <c r="Y3093" s="4"/>
      <c r="Z3093" s="4"/>
      <c r="AA3093" s="4"/>
      <c r="AB3093" s="4"/>
      <c r="AC3093" s="4"/>
      <c r="AD3093" s="4"/>
      <c r="AE3093" s="236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5">
        <f ca="1">COUNTIFS(INDIRECT(Data!$J$2),"&lt;&gt;")</f>
        <v>0</v>
      </c>
      <c r="AQ3093" s="45">
        <f ca="1">COUNTIFS(INDIRECT(Data!$J$2),"P")</f>
        <v>0</v>
      </c>
      <c r="AR3093" s="45">
        <f ca="1">COUNTIFS(INDIRECT(Data!$J$2),"A")</f>
        <v>0</v>
      </c>
      <c r="AS3093" s="46">
        <f ca="1">COUNTIFS(INDIRECT(Data!$J$2),"L")</f>
        <v>0</v>
      </c>
      <c r="AT3093" s="47" t="str">
        <f ca="1">IFERROR(Attd_Sheet[[#This Row],[Classes Attended]]/Attd_Sheet[[#This Row],[Column1]],"")</f>
        <v/>
      </c>
      <c r="AU3093" s="26"/>
    </row>
    <row r="3094" spans="1:47" hidden="1" x14ac:dyDescent="0.25">
      <c r="A3094" s="42">
        <f>COUNTIFS(Attd_Sheet[Student ID],Attd_Sheet[[#This Row],[Student ID]])</f>
        <v>0</v>
      </c>
      <c r="B3094" s="13"/>
      <c r="C3094" s="13"/>
      <c r="D3094" s="76"/>
      <c r="E3094" s="75"/>
      <c r="F3094" s="15"/>
      <c r="G3094" s="78"/>
      <c r="H3094" s="15"/>
      <c r="I3094" s="15"/>
      <c r="J3094" s="77"/>
      <c r="K3094" s="4"/>
      <c r="L3094" s="4"/>
      <c r="M3094" s="4"/>
      <c r="N3094" s="185"/>
      <c r="O3094" s="4"/>
      <c r="P3094" s="4"/>
      <c r="Q3094" s="4"/>
      <c r="R3094" s="4"/>
      <c r="S3094" s="4"/>
      <c r="T3094" s="4"/>
      <c r="U3094" s="4"/>
      <c r="V3094" s="4"/>
      <c r="W3094" s="185"/>
      <c r="X3094" s="4"/>
      <c r="Y3094" s="4"/>
      <c r="Z3094" s="4"/>
      <c r="AA3094" s="4"/>
      <c r="AB3094" s="4"/>
      <c r="AC3094" s="4"/>
      <c r="AD3094" s="4"/>
      <c r="AE3094" s="236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5">
        <f ca="1">COUNTIFS(INDIRECT(Data!$J$2),"&lt;&gt;")</f>
        <v>0</v>
      </c>
      <c r="AQ3094" s="45">
        <f ca="1">COUNTIFS(INDIRECT(Data!$J$2),"P")</f>
        <v>0</v>
      </c>
      <c r="AR3094" s="45">
        <f ca="1">COUNTIFS(INDIRECT(Data!$J$2),"A")</f>
        <v>0</v>
      </c>
      <c r="AS3094" s="46">
        <f ca="1">COUNTIFS(INDIRECT(Data!$J$2),"L")</f>
        <v>0</v>
      </c>
      <c r="AT3094" s="47" t="str">
        <f ca="1">IFERROR(Attd_Sheet[[#This Row],[Classes Attended]]/Attd_Sheet[[#This Row],[Column1]],"")</f>
        <v/>
      </c>
      <c r="AU3094" s="26"/>
    </row>
    <row r="3095" spans="1:47" hidden="1" x14ac:dyDescent="0.25">
      <c r="A3095" s="42">
        <f>COUNTIFS(Attd_Sheet[Student ID],Attd_Sheet[[#This Row],[Student ID]])</f>
        <v>0</v>
      </c>
      <c r="B3095" s="13"/>
      <c r="C3095" s="13"/>
      <c r="D3095" s="76"/>
      <c r="E3095" s="75"/>
      <c r="F3095" s="15"/>
      <c r="G3095" s="78"/>
      <c r="H3095" s="15"/>
      <c r="I3095" s="15"/>
      <c r="J3095" s="77"/>
      <c r="K3095" s="4"/>
      <c r="L3095" s="4"/>
      <c r="M3095" s="4"/>
      <c r="N3095" s="185"/>
      <c r="O3095" s="4"/>
      <c r="P3095" s="4"/>
      <c r="Q3095" s="4"/>
      <c r="R3095" s="4"/>
      <c r="S3095" s="4"/>
      <c r="T3095" s="4"/>
      <c r="U3095" s="4"/>
      <c r="V3095" s="4"/>
      <c r="W3095" s="185"/>
      <c r="X3095" s="4"/>
      <c r="Y3095" s="4"/>
      <c r="Z3095" s="4"/>
      <c r="AA3095" s="4"/>
      <c r="AB3095" s="4"/>
      <c r="AC3095" s="4"/>
      <c r="AD3095" s="4"/>
      <c r="AE3095" s="236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5">
        <f ca="1">COUNTIFS(INDIRECT(Data!$J$2),"&lt;&gt;")</f>
        <v>0</v>
      </c>
      <c r="AQ3095" s="45">
        <f ca="1">COUNTIFS(INDIRECT(Data!$J$2),"P")</f>
        <v>0</v>
      </c>
      <c r="AR3095" s="45">
        <f ca="1">COUNTIFS(INDIRECT(Data!$J$2),"A")</f>
        <v>0</v>
      </c>
      <c r="AS3095" s="46">
        <f ca="1">COUNTIFS(INDIRECT(Data!$J$2),"L")</f>
        <v>0</v>
      </c>
      <c r="AT3095" s="47" t="str">
        <f ca="1">IFERROR(Attd_Sheet[[#This Row],[Classes Attended]]/Attd_Sheet[[#This Row],[Column1]],"")</f>
        <v/>
      </c>
      <c r="AU3095" s="26"/>
    </row>
    <row r="3096" spans="1:47" hidden="1" x14ac:dyDescent="0.25">
      <c r="A3096" s="42">
        <f>COUNTIFS(Attd_Sheet[Student ID],Attd_Sheet[[#This Row],[Student ID]])</f>
        <v>0</v>
      </c>
      <c r="B3096" s="13"/>
      <c r="C3096" s="13"/>
      <c r="D3096" s="76"/>
      <c r="E3096" s="75"/>
      <c r="F3096" s="15"/>
      <c r="G3096" s="78"/>
      <c r="H3096" s="15"/>
      <c r="I3096" s="15"/>
      <c r="J3096" s="77"/>
      <c r="K3096" s="4"/>
      <c r="L3096" s="4"/>
      <c r="M3096" s="4"/>
      <c r="N3096" s="185"/>
      <c r="O3096" s="4"/>
      <c r="P3096" s="4"/>
      <c r="Q3096" s="4"/>
      <c r="R3096" s="4"/>
      <c r="S3096" s="4"/>
      <c r="T3096" s="4"/>
      <c r="U3096" s="4"/>
      <c r="V3096" s="4"/>
      <c r="W3096" s="185"/>
      <c r="X3096" s="4"/>
      <c r="Y3096" s="4"/>
      <c r="Z3096" s="4"/>
      <c r="AA3096" s="4"/>
      <c r="AB3096" s="4"/>
      <c r="AC3096" s="4"/>
      <c r="AD3096" s="4"/>
      <c r="AE3096" s="236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5">
        <f ca="1">COUNTIFS(INDIRECT(Data!$J$2),"&lt;&gt;")</f>
        <v>0</v>
      </c>
      <c r="AQ3096" s="45">
        <f ca="1">COUNTIFS(INDIRECT(Data!$J$2),"P")</f>
        <v>0</v>
      </c>
      <c r="AR3096" s="45">
        <f ca="1">COUNTIFS(INDIRECT(Data!$J$2),"A")</f>
        <v>0</v>
      </c>
      <c r="AS3096" s="46">
        <f ca="1">COUNTIFS(INDIRECT(Data!$J$2),"L")</f>
        <v>0</v>
      </c>
      <c r="AT3096" s="47" t="str">
        <f ca="1">IFERROR(Attd_Sheet[[#This Row],[Classes Attended]]/Attd_Sheet[[#This Row],[Column1]],"")</f>
        <v/>
      </c>
      <c r="AU3096" s="26"/>
    </row>
    <row r="3097" spans="1:47" hidden="1" x14ac:dyDescent="0.25">
      <c r="A3097" s="42">
        <f>COUNTIFS(Attd_Sheet[Student ID],Attd_Sheet[[#This Row],[Student ID]])</f>
        <v>0</v>
      </c>
      <c r="B3097" s="13"/>
      <c r="C3097" s="13"/>
      <c r="D3097" s="76"/>
      <c r="E3097" s="75"/>
      <c r="F3097" s="15"/>
      <c r="G3097" s="78"/>
      <c r="H3097" s="15"/>
      <c r="I3097" s="15"/>
      <c r="J3097" s="77"/>
      <c r="K3097" s="4"/>
      <c r="L3097" s="4"/>
      <c r="M3097" s="4"/>
      <c r="N3097" s="185"/>
      <c r="O3097" s="4"/>
      <c r="P3097" s="4"/>
      <c r="Q3097" s="4"/>
      <c r="R3097" s="4"/>
      <c r="S3097" s="4"/>
      <c r="T3097" s="4"/>
      <c r="U3097" s="4"/>
      <c r="V3097" s="4"/>
      <c r="W3097" s="185"/>
      <c r="X3097" s="4"/>
      <c r="Y3097" s="4"/>
      <c r="Z3097" s="4"/>
      <c r="AA3097" s="4"/>
      <c r="AB3097" s="4"/>
      <c r="AC3097" s="4"/>
      <c r="AD3097" s="4"/>
      <c r="AE3097" s="236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5">
        <f ca="1">COUNTIFS(INDIRECT(Data!$J$2),"&lt;&gt;")</f>
        <v>0</v>
      </c>
      <c r="AQ3097" s="45">
        <f ca="1">COUNTIFS(INDIRECT(Data!$J$2),"P")</f>
        <v>0</v>
      </c>
      <c r="AR3097" s="45">
        <f ca="1">COUNTIFS(INDIRECT(Data!$J$2),"A")</f>
        <v>0</v>
      </c>
      <c r="AS3097" s="46">
        <f ca="1">COUNTIFS(INDIRECT(Data!$J$2),"L")</f>
        <v>0</v>
      </c>
      <c r="AT3097" s="47" t="str">
        <f ca="1">IFERROR(Attd_Sheet[[#This Row],[Classes Attended]]/Attd_Sheet[[#This Row],[Column1]],"")</f>
        <v/>
      </c>
      <c r="AU3097" s="26"/>
    </row>
    <row r="3098" spans="1:47" hidden="1" x14ac:dyDescent="0.25">
      <c r="A3098" s="42">
        <f>COUNTIFS(Attd_Sheet[Student ID],Attd_Sheet[[#This Row],[Student ID]])</f>
        <v>0</v>
      </c>
      <c r="B3098" s="13"/>
      <c r="C3098" s="13"/>
      <c r="D3098" s="76"/>
      <c r="E3098" s="75"/>
      <c r="F3098" s="15"/>
      <c r="G3098" s="78"/>
      <c r="H3098" s="15"/>
      <c r="I3098" s="15"/>
      <c r="J3098" s="77"/>
      <c r="K3098" s="4"/>
      <c r="L3098" s="4"/>
      <c r="M3098" s="4"/>
      <c r="N3098" s="185"/>
      <c r="O3098" s="4"/>
      <c r="P3098" s="4"/>
      <c r="Q3098" s="4"/>
      <c r="R3098" s="4"/>
      <c r="S3098" s="4"/>
      <c r="T3098" s="4"/>
      <c r="U3098" s="4"/>
      <c r="V3098" s="4"/>
      <c r="W3098" s="185"/>
      <c r="X3098" s="4"/>
      <c r="Y3098" s="4"/>
      <c r="Z3098" s="4"/>
      <c r="AA3098" s="4"/>
      <c r="AB3098" s="4"/>
      <c r="AC3098" s="4"/>
      <c r="AD3098" s="4"/>
      <c r="AE3098" s="236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5">
        <f ca="1">COUNTIFS(INDIRECT(Data!$J$2),"&lt;&gt;")</f>
        <v>0</v>
      </c>
      <c r="AQ3098" s="45">
        <f ca="1">COUNTIFS(INDIRECT(Data!$J$2),"P")</f>
        <v>0</v>
      </c>
      <c r="AR3098" s="45">
        <f ca="1">COUNTIFS(INDIRECT(Data!$J$2),"A")</f>
        <v>0</v>
      </c>
      <c r="AS3098" s="46">
        <f ca="1">COUNTIFS(INDIRECT(Data!$J$2),"L")</f>
        <v>0</v>
      </c>
      <c r="AT3098" s="47" t="str">
        <f ca="1">IFERROR(Attd_Sheet[[#This Row],[Classes Attended]]/Attd_Sheet[[#This Row],[Column1]],"")</f>
        <v/>
      </c>
      <c r="AU3098" s="26"/>
    </row>
    <row r="3099" spans="1:47" hidden="1" x14ac:dyDescent="0.25">
      <c r="A3099" s="42">
        <f>COUNTIFS(Attd_Sheet[Student ID],Attd_Sheet[[#This Row],[Student ID]])</f>
        <v>0</v>
      </c>
      <c r="B3099" s="13"/>
      <c r="C3099" s="13"/>
      <c r="D3099" s="76"/>
      <c r="E3099" s="75"/>
      <c r="F3099" s="15"/>
      <c r="G3099" s="78"/>
      <c r="H3099" s="15"/>
      <c r="I3099" s="15"/>
      <c r="J3099" s="77"/>
      <c r="K3099" s="4"/>
      <c r="L3099" s="4"/>
      <c r="M3099" s="4"/>
      <c r="N3099" s="185"/>
      <c r="O3099" s="4"/>
      <c r="P3099" s="4"/>
      <c r="Q3099" s="4"/>
      <c r="R3099" s="4"/>
      <c r="S3099" s="4"/>
      <c r="T3099" s="4"/>
      <c r="U3099" s="4"/>
      <c r="V3099" s="4"/>
      <c r="W3099" s="185"/>
      <c r="X3099" s="4"/>
      <c r="Y3099" s="4"/>
      <c r="Z3099" s="4"/>
      <c r="AA3099" s="4"/>
      <c r="AB3099" s="4"/>
      <c r="AC3099" s="4"/>
      <c r="AD3099" s="4"/>
      <c r="AE3099" s="236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5">
        <f ca="1">COUNTIFS(INDIRECT(Data!$J$2),"&lt;&gt;")</f>
        <v>0</v>
      </c>
      <c r="AQ3099" s="45">
        <f ca="1">COUNTIFS(INDIRECT(Data!$J$2),"P")</f>
        <v>0</v>
      </c>
      <c r="AR3099" s="45">
        <f ca="1">COUNTIFS(INDIRECT(Data!$J$2),"A")</f>
        <v>0</v>
      </c>
      <c r="AS3099" s="46">
        <f ca="1">COUNTIFS(INDIRECT(Data!$J$2),"L")</f>
        <v>0</v>
      </c>
      <c r="AT3099" s="47" t="str">
        <f ca="1">IFERROR(Attd_Sheet[[#This Row],[Classes Attended]]/Attd_Sheet[[#This Row],[Column1]],"")</f>
        <v/>
      </c>
      <c r="AU3099" s="26"/>
    </row>
    <row r="3100" spans="1:47" hidden="1" x14ac:dyDescent="0.25">
      <c r="A3100" s="42">
        <f>COUNTIFS(Attd_Sheet[Student ID],Attd_Sheet[[#This Row],[Student ID]])</f>
        <v>0</v>
      </c>
      <c r="B3100" s="13"/>
      <c r="C3100" s="13"/>
      <c r="D3100" s="76"/>
      <c r="E3100" s="75"/>
      <c r="F3100" s="15"/>
      <c r="G3100" s="78"/>
      <c r="H3100" s="15"/>
      <c r="I3100" s="15"/>
      <c r="J3100" s="77"/>
      <c r="K3100" s="4"/>
      <c r="L3100" s="4"/>
      <c r="M3100" s="4"/>
      <c r="N3100" s="185"/>
      <c r="O3100" s="4"/>
      <c r="P3100" s="4"/>
      <c r="Q3100" s="4"/>
      <c r="R3100" s="4"/>
      <c r="S3100" s="4"/>
      <c r="T3100" s="4"/>
      <c r="U3100" s="4"/>
      <c r="V3100" s="4"/>
      <c r="W3100" s="185"/>
      <c r="X3100" s="4"/>
      <c r="Y3100" s="4"/>
      <c r="Z3100" s="4"/>
      <c r="AA3100" s="4"/>
      <c r="AB3100" s="4"/>
      <c r="AC3100" s="4"/>
      <c r="AD3100" s="4"/>
      <c r="AE3100" s="236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5">
        <f ca="1">COUNTIFS(INDIRECT(Data!$J$2),"&lt;&gt;")</f>
        <v>0</v>
      </c>
      <c r="AQ3100" s="45">
        <f ca="1">COUNTIFS(INDIRECT(Data!$J$2),"P")</f>
        <v>0</v>
      </c>
      <c r="AR3100" s="45">
        <f ca="1">COUNTIFS(INDIRECT(Data!$J$2),"A")</f>
        <v>0</v>
      </c>
      <c r="AS3100" s="46">
        <f ca="1">COUNTIFS(INDIRECT(Data!$J$2),"L")</f>
        <v>0</v>
      </c>
      <c r="AT3100" s="47" t="str">
        <f ca="1">IFERROR(Attd_Sheet[[#This Row],[Classes Attended]]/Attd_Sheet[[#This Row],[Column1]],"")</f>
        <v/>
      </c>
      <c r="AU3100" s="26"/>
    </row>
    <row r="3101" spans="1:47" hidden="1" x14ac:dyDescent="0.25">
      <c r="A3101" s="42">
        <f>COUNTIFS(Attd_Sheet[Student ID],Attd_Sheet[[#This Row],[Student ID]])</f>
        <v>0</v>
      </c>
      <c r="B3101" s="13"/>
      <c r="C3101" s="13"/>
      <c r="D3101" s="76"/>
      <c r="E3101" s="75"/>
      <c r="F3101" s="15"/>
      <c r="G3101" s="78"/>
      <c r="H3101" s="15"/>
      <c r="I3101" s="15"/>
      <c r="J3101" s="77"/>
      <c r="K3101" s="4"/>
      <c r="L3101" s="4"/>
      <c r="M3101" s="4"/>
      <c r="N3101" s="185"/>
      <c r="O3101" s="4"/>
      <c r="P3101" s="4"/>
      <c r="Q3101" s="4"/>
      <c r="R3101" s="4"/>
      <c r="S3101" s="4"/>
      <c r="T3101" s="4"/>
      <c r="U3101" s="4"/>
      <c r="V3101" s="4"/>
      <c r="W3101" s="185"/>
      <c r="X3101" s="4"/>
      <c r="Y3101" s="4"/>
      <c r="Z3101" s="4"/>
      <c r="AA3101" s="4"/>
      <c r="AB3101" s="4"/>
      <c r="AC3101" s="4"/>
      <c r="AD3101" s="4"/>
      <c r="AE3101" s="236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5">
        <f ca="1">COUNTIFS(INDIRECT(Data!$J$2),"&lt;&gt;")</f>
        <v>0</v>
      </c>
      <c r="AQ3101" s="45">
        <f ca="1">COUNTIFS(INDIRECT(Data!$J$2),"P")</f>
        <v>0</v>
      </c>
      <c r="AR3101" s="45">
        <f ca="1">COUNTIFS(INDIRECT(Data!$J$2),"A")</f>
        <v>0</v>
      </c>
      <c r="AS3101" s="46">
        <f ca="1">COUNTIFS(INDIRECT(Data!$J$2),"L")</f>
        <v>0</v>
      </c>
      <c r="AT3101" s="47" t="str">
        <f ca="1">IFERROR(Attd_Sheet[[#This Row],[Classes Attended]]/Attd_Sheet[[#This Row],[Column1]],"")</f>
        <v/>
      </c>
      <c r="AU3101" s="26"/>
    </row>
    <row r="3102" spans="1:47" hidden="1" x14ac:dyDescent="0.25">
      <c r="A3102" s="42">
        <f>COUNTIFS(Attd_Sheet[Student ID],Attd_Sheet[[#This Row],[Student ID]])</f>
        <v>0</v>
      </c>
      <c r="B3102" s="13"/>
      <c r="C3102" s="13"/>
      <c r="D3102" s="76"/>
      <c r="E3102" s="75"/>
      <c r="F3102" s="15"/>
      <c r="G3102" s="78"/>
      <c r="H3102" s="15"/>
      <c r="I3102" s="15"/>
      <c r="J3102" s="77"/>
      <c r="K3102" s="4"/>
      <c r="L3102" s="4"/>
      <c r="M3102" s="4"/>
      <c r="N3102" s="185"/>
      <c r="O3102" s="4"/>
      <c r="P3102" s="4"/>
      <c r="Q3102" s="4"/>
      <c r="R3102" s="4"/>
      <c r="S3102" s="4"/>
      <c r="T3102" s="4"/>
      <c r="U3102" s="4"/>
      <c r="V3102" s="4"/>
      <c r="W3102" s="185"/>
      <c r="X3102" s="4"/>
      <c r="Y3102" s="4"/>
      <c r="Z3102" s="4"/>
      <c r="AA3102" s="4"/>
      <c r="AB3102" s="4"/>
      <c r="AC3102" s="4"/>
      <c r="AD3102" s="4"/>
      <c r="AE3102" s="236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5">
        <f ca="1">COUNTIFS(INDIRECT(Data!$J$2),"&lt;&gt;")</f>
        <v>0</v>
      </c>
      <c r="AQ3102" s="45">
        <f ca="1">COUNTIFS(INDIRECT(Data!$J$2),"P")</f>
        <v>0</v>
      </c>
      <c r="AR3102" s="45">
        <f ca="1">COUNTIFS(INDIRECT(Data!$J$2),"A")</f>
        <v>0</v>
      </c>
      <c r="AS3102" s="46">
        <f ca="1">COUNTIFS(INDIRECT(Data!$J$2),"L")</f>
        <v>0</v>
      </c>
      <c r="AT3102" s="47" t="str">
        <f ca="1">IFERROR(Attd_Sheet[[#This Row],[Classes Attended]]/Attd_Sheet[[#This Row],[Column1]],"")</f>
        <v/>
      </c>
      <c r="AU3102" s="26"/>
    </row>
    <row r="3103" spans="1:47" hidden="1" x14ac:dyDescent="0.25">
      <c r="A3103" s="42">
        <f>COUNTIFS(Attd_Sheet[Student ID],Attd_Sheet[[#This Row],[Student ID]])</f>
        <v>0</v>
      </c>
      <c r="B3103" s="13"/>
      <c r="C3103" s="13"/>
      <c r="D3103" s="76"/>
      <c r="E3103" s="75"/>
      <c r="F3103" s="15"/>
      <c r="G3103" s="78"/>
      <c r="H3103" s="15"/>
      <c r="I3103" s="15"/>
      <c r="J3103" s="77"/>
      <c r="K3103" s="4"/>
      <c r="L3103" s="4"/>
      <c r="M3103" s="4"/>
      <c r="N3103" s="185"/>
      <c r="O3103" s="4"/>
      <c r="P3103" s="4"/>
      <c r="Q3103" s="4"/>
      <c r="R3103" s="4"/>
      <c r="S3103" s="4"/>
      <c r="T3103" s="4"/>
      <c r="U3103" s="4"/>
      <c r="V3103" s="4"/>
      <c r="W3103" s="185"/>
      <c r="X3103" s="4"/>
      <c r="Y3103" s="4"/>
      <c r="Z3103" s="4"/>
      <c r="AA3103" s="4"/>
      <c r="AB3103" s="4"/>
      <c r="AC3103" s="4"/>
      <c r="AD3103" s="4"/>
      <c r="AE3103" s="236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5">
        <f ca="1">COUNTIFS(INDIRECT(Data!$J$2),"&lt;&gt;")</f>
        <v>0</v>
      </c>
      <c r="AQ3103" s="45">
        <f ca="1">COUNTIFS(INDIRECT(Data!$J$2),"P")</f>
        <v>0</v>
      </c>
      <c r="AR3103" s="45">
        <f ca="1">COUNTIFS(INDIRECT(Data!$J$2),"A")</f>
        <v>0</v>
      </c>
      <c r="AS3103" s="46">
        <f ca="1">COUNTIFS(INDIRECT(Data!$J$2),"L")</f>
        <v>0</v>
      </c>
      <c r="AT3103" s="47" t="str">
        <f ca="1">IFERROR(Attd_Sheet[[#This Row],[Classes Attended]]/Attd_Sheet[[#This Row],[Column1]],"")</f>
        <v/>
      </c>
      <c r="AU3103" s="26"/>
    </row>
    <row r="3104" spans="1:47" hidden="1" x14ac:dyDescent="0.25">
      <c r="A3104" s="42">
        <f>COUNTIFS(Attd_Sheet[Student ID],Attd_Sheet[[#This Row],[Student ID]])</f>
        <v>0</v>
      </c>
      <c r="B3104" s="13"/>
      <c r="C3104" s="13"/>
      <c r="D3104" s="76"/>
      <c r="E3104" s="75"/>
      <c r="F3104" s="15"/>
      <c r="G3104" s="78"/>
      <c r="H3104" s="15"/>
      <c r="I3104" s="15"/>
      <c r="J3104" s="77"/>
      <c r="K3104" s="4"/>
      <c r="L3104" s="4"/>
      <c r="M3104" s="4"/>
      <c r="N3104" s="185"/>
      <c r="O3104" s="4"/>
      <c r="P3104" s="4"/>
      <c r="Q3104" s="4"/>
      <c r="R3104" s="4"/>
      <c r="S3104" s="4"/>
      <c r="T3104" s="4"/>
      <c r="U3104" s="4"/>
      <c r="V3104" s="4"/>
      <c r="W3104" s="185"/>
      <c r="X3104" s="4"/>
      <c r="Y3104" s="4"/>
      <c r="Z3104" s="4"/>
      <c r="AA3104" s="4"/>
      <c r="AB3104" s="4"/>
      <c r="AC3104" s="4"/>
      <c r="AD3104" s="4"/>
      <c r="AE3104" s="236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5">
        <f ca="1">COUNTIFS(INDIRECT(Data!$J$2),"&lt;&gt;")</f>
        <v>0</v>
      </c>
      <c r="AQ3104" s="45">
        <f ca="1">COUNTIFS(INDIRECT(Data!$J$2),"P")</f>
        <v>0</v>
      </c>
      <c r="AR3104" s="45">
        <f ca="1">COUNTIFS(INDIRECT(Data!$J$2),"A")</f>
        <v>0</v>
      </c>
      <c r="AS3104" s="46">
        <f ca="1">COUNTIFS(INDIRECT(Data!$J$2),"L")</f>
        <v>0</v>
      </c>
      <c r="AT3104" s="47" t="str">
        <f ca="1">IFERROR(Attd_Sheet[[#This Row],[Classes Attended]]/Attd_Sheet[[#This Row],[Column1]],"")</f>
        <v/>
      </c>
      <c r="AU3104" s="26"/>
    </row>
    <row r="3105" spans="1:47" hidden="1" x14ac:dyDescent="0.25">
      <c r="A3105" s="42">
        <f>COUNTIFS(Attd_Sheet[Student ID],Attd_Sheet[[#This Row],[Student ID]])</f>
        <v>0</v>
      </c>
      <c r="B3105" s="13"/>
      <c r="C3105" s="13"/>
      <c r="D3105" s="76"/>
      <c r="E3105" s="75"/>
      <c r="F3105" s="15"/>
      <c r="G3105" s="78"/>
      <c r="H3105" s="15"/>
      <c r="I3105" s="15"/>
      <c r="J3105" s="77"/>
      <c r="K3105" s="4"/>
      <c r="L3105" s="4"/>
      <c r="M3105" s="4"/>
      <c r="N3105" s="185"/>
      <c r="O3105" s="4"/>
      <c r="P3105" s="4"/>
      <c r="Q3105" s="4"/>
      <c r="R3105" s="4"/>
      <c r="S3105" s="4"/>
      <c r="T3105" s="4"/>
      <c r="U3105" s="4"/>
      <c r="V3105" s="4"/>
      <c r="W3105" s="185"/>
      <c r="X3105" s="4"/>
      <c r="Y3105" s="4"/>
      <c r="Z3105" s="4"/>
      <c r="AA3105" s="4"/>
      <c r="AB3105" s="4"/>
      <c r="AC3105" s="4"/>
      <c r="AD3105" s="4"/>
      <c r="AE3105" s="236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5">
        <f ca="1">COUNTIFS(INDIRECT(Data!$J$2),"&lt;&gt;")</f>
        <v>0</v>
      </c>
      <c r="AQ3105" s="45">
        <f ca="1">COUNTIFS(INDIRECT(Data!$J$2),"P")</f>
        <v>0</v>
      </c>
      <c r="AR3105" s="45">
        <f ca="1">COUNTIFS(INDIRECT(Data!$J$2),"A")</f>
        <v>0</v>
      </c>
      <c r="AS3105" s="46">
        <f ca="1">COUNTIFS(INDIRECT(Data!$J$2),"L")</f>
        <v>0</v>
      </c>
      <c r="AT3105" s="47" t="str">
        <f ca="1">IFERROR(Attd_Sheet[[#This Row],[Classes Attended]]/Attd_Sheet[[#This Row],[Column1]],"")</f>
        <v/>
      </c>
      <c r="AU3105" s="26"/>
    </row>
    <row r="3106" spans="1:47" hidden="1" x14ac:dyDescent="0.25">
      <c r="A3106" s="42">
        <f>COUNTIFS(Attd_Sheet[Student ID],Attd_Sheet[[#This Row],[Student ID]])</f>
        <v>0</v>
      </c>
      <c r="B3106" s="13"/>
      <c r="C3106" s="13"/>
      <c r="D3106" s="76"/>
      <c r="E3106" s="75"/>
      <c r="F3106" s="15"/>
      <c r="G3106" s="78"/>
      <c r="H3106" s="15"/>
      <c r="I3106" s="15"/>
      <c r="J3106" s="77"/>
      <c r="K3106" s="4"/>
      <c r="L3106" s="4"/>
      <c r="M3106" s="4"/>
      <c r="N3106" s="185"/>
      <c r="O3106" s="4"/>
      <c r="P3106" s="4"/>
      <c r="Q3106" s="4"/>
      <c r="R3106" s="4"/>
      <c r="S3106" s="4"/>
      <c r="T3106" s="4"/>
      <c r="U3106" s="4"/>
      <c r="V3106" s="4"/>
      <c r="W3106" s="185"/>
      <c r="X3106" s="4"/>
      <c r="Y3106" s="4"/>
      <c r="Z3106" s="4"/>
      <c r="AA3106" s="4"/>
      <c r="AB3106" s="4"/>
      <c r="AC3106" s="4"/>
      <c r="AD3106" s="4"/>
      <c r="AE3106" s="236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5">
        <f ca="1">COUNTIFS(INDIRECT(Data!$J$2),"&lt;&gt;")</f>
        <v>0</v>
      </c>
      <c r="AQ3106" s="45">
        <f ca="1">COUNTIFS(INDIRECT(Data!$J$2),"P")</f>
        <v>0</v>
      </c>
      <c r="AR3106" s="45">
        <f ca="1">COUNTIFS(INDIRECT(Data!$J$2),"A")</f>
        <v>0</v>
      </c>
      <c r="AS3106" s="46">
        <f ca="1">COUNTIFS(INDIRECT(Data!$J$2),"L")</f>
        <v>0</v>
      </c>
      <c r="AT3106" s="47" t="str">
        <f ca="1">IFERROR(Attd_Sheet[[#This Row],[Classes Attended]]/Attd_Sheet[[#This Row],[Column1]],"")</f>
        <v/>
      </c>
      <c r="AU3106" s="26"/>
    </row>
    <row r="3107" spans="1:47" hidden="1" x14ac:dyDescent="0.25">
      <c r="A3107" s="42">
        <f>COUNTIFS(Attd_Sheet[Student ID],Attd_Sheet[[#This Row],[Student ID]])</f>
        <v>0</v>
      </c>
      <c r="B3107" s="13"/>
      <c r="C3107" s="13"/>
      <c r="D3107" s="76"/>
      <c r="E3107" s="75"/>
      <c r="F3107" s="15"/>
      <c r="G3107" s="78"/>
      <c r="H3107" s="15"/>
      <c r="I3107" s="15"/>
      <c r="J3107" s="77"/>
      <c r="K3107" s="4"/>
      <c r="L3107" s="4"/>
      <c r="M3107" s="4"/>
      <c r="N3107" s="185"/>
      <c r="O3107" s="4"/>
      <c r="P3107" s="4"/>
      <c r="Q3107" s="4"/>
      <c r="R3107" s="4"/>
      <c r="S3107" s="4"/>
      <c r="T3107" s="4"/>
      <c r="U3107" s="4"/>
      <c r="V3107" s="4"/>
      <c r="W3107" s="185"/>
      <c r="X3107" s="4"/>
      <c r="Y3107" s="4"/>
      <c r="Z3107" s="4"/>
      <c r="AA3107" s="4"/>
      <c r="AB3107" s="4"/>
      <c r="AC3107" s="4"/>
      <c r="AD3107" s="4"/>
      <c r="AE3107" s="236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5">
        <f ca="1">COUNTIFS(INDIRECT(Data!$J$2),"&lt;&gt;")</f>
        <v>0</v>
      </c>
      <c r="AQ3107" s="45">
        <f ca="1">COUNTIFS(INDIRECT(Data!$J$2),"P")</f>
        <v>0</v>
      </c>
      <c r="AR3107" s="45">
        <f ca="1">COUNTIFS(INDIRECT(Data!$J$2),"A")</f>
        <v>0</v>
      </c>
      <c r="AS3107" s="46">
        <f ca="1">COUNTIFS(INDIRECT(Data!$J$2),"L")</f>
        <v>0</v>
      </c>
      <c r="AT3107" s="47" t="str">
        <f ca="1">IFERROR(Attd_Sheet[[#This Row],[Classes Attended]]/Attd_Sheet[[#This Row],[Column1]],"")</f>
        <v/>
      </c>
      <c r="AU3107" s="26"/>
    </row>
    <row r="3108" spans="1:47" hidden="1" x14ac:dyDescent="0.25">
      <c r="A3108" s="42">
        <f>COUNTIFS(Attd_Sheet[Student ID],Attd_Sheet[[#This Row],[Student ID]])</f>
        <v>0</v>
      </c>
      <c r="B3108" s="13"/>
      <c r="C3108" s="13"/>
      <c r="D3108" s="76"/>
      <c r="E3108" s="75"/>
      <c r="F3108" s="15"/>
      <c r="G3108" s="78"/>
      <c r="H3108" s="15"/>
      <c r="I3108" s="15"/>
      <c r="J3108" s="77"/>
      <c r="K3108" s="4"/>
      <c r="L3108" s="4"/>
      <c r="M3108" s="4"/>
      <c r="N3108" s="185"/>
      <c r="O3108" s="4"/>
      <c r="P3108" s="4"/>
      <c r="Q3108" s="4"/>
      <c r="R3108" s="4"/>
      <c r="S3108" s="4"/>
      <c r="T3108" s="4"/>
      <c r="U3108" s="4"/>
      <c r="V3108" s="4"/>
      <c r="W3108" s="185"/>
      <c r="X3108" s="4"/>
      <c r="Y3108" s="4"/>
      <c r="Z3108" s="4"/>
      <c r="AA3108" s="4"/>
      <c r="AB3108" s="4"/>
      <c r="AC3108" s="4"/>
      <c r="AD3108" s="4"/>
      <c r="AE3108" s="236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5">
        <f ca="1">COUNTIFS(INDIRECT(Data!$J$2),"&lt;&gt;")</f>
        <v>0</v>
      </c>
      <c r="AQ3108" s="45">
        <f ca="1">COUNTIFS(INDIRECT(Data!$J$2),"P")</f>
        <v>0</v>
      </c>
      <c r="AR3108" s="45">
        <f ca="1">COUNTIFS(INDIRECT(Data!$J$2),"A")</f>
        <v>0</v>
      </c>
      <c r="AS3108" s="46">
        <f ca="1">COUNTIFS(INDIRECT(Data!$J$2),"L")</f>
        <v>0</v>
      </c>
      <c r="AT3108" s="47" t="str">
        <f ca="1">IFERROR(Attd_Sheet[[#This Row],[Classes Attended]]/Attd_Sheet[[#This Row],[Column1]],"")</f>
        <v/>
      </c>
      <c r="AU3108" s="26"/>
    </row>
    <row r="3109" spans="1:47" hidden="1" x14ac:dyDescent="0.25">
      <c r="A3109" s="42">
        <f>COUNTIFS(Attd_Sheet[Student ID],Attd_Sheet[[#This Row],[Student ID]])</f>
        <v>0</v>
      </c>
      <c r="B3109" s="13"/>
      <c r="C3109" s="13"/>
      <c r="D3109" s="76"/>
      <c r="E3109" s="75"/>
      <c r="F3109" s="15"/>
      <c r="G3109" s="78"/>
      <c r="H3109" s="15"/>
      <c r="I3109" s="15"/>
      <c r="J3109" s="77"/>
      <c r="K3109" s="4"/>
      <c r="L3109" s="4"/>
      <c r="M3109" s="4"/>
      <c r="N3109" s="185"/>
      <c r="O3109" s="4"/>
      <c r="P3109" s="4"/>
      <c r="Q3109" s="4"/>
      <c r="R3109" s="4"/>
      <c r="S3109" s="4"/>
      <c r="T3109" s="4"/>
      <c r="U3109" s="4"/>
      <c r="V3109" s="4"/>
      <c r="W3109" s="185"/>
      <c r="X3109" s="4"/>
      <c r="Y3109" s="4"/>
      <c r="Z3109" s="4"/>
      <c r="AA3109" s="4"/>
      <c r="AB3109" s="4"/>
      <c r="AC3109" s="4"/>
      <c r="AD3109" s="4"/>
      <c r="AE3109" s="236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5">
        <f ca="1">COUNTIFS(INDIRECT(Data!$J$2),"&lt;&gt;")</f>
        <v>0</v>
      </c>
      <c r="AQ3109" s="45">
        <f ca="1">COUNTIFS(INDIRECT(Data!$J$2),"P")</f>
        <v>0</v>
      </c>
      <c r="AR3109" s="45">
        <f ca="1">COUNTIFS(INDIRECT(Data!$J$2),"A")</f>
        <v>0</v>
      </c>
      <c r="AS3109" s="46">
        <f ca="1">COUNTIFS(INDIRECT(Data!$J$2),"L")</f>
        <v>0</v>
      </c>
      <c r="AT3109" s="47" t="str">
        <f ca="1">IFERROR(Attd_Sheet[[#This Row],[Classes Attended]]/Attd_Sheet[[#This Row],[Column1]],"")</f>
        <v/>
      </c>
      <c r="AU3109" s="26"/>
    </row>
    <row r="3110" spans="1:47" hidden="1" x14ac:dyDescent="0.25">
      <c r="A3110" s="42">
        <f>COUNTIFS(Attd_Sheet[Student ID],Attd_Sheet[[#This Row],[Student ID]])</f>
        <v>0</v>
      </c>
      <c r="B3110" s="13"/>
      <c r="C3110" s="13"/>
      <c r="D3110" s="76"/>
      <c r="E3110" s="75"/>
      <c r="F3110" s="15"/>
      <c r="G3110" s="78"/>
      <c r="H3110" s="15"/>
      <c r="I3110" s="15"/>
      <c r="J3110" s="77"/>
      <c r="K3110" s="4"/>
      <c r="L3110" s="4"/>
      <c r="M3110" s="4"/>
      <c r="N3110" s="185"/>
      <c r="O3110" s="4"/>
      <c r="P3110" s="4"/>
      <c r="Q3110" s="4"/>
      <c r="R3110" s="4"/>
      <c r="S3110" s="4"/>
      <c r="T3110" s="4"/>
      <c r="U3110" s="4"/>
      <c r="V3110" s="4"/>
      <c r="W3110" s="185"/>
      <c r="X3110" s="4"/>
      <c r="Y3110" s="4"/>
      <c r="Z3110" s="4"/>
      <c r="AA3110" s="4"/>
      <c r="AB3110" s="4"/>
      <c r="AC3110" s="4"/>
      <c r="AD3110" s="4"/>
      <c r="AE3110" s="236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5">
        <f ca="1">COUNTIFS(INDIRECT(Data!$J$2),"&lt;&gt;")</f>
        <v>0</v>
      </c>
      <c r="AQ3110" s="45">
        <f ca="1">COUNTIFS(INDIRECT(Data!$J$2),"P")</f>
        <v>0</v>
      </c>
      <c r="AR3110" s="45">
        <f ca="1">COUNTIFS(INDIRECT(Data!$J$2),"A")</f>
        <v>0</v>
      </c>
      <c r="AS3110" s="46">
        <f ca="1">COUNTIFS(INDIRECT(Data!$J$2),"L")</f>
        <v>0</v>
      </c>
      <c r="AT3110" s="47" t="str">
        <f ca="1">IFERROR(Attd_Sheet[[#This Row],[Classes Attended]]/Attd_Sheet[[#This Row],[Column1]],"")</f>
        <v/>
      </c>
      <c r="AU3110" s="26"/>
    </row>
    <row r="3111" spans="1:47" hidden="1" x14ac:dyDescent="0.25">
      <c r="A3111" s="42">
        <f>COUNTIFS(Attd_Sheet[Student ID],Attd_Sheet[[#This Row],[Student ID]])</f>
        <v>0</v>
      </c>
      <c r="B3111" s="13"/>
      <c r="C3111" s="13"/>
      <c r="D3111" s="76"/>
      <c r="E3111" s="75"/>
      <c r="F3111" s="15"/>
      <c r="G3111" s="78"/>
      <c r="H3111" s="15"/>
      <c r="I3111" s="15"/>
      <c r="J3111" s="77"/>
      <c r="K3111" s="4"/>
      <c r="L3111" s="4"/>
      <c r="M3111" s="4"/>
      <c r="N3111" s="185"/>
      <c r="O3111" s="4"/>
      <c r="P3111" s="4"/>
      <c r="Q3111" s="4"/>
      <c r="R3111" s="4"/>
      <c r="S3111" s="4"/>
      <c r="T3111" s="4"/>
      <c r="U3111" s="4"/>
      <c r="V3111" s="4"/>
      <c r="W3111" s="185"/>
      <c r="X3111" s="4"/>
      <c r="Y3111" s="4"/>
      <c r="Z3111" s="4"/>
      <c r="AA3111" s="4"/>
      <c r="AB3111" s="4"/>
      <c r="AC3111" s="4"/>
      <c r="AD3111" s="4"/>
      <c r="AE3111" s="236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5">
        <f ca="1">COUNTIFS(INDIRECT(Data!$J$2),"&lt;&gt;")</f>
        <v>0</v>
      </c>
      <c r="AQ3111" s="45">
        <f ca="1">COUNTIFS(INDIRECT(Data!$J$2),"P")</f>
        <v>0</v>
      </c>
      <c r="AR3111" s="45">
        <f ca="1">COUNTIFS(INDIRECT(Data!$J$2),"A")</f>
        <v>0</v>
      </c>
      <c r="AS3111" s="46">
        <f ca="1">COUNTIFS(INDIRECT(Data!$J$2),"L")</f>
        <v>0</v>
      </c>
      <c r="AT3111" s="47" t="str">
        <f ca="1">IFERROR(Attd_Sheet[[#This Row],[Classes Attended]]/Attd_Sheet[[#This Row],[Column1]],"")</f>
        <v/>
      </c>
      <c r="AU3111" s="26"/>
    </row>
    <row r="3112" spans="1:47" hidden="1" x14ac:dyDescent="0.25">
      <c r="A3112" s="42">
        <f>COUNTIFS(Attd_Sheet[Student ID],Attd_Sheet[[#This Row],[Student ID]])</f>
        <v>0</v>
      </c>
      <c r="B3112" s="13"/>
      <c r="C3112" s="13"/>
      <c r="D3112" s="76"/>
      <c r="E3112" s="75"/>
      <c r="F3112" s="15"/>
      <c r="G3112" s="78"/>
      <c r="H3112" s="15"/>
      <c r="I3112" s="15"/>
      <c r="J3112" s="77"/>
      <c r="K3112" s="4"/>
      <c r="L3112" s="4"/>
      <c r="M3112" s="4"/>
      <c r="N3112" s="185"/>
      <c r="O3112" s="4"/>
      <c r="P3112" s="4"/>
      <c r="Q3112" s="4"/>
      <c r="R3112" s="4"/>
      <c r="S3112" s="4"/>
      <c r="T3112" s="4"/>
      <c r="U3112" s="4"/>
      <c r="V3112" s="4"/>
      <c r="W3112" s="185"/>
      <c r="X3112" s="4"/>
      <c r="Y3112" s="4"/>
      <c r="Z3112" s="4"/>
      <c r="AA3112" s="4"/>
      <c r="AB3112" s="4"/>
      <c r="AC3112" s="4"/>
      <c r="AD3112" s="4"/>
      <c r="AE3112" s="236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5">
        <f ca="1">COUNTIFS(INDIRECT(Data!$J$2),"&lt;&gt;")</f>
        <v>0</v>
      </c>
      <c r="AQ3112" s="45">
        <f ca="1">COUNTIFS(INDIRECT(Data!$J$2),"P")</f>
        <v>0</v>
      </c>
      <c r="AR3112" s="45">
        <f ca="1">COUNTIFS(INDIRECT(Data!$J$2),"A")</f>
        <v>0</v>
      </c>
      <c r="AS3112" s="46">
        <f ca="1">COUNTIFS(INDIRECT(Data!$J$2),"L")</f>
        <v>0</v>
      </c>
      <c r="AT3112" s="47" t="str">
        <f ca="1">IFERROR(Attd_Sheet[[#This Row],[Classes Attended]]/Attd_Sheet[[#This Row],[Column1]],"")</f>
        <v/>
      </c>
      <c r="AU3112" s="26"/>
    </row>
    <row r="3113" spans="1:47" hidden="1" x14ac:dyDescent="0.25">
      <c r="A3113" s="42">
        <f>COUNTIFS(Attd_Sheet[Student ID],Attd_Sheet[[#This Row],[Student ID]])</f>
        <v>0</v>
      </c>
      <c r="B3113" s="13"/>
      <c r="C3113" s="13"/>
      <c r="D3113" s="76"/>
      <c r="E3113" s="75"/>
      <c r="F3113" s="15"/>
      <c r="G3113" s="78"/>
      <c r="H3113" s="15"/>
      <c r="I3113" s="15"/>
      <c r="J3113" s="77"/>
      <c r="K3113" s="4"/>
      <c r="L3113" s="4"/>
      <c r="M3113" s="4"/>
      <c r="N3113" s="185"/>
      <c r="O3113" s="4"/>
      <c r="P3113" s="4"/>
      <c r="Q3113" s="4"/>
      <c r="R3113" s="4"/>
      <c r="S3113" s="4"/>
      <c r="T3113" s="4"/>
      <c r="U3113" s="4"/>
      <c r="V3113" s="4"/>
      <c r="W3113" s="185"/>
      <c r="X3113" s="4"/>
      <c r="Y3113" s="4"/>
      <c r="Z3113" s="4"/>
      <c r="AA3113" s="4"/>
      <c r="AB3113" s="4"/>
      <c r="AC3113" s="4"/>
      <c r="AD3113" s="4"/>
      <c r="AE3113" s="236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5">
        <f ca="1">COUNTIFS(INDIRECT(Data!$J$2),"&lt;&gt;")</f>
        <v>0</v>
      </c>
      <c r="AQ3113" s="45">
        <f ca="1">COUNTIFS(INDIRECT(Data!$J$2),"P")</f>
        <v>0</v>
      </c>
      <c r="AR3113" s="45">
        <f ca="1">COUNTIFS(INDIRECT(Data!$J$2),"A")</f>
        <v>0</v>
      </c>
      <c r="AS3113" s="46">
        <f ca="1">COUNTIFS(INDIRECT(Data!$J$2),"L")</f>
        <v>0</v>
      </c>
      <c r="AT3113" s="47" t="str">
        <f ca="1">IFERROR(Attd_Sheet[[#This Row],[Classes Attended]]/Attd_Sheet[[#This Row],[Column1]],"")</f>
        <v/>
      </c>
      <c r="AU3113" s="26"/>
    </row>
    <row r="3114" spans="1:47" hidden="1" x14ac:dyDescent="0.25">
      <c r="A3114" s="42">
        <f>COUNTIFS(Attd_Sheet[Student ID],Attd_Sheet[[#This Row],[Student ID]])</f>
        <v>0</v>
      </c>
      <c r="B3114" s="13"/>
      <c r="C3114" s="13"/>
      <c r="D3114" s="76"/>
      <c r="E3114" s="75"/>
      <c r="F3114" s="15"/>
      <c r="G3114" s="78"/>
      <c r="H3114" s="15"/>
      <c r="I3114" s="15"/>
      <c r="J3114" s="77"/>
      <c r="K3114" s="4"/>
      <c r="L3114" s="4"/>
      <c r="M3114" s="4"/>
      <c r="N3114" s="185"/>
      <c r="O3114" s="4"/>
      <c r="P3114" s="4"/>
      <c r="Q3114" s="4"/>
      <c r="R3114" s="4"/>
      <c r="S3114" s="4"/>
      <c r="T3114" s="4"/>
      <c r="U3114" s="4"/>
      <c r="V3114" s="4"/>
      <c r="W3114" s="185"/>
      <c r="X3114" s="4"/>
      <c r="Y3114" s="4"/>
      <c r="Z3114" s="4"/>
      <c r="AA3114" s="4"/>
      <c r="AB3114" s="4"/>
      <c r="AC3114" s="4"/>
      <c r="AD3114" s="4"/>
      <c r="AE3114" s="236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5">
        <f ca="1">COUNTIFS(INDIRECT(Data!$J$2),"&lt;&gt;")</f>
        <v>0</v>
      </c>
      <c r="AQ3114" s="45">
        <f ca="1">COUNTIFS(INDIRECT(Data!$J$2),"P")</f>
        <v>0</v>
      </c>
      <c r="AR3114" s="45">
        <f ca="1">COUNTIFS(INDIRECT(Data!$J$2),"A")</f>
        <v>0</v>
      </c>
      <c r="AS3114" s="46">
        <f ca="1">COUNTIFS(INDIRECT(Data!$J$2),"L")</f>
        <v>0</v>
      </c>
      <c r="AT3114" s="47" t="str">
        <f ca="1">IFERROR(Attd_Sheet[[#This Row],[Classes Attended]]/Attd_Sheet[[#This Row],[Column1]],"")</f>
        <v/>
      </c>
      <c r="AU3114" s="26"/>
    </row>
    <row r="3115" spans="1:47" hidden="1" x14ac:dyDescent="0.25">
      <c r="A3115" s="42">
        <f>COUNTIFS(Attd_Sheet[Student ID],Attd_Sheet[[#This Row],[Student ID]])</f>
        <v>0</v>
      </c>
      <c r="B3115" s="13"/>
      <c r="C3115" s="13"/>
      <c r="D3115" s="76"/>
      <c r="E3115" s="75"/>
      <c r="F3115" s="15"/>
      <c r="G3115" s="78"/>
      <c r="H3115" s="15"/>
      <c r="I3115" s="15"/>
      <c r="J3115" s="77"/>
      <c r="K3115" s="4"/>
      <c r="L3115" s="4"/>
      <c r="M3115" s="4"/>
      <c r="N3115" s="185"/>
      <c r="O3115" s="4"/>
      <c r="P3115" s="4"/>
      <c r="Q3115" s="4"/>
      <c r="R3115" s="4"/>
      <c r="S3115" s="4"/>
      <c r="T3115" s="4"/>
      <c r="U3115" s="4"/>
      <c r="V3115" s="4"/>
      <c r="W3115" s="185"/>
      <c r="X3115" s="4"/>
      <c r="Y3115" s="4"/>
      <c r="Z3115" s="4"/>
      <c r="AA3115" s="4"/>
      <c r="AB3115" s="4"/>
      <c r="AC3115" s="4"/>
      <c r="AD3115" s="4"/>
      <c r="AE3115" s="236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5">
        <f ca="1">COUNTIFS(INDIRECT(Data!$J$2),"&lt;&gt;")</f>
        <v>0</v>
      </c>
      <c r="AQ3115" s="45">
        <f ca="1">COUNTIFS(INDIRECT(Data!$J$2),"P")</f>
        <v>0</v>
      </c>
      <c r="AR3115" s="45">
        <f ca="1">COUNTIFS(INDIRECT(Data!$J$2),"A")</f>
        <v>0</v>
      </c>
      <c r="AS3115" s="46">
        <f ca="1">COUNTIFS(INDIRECT(Data!$J$2),"L")</f>
        <v>0</v>
      </c>
      <c r="AT3115" s="47" t="str">
        <f ca="1">IFERROR(Attd_Sheet[[#This Row],[Classes Attended]]/Attd_Sheet[[#This Row],[Column1]],"")</f>
        <v/>
      </c>
      <c r="AU3115" s="26"/>
    </row>
    <row r="3116" spans="1:47" hidden="1" x14ac:dyDescent="0.25">
      <c r="A3116" s="42">
        <f>COUNTIFS(Attd_Sheet[Student ID],Attd_Sheet[[#This Row],[Student ID]])</f>
        <v>0</v>
      </c>
      <c r="B3116" s="13"/>
      <c r="C3116" s="13"/>
      <c r="D3116" s="76"/>
      <c r="E3116" s="75"/>
      <c r="F3116" s="15"/>
      <c r="G3116" s="78"/>
      <c r="H3116" s="15"/>
      <c r="I3116" s="15"/>
      <c r="J3116" s="77"/>
      <c r="K3116" s="4"/>
      <c r="L3116" s="4"/>
      <c r="M3116" s="4"/>
      <c r="N3116" s="185"/>
      <c r="O3116" s="4"/>
      <c r="P3116" s="4"/>
      <c r="Q3116" s="4"/>
      <c r="R3116" s="4"/>
      <c r="S3116" s="4"/>
      <c r="T3116" s="4"/>
      <c r="U3116" s="4"/>
      <c r="V3116" s="4"/>
      <c r="W3116" s="185"/>
      <c r="X3116" s="4"/>
      <c r="Y3116" s="4"/>
      <c r="Z3116" s="4"/>
      <c r="AA3116" s="4"/>
      <c r="AB3116" s="4"/>
      <c r="AC3116" s="4"/>
      <c r="AD3116" s="4"/>
      <c r="AE3116" s="236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5">
        <f ca="1">COUNTIFS(INDIRECT(Data!$J$2),"&lt;&gt;")</f>
        <v>0</v>
      </c>
      <c r="AQ3116" s="45">
        <f ca="1">COUNTIFS(INDIRECT(Data!$J$2),"P")</f>
        <v>0</v>
      </c>
      <c r="AR3116" s="45">
        <f ca="1">COUNTIFS(INDIRECT(Data!$J$2),"A")</f>
        <v>0</v>
      </c>
      <c r="AS3116" s="46">
        <f ca="1">COUNTIFS(INDIRECT(Data!$J$2),"L")</f>
        <v>0</v>
      </c>
      <c r="AT3116" s="47" t="str">
        <f ca="1">IFERROR(Attd_Sheet[[#This Row],[Classes Attended]]/Attd_Sheet[[#This Row],[Column1]],"")</f>
        <v/>
      </c>
      <c r="AU3116" s="26"/>
    </row>
    <row r="3117" spans="1:47" hidden="1" x14ac:dyDescent="0.25">
      <c r="A3117" s="42">
        <f>COUNTIFS(Attd_Sheet[Student ID],Attd_Sheet[[#This Row],[Student ID]])</f>
        <v>0</v>
      </c>
      <c r="B3117" s="13"/>
      <c r="C3117" s="13"/>
      <c r="D3117" s="76"/>
      <c r="E3117" s="75"/>
      <c r="F3117" s="15"/>
      <c r="G3117" s="78"/>
      <c r="H3117" s="15"/>
      <c r="I3117" s="15"/>
      <c r="J3117" s="77"/>
      <c r="K3117" s="4"/>
      <c r="L3117" s="4"/>
      <c r="M3117" s="4"/>
      <c r="N3117" s="185"/>
      <c r="O3117" s="4"/>
      <c r="P3117" s="4"/>
      <c r="Q3117" s="4"/>
      <c r="R3117" s="4"/>
      <c r="S3117" s="4"/>
      <c r="T3117" s="4"/>
      <c r="U3117" s="4"/>
      <c r="V3117" s="4"/>
      <c r="W3117" s="185"/>
      <c r="X3117" s="4"/>
      <c r="Y3117" s="4"/>
      <c r="Z3117" s="4"/>
      <c r="AA3117" s="4"/>
      <c r="AB3117" s="4"/>
      <c r="AC3117" s="4"/>
      <c r="AD3117" s="4"/>
      <c r="AE3117" s="236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5">
        <f ca="1">COUNTIFS(INDIRECT(Data!$J$2),"&lt;&gt;")</f>
        <v>0</v>
      </c>
      <c r="AQ3117" s="45">
        <f ca="1">COUNTIFS(INDIRECT(Data!$J$2),"P")</f>
        <v>0</v>
      </c>
      <c r="AR3117" s="45">
        <f ca="1">COUNTIFS(INDIRECT(Data!$J$2),"A")</f>
        <v>0</v>
      </c>
      <c r="AS3117" s="46">
        <f ca="1">COUNTIFS(INDIRECT(Data!$J$2),"L")</f>
        <v>0</v>
      </c>
      <c r="AT3117" s="47" t="str">
        <f ca="1">IFERROR(Attd_Sheet[[#This Row],[Classes Attended]]/Attd_Sheet[[#This Row],[Column1]],"")</f>
        <v/>
      </c>
      <c r="AU3117" s="26"/>
    </row>
    <row r="3118" spans="1:47" hidden="1" x14ac:dyDescent="0.25">
      <c r="A3118" s="42">
        <f>COUNTIFS(Attd_Sheet[Student ID],Attd_Sheet[[#This Row],[Student ID]])</f>
        <v>0</v>
      </c>
      <c r="B3118" s="13"/>
      <c r="C3118" s="13"/>
      <c r="D3118" s="76"/>
      <c r="E3118" s="75"/>
      <c r="F3118" s="15"/>
      <c r="G3118" s="78"/>
      <c r="H3118" s="15"/>
      <c r="I3118" s="15"/>
      <c r="J3118" s="77"/>
      <c r="K3118" s="4"/>
      <c r="L3118" s="4"/>
      <c r="M3118" s="4"/>
      <c r="N3118" s="185"/>
      <c r="O3118" s="4"/>
      <c r="P3118" s="4"/>
      <c r="Q3118" s="4"/>
      <c r="R3118" s="4"/>
      <c r="S3118" s="4"/>
      <c r="T3118" s="4"/>
      <c r="U3118" s="4"/>
      <c r="V3118" s="4"/>
      <c r="W3118" s="185"/>
      <c r="X3118" s="4"/>
      <c r="Y3118" s="4"/>
      <c r="Z3118" s="4"/>
      <c r="AA3118" s="4"/>
      <c r="AB3118" s="4"/>
      <c r="AC3118" s="4"/>
      <c r="AD3118" s="4"/>
      <c r="AE3118" s="236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5">
        <f ca="1">COUNTIFS(INDIRECT(Data!$J$2),"&lt;&gt;")</f>
        <v>0</v>
      </c>
      <c r="AQ3118" s="45">
        <f ca="1">COUNTIFS(INDIRECT(Data!$J$2),"P")</f>
        <v>0</v>
      </c>
      <c r="AR3118" s="45">
        <f ca="1">COUNTIFS(INDIRECT(Data!$J$2),"A")</f>
        <v>0</v>
      </c>
      <c r="AS3118" s="46">
        <f ca="1">COUNTIFS(INDIRECT(Data!$J$2),"L")</f>
        <v>0</v>
      </c>
      <c r="AT3118" s="47" t="str">
        <f ca="1">IFERROR(Attd_Sheet[[#This Row],[Classes Attended]]/Attd_Sheet[[#This Row],[Column1]],"")</f>
        <v/>
      </c>
      <c r="AU3118" s="26"/>
    </row>
    <row r="3119" spans="1:47" hidden="1" x14ac:dyDescent="0.25">
      <c r="A3119" s="42">
        <f>COUNTIFS(Attd_Sheet[Student ID],Attd_Sheet[[#This Row],[Student ID]])</f>
        <v>0</v>
      </c>
      <c r="B3119" s="13"/>
      <c r="C3119" s="13"/>
      <c r="D3119" s="76"/>
      <c r="E3119" s="75"/>
      <c r="F3119" s="15"/>
      <c r="G3119" s="78"/>
      <c r="H3119" s="15"/>
      <c r="I3119" s="15"/>
      <c r="J3119" s="77"/>
      <c r="K3119" s="4"/>
      <c r="L3119" s="4"/>
      <c r="M3119" s="4"/>
      <c r="N3119" s="185"/>
      <c r="O3119" s="4"/>
      <c r="P3119" s="4"/>
      <c r="Q3119" s="4"/>
      <c r="R3119" s="4"/>
      <c r="S3119" s="4"/>
      <c r="T3119" s="4"/>
      <c r="U3119" s="4"/>
      <c r="V3119" s="4"/>
      <c r="W3119" s="185"/>
      <c r="X3119" s="4"/>
      <c r="Y3119" s="4"/>
      <c r="Z3119" s="4"/>
      <c r="AA3119" s="4"/>
      <c r="AB3119" s="4"/>
      <c r="AC3119" s="4"/>
      <c r="AD3119" s="4"/>
      <c r="AE3119" s="236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5">
        <f ca="1">COUNTIFS(INDIRECT(Data!$J$2),"&lt;&gt;")</f>
        <v>0</v>
      </c>
      <c r="AQ3119" s="45">
        <f ca="1">COUNTIFS(INDIRECT(Data!$J$2),"P")</f>
        <v>0</v>
      </c>
      <c r="AR3119" s="45">
        <f ca="1">COUNTIFS(INDIRECT(Data!$J$2),"A")</f>
        <v>0</v>
      </c>
      <c r="AS3119" s="46">
        <f ca="1">COUNTIFS(INDIRECT(Data!$J$2),"L")</f>
        <v>0</v>
      </c>
      <c r="AT3119" s="47" t="str">
        <f ca="1">IFERROR(Attd_Sheet[[#This Row],[Classes Attended]]/Attd_Sheet[[#This Row],[Column1]],"")</f>
        <v/>
      </c>
      <c r="AU3119" s="26"/>
    </row>
    <row r="3120" spans="1:47" hidden="1" x14ac:dyDescent="0.25">
      <c r="A3120" s="42">
        <f>COUNTIFS(Attd_Sheet[Student ID],Attd_Sheet[[#This Row],[Student ID]])</f>
        <v>0</v>
      </c>
      <c r="B3120" s="13"/>
      <c r="C3120" s="13"/>
      <c r="D3120" s="76"/>
      <c r="E3120" s="75"/>
      <c r="F3120" s="15"/>
      <c r="G3120" s="78"/>
      <c r="H3120" s="15"/>
      <c r="I3120" s="15"/>
      <c r="J3120" s="77"/>
      <c r="K3120" s="4"/>
      <c r="L3120" s="4"/>
      <c r="M3120" s="4"/>
      <c r="N3120" s="185"/>
      <c r="O3120" s="4"/>
      <c r="P3120" s="4"/>
      <c r="Q3120" s="4"/>
      <c r="R3120" s="4"/>
      <c r="S3120" s="4"/>
      <c r="T3120" s="4"/>
      <c r="U3120" s="4"/>
      <c r="V3120" s="4"/>
      <c r="W3120" s="185"/>
      <c r="X3120" s="4"/>
      <c r="Y3120" s="4"/>
      <c r="Z3120" s="4"/>
      <c r="AA3120" s="4"/>
      <c r="AB3120" s="4"/>
      <c r="AC3120" s="4"/>
      <c r="AD3120" s="4"/>
      <c r="AE3120" s="236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5">
        <f ca="1">COUNTIFS(INDIRECT(Data!$J$2),"&lt;&gt;")</f>
        <v>0</v>
      </c>
      <c r="AQ3120" s="45">
        <f ca="1">COUNTIFS(INDIRECT(Data!$J$2),"P")</f>
        <v>0</v>
      </c>
      <c r="AR3120" s="45">
        <f ca="1">COUNTIFS(INDIRECT(Data!$J$2),"A")</f>
        <v>0</v>
      </c>
      <c r="AS3120" s="46">
        <f ca="1">COUNTIFS(INDIRECT(Data!$J$2),"L")</f>
        <v>0</v>
      </c>
      <c r="AT3120" s="47" t="str">
        <f ca="1">IFERROR(Attd_Sheet[[#This Row],[Classes Attended]]/Attd_Sheet[[#This Row],[Column1]],"")</f>
        <v/>
      </c>
      <c r="AU3120" s="26"/>
    </row>
    <row r="3121" spans="1:47" hidden="1" x14ac:dyDescent="0.25">
      <c r="A3121" s="42">
        <f>COUNTIFS(Attd_Sheet[Student ID],Attd_Sheet[[#This Row],[Student ID]])</f>
        <v>0</v>
      </c>
      <c r="B3121" s="13"/>
      <c r="C3121" s="13"/>
      <c r="D3121" s="76"/>
      <c r="E3121" s="75"/>
      <c r="F3121" s="15"/>
      <c r="G3121" s="78"/>
      <c r="H3121" s="15"/>
      <c r="I3121" s="15"/>
      <c r="J3121" s="77"/>
      <c r="K3121" s="4"/>
      <c r="L3121" s="4"/>
      <c r="M3121" s="4"/>
      <c r="N3121" s="185"/>
      <c r="O3121" s="4"/>
      <c r="P3121" s="4"/>
      <c r="Q3121" s="4"/>
      <c r="R3121" s="4"/>
      <c r="S3121" s="4"/>
      <c r="T3121" s="4"/>
      <c r="U3121" s="4"/>
      <c r="V3121" s="4"/>
      <c r="W3121" s="185"/>
      <c r="X3121" s="4"/>
      <c r="Y3121" s="4"/>
      <c r="Z3121" s="4"/>
      <c r="AA3121" s="4"/>
      <c r="AB3121" s="4"/>
      <c r="AC3121" s="4"/>
      <c r="AD3121" s="4"/>
      <c r="AE3121" s="236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5">
        <f ca="1">COUNTIFS(INDIRECT(Data!$J$2),"&lt;&gt;")</f>
        <v>0</v>
      </c>
      <c r="AQ3121" s="45">
        <f ca="1">COUNTIFS(INDIRECT(Data!$J$2),"P")</f>
        <v>0</v>
      </c>
      <c r="AR3121" s="45">
        <f ca="1">COUNTIFS(INDIRECT(Data!$J$2),"A")</f>
        <v>0</v>
      </c>
      <c r="AS3121" s="46">
        <f ca="1">COUNTIFS(INDIRECT(Data!$J$2),"L")</f>
        <v>0</v>
      </c>
      <c r="AT3121" s="47" t="str">
        <f ca="1">IFERROR(Attd_Sheet[[#This Row],[Classes Attended]]/Attd_Sheet[[#This Row],[Column1]],"")</f>
        <v/>
      </c>
      <c r="AU3121" s="26"/>
    </row>
    <row r="3122" spans="1:47" hidden="1" x14ac:dyDescent="0.25">
      <c r="A3122" s="42">
        <f>COUNTIFS(Attd_Sheet[Student ID],Attd_Sheet[[#This Row],[Student ID]])</f>
        <v>0</v>
      </c>
      <c r="B3122" s="13"/>
      <c r="C3122" s="13"/>
      <c r="D3122" s="76"/>
      <c r="E3122" s="75"/>
      <c r="F3122" s="15"/>
      <c r="G3122" s="78"/>
      <c r="H3122" s="15"/>
      <c r="I3122" s="15"/>
      <c r="J3122" s="77"/>
      <c r="K3122" s="4"/>
      <c r="L3122" s="4"/>
      <c r="M3122" s="4"/>
      <c r="N3122" s="185"/>
      <c r="O3122" s="4"/>
      <c r="P3122" s="4"/>
      <c r="Q3122" s="4"/>
      <c r="R3122" s="4"/>
      <c r="S3122" s="4"/>
      <c r="T3122" s="4"/>
      <c r="U3122" s="4"/>
      <c r="V3122" s="4"/>
      <c r="W3122" s="185"/>
      <c r="X3122" s="4"/>
      <c r="Y3122" s="4"/>
      <c r="Z3122" s="4"/>
      <c r="AA3122" s="4"/>
      <c r="AB3122" s="4"/>
      <c r="AC3122" s="4"/>
      <c r="AD3122" s="4"/>
      <c r="AE3122" s="236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5">
        <f ca="1">COUNTIFS(INDIRECT(Data!$J$2),"&lt;&gt;")</f>
        <v>0</v>
      </c>
      <c r="AQ3122" s="45">
        <f ca="1">COUNTIFS(INDIRECT(Data!$J$2),"P")</f>
        <v>0</v>
      </c>
      <c r="AR3122" s="45">
        <f ca="1">COUNTIFS(INDIRECT(Data!$J$2),"A")</f>
        <v>0</v>
      </c>
      <c r="AS3122" s="46">
        <f ca="1">COUNTIFS(INDIRECT(Data!$J$2),"L")</f>
        <v>0</v>
      </c>
      <c r="AT3122" s="47" t="str">
        <f ca="1">IFERROR(Attd_Sheet[[#This Row],[Classes Attended]]/Attd_Sheet[[#This Row],[Column1]],"")</f>
        <v/>
      </c>
      <c r="AU3122" s="26"/>
    </row>
    <row r="3123" spans="1:47" hidden="1" x14ac:dyDescent="0.25">
      <c r="A3123" s="42">
        <f>COUNTIFS(Attd_Sheet[Student ID],Attd_Sheet[[#This Row],[Student ID]])</f>
        <v>0</v>
      </c>
      <c r="B3123" s="13"/>
      <c r="C3123" s="13"/>
      <c r="D3123" s="76"/>
      <c r="E3123" s="75"/>
      <c r="F3123" s="15"/>
      <c r="G3123" s="78"/>
      <c r="H3123" s="15"/>
      <c r="I3123" s="15"/>
      <c r="J3123" s="77"/>
      <c r="K3123" s="4"/>
      <c r="L3123" s="4"/>
      <c r="M3123" s="4"/>
      <c r="N3123" s="185"/>
      <c r="O3123" s="4"/>
      <c r="P3123" s="4"/>
      <c r="Q3123" s="4"/>
      <c r="R3123" s="4"/>
      <c r="S3123" s="4"/>
      <c r="T3123" s="4"/>
      <c r="U3123" s="4"/>
      <c r="V3123" s="4"/>
      <c r="W3123" s="185"/>
      <c r="X3123" s="4"/>
      <c r="Y3123" s="4"/>
      <c r="Z3123" s="4"/>
      <c r="AA3123" s="4"/>
      <c r="AB3123" s="4"/>
      <c r="AC3123" s="4"/>
      <c r="AD3123" s="4"/>
      <c r="AE3123" s="236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5">
        <f ca="1">COUNTIFS(INDIRECT(Data!$J$2),"&lt;&gt;")</f>
        <v>0</v>
      </c>
      <c r="AQ3123" s="45">
        <f ca="1">COUNTIFS(INDIRECT(Data!$J$2),"P")</f>
        <v>0</v>
      </c>
      <c r="AR3123" s="45">
        <f ca="1">COUNTIFS(INDIRECT(Data!$J$2),"A")</f>
        <v>0</v>
      </c>
      <c r="AS3123" s="46">
        <f ca="1">COUNTIFS(INDIRECT(Data!$J$2),"L")</f>
        <v>0</v>
      </c>
      <c r="AT3123" s="47" t="str">
        <f ca="1">IFERROR(Attd_Sheet[[#This Row],[Classes Attended]]/Attd_Sheet[[#This Row],[Column1]],"")</f>
        <v/>
      </c>
      <c r="AU3123" s="26"/>
    </row>
    <row r="3124" spans="1:47" hidden="1" x14ac:dyDescent="0.25">
      <c r="A3124" s="42">
        <f>COUNTIFS(Attd_Sheet[Student ID],Attd_Sheet[[#This Row],[Student ID]])</f>
        <v>0</v>
      </c>
      <c r="B3124" s="13"/>
      <c r="C3124" s="13"/>
      <c r="D3124" s="76"/>
      <c r="E3124" s="75"/>
      <c r="F3124" s="15"/>
      <c r="G3124" s="78"/>
      <c r="H3124" s="15"/>
      <c r="I3124" s="15"/>
      <c r="J3124" s="77"/>
      <c r="K3124" s="4"/>
      <c r="L3124" s="4"/>
      <c r="M3124" s="4"/>
      <c r="N3124" s="185"/>
      <c r="O3124" s="4"/>
      <c r="P3124" s="4"/>
      <c r="Q3124" s="4"/>
      <c r="R3124" s="4"/>
      <c r="S3124" s="4"/>
      <c r="T3124" s="4"/>
      <c r="U3124" s="4"/>
      <c r="V3124" s="4"/>
      <c r="W3124" s="185"/>
      <c r="X3124" s="4"/>
      <c r="Y3124" s="4"/>
      <c r="Z3124" s="4"/>
      <c r="AA3124" s="4"/>
      <c r="AB3124" s="4"/>
      <c r="AC3124" s="4"/>
      <c r="AD3124" s="4"/>
      <c r="AE3124" s="236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5">
        <f ca="1">COUNTIFS(INDIRECT(Data!$J$2),"&lt;&gt;")</f>
        <v>0</v>
      </c>
      <c r="AQ3124" s="45">
        <f ca="1">COUNTIFS(INDIRECT(Data!$J$2),"P")</f>
        <v>0</v>
      </c>
      <c r="AR3124" s="45">
        <f ca="1">COUNTIFS(INDIRECT(Data!$J$2),"A")</f>
        <v>0</v>
      </c>
      <c r="AS3124" s="46">
        <f ca="1">COUNTIFS(INDIRECT(Data!$J$2),"L")</f>
        <v>0</v>
      </c>
      <c r="AT3124" s="47" t="str">
        <f ca="1">IFERROR(Attd_Sheet[[#This Row],[Classes Attended]]/Attd_Sheet[[#This Row],[Column1]],"")</f>
        <v/>
      </c>
      <c r="AU3124" s="26"/>
    </row>
    <row r="3125" spans="1:47" hidden="1" x14ac:dyDescent="0.25">
      <c r="A3125" s="42">
        <f>COUNTIFS(Attd_Sheet[Student ID],Attd_Sheet[[#This Row],[Student ID]])</f>
        <v>0</v>
      </c>
      <c r="B3125" s="13"/>
      <c r="C3125" s="13"/>
      <c r="D3125" s="76"/>
      <c r="E3125" s="75"/>
      <c r="F3125" s="15"/>
      <c r="G3125" s="78"/>
      <c r="H3125" s="15"/>
      <c r="I3125" s="15"/>
      <c r="J3125" s="77"/>
      <c r="K3125" s="4"/>
      <c r="L3125" s="4"/>
      <c r="M3125" s="4"/>
      <c r="N3125" s="185"/>
      <c r="O3125" s="4"/>
      <c r="P3125" s="4"/>
      <c r="Q3125" s="4"/>
      <c r="R3125" s="4"/>
      <c r="S3125" s="4"/>
      <c r="T3125" s="4"/>
      <c r="U3125" s="4"/>
      <c r="V3125" s="4"/>
      <c r="W3125" s="185"/>
      <c r="X3125" s="4"/>
      <c r="Y3125" s="4"/>
      <c r="Z3125" s="4"/>
      <c r="AA3125" s="4"/>
      <c r="AB3125" s="4"/>
      <c r="AC3125" s="4"/>
      <c r="AD3125" s="4"/>
      <c r="AE3125" s="236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5">
        <f ca="1">COUNTIFS(INDIRECT(Data!$J$2),"&lt;&gt;")</f>
        <v>0</v>
      </c>
      <c r="AQ3125" s="45">
        <f ca="1">COUNTIFS(INDIRECT(Data!$J$2),"P")</f>
        <v>0</v>
      </c>
      <c r="AR3125" s="45">
        <f ca="1">COUNTIFS(INDIRECT(Data!$J$2),"A")</f>
        <v>0</v>
      </c>
      <c r="AS3125" s="46">
        <f ca="1">COUNTIFS(INDIRECT(Data!$J$2),"L")</f>
        <v>0</v>
      </c>
      <c r="AT3125" s="47" t="str">
        <f ca="1">IFERROR(Attd_Sheet[[#This Row],[Classes Attended]]/Attd_Sheet[[#This Row],[Column1]],"")</f>
        <v/>
      </c>
      <c r="AU3125" s="26"/>
    </row>
    <row r="3126" spans="1:47" hidden="1" x14ac:dyDescent="0.25">
      <c r="A3126" s="42">
        <f>COUNTIFS(Attd_Sheet[Student ID],Attd_Sheet[[#This Row],[Student ID]])</f>
        <v>0</v>
      </c>
      <c r="B3126" s="13"/>
      <c r="C3126" s="13"/>
      <c r="D3126" s="76"/>
      <c r="E3126" s="75"/>
      <c r="F3126" s="15"/>
      <c r="G3126" s="78"/>
      <c r="H3126" s="15"/>
      <c r="I3126" s="15"/>
      <c r="J3126" s="77"/>
      <c r="K3126" s="4"/>
      <c r="L3126" s="4"/>
      <c r="M3126" s="4"/>
      <c r="N3126" s="185"/>
      <c r="O3126" s="4"/>
      <c r="P3126" s="4"/>
      <c r="Q3126" s="4"/>
      <c r="R3126" s="4"/>
      <c r="S3126" s="4"/>
      <c r="T3126" s="4"/>
      <c r="U3126" s="4"/>
      <c r="V3126" s="4"/>
      <c r="W3126" s="185"/>
      <c r="X3126" s="4"/>
      <c r="Y3126" s="4"/>
      <c r="Z3126" s="4"/>
      <c r="AA3126" s="4"/>
      <c r="AB3126" s="4"/>
      <c r="AC3126" s="4"/>
      <c r="AD3126" s="4"/>
      <c r="AE3126" s="236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5">
        <f ca="1">COUNTIFS(INDIRECT(Data!$J$2),"&lt;&gt;")</f>
        <v>0</v>
      </c>
      <c r="AQ3126" s="45">
        <f ca="1">COUNTIFS(INDIRECT(Data!$J$2),"P")</f>
        <v>0</v>
      </c>
      <c r="AR3126" s="45">
        <f ca="1">COUNTIFS(INDIRECT(Data!$J$2),"A")</f>
        <v>0</v>
      </c>
      <c r="AS3126" s="46">
        <f ca="1">COUNTIFS(INDIRECT(Data!$J$2),"L")</f>
        <v>0</v>
      </c>
      <c r="AT3126" s="47" t="str">
        <f ca="1">IFERROR(Attd_Sheet[[#This Row],[Classes Attended]]/Attd_Sheet[[#This Row],[Column1]],"")</f>
        <v/>
      </c>
      <c r="AU3126" s="26"/>
    </row>
    <row r="3127" spans="1:47" hidden="1" x14ac:dyDescent="0.25">
      <c r="A3127" s="42">
        <f>COUNTIFS(Attd_Sheet[Student ID],Attd_Sheet[[#This Row],[Student ID]])</f>
        <v>0</v>
      </c>
      <c r="B3127" s="13"/>
      <c r="C3127" s="13"/>
      <c r="D3127" s="76"/>
      <c r="E3127" s="75"/>
      <c r="F3127" s="15"/>
      <c r="G3127" s="78"/>
      <c r="H3127" s="15"/>
      <c r="I3127" s="15"/>
      <c r="J3127" s="77"/>
      <c r="K3127" s="4"/>
      <c r="L3127" s="4"/>
      <c r="M3127" s="4"/>
      <c r="N3127" s="185"/>
      <c r="O3127" s="4"/>
      <c r="P3127" s="4"/>
      <c r="Q3127" s="4"/>
      <c r="R3127" s="4"/>
      <c r="S3127" s="4"/>
      <c r="T3127" s="4"/>
      <c r="U3127" s="4"/>
      <c r="V3127" s="4"/>
      <c r="W3127" s="185"/>
      <c r="X3127" s="4"/>
      <c r="Y3127" s="4"/>
      <c r="Z3127" s="4"/>
      <c r="AA3127" s="4"/>
      <c r="AB3127" s="4"/>
      <c r="AC3127" s="4"/>
      <c r="AD3127" s="4"/>
      <c r="AE3127" s="236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5">
        <f ca="1">COUNTIFS(INDIRECT(Data!$J$2),"&lt;&gt;")</f>
        <v>0</v>
      </c>
      <c r="AQ3127" s="45">
        <f ca="1">COUNTIFS(INDIRECT(Data!$J$2),"P")</f>
        <v>0</v>
      </c>
      <c r="AR3127" s="45">
        <f ca="1">COUNTIFS(INDIRECT(Data!$J$2),"A")</f>
        <v>0</v>
      </c>
      <c r="AS3127" s="46">
        <f ca="1">COUNTIFS(INDIRECT(Data!$J$2),"L")</f>
        <v>0</v>
      </c>
      <c r="AT3127" s="47" t="str">
        <f ca="1">IFERROR(Attd_Sheet[[#This Row],[Classes Attended]]/Attd_Sheet[[#This Row],[Column1]],"")</f>
        <v/>
      </c>
      <c r="AU3127" s="26"/>
    </row>
    <row r="3128" spans="1:47" hidden="1" x14ac:dyDescent="0.25">
      <c r="A3128" s="42">
        <f>COUNTIFS(Attd_Sheet[Student ID],Attd_Sheet[[#This Row],[Student ID]])</f>
        <v>0</v>
      </c>
      <c r="B3128" s="13"/>
      <c r="C3128" s="13"/>
      <c r="D3128" s="76"/>
      <c r="E3128" s="75"/>
      <c r="F3128" s="15"/>
      <c r="G3128" s="78"/>
      <c r="H3128" s="15"/>
      <c r="I3128" s="15"/>
      <c r="J3128" s="77"/>
      <c r="K3128" s="4"/>
      <c r="L3128" s="4"/>
      <c r="M3128" s="4"/>
      <c r="N3128" s="185"/>
      <c r="O3128" s="4"/>
      <c r="P3128" s="4"/>
      <c r="Q3128" s="4"/>
      <c r="R3128" s="4"/>
      <c r="S3128" s="4"/>
      <c r="T3128" s="4"/>
      <c r="U3128" s="4"/>
      <c r="V3128" s="4"/>
      <c r="W3128" s="185"/>
      <c r="X3128" s="4"/>
      <c r="Y3128" s="4"/>
      <c r="Z3128" s="4"/>
      <c r="AA3128" s="4"/>
      <c r="AB3128" s="4"/>
      <c r="AC3128" s="4"/>
      <c r="AD3128" s="4"/>
      <c r="AE3128" s="236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5">
        <f ca="1">COUNTIFS(INDIRECT(Data!$J$2),"&lt;&gt;")</f>
        <v>0</v>
      </c>
      <c r="AQ3128" s="45">
        <f ca="1">COUNTIFS(INDIRECT(Data!$J$2),"P")</f>
        <v>0</v>
      </c>
      <c r="AR3128" s="45">
        <f ca="1">COUNTIFS(INDIRECT(Data!$J$2),"A")</f>
        <v>0</v>
      </c>
      <c r="AS3128" s="46">
        <f ca="1">COUNTIFS(INDIRECT(Data!$J$2),"L")</f>
        <v>0</v>
      </c>
      <c r="AT3128" s="47" t="str">
        <f ca="1">IFERROR(Attd_Sheet[[#This Row],[Classes Attended]]/Attd_Sheet[[#This Row],[Column1]],"")</f>
        <v/>
      </c>
      <c r="AU3128" s="26"/>
    </row>
    <row r="3129" spans="1:47" hidden="1" x14ac:dyDescent="0.25">
      <c r="A3129" s="42">
        <f>COUNTIFS(Attd_Sheet[Student ID],Attd_Sheet[[#This Row],[Student ID]])</f>
        <v>0</v>
      </c>
      <c r="B3129" s="13"/>
      <c r="C3129" s="13"/>
      <c r="D3129" s="76"/>
      <c r="E3129" s="75"/>
      <c r="F3129" s="15"/>
      <c r="G3129" s="78"/>
      <c r="H3129" s="15"/>
      <c r="I3129" s="15"/>
      <c r="J3129" s="77"/>
      <c r="K3129" s="4"/>
      <c r="L3129" s="4"/>
      <c r="M3129" s="4"/>
      <c r="N3129" s="185"/>
      <c r="O3129" s="4"/>
      <c r="P3129" s="4"/>
      <c r="Q3129" s="4"/>
      <c r="R3129" s="4"/>
      <c r="S3129" s="4"/>
      <c r="T3129" s="4"/>
      <c r="U3129" s="4"/>
      <c r="V3129" s="4"/>
      <c r="W3129" s="185"/>
      <c r="X3129" s="4"/>
      <c r="Y3129" s="4"/>
      <c r="Z3129" s="4"/>
      <c r="AA3129" s="4"/>
      <c r="AB3129" s="4"/>
      <c r="AC3129" s="4"/>
      <c r="AD3129" s="4"/>
      <c r="AE3129" s="236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5">
        <f ca="1">COUNTIFS(INDIRECT(Data!$J$2),"&lt;&gt;")</f>
        <v>0</v>
      </c>
      <c r="AQ3129" s="45">
        <f ca="1">COUNTIFS(INDIRECT(Data!$J$2),"P")</f>
        <v>0</v>
      </c>
      <c r="AR3129" s="45">
        <f ca="1">COUNTIFS(INDIRECT(Data!$J$2),"A")</f>
        <v>0</v>
      </c>
      <c r="AS3129" s="46">
        <f ca="1">COUNTIFS(INDIRECT(Data!$J$2),"L")</f>
        <v>0</v>
      </c>
      <c r="AT3129" s="47" t="str">
        <f ca="1">IFERROR(Attd_Sheet[[#This Row],[Classes Attended]]/Attd_Sheet[[#This Row],[Column1]],"")</f>
        <v/>
      </c>
      <c r="AU3129" s="26"/>
    </row>
    <row r="3130" spans="1:47" hidden="1" x14ac:dyDescent="0.25">
      <c r="A3130" s="42">
        <f>COUNTIFS(Attd_Sheet[Student ID],Attd_Sheet[[#This Row],[Student ID]])</f>
        <v>0</v>
      </c>
      <c r="B3130" s="13"/>
      <c r="C3130" s="13"/>
      <c r="D3130" s="76"/>
      <c r="E3130" s="75"/>
      <c r="F3130" s="15"/>
      <c r="G3130" s="78"/>
      <c r="H3130" s="15"/>
      <c r="I3130" s="15"/>
      <c r="J3130" s="77"/>
      <c r="K3130" s="4"/>
      <c r="L3130" s="4"/>
      <c r="M3130" s="4"/>
      <c r="N3130" s="185"/>
      <c r="O3130" s="4"/>
      <c r="P3130" s="4"/>
      <c r="Q3130" s="4"/>
      <c r="R3130" s="4"/>
      <c r="S3130" s="4"/>
      <c r="T3130" s="4"/>
      <c r="U3130" s="4"/>
      <c r="V3130" s="4"/>
      <c r="W3130" s="185"/>
      <c r="X3130" s="4"/>
      <c r="Y3130" s="4"/>
      <c r="Z3130" s="4"/>
      <c r="AA3130" s="4"/>
      <c r="AB3130" s="4"/>
      <c r="AC3130" s="4"/>
      <c r="AD3130" s="4"/>
      <c r="AE3130" s="236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5">
        <f ca="1">COUNTIFS(INDIRECT(Data!$J$2),"&lt;&gt;")</f>
        <v>0</v>
      </c>
      <c r="AQ3130" s="45">
        <f ca="1">COUNTIFS(INDIRECT(Data!$J$2),"P")</f>
        <v>0</v>
      </c>
      <c r="AR3130" s="45">
        <f ca="1">COUNTIFS(INDIRECT(Data!$J$2),"A")</f>
        <v>0</v>
      </c>
      <c r="AS3130" s="46">
        <f ca="1">COUNTIFS(INDIRECT(Data!$J$2),"L")</f>
        <v>0</v>
      </c>
      <c r="AT3130" s="47" t="str">
        <f ca="1">IFERROR(Attd_Sheet[[#This Row],[Classes Attended]]/Attd_Sheet[[#This Row],[Column1]],"")</f>
        <v/>
      </c>
      <c r="AU3130" s="26"/>
    </row>
    <row r="3131" spans="1:47" hidden="1" x14ac:dyDescent="0.25">
      <c r="A3131" s="42">
        <f>COUNTIFS(Attd_Sheet[Student ID],Attd_Sheet[[#This Row],[Student ID]])</f>
        <v>0</v>
      </c>
      <c r="B3131" s="13"/>
      <c r="C3131" s="13"/>
      <c r="D3131" s="76"/>
      <c r="E3131" s="75"/>
      <c r="F3131" s="15"/>
      <c r="G3131" s="78"/>
      <c r="H3131" s="15"/>
      <c r="I3131" s="15"/>
      <c r="J3131" s="77"/>
      <c r="K3131" s="4"/>
      <c r="L3131" s="4"/>
      <c r="M3131" s="4"/>
      <c r="N3131" s="185"/>
      <c r="O3131" s="4"/>
      <c r="P3131" s="4"/>
      <c r="Q3131" s="4"/>
      <c r="R3131" s="4"/>
      <c r="S3131" s="4"/>
      <c r="T3131" s="4"/>
      <c r="U3131" s="4"/>
      <c r="V3131" s="4"/>
      <c r="W3131" s="185"/>
      <c r="X3131" s="4"/>
      <c r="Y3131" s="4"/>
      <c r="Z3131" s="4"/>
      <c r="AA3131" s="4"/>
      <c r="AB3131" s="4"/>
      <c r="AC3131" s="4"/>
      <c r="AD3131" s="4"/>
      <c r="AE3131" s="236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5">
        <f ca="1">COUNTIFS(INDIRECT(Data!$J$2),"&lt;&gt;")</f>
        <v>0</v>
      </c>
      <c r="AQ3131" s="45">
        <f ca="1">COUNTIFS(INDIRECT(Data!$J$2),"P")</f>
        <v>0</v>
      </c>
      <c r="AR3131" s="45">
        <f ca="1">COUNTIFS(INDIRECT(Data!$J$2),"A")</f>
        <v>0</v>
      </c>
      <c r="AS3131" s="46">
        <f ca="1">COUNTIFS(INDIRECT(Data!$J$2),"L")</f>
        <v>0</v>
      </c>
      <c r="AT3131" s="47" t="str">
        <f ca="1">IFERROR(Attd_Sheet[[#This Row],[Classes Attended]]/Attd_Sheet[[#This Row],[Column1]],"")</f>
        <v/>
      </c>
      <c r="AU3131" s="26"/>
    </row>
    <row r="3132" spans="1:47" hidden="1" x14ac:dyDescent="0.25">
      <c r="A3132" s="42">
        <f>COUNTIFS(Attd_Sheet[Student ID],Attd_Sheet[[#This Row],[Student ID]])</f>
        <v>0</v>
      </c>
      <c r="B3132" s="13"/>
      <c r="C3132" s="13"/>
      <c r="D3132" s="76"/>
      <c r="E3132" s="75"/>
      <c r="F3132" s="15"/>
      <c r="G3132" s="78"/>
      <c r="H3132" s="15"/>
      <c r="I3132" s="15"/>
      <c r="J3132" s="77"/>
      <c r="K3132" s="4"/>
      <c r="L3132" s="4"/>
      <c r="M3132" s="4"/>
      <c r="N3132" s="185"/>
      <c r="O3132" s="4"/>
      <c r="P3132" s="4"/>
      <c r="Q3132" s="4"/>
      <c r="R3132" s="4"/>
      <c r="S3132" s="4"/>
      <c r="T3132" s="4"/>
      <c r="U3132" s="4"/>
      <c r="V3132" s="4"/>
      <c r="W3132" s="185"/>
      <c r="X3132" s="4"/>
      <c r="Y3132" s="4"/>
      <c r="Z3132" s="4"/>
      <c r="AA3132" s="4"/>
      <c r="AB3132" s="4"/>
      <c r="AC3132" s="4"/>
      <c r="AD3132" s="4"/>
      <c r="AE3132" s="236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5">
        <f ca="1">COUNTIFS(INDIRECT(Data!$J$2),"&lt;&gt;")</f>
        <v>0</v>
      </c>
      <c r="AQ3132" s="45">
        <f ca="1">COUNTIFS(INDIRECT(Data!$J$2),"P")</f>
        <v>0</v>
      </c>
      <c r="AR3132" s="45">
        <f ca="1">COUNTIFS(INDIRECT(Data!$J$2),"A")</f>
        <v>0</v>
      </c>
      <c r="AS3132" s="46">
        <f ca="1">COUNTIFS(INDIRECT(Data!$J$2),"L")</f>
        <v>0</v>
      </c>
      <c r="AT3132" s="47" t="str">
        <f ca="1">IFERROR(Attd_Sheet[[#This Row],[Classes Attended]]/Attd_Sheet[[#This Row],[Column1]],"")</f>
        <v/>
      </c>
      <c r="AU3132" s="26"/>
    </row>
    <row r="3133" spans="1:47" hidden="1" x14ac:dyDescent="0.25">
      <c r="A3133" s="42">
        <f>COUNTIFS(Attd_Sheet[Student ID],Attd_Sheet[[#This Row],[Student ID]])</f>
        <v>0</v>
      </c>
      <c r="B3133" s="13"/>
      <c r="C3133" s="13"/>
      <c r="D3133" s="76"/>
      <c r="E3133" s="75"/>
      <c r="F3133" s="15"/>
      <c r="G3133" s="78"/>
      <c r="H3133" s="15"/>
      <c r="I3133" s="15"/>
      <c r="J3133" s="77"/>
      <c r="K3133" s="4"/>
      <c r="L3133" s="4"/>
      <c r="M3133" s="4"/>
      <c r="N3133" s="185"/>
      <c r="O3133" s="4"/>
      <c r="P3133" s="4"/>
      <c r="Q3133" s="4"/>
      <c r="R3133" s="4"/>
      <c r="S3133" s="4"/>
      <c r="T3133" s="4"/>
      <c r="U3133" s="4"/>
      <c r="V3133" s="4"/>
      <c r="W3133" s="185"/>
      <c r="X3133" s="4"/>
      <c r="Y3133" s="4"/>
      <c r="Z3133" s="4"/>
      <c r="AA3133" s="4"/>
      <c r="AB3133" s="4"/>
      <c r="AC3133" s="4"/>
      <c r="AD3133" s="4"/>
      <c r="AE3133" s="236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5">
        <f ca="1">COUNTIFS(INDIRECT(Data!$J$2),"&lt;&gt;")</f>
        <v>0</v>
      </c>
      <c r="AQ3133" s="45">
        <f ca="1">COUNTIFS(INDIRECT(Data!$J$2),"P")</f>
        <v>0</v>
      </c>
      <c r="AR3133" s="45">
        <f ca="1">COUNTIFS(INDIRECT(Data!$J$2),"A")</f>
        <v>0</v>
      </c>
      <c r="AS3133" s="46">
        <f ca="1">COUNTIFS(INDIRECT(Data!$J$2),"L")</f>
        <v>0</v>
      </c>
      <c r="AT3133" s="47" t="str">
        <f ca="1">IFERROR(Attd_Sheet[[#This Row],[Classes Attended]]/Attd_Sheet[[#This Row],[Column1]],"")</f>
        <v/>
      </c>
      <c r="AU3133" s="26"/>
    </row>
    <row r="3134" spans="1:47" hidden="1" x14ac:dyDescent="0.25">
      <c r="A3134" s="42">
        <f>COUNTIFS(Attd_Sheet[Student ID],Attd_Sheet[[#This Row],[Student ID]])</f>
        <v>0</v>
      </c>
      <c r="B3134" s="13"/>
      <c r="C3134" s="13"/>
      <c r="D3134" s="76"/>
      <c r="E3134" s="75"/>
      <c r="F3134" s="15"/>
      <c r="G3134" s="78"/>
      <c r="H3134" s="15"/>
      <c r="I3134" s="15"/>
      <c r="J3134" s="77"/>
      <c r="K3134" s="4"/>
      <c r="L3134" s="4"/>
      <c r="M3134" s="4"/>
      <c r="N3134" s="185"/>
      <c r="O3134" s="4"/>
      <c r="P3134" s="4"/>
      <c r="Q3134" s="4"/>
      <c r="R3134" s="4"/>
      <c r="S3134" s="4"/>
      <c r="T3134" s="4"/>
      <c r="U3134" s="4"/>
      <c r="V3134" s="4"/>
      <c r="W3134" s="185"/>
      <c r="X3134" s="4"/>
      <c r="Y3134" s="4"/>
      <c r="Z3134" s="4"/>
      <c r="AA3134" s="4"/>
      <c r="AB3134" s="4"/>
      <c r="AC3134" s="4"/>
      <c r="AD3134" s="4"/>
      <c r="AE3134" s="236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5">
        <f ca="1">COUNTIFS(INDIRECT(Data!$J$2),"&lt;&gt;")</f>
        <v>0</v>
      </c>
      <c r="AQ3134" s="45">
        <f ca="1">COUNTIFS(INDIRECT(Data!$J$2),"P")</f>
        <v>0</v>
      </c>
      <c r="AR3134" s="45">
        <f ca="1">COUNTIFS(INDIRECT(Data!$J$2),"A")</f>
        <v>0</v>
      </c>
      <c r="AS3134" s="46">
        <f ca="1">COUNTIFS(INDIRECT(Data!$J$2),"L")</f>
        <v>0</v>
      </c>
      <c r="AT3134" s="47" t="str">
        <f ca="1">IFERROR(Attd_Sheet[[#This Row],[Classes Attended]]/Attd_Sheet[[#This Row],[Column1]],"")</f>
        <v/>
      </c>
      <c r="AU3134" s="26"/>
    </row>
    <row r="3135" spans="1:47" hidden="1" x14ac:dyDescent="0.25">
      <c r="A3135" s="42">
        <f>COUNTIFS(Attd_Sheet[Student ID],Attd_Sheet[[#This Row],[Student ID]])</f>
        <v>0</v>
      </c>
      <c r="B3135" s="13"/>
      <c r="C3135" s="13"/>
      <c r="D3135" s="76"/>
      <c r="E3135" s="75"/>
      <c r="F3135" s="15"/>
      <c r="G3135" s="78"/>
      <c r="H3135" s="15"/>
      <c r="I3135" s="15"/>
      <c r="J3135" s="77"/>
      <c r="K3135" s="4"/>
      <c r="L3135" s="4"/>
      <c r="M3135" s="4"/>
      <c r="N3135" s="185"/>
      <c r="O3135" s="4"/>
      <c r="P3135" s="4"/>
      <c r="Q3135" s="4"/>
      <c r="R3135" s="4"/>
      <c r="S3135" s="4"/>
      <c r="T3135" s="4"/>
      <c r="U3135" s="4"/>
      <c r="V3135" s="4"/>
      <c r="W3135" s="185"/>
      <c r="X3135" s="4"/>
      <c r="Y3135" s="4"/>
      <c r="Z3135" s="4"/>
      <c r="AA3135" s="4"/>
      <c r="AB3135" s="4"/>
      <c r="AC3135" s="4"/>
      <c r="AD3135" s="4"/>
      <c r="AE3135" s="236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5">
        <f ca="1">COUNTIFS(INDIRECT(Data!$J$2),"&lt;&gt;")</f>
        <v>0</v>
      </c>
      <c r="AQ3135" s="45">
        <f ca="1">COUNTIFS(INDIRECT(Data!$J$2),"P")</f>
        <v>0</v>
      </c>
      <c r="AR3135" s="45">
        <f ca="1">COUNTIFS(INDIRECT(Data!$J$2),"A")</f>
        <v>0</v>
      </c>
      <c r="AS3135" s="46">
        <f ca="1">COUNTIFS(INDIRECT(Data!$J$2),"L")</f>
        <v>0</v>
      </c>
      <c r="AT3135" s="47" t="str">
        <f ca="1">IFERROR(Attd_Sheet[[#This Row],[Classes Attended]]/Attd_Sheet[[#This Row],[Column1]],"")</f>
        <v/>
      </c>
      <c r="AU3135" s="26"/>
    </row>
    <row r="3136" spans="1:47" hidden="1" x14ac:dyDescent="0.25">
      <c r="A3136" s="42">
        <f>COUNTIFS(Attd_Sheet[Student ID],Attd_Sheet[[#This Row],[Student ID]])</f>
        <v>0</v>
      </c>
      <c r="B3136" s="13"/>
      <c r="C3136" s="13"/>
      <c r="D3136" s="76"/>
      <c r="E3136" s="75"/>
      <c r="F3136" s="15"/>
      <c r="G3136" s="78"/>
      <c r="H3136" s="15"/>
      <c r="I3136" s="15"/>
      <c r="J3136" s="77"/>
      <c r="K3136" s="4"/>
      <c r="L3136" s="4"/>
      <c r="M3136" s="4"/>
      <c r="N3136" s="185"/>
      <c r="O3136" s="4"/>
      <c r="P3136" s="4"/>
      <c r="Q3136" s="4"/>
      <c r="R3136" s="4"/>
      <c r="S3136" s="4"/>
      <c r="T3136" s="4"/>
      <c r="U3136" s="4"/>
      <c r="V3136" s="4"/>
      <c r="W3136" s="185"/>
      <c r="X3136" s="4"/>
      <c r="Y3136" s="4"/>
      <c r="Z3136" s="4"/>
      <c r="AA3136" s="4"/>
      <c r="AB3136" s="4"/>
      <c r="AC3136" s="4"/>
      <c r="AD3136" s="4"/>
      <c r="AE3136" s="236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5">
        <f ca="1">COUNTIFS(INDIRECT(Data!$J$2),"&lt;&gt;")</f>
        <v>0</v>
      </c>
      <c r="AQ3136" s="45">
        <f ca="1">COUNTIFS(INDIRECT(Data!$J$2),"P")</f>
        <v>0</v>
      </c>
      <c r="AR3136" s="45">
        <f ca="1">COUNTIFS(INDIRECT(Data!$J$2),"A")</f>
        <v>0</v>
      </c>
      <c r="AS3136" s="46">
        <f ca="1">COUNTIFS(INDIRECT(Data!$J$2),"L")</f>
        <v>0</v>
      </c>
      <c r="AT3136" s="47" t="str">
        <f ca="1">IFERROR(Attd_Sheet[[#This Row],[Classes Attended]]/Attd_Sheet[[#This Row],[Column1]],"")</f>
        <v/>
      </c>
      <c r="AU3136" s="26"/>
    </row>
    <row r="3137" spans="1:47" hidden="1" x14ac:dyDescent="0.25">
      <c r="A3137" s="42">
        <f>COUNTIFS(Attd_Sheet[Student ID],Attd_Sheet[[#This Row],[Student ID]])</f>
        <v>0</v>
      </c>
      <c r="B3137" s="13"/>
      <c r="C3137" s="13"/>
      <c r="D3137" s="76"/>
      <c r="E3137" s="75"/>
      <c r="F3137" s="15"/>
      <c r="G3137" s="78"/>
      <c r="H3137" s="15"/>
      <c r="I3137" s="15"/>
      <c r="J3137" s="77"/>
      <c r="K3137" s="4"/>
      <c r="L3137" s="4"/>
      <c r="M3137" s="4"/>
      <c r="N3137" s="185"/>
      <c r="O3137" s="4"/>
      <c r="P3137" s="4"/>
      <c r="Q3137" s="4"/>
      <c r="R3137" s="4"/>
      <c r="S3137" s="4"/>
      <c r="T3137" s="4"/>
      <c r="U3137" s="4"/>
      <c r="V3137" s="4"/>
      <c r="W3137" s="185"/>
      <c r="X3137" s="4"/>
      <c r="Y3137" s="4"/>
      <c r="Z3137" s="4"/>
      <c r="AA3137" s="4"/>
      <c r="AB3137" s="4"/>
      <c r="AC3137" s="4"/>
      <c r="AD3137" s="4"/>
      <c r="AE3137" s="236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5">
        <f ca="1">COUNTIFS(INDIRECT(Data!$J$2),"&lt;&gt;")</f>
        <v>0</v>
      </c>
      <c r="AQ3137" s="45">
        <f ca="1">COUNTIFS(INDIRECT(Data!$J$2),"P")</f>
        <v>0</v>
      </c>
      <c r="AR3137" s="45">
        <f ca="1">COUNTIFS(INDIRECT(Data!$J$2),"A")</f>
        <v>0</v>
      </c>
      <c r="AS3137" s="46">
        <f ca="1">COUNTIFS(INDIRECT(Data!$J$2),"L")</f>
        <v>0</v>
      </c>
      <c r="AT3137" s="47" t="str">
        <f ca="1">IFERROR(Attd_Sheet[[#This Row],[Classes Attended]]/Attd_Sheet[[#This Row],[Column1]],"")</f>
        <v/>
      </c>
      <c r="AU3137" s="26"/>
    </row>
    <row r="3138" spans="1:47" hidden="1" x14ac:dyDescent="0.25">
      <c r="A3138" s="42">
        <f>COUNTIFS(Attd_Sheet[Student ID],Attd_Sheet[[#This Row],[Student ID]])</f>
        <v>0</v>
      </c>
      <c r="B3138" s="13"/>
      <c r="C3138" s="13"/>
      <c r="D3138" s="76"/>
      <c r="E3138" s="75"/>
      <c r="F3138" s="15"/>
      <c r="G3138" s="78"/>
      <c r="H3138" s="15"/>
      <c r="I3138" s="15"/>
      <c r="J3138" s="77"/>
      <c r="K3138" s="4"/>
      <c r="L3138" s="4"/>
      <c r="M3138" s="4"/>
      <c r="N3138" s="185"/>
      <c r="O3138" s="4"/>
      <c r="P3138" s="4"/>
      <c r="Q3138" s="4"/>
      <c r="R3138" s="4"/>
      <c r="S3138" s="4"/>
      <c r="T3138" s="4"/>
      <c r="U3138" s="4"/>
      <c r="V3138" s="4"/>
      <c r="W3138" s="185"/>
      <c r="X3138" s="4"/>
      <c r="Y3138" s="4"/>
      <c r="Z3138" s="4"/>
      <c r="AA3138" s="4"/>
      <c r="AB3138" s="4"/>
      <c r="AC3138" s="4"/>
      <c r="AD3138" s="4"/>
      <c r="AE3138" s="236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5">
        <f ca="1">COUNTIFS(INDIRECT(Data!$J$2),"&lt;&gt;")</f>
        <v>0</v>
      </c>
      <c r="AQ3138" s="45">
        <f ca="1">COUNTIFS(INDIRECT(Data!$J$2),"P")</f>
        <v>0</v>
      </c>
      <c r="AR3138" s="45">
        <f ca="1">COUNTIFS(INDIRECT(Data!$J$2),"A")</f>
        <v>0</v>
      </c>
      <c r="AS3138" s="46">
        <f ca="1">COUNTIFS(INDIRECT(Data!$J$2),"L")</f>
        <v>0</v>
      </c>
      <c r="AT3138" s="47" t="str">
        <f ca="1">IFERROR(Attd_Sheet[[#This Row],[Classes Attended]]/Attd_Sheet[[#This Row],[Column1]],"")</f>
        <v/>
      </c>
      <c r="AU3138" s="26"/>
    </row>
    <row r="3139" spans="1:47" hidden="1" x14ac:dyDescent="0.25">
      <c r="A3139" s="42">
        <f>COUNTIFS(Attd_Sheet[Student ID],Attd_Sheet[[#This Row],[Student ID]])</f>
        <v>0</v>
      </c>
      <c r="B3139" s="13"/>
      <c r="C3139" s="13"/>
      <c r="D3139" s="76"/>
      <c r="E3139" s="75"/>
      <c r="F3139" s="15"/>
      <c r="G3139" s="78"/>
      <c r="H3139" s="15"/>
      <c r="I3139" s="15"/>
      <c r="J3139" s="77"/>
      <c r="K3139" s="4"/>
      <c r="L3139" s="4"/>
      <c r="M3139" s="4"/>
      <c r="N3139" s="185"/>
      <c r="O3139" s="4"/>
      <c r="P3139" s="4"/>
      <c r="Q3139" s="4"/>
      <c r="R3139" s="4"/>
      <c r="S3139" s="4"/>
      <c r="T3139" s="4"/>
      <c r="U3139" s="4"/>
      <c r="V3139" s="4"/>
      <c r="W3139" s="185"/>
      <c r="X3139" s="4"/>
      <c r="Y3139" s="4"/>
      <c r="Z3139" s="4"/>
      <c r="AA3139" s="4"/>
      <c r="AB3139" s="4"/>
      <c r="AC3139" s="4"/>
      <c r="AD3139" s="4"/>
      <c r="AE3139" s="236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5">
        <f ca="1">COUNTIFS(INDIRECT(Data!$J$2),"&lt;&gt;")</f>
        <v>0</v>
      </c>
      <c r="AQ3139" s="45">
        <f ca="1">COUNTIFS(INDIRECT(Data!$J$2),"P")</f>
        <v>0</v>
      </c>
      <c r="AR3139" s="45">
        <f ca="1">COUNTIFS(INDIRECT(Data!$J$2),"A")</f>
        <v>0</v>
      </c>
      <c r="AS3139" s="46">
        <f ca="1">COUNTIFS(INDIRECT(Data!$J$2),"L")</f>
        <v>0</v>
      </c>
      <c r="AT3139" s="47" t="str">
        <f ca="1">IFERROR(Attd_Sheet[[#This Row],[Classes Attended]]/Attd_Sheet[[#This Row],[Column1]],"")</f>
        <v/>
      </c>
      <c r="AU3139" s="26"/>
    </row>
    <row r="3140" spans="1:47" hidden="1" x14ac:dyDescent="0.25">
      <c r="A3140" s="42">
        <f>COUNTIFS(Attd_Sheet[Student ID],Attd_Sheet[[#This Row],[Student ID]])</f>
        <v>0</v>
      </c>
      <c r="B3140" s="13"/>
      <c r="C3140" s="13"/>
      <c r="D3140" s="76"/>
      <c r="E3140" s="75"/>
      <c r="F3140" s="15"/>
      <c r="G3140" s="78"/>
      <c r="H3140" s="15"/>
      <c r="I3140" s="15"/>
      <c r="J3140" s="77"/>
      <c r="K3140" s="4"/>
      <c r="L3140" s="4"/>
      <c r="M3140" s="4"/>
      <c r="N3140" s="185"/>
      <c r="O3140" s="4"/>
      <c r="P3140" s="4"/>
      <c r="Q3140" s="4"/>
      <c r="R3140" s="4"/>
      <c r="S3140" s="4"/>
      <c r="T3140" s="4"/>
      <c r="U3140" s="4"/>
      <c r="V3140" s="4"/>
      <c r="W3140" s="185"/>
      <c r="X3140" s="4"/>
      <c r="Y3140" s="4"/>
      <c r="Z3140" s="4"/>
      <c r="AA3140" s="4"/>
      <c r="AB3140" s="4"/>
      <c r="AC3140" s="4"/>
      <c r="AD3140" s="4"/>
      <c r="AE3140" s="236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5">
        <f ca="1">COUNTIFS(INDIRECT(Data!$J$2),"&lt;&gt;")</f>
        <v>0</v>
      </c>
      <c r="AQ3140" s="45">
        <f ca="1">COUNTIFS(INDIRECT(Data!$J$2),"P")</f>
        <v>0</v>
      </c>
      <c r="AR3140" s="45">
        <f ca="1">COUNTIFS(INDIRECT(Data!$J$2),"A")</f>
        <v>0</v>
      </c>
      <c r="AS3140" s="46">
        <f ca="1">COUNTIFS(INDIRECT(Data!$J$2),"L")</f>
        <v>0</v>
      </c>
      <c r="AT3140" s="47" t="str">
        <f ca="1">IFERROR(Attd_Sheet[[#This Row],[Classes Attended]]/Attd_Sheet[[#This Row],[Column1]],"")</f>
        <v/>
      </c>
      <c r="AU3140" s="26"/>
    </row>
    <row r="3141" spans="1:47" hidden="1" x14ac:dyDescent="0.25">
      <c r="A3141" s="42">
        <f>COUNTIFS(Attd_Sheet[Student ID],Attd_Sheet[[#This Row],[Student ID]])</f>
        <v>0</v>
      </c>
      <c r="B3141" s="13"/>
      <c r="C3141" s="13"/>
      <c r="D3141" s="76"/>
      <c r="E3141" s="75"/>
      <c r="F3141" s="15"/>
      <c r="G3141" s="78"/>
      <c r="H3141" s="15"/>
      <c r="I3141" s="15"/>
      <c r="J3141" s="77"/>
      <c r="K3141" s="4"/>
      <c r="L3141" s="4"/>
      <c r="M3141" s="4"/>
      <c r="N3141" s="185"/>
      <c r="O3141" s="4"/>
      <c r="P3141" s="4"/>
      <c r="Q3141" s="4"/>
      <c r="R3141" s="4"/>
      <c r="S3141" s="4"/>
      <c r="T3141" s="4"/>
      <c r="U3141" s="4"/>
      <c r="V3141" s="4"/>
      <c r="W3141" s="185"/>
      <c r="X3141" s="4"/>
      <c r="Y3141" s="4"/>
      <c r="Z3141" s="4"/>
      <c r="AA3141" s="4"/>
      <c r="AB3141" s="4"/>
      <c r="AC3141" s="4"/>
      <c r="AD3141" s="4"/>
      <c r="AE3141" s="236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5">
        <f ca="1">COUNTIFS(INDIRECT(Data!$J$2),"&lt;&gt;")</f>
        <v>0</v>
      </c>
      <c r="AQ3141" s="45">
        <f ca="1">COUNTIFS(INDIRECT(Data!$J$2),"P")</f>
        <v>0</v>
      </c>
      <c r="AR3141" s="45">
        <f ca="1">COUNTIFS(INDIRECT(Data!$J$2),"A")</f>
        <v>0</v>
      </c>
      <c r="AS3141" s="46">
        <f ca="1">COUNTIFS(INDIRECT(Data!$J$2),"L")</f>
        <v>0</v>
      </c>
      <c r="AT3141" s="47" t="str">
        <f ca="1">IFERROR(Attd_Sheet[[#This Row],[Classes Attended]]/Attd_Sheet[[#This Row],[Column1]],"")</f>
        <v/>
      </c>
      <c r="AU3141" s="26"/>
    </row>
    <row r="3142" spans="1:47" hidden="1" x14ac:dyDescent="0.25">
      <c r="A3142" s="42">
        <f>COUNTIFS(Attd_Sheet[Student ID],Attd_Sheet[[#This Row],[Student ID]])</f>
        <v>0</v>
      </c>
      <c r="B3142" s="13"/>
      <c r="C3142" s="13"/>
      <c r="D3142" s="76"/>
      <c r="E3142" s="75"/>
      <c r="F3142" s="15"/>
      <c r="G3142" s="78"/>
      <c r="H3142" s="15"/>
      <c r="I3142" s="15"/>
      <c r="J3142" s="77"/>
      <c r="K3142" s="4"/>
      <c r="L3142" s="4"/>
      <c r="M3142" s="4"/>
      <c r="N3142" s="185"/>
      <c r="O3142" s="4"/>
      <c r="P3142" s="4"/>
      <c r="Q3142" s="4"/>
      <c r="R3142" s="4"/>
      <c r="S3142" s="4"/>
      <c r="T3142" s="4"/>
      <c r="U3142" s="4"/>
      <c r="V3142" s="4"/>
      <c r="W3142" s="185"/>
      <c r="X3142" s="4"/>
      <c r="Y3142" s="4"/>
      <c r="Z3142" s="4"/>
      <c r="AA3142" s="4"/>
      <c r="AB3142" s="4"/>
      <c r="AC3142" s="4"/>
      <c r="AD3142" s="4"/>
      <c r="AE3142" s="236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5">
        <f ca="1">COUNTIFS(INDIRECT(Data!$J$2),"&lt;&gt;")</f>
        <v>0</v>
      </c>
      <c r="AQ3142" s="45">
        <f ca="1">COUNTIFS(INDIRECT(Data!$J$2),"P")</f>
        <v>0</v>
      </c>
      <c r="AR3142" s="45">
        <f ca="1">COUNTIFS(INDIRECT(Data!$J$2),"A")</f>
        <v>0</v>
      </c>
      <c r="AS3142" s="46">
        <f ca="1">COUNTIFS(INDIRECT(Data!$J$2),"L")</f>
        <v>0</v>
      </c>
      <c r="AT3142" s="47" t="str">
        <f ca="1">IFERROR(Attd_Sheet[[#This Row],[Classes Attended]]/Attd_Sheet[[#This Row],[Column1]],"")</f>
        <v/>
      </c>
      <c r="AU3142" s="26"/>
    </row>
    <row r="3143" spans="1:47" hidden="1" x14ac:dyDescent="0.25">
      <c r="A3143" s="42">
        <f>COUNTIFS(Attd_Sheet[Student ID],Attd_Sheet[[#This Row],[Student ID]])</f>
        <v>0</v>
      </c>
      <c r="B3143" s="13"/>
      <c r="C3143" s="13"/>
      <c r="D3143" s="76"/>
      <c r="E3143" s="75"/>
      <c r="F3143" s="15"/>
      <c r="G3143" s="78"/>
      <c r="H3143" s="15"/>
      <c r="I3143" s="15"/>
      <c r="J3143" s="77"/>
      <c r="K3143" s="4"/>
      <c r="L3143" s="4"/>
      <c r="M3143" s="4"/>
      <c r="N3143" s="185"/>
      <c r="O3143" s="4"/>
      <c r="P3143" s="4"/>
      <c r="Q3143" s="4"/>
      <c r="R3143" s="4"/>
      <c r="S3143" s="4"/>
      <c r="T3143" s="4"/>
      <c r="U3143" s="4"/>
      <c r="V3143" s="4"/>
      <c r="W3143" s="185"/>
      <c r="X3143" s="4"/>
      <c r="Y3143" s="4"/>
      <c r="Z3143" s="4"/>
      <c r="AA3143" s="4"/>
      <c r="AB3143" s="4"/>
      <c r="AC3143" s="4"/>
      <c r="AD3143" s="4"/>
      <c r="AE3143" s="236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5">
        <f ca="1">COUNTIFS(INDIRECT(Data!$J$2),"&lt;&gt;")</f>
        <v>0</v>
      </c>
      <c r="AQ3143" s="45">
        <f ca="1">COUNTIFS(INDIRECT(Data!$J$2),"P")</f>
        <v>0</v>
      </c>
      <c r="AR3143" s="45">
        <f ca="1">COUNTIFS(INDIRECT(Data!$J$2),"A")</f>
        <v>0</v>
      </c>
      <c r="AS3143" s="46">
        <f ca="1">COUNTIFS(INDIRECT(Data!$J$2),"L")</f>
        <v>0</v>
      </c>
      <c r="AT3143" s="47" t="str">
        <f ca="1">IFERROR(Attd_Sheet[[#This Row],[Classes Attended]]/Attd_Sheet[[#This Row],[Column1]],"")</f>
        <v/>
      </c>
      <c r="AU3143" s="26"/>
    </row>
    <row r="3144" spans="1:47" hidden="1" x14ac:dyDescent="0.25">
      <c r="A3144" s="42">
        <f>COUNTIFS(Attd_Sheet[Student ID],Attd_Sheet[[#This Row],[Student ID]])</f>
        <v>0</v>
      </c>
      <c r="B3144" s="13"/>
      <c r="C3144" s="13"/>
      <c r="D3144" s="76"/>
      <c r="E3144" s="75"/>
      <c r="F3144" s="15"/>
      <c r="G3144" s="78"/>
      <c r="H3144" s="15"/>
      <c r="I3144" s="15"/>
      <c r="J3144" s="77"/>
      <c r="K3144" s="4"/>
      <c r="L3144" s="4"/>
      <c r="M3144" s="4"/>
      <c r="N3144" s="185"/>
      <c r="O3144" s="4"/>
      <c r="P3144" s="4"/>
      <c r="Q3144" s="4"/>
      <c r="R3144" s="4"/>
      <c r="S3144" s="4"/>
      <c r="T3144" s="4"/>
      <c r="U3144" s="4"/>
      <c r="V3144" s="4"/>
      <c r="W3144" s="185"/>
      <c r="X3144" s="4"/>
      <c r="Y3144" s="4"/>
      <c r="Z3144" s="4"/>
      <c r="AA3144" s="4"/>
      <c r="AB3144" s="4"/>
      <c r="AC3144" s="4"/>
      <c r="AD3144" s="4"/>
      <c r="AE3144" s="236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5">
        <f ca="1">COUNTIFS(INDIRECT(Data!$J$2),"&lt;&gt;")</f>
        <v>0</v>
      </c>
      <c r="AQ3144" s="45">
        <f ca="1">COUNTIFS(INDIRECT(Data!$J$2),"P")</f>
        <v>0</v>
      </c>
      <c r="AR3144" s="45">
        <f ca="1">COUNTIFS(INDIRECT(Data!$J$2),"A")</f>
        <v>0</v>
      </c>
      <c r="AS3144" s="46">
        <f ca="1">COUNTIFS(INDIRECT(Data!$J$2),"L")</f>
        <v>0</v>
      </c>
      <c r="AT3144" s="47" t="str">
        <f ca="1">IFERROR(Attd_Sheet[[#This Row],[Classes Attended]]/Attd_Sheet[[#This Row],[Column1]],"")</f>
        <v/>
      </c>
      <c r="AU3144" s="26"/>
    </row>
    <row r="3145" spans="1:47" hidden="1" x14ac:dyDescent="0.25">
      <c r="A3145" s="42">
        <f>COUNTIFS(Attd_Sheet[Student ID],Attd_Sheet[[#This Row],[Student ID]])</f>
        <v>0</v>
      </c>
      <c r="B3145" s="13"/>
      <c r="C3145" s="13"/>
      <c r="D3145" s="76"/>
      <c r="E3145" s="75"/>
      <c r="F3145" s="15"/>
      <c r="G3145" s="78"/>
      <c r="H3145" s="15"/>
      <c r="I3145" s="15"/>
      <c r="J3145" s="77"/>
      <c r="K3145" s="4"/>
      <c r="L3145" s="4"/>
      <c r="M3145" s="4"/>
      <c r="N3145" s="185"/>
      <c r="O3145" s="4"/>
      <c r="P3145" s="4"/>
      <c r="Q3145" s="4"/>
      <c r="R3145" s="4"/>
      <c r="S3145" s="4"/>
      <c r="T3145" s="4"/>
      <c r="U3145" s="4"/>
      <c r="V3145" s="4"/>
      <c r="W3145" s="185"/>
      <c r="X3145" s="4"/>
      <c r="Y3145" s="4"/>
      <c r="Z3145" s="4"/>
      <c r="AA3145" s="4"/>
      <c r="AB3145" s="4"/>
      <c r="AC3145" s="4"/>
      <c r="AD3145" s="4"/>
      <c r="AE3145" s="236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5">
        <f ca="1">COUNTIFS(INDIRECT(Data!$J$2),"&lt;&gt;")</f>
        <v>0</v>
      </c>
      <c r="AQ3145" s="45">
        <f ca="1">COUNTIFS(INDIRECT(Data!$J$2),"P")</f>
        <v>0</v>
      </c>
      <c r="AR3145" s="45">
        <f ca="1">COUNTIFS(INDIRECT(Data!$J$2),"A")</f>
        <v>0</v>
      </c>
      <c r="AS3145" s="46">
        <f ca="1">COUNTIFS(INDIRECT(Data!$J$2),"L")</f>
        <v>0</v>
      </c>
      <c r="AT3145" s="47" t="str">
        <f ca="1">IFERROR(Attd_Sheet[[#This Row],[Classes Attended]]/Attd_Sheet[[#This Row],[Column1]],"")</f>
        <v/>
      </c>
      <c r="AU3145" s="26"/>
    </row>
    <row r="3146" spans="1:47" hidden="1" x14ac:dyDescent="0.25">
      <c r="A3146" s="42">
        <f>COUNTIFS(Attd_Sheet[Student ID],Attd_Sheet[[#This Row],[Student ID]])</f>
        <v>0</v>
      </c>
      <c r="B3146" s="13"/>
      <c r="C3146" s="13"/>
      <c r="D3146" s="76"/>
      <c r="E3146" s="75"/>
      <c r="F3146" s="15"/>
      <c r="G3146" s="78"/>
      <c r="H3146" s="15"/>
      <c r="I3146" s="15"/>
      <c r="J3146" s="77"/>
      <c r="K3146" s="4"/>
      <c r="L3146" s="4"/>
      <c r="M3146" s="4"/>
      <c r="N3146" s="185"/>
      <c r="O3146" s="4"/>
      <c r="P3146" s="4"/>
      <c r="Q3146" s="4"/>
      <c r="R3146" s="4"/>
      <c r="S3146" s="4"/>
      <c r="T3146" s="4"/>
      <c r="U3146" s="4"/>
      <c r="V3146" s="4"/>
      <c r="W3146" s="185"/>
      <c r="X3146" s="4"/>
      <c r="Y3146" s="4"/>
      <c r="Z3146" s="4"/>
      <c r="AA3146" s="4"/>
      <c r="AB3146" s="4"/>
      <c r="AC3146" s="4"/>
      <c r="AD3146" s="4"/>
      <c r="AE3146" s="236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5">
        <f ca="1">COUNTIFS(INDIRECT(Data!$J$2),"&lt;&gt;")</f>
        <v>0</v>
      </c>
      <c r="AQ3146" s="45">
        <f ca="1">COUNTIFS(INDIRECT(Data!$J$2),"P")</f>
        <v>0</v>
      </c>
      <c r="AR3146" s="45">
        <f ca="1">COUNTIFS(INDIRECT(Data!$J$2),"A")</f>
        <v>0</v>
      </c>
      <c r="AS3146" s="46">
        <f ca="1">COUNTIFS(INDIRECT(Data!$J$2),"L")</f>
        <v>0</v>
      </c>
      <c r="AT3146" s="47" t="str">
        <f ca="1">IFERROR(Attd_Sheet[[#This Row],[Classes Attended]]/Attd_Sheet[[#This Row],[Column1]],"")</f>
        <v/>
      </c>
      <c r="AU3146" s="26"/>
    </row>
    <row r="3147" spans="1:47" hidden="1" x14ac:dyDescent="0.25">
      <c r="A3147" s="42">
        <f>COUNTIFS(Attd_Sheet[Student ID],Attd_Sheet[[#This Row],[Student ID]])</f>
        <v>0</v>
      </c>
      <c r="B3147" s="13"/>
      <c r="C3147" s="13"/>
      <c r="D3147" s="76"/>
      <c r="E3147" s="75"/>
      <c r="F3147" s="15"/>
      <c r="G3147" s="78"/>
      <c r="H3147" s="15"/>
      <c r="I3147" s="15"/>
      <c r="J3147" s="77"/>
      <c r="K3147" s="4"/>
      <c r="L3147" s="4"/>
      <c r="M3147" s="4"/>
      <c r="N3147" s="185"/>
      <c r="O3147" s="4"/>
      <c r="P3147" s="4"/>
      <c r="Q3147" s="4"/>
      <c r="R3147" s="4"/>
      <c r="S3147" s="4"/>
      <c r="T3147" s="4"/>
      <c r="U3147" s="4"/>
      <c r="V3147" s="4"/>
      <c r="W3147" s="185"/>
      <c r="X3147" s="4"/>
      <c r="Y3147" s="4"/>
      <c r="Z3147" s="4"/>
      <c r="AA3147" s="4"/>
      <c r="AB3147" s="4"/>
      <c r="AC3147" s="4"/>
      <c r="AD3147" s="4"/>
      <c r="AE3147" s="236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5">
        <f ca="1">COUNTIFS(INDIRECT(Data!$J$2),"&lt;&gt;")</f>
        <v>0</v>
      </c>
      <c r="AQ3147" s="45">
        <f ca="1">COUNTIFS(INDIRECT(Data!$J$2),"P")</f>
        <v>0</v>
      </c>
      <c r="AR3147" s="45">
        <f ca="1">COUNTIFS(INDIRECT(Data!$J$2),"A")</f>
        <v>0</v>
      </c>
      <c r="AS3147" s="46">
        <f ca="1">COUNTIFS(INDIRECT(Data!$J$2),"L")</f>
        <v>0</v>
      </c>
      <c r="AT3147" s="47" t="str">
        <f ca="1">IFERROR(Attd_Sheet[[#This Row],[Classes Attended]]/Attd_Sheet[[#This Row],[Column1]],"")</f>
        <v/>
      </c>
      <c r="AU3147" s="26"/>
    </row>
    <row r="3148" spans="1:47" hidden="1" x14ac:dyDescent="0.25">
      <c r="A3148" s="42">
        <f>COUNTIFS(Attd_Sheet[Student ID],Attd_Sheet[[#This Row],[Student ID]])</f>
        <v>0</v>
      </c>
      <c r="B3148" s="13"/>
      <c r="C3148" s="13"/>
      <c r="D3148" s="76"/>
      <c r="E3148" s="75"/>
      <c r="F3148" s="15"/>
      <c r="G3148" s="78"/>
      <c r="H3148" s="15"/>
      <c r="I3148" s="15"/>
      <c r="J3148" s="77"/>
      <c r="K3148" s="4"/>
      <c r="L3148" s="4"/>
      <c r="M3148" s="4"/>
      <c r="N3148" s="185"/>
      <c r="O3148" s="4"/>
      <c r="P3148" s="4"/>
      <c r="Q3148" s="4"/>
      <c r="R3148" s="4"/>
      <c r="S3148" s="4"/>
      <c r="T3148" s="4"/>
      <c r="U3148" s="4"/>
      <c r="V3148" s="4"/>
      <c r="W3148" s="185"/>
      <c r="X3148" s="4"/>
      <c r="Y3148" s="4"/>
      <c r="Z3148" s="4"/>
      <c r="AA3148" s="4"/>
      <c r="AB3148" s="4"/>
      <c r="AC3148" s="4"/>
      <c r="AD3148" s="4"/>
      <c r="AE3148" s="236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5">
        <f ca="1">COUNTIFS(INDIRECT(Data!$J$2),"&lt;&gt;")</f>
        <v>0</v>
      </c>
      <c r="AQ3148" s="45">
        <f ca="1">COUNTIFS(INDIRECT(Data!$J$2),"P")</f>
        <v>0</v>
      </c>
      <c r="AR3148" s="45">
        <f ca="1">COUNTIFS(INDIRECT(Data!$J$2),"A")</f>
        <v>0</v>
      </c>
      <c r="AS3148" s="46">
        <f ca="1">COUNTIFS(INDIRECT(Data!$J$2),"L")</f>
        <v>0</v>
      </c>
      <c r="AT3148" s="47" t="str">
        <f ca="1">IFERROR(Attd_Sheet[[#This Row],[Classes Attended]]/Attd_Sheet[[#This Row],[Column1]],"")</f>
        <v/>
      </c>
      <c r="AU3148" s="26"/>
    </row>
    <row r="3149" spans="1:47" hidden="1" x14ac:dyDescent="0.25">
      <c r="A3149" s="42">
        <f>COUNTIFS(Attd_Sheet[Student ID],Attd_Sheet[[#This Row],[Student ID]])</f>
        <v>0</v>
      </c>
      <c r="B3149" s="13"/>
      <c r="C3149" s="13"/>
      <c r="D3149" s="76"/>
      <c r="E3149" s="75"/>
      <c r="F3149" s="15"/>
      <c r="G3149" s="78"/>
      <c r="H3149" s="15"/>
      <c r="I3149" s="15"/>
      <c r="J3149" s="77"/>
      <c r="K3149" s="4"/>
      <c r="L3149" s="4"/>
      <c r="M3149" s="4"/>
      <c r="N3149" s="185"/>
      <c r="O3149" s="4"/>
      <c r="P3149" s="4"/>
      <c r="Q3149" s="4"/>
      <c r="R3149" s="4"/>
      <c r="S3149" s="4"/>
      <c r="T3149" s="4"/>
      <c r="U3149" s="4"/>
      <c r="V3149" s="4"/>
      <c r="W3149" s="185"/>
      <c r="X3149" s="4"/>
      <c r="Y3149" s="4"/>
      <c r="Z3149" s="4"/>
      <c r="AA3149" s="4"/>
      <c r="AB3149" s="4"/>
      <c r="AC3149" s="4"/>
      <c r="AD3149" s="4"/>
      <c r="AE3149" s="236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5">
        <f ca="1">COUNTIFS(INDIRECT(Data!$J$2),"&lt;&gt;")</f>
        <v>0</v>
      </c>
      <c r="AQ3149" s="45">
        <f ca="1">COUNTIFS(INDIRECT(Data!$J$2),"P")</f>
        <v>0</v>
      </c>
      <c r="AR3149" s="45">
        <f ca="1">COUNTIFS(INDIRECT(Data!$J$2),"A")</f>
        <v>0</v>
      </c>
      <c r="AS3149" s="46">
        <f ca="1">COUNTIFS(INDIRECT(Data!$J$2),"L")</f>
        <v>0</v>
      </c>
      <c r="AT3149" s="47" t="str">
        <f ca="1">IFERROR(Attd_Sheet[[#This Row],[Classes Attended]]/Attd_Sheet[[#This Row],[Column1]],"")</f>
        <v/>
      </c>
      <c r="AU3149" s="26"/>
    </row>
    <row r="3150" spans="1:47" hidden="1" x14ac:dyDescent="0.25">
      <c r="A3150" s="42">
        <f>COUNTIFS(Attd_Sheet[Student ID],Attd_Sheet[[#This Row],[Student ID]])</f>
        <v>0</v>
      </c>
      <c r="B3150" s="13"/>
      <c r="C3150" s="13"/>
      <c r="D3150" s="76"/>
      <c r="E3150" s="75"/>
      <c r="F3150" s="15"/>
      <c r="G3150" s="78"/>
      <c r="H3150" s="15"/>
      <c r="I3150" s="15"/>
      <c r="J3150" s="77"/>
      <c r="K3150" s="4"/>
      <c r="L3150" s="4"/>
      <c r="M3150" s="4"/>
      <c r="N3150" s="185"/>
      <c r="O3150" s="4"/>
      <c r="P3150" s="4"/>
      <c r="Q3150" s="4"/>
      <c r="R3150" s="4"/>
      <c r="S3150" s="4"/>
      <c r="T3150" s="4"/>
      <c r="U3150" s="4"/>
      <c r="V3150" s="4"/>
      <c r="W3150" s="185"/>
      <c r="X3150" s="4"/>
      <c r="Y3150" s="4"/>
      <c r="Z3150" s="4"/>
      <c r="AA3150" s="4"/>
      <c r="AB3150" s="4"/>
      <c r="AC3150" s="4"/>
      <c r="AD3150" s="4"/>
      <c r="AE3150" s="236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5">
        <f ca="1">COUNTIFS(INDIRECT(Data!$J$2),"&lt;&gt;")</f>
        <v>0</v>
      </c>
      <c r="AQ3150" s="45">
        <f ca="1">COUNTIFS(INDIRECT(Data!$J$2),"P")</f>
        <v>0</v>
      </c>
      <c r="AR3150" s="45">
        <f ca="1">COUNTIFS(INDIRECT(Data!$J$2),"A")</f>
        <v>0</v>
      </c>
      <c r="AS3150" s="46">
        <f ca="1">COUNTIFS(INDIRECT(Data!$J$2),"L")</f>
        <v>0</v>
      </c>
      <c r="AT3150" s="47" t="str">
        <f ca="1">IFERROR(Attd_Sheet[[#This Row],[Classes Attended]]/Attd_Sheet[[#This Row],[Column1]],"")</f>
        <v/>
      </c>
      <c r="AU3150" s="26"/>
    </row>
    <row r="3151" spans="1:47" hidden="1" x14ac:dyDescent="0.25">
      <c r="A3151" s="42">
        <f>COUNTIFS(Attd_Sheet[Student ID],Attd_Sheet[[#This Row],[Student ID]])</f>
        <v>0</v>
      </c>
      <c r="B3151" s="13"/>
      <c r="C3151" s="13"/>
      <c r="D3151" s="76"/>
      <c r="E3151" s="75"/>
      <c r="F3151" s="15"/>
      <c r="G3151" s="78"/>
      <c r="H3151" s="15"/>
      <c r="I3151" s="15"/>
      <c r="J3151" s="77"/>
      <c r="K3151" s="4"/>
      <c r="L3151" s="4"/>
      <c r="M3151" s="4"/>
      <c r="N3151" s="185"/>
      <c r="O3151" s="4"/>
      <c r="P3151" s="4"/>
      <c r="Q3151" s="4"/>
      <c r="R3151" s="4"/>
      <c r="S3151" s="4"/>
      <c r="T3151" s="4"/>
      <c r="U3151" s="4"/>
      <c r="V3151" s="4"/>
      <c r="W3151" s="185"/>
      <c r="X3151" s="4"/>
      <c r="Y3151" s="4"/>
      <c r="Z3151" s="4"/>
      <c r="AA3151" s="4"/>
      <c r="AB3151" s="4"/>
      <c r="AC3151" s="4"/>
      <c r="AD3151" s="4"/>
      <c r="AE3151" s="236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5">
        <f ca="1">COUNTIFS(INDIRECT(Data!$J$2),"&lt;&gt;")</f>
        <v>0</v>
      </c>
      <c r="AQ3151" s="45">
        <f ca="1">COUNTIFS(INDIRECT(Data!$J$2),"P")</f>
        <v>0</v>
      </c>
      <c r="AR3151" s="45">
        <f ca="1">COUNTIFS(INDIRECT(Data!$J$2),"A")</f>
        <v>0</v>
      </c>
      <c r="AS3151" s="46">
        <f ca="1">COUNTIFS(INDIRECT(Data!$J$2),"L")</f>
        <v>0</v>
      </c>
      <c r="AT3151" s="47" t="str">
        <f ca="1">IFERROR(Attd_Sheet[[#This Row],[Classes Attended]]/Attd_Sheet[[#This Row],[Column1]],"")</f>
        <v/>
      </c>
      <c r="AU3151" s="26"/>
    </row>
    <row r="3152" spans="1:47" hidden="1" x14ac:dyDescent="0.25">
      <c r="A3152" s="42">
        <f>COUNTIFS(Attd_Sheet[Student ID],Attd_Sheet[[#This Row],[Student ID]])</f>
        <v>0</v>
      </c>
      <c r="B3152" s="13"/>
      <c r="C3152" s="13"/>
      <c r="D3152" s="76"/>
      <c r="E3152" s="75"/>
      <c r="F3152" s="15"/>
      <c r="G3152" s="78"/>
      <c r="H3152" s="15"/>
      <c r="I3152" s="15"/>
      <c r="J3152" s="77"/>
      <c r="K3152" s="4"/>
      <c r="L3152" s="4"/>
      <c r="M3152" s="4"/>
      <c r="N3152" s="185"/>
      <c r="O3152" s="4"/>
      <c r="P3152" s="4"/>
      <c r="Q3152" s="4"/>
      <c r="R3152" s="4"/>
      <c r="S3152" s="4"/>
      <c r="T3152" s="4"/>
      <c r="U3152" s="4"/>
      <c r="V3152" s="4"/>
      <c r="W3152" s="185"/>
      <c r="X3152" s="4"/>
      <c r="Y3152" s="4"/>
      <c r="Z3152" s="4"/>
      <c r="AA3152" s="4"/>
      <c r="AB3152" s="4"/>
      <c r="AC3152" s="4"/>
      <c r="AD3152" s="4"/>
      <c r="AE3152" s="236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5">
        <f ca="1">COUNTIFS(INDIRECT(Data!$J$2),"&lt;&gt;")</f>
        <v>0</v>
      </c>
      <c r="AQ3152" s="45">
        <f ca="1">COUNTIFS(INDIRECT(Data!$J$2),"P")</f>
        <v>0</v>
      </c>
      <c r="AR3152" s="45">
        <f ca="1">COUNTIFS(INDIRECT(Data!$J$2),"A")</f>
        <v>0</v>
      </c>
      <c r="AS3152" s="46">
        <f ca="1">COUNTIFS(INDIRECT(Data!$J$2),"L")</f>
        <v>0</v>
      </c>
      <c r="AT3152" s="47" t="str">
        <f ca="1">IFERROR(Attd_Sheet[[#This Row],[Classes Attended]]/Attd_Sheet[[#This Row],[Column1]],"")</f>
        <v/>
      </c>
      <c r="AU3152" s="26"/>
    </row>
    <row r="3153" spans="1:47" hidden="1" x14ac:dyDescent="0.25">
      <c r="A3153" s="42">
        <f>COUNTIFS(Attd_Sheet[Student ID],Attd_Sheet[[#This Row],[Student ID]])</f>
        <v>0</v>
      </c>
      <c r="B3153" s="13"/>
      <c r="C3153" s="13"/>
      <c r="D3153" s="76"/>
      <c r="E3153" s="75"/>
      <c r="F3153" s="15"/>
      <c r="G3153" s="78"/>
      <c r="H3153" s="15"/>
      <c r="I3153" s="15"/>
      <c r="J3153" s="77"/>
      <c r="K3153" s="4"/>
      <c r="L3153" s="4"/>
      <c r="M3153" s="4"/>
      <c r="N3153" s="185"/>
      <c r="O3153" s="4"/>
      <c r="P3153" s="4"/>
      <c r="Q3153" s="4"/>
      <c r="R3153" s="4"/>
      <c r="S3153" s="4"/>
      <c r="T3153" s="4"/>
      <c r="U3153" s="4"/>
      <c r="V3153" s="4"/>
      <c r="W3153" s="185"/>
      <c r="X3153" s="4"/>
      <c r="Y3153" s="4"/>
      <c r="Z3153" s="4"/>
      <c r="AA3153" s="4"/>
      <c r="AB3153" s="4"/>
      <c r="AC3153" s="4"/>
      <c r="AD3153" s="4"/>
      <c r="AE3153" s="236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5">
        <f ca="1">COUNTIFS(INDIRECT(Data!$J$2),"&lt;&gt;")</f>
        <v>0</v>
      </c>
      <c r="AQ3153" s="45">
        <f ca="1">COUNTIFS(INDIRECT(Data!$J$2),"P")</f>
        <v>0</v>
      </c>
      <c r="AR3153" s="45">
        <f ca="1">COUNTIFS(INDIRECT(Data!$J$2),"A")</f>
        <v>0</v>
      </c>
      <c r="AS3153" s="46">
        <f ca="1">COUNTIFS(INDIRECT(Data!$J$2),"L")</f>
        <v>0</v>
      </c>
      <c r="AT3153" s="47" t="str">
        <f ca="1">IFERROR(Attd_Sheet[[#This Row],[Classes Attended]]/Attd_Sheet[[#This Row],[Column1]],"")</f>
        <v/>
      </c>
      <c r="AU3153" s="26"/>
    </row>
    <row r="3154" spans="1:47" hidden="1" x14ac:dyDescent="0.25">
      <c r="A3154" s="42">
        <f>COUNTIFS(Attd_Sheet[Student ID],Attd_Sheet[[#This Row],[Student ID]])</f>
        <v>0</v>
      </c>
      <c r="B3154" s="13"/>
      <c r="C3154" s="13"/>
      <c r="D3154" s="76"/>
      <c r="E3154" s="75"/>
      <c r="F3154" s="15"/>
      <c r="G3154" s="78"/>
      <c r="H3154" s="15"/>
      <c r="I3154" s="15"/>
      <c r="J3154" s="77"/>
      <c r="K3154" s="4"/>
      <c r="L3154" s="4"/>
      <c r="M3154" s="4"/>
      <c r="N3154" s="185"/>
      <c r="O3154" s="4"/>
      <c r="P3154" s="4"/>
      <c r="Q3154" s="4"/>
      <c r="R3154" s="4"/>
      <c r="S3154" s="4"/>
      <c r="T3154" s="4"/>
      <c r="U3154" s="4"/>
      <c r="V3154" s="4"/>
      <c r="W3154" s="185"/>
      <c r="X3154" s="4"/>
      <c r="Y3154" s="4"/>
      <c r="Z3154" s="4"/>
      <c r="AA3154" s="4"/>
      <c r="AB3154" s="4"/>
      <c r="AC3154" s="4"/>
      <c r="AD3154" s="4"/>
      <c r="AE3154" s="236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5">
        <f ca="1">COUNTIFS(INDIRECT(Data!$J$2),"&lt;&gt;")</f>
        <v>0</v>
      </c>
      <c r="AQ3154" s="45">
        <f ca="1">COUNTIFS(INDIRECT(Data!$J$2),"P")</f>
        <v>0</v>
      </c>
      <c r="AR3154" s="45">
        <f ca="1">COUNTIFS(INDIRECT(Data!$J$2),"A")</f>
        <v>0</v>
      </c>
      <c r="AS3154" s="46">
        <f ca="1">COUNTIFS(INDIRECT(Data!$J$2),"L")</f>
        <v>0</v>
      </c>
      <c r="AT3154" s="47" t="str">
        <f ca="1">IFERROR(Attd_Sheet[[#This Row],[Classes Attended]]/Attd_Sheet[[#This Row],[Column1]],"")</f>
        <v/>
      </c>
      <c r="AU3154" s="26"/>
    </row>
    <row r="3155" spans="1:47" hidden="1" x14ac:dyDescent="0.25">
      <c r="A3155" s="42">
        <f>COUNTIFS(Attd_Sheet[Student ID],Attd_Sheet[[#This Row],[Student ID]])</f>
        <v>0</v>
      </c>
      <c r="B3155" s="13"/>
      <c r="C3155" s="13"/>
      <c r="D3155" s="76"/>
      <c r="E3155" s="75"/>
      <c r="F3155" s="15"/>
      <c r="G3155" s="78"/>
      <c r="H3155" s="15"/>
      <c r="I3155" s="15"/>
      <c r="J3155" s="77"/>
      <c r="K3155" s="4"/>
      <c r="L3155" s="4"/>
      <c r="M3155" s="4"/>
      <c r="N3155" s="185"/>
      <c r="O3155" s="4"/>
      <c r="P3155" s="4"/>
      <c r="Q3155" s="4"/>
      <c r="R3155" s="4"/>
      <c r="S3155" s="4"/>
      <c r="T3155" s="4"/>
      <c r="U3155" s="4"/>
      <c r="V3155" s="4"/>
      <c r="W3155" s="185"/>
      <c r="X3155" s="4"/>
      <c r="Y3155" s="4"/>
      <c r="Z3155" s="4"/>
      <c r="AA3155" s="4"/>
      <c r="AB3155" s="4"/>
      <c r="AC3155" s="4"/>
      <c r="AD3155" s="4"/>
      <c r="AE3155" s="236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5">
        <f ca="1">COUNTIFS(INDIRECT(Data!$J$2),"&lt;&gt;")</f>
        <v>0</v>
      </c>
      <c r="AQ3155" s="45">
        <f ca="1">COUNTIFS(INDIRECT(Data!$J$2),"P")</f>
        <v>0</v>
      </c>
      <c r="AR3155" s="45">
        <f ca="1">COUNTIFS(INDIRECT(Data!$J$2),"A")</f>
        <v>0</v>
      </c>
      <c r="AS3155" s="46">
        <f ca="1">COUNTIFS(INDIRECT(Data!$J$2),"L")</f>
        <v>0</v>
      </c>
      <c r="AT3155" s="47" t="str">
        <f ca="1">IFERROR(Attd_Sheet[[#This Row],[Classes Attended]]/Attd_Sheet[[#This Row],[Column1]],"")</f>
        <v/>
      </c>
      <c r="AU3155" s="26"/>
    </row>
    <row r="3156" spans="1:47" hidden="1" x14ac:dyDescent="0.25">
      <c r="A3156" s="42">
        <f>COUNTIFS(Attd_Sheet[Student ID],Attd_Sheet[[#This Row],[Student ID]])</f>
        <v>0</v>
      </c>
      <c r="B3156" s="13"/>
      <c r="C3156" s="13"/>
      <c r="D3156" s="76"/>
      <c r="E3156" s="75"/>
      <c r="F3156" s="15"/>
      <c r="G3156" s="78"/>
      <c r="H3156" s="15"/>
      <c r="I3156" s="15"/>
      <c r="J3156" s="77"/>
      <c r="K3156" s="4"/>
      <c r="L3156" s="4"/>
      <c r="M3156" s="4"/>
      <c r="N3156" s="185"/>
      <c r="O3156" s="4"/>
      <c r="P3156" s="4"/>
      <c r="Q3156" s="4"/>
      <c r="R3156" s="4"/>
      <c r="S3156" s="4"/>
      <c r="T3156" s="4"/>
      <c r="U3156" s="4"/>
      <c r="V3156" s="4"/>
      <c r="W3156" s="185"/>
      <c r="X3156" s="4"/>
      <c r="Y3156" s="4"/>
      <c r="Z3156" s="4"/>
      <c r="AA3156" s="4"/>
      <c r="AB3156" s="4"/>
      <c r="AC3156" s="4"/>
      <c r="AD3156" s="4"/>
      <c r="AE3156" s="236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5">
        <f ca="1">COUNTIFS(INDIRECT(Data!$J$2),"&lt;&gt;")</f>
        <v>0</v>
      </c>
      <c r="AQ3156" s="45">
        <f ca="1">COUNTIFS(INDIRECT(Data!$J$2),"P")</f>
        <v>0</v>
      </c>
      <c r="AR3156" s="45">
        <f ca="1">COUNTIFS(INDIRECT(Data!$J$2),"A")</f>
        <v>0</v>
      </c>
      <c r="AS3156" s="46">
        <f ca="1">COUNTIFS(INDIRECT(Data!$J$2),"L")</f>
        <v>0</v>
      </c>
      <c r="AT3156" s="47" t="str">
        <f ca="1">IFERROR(Attd_Sheet[[#This Row],[Classes Attended]]/Attd_Sheet[[#This Row],[Column1]],"")</f>
        <v/>
      </c>
      <c r="AU3156" s="26"/>
    </row>
    <row r="3157" spans="1:47" hidden="1" x14ac:dyDescent="0.25">
      <c r="A3157" s="42">
        <f>COUNTIFS(Attd_Sheet[Student ID],Attd_Sheet[[#This Row],[Student ID]])</f>
        <v>0</v>
      </c>
      <c r="B3157" s="13"/>
      <c r="C3157" s="13"/>
      <c r="D3157" s="76"/>
      <c r="E3157" s="75"/>
      <c r="F3157" s="15"/>
      <c r="G3157" s="78"/>
      <c r="H3157" s="15"/>
      <c r="I3157" s="15"/>
      <c r="J3157" s="77"/>
      <c r="K3157" s="4"/>
      <c r="L3157" s="4"/>
      <c r="M3157" s="4"/>
      <c r="N3157" s="185"/>
      <c r="O3157" s="4"/>
      <c r="P3157" s="4"/>
      <c r="Q3157" s="4"/>
      <c r="R3157" s="4"/>
      <c r="S3157" s="4"/>
      <c r="T3157" s="4"/>
      <c r="U3157" s="4"/>
      <c r="V3157" s="4"/>
      <c r="W3157" s="185"/>
      <c r="X3157" s="4"/>
      <c r="Y3157" s="4"/>
      <c r="Z3157" s="4"/>
      <c r="AA3157" s="4"/>
      <c r="AB3157" s="4"/>
      <c r="AC3157" s="4"/>
      <c r="AD3157" s="4"/>
      <c r="AE3157" s="236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5">
        <f ca="1">COUNTIFS(INDIRECT(Data!$J$2),"&lt;&gt;")</f>
        <v>0</v>
      </c>
      <c r="AQ3157" s="45">
        <f ca="1">COUNTIFS(INDIRECT(Data!$J$2),"P")</f>
        <v>0</v>
      </c>
      <c r="AR3157" s="45">
        <f ca="1">COUNTIFS(INDIRECT(Data!$J$2),"A")</f>
        <v>0</v>
      </c>
      <c r="AS3157" s="46">
        <f ca="1">COUNTIFS(INDIRECT(Data!$J$2),"L")</f>
        <v>0</v>
      </c>
      <c r="AT3157" s="47" t="str">
        <f ca="1">IFERROR(Attd_Sheet[[#This Row],[Classes Attended]]/Attd_Sheet[[#This Row],[Column1]],"")</f>
        <v/>
      </c>
      <c r="AU3157" s="26"/>
    </row>
    <row r="3158" spans="1:47" hidden="1" x14ac:dyDescent="0.25">
      <c r="A3158" s="42">
        <f>COUNTIFS(Attd_Sheet[Student ID],Attd_Sheet[[#This Row],[Student ID]])</f>
        <v>0</v>
      </c>
      <c r="B3158" s="13"/>
      <c r="C3158" s="13"/>
      <c r="D3158" s="76"/>
      <c r="E3158" s="75"/>
      <c r="F3158" s="15"/>
      <c r="G3158" s="78"/>
      <c r="H3158" s="15"/>
      <c r="I3158" s="15"/>
      <c r="J3158" s="77"/>
      <c r="K3158" s="4"/>
      <c r="L3158" s="4"/>
      <c r="M3158" s="4"/>
      <c r="N3158" s="185"/>
      <c r="O3158" s="4"/>
      <c r="P3158" s="4"/>
      <c r="Q3158" s="4"/>
      <c r="R3158" s="4"/>
      <c r="S3158" s="4"/>
      <c r="T3158" s="4"/>
      <c r="U3158" s="4"/>
      <c r="V3158" s="4"/>
      <c r="W3158" s="185"/>
      <c r="X3158" s="4"/>
      <c r="Y3158" s="4"/>
      <c r="Z3158" s="4"/>
      <c r="AA3158" s="4"/>
      <c r="AB3158" s="4"/>
      <c r="AC3158" s="4"/>
      <c r="AD3158" s="4"/>
      <c r="AE3158" s="236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5">
        <f ca="1">COUNTIFS(INDIRECT(Data!$J$2),"&lt;&gt;")</f>
        <v>0</v>
      </c>
      <c r="AQ3158" s="45">
        <f ca="1">COUNTIFS(INDIRECT(Data!$J$2),"P")</f>
        <v>0</v>
      </c>
      <c r="AR3158" s="45">
        <f ca="1">COUNTIFS(INDIRECT(Data!$J$2),"A")</f>
        <v>0</v>
      </c>
      <c r="AS3158" s="46">
        <f ca="1">COUNTIFS(INDIRECT(Data!$J$2),"L")</f>
        <v>0</v>
      </c>
      <c r="AT3158" s="47" t="str">
        <f ca="1">IFERROR(Attd_Sheet[[#This Row],[Classes Attended]]/Attd_Sheet[[#This Row],[Column1]],"")</f>
        <v/>
      </c>
      <c r="AU3158" s="26"/>
    </row>
    <row r="3159" spans="1:47" hidden="1" x14ac:dyDescent="0.25">
      <c r="A3159" s="42">
        <f>COUNTIFS(Attd_Sheet[Student ID],Attd_Sheet[[#This Row],[Student ID]])</f>
        <v>0</v>
      </c>
      <c r="B3159" s="13"/>
      <c r="C3159" s="13"/>
      <c r="D3159" s="76"/>
      <c r="E3159" s="75"/>
      <c r="F3159" s="15"/>
      <c r="G3159" s="78"/>
      <c r="H3159" s="15"/>
      <c r="I3159" s="15"/>
      <c r="J3159" s="77"/>
      <c r="K3159" s="4"/>
      <c r="L3159" s="4"/>
      <c r="M3159" s="4"/>
      <c r="N3159" s="185"/>
      <c r="O3159" s="4"/>
      <c r="P3159" s="4"/>
      <c r="Q3159" s="4"/>
      <c r="R3159" s="4"/>
      <c r="S3159" s="4"/>
      <c r="T3159" s="4"/>
      <c r="U3159" s="4"/>
      <c r="V3159" s="4"/>
      <c r="W3159" s="185"/>
      <c r="X3159" s="4"/>
      <c r="Y3159" s="4"/>
      <c r="Z3159" s="4"/>
      <c r="AA3159" s="4"/>
      <c r="AB3159" s="4"/>
      <c r="AC3159" s="4"/>
      <c r="AD3159" s="4"/>
      <c r="AE3159" s="236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5">
        <f ca="1">COUNTIFS(INDIRECT(Data!$J$2),"&lt;&gt;")</f>
        <v>0</v>
      </c>
      <c r="AQ3159" s="45">
        <f ca="1">COUNTIFS(INDIRECT(Data!$J$2),"P")</f>
        <v>0</v>
      </c>
      <c r="AR3159" s="45">
        <f ca="1">COUNTIFS(INDIRECT(Data!$J$2),"A")</f>
        <v>0</v>
      </c>
      <c r="AS3159" s="46">
        <f ca="1">COUNTIFS(INDIRECT(Data!$J$2),"L")</f>
        <v>0</v>
      </c>
      <c r="AT3159" s="47" t="str">
        <f ca="1">IFERROR(Attd_Sheet[[#This Row],[Classes Attended]]/Attd_Sheet[[#This Row],[Column1]],"")</f>
        <v/>
      </c>
      <c r="AU3159" s="26"/>
    </row>
    <row r="3160" spans="1:47" hidden="1" x14ac:dyDescent="0.25">
      <c r="A3160" s="42">
        <f>COUNTIFS(Attd_Sheet[Student ID],Attd_Sheet[[#This Row],[Student ID]])</f>
        <v>0</v>
      </c>
      <c r="B3160" s="13"/>
      <c r="C3160" s="13"/>
      <c r="D3160" s="76"/>
      <c r="E3160" s="75"/>
      <c r="F3160" s="15"/>
      <c r="G3160" s="78"/>
      <c r="H3160" s="15"/>
      <c r="I3160" s="15"/>
      <c r="J3160" s="77"/>
      <c r="K3160" s="4"/>
      <c r="L3160" s="4"/>
      <c r="M3160" s="4"/>
      <c r="N3160" s="185"/>
      <c r="O3160" s="4"/>
      <c r="P3160" s="4"/>
      <c r="Q3160" s="4"/>
      <c r="R3160" s="4"/>
      <c r="S3160" s="4"/>
      <c r="T3160" s="4"/>
      <c r="U3160" s="4"/>
      <c r="V3160" s="4"/>
      <c r="W3160" s="185"/>
      <c r="X3160" s="4"/>
      <c r="Y3160" s="4"/>
      <c r="Z3160" s="4"/>
      <c r="AA3160" s="4"/>
      <c r="AB3160" s="4"/>
      <c r="AC3160" s="4"/>
      <c r="AD3160" s="4"/>
      <c r="AE3160" s="236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5">
        <f ca="1">COUNTIFS(INDIRECT(Data!$J$2),"&lt;&gt;")</f>
        <v>0</v>
      </c>
      <c r="AQ3160" s="45">
        <f ca="1">COUNTIFS(INDIRECT(Data!$J$2),"P")</f>
        <v>0</v>
      </c>
      <c r="AR3160" s="45">
        <f ca="1">COUNTIFS(INDIRECT(Data!$J$2),"A")</f>
        <v>0</v>
      </c>
      <c r="AS3160" s="46">
        <f ca="1">COUNTIFS(INDIRECT(Data!$J$2),"L")</f>
        <v>0</v>
      </c>
      <c r="AT3160" s="47" t="str">
        <f ca="1">IFERROR(Attd_Sheet[[#This Row],[Classes Attended]]/Attd_Sheet[[#This Row],[Column1]],"")</f>
        <v/>
      </c>
      <c r="AU3160" s="26"/>
    </row>
    <row r="3161" spans="1:47" hidden="1" x14ac:dyDescent="0.25">
      <c r="A3161" s="42">
        <f>COUNTIFS(Attd_Sheet[Student ID],Attd_Sheet[[#This Row],[Student ID]])</f>
        <v>0</v>
      </c>
      <c r="B3161" s="13"/>
      <c r="C3161" s="13"/>
      <c r="D3161" s="76"/>
      <c r="E3161" s="75"/>
      <c r="F3161" s="15"/>
      <c r="G3161" s="78"/>
      <c r="H3161" s="15"/>
      <c r="I3161" s="15"/>
      <c r="J3161" s="77"/>
      <c r="K3161" s="4"/>
      <c r="L3161" s="4"/>
      <c r="M3161" s="4"/>
      <c r="N3161" s="185"/>
      <c r="O3161" s="4"/>
      <c r="P3161" s="4"/>
      <c r="Q3161" s="4"/>
      <c r="R3161" s="4"/>
      <c r="S3161" s="4"/>
      <c r="T3161" s="4"/>
      <c r="U3161" s="4"/>
      <c r="V3161" s="4"/>
      <c r="W3161" s="185"/>
      <c r="X3161" s="4"/>
      <c r="Y3161" s="4"/>
      <c r="Z3161" s="4"/>
      <c r="AA3161" s="4"/>
      <c r="AB3161" s="4"/>
      <c r="AC3161" s="4"/>
      <c r="AD3161" s="4"/>
      <c r="AE3161" s="236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5">
        <f ca="1">COUNTIFS(INDIRECT(Data!$J$2),"&lt;&gt;")</f>
        <v>0</v>
      </c>
      <c r="AQ3161" s="45">
        <f ca="1">COUNTIFS(INDIRECT(Data!$J$2),"P")</f>
        <v>0</v>
      </c>
      <c r="AR3161" s="45">
        <f ca="1">COUNTIFS(INDIRECT(Data!$J$2),"A")</f>
        <v>0</v>
      </c>
      <c r="AS3161" s="46">
        <f ca="1">COUNTIFS(INDIRECT(Data!$J$2),"L")</f>
        <v>0</v>
      </c>
      <c r="AT3161" s="47" t="str">
        <f ca="1">IFERROR(Attd_Sheet[[#This Row],[Classes Attended]]/Attd_Sheet[[#This Row],[Column1]],"")</f>
        <v/>
      </c>
      <c r="AU3161" s="26"/>
    </row>
    <row r="3162" spans="1:47" hidden="1" x14ac:dyDescent="0.25">
      <c r="A3162" s="42">
        <f>COUNTIFS(Attd_Sheet[Student ID],Attd_Sheet[[#This Row],[Student ID]])</f>
        <v>0</v>
      </c>
      <c r="B3162" s="13"/>
      <c r="C3162" s="13"/>
      <c r="D3162" s="76"/>
      <c r="E3162" s="75"/>
      <c r="F3162" s="15"/>
      <c r="G3162" s="78"/>
      <c r="H3162" s="15"/>
      <c r="I3162" s="15"/>
      <c r="J3162" s="77"/>
      <c r="K3162" s="4"/>
      <c r="L3162" s="4"/>
      <c r="M3162" s="4"/>
      <c r="N3162" s="185"/>
      <c r="O3162" s="4"/>
      <c r="P3162" s="4"/>
      <c r="Q3162" s="4"/>
      <c r="R3162" s="4"/>
      <c r="S3162" s="4"/>
      <c r="T3162" s="4"/>
      <c r="U3162" s="4"/>
      <c r="V3162" s="4"/>
      <c r="W3162" s="185"/>
      <c r="X3162" s="4"/>
      <c r="Y3162" s="4"/>
      <c r="Z3162" s="4"/>
      <c r="AA3162" s="4"/>
      <c r="AB3162" s="4"/>
      <c r="AC3162" s="4"/>
      <c r="AD3162" s="4"/>
      <c r="AE3162" s="236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5">
        <f ca="1">COUNTIFS(INDIRECT(Data!$J$2),"&lt;&gt;")</f>
        <v>0</v>
      </c>
      <c r="AQ3162" s="45">
        <f ca="1">COUNTIFS(INDIRECT(Data!$J$2),"P")</f>
        <v>0</v>
      </c>
      <c r="AR3162" s="45">
        <f ca="1">COUNTIFS(INDIRECT(Data!$J$2),"A")</f>
        <v>0</v>
      </c>
      <c r="AS3162" s="46">
        <f ca="1">COUNTIFS(INDIRECT(Data!$J$2),"L")</f>
        <v>0</v>
      </c>
      <c r="AT3162" s="47" t="str">
        <f ca="1">IFERROR(Attd_Sheet[[#This Row],[Classes Attended]]/Attd_Sheet[[#This Row],[Column1]],"")</f>
        <v/>
      </c>
      <c r="AU3162" s="26"/>
    </row>
    <row r="3163" spans="1:47" hidden="1" x14ac:dyDescent="0.25">
      <c r="A3163" s="42">
        <f>COUNTIFS(Attd_Sheet[Student ID],Attd_Sheet[[#This Row],[Student ID]])</f>
        <v>0</v>
      </c>
      <c r="B3163" s="13"/>
      <c r="C3163" s="13"/>
      <c r="D3163" s="76"/>
      <c r="E3163" s="75"/>
      <c r="F3163" s="15"/>
      <c r="G3163" s="78"/>
      <c r="H3163" s="15"/>
      <c r="I3163" s="15"/>
      <c r="J3163" s="77"/>
      <c r="K3163" s="4"/>
      <c r="L3163" s="4"/>
      <c r="M3163" s="4"/>
      <c r="N3163" s="185"/>
      <c r="O3163" s="4"/>
      <c r="P3163" s="4"/>
      <c r="Q3163" s="4"/>
      <c r="R3163" s="4"/>
      <c r="S3163" s="4"/>
      <c r="T3163" s="4"/>
      <c r="U3163" s="4"/>
      <c r="V3163" s="4"/>
      <c r="W3163" s="185"/>
      <c r="X3163" s="4"/>
      <c r="Y3163" s="4"/>
      <c r="Z3163" s="4"/>
      <c r="AA3163" s="4"/>
      <c r="AB3163" s="4"/>
      <c r="AC3163" s="4"/>
      <c r="AD3163" s="4"/>
      <c r="AE3163" s="236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5">
        <f ca="1">COUNTIFS(INDIRECT(Data!$J$2),"&lt;&gt;")</f>
        <v>0</v>
      </c>
      <c r="AQ3163" s="45">
        <f ca="1">COUNTIFS(INDIRECT(Data!$J$2),"P")</f>
        <v>0</v>
      </c>
      <c r="AR3163" s="45">
        <f ca="1">COUNTIFS(INDIRECT(Data!$J$2),"A")</f>
        <v>0</v>
      </c>
      <c r="AS3163" s="46">
        <f ca="1">COUNTIFS(INDIRECT(Data!$J$2),"L")</f>
        <v>0</v>
      </c>
      <c r="AT3163" s="47" t="str">
        <f ca="1">IFERROR(Attd_Sheet[[#This Row],[Classes Attended]]/Attd_Sheet[[#This Row],[Column1]],"")</f>
        <v/>
      </c>
      <c r="AU3163" s="26"/>
    </row>
    <row r="3164" spans="1:47" hidden="1" x14ac:dyDescent="0.25">
      <c r="A3164" s="42">
        <f>COUNTIFS(Attd_Sheet[Student ID],Attd_Sheet[[#This Row],[Student ID]])</f>
        <v>0</v>
      </c>
      <c r="B3164" s="13"/>
      <c r="C3164" s="13"/>
      <c r="D3164" s="76"/>
      <c r="E3164" s="75"/>
      <c r="F3164" s="15"/>
      <c r="G3164" s="78"/>
      <c r="H3164" s="15"/>
      <c r="I3164" s="15"/>
      <c r="J3164" s="77"/>
      <c r="K3164" s="4"/>
      <c r="L3164" s="4"/>
      <c r="M3164" s="4"/>
      <c r="N3164" s="185"/>
      <c r="O3164" s="4"/>
      <c r="P3164" s="4"/>
      <c r="Q3164" s="4"/>
      <c r="R3164" s="4"/>
      <c r="S3164" s="4"/>
      <c r="T3164" s="4"/>
      <c r="U3164" s="4"/>
      <c r="V3164" s="4"/>
      <c r="W3164" s="185"/>
      <c r="X3164" s="4"/>
      <c r="Y3164" s="4"/>
      <c r="Z3164" s="4"/>
      <c r="AA3164" s="4"/>
      <c r="AB3164" s="4"/>
      <c r="AC3164" s="4"/>
      <c r="AD3164" s="4"/>
      <c r="AE3164" s="236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5">
        <f ca="1">COUNTIFS(INDIRECT(Data!$J$2),"&lt;&gt;")</f>
        <v>0</v>
      </c>
      <c r="AQ3164" s="45">
        <f ca="1">COUNTIFS(INDIRECT(Data!$J$2),"P")</f>
        <v>0</v>
      </c>
      <c r="AR3164" s="45">
        <f ca="1">COUNTIFS(INDIRECT(Data!$J$2),"A")</f>
        <v>0</v>
      </c>
      <c r="AS3164" s="46">
        <f ca="1">COUNTIFS(INDIRECT(Data!$J$2),"L")</f>
        <v>0</v>
      </c>
      <c r="AT3164" s="47" t="str">
        <f ca="1">IFERROR(Attd_Sheet[[#This Row],[Classes Attended]]/Attd_Sheet[[#This Row],[Column1]],"")</f>
        <v/>
      </c>
      <c r="AU3164" s="26"/>
    </row>
    <row r="3165" spans="1:47" hidden="1" x14ac:dyDescent="0.25">
      <c r="A3165" s="42">
        <f>COUNTIFS(Attd_Sheet[Student ID],Attd_Sheet[[#This Row],[Student ID]])</f>
        <v>0</v>
      </c>
      <c r="B3165" s="13"/>
      <c r="C3165" s="13"/>
      <c r="D3165" s="76"/>
      <c r="E3165" s="75"/>
      <c r="F3165" s="15"/>
      <c r="G3165" s="78"/>
      <c r="H3165" s="15"/>
      <c r="I3165" s="15"/>
      <c r="J3165" s="77"/>
      <c r="K3165" s="4"/>
      <c r="L3165" s="4"/>
      <c r="M3165" s="4"/>
      <c r="N3165" s="185"/>
      <c r="O3165" s="4"/>
      <c r="P3165" s="4"/>
      <c r="Q3165" s="4"/>
      <c r="R3165" s="4"/>
      <c r="S3165" s="4"/>
      <c r="T3165" s="4"/>
      <c r="U3165" s="4"/>
      <c r="V3165" s="4"/>
      <c r="W3165" s="185"/>
      <c r="X3165" s="4"/>
      <c r="Y3165" s="4"/>
      <c r="Z3165" s="4"/>
      <c r="AA3165" s="4"/>
      <c r="AB3165" s="4"/>
      <c r="AC3165" s="4"/>
      <c r="AD3165" s="4"/>
      <c r="AE3165" s="236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5">
        <f ca="1">COUNTIFS(INDIRECT(Data!$J$2),"&lt;&gt;")</f>
        <v>0</v>
      </c>
      <c r="AQ3165" s="45">
        <f ca="1">COUNTIFS(INDIRECT(Data!$J$2),"P")</f>
        <v>0</v>
      </c>
      <c r="AR3165" s="45">
        <f ca="1">COUNTIFS(INDIRECT(Data!$J$2),"A")</f>
        <v>0</v>
      </c>
      <c r="AS3165" s="46">
        <f ca="1">COUNTIFS(INDIRECT(Data!$J$2),"L")</f>
        <v>0</v>
      </c>
      <c r="AT3165" s="47" t="str">
        <f ca="1">IFERROR(Attd_Sheet[[#This Row],[Classes Attended]]/Attd_Sheet[[#This Row],[Column1]],"")</f>
        <v/>
      </c>
      <c r="AU3165" s="26"/>
    </row>
    <row r="3166" spans="1:47" hidden="1" x14ac:dyDescent="0.25">
      <c r="A3166" s="42">
        <f>COUNTIFS(Attd_Sheet[Student ID],Attd_Sheet[[#This Row],[Student ID]])</f>
        <v>0</v>
      </c>
      <c r="B3166" s="13"/>
      <c r="C3166" s="13"/>
      <c r="D3166" s="76"/>
      <c r="E3166" s="75"/>
      <c r="F3166" s="15"/>
      <c r="G3166" s="78"/>
      <c r="H3166" s="15"/>
      <c r="I3166" s="15"/>
      <c r="J3166" s="77"/>
      <c r="K3166" s="4"/>
      <c r="L3166" s="4"/>
      <c r="M3166" s="4"/>
      <c r="N3166" s="185"/>
      <c r="O3166" s="4"/>
      <c r="P3166" s="4"/>
      <c r="Q3166" s="4"/>
      <c r="R3166" s="4"/>
      <c r="S3166" s="4"/>
      <c r="T3166" s="4"/>
      <c r="U3166" s="4"/>
      <c r="V3166" s="4"/>
      <c r="W3166" s="185"/>
      <c r="X3166" s="4"/>
      <c r="Y3166" s="4"/>
      <c r="Z3166" s="4"/>
      <c r="AA3166" s="4"/>
      <c r="AB3166" s="4"/>
      <c r="AC3166" s="4"/>
      <c r="AD3166" s="4"/>
      <c r="AE3166" s="236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5">
        <f ca="1">COUNTIFS(INDIRECT(Data!$J$2),"&lt;&gt;")</f>
        <v>0</v>
      </c>
      <c r="AQ3166" s="45">
        <f ca="1">COUNTIFS(INDIRECT(Data!$J$2),"P")</f>
        <v>0</v>
      </c>
      <c r="AR3166" s="45">
        <f ca="1">COUNTIFS(INDIRECT(Data!$J$2),"A")</f>
        <v>0</v>
      </c>
      <c r="AS3166" s="46">
        <f ca="1">COUNTIFS(INDIRECT(Data!$J$2),"L")</f>
        <v>0</v>
      </c>
      <c r="AT3166" s="47" t="str">
        <f ca="1">IFERROR(Attd_Sheet[[#This Row],[Classes Attended]]/Attd_Sheet[[#This Row],[Column1]],"")</f>
        <v/>
      </c>
      <c r="AU3166" s="26"/>
    </row>
    <row r="3167" spans="1:47" hidden="1" x14ac:dyDescent="0.25">
      <c r="A3167" s="42">
        <f>COUNTIFS(Attd_Sheet[Student ID],Attd_Sheet[[#This Row],[Student ID]])</f>
        <v>0</v>
      </c>
      <c r="B3167" s="13"/>
      <c r="C3167" s="13"/>
      <c r="D3167" s="76"/>
      <c r="E3167" s="75"/>
      <c r="F3167" s="15"/>
      <c r="G3167" s="78"/>
      <c r="H3167" s="15"/>
      <c r="I3167" s="15"/>
      <c r="J3167" s="77"/>
      <c r="K3167" s="4"/>
      <c r="L3167" s="4"/>
      <c r="M3167" s="4"/>
      <c r="N3167" s="185"/>
      <c r="O3167" s="4"/>
      <c r="P3167" s="4"/>
      <c r="Q3167" s="4"/>
      <c r="R3167" s="4"/>
      <c r="S3167" s="4"/>
      <c r="T3167" s="4"/>
      <c r="U3167" s="4"/>
      <c r="V3167" s="4"/>
      <c r="W3167" s="185"/>
      <c r="X3167" s="4"/>
      <c r="Y3167" s="4"/>
      <c r="Z3167" s="4"/>
      <c r="AA3167" s="4"/>
      <c r="AB3167" s="4"/>
      <c r="AC3167" s="4"/>
      <c r="AD3167" s="4"/>
      <c r="AE3167" s="236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5">
        <f ca="1">COUNTIFS(INDIRECT(Data!$J$2),"&lt;&gt;")</f>
        <v>0</v>
      </c>
      <c r="AQ3167" s="45">
        <f ca="1">COUNTIFS(INDIRECT(Data!$J$2),"P")</f>
        <v>0</v>
      </c>
      <c r="AR3167" s="45">
        <f ca="1">COUNTIFS(INDIRECT(Data!$J$2),"A")</f>
        <v>0</v>
      </c>
      <c r="AS3167" s="46">
        <f ca="1">COUNTIFS(INDIRECT(Data!$J$2),"L")</f>
        <v>0</v>
      </c>
      <c r="AT3167" s="47" t="str">
        <f ca="1">IFERROR(Attd_Sheet[[#This Row],[Classes Attended]]/Attd_Sheet[[#This Row],[Column1]],"")</f>
        <v/>
      </c>
      <c r="AU3167" s="26"/>
    </row>
    <row r="3168" spans="1:47" hidden="1" x14ac:dyDescent="0.25">
      <c r="A3168" s="42">
        <f>COUNTIFS(Attd_Sheet[Student ID],Attd_Sheet[[#This Row],[Student ID]])</f>
        <v>0</v>
      </c>
      <c r="B3168" s="13"/>
      <c r="C3168" s="13"/>
      <c r="D3168" s="76"/>
      <c r="E3168" s="75"/>
      <c r="F3168" s="15"/>
      <c r="G3168" s="78"/>
      <c r="H3168" s="15"/>
      <c r="I3168" s="15"/>
      <c r="J3168" s="77"/>
      <c r="K3168" s="4"/>
      <c r="L3168" s="4"/>
      <c r="M3168" s="4"/>
      <c r="N3168" s="185"/>
      <c r="O3168" s="4"/>
      <c r="P3168" s="4"/>
      <c r="Q3168" s="4"/>
      <c r="R3168" s="4"/>
      <c r="S3168" s="4"/>
      <c r="T3168" s="4"/>
      <c r="U3168" s="4"/>
      <c r="V3168" s="4"/>
      <c r="W3168" s="185"/>
      <c r="X3168" s="4"/>
      <c r="Y3168" s="4"/>
      <c r="Z3168" s="4"/>
      <c r="AA3168" s="4"/>
      <c r="AB3168" s="4"/>
      <c r="AC3168" s="4"/>
      <c r="AD3168" s="4"/>
      <c r="AE3168" s="236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5">
        <f ca="1">COUNTIFS(INDIRECT(Data!$J$2),"&lt;&gt;")</f>
        <v>0</v>
      </c>
      <c r="AQ3168" s="45">
        <f ca="1">COUNTIFS(INDIRECT(Data!$J$2),"P")</f>
        <v>0</v>
      </c>
      <c r="AR3168" s="45">
        <f ca="1">COUNTIFS(INDIRECT(Data!$J$2),"A")</f>
        <v>0</v>
      </c>
      <c r="AS3168" s="46">
        <f ca="1">COUNTIFS(INDIRECT(Data!$J$2),"L")</f>
        <v>0</v>
      </c>
      <c r="AT3168" s="47" t="str">
        <f ca="1">IFERROR(Attd_Sheet[[#This Row],[Classes Attended]]/Attd_Sheet[[#This Row],[Column1]],"")</f>
        <v/>
      </c>
      <c r="AU3168" s="26"/>
    </row>
    <row r="3169" spans="1:47" hidden="1" x14ac:dyDescent="0.25">
      <c r="A3169" s="42">
        <f>COUNTIFS(Attd_Sheet[Student ID],Attd_Sheet[[#This Row],[Student ID]])</f>
        <v>0</v>
      </c>
      <c r="B3169" s="13"/>
      <c r="C3169" s="13"/>
      <c r="D3169" s="76"/>
      <c r="E3169" s="75"/>
      <c r="F3169" s="15"/>
      <c r="G3169" s="78"/>
      <c r="H3169" s="15"/>
      <c r="I3169" s="15"/>
      <c r="J3169" s="77"/>
      <c r="K3169" s="4"/>
      <c r="L3169" s="4"/>
      <c r="M3169" s="4"/>
      <c r="N3169" s="185"/>
      <c r="O3169" s="4"/>
      <c r="P3169" s="4"/>
      <c r="Q3169" s="4"/>
      <c r="R3169" s="4"/>
      <c r="S3169" s="4"/>
      <c r="T3169" s="4"/>
      <c r="U3169" s="4"/>
      <c r="V3169" s="4"/>
      <c r="W3169" s="185"/>
      <c r="X3169" s="4"/>
      <c r="Y3169" s="4"/>
      <c r="Z3169" s="4"/>
      <c r="AA3169" s="4"/>
      <c r="AB3169" s="4"/>
      <c r="AC3169" s="4"/>
      <c r="AD3169" s="4"/>
      <c r="AE3169" s="236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5">
        <f ca="1">COUNTIFS(INDIRECT(Data!$J$2),"&lt;&gt;")</f>
        <v>0</v>
      </c>
      <c r="AQ3169" s="45">
        <f ca="1">COUNTIFS(INDIRECT(Data!$J$2),"P")</f>
        <v>0</v>
      </c>
      <c r="AR3169" s="45">
        <f ca="1">COUNTIFS(INDIRECT(Data!$J$2),"A")</f>
        <v>0</v>
      </c>
      <c r="AS3169" s="46">
        <f ca="1">COUNTIFS(INDIRECT(Data!$J$2),"L")</f>
        <v>0</v>
      </c>
      <c r="AT3169" s="47" t="str">
        <f ca="1">IFERROR(Attd_Sheet[[#This Row],[Classes Attended]]/Attd_Sheet[[#This Row],[Column1]],"")</f>
        <v/>
      </c>
      <c r="AU3169" s="26"/>
    </row>
    <row r="3170" spans="1:47" hidden="1" x14ac:dyDescent="0.25">
      <c r="A3170" s="42">
        <f>COUNTIFS(Attd_Sheet[Student ID],Attd_Sheet[[#This Row],[Student ID]])</f>
        <v>0</v>
      </c>
      <c r="B3170" s="13"/>
      <c r="C3170" s="13"/>
      <c r="D3170" s="76"/>
      <c r="E3170" s="75"/>
      <c r="F3170" s="15"/>
      <c r="G3170" s="78"/>
      <c r="H3170" s="15"/>
      <c r="I3170" s="15"/>
      <c r="J3170" s="77"/>
      <c r="K3170" s="4"/>
      <c r="L3170" s="4"/>
      <c r="M3170" s="4"/>
      <c r="N3170" s="185"/>
      <c r="O3170" s="4"/>
      <c r="P3170" s="4"/>
      <c r="Q3170" s="4"/>
      <c r="R3170" s="4"/>
      <c r="S3170" s="4"/>
      <c r="T3170" s="4"/>
      <c r="U3170" s="4"/>
      <c r="V3170" s="4"/>
      <c r="W3170" s="185"/>
      <c r="X3170" s="4"/>
      <c r="Y3170" s="4"/>
      <c r="Z3170" s="4"/>
      <c r="AA3170" s="4"/>
      <c r="AB3170" s="4"/>
      <c r="AC3170" s="4"/>
      <c r="AD3170" s="4"/>
      <c r="AE3170" s="236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5">
        <f ca="1">COUNTIFS(INDIRECT(Data!$J$2),"&lt;&gt;")</f>
        <v>0</v>
      </c>
      <c r="AQ3170" s="45">
        <f ca="1">COUNTIFS(INDIRECT(Data!$J$2),"P")</f>
        <v>0</v>
      </c>
      <c r="AR3170" s="45">
        <f ca="1">COUNTIFS(INDIRECT(Data!$J$2),"A")</f>
        <v>0</v>
      </c>
      <c r="AS3170" s="46">
        <f ca="1">COUNTIFS(INDIRECT(Data!$J$2),"L")</f>
        <v>0</v>
      </c>
      <c r="AT3170" s="47" t="str">
        <f ca="1">IFERROR(Attd_Sheet[[#This Row],[Classes Attended]]/Attd_Sheet[[#This Row],[Column1]],"")</f>
        <v/>
      </c>
      <c r="AU3170" s="26"/>
    </row>
    <row r="3171" spans="1:47" hidden="1" x14ac:dyDescent="0.25">
      <c r="A3171" s="42">
        <f>COUNTIFS(Attd_Sheet[Student ID],Attd_Sheet[[#This Row],[Student ID]])</f>
        <v>0</v>
      </c>
      <c r="B3171" s="13"/>
      <c r="C3171" s="13"/>
      <c r="D3171" s="76"/>
      <c r="E3171" s="75"/>
      <c r="F3171" s="15"/>
      <c r="G3171" s="78"/>
      <c r="H3171" s="15"/>
      <c r="I3171" s="15"/>
      <c r="J3171" s="77"/>
      <c r="K3171" s="4"/>
      <c r="L3171" s="4"/>
      <c r="M3171" s="4"/>
      <c r="N3171" s="185"/>
      <c r="O3171" s="4"/>
      <c r="P3171" s="4"/>
      <c r="Q3171" s="4"/>
      <c r="R3171" s="4"/>
      <c r="S3171" s="4"/>
      <c r="T3171" s="4"/>
      <c r="U3171" s="4"/>
      <c r="V3171" s="4"/>
      <c r="W3171" s="185"/>
      <c r="X3171" s="4"/>
      <c r="Y3171" s="4"/>
      <c r="Z3171" s="4"/>
      <c r="AA3171" s="4"/>
      <c r="AB3171" s="4"/>
      <c r="AC3171" s="4"/>
      <c r="AD3171" s="4"/>
      <c r="AE3171" s="236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5">
        <f ca="1">COUNTIFS(INDIRECT(Data!$J$2),"&lt;&gt;")</f>
        <v>0</v>
      </c>
      <c r="AQ3171" s="45">
        <f ca="1">COUNTIFS(INDIRECT(Data!$J$2),"P")</f>
        <v>0</v>
      </c>
      <c r="AR3171" s="45">
        <f ca="1">COUNTIFS(INDIRECT(Data!$J$2),"A")</f>
        <v>0</v>
      </c>
      <c r="AS3171" s="46">
        <f ca="1">COUNTIFS(INDIRECT(Data!$J$2),"L")</f>
        <v>0</v>
      </c>
      <c r="AT3171" s="47" t="str">
        <f ca="1">IFERROR(Attd_Sheet[[#This Row],[Classes Attended]]/Attd_Sheet[[#This Row],[Column1]],"")</f>
        <v/>
      </c>
      <c r="AU3171" s="26"/>
    </row>
    <row r="3172" spans="1:47" hidden="1" x14ac:dyDescent="0.25">
      <c r="A3172" s="42">
        <f>COUNTIFS(Attd_Sheet[Student ID],Attd_Sheet[[#This Row],[Student ID]])</f>
        <v>0</v>
      </c>
      <c r="B3172" s="13"/>
      <c r="C3172" s="13"/>
      <c r="D3172" s="76"/>
      <c r="E3172" s="75"/>
      <c r="F3172" s="15"/>
      <c r="G3172" s="78"/>
      <c r="H3172" s="15"/>
      <c r="I3172" s="15"/>
      <c r="J3172" s="77"/>
      <c r="K3172" s="4"/>
      <c r="L3172" s="4"/>
      <c r="M3172" s="4"/>
      <c r="N3172" s="185"/>
      <c r="O3172" s="4"/>
      <c r="P3172" s="4"/>
      <c r="Q3172" s="4"/>
      <c r="R3172" s="4"/>
      <c r="S3172" s="4"/>
      <c r="T3172" s="4"/>
      <c r="U3172" s="4"/>
      <c r="V3172" s="4"/>
      <c r="W3172" s="185"/>
      <c r="X3172" s="4"/>
      <c r="Y3172" s="4"/>
      <c r="Z3172" s="4"/>
      <c r="AA3172" s="4"/>
      <c r="AB3172" s="4"/>
      <c r="AC3172" s="4"/>
      <c r="AD3172" s="4"/>
      <c r="AE3172" s="236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5">
        <f ca="1">COUNTIFS(INDIRECT(Data!$J$2),"&lt;&gt;")</f>
        <v>0</v>
      </c>
      <c r="AQ3172" s="45">
        <f ca="1">COUNTIFS(INDIRECT(Data!$J$2),"P")</f>
        <v>0</v>
      </c>
      <c r="AR3172" s="45">
        <f ca="1">COUNTIFS(INDIRECT(Data!$J$2),"A")</f>
        <v>0</v>
      </c>
      <c r="AS3172" s="46">
        <f ca="1">COUNTIFS(INDIRECT(Data!$J$2),"L")</f>
        <v>0</v>
      </c>
      <c r="AT3172" s="47" t="str">
        <f ca="1">IFERROR(Attd_Sheet[[#This Row],[Classes Attended]]/Attd_Sheet[[#This Row],[Column1]],"")</f>
        <v/>
      </c>
      <c r="AU3172" s="26"/>
    </row>
    <row r="3173" spans="1:47" hidden="1" x14ac:dyDescent="0.25">
      <c r="A3173" s="42">
        <f>COUNTIFS(Attd_Sheet[Student ID],Attd_Sheet[[#This Row],[Student ID]])</f>
        <v>0</v>
      </c>
      <c r="B3173" s="13"/>
      <c r="C3173" s="13"/>
      <c r="D3173" s="76"/>
      <c r="E3173" s="75"/>
      <c r="F3173" s="15"/>
      <c r="G3173" s="78"/>
      <c r="H3173" s="15"/>
      <c r="I3173" s="15"/>
      <c r="J3173" s="77"/>
      <c r="K3173" s="4"/>
      <c r="L3173" s="4"/>
      <c r="M3173" s="4"/>
      <c r="N3173" s="185"/>
      <c r="O3173" s="4"/>
      <c r="P3173" s="4"/>
      <c r="Q3173" s="4"/>
      <c r="R3173" s="4"/>
      <c r="S3173" s="4"/>
      <c r="T3173" s="4"/>
      <c r="U3173" s="4"/>
      <c r="V3173" s="4"/>
      <c r="W3173" s="185"/>
      <c r="X3173" s="4"/>
      <c r="Y3173" s="4"/>
      <c r="Z3173" s="4"/>
      <c r="AA3173" s="4"/>
      <c r="AB3173" s="4"/>
      <c r="AC3173" s="4"/>
      <c r="AD3173" s="4"/>
      <c r="AE3173" s="236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5">
        <f ca="1">COUNTIFS(INDIRECT(Data!$J$2),"&lt;&gt;")</f>
        <v>0</v>
      </c>
      <c r="AQ3173" s="45">
        <f ca="1">COUNTIFS(INDIRECT(Data!$J$2),"P")</f>
        <v>0</v>
      </c>
      <c r="AR3173" s="45">
        <f ca="1">COUNTIFS(INDIRECT(Data!$J$2),"A")</f>
        <v>0</v>
      </c>
      <c r="AS3173" s="46">
        <f ca="1">COUNTIFS(INDIRECT(Data!$J$2),"L")</f>
        <v>0</v>
      </c>
      <c r="AT3173" s="47" t="str">
        <f ca="1">IFERROR(Attd_Sheet[[#This Row],[Classes Attended]]/Attd_Sheet[[#This Row],[Column1]],"")</f>
        <v/>
      </c>
      <c r="AU3173" s="26"/>
    </row>
    <row r="3174" spans="1:47" hidden="1" x14ac:dyDescent="0.25">
      <c r="A3174" s="42">
        <f>COUNTIFS(Attd_Sheet[Student ID],Attd_Sheet[[#This Row],[Student ID]])</f>
        <v>0</v>
      </c>
      <c r="B3174" s="13"/>
      <c r="C3174" s="13"/>
      <c r="D3174" s="76"/>
      <c r="E3174" s="75"/>
      <c r="F3174" s="15"/>
      <c r="G3174" s="78"/>
      <c r="H3174" s="15"/>
      <c r="I3174" s="15"/>
      <c r="J3174" s="77"/>
      <c r="K3174" s="4"/>
      <c r="L3174" s="4"/>
      <c r="M3174" s="4"/>
      <c r="N3174" s="185"/>
      <c r="O3174" s="4"/>
      <c r="P3174" s="4"/>
      <c r="Q3174" s="4"/>
      <c r="R3174" s="4"/>
      <c r="S3174" s="4"/>
      <c r="T3174" s="4"/>
      <c r="U3174" s="4"/>
      <c r="V3174" s="4"/>
      <c r="W3174" s="185"/>
      <c r="X3174" s="4"/>
      <c r="Y3174" s="4"/>
      <c r="Z3174" s="4"/>
      <c r="AA3174" s="4"/>
      <c r="AB3174" s="4"/>
      <c r="AC3174" s="4"/>
      <c r="AD3174" s="4"/>
      <c r="AE3174" s="236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5">
        <f ca="1">COUNTIFS(INDIRECT(Data!$J$2),"&lt;&gt;")</f>
        <v>0</v>
      </c>
      <c r="AQ3174" s="45">
        <f ca="1">COUNTIFS(INDIRECT(Data!$J$2),"P")</f>
        <v>0</v>
      </c>
      <c r="AR3174" s="45">
        <f ca="1">COUNTIFS(INDIRECT(Data!$J$2),"A")</f>
        <v>0</v>
      </c>
      <c r="AS3174" s="46">
        <f ca="1">COUNTIFS(INDIRECT(Data!$J$2),"L")</f>
        <v>0</v>
      </c>
      <c r="AT3174" s="47" t="str">
        <f ca="1">IFERROR(Attd_Sheet[[#This Row],[Classes Attended]]/Attd_Sheet[[#This Row],[Column1]],"")</f>
        <v/>
      </c>
      <c r="AU3174" s="26"/>
    </row>
    <row r="3175" spans="1:47" hidden="1" x14ac:dyDescent="0.25">
      <c r="A3175" s="42">
        <f>COUNTIFS(Attd_Sheet[Student ID],Attd_Sheet[[#This Row],[Student ID]])</f>
        <v>0</v>
      </c>
      <c r="B3175" s="13"/>
      <c r="C3175" s="13"/>
      <c r="D3175" s="76"/>
      <c r="E3175" s="75"/>
      <c r="F3175" s="15"/>
      <c r="G3175" s="78"/>
      <c r="H3175" s="15"/>
      <c r="I3175" s="15"/>
      <c r="J3175" s="77"/>
      <c r="K3175" s="4"/>
      <c r="L3175" s="4"/>
      <c r="M3175" s="4"/>
      <c r="N3175" s="185"/>
      <c r="O3175" s="4"/>
      <c r="P3175" s="4"/>
      <c r="Q3175" s="4"/>
      <c r="R3175" s="4"/>
      <c r="S3175" s="4"/>
      <c r="T3175" s="4"/>
      <c r="U3175" s="4"/>
      <c r="V3175" s="4"/>
      <c r="W3175" s="185"/>
      <c r="X3175" s="4"/>
      <c r="Y3175" s="4"/>
      <c r="Z3175" s="4"/>
      <c r="AA3175" s="4"/>
      <c r="AB3175" s="4"/>
      <c r="AC3175" s="4"/>
      <c r="AD3175" s="4"/>
      <c r="AE3175" s="236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5">
        <f ca="1">COUNTIFS(INDIRECT(Data!$J$2),"&lt;&gt;")</f>
        <v>0</v>
      </c>
      <c r="AQ3175" s="45">
        <f ca="1">COUNTIFS(INDIRECT(Data!$J$2),"P")</f>
        <v>0</v>
      </c>
      <c r="AR3175" s="45">
        <f ca="1">COUNTIFS(INDIRECT(Data!$J$2),"A")</f>
        <v>0</v>
      </c>
      <c r="AS3175" s="46">
        <f ca="1">COUNTIFS(INDIRECT(Data!$J$2),"L")</f>
        <v>0</v>
      </c>
      <c r="AT3175" s="47" t="str">
        <f ca="1">IFERROR(Attd_Sheet[[#This Row],[Classes Attended]]/Attd_Sheet[[#This Row],[Column1]],"")</f>
        <v/>
      </c>
      <c r="AU3175" s="26"/>
    </row>
    <row r="3176" spans="1:47" hidden="1" x14ac:dyDescent="0.25">
      <c r="A3176" s="42">
        <f>COUNTIFS(Attd_Sheet[Student ID],Attd_Sheet[[#This Row],[Student ID]])</f>
        <v>0</v>
      </c>
      <c r="B3176" s="13"/>
      <c r="C3176" s="13"/>
      <c r="D3176" s="76"/>
      <c r="E3176" s="75"/>
      <c r="F3176" s="15"/>
      <c r="G3176" s="78"/>
      <c r="H3176" s="15"/>
      <c r="I3176" s="15"/>
      <c r="J3176" s="77"/>
      <c r="K3176" s="4"/>
      <c r="L3176" s="4"/>
      <c r="M3176" s="4"/>
      <c r="N3176" s="185"/>
      <c r="O3176" s="4"/>
      <c r="P3176" s="4"/>
      <c r="Q3176" s="4"/>
      <c r="R3176" s="4"/>
      <c r="S3176" s="4"/>
      <c r="T3176" s="4"/>
      <c r="U3176" s="4"/>
      <c r="V3176" s="4"/>
      <c r="W3176" s="185"/>
      <c r="X3176" s="4"/>
      <c r="Y3176" s="4"/>
      <c r="Z3176" s="4"/>
      <c r="AA3176" s="4"/>
      <c r="AB3176" s="4"/>
      <c r="AC3176" s="4"/>
      <c r="AD3176" s="4"/>
      <c r="AE3176" s="236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5">
        <f ca="1">COUNTIFS(INDIRECT(Data!$J$2),"&lt;&gt;")</f>
        <v>0</v>
      </c>
      <c r="AQ3176" s="45">
        <f ca="1">COUNTIFS(INDIRECT(Data!$J$2),"P")</f>
        <v>0</v>
      </c>
      <c r="AR3176" s="45">
        <f ca="1">COUNTIFS(INDIRECT(Data!$J$2),"A")</f>
        <v>0</v>
      </c>
      <c r="AS3176" s="46">
        <f ca="1">COUNTIFS(INDIRECT(Data!$J$2),"L")</f>
        <v>0</v>
      </c>
      <c r="AT3176" s="47" t="str">
        <f ca="1">IFERROR(Attd_Sheet[[#This Row],[Classes Attended]]/Attd_Sheet[[#This Row],[Column1]],"")</f>
        <v/>
      </c>
      <c r="AU3176" s="26"/>
    </row>
    <row r="3177" spans="1:47" hidden="1" x14ac:dyDescent="0.25">
      <c r="A3177" s="42">
        <f>COUNTIFS(Attd_Sheet[Student ID],Attd_Sheet[[#This Row],[Student ID]])</f>
        <v>0</v>
      </c>
      <c r="B3177" s="13"/>
      <c r="C3177" s="13"/>
      <c r="D3177" s="76"/>
      <c r="E3177" s="75"/>
      <c r="F3177" s="15"/>
      <c r="G3177" s="78"/>
      <c r="H3177" s="15"/>
      <c r="I3177" s="15"/>
      <c r="J3177" s="77"/>
      <c r="K3177" s="4"/>
      <c r="L3177" s="4"/>
      <c r="M3177" s="4"/>
      <c r="N3177" s="185"/>
      <c r="O3177" s="4"/>
      <c r="P3177" s="4"/>
      <c r="Q3177" s="4"/>
      <c r="R3177" s="4"/>
      <c r="S3177" s="4"/>
      <c r="T3177" s="4"/>
      <c r="U3177" s="4"/>
      <c r="V3177" s="4"/>
      <c r="W3177" s="185"/>
      <c r="X3177" s="4"/>
      <c r="Y3177" s="4"/>
      <c r="Z3177" s="4"/>
      <c r="AA3177" s="4"/>
      <c r="AB3177" s="4"/>
      <c r="AC3177" s="4"/>
      <c r="AD3177" s="4"/>
      <c r="AE3177" s="236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5">
        <f ca="1">COUNTIFS(INDIRECT(Data!$J$2),"&lt;&gt;")</f>
        <v>0</v>
      </c>
      <c r="AQ3177" s="45">
        <f ca="1">COUNTIFS(INDIRECT(Data!$J$2),"P")</f>
        <v>0</v>
      </c>
      <c r="AR3177" s="45">
        <f ca="1">COUNTIFS(INDIRECT(Data!$J$2),"A")</f>
        <v>0</v>
      </c>
      <c r="AS3177" s="46">
        <f ca="1">COUNTIFS(INDIRECT(Data!$J$2),"L")</f>
        <v>0</v>
      </c>
      <c r="AT3177" s="47" t="str">
        <f ca="1">IFERROR(Attd_Sheet[[#This Row],[Classes Attended]]/Attd_Sheet[[#This Row],[Column1]],"")</f>
        <v/>
      </c>
      <c r="AU3177" s="26"/>
    </row>
    <row r="3178" spans="1:47" hidden="1" x14ac:dyDescent="0.25">
      <c r="A3178" s="42">
        <f>COUNTIFS(Attd_Sheet[Student ID],Attd_Sheet[[#This Row],[Student ID]])</f>
        <v>0</v>
      </c>
      <c r="B3178" s="13"/>
      <c r="C3178" s="13"/>
      <c r="D3178" s="76"/>
      <c r="E3178" s="75"/>
      <c r="F3178" s="15"/>
      <c r="G3178" s="78"/>
      <c r="H3178" s="15"/>
      <c r="I3178" s="15"/>
      <c r="J3178" s="77"/>
      <c r="K3178" s="4"/>
      <c r="L3178" s="4"/>
      <c r="M3178" s="4"/>
      <c r="N3178" s="185"/>
      <c r="O3178" s="4"/>
      <c r="P3178" s="4"/>
      <c r="Q3178" s="4"/>
      <c r="R3178" s="4"/>
      <c r="S3178" s="4"/>
      <c r="T3178" s="4"/>
      <c r="U3178" s="4"/>
      <c r="V3178" s="4"/>
      <c r="W3178" s="185"/>
      <c r="X3178" s="4"/>
      <c r="Y3178" s="4"/>
      <c r="Z3178" s="4"/>
      <c r="AA3178" s="4"/>
      <c r="AB3178" s="4"/>
      <c r="AC3178" s="4"/>
      <c r="AD3178" s="4"/>
      <c r="AE3178" s="236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5">
        <f ca="1">COUNTIFS(INDIRECT(Data!$J$2),"&lt;&gt;")</f>
        <v>0</v>
      </c>
      <c r="AQ3178" s="45">
        <f ca="1">COUNTIFS(INDIRECT(Data!$J$2),"P")</f>
        <v>0</v>
      </c>
      <c r="AR3178" s="45">
        <f ca="1">COUNTIFS(INDIRECT(Data!$J$2),"A")</f>
        <v>0</v>
      </c>
      <c r="AS3178" s="46">
        <f ca="1">COUNTIFS(INDIRECT(Data!$J$2),"L")</f>
        <v>0</v>
      </c>
      <c r="AT3178" s="47" t="str">
        <f ca="1">IFERROR(Attd_Sheet[[#This Row],[Classes Attended]]/Attd_Sheet[[#This Row],[Column1]],"")</f>
        <v/>
      </c>
      <c r="AU3178" s="26"/>
    </row>
    <row r="3179" spans="1:47" hidden="1" x14ac:dyDescent="0.25">
      <c r="A3179" s="42">
        <f>COUNTIFS(Attd_Sheet[Student ID],Attd_Sheet[[#This Row],[Student ID]])</f>
        <v>0</v>
      </c>
      <c r="B3179" s="13"/>
      <c r="C3179" s="13"/>
      <c r="D3179" s="76"/>
      <c r="E3179" s="75"/>
      <c r="F3179" s="15"/>
      <c r="G3179" s="78"/>
      <c r="H3179" s="15"/>
      <c r="I3179" s="15"/>
      <c r="J3179" s="77"/>
      <c r="K3179" s="4"/>
      <c r="L3179" s="4"/>
      <c r="M3179" s="4"/>
      <c r="N3179" s="185"/>
      <c r="O3179" s="4"/>
      <c r="P3179" s="4"/>
      <c r="Q3179" s="4"/>
      <c r="R3179" s="4"/>
      <c r="S3179" s="4"/>
      <c r="T3179" s="4"/>
      <c r="U3179" s="4"/>
      <c r="V3179" s="4"/>
      <c r="W3179" s="185"/>
      <c r="X3179" s="4"/>
      <c r="Y3179" s="4"/>
      <c r="Z3179" s="4"/>
      <c r="AA3179" s="4"/>
      <c r="AB3179" s="4"/>
      <c r="AC3179" s="4"/>
      <c r="AD3179" s="4"/>
      <c r="AE3179" s="236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5">
        <f ca="1">COUNTIFS(INDIRECT(Data!$J$2),"&lt;&gt;")</f>
        <v>0</v>
      </c>
      <c r="AQ3179" s="45">
        <f ca="1">COUNTIFS(INDIRECT(Data!$J$2),"P")</f>
        <v>0</v>
      </c>
      <c r="AR3179" s="45">
        <f ca="1">COUNTIFS(INDIRECT(Data!$J$2),"A")</f>
        <v>0</v>
      </c>
      <c r="AS3179" s="46">
        <f ca="1">COUNTIFS(INDIRECT(Data!$J$2),"L")</f>
        <v>0</v>
      </c>
      <c r="AT3179" s="47" t="str">
        <f ca="1">IFERROR(Attd_Sheet[[#This Row],[Classes Attended]]/Attd_Sheet[[#This Row],[Column1]],"")</f>
        <v/>
      </c>
      <c r="AU3179" s="26"/>
    </row>
    <row r="3180" spans="1:47" hidden="1" x14ac:dyDescent="0.25">
      <c r="A3180" s="42">
        <f>COUNTIFS(Attd_Sheet[Student ID],Attd_Sheet[[#This Row],[Student ID]])</f>
        <v>0</v>
      </c>
      <c r="B3180" s="13"/>
      <c r="C3180" s="13"/>
      <c r="D3180" s="76"/>
      <c r="E3180" s="75"/>
      <c r="F3180" s="15"/>
      <c r="G3180" s="78"/>
      <c r="H3180" s="15"/>
      <c r="I3180" s="15"/>
      <c r="J3180" s="77"/>
      <c r="K3180" s="4"/>
      <c r="L3180" s="4"/>
      <c r="M3180" s="4"/>
      <c r="N3180" s="185"/>
      <c r="O3180" s="4"/>
      <c r="P3180" s="4"/>
      <c r="Q3180" s="4"/>
      <c r="R3180" s="4"/>
      <c r="S3180" s="4"/>
      <c r="T3180" s="4"/>
      <c r="U3180" s="4"/>
      <c r="V3180" s="4"/>
      <c r="W3180" s="185"/>
      <c r="X3180" s="4"/>
      <c r="Y3180" s="4"/>
      <c r="Z3180" s="4"/>
      <c r="AA3180" s="4"/>
      <c r="AB3180" s="4"/>
      <c r="AC3180" s="4"/>
      <c r="AD3180" s="4"/>
      <c r="AE3180" s="236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5">
        <f ca="1">COUNTIFS(INDIRECT(Data!$J$2),"&lt;&gt;")</f>
        <v>0</v>
      </c>
      <c r="AQ3180" s="45">
        <f ca="1">COUNTIFS(INDIRECT(Data!$J$2),"P")</f>
        <v>0</v>
      </c>
      <c r="AR3180" s="45">
        <f ca="1">COUNTIFS(INDIRECT(Data!$J$2),"A")</f>
        <v>0</v>
      </c>
      <c r="AS3180" s="46">
        <f ca="1">COUNTIFS(INDIRECT(Data!$J$2),"L")</f>
        <v>0</v>
      </c>
      <c r="AT3180" s="47" t="str">
        <f ca="1">IFERROR(Attd_Sheet[[#This Row],[Classes Attended]]/Attd_Sheet[[#This Row],[Column1]],"")</f>
        <v/>
      </c>
      <c r="AU3180" s="26"/>
    </row>
    <row r="3181" spans="1:47" hidden="1" x14ac:dyDescent="0.25">
      <c r="A3181" s="42">
        <f>COUNTIFS(Attd_Sheet[Student ID],Attd_Sheet[[#This Row],[Student ID]])</f>
        <v>0</v>
      </c>
      <c r="B3181" s="13"/>
      <c r="C3181" s="13"/>
      <c r="D3181" s="76"/>
      <c r="E3181" s="75"/>
      <c r="F3181" s="15"/>
      <c r="G3181" s="78"/>
      <c r="H3181" s="15"/>
      <c r="I3181" s="15"/>
      <c r="J3181" s="77"/>
      <c r="K3181" s="4"/>
      <c r="L3181" s="4"/>
      <c r="M3181" s="4"/>
      <c r="N3181" s="185"/>
      <c r="O3181" s="4"/>
      <c r="P3181" s="4"/>
      <c r="Q3181" s="4"/>
      <c r="R3181" s="4"/>
      <c r="S3181" s="4"/>
      <c r="T3181" s="4"/>
      <c r="U3181" s="4"/>
      <c r="V3181" s="4"/>
      <c r="W3181" s="185"/>
      <c r="X3181" s="4"/>
      <c r="Y3181" s="4"/>
      <c r="Z3181" s="4"/>
      <c r="AA3181" s="4"/>
      <c r="AB3181" s="4"/>
      <c r="AC3181" s="4"/>
      <c r="AD3181" s="4"/>
      <c r="AE3181" s="236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5">
        <f ca="1">COUNTIFS(INDIRECT(Data!$J$2),"&lt;&gt;")</f>
        <v>0</v>
      </c>
      <c r="AQ3181" s="45">
        <f ca="1">COUNTIFS(INDIRECT(Data!$J$2),"P")</f>
        <v>0</v>
      </c>
      <c r="AR3181" s="45">
        <f ca="1">COUNTIFS(INDIRECT(Data!$J$2),"A")</f>
        <v>0</v>
      </c>
      <c r="AS3181" s="46">
        <f ca="1">COUNTIFS(INDIRECT(Data!$J$2),"L")</f>
        <v>0</v>
      </c>
      <c r="AT3181" s="47" t="str">
        <f ca="1">IFERROR(Attd_Sheet[[#This Row],[Classes Attended]]/Attd_Sheet[[#This Row],[Column1]],"")</f>
        <v/>
      </c>
      <c r="AU3181" s="26"/>
    </row>
    <row r="3182" spans="1:47" hidden="1" x14ac:dyDescent="0.25">
      <c r="A3182" s="42">
        <f>COUNTIFS(Attd_Sheet[Student ID],Attd_Sheet[[#This Row],[Student ID]])</f>
        <v>0</v>
      </c>
      <c r="B3182" s="13"/>
      <c r="C3182" s="13"/>
      <c r="D3182" s="76"/>
      <c r="E3182" s="75"/>
      <c r="F3182" s="15"/>
      <c r="G3182" s="78"/>
      <c r="H3182" s="15"/>
      <c r="I3182" s="15"/>
      <c r="J3182" s="77"/>
      <c r="K3182" s="4"/>
      <c r="L3182" s="4"/>
      <c r="M3182" s="4"/>
      <c r="N3182" s="185"/>
      <c r="O3182" s="4"/>
      <c r="P3182" s="4"/>
      <c r="Q3182" s="4"/>
      <c r="R3182" s="4"/>
      <c r="S3182" s="4"/>
      <c r="T3182" s="4"/>
      <c r="U3182" s="4"/>
      <c r="V3182" s="4"/>
      <c r="W3182" s="185"/>
      <c r="X3182" s="4"/>
      <c r="Y3182" s="4"/>
      <c r="Z3182" s="4"/>
      <c r="AA3182" s="4"/>
      <c r="AB3182" s="4"/>
      <c r="AC3182" s="4"/>
      <c r="AD3182" s="4"/>
      <c r="AE3182" s="236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5">
        <f ca="1">COUNTIFS(INDIRECT(Data!$J$2),"&lt;&gt;")</f>
        <v>0</v>
      </c>
      <c r="AQ3182" s="45">
        <f ca="1">COUNTIFS(INDIRECT(Data!$J$2),"P")</f>
        <v>0</v>
      </c>
      <c r="AR3182" s="45">
        <f ca="1">COUNTIFS(INDIRECT(Data!$J$2),"A")</f>
        <v>0</v>
      </c>
      <c r="AS3182" s="46">
        <f ca="1">COUNTIFS(INDIRECT(Data!$J$2),"L")</f>
        <v>0</v>
      </c>
      <c r="AT3182" s="47" t="str">
        <f ca="1">IFERROR(Attd_Sheet[[#This Row],[Classes Attended]]/Attd_Sheet[[#This Row],[Column1]],"")</f>
        <v/>
      </c>
      <c r="AU3182" s="26"/>
    </row>
    <row r="3183" spans="1:47" hidden="1" x14ac:dyDescent="0.25">
      <c r="A3183" s="42">
        <f>COUNTIFS(Attd_Sheet[Student ID],Attd_Sheet[[#This Row],[Student ID]])</f>
        <v>0</v>
      </c>
      <c r="B3183" s="13"/>
      <c r="C3183" s="13"/>
      <c r="D3183" s="76"/>
      <c r="E3183" s="75"/>
      <c r="F3183" s="15"/>
      <c r="G3183" s="78"/>
      <c r="H3183" s="15"/>
      <c r="I3183" s="15"/>
      <c r="J3183" s="77"/>
      <c r="K3183" s="4"/>
      <c r="L3183" s="4"/>
      <c r="M3183" s="4"/>
      <c r="N3183" s="185"/>
      <c r="O3183" s="4"/>
      <c r="P3183" s="4"/>
      <c r="Q3183" s="4"/>
      <c r="R3183" s="4"/>
      <c r="S3183" s="4"/>
      <c r="T3183" s="4"/>
      <c r="U3183" s="4"/>
      <c r="V3183" s="4"/>
      <c r="W3183" s="185"/>
      <c r="X3183" s="4"/>
      <c r="Y3183" s="4"/>
      <c r="Z3183" s="4"/>
      <c r="AA3183" s="4"/>
      <c r="AB3183" s="4"/>
      <c r="AC3183" s="4"/>
      <c r="AD3183" s="4"/>
      <c r="AE3183" s="236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5">
        <f ca="1">COUNTIFS(INDIRECT(Data!$J$2),"&lt;&gt;")</f>
        <v>0</v>
      </c>
      <c r="AQ3183" s="45">
        <f ca="1">COUNTIFS(INDIRECT(Data!$J$2),"P")</f>
        <v>0</v>
      </c>
      <c r="AR3183" s="45">
        <f ca="1">COUNTIFS(INDIRECT(Data!$J$2),"A")</f>
        <v>0</v>
      </c>
      <c r="AS3183" s="46">
        <f ca="1">COUNTIFS(INDIRECT(Data!$J$2),"L")</f>
        <v>0</v>
      </c>
      <c r="AT3183" s="47" t="str">
        <f ca="1">IFERROR(Attd_Sheet[[#This Row],[Classes Attended]]/Attd_Sheet[[#This Row],[Column1]],"")</f>
        <v/>
      </c>
      <c r="AU3183" s="26"/>
    </row>
    <row r="3184" spans="1:47" hidden="1" x14ac:dyDescent="0.25">
      <c r="A3184" s="42">
        <f>COUNTIFS(Attd_Sheet[Student ID],Attd_Sheet[[#This Row],[Student ID]])</f>
        <v>0</v>
      </c>
      <c r="B3184" s="13"/>
      <c r="C3184" s="13"/>
      <c r="D3184" s="76"/>
      <c r="E3184" s="75"/>
      <c r="F3184" s="15"/>
      <c r="G3184" s="78"/>
      <c r="H3184" s="15"/>
      <c r="I3184" s="15"/>
      <c r="J3184" s="77"/>
      <c r="K3184" s="4"/>
      <c r="L3184" s="4"/>
      <c r="M3184" s="4"/>
      <c r="N3184" s="185"/>
      <c r="O3184" s="4"/>
      <c r="P3184" s="4"/>
      <c r="Q3184" s="4"/>
      <c r="R3184" s="4"/>
      <c r="S3184" s="4"/>
      <c r="T3184" s="4"/>
      <c r="U3184" s="4"/>
      <c r="V3184" s="4"/>
      <c r="W3184" s="185"/>
      <c r="X3184" s="4"/>
      <c r="Y3184" s="4"/>
      <c r="Z3184" s="4"/>
      <c r="AA3184" s="4"/>
      <c r="AB3184" s="4"/>
      <c r="AC3184" s="4"/>
      <c r="AD3184" s="4"/>
      <c r="AE3184" s="236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5">
        <f ca="1">COUNTIFS(INDIRECT(Data!$J$2),"&lt;&gt;")</f>
        <v>0</v>
      </c>
      <c r="AQ3184" s="45">
        <f ca="1">COUNTIFS(INDIRECT(Data!$J$2),"P")</f>
        <v>0</v>
      </c>
      <c r="AR3184" s="45">
        <f ca="1">COUNTIFS(INDIRECT(Data!$J$2),"A")</f>
        <v>0</v>
      </c>
      <c r="AS3184" s="46">
        <f ca="1">COUNTIFS(INDIRECT(Data!$J$2),"L")</f>
        <v>0</v>
      </c>
      <c r="AT3184" s="47" t="str">
        <f ca="1">IFERROR(Attd_Sheet[[#This Row],[Classes Attended]]/Attd_Sheet[[#This Row],[Column1]],"")</f>
        <v/>
      </c>
      <c r="AU3184" s="26"/>
    </row>
    <row r="3185" spans="1:47" hidden="1" x14ac:dyDescent="0.25">
      <c r="A3185" s="42">
        <f>COUNTIFS(Attd_Sheet[Student ID],Attd_Sheet[[#This Row],[Student ID]])</f>
        <v>0</v>
      </c>
      <c r="B3185" s="13"/>
      <c r="C3185" s="13"/>
      <c r="D3185" s="76"/>
      <c r="E3185" s="75"/>
      <c r="F3185" s="15"/>
      <c r="G3185" s="78"/>
      <c r="H3185" s="15"/>
      <c r="I3185" s="15"/>
      <c r="J3185" s="77"/>
      <c r="K3185" s="4"/>
      <c r="L3185" s="4"/>
      <c r="M3185" s="4"/>
      <c r="N3185" s="185"/>
      <c r="O3185" s="4"/>
      <c r="P3185" s="4"/>
      <c r="Q3185" s="4"/>
      <c r="R3185" s="4"/>
      <c r="S3185" s="4"/>
      <c r="T3185" s="4"/>
      <c r="U3185" s="4"/>
      <c r="V3185" s="4"/>
      <c r="W3185" s="185"/>
      <c r="X3185" s="4"/>
      <c r="Y3185" s="4"/>
      <c r="Z3185" s="4"/>
      <c r="AA3185" s="4"/>
      <c r="AB3185" s="4"/>
      <c r="AC3185" s="4"/>
      <c r="AD3185" s="4"/>
      <c r="AE3185" s="236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5">
        <f ca="1">COUNTIFS(INDIRECT(Data!$J$2),"&lt;&gt;")</f>
        <v>0</v>
      </c>
      <c r="AQ3185" s="45">
        <f ca="1">COUNTIFS(INDIRECT(Data!$J$2),"P")</f>
        <v>0</v>
      </c>
      <c r="AR3185" s="45">
        <f ca="1">COUNTIFS(INDIRECT(Data!$J$2),"A")</f>
        <v>0</v>
      </c>
      <c r="AS3185" s="46">
        <f ca="1">COUNTIFS(INDIRECT(Data!$J$2),"L")</f>
        <v>0</v>
      </c>
      <c r="AT3185" s="47" t="str">
        <f ca="1">IFERROR(Attd_Sheet[[#This Row],[Classes Attended]]/Attd_Sheet[[#This Row],[Column1]],"")</f>
        <v/>
      </c>
      <c r="AU3185" s="26"/>
    </row>
    <row r="3186" spans="1:47" hidden="1" x14ac:dyDescent="0.25">
      <c r="A3186" s="42">
        <f>COUNTIFS(Attd_Sheet[Student ID],Attd_Sheet[[#This Row],[Student ID]])</f>
        <v>0</v>
      </c>
      <c r="B3186" s="13"/>
      <c r="C3186" s="13"/>
      <c r="D3186" s="76"/>
      <c r="E3186" s="75"/>
      <c r="F3186" s="15"/>
      <c r="G3186" s="78"/>
      <c r="H3186" s="15"/>
      <c r="I3186" s="15"/>
      <c r="J3186" s="77"/>
      <c r="K3186" s="4"/>
      <c r="L3186" s="4"/>
      <c r="M3186" s="4"/>
      <c r="N3186" s="185"/>
      <c r="O3186" s="4"/>
      <c r="P3186" s="4"/>
      <c r="Q3186" s="4"/>
      <c r="R3186" s="4"/>
      <c r="S3186" s="4"/>
      <c r="T3186" s="4"/>
      <c r="U3186" s="4"/>
      <c r="V3186" s="4"/>
      <c r="W3186" s="185"/>
      <c r="X3186" s="4"/>
      <c r="Y3186" s="4"/>
      <c r="Z3186" s="4"/>
      <c r="AA3186" s="4"/>
      <c r="AB3186" s="4"/>
      <c r="AC3186" s="4"/>
      <c r="AD3186" s="4"/>
      <c r="AE3186" s="236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5">
        <f ca="1">COUNTIFS(INDIRECT(Data!$J$2),"&lt;&gt;")</f>
        <v>0</v>
      </c>
      <c r="AQ3186" s="45">
        <f ca="1">COUNTIFS(INDIRECT(Data!$J$2),"P")</f>
        <v>0</v>
      </c>
      <c r="AR3186" s="45">
        <f ca="1">COUNTIFS(INDIRECT(Data!$J$2),"A")</f>
        <v>0</v>
      </c>
      <c r="AS3186" s="46">
        <f ca="1">COUNTIFS(INDIRECT(Data!$J$2),"L")</f>
        <v>0</v>
      </c>
      <c r="AT3186" s="47" t="str">
        <f ca="1">IFERROR(Attd_Sheet[[#This Row],[Classes Attended]]/Attd_Sheet[[#This Row],[Column1]],"")</f>
        <v/>
      </c>
      <c r="AU3186" s="26"/>
    </row>
    <row r="3187" spans="1:47" hidden="1" x14ac:dyDescent="0.25">
      <c r="A3187" s="42">
        <f>COUNTIFS(Attd_Sheet[Student ID],Attd_Sheet[[#This Row],[Student ID]])</f>
        <v>0</v>
      </c>
      <c r="B3187" s="13"/>
      <c r="C3187" s="13"/>
      <c r="D3187" s="76"/>
      <c r="E3187" s="75"/>
      <c r="F3187" s="15"/>
      <c r="G3187" s="78"/>
      <c r="H3187" s="15"/>
      <c r="I3187" s="15"/>
      <c r="J3187" s="77"/>
      <c r="K3187" s="4"/>
      <c r="L3187" s="4"/>
      <c r="M3187" s="4"/>
      <c r="N3187" s="185"/>
      <c r="O3187" s="4"/>
      <c r="P3187" s="4"/>
      <c r="Q3187" s="4"/>
      <c r="R3187" s="4"/>
      <c r="S3187" s="4"/>
      <c r="T3187" s="4"/>
      <c r="U3187" s="4"/>
      <c r="V3187" s="4"/>
      <c r="W3187" s="185"/>
      <c r="X3187" s="4"/>
      <c r="Y3187" s="4"/>
      <c r="Z3187" s="4"/>
      <c r="AA3187" s="4"/>
      <c r="AB3187" s="4"/>
      <c r="AC3187" s="4"/>
      <c r="AD3187" s="4"/>
      <c r="AE3187" s="236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5">
        <f ca="1">COUNTIFS(INDIRECT(Data!$J$2),"&lt;&gt;")</f>
        <v>0</v>
      </c>
      <c r="AQ3187" s="45">
        <f ca="1">COUNTIFS(INDIRECT(Data!$J$2),"P")</f>
        <v>0</v>
      </c>
      <c r="AR3187" s="45">
        <f ca="1">COUNTIFS(INDIRECT(Data!$J$2),"A")</f>
        <v>0</v>
      </c>
      <c r="AS3187" s="46">
        <f ca="1">COUNTIFS(INDIRECT(Data!$J$2),"L")</f>
        <v>0</v>
      </c>
      <c r="AT3187" s="47" t="str">
        <f ca="1">IFERROR(Attd_Sheet[[#This Row],[Classes Attended]]/Attd_Sheet[[#This Row],[Column1]],"")</f>
        <v/>
      </c>
      <c r="AU3187" s="26"/>
    </row>
    <row r="3188" spans="1:47" hidden="1" x14ac:dyDescent="0.25">
      <c r="A3188" s="42">
        <f>COUNTIFS(Attd_Sheet[Student ID],Attd_Sheet[[#This Row],[Student ID]])</f>
        <v>0</v>
      </c>
      <c r="B3188" s="13"/>
      <c r="C3188" s="13"/>
      <c r="D3188" s="76"/>
      <c r="E3188" s="75"/>
      <c r="F3188" s="15"/>
      <c r="G3188" s="78"/>
      <c r="H3188" s="15"/>
      <c r="I3188" s="15"/>
      <c r="J3188" s="77"/>
      <c r="K3188" s="4"/>
      <c r="L3188" s="4"/>
      <c r="M3188" s="4"/>
      <c r="N3188" s="185"/>
      <c r="O3188" s="4"/>
      <c r="P3188" s="4"/>
      <c r="Q3188" s="4"/>
      <c r="R3188" s="4"/>
      <c r="S3188" s="4"/>
      <c r="T3188" s="4"/>
      <c r="U3188" s="4"/>
      <c r="V3188" s="4"/>
      <c r="W3188" s="185"/>
      <c r="X3188" s="4"/>
      <c r="Y3188" s="4"/>
      <c r="Z3188" s="4"/>
      <c r="AA3188" s="4"/>
      <c r="AB3188" s="4"/>
      <c r="AC3188" s="4"/>
      <c r="AD3188" s="4"/>
      <c r="AE3188" s="236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5">
        <f ca="1">COUNTIFS(INDIRECT(Data!$J$2),"&lt;&gt;")</f>
        <v>0</v>
      </c>
      <c r="AQ3188" s="45">
        <f ca="1">COUNTIFS(INDIRECT(Data!$J$2),"P")</f>
        <v>0</v>
      </c>
      <c r="AR3188" s="45">
        <f ca="1">COUNTIFS(INDIRECT(Data!$J$2),"A")</f>
        <v>0</v>
      </c>
      <c r="AS3188" s="46">
        <f ca="1">COUNTIFS(INDIRECT(Data!$J$2),"L")</f>
        <v>0</v>
      </c>
      <c r="AT3188" s="47" t="str">
        <f ca="1">IFERROR(Attd_Sheet[[#This Row],[Classes Attended]]/Attd_Sheet[[#This Row],[Column1]],"")</f>
        <v/>
      </c>
      <c r="AU3188" s="26"/>
    </row>
    <row r="3189" spans="1:47" hidden="1" x14ac:dyDescent="0.25">
      <c r="A3189" s="42">
        <f>COUNTIFS(Attd_Sheet[Student ID],Attd_Sheet[[#This Row],[Student ID]])</f>
        <v>0</v>
      </c>
      <c r="B3189" s="13"/>
      <c r="C3189" s="13"/>
      <c r="D3189" s="76"/>
      <c r="E3189" s="75"/>
      <c r="F3189" s="15"/>
      <c r="G3189" s="78"/>
      <c r="H3189" s="15"/>
      <c r="I3189" s="15"/>
      <c r="J3189" s="77"/>
      <c r="K3189" s="4"/>
      <c r="L3189" s="4"/>
      <c r="M3189" s="4"/>
      <c r="N3189" s="185"/>
      <c r="O3189" s="4"/>
      <c r="P3189" s="4"/>
      <c r="Q3189" s="4"/>
      <c r="R3189" s="4"/>
      <c r="S3189" s="4"/>
      <c r="T3189" s="4"/>
      <c r="U3189" s="4"/>
      <c r="V3189" s="4"/>
      <c r="W3189" s="185"/>
      <c r="X3189" s="4"/>
      <c r="Y3189" s="4"/>
      <c r="Z3189" s="4"/>
      <c r="AA3189" s="4"/>
      <c r="AB3189" s="4"/>
      <c r="AC3189" s="4"/>
      <c r="AD3189" s="4"/>
      <c r="AE3189" s="236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5">
        <f ca="1">COUNTIFS(INDIRECT(Data!$J$2),"&lt;&gt;")</f>
        <v>0</v>
      </c>
      <c r="AQ3189" s="45">
        <f ca="1">COUNTIFS(INDIRECT(Data!$J$2),"P")</f>
        <v>0</v>
      </c>
      <c r="AR3189" s="45">
        <f ca="1">COUNTIFS(INDIRECT(Data!$J$2),"A")</f>
        <v>0</v>
      </c>
      <c r="AS3189" s="46">
        <f ca="1">COUNTIFS(INDIRECT(Data!$J$2),"L")</f>
        <v>0</v>
      </c>
      <c r="AT3189" s="47" t="str">
        <f ca="1">IFERROR(Attd_Sheet[[#This Row],[Classes Attended]]/Attd_Sheet[[#This Row],[Column1]],"")</f>
        <v/>
      </c>
      <c r="AU3189" s="26"/>
    </row>
    <row r="3190" spans="1:47" hidden="1" x14ac:dyDescent="0.25">
      <c r="A3190" s="42">
        <f>COUNTIFS(Attd_Sheet[Student ID],Attd_Sheet[[#This Row],[Student ID]])</f>
        <v>0</v>
      </c>
      <c r="B3190" s="13"/>
      <c r="C3190" s="13"/>
      <c r="D3190" s="76"/>
      <c r="E3190" s="75"/>
      <c r="F3190" s="15"/>
      <c r="G3190" s="78"/>
      <c r="H3190" s="15"/>
      <c r="I3190" s="15"/>
      <c r="J3190" s="77"/>
      <c r="K3190" s="4"/>
      <c r="L3190" s="4"/>
      <c r="M3190" s="4"/>
      <c r="N3190" s="185"/>
      <c r="O3190" s="4"/>
      <c r="P3190" s="4"/>
      <c r="Q3190" s="4"/>
      <c r="R3190" s="4"/>
      <c r="S3190" s="4"/>
      <c r="T3190" s="4"/>
      <c r="U3190" s="4"/>
      <c r="V3190" s="4"/>
      <c r="W3190" s="185"/>
      <c r="X3190" s="4"/>
      <c r="Y3190" s="4"/>
      <c r="Z3190" s="4"/>
      <c r="AA3190" s="4"/>
      <c r="AB3190" s="4"/>
      <c r="AC3190" s="4"/>
      <c r="AD3190" s="4"/>
      <c r="AE3190" s="236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5">
        <f ca="1">COUNTIFS(INDIRECT(Data!$J$2),"&lt;&gt;")</f>
        <v>0</v>
      </c>
      <c r="AQ3190" s="45">
        <f ca="1">COUNTIFS(INDIRECT(Data!$J$2),"P")</f>
        <v>0</v>
      </c>
      <c r="AR3190" s="45">
        <f ca="1">COUNTIFS(INDIRECT(Data!$J$2),"A")</f>
        <v>0</v>
      </c>
      <c r="AS3190" s="46">
        <f ca="1">COUNTIFS(INDIRECT(Data!$J$2),"L")</f>
        <v>0</v>
      </c>
      <c r="AT3190" s="47" t="str">
        <f ca="1">IFERROR(Attd_Sheet[[#This Row],[Classes Attended]]/Attd_Sheet[[#This Row],[Column1]],"")</f>
        <v/>
      </c>
      <c r="AU3190" s="26"/>
    </row>
    <row r="3191" spans="1:47" hidden="1" x14ac:dyDescent="0.25">
      <c r="A3191" s="42">
        <f>COUNTIFS(Attd_Sheet[Student ID],Attd_Sheet[[#This Row],[Student ID]])</f>
        <v>0</v>
      </c>
      <c r="B3191" s="13"/>
      <c r="C3191" s="13"/>
      <c r="D3191" s="76"/>
      <c r="E3191" s="75"/>
      <c r="F3191" s="15"/>
      <c r="G3191" s="78"/>
      <c r="H3191" s="15"/>
      <c r="I3191" s="15"/>
      <c r="J3191" s="77"/>
      <c r="K3191" s="4"/>
      <c r="L3191" s="4"/>
      <c r="M3191" s="4"/>
      <c r="N3191" s="185"/>
      <c r="O3191" s="4"/>
      <c r="P3191" s="4"/>
      <c r="Q3191" s="4"/>
      <c r="R3191" s="4"/>
      <c r="S3191" s="4"/>
      <c r="T3191" s="4"/>
      <c r="U3191" s="4"/>
      <c r="V3191" s="4"/>
      <c r="W3191" s="185"/>
      <c r="X3191" s="4"/>
      <c r="Y3191" s="4"/>
      <c r="Z3191" s="4"/>
      <c r="AA3191" s="4"/>
      <c r="AB3191" s="4"/>
      <c r="AC3191" s="4"/>
      <c r="AD3191" s="4"/>
      <c r="AE3191" s="236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5">
        <f ca="1">COUNTIFS(INDIRECT(Data!$J$2),"&lt;&gt;")</f>
        <v>0</v>
      </c>
      <c r="AQ3191" s="45">
        <f ca="1">COUNTIFS(INDIRECT(Data!$J$2),"P")</f>
        <v>0</v>
      </c>
      <c r="AR3191" s="45">
        <f ca="1">COUNTIFS(INDIRECT(Data!$J$2),"A")</f>
        <v>0</v>
      </c>
      <c r="AS3191" s="46">
        <f ca="1">COUNTIFS(INDIRECT(Data!$J$2),"L")</f>
        <v>0</v>
      </c>
      <c r="AT3191" s="47" t="str">
        <f ca="1">IFERROR(Attd_Sheet[[#This Row],[Classes Attended]]/Attd_Sheet[[#This Row],[Column1]],"")</f>
        <v/>
      </c>
      <c r="AU3191" s="26"/>
    </row>
    <row r="3192" spans="1:47" hidden="1" x14ac:dyDescent="0.25">
      <c r="A3192" s="42">
        <f>COUNTIFS(Attd_Sheet[Student ID],Attd_Sheet[[#This Row],[Student ID]])</f>
        <v>0</v>
      </c>
      <c r="B3192" s="13"/>
      <c r="C3192" s="13"/>
      <c r="D3192" s="76"/>
      <c r="E3192" s="75"/>
      <c r="F3192" s="15"/>
      <c r="G3192" s="78"/>
      <c r="H3192" s="15"/>
      <c r="I3192" s="15"/>
      <c r="J3192" s="77"/>
      <c r="K3192" s="4"/>
      <c r="L3192" s="4"/>
      <c r="M3192" s="4"/>
      <c r="N3192" s="185"/>
      <c r="O3192" s="4"/>
      <c r="P3192" s="4"/>
      <c r="Q3192" s="4"/>
      <c r="R3192" s="4"/>
      <c r="S3192" s="4"/>
      <c r="T3192" s="4"/>
      <c r="U3192" s="4"/>
      <c r="V3192" s="4"/>
      <c r="W3192" s="185"/>
      <c r="X3192" s="4"/>
      <c r="Y3192" s="4"/>
      <c r="Z3192" s="4"/>
      <c r="AA3192" s="4"/>
      <c r="AB3192" s="4"/>
      <c r="AC3192" s="4"/>
      <c r="AD3192" s="4"/>
      <c r="AE3192" s="236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5">
        <f ca="1">COUNTIFS(INDIRECT(Data!$J$2),"&lt;&gt;")</f>
        <v>0</v>
      </c>
      <c r="AQ3192" s="45">
        <f ca="1">COUNTIFS(INDIRECT(Data!$J$2),"P")</f>
        <v>0</v>
      </c>
      <c r="AR3192" s="45">
        <f ca="1">COUNTIFS(INDIRECT(Data!$J$2),"A")</f>
        <v>0</v>
      </c>
      <c r="AS3192" s="46">
        <f ca="1">COUNTIFS(INDIRECT(Data!$J$2),"L")</f>
        <v>0</v>
      </c>
      <c r="AT3192" s="47" t="str">
        <f ca="1">IFERROR(Attd_Sheet[[#This Row],[Classes Attended]]/Attd_Sheet[[#This Row],[Column1]],"")</f>
        <v/>
      </c>
      <c r="AU3192" s="26"/>
    </row>
    <row r="3193" spans="1:47" hidden="1" x14ac:dyDescent="0.25">
      <c r="A3193" s="42">
        <f>COUNTIFS(Attd_Sheet[Student ID],Attd_Sheet[[#This Row],[Student ID]])</f>
        <v>0</v>
      </c>
      <c r="B3193" s="13"/>
      <c r="C3193" s="13"/>
      <c r="D3193" s="76"/>
      <c r="E3193" s="75"/>
      <c r="F3193" s="15"/>
      <c r="G3193" s="78"/>
      <c r="H3193" s="15"/>
      <c r="I3193" s="15"/>
      <c r="J3193" s="77"/>
      <c r="K3193" s="4"/>
      <c r="L3193" s="4"/>
      <c r="M3193" s="4"/>
      <c r="N3193" s="185"/>
      <c r="O3193" s="4"/>
      <c r="P3193" s="4"/>
      <c r="Q3193" s="4"/>
      <c r="R3193" s="4"/>
      <c r="S3193" s="4"/>
      <c r="T3193" s="4"/>
      <c r="U3193" s="4"/>
      <c r="V3193" s="4"/>
      <c r="W3193" s="185"/>
      <c r="X3193" s="4"/>
      <c r="Y3193" s="4"/>
      <c r="Z3193" s="4"/>
      <c r="AA3193" s="4"/>
      <c r="AB3193" s="4"/>
      <c r="AC3193" s="4"/>
      <c r="AD3193" s="4"/>
      <c r="AE3193" s="236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5">
        <f ca="1">COUNTIFS(INDIRECT(Data!$J$2),"&lt;&gt;")</f>
        <v>0</v>
      </c>
      <c r="AQ3193" s="45">
        <f ca="1">COUNTIFS(INDIRECT(Data!$J$2),"P")</f>
        <v>0</v>
      </c>
      <c r="AR3193" s="45">
        <f ca="1">COUNTIFS(INDIRECT(Data!$J$2),"A")</f>
        <v>0</v>
      </c>
      <c r="AS3193" s="46">
        <f ca="1">COUNTIFS(INDIRECT(Data!$J$2),"L")</f>
        <v>0</v>
      </c>
      <c r="AT3193" s="47" t="str">
        <f ca="1">IFERROR(Attd_Sheet[[#This Row],[Classes Attended]]/Attd_Sheet[[#This Row],[Column1]],"")</f>
        <v/>
      </c>
      <c r="AU3193" s="26"/>
    </row>
    <row r="3194" spans="1:47" hidden="1" x14ac:dyDescent="0.25">
      <c r="A3194" s="42">
        <f>COUNTIFS(Attd_Sheet[Student ID],Attd_Sheet[[#This Row],[Student ID]])</f>
        <v>0</v>
      </c>
      <c r="B3194" s="13"/>
      <c r="C3194" s="13"/>
      <c r="D3194" s="76"/>
      <c r="E3194" s="75"/>
      <c r="F3194" s="15"/>
      <c r="G3194" s="78"/>
      <c r="H3194" s="15"/>
      <c r="I3194" s="15"/>
      <c r="J3194" s="77"/>
      <c r="K3194" s="4"/>
      <c r="L3194" s="4"/>
      <c r="M3194" s="4"/>
      <c r="N3194" s="185"/>
      <c r="O3194" s="4"/>
      <c r="P3194" s="4"/>
      <c r="Q3194" s="4"/>
      <c r="R3194" s="4"/>
      <c r="S3194" s="4"/>
      <c r="T3194" s="4"/>
      <c r="U3194" s="4"/>
      <c r="V3194" s="4"/>
      <c r="W3194" s="185"/>
      <c r="X3194" s="4"/>
      <c r="Y3194" s="4"/>
      <c r="Z3194" s="4"/>
      <c r="AA3194" s="4"/>
      <c r="AB3194" s="4"/>
      <c r="AC3194" s="4"/>
      <c r="AD3194" s="4"/>
      <c r="AE3194" s="236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5">
        <f ca="1">COUNTIFS(INDIRECT(Data!$J$2),"&lt;&gt;")</f>
        <v>0</v>
      </c>
      <c r="AQ3194" s="45">
        <f ca="1">COUNTIFS(INDIRECT(Data!$J$2),"P")</f>
        <v>0</v>
      </c>
      <c r="AR3194" s="45">
        <f ca="1">COUNTIFS(INDIRECT(Data!$J$2),"A")</f>
        <v>0</v>
      </c>
      <c r="AS3194" s="46">
        <f ca="1">COUNTIFS(INDIRECT(Data!$J$2),"L")</f>
        <v>0</v>
      </c>
      <c r="AT3194" s="47" t="str">
        <f ca="1">IFERROR(Attd_Sheet[[#This Row],[Classes Attended]]/Attd_Sheet[[#This Row],[Column1]],"")</f>
        <v/>
      </c>
      <c r="AU3194" s="26"/>
    </row>
    <row r="3195" spans="1:47" hidden="1" x14ac:dyDescent="0.25">
      <c r="A3195" s="42">
        <f>COUNTIFS(Attd_Sheet[Student ID],Attd_Sheet[[#This Row],[Student ID]])</f>
        <v>0</v>
      </c>
      <c r="B3195" s="13"/>
      <c r="C3195" s="13"/>
      <c r="D3195" s="76"/>
      <c r="E3195" s="75"/>
      <c r="F3195" s="15"/>
      <c r="G3195" s="78"/>
      <c r="H3195" s="15"/>
      <c r="I3195" s="15"/>
      <c r="J3195" s="77"/>
      <c r="K3195" s="4"/>
      <c r="L3195" s="4"/>
      <c r="M3195" s="4"/>
      <c r="N3195" s="185"/>
      <c r="O3195" s="4"/>
      <c r="P3195" s="4"/>
      <c r="Q3195" s="4"/>
      <c r="R3195" s="4"/>
      <c r="S3195" s="4"/>
      <c r="T3195" s="4"/>
      <c r="U3195" s="4"/>
      <c r="V3195" s="4"/>
      <c r="W3195" s="185"/>
      <c r="X3195" s="4"/>
      <c r="Y3195" s="4"/>
      <c r="Z3195" s="4"/>
      <c r="AA3195" s="4"/>
      <c r="AB3195" s="4"/>
      <c r="AC3195" s="4"/>
      <c r="AD3195" s="4"/>
      <c r="AE3195" s="236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5">
        <f ca="1">COUNTIFS(INDIRECT(Data!$J$2),"&lt;&gt;")</f>
        <v>0</v>
      </c>
      <c r="AQ3195" s="45">
        <f ca="1">COUNTIFS(INDIRECT(Data!$J$2),"P")</f>
        <v>0</v>
      </c>
      <c r="AR3195" s="45">
        <f ca="1">COUNTIFS(INDIRECT(Data!$J$2),"A")</f>
        <v>0</v>
      </c>
      <c r="AS3195" s="46">
        <f ca="1">COUNTIFS(INDIRECT(Data!$J$2),"L")</f>
        <v>0</v>
      </c>
      <c r="AT3195" s="47" t="str">
        <f ca="1">IFERROR(Attd_Sheet[[#This Row],[Classes Attended]]/Attd_Sheet[[#This Row],[Column1]],"")</f>
        <v/>
      </c>
      <c r="AU3195" s="26"/>
    </row>
    <row r="3196" spans="1:47" hidden="1" x14ac:dyDescent="0.25">
      <c r="A3196" s="42">
        <f>COUNTIFS(Attd_Sheet[Student ID],Attd_Sheet[[#This Row],[Student ID]])</f>
        <v>0</v>
      </c>
      <c r="B3196" s="13"/>
      <c r="C3196" s="13"/>
      <c r="D3196" s="76"/>
      <c r="E3196" s="75"/>
      <c r="F3196" s="15"/>
      <c r="G3196" s="78"/>
      <c r="H3196" s="15"/>
      <c r="I3196" s="15"/>
      <c r="J3196" s="77"/>
      <c r="K3196" s="4"/>
      <c r="L3196" s="4"/>
      <c r="M3196" s="4"/>
      <c r="N3196" s="185"/>
      <c r="O3196" s="4"/>
      <c r="P3196" s="4"/>
      <c r="Q3196" s="4"/>
      <c r="R3196" s="4"/>
      <c r="S3196" s="4"/>
      <c r="T3196" s="4"/>
      <c r="U3196" s="4"/>
      <c r="V3196" s="4"/>
      <c r="W3196" s="185"/>
      <c r="X3196" s="4"/>
      <c r="Y3196" s="4"/>
      <c r="Z3196" s="4"/>
      <c r="AA3196" s="4"/>
      <c r="AB3196" s="4"/>
      <c r="AC3196" s="4"/>
      <c r="AD3196" s="4"/>
      <c r="AE3196" s="236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5">
        <f ca="1">COUNTIFS(INDIRECT(Data!$J$2),"&lt;&gt;")</f>
        <v>0</v>
      </c>
      <c r="AQ3196" s="45">
        <f ca="1">COUNTIFS(INDIRECT(Data!$J$2),"P")</f>
        <v>0</v>
      </c>
      <c r="AR3196" s="45">
        <f ca="1">COUNTIFS(INDIRECT(Data!$J$2),"A")</f>
        <v>0</v>
      </c>
      <c r="AS3196" s="46">
        <f ca="1">COUNTIFS(INDIRECT(Data!$J$2),"L")</f>
        <v>0</v>
      </c>
      <c r="AT3196" s="47" t="str">
        <f ca="1">IFERROR(Attd_Sheet[[#This Row],[Classes Attended]]/Attd_Sheet[[#This Row],[Column1]],"")</f>
        <v/>
      </c>
      <c r="AU3196" s="26"/>
    </row>
    <row r="3197" spans="1:47" hidden="1" x14ac:dyDescent="0.25">
      <c r="A3197" s="42">
        <f>COUNTIFS(Attd_Sheet[Student ID],Attd_Sheet[[#This Row],[Student ID]])</f>
        <v>0</v>
      </c>
      <c r="B3197" s="13"/>
      <c r="C3197" s="13"/>
      <c r="D3197" s="76"/>
      <c r="E3197" s="75"/>
      <c r="F3197" s="15"/>
      <c r="G3197" s="78"/>
      <c r="H3197" s="15"/>
      <c r="I3197" s="15"/>
      <c r="J3197" s="77"/>
      <c r="K3197" s="4"/>
      <c r="L3197" s="4"/>
      <c r="M3197" s="4"/>
      <c r="N3197" s="185"/>
      <c r="O3197" s="4"/>
      <c r="P3197" s="4"/>
      <c r="Q3197" s="4"/>
      <c r="R3197" s="4"/>
      <c r="S3197" s="4"/>
      <c r="T3197" s="4"/>
      <c r="U3197" s="4"/>
      <c r="V3197" s="4"/>
      <c r="W3197" s="185"/>
      <c r="X3197" s="4"/>
      <c r="Y3197" s="4"/>
      <c r="Z3197" s="4"/>
      <c r="AA3197" s="4"/>
      <c r="AB3197" s="4"/>
      <c r="AC3197" s="4"/>
      <c r="AD3197" s="4"/>
      <c r="AE3197" s="236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5">
        <f ca="1">COUNTIFS(INDIRECT(Data!$J$2),"&lt;&gt;")</f>
        <v>0</v>
      </c>
      <c r="AQ3197" s="45">
        <f ca="1">COUNTIFS(INDIRECT(Data!$J$2),"P")</f>
        <v>0</v>
      </c>
      <c r="AR3197" s="45">
        <f ca="1">COUNTIFS(INDIRECT(Data!$J$2),"A")</f>
        <v>0</v>
      </c>
      <c r="AS3197" s="46">
        <f ca="1">COUNTIFS(INDIRECT(Data!$J$2),"L")</f>
        <v>0</v>
      </c>
      <c r="AT3197" s="47" t="str">
        <f ca="1">IFERROR(Attd_Sheet[[#This Row],[Classes Attended]]/Attd_Sheet[[#This Row],[Column1]],"")</f>
        <v/>
      </c>
      <c r="AU3197" s="26"/>
    </row>
    <row r="3198" spans="1:47" hidden="1" x14ac:dyDescent="0.25">
      <c r="A3198" s="42">
        <f>COUNTIFS(Attd_Sheet[Student ID],Attd_Sheet[[#This Row],[Student ID]])</f>
        <v>0</v>
      </c>
      <c r="B3198" s="13"/>
      <c r="C3198" s="13"/>
      <c r="D3198" s="76"/>
      <c r="E3198" s="75"/>
      <c r="F3198" s="15"/>
      <c r="G3198" s="78"/>
      <c r="H3198" s="15"/>
      <c r="I3198" s="15"/>
      <c r="J3198" s="77"/>
      <c r="K3198" s="4"/>
      <c r="L3198" s="4"/>
      <c r="M3198" s="4"/>
      <c r="N3198" s="185"/>
      <c r="O3198" s="4"/>
      <c r="P3198" s="4"/>
      <c r="Q3198" s="4"/>
      <c r="R3198" s="4"/>
      <c r="S3198" s="4"/>
      <c r="T3198" s="4"/>
      <c r="U3198" s="4"/>
      <c r="V3198" s="4"/>
      <c r="W3198" s="185"/>
      <c r="X3198" s="4"/>
      <c r="Y3198" s="4"/>
      <c r="Z3198" s="4"/>
      <c r="AA3198" s="4"/>
      <c r="AB3198" s="4"/>
      <c r="AC3198" s="4"/>
      <c r="AD3198" s="4"/>
      <c r="AE3198" s="236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5">
        <f ca="1">COUNTIFS(INDIRECT(Data!$J$2),"&lt;&gt;")</f>
        <v>0</v>
      </c>
      <c r="AQ3198" s="45">
        <f ca="1">COUNTIFS(INDIRECT(Data!$J$2),"P")</f>
        <v>0</v>
      </c>
      <c r="AR3198" s="45">
        <f ca="1">COUNTIFS(INDIRECT(Data!$J$2),"A")</f>
        <v>0</v>
      </c>
      <c r="AS3198" s="46">
        <f ca="1">COUNTIFS(INDIRECT(Data!$J$2),"L")</f>
        <v>0</v>
      </c>
      <c r="AT3198" s="47" t="str">
        <f ca="1">IFERROR(Attd_Sheet[[#This Row],[Classes Attended]]/Attd_Sheet[[#This Row],[Column1]],"")</f>
        <v/>
      </c>
      <c r="AU3198" s="26"/>
    </row>
    <row r="3199" spans="1:47" hidden="1" x14ac:dyDescent="0.25">
      <c r="A3199" s="42">
        <f>COUNTIFS(Attd_Sheet[Student ID],Attd_Sheet[[#This Row],[Student ID]])</f>
        <v>0</v>
      </c>
      <c r="B3199" s="13"/>
      <c r="C3199" s="13"/>
      <c r="D3199" s="76"/>
      <c r="E3199" s="75"/>
      <c r="F3199" s="15"/>
      <c r="G3199" s="78"/>
      <c r="H3199" s="15"/>
      <c r="I3199" s="15"/>
      <c r="J3199" s="77"/>
      <c r="K3199" s="4"/>
      <c r="L3199" s="4"/>
      <c r="M3199" s="4"/>
      <c r="N3199" s="185"/>
      <c r="O3199" s="4"/>
      <c r="P3199" s="4"/>
      <c r="Q3199" s="4"/>
      <c r="R3199" s="4"/>
      <c r="S3199" s="4"/>
      <c r="T3199" s="4"/>
      <c r="U3199" s="4"/>
      <c r="V3199" s="4"/>
      <c r="W3199" s="185"/>
      <c r="X3199" s="4"/>
      <c r="Y3199" s="4"/>
      <c r="Z3199" s="4"/>
      <c r="AA3199" s="4"/>
      <c r="AB3199" s="4"/>
      <c r="AC3199" s="4"/>
      <c r="AD3199" s="4"/>
      <c r="AE3199" s="236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5">
        <f ca="1">COUNTIFS(INDIRECT(Data!$J$2),"&lt;&gt;")</f>
        <v>0</v>
      </c>
      <c r="AQ3199" s="45">
        <f ca="1">COUNTIFS(INDIRECT(Data!$J$2),"P")</f>
        <v>0</v>
      </c>
      <c r="AR3199" s="45">
        <f ca="1">COUNTIFS(INDIRECT(Data!$J$2),"A")</f>
        <v>0</v>
      </c>
      <c r="AS3199" s="46">
        <f ca="1">COUNTIFS(INDIRECT(Data!$J$2),"L")</f>
        <v>0</v>
      </c>
      <c r="AT3199" s="47" t="str">
        <f ca="1">IFERROR(Attd_Sheet[[#This Row],[Classes Attended]]/Attd_Sheet[[#This Row],[Column1]],"")</f>
        <v/>
      </c>
      <c r="AU3199" s="26"/>
    </row>
    <row r="3200" spans="1:47" hidden="1" x14ac:dyDescent="0.25">
      <c r="A3200" s="42">
        <f>COUNTIFS(Attd_Sheet[Student ID],Attd_Sheet[[#This Row],[Student ID]])</f>
        <v>0</v>
      </c>
      <c r="B3200" s="13"/>
      <c r="C3200" s="13"/>
      <c r="D3200" s="76"/>
      <c r="E3200" s="75"/>
      <c r="F3200" s="15"/>
      <c r="G3200" s="78"/>
      <c r="H3200" s="15"/>
      <c r="I3200" s="15"/>
      <c r="J3200" s="77"/>
      <c r="K3200" s="4"/>
      <c r="L3200" s="4"/>
      <c r="M3200" s="4"/>
      <c r="N3200" s="185"/>
      <c r="O3200" s="4"/>
      <c r="P3200" s="4"/>
      <c r="Q3200" s="4"/>
      <c r="R3200" s="4"/>
      <c r="S3200" s="4"/>
      <c r="T3200" s="4"/>
      <c r="U3200" s="4"/>
      <c r="V3200" s="4"/>
      <c r="W3200" s="185"/>
      <c r="X3200" s="4"/>
      <c r="Y3200" s="4"/>
      <c r="Z3200" s="4"/>
      <c r="AA3200" s="4"/>
      <c r="AB3200" s="4"/>
      <c r="AC3200" s="4"/>
      <c r="AD3200" s="4"/>
      <c r="AE3200" s="236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5">
        <f ca="1">COUNTIFS(INDIRECT(Data!$J$2),"&lt;&gt;")</f>
        <v>0</v>
      </c>
      <c r="AQ3200" s="45">
        <f ca="1">COUNTIFS(INDIRECT(Data!$J$2),"P")</f>
        <v>0</v>
      </c>
      <c r="AR3200" s="45">
        <f ca="1">COUNTIFS(INDIRECT(Data!$J$2),"A")</f>
        <v>0</v>
      </c>
      <c r="AS3200" s="46">
        <f ca="1">COUNTIFS(INDIRECT(Data!$J$2),"L")</f>
        <v>0</v>
      </c>
      <c r="AT3200" s="47" t="str">
        <f ca="1">IFERROR(Attd_Sheet[[#This Row],[Classes Attended]]/Attd_Sheet[[#This Row],[Column1]],"")</f>
        <v/>
      </c>
      <c r="AU3200" s="26"/>
    </row>
    <row r="3201" spans="1:47" hidden="1" x14ac:dyDescent="0.25">
      <c r="A3201" s="42">
        <f>COUNTIFS(Attd_Sheet[Student ID],Attd_Sheet[[#This Row],[Student ID]])</f>
        <v>0</v>
      </c>
      <c r="B3201" s="13"/>
      <c r="C3201" s="13"/>
      <c r="D3201" s="76"/>
      <c r="E3201" s="75"/>
      <c r="F3201" s="15"/>
      <c r="G3201" s="78"/>
      <c r="H3201" s="15"/>
      <c r="I3201" s="15"/>
      <c r="J3201" s="77"/>
      <c r="K3201" s="4"/>
      <c r="L3201" s="4"/>
      <c r="M3201" s="4"/>
      <c r="N3201" s="185"/>
      <c r="O3201" s="4"/>
      <c r="P3201" s="4"/>
      <c r="Q3201" s="4"/>
      <c r="R3201" s="4"/>
      <c r="S3201" s="4"/>
      <c r="T3201" s="4"/>
      <c r="U3201" s="4"/>
      <c r="V3201" s="4"/>
      <c r="W3201" s="185"/>
      <c r="X3201" s="4"/>
      <c r="Y3201" s="4"/>
      <c r="Z3201" s="4"/>
      <c r="AA3201" s="4"/>
      <c r="AB3201" s="4"/>
      <c r="AC3201" s="4"/>
      <c r="AD3201" s="4"/>
      <c r="AE3201" s="236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5">
        <f ca="1">COUNTIFS(INDIRECT(Data!$J$2),"&lt;&gt;")</f>
        <v>0</v>
      </c>
      <c r="AQ3201" s="45">
        <f ca="1">COUNTIFS(INDIRECT(Data!$J$2),"P")</f>
        <v>0</v>
      </c>
      <c r="AR3201" s="45">
        <f ca="1">COUNTIFS(INDIRECT(Data!$J$2),"A")</f>
        <v>0</v>
      </c>
      <c r="AS3201" s="46">
        <f ca="1">COUNTIFS(INDIRECT(Data!$J$2),"L")</f>
        <v>0</v>
      </c>
      <c r="AT3201" s="47" t="str">
        <f ca="1">IFERROR(Attd_Sheet[[#This Row],[Classes Attended]]/Attd_Sheet[[#This Row],[Column1]],"")</f>
        <v/>
      </c>
      <c r="AU3201" s="26"/>
    </row>
    <row r="3202" spans="1:47" hidden="1" x14ac:dyDescent="0.25">
      <c r="A3202" s="42">
        <f>COUNTIFS(Attd_Sheet[Student ID],Attd_Sheet[[#This Row],[Student ID]])</f>
        <v>0</v>
      </c>
      <c r="B3202" s="13"/>
      <c r="C3202" s="13"/>
      <c r="D3202" s="76"/>
      <c r="E3202" s="75"/>
      <c r="F3202" s="15"/>
      <c r="G3202" s="78"/>
      <c r="H3202" s="15"/>
      <c r="I3202" s="15"/>
      <c r="J3202" s="77"/>
      <c r="K3202" s="4"/>
      <c r="L3202" s="4"/>
      <c r="M3202" s="4"/>
      <c r="N3202" s="185"/>
      <c r="O3202" s="4"/>
      <c r="P3202" s="4"/>
      <c r="Q3202" s="4"/>
      <c r="R3202" s="4"/>
      <c r="S3202" s="4"/>
      <c r="T3202" s="4"/>
      <c r="U3202" s="4"/>
      <c r="V3202" s="4"/>
      <c r="W3202" s="185"/>
      <c r="X3202" s="4"/>
      <c r="Y3202" s="4"/>
      <c r="Z3202" s="4"/>
      <c r="AA3202" s="4"/>
      <c r="AB3202" s="4"/>
      <c r="AC3202" s="4"/>
      <c r="AD3202" s="4"/>
      <c r="AE3202" s="236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5">
        <f ca="1">COUNTIFS(INDIRECT(Data!$J$2),"&lt;&gt;")</f>
        <v>0</v>
      </c>
      <c r="AQ3202" s="45">
        <f ca="1">COUNTIFS(INDIRECT(Data!$J$2),"P")</f>
        <v>0</v>
      </c>
      <c r="AR3202" s="45">
        <f ca="1">COUNTIFS(INDIRECT(Data!$J$2),"A")</f>
        <v>0</v>
      </c>
      <c r="AS3202" s="46">
        <f ca="1">COUNTIFS(INDIRECT(Data!$J$2),"L")</f>
        <v>0</v>
      </c>
      <c r="AT3202" s="47" t="str">
        <f ca="1">IFERROR(Attd_Sheet[[#This Row],[Classes Attended]]/Attd_Sheet[[#This Row],[Column1]],"")</f>
        <v/>
      </c>
      <c r="AU3202" s="26"/>
    </row>
    <row r="3203" spans="1:47" hidden="1" x14ac:dyDescent="0.25">
      <c r="A3203" s="42">
        <f>COUNTIFS(Attd_Sheet[Student ID],Attd_Sheet[[#This Row],[Student ID]])</f>
        <v>0</v>
      </c>
      <c r="B3203" s="13"/>
      <c r="C3203" s="13"/>
      <c r="D3203" s="76"/>
      <c r="E3203" s="75"/>
      <c r="F3203" s="15"/>
      <c r="G3203" s="78"/>
      <c r="H3203" s="15"/>
      <c r="I3203" s="15"/>
      <c r="J3203" s="77"/>
      <c r="K3203" s="4"/>
      <c r="L3203" s="4"/>
      <c r="M3203" s="4"/>
      <c r="N3203" s="185"/>
      <c r="O3203" s="4"/>
      <c r="P3203" s="4"/>
      <c r="Q3203" s="4"/>
      <c r="R3203" s="4"/>
      <c r="S3203" s="4"/>
      <c r="T3203" s="4"/>
      <c r="U3203" s="4"/>
      <c r="V3203" s="4"/>
      <c r="W3203" s="185"/>
      <c r="X3203" s="4"/>
      <c r="Y3203" s="4"/>
      <c r="Z3203" s="4"/>
      <c r="AA3203" s="4"/>
      <c r="AB3203" s="4"/>
      <c r="AC3203" s="4"/>
      <c r="AD3203" s="4"/>
      <c r="AE3203" s="236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5">
        <f ca="1">COUNTIFS(INDIRECT(Data!$J$2),"&lt;&gt;")</f>
        <v>0</v>
      </c>
      <c r="AQ3203" s="45">
        <f ca="1">COUNTIFS(INDIRECT(Data!$J$2),"P")</f>
        <v>0</v>
      </c>
      <c r="AR3203" s="45">
        <f ca="1">COUNTIFS(INDIRECT(Data!$J$2),"A")</f>
        <v>0</v>
      </c>
      <c r="AS3203" s="46">
        <f ca="1">COUNTIFS(INDIRECT(Data!$J$2),"L")</f>
        <v>0</v>
      </c>
      <c r="AT3203" s="47" t="str">
        <f ca="1">IFERROR(Attd_Sheet[[#This Row],[Classes Attended]]/Attd_Sheet[[#This Row],[Column1]],"")</f>
        <v/>
      </c>
      <c r="AU3203" s="26"/>
    </row>
    <row r="3204" spans="1:47" hidden="1" x14ac:dyDescent="0.25">
      <c r="A3204" s="42">
        <f>COUNTIFS(Attd_Sheet[Student ID],Attd_Sheet[[#This Row],[Student ID]])</f>
        <v>0</v>
      </c>
      <c r="B3204" s="13"/>
      <c r="C3204" s="13"/>
      <c r="D3204" s="76"/>
      <c r="E3204" s="75"/>
      <c r="F3204" s="15"/>
      <c r="G3204" s="78"/>
      <c r="H3204" s="15"/>
      <c r="I3204" s="15"/>
      <c r="J3204" s="77"/>
      <c r="K3204" s="4"/>
      <c r="L3204" s="4"/>
      <c r="M3204" s="4"/>
      <c r="N3204" s="185"/>
      <c r="O3204" s="4"/>
      <c r="P3204" s="4"/>
      <c r="Q3204" s="4"/>
      <c r="R3204" s="4"/>
      <c r="S3204" s="4"/>
      <c r="T3204" s="4"/>
      <c r="U3204" s="4"/>
      <c r="V3204" s="4"/>
      <c r="W3204" s="185"/>
      <c r="X3204" s="4"/>
      <c r="Y3204" s="4"/>
      <c r="Z3204" s="4"/>
      <c r="AA3204" s="4"/>
      <c r="AB3204" s="4"/>
      <c r="AC3204" s="4"/>
      <c r="AD3204" s="4"/>
      <c r="AE3204" s="236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5">
        <f ca="1">COUNTIFS(INDIRECT(Data!$J$2),"&lt;&gt;")</f>
        <v>0</v>
      </c>
      <c r="AQ3204" s="45">
        <f ca="1">COUNTIFS(INDIRECT(Data!$J$2),"P")</f>
        <v>0</v>
      </c>
      <c r="AR3204" s="45">
        <f ca="1">COUNTIFS(INDIRECT(Data!$J$2),"A")</f>
        <v>0</v>
      </c>
      <c r="AS3204" s="46">
        <f ca="1">COUNTIFS(INDIRECT(Data!$J$2),"L")</f>
        <v>0</v>
      </c>
      <c r="AT3204" s="47" t="str">
        <f ca="1">IFERROR(Attd_Sheet[[#This Row],[Classes Attended]]/Attd_Sheet[[#This Row],[Column1]],"")</f>
        <v/>
      </c>
      <c r="AU3204" s="26"/>
    </row>
    <row r="3205" spans="1:47" hidden="1" x14ac:dyDescent="0.25">
      <c r="A3205" s="42">
        <f>COUNTIFS(Attd_Sheet[Student ID],Attd_Sheet[[#This Row],[Student ID]])</f>
        <v>0</v>
      </c>
      <c r="B3205" s="13"/>
      <c r="C3205" s="13"/>
      <c r="D3205" s="76"/>
      <c r="E3205" s="75"/>
      <c r="F3205" s="15"/>
      <c r="G3205" s="78"/>
      <c r="H3205" s="15"/>
      <c r="I3205" s="15"/>
      <c r="J3205" s="77"/>
      <c r="K3205" s="4"/>
      <c r="L3205" s="4"/>
      <c r="M3205" s="4"/>
      <c r="N3205" s="185"/>
      <c r="O3205" s="4"/>
      <c r="P3205" s="4"/>
      <c r="Q3205" s="4"/>
      <c r="R3205" s="4"/>
      <c r="S3205" s="4"/>
      <c r="T3205" s="4"/>
      <c r="U3205" s="4"/>
      <c r="V3205" s="4"/>
      <c r="W3205" s="185"/>
      <c r="X3205" s="4"/>
      <c r="Y3205" s="4"/>
      <c r="Z3205" s="4"/>
      <c r="AA3205" s="4"/>
      <c r="AB3205" s="4"/>
      <c r="AC3205" s="4"/>
      <c r="AD3205" s="4"/>
      <c r="AE3205" s="236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5">
        <f ca="1">COUNTIFS(INDIRECT(Data!$J$2),"&lt;&gt;")</f>
        <v>0</v>
      </c>
      <c r="AQ3205" s="45">
        <f ca="1">COUNTIFS(INDIRECT(Data!$J$2),"P")</f>
        <v>0</v>
      </c>
      <c r="AR3205" s="45">
        <f ca="1">COUNTIFS(INDIRECT(Data!$J$2),"A")</f>
        <v>0</v>
      </c>
      <c r="AS3205" s="46">
        <f ca="1">COUNTIFS(INDIRECT(Data!$J$2),"L")</f>
        <v>0</v>
      </c>
      <c r="AT3205" s="47" t="str">
        <f ca="1">IFERROR(Attd_Sheet[[#This Row],[Classes Attended]]/Attd_Sheet[[#This Row],[Column1]],"")</f>
        <v/>
      </c>
      <c r="AU3205" s="26"/>
    </row>
    <row r="3206" spans="1:47" hidden="1" x14ac:dyDescent="0.25">
      <c r="A3206" s="42">
        <f>COUNTIFS(Attd_Sheet[Student ID],Attd_Sheet[[#This Row],[Student ID]])</f>
        <v>0</v>
      </c>
      <c r="B3206" s="13"/>
      <c r="C3206" s="13"/>
      <c r="D3206" s="76"/>
      <c r="E3206" s="75"/>
      <c r="F3206" s="15"/>
      <c r="G3206" s="78"/>
      <c r="H3206" s="15"/>
      <c r="I3206" s="15"/>
      <c r="J3206" s="77"/>
      <c r="K3206" s="4"/>
      <c r="L3206" s="4"/>
      <c r="M3206" s="4"/>
      <c r="N3206" s="185"/>
      <c r="O3206" s="4"/>
      <c r="P3206" s="4"/>
      <c r="Q3206" s="4"/>
      <c r="R3206" s="4"/>
      <c r="S3206" s="4"/>
      <c r="T3206" s="4"/>
      <c r="U3206" s="4"/>
      <c r="V3206" s="4"/>
      <c r="W3206" s="185"/>
      <c r="X3206" s="4"/>
      <c r="Y3206" s="4"/>
      <c r="Z3206" s="4"/>
      <c r="AA3206" s="4"/>
      <c r="AB3206" s="4"/>
      <c r="AC3206" s="4"/>
      <c r="AD3206" s="4"/>
      <c r="AE3206" s="236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5">
        <f ca="1">COUNTIFS(INDIRECT(Data!$J$2),"&lt;&gt;")</f>
        <v>0</v>
      </c>
      <c r="AQ3206" s="45">
        <f ca="1">COUNTIFS(INDIRECT(Data!$J$2),"P")</f>
        <v>0</v>
      </c>
      <c r="AR3206" s="45">
        <f ca="1">COUNTIFS(INDIRECT(Data!$J$2),"A")</f>
        <v>0</v>
      </c>
      <c r="AS3206" s="46">
        <f ca="1">COUNTIFS(INDIRECT(Data!$J$2),"L")</f>
        <v>0</v>
      </c>
      <c r="AT3206" s="47" t="str">
        <f ca="1">IFERROR(Attd_Sheet[[#This Row],[Classes Attended]]/Attd_Sheet[[#This Row],[Column1]],"")</f>
        <v/>
      </c>
      <c r="AU3206" s="26"/>
    </row>
    <row r="3207" spans="1:47" hidden="1" x14ac:dyDescent="0.25">
      <c r="A3207" s="42">
        <f>COUNTIFS(Attd_Sheet[Student ID],Attd_Sheet[[#This Row],[Student ID]])</f>
        <v>0</v>
      </c>
      <c r="B3207" s="13"/>
      <c r="C3207" s="13"/>
      <c r="D3207" s="76"/>
      <c r="E3207" s="75"/>
      <c r="F3207" s="15"/>
      <c r="G3207" s="78"/>
      <c r="H3207" s="15"/>
      <c r="I3207" s="15"/>
      <c r="J3207" s="77"/>
      <c r="K3207" s="4"/>
      <c r="L3207" s="4"/>
      <c r="M3207" s="4"/>
      <c r="N3207" s="185"/>
      <c r="O3207" s="4"/>
      <c r="P3207" s="4"/>
      <c r="Q3207" s="4"/>
      <c r="R3207" s="4"/>
      <c r="S3207" s="4"/>
      <c r="T3207" s="4"/>
      <c r="U3207" s="4"/>
      <c r="V3207" s="4"/>
      <c r="W3207" s="185"/>
      <c r="X3207" s="4"/>
      <c r="Y3207" s="4"/>
      <c r="Z3207" s="4"/>
      <c r="AA3207" s="4"/>
      <c r="AB3207" s="4"/>
      <c r="AC3207" s="4"/>
      <c r="AD3207" s="4"/>
      <c r="AE3207" s="236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5">
        <f ca="1">COUNTIFS(INDIRECT(Data!$J$2),"&lt;&gt;")</f>
        <v>0</v>
      </c>
      <c r="AQ3207" s="45">
        <f ca="1">COUNTIFS(INDIRECT(Data!$J$2),"P")</f>
        <v>0</v>
      </c>
      <c r="AR3207" s="45">
        <f ca="1">COUNTIFS(INDIRECT(Data!$J$2),"A")</f>
        <v>0</v>
      </c>
      <c r="AS3207" s="46">
        <f ca="1">COUNTIFS(INDIRECT(Data!$J$2),"L")</f>
        <v>0</v>
      </c>
      <c r="AT3207" s="47" t="str">
        <f ca="1">IFERROR(Attd_Sheet[[#This Row],[Classes Attended]]/Attd_Sheet[[#This Row],[Column1]],"")</f>
        <v/>
      </c>
      <c r="AU3207" s="26"/>
    </row>
    <row r="3208" spans="1:47" hidden="1" x14ac:dyDescent="0.25">
      <c r="A3208" s="42">
        <f>COUNTIFS(Attd_Sheet[Student ID],Attd_Sheet[[#This Row],[Student ID]])</f>
        <v>0</v>
      </c>
      <c r="B3208" s="13"/>
      <c r="C3208" s="13"/>
      <c r="D3208" s="76"/>
      <c r="E3208" s="75"/>
      <c r="F3208" s="15"/>
      <c r="G3208" s="78"/>
      <c r="H3208" s="15"/>
      <c r="I3208" s="15"/>
      <c r="J3208" s="77"/>
      <c r="K3208" s="4"/>
      <c r="L3208" s="4"/>
      <c r="M3208" s="4"/>
      <c r="N3208" s="185"/>
      <c r="O3208" s="4"/>
      <c r="P3208" s="4"/>
      <c r="Q3208" s="4"/>
      <c r="R3208" s="4"/>
      <c r="S3208" s="4"/>
      <c r="T3208" s="4"/>
      <c r="U3208" s="4"/>
      <c r="V3208" s="4"/>
      <c r="W3208" s="185"/>
      <c r="X3208" s="4"/>
      <c r="Y3208" s="4"/>
      <c r="Z3208" s="4"/>
      <c r="AA3208" s="4"/>
      <c r="AB3208" s="4"/>
      <c r="AC3208" s="4"/>
      <c r="AD3208" s="4"/>
      <c r="AE3208" s="236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5">
        <f ca="1">COUNTIFS(INDIRECT(Data!$J$2),"&lt;&gt;")</f>
        <v>0</v>
      </c>
      <c r="AQ3208" s="45">
        <f ca="1">COUNTIFS(INDIRECT(Data!$J$2),"P")</f>
        <v>0</v>
      </c>
      <c r="AR3208" s="45">
        <f ca="1">COUNTIFS(INDIRECT(Data!$J$2),"A")</f>
        <v>0</v>
      </c>
      <c r="AS3208" s="46">
        <f ca="1">COUNTIFS(INDIRECT(Data!$J$2),"L")</f>
        <v>0</v>
      </c>
      <c r="AT3208" s="47" t="str">
        <f ca="1">IFERROR(Attd_Sheet[[#This Row],[Classes Attended]]/Attd_Sheet[[#This Row],[Column1]],"")</f>
        <v/>
      </c>
      <c r="AU3208" s="26"/>
    </row>
    <row r="3209" spans="1:47" hidden="1" x14ac:dyDescent="0.25">
      <c r="A3209" s="42">
        <f>COUNTIFS(Attd_Sheet[Student ID],Attd_Sheet[[#This Row],[Student ID]])</f>
        <v>0</v>
      </c>
      <c r="B3209" s="13"/>
      <c r="C3209" s="13"/>
      <c r="D3209" s="76"/>
      <c r="E3209" s="75"/>
      <c r="F3209" s="15"/>
      <c r="G3209" s="78"/>
      <c r="H3209" s="15"/>
      <c r="I3209" s="15"/>
      <c r="J3209" s="77"/>
      <c r="K3209" s="4"/>
      <c r="L3209" s="4"/>
      <c r="M3209" s="4"/>
      <c r="N3209" s="185"/>
      <c r="O3209" s="4"/>
      <c r="P3209" s="4"/>
      <c r="Q3209" s="4"/>
      <c r="R3209" s="4"/>
      <c r="S3209" s="4"/>
      <c r="T3209" s="4"/>
      <c r="U3209" s="4"/>
      <c r="V3209" s="4"/>
      <c r="W3209" s="185"/>
      <c r="X3209" s="4"/>
      <c r="Y3209" s="4"/>
      <c r="Z3209" s="4"/>
      <c r="AA3209" s="4"/>
      <c r="AB3209" s="4"/>
      <c r="AC3209" s="4"/>
      <c r="AD3209" s="4"/>
      <c r="AE3209" s="236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5">
        <f ca="1">COUNTIFS(INDIRECT(Data!$J$2),"&lt;&gt;")</f>
        <v>0</v>
      </c>
      <c r="AQ3209" s="45">
        <f ca="1">COUNTIFS(INDIRECT(Data!$J$2),"P")</f>
        <v>0</v>
      </c>
      <c r="AR3209" s="45">
        <f ca="1">COUNTIFS(INDIRECT(Data!$J$2),"A")</f>
        <v>0</v>
      </c>
      <c r="AS3209" s="46">
        <f ca="1">COUNTIFS(INDIRECT(Data!$J$2),"L")</f>
        <v>0</v>
      </c>
      <c r="AT3209" s="47" t="str">
        <f ca="1">IFERROR(Attd_Sheet[[#This Row],[Classes Attended]]/Attd_Sheet[[#This Row],[Column1]],"")</f>
        <v/>
      </c>
      <c r="AU3209" s="26"/>
    </row>
    <row r="3210" spans="1:47" hidden="1" x14ac:dyDescent="0.25">
      <c r="A3210" s="42">
        <f>COUNTIFS(Attd_Sheet[Student ID],Attd_Sheet[[#This Row],[Student ID]])</f>
        <v>0</v>
      </c>
      <c r="B3210" s="13"/>
      <c r="C3210" s="13"/>
      <c r="D3210" s="76"/>
      <c r="E3210" s="75"/>
      <c r="F3210" s="15"/>
      <c r="G3210" s="78"/>
      <c r="H3210" s="15"/>
      <c r="I3210" s="15"/>
      <c r="J3210" s="77"/>
      <c r="K3210" s="4"/>
      <c r="L3210" s="4"/>
      <c r="M3210" s="4"/>
      <c r="N3210" s="185"/>
      <c r="O3210" s="4"/>
      <c r="P3210" s="4"/>
      <c r="Q3210" s="4"/>
      <c r="R3210" s="4"/>
      <c r="S3210" s="4"/>
      <c r="T3210" s="4"/>
      <c r="U3210" s="4"/>
      <c r="V3210" s="4"/>
      <c r="W3210" s="185"/>
      <c r="X3210" s="4"/>
      <c r="Y3210" s="4"/>
      <c r="Z3210" s="4"/>
      <c r="AA3210" s="4"/>
      <c r="AB3210" s="4"/>
      <c r="AC3210" s="4"/>
      <c r="AD3210" s="4"/>
      <c r="AE3210" s="236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5">
        <f ca="1">COUNTIFS(INDIRECT(Data!$J$2),"&lt;&gt;")</f>
        <v>0</v>
      </c>
      <c r="AQ3210" s="45">
        <f ca="1">COUNTIFS(INDIRECT(Data!$J$2),"P")</f>
        <v>0</v>
      </c>
      <c r="AR3210" s="45">
        <f ca="1">COUNTIFS(INDIRECT(Data!$J$2),"A")</f>
        <v>0</v>
      </c>
      <c r="AS3210" s="46">
        <f ca="1">COUNTIFS(INDIRECT(Data!$J$2),"L")</f>
        <v>0</v>
      </c>
      <c r="AT3210" s="47" t="str">
        <f ca="1">IFERROR(Attd_Sheet[[#This Row],[Classes Attended]]/Attd_Sheet[[#This Row],[Column1]],"")</f>
        <v/>
      </c>
      <c r="AU3210" s="26"/>
    </row>
    <row r="3211" spans="1:47" hidden="1" x14ac:dyDescent="0.25">
      <c r="A3211" s="42">
        <f>COUNTIFS(Attd_Sheet[Student ID],Attd_Sheet[[#This Row],[Student ID]])</f>
        <v>0</v>
      </c>
      <c r="B3211" s="13"/>
      <c r="C3211" s="13"/>
      <c r="D3211" s="76"/>
      <c r="E3211" s="75"/>
      <c r="F3211" s="15"/>
      <c r="G3211" s="78"/>
      <c r="H3211" s="15"/>
      <c r="I3211" s="15"/>
      <c r="J3211" s="77"/>
      <c r="K3211" s="4"/>
      <c r="L3211" s="4"/>
      <c r="M3211" s="4"/>
      <c r="N3211" s="185"/>
      <c r="O3211" s="4"/>
      <c r="P3211" s="4"/>
      <c r="Q3211" s="4"/>
      <c r="R3211" s="4"/>
      <c r="S3211" s="4"/>
      <c r="T3211" s="4"/>
      <c r="U3211" s="4"/>
      <c r="V3211" s="4"/>
      <c r="W3211" s="185"/>
      <c r="X3211" s="4"/>
      <c r="Y3211" s="4"/>
      <c r="Z3211" s="4"/>
      <c r="AA3211" s="4"/>
      <c r="AB3211" s="4"/>
      <c r="AC3211" s="4"/>
      <c r="AD3211" s="4"/>
      <c r="AE3211" s="236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5">
        <f ca="1">COUNTIFS(INDIRECT(Data!$J$2),"&lt;&gt;")</f>
        <v>0</v>
      </c>
      <c r="AQ3211" s="45">
        <f ca="1">COUNTIFS(INDIRECT(Data!$J$2),"P")</f>
        <v>0</v>
      </c>
      <c r="AR3211" s="45">
        <f ca="1">COUNTIFS(INDIRECT(Data!$J$2),"A")</f>
        <v>0</v>
      </c>
      <c r="AS3211" s="46">
        <f ca="1">COUNTIFS(INDIRECT(Data!$J$2),"L")</f>
        <v>0</v>
      </c>
      <c r="AT3211" s="47" t="str">
        <f ca="1">IFERROR(Attd_Sheet[[#This Row],[Classes Attended]]/Attd_Sheet[[#This Row],[Column1]],"")</f>
        <v/>
      </c>
      <c r="AU3211" s="26"/>
    </row>
    <row r="3212" spans="1:47" hidden="1" x14ac:dyDescent="0.25">
      <c r="A3212" s="42">
        <f>COUNTIFS(Attd_Sheet[Student ID],Attd_Sheet[[#This Row],[Student ID]])</f>
        <v>0</v>
      </c>
      <c r="B3212" s="13"/>
      <c r="C3212" s="13"/>
      <c r="D3212" s="76"/>
      <c r="E3212" s="75"/>
      <c r="F3212" s="15"/>
      <c r="G3212" s="78"/>
      <c r="H3212" s="15"/>
      <c r="I3212" s="15"/>
      <c r="J3212" s="77"/>
      <c r="K3212" s="4"/>
      <c r="L3212" s="4"/>
      <c r="M3212" s="4"/>
      <c r="N3212" s="185"/>
      <c r="O3212" s="4"/>
      <c r="P3212" s="4"/>
      <c r="Q3212" s="4"/>
      <c r="R3212" s="4"/>
      <c r="S3212" s="4"/>
      <c r="T3212" s="4"/>
      <c r="U3212" s="4"/>
      <c r="V3212" s="4"/>
      <c r="W3212" s="185"/>
      <c r="X3212" s="4"/>
      <c r="Y3212" s="4"/>
      <c r="Z3212" s="4"/>
      <c r="AA3212" s="4"/>
      <c r="AB3212" s="4"/>
      <c r="AC3212" s="4"/>
      <c r="AD3212" s="4"/>
      <c r="AE3212" s="236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5">
        <f ca="1">COUNTIFS(INDIRECT(Data!$J$2),"&lt;&gt;")</f>
        <v>0</v>
      </c>
      <c r="AQ3212" s="45">
        <f ca="1">COUNTIFS(INDIRECT(Data!$J$2),"P")</f>
        <v>0</v>
      </c>
      <c r="AR3212" s="45">
        <f ca="1">COUNTIFS(INDIRECT(Data!$J$2),"A")</f>
        <v>0</v>
      </c>
      <c r="AS3212" s="46">
        <f ca="1">COUNTIFS(INDIRECT(Data!$J$2),"L")</f>
        <v>0</v>
      </c>
      <c r="AT3212" s="47" t="str">
        <f ca="1">IFERROR(Attd_Sheet[[#This Row],[Classes Attended]]/Attd_Sheet[[#This Row],[Column1]],"")</f>
        <v/>
      </c>
      <c r="AU3212" s="26"/>
    </row>
    <row r="3213" spans="1:47" hidden="1" x14ac:dyDescent="0.25">
      <c r="A3213" s="42">
        <f>COUNTIFS(Attd_Sheet[Student ID],Attd_Sheet[[#This Row],[Student ID]])</f>
        <v>0</v>
      </c>
      <c r="B3213" s="13"/>
      <c r="C3213" s="13"/>
      <c r="D3213" s="76"/>
      <c r="E3213" s="75"/>
      <c r="F3213" s="15"/>
      <c r="G3213" s="78"/>
      <c r="H3213" s="15"/>
      <c r="I3213" s="15"/>
      <c r="J3213" s="77"/>
      <c r="K3213" s="4"/>
      <c r="L3213" s="4"/>
      <c r="M3213" s="4"/>
      <c r="N3213" s="185"/>
      <c r="O3213" s="4"/>
      <c r="P3213" s="4"/>
      <c r="Q3213" s="4"/>
      <c r="R3213" s="4"/>
      <c r="S3213" s="4"/>
      <c r="T3213" s="4"/>
      <c r="U3213" s="4"/>
      <c r="V3213" s="4"/>
      <c r="W3213" s="185"/>
      <c r="X3213" s="4"/>
      <c r="Y3213" s="4"/>
      <c r="Z3213" s="4"/>
      <c r="AA3213" s="4"/>
      <c r="AB3213" s="4"/>
      <c r="AC3213" s="4"/>
      <c r="AD3213" s="4"/>
      <c r="AE3213" s="236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5">
        <f ca="1">COUNTIFS(INDIRECT(Data!$J$2),"&lt;&gt;")</f>
        <v>0</v>
      </c>
      <c r="AQ3213" s="45">
        <f ca="1">COUNTIFS(INDIRECT(Data!$J$2),"P")</f>
        <v>0</v>
      </c>
      <c r="AR3213" s="45">
        <f ca="1">COUNTIFS(INDIRECT(Data!$J$2),"A")</f>
        <v>0</v>
      </c>
      <c r="AS3213" s="46">
        <f ca="1">COUNTIFS(INDIRECT(Data!$J$2),"L")</f>
        <v>0</v>
      </c>
      <c r="AT3213" s="47" t="str">
        <f ca="1">IFERROR(Attd_Sheet[[#This Row],[Classes Attended]]/Attd_Sheet[[#This Row],[Column1]],"")</f>
        <v/>
      </c>
      <c r="AU3213" s="26"/>
    </row>
    <row r="3214" spans="1:47" hidden="1" x14ac:dyDescent="0.25">
      <c r="A3214" s="42">
        <f>COUNTIFS(Attd_Sheet[Student ID],Attd_Sheet[[#This Row],[Student ID]])</f>
        <v>0</v>
      </c>
      <c r="B3214" s="13"/>
      <c r="C3214" s="13"/>
      <c r="D3214" s="76"/>
      <c r="E3214" s="75"/>
      <c r="F3214" s="15"/>
      <c r="G3214" s="78"/>
      <c r="H3214" s="15"/>
      <c r="I3214" s="15"/>
      <c r="J3214" s="77"/>
      <c r="K3214" s="4"/>
      <c r="L3214" s="4"/>
      <c r="M3214" s="4"/>
      <c r="N3214" s="185"/>
      <c r="O3214" s="4"/>
      <c r="P3214" s="4"/>
      <c r="Q3214" s="4"/>
      <c r="R3214" s="4"/>
      <c r="S3214" s="4"/>
      <c r="T3214" s="4"/>
      <c r="U3214" s="4"/>
      <c r="V3214" s="4"/>
      <c r="W3214" s="185"/>
      <c r="X3214" s="4"/>
      <c r="Y3214" s="4"/>
      <c r="Z3214" s="4"/>
      <c r="AA3214" s="4"/>
      <c r="AB3214" s="4"/>
      <c r="AC3214" s="4"/>
      <c r="AD3214" s="4"/>
      <c r="AE3214" s="236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5">
        <f ca="1">COUNTIFS(INDIRECT(Data!$J$2),"&lt;&gt;")</f>
        <v>0</v>
      </c>
      <c r="AQ3214" s="45">
        <f ca="1">COUNTIFS(INDIRECT(Data!$J$2),"P")</f>
        <v>0</v>
      </c>
      <c r="AR3214" s="45">
        <f ca="1">COUNTIFS(INDIRECT(Data!$J$2),"A")</f>
        <v>0</v>
      </c>
      <c r="AS3214" s="46">
        <f ca="1">COUNTIFS(INDIRECT(Data!$J$2),"L")</f>
        <v>0</v>
      </c>
      <c r="AT3214" s="47" t="str">
        <f ca="1">IFERROR(Attd_Sheet[[#This Row],[Classes Attended]]/Attd_Sheet[[#This Row],[Column1]],"")</f>
        <v/>
      </c>
      <c r="AU3214" s="26"/>
    </row>
    <row r="3215" spans="1:47" hidden="1" x14ac:dyDescent="0.25">
      <c r="A3215" s="42">
        <f>COUNTIFS(Attd_Sheet[Student ID],Attd_Sheet[[#This Row],[Student ID]])</f>
        <v>0</v>
      </c>
      <c r="B3215" s="13"/>
      <c r="C3215" s="13"/>
      <c r="D3215" s="76"/>
      <c r="E3215" s="75"/>
      <c r="F3215" s="15"/>
      <c r="G3215" s="78"/>
      <c r="H3215" s="15"/>
      <c r="I3215" s="15"/>
      <c r="J3215" s="77"/>
      <c r="K3215" s="4"/>
      <c r="L3215" s="4"/>
      <c r="M3215" s="4"/>
      <c r="N3215" s="185"/>
      <c r="O3215" s="4"/>
      <c r="P3215" s="4"/>
      <c r="Q3215" s="4"/>
      <c r="R3215" s="4"/>
      <c r="S3215" s="4"/>
      <c r="T3215" s="4"/>
      <c r="U3215" s="4"/>
      <c r="V3215" s="4"/>
      <c r="W3215" s="185"/>
      <c r="X3215" s="4"/>
      <c r="Y3215" s="4"/>
      <c r="Z3215" s="4"/>
      <c r="AA3215" s="4"/>
      <c r="AB3215" s="4"/>
      <c r="AC3215" s="4"/>
      <c r="AD3215" s="4"/>
      <c r="AE3215" s="236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5">
        <f ca="1">COUNTIFS(INDIRECT(Data!$J$2),"&lt;&gt;")</f>
        <v>0</v>
      </c>
      <c r="AQ3215" s="45">
        <f ca="1">COUNTIFS(INDIRECT(Data!$J$2),"P")</f>
        <v>0</v>
      </c>
      <c r="AR3215" s="45">
        <f ca="1">COUNTIFS(INDIRECT(Data!$J$2),"A")</f>
        <v>0</v>
      </c>
      <c r="AS3215" s="46">
        <f ca="1">COUNTIFS(INDIRECT(Data!$J$2),"L")</f>
        <v>0</v>
      </c>
      <c r="AT3215" s="47" t="str">
        <f ca="1">IFERROR(Attd_Sheet[[#This Row],[Classes Attended]]/Attd_Sheet[[#This Row],[Column1]],"")</f>
        <v/>
      </c>
      <c r="AU3215" s="26"/>
    </row>
    <row r="3216" spans="1:47" hidden="1" x14ac:dyDescent="0.25">
      <c r="A3216" s="42">
        <f>COUNTIFS(Attd_Sheet[Student ID],Attd_Sheet[[#This Row],[Student ID]])</f>
        <v>0</v>
      </c>
      <c r="B3216" s="13"/>
      <c r="C3216" s="13"/>
      <c r="D3216" s="76"/>
      <c r="E3216" s="75"/>
      <c r="F3216" s="15"/>
      <c r="G3216" s="78"/>
      <c r="H3216" s="15"/>
      <c r="I3216" s="15"/>
      <c r="J3216" s="77"/>
      <c r="K3216" s="4"/>
      <c r="L3216" s="4"/>
      <c r="M3216" s="4"/>
      <c r="N3216" s="185"/>
      <c r="O3216" s="4"/>
      <c r="P3216" s="4"/>
      <c r="Q3216" s="4"/>
      <c r="R3216" s="4"/>
      <c r="S3216" s="4"/>
      <c r="T3216" s="4"/>
      <c r="U3216" s="4"/>
      <c r="V3216" s="4"/>
      <c r="W3216" s="185"/>
      <c r="X3216" s="4"/>
      <c r="Y3216" s="4"/>
      <c r="Z3216" s="4"/>
      <c r="AA3216" s="4"/>
      <c r="AB3216" s="4"/>
      <c r="AC3216" s="4"/>
      <c r="AD3216" s="4"/>
      <c r="AE3216" s="236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5">
        <f ca="1">COUNTIFS(INDIRECT(Data!$J$2),"&lt;&gt;")</f>
        <v>0</v>
      </c>
      <c r="AQ3216" s="45">
        <f ca="1">COUNTIFS(INDIRECT(Data!$J$2),"P")</f>
        <v>0</v>
      </c>
      <c r="AR3216" s="45">
        <f ca="1">COUNTIFS(INDIRECT(Data!$J$2),"A")</f>
        <v>0</v>
      </c>
      <c r="AS3216" s="46">
        <f ca="1">COUNTIFS(INDIRECT(Data!$J$2),"L")</f>
        <v>0</v>
      </c>
      <c r="AT3216" s="47" t="str">
        <f ca="1">IFERROR(Attd_Sheet[[#This Row],[Classes Attended]]/Attd_Sheet[[#This Row],[Column1]],"")</f>
        <v/>
      </c>
      <c r="AU3216" s="26"/>
    </row>
    <row r="3217" spans="1:47" hidden="1" x14ac:dyDescent="0.25">
      <c r="A3217" s="42">
        <f>COUNTIFS(Attd_Sheet[Student ID],Attd_Sheet[[#This Row],[Student ID]])</f>
        <v>0</v>
      </c>
      <c r="B3217" s="13"/>
      <c r="C3217" s="13"/>
      <c r="D3217" s="76"/>
      <c r="E3217" s="75"/>
      <c r="F3217" s="15"/>
      <c r="G3217" s="78"/>
      <c r="H3217" s="15"/>
      <c r="I3217" s="15"/>
      <c r="J3217" s="77"/>
      <c r="K3217" s="4"/>
      <c r="L3217" s="4"/>
      <c r="M3217" s="4"/>
      <c r="N3217" s="185"/>
      <c r="O3217" s="4"/>
      <c r="P3217" s="4"/>
      <c r="Q3217" s="4"/>
      <c r="R3217" s="4"/>
      <c r="S3217" s="4"/>
      <c r="T3217" s="4"/>
      <c r="U3217" s="4"/>
      <c r="V3217" s="4"/>
      <c r="W3217" s="185"/>
      <c r="X3217" s="4"/>
      <c r="Y3217" s="4"/>
      <c r="Z3217" s="4"/>
      <c r="AA3217" s="4"/>
      <c r="AB3217" s="4"/>
      <c r="AC3217" s="4"/>
      <c r="AD3217" s="4"/>
      <c r="AE3217" s="236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5">
        <f ca="1">COUNTIFS(INDIRECT(Data!$J$2),"&lt;&gt;")</f>
        <v>0</v>
      </c>
      <c r="AQ3217" s="45">
        <f ca="1">COUNTIFS(INDIRECT(Data!$J$2),"P")</f>
        <v>0</v>
      </c>
      <c r="AR3217" s="45">
        <f ca="1">COUNTIFS(INDIRECT(Data!$J$2),"A")</f>
        <v>0</v>
      </c>
      <c r="AS3217" s="46">
        <f ca="1">COUNTIFS(INDIRECT(Data!$J$2),"L")</f>
        <v>0</v>
      </c>
      <c r="AT3217" s="47" t="str">
        <f ca="1">IFERROR(Attd_Sheet[[#This Row],[Classes Attended]]/Attd_Sheet[[#This Row],[Column1]],"")</f>
        <v/>
      </c>
      <c r="AU3217" s="26"/>
    </row>
    <row r="3218" spans="1:47" hidden="1" x14ac:dyDescent="0.25">
      <c r="A3218" s="42">
        <f>COUNTIFS(Attd_Sheet[Student ID],Attd_Sheet[[#This Row],[Student ID]])</f>
        <v>0</v>
      </c>
      <c r="B3218" s="13"/>
      <c r="C3218" s="13"/>
      <c r="D3218" s="76"/>
      <c r="E3218" s="75"/>
      <c r="F3218" s="15"/>
      <c r="G3218" s="78"/>
      <c r="H3218" s="15"/>
      <c r="I3218" s="15"/>
      <c r="J3218" s="77"/>
      <c r="K3218" s="4"/>
      <c r="L3218" s="4"/>
      <c r="M3218" s="4"/>
      <c r="N3218" s="185"/>
      <c r="O3218" s="4"/>
      <c r="P3218" s="4"/>
      <c r="Q3218" s="4"/>
      <c r="R3218" s="4"/>
      <c r="S3218" s="4"/>
      <c r="T3218" s="4"/>
      <c r="U3218" s="4"/>
      <c r="V3218" s="4"/>
      <c r="W3218" s="185"/>
      <c r="X3218" s="4"/>
      <c r="Y3218" s="4"/>
      <c r="Z3218" s="4"/>
      <c r="AA3218" s="4"/>
      <c r="AB3218" s="4"/>
      <c r="AC3218" s="4"/>
      <c r="AD3218" s="4"/>
      <c r="AE3218" s="236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5">
        <f ca="1">COUNTIFS(INDIRECT(Data!$J$2),"&lt;&gt;")</f>
        <v>0</v>
      </c>
      <c r="AQ3218" s="45">
        <f ca="1">COUNTIFS(INDIRECT(Data!$J$2),"P")</f>
        <v>0</v>
      </c>
      <c r="AR3218" s="45">
        <f ca="1">COUNTIFS(INDIRECT(Data!$J$2),"A")</f>
        <v>0</v>
      </c>
      <c r="AS3218" s="46">
        <f ca="1">COUNTIFS(INDIRECT(Data!$J$2),"L")</f>
        <v>0</v>
      </c>
      <c r="AT3218" s="47" t="str">
        <f ca="1">IFERROR(Attd_Sheet[[#This Row],[Classes Attended]]/Attd_Sheet[[#This Row],[Column1]],"")</f>
        <v/>
      </c>
      <c r="AU3218" s="26"/>
    </row>
    <row r="3219" spans="1:47" hidden="1" x14ac:dyDescent="0.25">
      <c r="A3219" s="42">
        <f>COUNTIFS(Attd_Sheet[Student ID],Attd_Sheet[[#This Row],[Student ID]])</f>
        <v>0</v>
      </c>
      <c r="B3219" s="13"/>
      <c r="C3219" s="13"/>
      <c r="D3219" s="76"/>
      <c r="E3219" s="75"/>
      <c r="F3219" s="15"/>
      <c r="G3219" s="78"/>
      <c r="H3219" s="15"/>
      <c r="I3219" s="15"/>
      <c r="J3219" s="77"/>
      <c r="K3219" s="4"/>
      <c r="L3219" s="4"/>
      <c r="M3219" s="4"/>
      <c r="N3219" s="185"/>
      <c r="O3219" s="4"/>
      <c r="P3219" s="4"/>
      <c r="Q3219" s="4"/>
      <c r="R3219" s="4"/>
      <c r="S3219" s="4"/>
      <c r="T3219" s="4"/>
      <c r="U3219" s="4"/>
      <c r="V3219" s="4"/>
      <c r="W3219" s="185"/>
      <c r="X3219" s="4"/>
      <c r="Y3219" s="4"/>
      <c r="Z3219" s="4"/>
      <c r="AA3219" s="4"/>
      <c r="AB3219" s="4"/>
      <c r="AC3219" s="4"/>
      <c r="AD3219" s="4"/>
      <c r="AE3219" s="236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5">
        <f ca="1">COUNTIFS(INDIRECT(Data!$J$2),"&lt;&gt;")</f>
        <v>0</v>
      </c>
      <c r="AQ3219" s="45">
        <f ca="1">COUNTIFS(INDIRECT(Data!$J$2),"P")</f>
        <v>0</v>
      </c>
      <c r="AR3219" s="45">
        <f ca="1">COUNTIFS(INDIRECT(Data!$J$2),"A")</f>
        <v>0</v>
      </c>
      <c r="AS3219" s="46">
        <f ca="1">COUNTIFS(INDIRECT(Data!$J$2),"L")</f>
        <v>0</v>
      </c>
      <c r="AT3219" s="47" t="str">
        <f ca="1">IFERROR(Attd_Sheet[[#This Row],[Classes Attended]]/Attd_Sheet[[#This Row],[Column1]],"")</f>
        <v/>
      </c>
      <c r="AU3219" s="26"/>
    </row>
    <row r="3220" spans="1:47" hidden="1" x14ac:dyDescent="0.25">
      <c r="A3220" s="42">
        <f>COUNTIFS(Attd_Sheet[Student ID],Attd_Sheet[[#This Row],[Student ID]])</f>
        <v>0</v>
      </c>
      <c r="B3220" s="13"/>
      <c r="C3220" s="13"/>
      <c r="D3220" s="76"/>
      <c r="E3220" s="75"/>
      <c r="F3220" s="15"/>
      <c r="G3220" s="78"/>
      <c r="H3220" s="15"/>
      <c r="I3220" s="15"/>
      <c r="J3220" s="77"/>
      <c r="K3220" s="4"/>
      <c r="L3220" s="4"/>
      <c r="M3220" s="4"/>
      <c r="N3220" s="185"/>
      <c r="O3220" s="4"/>
      <c r="P3220" s="4"/>
      <c r="Q3220" s="4"/>
      <c r="R3220" s="4"/>
      <c r="S3220" s="4"/>
      <c r="T3220" s="4"/>
      <c r="U3220" s="4"/>
      <c r="V3220" s="4"/>
      <c r="W3220" s="185"/>
      <c r="X3220" s="4"/>
      <c r="Y3220" s="4"/>
      <c r="Z3220" s="4"/>
      <c r="AA3220" s="4"/>
      <c r="AB3220" s="4"/>
      <c r="AC3220" s="4"/>
      <c r="AD3220" s="4"/>
      <c r="AE3220" s="236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5">
        <f ca="1">COUNTIFS(INDIRECT(Data!$J$2),"&lt;&gt;")</f>
        <v>0</v>
      </c>
      <c r="AQ3220" s="45">
        <f ca="1">COUNTIFS(INDIRECT(Data!$J$2),"P")</f>
        <v>0</v>
      </c>
      <c r="AR3220" s="45">
        <f ca="1">COUNTIFS(INDIRECT(Data!$J$2),"A")</f>
        <v>0</v>
      </c>
      <c r="AS3220" s="46">
        <f ca="1">COUNTIFS(INDIRECT(Data!$J$2),"L")</f>
        <v>0</v>
      </c>
      <c r="AT3220" s="47" t="str">
        <f ca="1">IFERROR(Attd_Sheet[[#This Row],[Classes Attended]]/Attd_Sheet[[#This Row],[Column1]],"")</f>
        <v/>
      </c>
      <c r="AU3220" s="26"/>
    </row>
    <row r="3221" spans="1:47" hidden="1" x14ac:dyDescent="0.25">
      <c r="A3221" s="42">
        <f>COUNTIFS(Attd_Sheet[Student ID],Attd_Sheet[[#This Row],[Student ID]])</f>
        <v>0</v>
      </c>
      <c r="B3221" s="13"/>
      <c r="C3221" s="13"/>
      <c r="D3221" s="76"/>
      <c r="E3221" s="75"/>
      <c r="F3221" s="15"/>
      <c r="G3221" s="78"/>
      <c r="H3221" s="15"/>
      <c r="I3221" s="15"/>
      <c r="J3221" s="77"/>
      <c r="K3221" s="4"/>
      <c r="L3221" s="4"/>
      <c r="M3221" s="4"/>
      <c r="N3221" s="185"/>
      <c r="O3221" s="4"/>
      <c r="P3221" s="4"/>
      <c r="Q3221" s="4"/>
      <c r="R3221" s="4"/>
      <c r="S3221" s="4"/>
      <c r="T3221" s="4"/>
      <c r="U3221" s="4"/>
      <c r="V3221" s="4"/>
      <c r="W3221" s="185"/>
      <c r="X3221" s="4"/>
      <c r="Y3221" s="4"/>
      <c r="Z3221" s="4"/>
      <c r="AA3221" s="4"/>
      <c r="AB3221" s="4"/>
      <c r="AC3221" s="4"/>
      <c r="AD3221" s="4"/>
      <c r="AE3221" s="236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5">
        <f ca="1">COUNTIFS(INDIRECT(Data!$J$2),"&lt;&gt;")</f>
        <v>0</v>
      </c>
      <c r="AQ3221" s="45">
        <f ca="1">COUNTIFS(INDIRECT(Data!$J$2),"P")</f>
        <v>0</v>
      </c>
      <c r="AR3221" s="45">
        <f ca="1">COUNTIFS(INDIRECT(Data!$J$2),"A")</f>
        <v>0</v>
      </c>
      <c r="AS3221" s="46">
        <f ca="1">COUNTIFS(INDIRECT(Data!$J$2),"L")</f>
        <v>0</v>
      </c>
      <c r="AT3221" s="47" t="str">
        <f ca="1">IFERROR(Attd_Sheet[[#This Row],[Classes Attended]]/Attd_Sheet[[#This Row],[Column1]],"")</f>
        <v/>
      </c>
      <c r="AU3221" s="26"/>
    </row>
    <row r="3222" spans="1:47" hidden="1" x14ac:dyDescent="0.25">
      <c r="A3222" s="42">
        <f>COUNTIFS(Attd_Sheet[Student ID],Attd_Sheet[[#This Row],[Student ID]])</f>
        <v>0</v>
      </c>
      <c r="B3222" s="13"/>
      <c r="C3222" s="13"/>
      <c r="D3222" s="76"/>
      <c r="E3222" s="75"/>
      <c r="F3222" s="15"/>
      <c r="G3222" s="78"/>
      <c r="H3222" s="15"/>
      <c r="I3222" s="15"/>
      <c r="J3222" s="77"/>
      <c r="K3222" s="4"/>
      <c r="L3222" s="4"/>
      <c r="M3222" s="4"/>
      <c r="N3222" s="185"/>
      <c r="O3222" s="4"/>
      <c r="P3222" s="4"/>
      <c r="Q3222" s="4"/>
      <c r="R3222" s="4"/>
      <c r="S3222" s="4"/>
      <c r="T3222" s="4"/>
      <c r="U3222" s="4"/>
      <c r="V3222" s="4"/>
      <c r="W3222" s="185"/>
      <c r="X3222" s="4"/>
      <c r="Y3222" s="4"/>
      <c r="Z3222" s="4"/>
      <c r="AA3222" s="4"/>
      <c r="AB3222" s="4"/>
      <c r="AC3222" s="4"/>
      <c r="AD3222" s="4"/>
      <c r="AE3222" s="236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5">
        <f ca="1">COUNTIFS(INDIRECT(Data!$J$2),"&lt;&gt;")</f>
        <v>0</v>
      </c>
      <c r="AQ3222" s="45">
        <f ca="1">COUNTIFS(INDIRECT(Data!$J$2),"P")</f>
        <v>0</v>
      </c>
      <c r="AR3222" s="45">
        <f ca="1">COUNTIFS(INDIRECT(Data!$J$2),"A")</f>
        <v>0</v>
      </c>
      <c r="AS3222" s="46">
        <f ca="1">COUNTIFS(INDIRECT(Data!$J$2),"L")</f>
        <v>0</v>
      </c>
      <c r="AT3222" s="47" t="str">
        <f ca="1">IFERROR(Attd_Sheet[[#This Row],[Classes Attended]]/Attd_Sheet[[#This Row],[Column1]],"")</f>
        <v/>
      </c>
      <c r="AU3222" s="26"/>
    </row>
    <row r="3223" spans="1:47" hidden="1" x14ac:dyDescent="0.25">
      <c r="A3223" s="42">
        <f>COUNTIFS(Attd_Sheet[Student ID],Attd_Sheet[[#This Row],[Student ID]])</f>
        <v>0</v>
      </c>
      <c r="B3223" s="13"/>
      <c r="C3223" s="13"/>
      <c r="D3223" s="76"/>
      <c r="E3223" s="75"/>
      <c r="F3223" s="15"/>
      <c r="G3223" s="78"/>
      <c r="H3223" s="15"/>
      <c r="I3223" s="15"/>
      <c r="J3223" s="77"/>
      <c r="K3223" s="4"/>
      <c r="L3223" s="4"/>
      <c r="M3223" s="4"/>
      <c r="N3223" s="185"/>
      <c r="O3223" s="4"/>
      <c r="P3223" s="4"/>
      <c r="Q3223" s="4"/>
      <c r="R3223" s="4"/>
      <c r="S3223" s="4"/>
      <c r="T3223" s="4"/>
      <c r="U3223" s="4"/>
      <c r="V3223" s="4"/>
      <c r="W3223" s="185"/>
      <c r="X3223" s="4"/>
      <c r="Y3223" s="4"/>
      <c r="Z3223" s="4"/>
      <c r="AA3223" s="4"/>
      <c r="AB3223" s="4"/>
      <c r="AC3223" s="4"/>
      <c r="AD3223" s="4"/>
      <c r="AE3223" s="236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5">
        <f ca="1">COUNTIFS(INDIRECT(Data!$J$2),"&lt;&gt;")</f>
        <v>0</v>
      </c>
      <c r="AQ3223" s="45">
        <f ca="1">COUNTIFS(INDIRECT(Data!$J$2),"P")</f>
        <v>0</v>
      </c>
      <c r="AR3223" s="45">
        <f ca="1">COUNTIFS(INDIRECT(Data!$J$2),"A")</f>
        <v>0</v>
      </c>
      <c r="AS3223" s="46">
        <f ca="1">COUNTIFS(INDIRECT(Data!$J$2),"L")</f>
        <v>0</v>
      </c>
      <c r="AT3223" s="47" t="str">
        <f ca="1">IFERROR(Attd_Sheet[[#This Row],[Classes Attended]]/Attd_Sheet[[#This Row],[Column1]],"")</f>
        <v/>
      </c>
      <c r="AU3223" s="26"/>
    </row>
    <row r="3224" spans="1:47" hidden="1" x14ac:dyDescent="0.25">
      <c r="A3224" s="42">
        <f>COUNTIFS(Attd_Sheet[Student ID],Attd_Sheet[[#This Row],[Student ID]])</f>
        <v>0</v>
      </c>
      <c r="B3224" s="13"/>
      <c r="C3224" s="13"/>
      <c r="D3224" s="76"/>
      <c r="E3224" s="75"/>
      <c r="F3224" s="15"/>
      <c r="G3224" s="78"/>
      <c r="H3224" s="15"/>
      <c r="I3224" s="15"/>
      <c r="J3224" s="77"/>
      <c r="K3224" s="4"/>
      <c r="L3224" s="4"/>
      <c r="M3224" s="4"/>
      <c r="N3224" s="185"/>
      <c r="O3224" s="4"/>
      <c r="P3224" s="4"/>
      <c r="Q3224" s="4"/>
      <c r="R3224" s="4"/>
      <c r="S3224" s="4"/>
      <c r="T3224" s="4"/>
      <c r="U3224" s="4"/>
      <c r="V3224" s="4"/>
      <c r="W3224" s="185"/>
      <c r="X3224" s="4"/>
      <c r="Y3224" s="4"/>
      <c r="Z3224" s="4"/>
      <c r="AA3224" s="4"/>
      <c r="AB3224" s="4"/>
      <c r="AC3224" s="4"/>
      <c r="AD3224" s="4"/>
      <c r="AE3224" s="236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5">
        <f ca="1">COUNTIFS(INDIRECT(Data!$J$2),"&lt;&gt;")</f>
        <v>0</v>
      </c>
      <c r="AQ3224" s="45">
        <f ca="1">COUNTIFS(INDIRECT(Data!$J$2),"P")</f>
        <v>0</v>
      </c>
      <c r="AR3224" s="45">
        <f ca="1">COUNTIFS(INDIRECT(Data!$J$2),"A")</f>
        <v>0</v>
      </c>
      <c r="AS3224" s="46">
        <f ca="1">COUNTIFS(INDIRECT(Data!$J$2),"L")</f>
        <v>0</v>
      </c>
      <c r="AT3224" s="47" t="str">
        <f ca="1">IFERROR(Attd_Sheet[[#This Row],[Classes Attended]]/Attd_Sheet[[#This Row],[Column1]],"")</f>
        <v/>
      </c>
      <c r="AU3224" s="26"/>
    </row>
    <row r="3225" spans="1:47" hidden="1" x14ac:dyDescent="0.25">
      <c r="A3225" s="42">
        <f>COUNTIFS(Attd_Sheet[Student ID],Attd_Sheet[[#This Row],[Student ID]])</f>
        <v>0</v>
      </c>
      <c r="B3225" s="13"/>
      <c r="C3225" s="13"/>
      <c r="D3225" s="76"/>
      <c r="E3225" s="75"/>
      <c r="F3225" s="15"/>
      <c r="G3225" s="78"/>
      <c r="H3225" s="15"/>
      <c r="I3225" s="15"/>
      <c r="J3225" s="77"/>
      <c r="K3225" s="4"/>
      <c r="L3225" s="4"/>
      <c r="M3225" s="4"/>
      <c r="N3225" s="185"/>
      <c r="O3225" s="4"/>
      <c r="P3225" s="4"/>
      <c r="Q3225" s="4"/>
      <c r="R3225" s="4"/>
      <c r="S3225" s="4"/>
      <c r="T3225" s="4"/>
      <c r="U3225" s="4"/>
      <c r="V3225" s="4"/>
      <c r="W3225" s="185"/>
      <c r="X3225" s="4"/>
      <c r="Y3225" s="4"/>
      <c r="Z3225" s="4"/>
      <c r="AA3225" s="4"/>
      <c r="AB3225" s="4"/>
      <c r="AC3225" s="4"/>
      <c r="AD3225" s="4"/>
      <c r="AE3225" s="236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5">
        <f ca="1">COUNTIFS(INDIRECT(Data!$J$2),"&lt;&gt;")</f>
        <v>0</v>
      </c>
      <c r="AQ3225" s="45">
        <f ca="1">COUNTIFS(INDIRECT(Data!$J$2),"P")</f>
        <v>0</v>
      </c>
      <c r="AR3225" s="45">
        <f ca="1">COUNTIFS(INDIRECT(Data!$J$2),"A")</f>
        <v>0</v>
      </c>
      <c r="AS3225" s="46">
        <f ca="1">COUNTIFS(INDIRECT(Data!$J$2),"L")</f>
        <v>0</v>
      </c>
      <c r="AT3225" s="47" t="str">
        <f ca="1">IFERROR(Attd_Sheet[[#This Row],[Classes Attended]]/Attd_Sheet[[#This Row],[Column1]],"")</f>
        <v/>
      </c>
      <c r="AU3225" s="26"/>
    </row>
    <row r="3226" spans="1:47" hidden="1" x14ac:dyDescent="0.25">
      <c r="A3226" s="42">
        <f>COUNTIFS(Attd_Sheet[Student ID],Attd_Sheet[[#This Row],[Student ID]])</f>
        <v>0</v>
      </c>
      <c r="B3226" s="13"/>
      <c r="C3226" s="13"/>
      <c r="D3226" s="76"/>
      <c r="E3226" s="75"/>
      <c r="F3226" s="15"/>
      <c r="G3226" s="78"/>
      <c r="H3226" s="15"/>
      <c r="I3226" s="15"/>
      <c r="J3226" s="77"/>
      <c r="K3226" s="4"/>
      <c r="L3226" s="4"/>
      <c r="M3226" s="4"/>
      <c r="N3226" s="185"/>
      <c r="O3226" s="4"/>
      <c r="P3226" s="4"/>
      <c r="Q3226" s="4"/>
      <c r="R3226" s="4"/>
      <c r="S3226" s="4"/>
      <c r="T3226" s="4"/>
      <c r="U3226" s="4"/>
      <c r="V3226" s="4"/>
      <c r="W3226" s="185"/>
      <c r="X3226" s="4"/>
      <c r="Y3226" s="4"/>
      <c r="Z3226" s="4"/>
      <c r="AA3226" s="4"/>
      <c r="AB3226" s="4"/>
      <c r="AC3226" s="4"/>
      <c r="AD3226" s="4"/>
      <c r="AE3226" s="236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5">
        <f ca="1">COUNTIFS(INDIRECT(Data!$J$2),"&lt;&gt;")</f>
        <v>0</v>
      </c>
      <c r="AQ3226" s="45">
        <f ca="1">COUNTIFS(INDIRECT(Data!$J$2),"P")</f>
        <v>0</v>
      </c>
      <c r="AR3226" s="45">
        <f ca="1">COUNTIFS(INDIRECT(Data!$J$2),"A")</f>
        <v>0</v>
      </c>
      <c r="AS3226" s="46">
        <f ca="1">COUNTIFS(INDIRECT(Data!$J$2),"L")</f>
        <v>0</v>
      </c>
      <c r="AT3226" s="47" t="str">
        <f ca="1">IFERROR(Attd_Sheet[[#This Row],[Classes Attended]]/Attd_Sheet[[#This Row],[Column1]],"")</f>
        <v/>
      </c>
      <c r="AU3226" s="26"/>
    </row>
    <row r="3227" spans="1:47" hidden="1" x14ac:dyDescent="0.25">
      <c r="A3227" s="42">
        <f>COUNTIFS(Attd_Sheet[Student ID],Attd_Sheet[[#This Row],[Student ID]])</f>
        <v>0</v>
      </c>
      <c r="B3227" s="13"/>
      <c r="C3227" s="13"/>
      <c r="D3227" s="76"/>
      <c r="E3227" s="75"/>
      <c r="F3227" s="15"/>
      <c r="G3227" s="78"/>
      <c r="H3227" s="15"/>
      <c r="I3227" s="15"/>
      <c r="J3227" s="77"/>
      <c r="K3227" s="4"/>
      <c r="L3227" s="4"/>
      <c r="M3227" s="4"/>
      <c r="N3227" s="185"/>
      <c r="O3227" s="4"/>
      <c r="P3227" s="4"/>
      <c r="Q3227" s="4"/>
      <c r="R3227" s="4"/>
      <c r="S3227" s="4"/>
      <c r="T3227" s="4"/>
      <c r="U3227" s="4"/>
      <c r="V3227" s="4"/>
      <c r="W3227" s="185"/>
      <c r="X3227" s="4"/>
      <c r="Y3227" s="4"/>
      <c r="Z3227" s="4"/>
      <c r="AA3227" s="4"/>
      <c r="AB3227" s="4"/>
      <c r="AC3227" s="4"/>
      <c r="AD3227" s="4"/>
      <c r="AE3227" s="236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5">
        <f ca="1">COUNTIFS(INDIRECT(Data!$J$2),"&lt;&gt;")</f>
        <v>0</v>
      </c>
      <c r="AQ3227" s="45">
        <f ca="1">COUNTIFS(INDIRECT(Data!$J$2),"P")</f>
        <v>0</v>
      </c>
      <c r="AR3227" s="45">
        <f ca="1">COUNTIFS(INDIRECT(Data!$J$2),"A")</f>
        <v>0</v>
      </c>
      <c r="AS3227" s="46">
        <f ca="1">COUNTIFS(INDIRECT(Data!$J$2),"L")</f>
        <v>0</v>
      </c>
      <c r="AT3227" s="47" t="str">
        <f ca="1">IFERROR(Attd_Sheet[[#This Row],[Classes Attended]]/Attd_Sheet[[#This Row],[Column1]],"")</f>
        <v/>
      </c>
      <c r="AU3227" s="26"/>
    </row>
    <row r="3228" spans="1:47" hidden="1" x14ac:dyDescent="0.25">
      <c r="A3228" s="42">
        <f>COUNTIFS(Attd_Sheet[Student ID],Attd_Sheet[[#This Row],[Student ID]])</f>
        <v>0</v>
      </c>
      <c r="B3228" s="13"/>
      <c r="C3228" s="13"/>
      <c r="D3228" s="76"/>
      <c r="E3228" s="75"/>
      <c r="F3228" s="15"/>
      <c r="G3228" s="78"/>
      <c r="H3228" s="15"/>
      <c r="I3228" s="15"/>
      <c r="J3228" s="77"/>
      <c r="K3228" s="4"/>
      <c r="L3228" s="4"/>
      <c r="M3228" s="4"/>
      <c r="N3228" s="185"/>
      <c r="O3228" s="4"/>
      <c r="P3228" s="4"/>
      <c r="Q3228" s="4"/>
      <c r="R3228" s="4"/>
      <c r="S3228" s="4"/>
      <c r="T3228" s="4"/>
      <c r="U3228" s="4"/>
      <c r="V3228" s="4"/>
      <c r="W3228" s="185"/>
      <c r="X3228" s="4"/>
      <c r="Y3228" s="4"/>
      <c r="Z3228" s="4"/>
      <c r="AA3228" s="4"/>
      <c r="AB3228" s="4"/>
      <c r="AC3228" s="4"/>
      <c r="AD3228" s="4"/>
      <c r="AE3228" s="236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5">
        <f ca="1">COUNTIFS(INDIRECT(Data!$J$2),"&lt;&gt;")</f>
        <v>0</v>
      </c>
      <c r="AQ3228" s="45">
        <f ca="1">COUNTIFS(INDIRECT(Data!$J$2),"P")</f>
        <v>0</v>
      </c>
      <c r="AR3228" s="45">
        <f ca="1">COUNTIFS(INDIRECT(Data!$J$2),"A")</f>
        <v>0</v>
      </c>
      <c r="AS3228" s="46">
        <f ca="1">COUNTIFS(INDIRECT(Data!$J$2),"L")</f>
        <v>0</v>
      </c>
      <c r="AT3228" s="47" t="str">
        <f ca="1">IFERROR(Attd_Sheet[[#This Row],[Classes Attended]]/Attd_Sheet[[#This Row],[Column1]],"")</f>
        <v/>
      </c>
      <c r="AU3228" s="26"/>
    </row>
    <row r="3229" spans="1:47" hidden="1" x14ac:dyDescent="0.25">
      <c r="A3229" s="42">
        <f>COUNTIFS(Attd_Sheet[Student ID],Attd_Sheet[[#This Row],[Student ID]])</f>
        <v>0</v>
      </c>
      <c r="B3229" s="13"/>
      <c r="C3229" s="13"/>
      <c r="D3229" s="76"/>
      <c r="E3229" s="75"/>
      <c r="F3229" s="15"/>
      <c r="G3229" s="78"/>
      <c r="H3229" s="15"/>
      <c r="I3229" s="15"/>
      <c r="J3229" s="77"/>
      <c r="K3229" s="4"/>
      <c r="L3229" s="4"/>
      <c r="M3229" s="4"/>
      <c r="N3229" s="185"/>
      <c r="O3229" s="4"/>
      <c r="P3229" s="4"/>
      <c r="Q3229" s="4"/>
      <c r="R3229" s="4"/>
      <c r="S3229" s="4"/>
      <c r="T3229" s="4"/>
      <c r="U3229" s="4"/>
      <c r="V3229" s="4"/>
      <c r="W3229" s="185"/>
      <c r="X3229" s="4"/>
      <c r="Y3229" s="4"/>
      <c r="Z3229" s="4"/>
      <c r="AA3229" s="4"/>
      <c r="AB3229" s="4"/>
      <c r="AC3229" s="4"/>
      <c r="AD3229" s="4"/>
      <c r="AE3229" s="236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5">
        <f ca="1">COUNTIFS(INDIRECT(Data!$J$2),"&lt;&gt;")</f>
        <v>0</v>
      </c>
      <c r="AQ3229" s="45">
        <f ca="1">COUNTIFS(INDIRECT(Data!$J$2),"P")</f>
        <v>0</v>
      </c>
      <c r="AR3229" s="45">
        <f ca="1">COUNTIFS(INDIRECT(Data!$J$2),"A")</f>
        <v>0</v>
      </c>
      <c r="AS3229" s="46">
        <f ca="1">COUNTIFS(INDIRECT(Data!$J$2),"L")</f>
        <v>0</v>
      </c>
      <c r="AT3229" s="47" t="str">
        <f ca="1">IFERROR(Attd_Sheet[[#This Row],[Classes Attended]]/Attd_Sheet[[#This Row],[Column1]],"")</f>
        <v/>
      </c>
      <c r="AU3229" s="26"/>
    </row>
    <row r="3230" spans="1:47" hidden="1" x14ac:dyDescent="0.25">
      <c r="A3230" s="42">
        <f>COUNTIFS(Attd_Sheet[Student ID],Attd_Sheet[[#This Row],[Student ID]])</f>
        <v>0</v>
      </c>
      <c r="B3230" s="13"/>
      <c r="C3230" s="13"/>
      <c r="D3230" s="76"/>
      <c r="E3230" s="75"/>
      <c r="F3230" s="15"/>
      <c r="G3230" s="78"/>
      <c r="H3230" s="15"/>
      <c r="I3230" s="15"/>
      <c r="J3230" s="77"/>
      <c r="K3230" s="4"/>
      <c r="L3230" s="4"/>
      <c r="M3230" s="4"/>
      <c r="N3230" s="185"/>
      <c r="O3230" s="4"/>
      <c r="P3230" s="4"/>
      <c r="Q3230" s="4"/>
      <c r="R3230" s="4"/>
      <c r="S3230" s="4"/>
      <c r="T3230" s="4"/>
      <c r="U3230" s="4"/>
      <c r="V3230" s="4"/>
      <c r="W3230" s="185"/>
      <c r="X3230" s="4"/>
      <c r="Y3230" s="4"/>
      <c r="Z3230" s="4"/>
      <c r="AA3230" s="4"/>
      <c r="AB3230" s="4"/>
      <c r="AC3230" s="4"/>
      <c r="AD3230" s="4"/>
      <c r="AE3230" s="236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5">
        <f ca="1">COUNTIFS(INDIRECT(Data!$J$2),"&lt;&gt;")</f>
        <v>0</v>
      </c>
      <c r="AQ3230" s="45">
        <f ca="1">COUNTIFS(INDIRECT(Data!$J$2),"P")</f>
        <v>0</v>
      </c>
      <c r="AR3230" s="45">
        <f ca="1">COUNTIFS(INDIRECT(Data!$J$2),"A")</f>
        <v>0</v>
      </c>
      <c r="AS3230" s="46">
        <f ca="1">COUNTIFS(INDIRECT(Data!$J$2),"L")</f>
        <v>0</v>
      </c>
      <c r="AT3230" s="47" t="str">
        <f ca="1">IFERROR(Attd_Sheet[[#This Row],[Classes Attended]]/Attd_Sheet[[#This Row],[Column1]],"")</f>
        <v/>
      </c>
      <c r="AU3230" s="26"/>
    </row>
    <row r="3231" spans="1:47" hidden="1" x14ac:dyDescent="0.25">
      <c r="A3231" s="42">
        <f>COUNTIFS(Attd_Sheet[Student ID],Attd_Sheet[[#This Row],[Student ID]])</f>
        <v>0</v>
      </c>
      <c r="B3231" s="13"/>
      <c r="C3231" s="13"/>
      <c r="D3231" s="76"/>
      <c r="E3231" s="75"/>
      <c r="F3231" s="15"/>
      <c r="G3231" s="78"/>
      <c r="H3231" s="15"/>
      <c r="I3231" s="15"/>
      <c r="J3231" s="77"/>
      <c r="K3231" s="4"/>
      <c r="L3231" s="4"/>
      <c r="M3231" s="4"/>
      <c r="N3231" s="185"/>
      <c r="O3231" s="4"/>
      <c r="P3231" s="4"/>
      <c r="Q3231" s="4"/>
      <c r="R3231" s="4"/>
      <c r="S3231" s="4"/>
      <c r="T3231" s="4"/>
      <c r="U3231" s="4"/>
      <c r="V3231" s="4"/>
      <c r="W3231" s="185"/>
      <c r="X3231" s="4"/>
      <c r="Y3231" s="4"/>
      <c r="Z3231" s="4"/>
      <c r="AA3231" s="4"/>
      <c r="AB3231" s="4"/>
      <c r="AC3231" s="4"/>
      <c r="AD3231" s="4"/>
      <c r="AE3231" s="236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5">
        <f ca="1">COUNTIFS(INDIRECT(Data!$J$2),"&lt;&gt;")</f>
        <v>0</v>
      </c>
      <c r="AQ3231" s="45">
        <f ca="1">COUNTIFS(INDIRECT(Data!$J$2),"P")</f>
        <v>0</v>
      </c>
      <c r="AR3231" s="45">
        <f ca="1">COUNTIFS(INDIRECT(Data!$J$2),"A")</f>
        <v>0</v>
      </c>
      <c r="AS3231" s="46">
        <f ca="1">COUNTIFS(INDIRECT(Data!$J$2),"L")</f>
        <v>0</v>
      </c>
      <c r="AT3231" s="47" t="str">
        <f ca="1">IFERROR(Attd_Sheet[[#This Row],[Classes Attended]]/Attd_Sheet[[#This Row],[Column1]],"")</f>
        <v/>
      </c>
      <c r="AU3231" s="26"/>
    </row>
    <row r="3232" spans="1:47" hidden="1" x14ac:dyDescent="0.25">
      <c r="A3232" s="42">
        <f>COUNTIFS(Attd_Sheet[Student ID],Attd_Sheet[[#This Row],[Student ID]])</f>
        <v>0</v>
      </c>
      <c r="B3232" s="13"/>
      <c r="C3232" s="13"/>
      <c r="D3232" s="76"/>
      <c r="E3232" s="75"/>
      <c r="F3232" s="15"/>
      <c r="G3232" s="78"/>
      <c r="H3232" s="15"/>
      <c r="I3232" s="15"/>
      <c r="J3232" s="77"/>
      <c r="K3232" s="4"/>
      <c r="L3232" s="4"/>
      <c r="M3232" s="4"/>
      <c r="N3232" s="185"/>
      <c r="O3232" s="4"/>
      <c r="P3232" s="4"/>
      <c r="Q3232" s="4"/>
      <c r="R3232" s="4"/>
      <c r="S3232" s="4"/>
      <c r="T3232" s="4"/>
      <c r="U3232" s="4"/>
      <c r="V3232" s="4"/>
      <c r="W3232" s="185"/>
      <c r="X3232" s="4"/>
      <c r="Y3232" s="4"/>
      <c r="Z3232" s="4"/>
      <c r="AA3232" s="4"/>
      <c r="AB3232" s="4"/>
      <c r="AC3232" s="4"/>
      <c r="AD3232" s="4"/>
      <c r="AE3232" s="236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5">
        <f ca="1">COUNTIFS(INDIRECT(Data!$J$2),"&lt;&gt;")</f>
        <v>0</v>
      </c>
      <c r="AQ3232" s="45">
        <f ca="1">COUNTIFS(INDIRECT(Data!$J$2),"P")</f>
        <v>0</v>
      </c>
      <c r="AR3232" s="45">
        <f ca="1">COUNTIFS(INDIRECT(Data!$J$2),"A")</f>
        <v>0</v>
      </c>
      <c r="AS3232" s="46">
        <f ca="1">COUNTIFS(INDIRECT(Data!$J$2),"L")</f>
        <v>0</v>
      </c>
      <c r="AT3232" s="47" t="str">
        <f ca="1">IFERROR(Attd_Sheet[[#This Row],[Classes Attended]]/Attd_Sheet[[#This Row],[Column1]],"")</f>
        <v/>
      </c>
      <c r="AU3232" s="26"/>
    </row>
    <row r="3233" spans="1:47" hidden="1" x14ac:dyDescent="0.25">
      <c r="A3233" s="42">
        <f>COUNTIFS(Attd_Sheet[Student ID],Attd_Sheet[[#This Row],[Student ID]])</f>
        <v>0</v>
      </c>
      <c r="B3233" s="13"/>
      <c r="C3233" s="13"/>
      <c r="D3233" s="76"/>
      <c r="E3233" s="75"/>
      <c r="F3233" s="15"/>
      <c r="G3233" s="78"/>
      <c r="H3233" s="15"/>
      <c r="I3233" s="15"/>
      <c r="J3233" s="77"/>
      <c r="K3233" s="4"/>
      <c r="L3233" s="4"/>
      <c r="M3233" s="4"/>
      <c r="N3233" s="185"/>
      <c r="O3233" s="4"/>
      <c r="P3233" s="4"/>
      <c r="Q3233" s="4"/>
      <c r="R3233" s="4"/>
      <c r="S3233" s="4"/>
      <c r="T3233" s="4"/>
      <c r="U3233" s="4"/>
      <c r="V3233" s="4"/>
      <c r="W3233" s="185"/>
      <c r="X3233" s="4"/>
      <c r="Y3233" s="4"/>
      <c r="Z3233" s="4"/>
      <c r="AA3233" s="4"/>
      <c r="AB3233" s="4"/>
      <c r="AC3233" s="4"/>
      <c r="AD3233" s="4"/>
      <c r="AE3233" s="236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5">
        <f ca="1">COUNTIFS(INDIRECT(Data!$J$2),"&lt;&gt;")</f>
        <v>0</v>
      </c>
      <c r="AQ3233" s="45">
        <f ca="1">COUNTIFS(INDIRECT(Data!$J$2),"P")</f>
        <v>0</v>
      </c>
      <c r="AR3233" s="45">
        <f ca="1">COUNTIFS(INDIRECT(Data!$J$2),"A")</f>
        <v>0</v>
      </c>
      <c r="AS3233" s="46">
        <f ca="1">COUNTIFS(INDIRECT(Data!$J$2),"L")</f>
        <v>0</v>
      </c>
      <c r="AT3233" s="47" t="str">
        <f ca="1">IFERROR(Attd_Sheet[[#This Row],[Classes Attended]]/Attd_Sheet[[#This Row],[Column1]],"")</f>
        <v/>
      </c>
      <c r="AU3233" s="26"/>
    </row>
    <row r="3234" spans="1:47" hidden="1" x14ac:dyDescent="0.25">
      <c r="A3234" s="42">
        <f>COUNTIFS(Attd_Sheet[Student ID],Attd_Sheet[[#This Row],[Student ID]])</f>
        <v>0</v>
      </c>
      <c r="B3234" s="13"/>
      <c r="C3234" s="13"/>
      <c r="D3234" s="76"/>
      <c r="E3234" s="75"/>
      <c r="F3234" s="15"/>
      <c r="G3234" s="78"/>
      <c r="H3234" s="15"/>
      <c r="I3234" s="15"/>
      <c r="J3234" s="77"/>
      <c r="K3234" s="4"/>
      <c r="L3234" s="4"/>
      <c r="M3234" s="4"/>
      <c r="N3234" s="185"/>
      <c r="O3234" s="4"/>
      <c r="P3234" s="4"/>
      <c r="Q3234" s="4"/>
      <c r="R3234" s="4"/>
      <c r="S3234" s="4"/>
      <c r="T3234" s="4"/>
      <c r="U3234" s="4"/>
      <c r="V3234" s="4"/>
      <c r="W3234" s="185"/>
      <c r="X3234" s="4"/>
      <c r="Y3234" s="4"/>
      <c r="Z3234" s="4"/>
      <c r="AA3234" s="4"/>
      <c r="AB3234" s="4"/>
      <c r="AC3234" s="4"/>
      <c r="AD3234" s="4"/>
      <c r="AE3234" s="236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5">
        <f ca="1">COUNTIFS(INDIRECT(Data!$J$2),"&lt;&gt;")</f>
        <v>0</v>
      </c>
      <c r="AQ3234" s="45">
        <f ca="1">COUNTIFS(INDIRECT(Data!$J$2),"P")</f>
        <v>0</v>
      </c>
      <c r="AR3234" s="45">
        <f ca="1">COUNTIFS(INDIRECT(Data!$J$2),"A")</f>
        <v>0</v>
      </c>
      <c r="AS3234" s="46">
        <f ca="1">COUNTIFS(INDIRECT(Data!$J$2),"L")</f>
        <v>0</v>
      </c>
      <c r="AT3234" s="47" t="str">
        <f ca="1">IFERROR(Attd_Sheet[[#This Row],[Classes Attended]]/Attd_Sheet[[#This Row],[Column1]],"")</f>
        <v/>
      </c>
      <c r="AU3234" s="26"/>
    </row>
    <row r="3235" spans="1:47" hidden="1" x14ac:dyDescent="0.25">
      <c r="A3235" s="42">
        <f>COUNTIFS(Attd_Sheet[Student ID],Attd_Sheet[[#This Row],[Student ID]])</f>
        <v>0</v>
      </c>
      <c r="B3235" s="13"/>
      <c r="C3235" s="13"/>
      <c r="D3235" s="76"/>
      <c r="E3235" s="75"/>
      <c r="F3235" s="15"/>
      <c r="G3235" s="78"/>
      <c r="H3235" s="15"/>
      <c r="I3235" s="15"/>
      <c r="J3235" s="77"/>
      <c r="K3235" s="4"/>
      <c r="L3235" s="4"/>
      <c r="M3235" s="4"/>
      <c r="N3235" s="185"/>
      <c r="O3235" s="4"/>
      <c r="P3235" s="4"/>
      <c r="Q3235" s="4"/>
      <c r="R3235" s="4"/>
      <c r="S3235" s="4"/>
      <c r="T3235" s="4"/>
      <c r="U3235" s="4"/>
      <c r="V3235" s="4"/>
      <c r="W3235" s="185"/>
      <c r="X3235" s="4"/>
      <c r="Y3235" s="4"/>
      <c r="Z3235" s="4"/>
      <c r="AA3235" s="4"/>
      <c r="AB3235" s="4"/>
      <c r="AC3235" s="4"/>
      <c r="AD3235" s="4"/>
      <c r="AE3235" s="236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5">
        <f ca="1">COUNTIFS(INDIRECT(Data!$J$2),"&lt;&gt;")</f>
        <v>0</v>
      </c>
      <c r="AQ3235" s="45">
        <f ca="1">COUNTIFS(INDIRECT(Data!$J$2),"P")</f>
        <v>0</v>
      </c>
      <c r="AR3235" s="45">
        <f ca="1">COUNTIFS(INDIRECT(Data!$J$2),"A")</f>
        <v>0</v>
      </c>
      <c r="AS3235" s="46">
        <f ca="1">COUNTIFS(INDIRECT(Data!$J$2),"L")</f>
        <v>0</v>
      </c>
      <c r="AT3235" s="47" t="str">
        <f ca="1">IFERROR(Attd_Sheet[[#This Row],[Classes Attended]]/Attd_Sheet[[#This Row],[Column1]],"")</f>
        <v/>
      </c>
      <c r="AU3235" s="26"/>
    </row>
    <row r="3236" spans="1:47" hidden="1" x14ac:dyDescent="0.25">
      <c r="A3236" s="42">
        <f>COUNTIFS(Attd_Sheet[Student ID],Attd_Sheet[[#This Row],[Student ID]])</f>
        <v>0</v>
      </c>
      <c r="B3236" s="13"/>
      <c r="C3236" s="13"/>
      <c r="D3236" s="76"/>
      <c r="E3236" s="75"/>
      <c r="F3236" s="15"/>
      <c r="G3236" s="78"/>
      <c r="H3236" s="15"/>
      <c r="I3236" s="15"/>
      <c r="J3236" s="77"/>
      <c r="K3236" s="4"/>
      <c r="L3236" s="4"/>
      <c r="M3236" s="4"/>
      <c r="N3236" s="185"/>
      <c r="O3236" s="4"/>
      <c r="P3236" s="4"/>
      <c r="Q3236" s="4"/>
      <c r="R3236" s="4"/>
      <c r="S3236" s="4"/>
      <c r="T3236" s="4"/>
      <c r="U3236" s="4"/>
      <c r="V3236" s="4"/>
      <c r="W3236" s="185"/>
      <c r="X3236" s="4"/>
      <c r="Y3236" s="4"/>
      <c r="Z3236" s="4"/>
      <c r="AA3236" s="4"/>
      <c r="AB3236" s="4"/>
      <c r="AC3236" s="4"/>
      <c r="AD3236" s="4"/>
      <c r="AE3236" s="236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5">
        <f ca="1">COUNTIFS(INDIRECT(Data!$J$2),"&lt;&gt;")</f>
        <v>0</v>
      </c>
      <c r="AQ3236" s="45">
        <f ca="1">COUNTIFS(INDIRECT(Data!$J$2),"P")</f>
        <v>0</v>
      </c>
      <c r="AR3236" s="45">
        <f ca="1">COUNTIFS(INDIRECT(Data!$J$2),"A")</f>
        <v>0</v>
      </c>
      <c r="AS3236" s="46">
        <f ca="1">COUNTIFS(INDIRECT(Data!$J$2),"L")</f>
        <v>0</v>
      </c>
      <c r="AT3236" s="47" t="str">
        <f ca="1">IFERROR(Attd_Sheet[[#This Row],[Classes Attended]]/Attd_Sheet[[#This Row],[Column1]],"")</f>
        <v/>
      </c>
      <c r="AU3236" s="26"/>
    </row>
    <row r="3237" spans="1:47" hidden="1" x14ac:dyDescent="0.25">
      <c r="A3237" s="42">
        <f>COUNTIFS(Attd_Sheet[Student ID],Attd_Sheet[[#This Row],[Student ID]])</f>
        <v>0</v>
      </c>
      <c r="B3237" s="13"/>
      <c r="C3237" s="13"/>
      <c r="D3237" s="76"/>
      <c r="E3237" s="75"/>
      <c r="F3237" s="15"/>
      <c r="G3237" s="78"/>
      <c r="H3237" s="15"/>
      <c r="I3237" s="15"/>
      <c r="J3237" s="77"/>
      <c r="K3237" s="4"/>
      <c r="L3237" s="4"/>
      <c r="M3237" s="4"/>
      <c r="N3237" s="185"/>
      <c r="O3237" s="4"/>
      <c r="P3237" s="4"/>
      <c r="Q3237" s="4"/>
      <c r="R3237" s="4"/>
      <c r="S3237" s="4"/>
      <c r="T3237" s="4"/>
      <c r="U3237" s="4"/>
      <c r="V3237" s="4"/>
      <c r="W3237" s="185"/>
      <c r="X3237" s="4"/>
      <c r="Y3237" s="4"/>
      <c r="Z3237" s="4"/>
      <c r="AA3237" s="4"/>
      <c r="AB3237" s="4"/>
      <c r="AC3237" s="4"/>
      <c r="AD3237" s="4"/>
      <c r="AE3237" s="236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5">
        <f ca="1">COUNTIFS(INDIRECT(Data!$J$2),"&lt;&gt;")</f>
        <v>0</v>
      </c>
      <c r="AQ3237" s="45">
        <f ca="1">COUNTIFS(INDIRECT(Data!$J$2),"P")</f>
        <v>0</v>
      </c>
      <c r="AR3237" s="45">
        <f ca="1">COUNTIFS(INDIRECT(Data!$J$2),"A")</f>
        <v>0</v>
      </c>
      <c r="AS3237" s="46">
        <f ca="1">COUNTIFS(INDIRECT(Data!$J$2),"L")</f>
        <v>0</v>
      </c>
      <c r="AT3237" s="47" t="str">
        <f ca="1">IFERROR(Attd_Sheet[[#This Row],[Classes Attended]]/Attd_Sheet[[#This Row],[Column1]],"")</f>
        <v/>
      </c>
      <c r="AU3237" s="26"/>
    </row>
    <row r="3238" spans="1:47" hidden="1" x14ac:dyDescent="0.25">
      <c r="A3238" s="42">
        <f>COUNTIFS(Attd_Sheet[Student ID],Attd_Sheet[[#This Row],[Student ID]])</f>
        <v>0</v>
      </c>
      <c r="B3238" s="13"/>
      <c r="C3238" s="13"/>
      <c r="D3238" s="76"/>
      <c r="E3238" s="75"/>
      <c r="F3238" s="15"/>
      <c r="G3238" s="78"/>
      <c r="H3238" s="15"/>
      <c r="I3238" s="15"/>
      <c r="J3238" s="77"/>
      <c r="K3238" s="4"/>
      <c r="L3238" s="4"/>
      <c r="M3238" s="4"/>
      <c r="N3238" s="185"/>
      <c r="O3238" s="4"/>
      <c r="P3238" s="4"/>
      <c r="Q3238" s="4"/>
      <c r="R3238" s="4"/>
      <c r="S3238" s="4"/>
      <c r="T3238" s="4"/>
      <c r="U3238" s="4"/>
      <c r="V3238" s="4"/>
      <c r="W3238" s="185"/>
      <c r="X3238" s="4"/>
      <c r="Y3238" s="4"/>
      <c r="Z3238" s="4"/>
      <c r="AA3238" s="4"/>
      <c r="AB3238" s="4"/>
      <c r="AC3238" s="4"/>
      <c r="AD3238" s="4"/>
      <c r="AE3238" s="236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5">
        <f ca="1">COUNTIFS(INDIRECT(Data!$J$2),"&lt;&gt;")</f>
        <v>0</v>
      </c>
      <c r="AQ3238" s="45">
        <f ca="1">COUNTIFS(INDIRECT(Data!$J$2),"P")</f>
        <v>0</v>
      </c>
      <c r="AR3238" s="45">
        <f ca="1">COUNTIFS(INDIRECT(Data!$J$2),"A")</f>
        <v>0</v>
      </c>
      <c r="AS3238" s="46">
        <f ca="1">COUNTIFS(INDIRECT(Data!$J$2),"L")</f>
        <v>0</v>
      </c>
      <c r="AT3238" s="47" t="str">
        <f ca="1">IFERROR(Attd_Sheet[[#This Row],[Classes Attended]]/Attd_Sheet[[#This Row],[Column1]],"")</f>
        <v/>
      </c>
      <c r="AU3238" s="26"/>
    </row>
    <row r="3239" spans="1:47" hidden="1" x14ac:dyDescent="0.25">
      <c r="A3239" s="42">
        <f>COUNTIFS(Attd_Sheet[Student ID],Attd_Sheet[[#This Row],[Student ID]])</f>
        <v>0</v>
      </c>
      <c r="B3239" s="13"/>
      <c r="C3239" s="13"/>
      <c r="D3239" s="76"/>
      <c r="E3239" s="75"/>
      <c r="F3239" s="15"/>
      <c r="G3239" s="78"/>
      <c r="H3239" s="15"/>
      <c r="I3239" s="15"/>
      <c r="J3239" s="77"/>
      <c r="K3239" s="4"/>
      <c r="L3239" s="4"/>
      <c r="M3239" s="4"/>
      <c r="N3239" s="185"/>
      <c r="O3239" s="4"/>
      <c r="P3239" s="4"/>
      <c r="Q3239" s="4"/>
      <c r="R3239" s="4"/>
      <c r="S3239" s="4"/>
      <c r="T3239" s="4"/>
      <c r="U3239" s="4"/>
      <c r="V3239" s="4"/>
      <c r="W3239" s="185"/>
      <c r="X3239" s="4"/>
      <c r="Y3239" s="4"/>
      <c r="Z3239" s="4"/>
      <c r="AA3239" s="4"/>
      <c r="AB3239" s="4"/>
      <c r="AC3239" s="4"/>
      <c r="AD3239" s="4"/>
      <c r="AE3239" s="236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5">
        <f ca="1">COUNTIFS(INDIRECT(Data!$J$2),"&lt;&gt;")</f>
        <v>0</v>
      </c>
      <c r="AQ3239" s="45">
        <f ca="1">COUNTIFS(INDIRECT(Data!$J$2),"P")</f>
        <v>0</v>
      </c>
      <c r="AR3239" s="45">
        <f ca="1">COUNTIFS(INDIRECT(Data!$J$2),"A")</f>
        <v>0</v>
      </c>
      <c r="AS3239" s="46">
        <f ca="1">COUNTIFS(INDIRECT(Data!$J$2),"L")</f>
        <v>0</v>
      </c>
      <c r="AT3239" s="47" t="str">
        <f ca="1">IFERROR(Attd_Sheet[[#This Row],[Classes Attended]]/Attd_Sheet[[#This Row],[Column1]],"")</f>
        <v/>
      </c>
      <c r="AU3239" s="26"/>
    </row>
    <row r="3240" spans="1:47" hidden="1" x14ac:dyDescent="0.25">
      <c r="A3240" s="42">
        <f>COUNTIFS(Attd_Sheet[Student ID],Attd_Sheet[[#This Row],[Student ID]])</f>
        <v>0</v>
      </c>
      <c r="B3240" s="13"/>
      <c r="C3240" s="13"/>
      <c r="D3240" s="76"/>
      <c r="E3240" s="75"/>
      <c r="F3240" s="15"/>
      <c r="G3240" s="78"/>
      <c r="H3240" s="15"/>
      <c r="I3240" s="15"/>
      <c r="J3240" s="77"/>
      <c r="K3240" s="4"/>
      <c r="L3240" s="4"/>
      <c r="M3240" s="4"/>
      <c r="N3240" s="185"/>
      <c r="O3240" s="4"/>
      <c r="P3240" s="4"/>
      <c r="Q3240" s="4"/>
      <c r="R3240" s="4"/>
      <c r="S3240" s="4"/>
      <c r="T3240" s="4"/>
      <c r="U3240" s="4"/>
      <c r="V3240" s="4"/>
      <c r="W3240" s="185"/>
      <c r="X3240" s="4"/>
      <c r="Y3240" s="4"/>
      <c r="Z3240" s="4"/>
      <c r="AA3240" s="4"/>
      <c r="AB3240" s="4"/>
      <c r="AC3240" s="4"/>
      <c r="AD3240" s="4"/>
      <c r="AE3240" s="236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5">
        <f ca="1">COUNTIFS(INDIRECT(Data!$J$2),"&lt;&gt;")</f>
        <v>0</v>
      </c>
      <c r="AQ3240" s="45">
        <f ca="1">COUNTIFS(INDIRECT(Data!$J$2),"P")</f>
        <v>0</v>
      </c>
      <c r="AR3240" s="45">
        <f ca="1">COUNTIFS(INDIRECT(Data!$J$2),"A")</f>
        <v>0</v>
      </c>
      <c r="AS3240" s="46">
        <f ca="1">COUNTIFS(INDIRECT(Data!$J$2),"L")</f>
        <v>0</v>
      </c>
      <c r="AT3240" s="47" t="str">
        <f ca="1">IFERROR(Attd_Sheet[[#This Row],[Classes Attended]]/Attd_Sheet[[#This Row],[Column1]],"")</f>
        <v/>
      </c>
      <c r="AU3240" s="26"/>
    </row>
    <row r="3241" spans="1:47" hidden="1" x14ac:dyDescent="0.25">
      <c r="A3241" s="42">
        <f>COUNTIFS(Attd_Sheet[Student ID],Attd_Sheet[[#This Row],[Student ID]])</f>
        <v>0</v>
      </c>
      <c r="B3241" s="13"/>
      <c r="C3241" s="13"/>
      <c r="D3241" s="76"/>
      <c r="E3241" s="75"/>
      <c r="F3241" s="15"/>
      <c r="G3241" s="78"/>
      <c r="H3241" s="15"/>
      <c r="I3241" s="15"/>
      <c r="J3241" s="77"/>
      <c r="K3241" s="4"/>
      <c r="L3241" s="4"/>
      <c r="M3241" s="4"/>
      <c r="N3241" s="185"/>
      <c r="O3241" s="4"/>
      <c r="P3241" s="4"/>
      <c r="Q3241" s="4"/>
      <c r="R3241" s="4"/>
      <c r="S3241" s="4"/>
      <c r="T3241" s="4"/>
      <c r="U3241" s="4"/>
      <c r="V3241" s="4"/>
      <c r="W3241" s="185"/>
      <c r="X3241" s="4"/>
      <c r="Y3241" s="4"/>
      <c r="Z3241" s="4"/>
      <c r="AA3241" s="4"/>
      <c r="AB3241" s="4"/>
      <c r="AC3241" s="4"/>
      <c r="AD3241" s="4"/>
      <c r="AE3241" s="236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5">
        <f ca="1">COUNTIFS(INDIRECT(Data!$J$2),"&lt;&gt;")</f>
        <v>0</v>
      </c>
      <c r="AQ3241" s="45">
        <f ca="1">COUNTIFS(INDIRECT(Data!$J$2),"P")</f>
        <v>0</v>
      </c>
      <c r="AR3241" s="45">
        <f ca="1">COUNTIFS(INDIRECT(Data!$J$2),"A")</f>
        <v>0</v>
      </c>
      <c r="AS3241" s="46">
        <f ca="1">COUNTIFS(INDIRECT(Data!$J$2),"L")</f>
        <v>0</v>
      </c>
      <c r="AT3241" s="47" t="str">
        <f ca="1">IFERROR(Attd_Sheet[[#This Row],[Classes Attended]]/Attd_Sheet[[#This Row],[Column1]],"")</f>
        <v/>
      </c>
      <c r="AU3241" s="26"/>
    </row>
    <row r="3242" spans="1:47" hidden="1" x14ac:dyDescent="0.25">
      <c r="A3242" s="42">
        <f>COUNTIFS(Attd_Sheet[Student ID],Attd_Sheet[[#This Row],[Student ID]])</f>
        <v>0</v>
      </c>
      <c r="B3242" s="13"/>
      <c r="C3242" s="13"/>
      <c r="D3242" s="76"/>
      <c r="E3242" s="75"/>
      <c r="F3242" s="15"/>
      <c r="G3242" s="78"/>
      <c r="H3242" s="15"/>
      <c r="I3242" s="15"/>
      <c r="J3242" s="77"/>
      <c r="K3242" s="4"/>
      <c r="L3242" s="4"/>
      <c r="M3242" s="4"/>
      <c r="N3242" s="185"/>
      <c r="O3242" s="4"/>
      <c r="P3242" s="4"/>
      <c r="Q3242" s="4"/>
      <c r="R3242" s="4"/>
      <c r="S3242" s="4"/>
      <c r="T3242" s="4"/>
      <c r="U3242" s="4"/>
      <c r="V3242" s="4"/>
      <c r="W3242" s="185"/>
      <c r="X3242" s="4"/>
      <c r="Y3242" s="4"/>
      <c r="Z3242" s="4"/>
      <c r="AA3242" s="4"/>
      <c r="AB3242" s="4"/>
      <c r="AC3242" s="4"/>
      <c r="AD3242" s="4"/>
      <c r="AE3242" s="236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5">
        <f ca="1">COUNTIFS(INDIRECT(Data!$J$2),"&lt;&gt;")</f>
        <v>0</v>
      </c>
      <c r="AQ3242" s="45">
        <f ca="1">COUNTIFS(INDIRECT(Data!$J$2),"P")</f>
        <v>0</v>
      </c>
      <c r="AR3242" s="45">
        <f ca="1">COUNTIFS(INDIRECT(Data!$J$2),"A")</f>
        <v>0</v>
      </c>
      <c r="AS3242" s="46">
        <f ca="1">COUNTIFS(INDIRECT(Data!$J$2),"L")</f>
        <v>0</v>
      </c>
      <c r="AT3242" s="47" t="str">
        <f ca="1">IFERROR(Attd_Sheet[[#This Row],[Classes Attended]]/Attd_Sheet[[#This Row],[Column1]],"")</f>
        <v/>
      </c>
      <c r="AU3242" s="26"/>
    </row>
    <row r="3243" spans="1:47" hidden="1" x14ac:dyDescent="0.25">
      <c r="A3243" s="42">
        <f>COUNTIFS(Attd_Sheet[Student ID],Attd_Sheet[[#This Row],[Student ID]])</f>
        <v>0</v>
      </c>
      <c r="B3243" s="13"/>
      <c r="C3243" s="13"/>
      <c r="D3243" s="76"/>
      <c r="E3243" s="75"/>
      <c r="F3243" s="15"/>
      <c r="G3243" s="78"/>
      <c r="H3243" s="15"/>
      <c r="I3243" s="15"/>
      <c r="J3243" s="77"/>
      <c r="K3243" s="4"/>
      <c r="L3243" s="4"/>
      <c r="M3243" s="4"/>
      <c r="N3243" s="185"/>
      <c r="O3243" s="4"/>
      <c r="P3243" s="4"/>
      <c r="Q3243" s="4"/>
      <c r="R3243" s="4"/>
      <c r="S3243" s="4"/>
      <c r="T3243" s="4"/>
      <c r="U3243" s="4"/>
      <c r="V3243" s="4"/>
      <c r="W3243" s="185"/>
      <c r="X3243" s="4"/>
      <c r="Y3243" s="4"/>
      <c r="Z3243" s="4"/>
      <c r="AA3243" s="4"/>
      <c r="AB3243" s="4"/>
      <c r="AC3243" s="4"/>
      <c r="AD3243" s="4"/>
      <c r="AE3243" s="236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5">
        <f ca="1">COUNTIFS(INDIRECT(Data!$J$2),"&lt;&gt;")</f>
        <v>0</v>
      </c>
      <c r="AQ3243" s="45">
        <f ca="1">COUNTIFS(INDIRECT(Data!$J$2),"P")</f>
        <v>0</v>
      </c>
      <c r="AR3243" s="45">
        <f ca="1">COUNTIFS(INDIRECT(Data!$J$2),"A")</f>
        <v>0</v>
      </c>
      <c r="AS3243" s="46">
        <f ca="1">COUNTIFS(INDIRECT(Data!$J$2),"L")</f>
        <v>0</v>
      </c>
      <c r="AT3243" s="47" t="str">
        <f ca="1">IFERROR(Attd_Sheet[[#This Row],[Classes Attended]]/Attd_Sheet[[#This Row],[Column1]],"")</f>
        <v/>
      </c>
      <c r="AU3243" s="26"/>
    </row>
    <row r="3244" spans="1:47" hidden="1" x14ac:dyDescent="0.25">
      <c r="A3244" s="42">
        <f>COUNTIFS(Attd_Sheet[Student ID],Attd_Sheet[[#This Row],[Student ID]])</f>
        <v>0</v>
      </c>
      <c r="B3244" s="13"/>
      <c r="C3244" s="13"/>
      <c r="D3244" s="76"/>
      <c r="E3244" s="75"/>
      <c r="F3244" s="15"/>
      <c r="G3244" s="78"/>
      <c r="H3244" s="15"/>
      <c r="I3244" s="15"/>
      <c r="J3244" s="77"/>
      <c r="K3244" s="4"/>
      <c r="L3244" s="4"/>
      <c r="M3244" s="4"/>
      <c r="N3244" s="185"/>
      <c r="O3244" s="4"/>
      <c r="P3244" s="4"/>
      <c r="Q3244" s="4"/>
      <c r="R3244" s="4"/>
      <c r="S3244" s="4"/>
      <c r="T3244" s="4"/>
      <c r="U3244" s="4"/>
      <c r="V3244" s="4"/>
      <c r="W3244" s="185"/>
      <c r="X3244" s="4"/>
      <c r="Y3244" s="4"/>
      <c r="Z3244" s="4"/>
      <c r="AA3244" s="4"/>
      <c r="AB3244" s="4"/>
      <c r="AC3244" s="4"/>
      <c r="AD3244" s="4"/>
      <c r="AE3244" s="236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5">
        <f ca="1">COUNTIFS(INDIRECT(Data!$J$2),"&lt;&gt;")</f>
        <v>0</v>
      </c>
      <c r="AQ3244" s="45">
        <f ca="1">COUNTIFS(INDIRECT(Data!$J$2),"P")</f>
        <v>0</v>
      </c>
      <c r="AR3244" s="45">
        <f ca="1">COUNTIFS(INDIRECT(Data!$J$2),"A")</f>
        <v>0</v>
      </c>
      <c r="AS3244" s="46">
        <f ca="1">COUNTIFS(INDIRECT(Data!$J$2),"L")</f>
        <v>0</v>
      </c>
      <c r="AT3244" s="47" t="str">
        <f ca="1">IFERROR(Attd_Sheet[[#This Row],[Classes Attended]]/Attd_Sheet[[#This Row],[Column1]],"")</f>
        <v/>
      </c>
      <c r="AU3244" s="26"/>
    </row>
    <row r="3245" spans="1:47" hidden="1" x14ac:dyDescent="0.25">
      <c r="A3245" s="42">
        <f>COUNTIFS(Attd_Sheet[Student ID],Attd_Sheet[[#This Row],[Student ID]])</f>
        <v>0</v>
      </c>
      <c r="B3245" s="13"/>
      <c r="C3245" s="13"/>
      <c r="D3245" s="76"/>
      <c r="E3245" s="75"/>
      <c r="F3245" s="15"/>
      <c r="G3245" s="78"/>
      <c r="H3245" s="15"/>
      <c r="I3245" s="15"/>
      <c r="J3245" s="77"/>
      <c r="K3245" s="4"/>
      <c r="L3245" s="4"/>
      <c r="M3245" s="4"/>
      <c r="N3245" s="185"/>
      <c r="O3245" s="4"/>
      <c r="P3245" s="4"/>
      <c r="Q3245" s="4"/>
      <c r="R3245" s="4"/>
      <c r="S3245" s="4"/>
      <c r="T3245" s="4"/>
      <c r="U3245" s="4"/>
      <c r="V3245" s="4"/>
      <c r="W3245" s="185"/>
      <c r="X3245" s="4"/>
      <c r="Y3245" s="4"/>
      <c r="Z3245" s="4"/>
      <c r="AA3245" s="4"/>
      <c r="AB3245" s="4"/>
      <c r="AC3245" s="4"/>
      <c r="AD3245" s="4"/>
      <c r="AE3245" s="236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5">
        <f ca="1">COUNTIFS(INDIRECT(Data!$J$2),"&lt;&gt;")</f>
        <v>0</v>
      </c>
      <c r="AQ3245" s="45">
        <f ca="1">COUNTIFS(INDIRECT(Data!$J$2),"P")</f>
        <v>0</v>
      </c>
      <c r="AR3245" s="45">
        <f ca="1">COUNTIFS(INDIRECT(Data!$J$2),"A")</f>
        <v>0</v>
      </c>
      <c r="AS3245" s="46">
        <f ca="1">COUNTIFS(INDIRECT(Data!$J$2),"L")</f>
        <v>0</v>
      </c>
      <c r="AT3245" s="47" t="str">
        <f ca="1">IFERROR(Attd_Sheet[[#This Row],[Classes Attended]]/Attd_Sheet[[#This Row],[Column1]],"")</f>
        <v/>
      </c>
      <c r="AU3245" s="26"/>
    </row>
    <row r="3246" spans="1:47" hidden="1" x14ac:dyDescent="0.25">
      <c r="A3246" s="42">
        <f>COUNTIFS(Attd_Sheet[Student ID],Attd_Sheet[[#This Row],[Student ID]])</f>
        <v>0</v>
      </c>
      <c r="B3246" s="13"/>
      <c r="C3246" s="13"/>
      <c r="D3246" s="76"/>
      <c r="E3246" s="75"/>
      <c r="F3246" s="15"/>
      <c r="G3246" s="78"/>
      <c r="H3246" s="15"/>
      <c r="I3246" s="15"/>
      <c r="J3246" s="77"/>
      <c r="K3246" s="4"/>
      <c r="L3246" s="4"/>
      <c r="M3246" s="4"/>
      <c r="N3246" s="185"/>
      <c r="O3246" s="4"/>
      <c r="P3246" s="4"/>
      <c r="Q3246" s="4"/>
      <c r="R3246" s="4"/>
      <c r="S3246" s="4"/>
      <c r="T3246" s="4"/>
      <c r="U3246" s="4"/>
      <c r="V3246" s="4"/>
      <c r="W3246" s="185"/>
      <c r="X3246" s="4"/>
      <c r="Y3246" s="4"/>
      <c r="Z3246" s="4"/>
      <c r="AA3246" s="4"/>
      <c r="AB3246" s="4"/>
      <c r="AC3246" s="4"/>
      <c r="AD3246" s="4"/>
      <c r="AE3246" s="236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5">
        <f ca="1">COUNTIFS(INDIRECT(Data!$J$2),"&lt;&gt;")</f>
        <v>0</v>
      </c>
      <c r="AQ3246" s="45">
        <f ca="1">COUNTIFS(INDIRECT(Data!$J$2),"P")</f>
        <v>0</v>
      </c>
      <c r="AR3246" s="45">
        <f ca="1">COUNTIFS(INDIRECT(Data!$J$2),"A")</f>
        <v>0</v>
      </c>
      <c r="AS3246" s="46">
        <f ca="1">COUNTIFS(INDIRECT(Data!$J$2),"L")</f>
        <v>0</v>
      </c>
      <c r="AT3246" s="47" t="str">
        <f ca="1">IFERROR(Attd_Sheet[[#This Row],[Classes Attended]]/Attd_Sheet[[#This Row],[Column1]],"")</f>
        <v/>
      </c>
      <c r="AU3246" s="26"/>
    </row>
    <row r="3247" spans="1:47" hidden="1" x14ac:dyDescent="0.25">
      <c r="A3247" s="42">
        <f>COUNTIFS(Attd_Sheet[Student ID],Attd_Sheet[[#This Row],[Student ID]])</f>
        <v>0</v>
      </c>
      <c r="B3247" s="13"/>
      <c r="C3247" s="13"/>
      <c r="D3247" s="76"/>
      <c r="E3247" s="75"/>
      <c r="F3247" s="15"/>
      <c r="G3247" s="78"/>
      <c r="H3247" s="15"/>
      <c r="I3247" s="15"/>
      <c r="J3247" s="77"/>
      <c r="K3247" s="4"/>
      <c r="L3247" s="4"/>
      <c r="M3247" s="4"/>
      <c r="N3247" s="185"/>
      <c r="O3247" s="4"/>
      <c r="P3247" s="4"/>
      <c r="Q3247" s="4"/>
      <c r="R3247" s="4"/>
      <c r="S3247" s="4"/>
      <c r="T3247" s="4"/>
      <c r="U3247" s="4"/>
      <c r="V3247" s="4"/>
      <c r="W3247" s="185"/>
      <c r="X3247" s="4"/>
      <c r="Y3247" s="4"/>
      <c r="Z3247" s="4"/>
      <c r="AA3247" s="4"/>
      <c r="AB3247" s="4"/>
      <c r="AC3247" s="4"/>
      <c r="AD3247" s="4"/>
      <c r="AE3247" s="236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5">
        <f ca="1">COUNTIFS(INDIRECT(Data!$J$2),"&lt;&gt;")</f>
        <v>0</v>
      </c>
      <c r="AQ3247" s="45">
        <f ca="1">COUNTIFS(INDIRECT(Data!$J$2),"P")</f>
        <v>0</v>
      </c>
      <c r="AR3247" s="45">
        <f ca="1">COUNTIFS(INDIRECT(Data!$J$2),"A")</f>
        <v>0</v>
      </c>
      <c r="AS3247" s="46">
        <f ca="1">COUNTIFS(INDIRECT(Data!$J$2),"L")</f>
        <v>0</v>
      </c>
      <c r="AT3247" s="47" t="str">
        <f ca="1">IFERROR(Attd_Sheet[[#This Row],[Classes Attended]]/Attd_Sheet[[#This Row],[Column1]],"")</f>
        <v/>
      </c>
      <c r="AU3247" s="26"/>
    </row>
    <row r="3248" spans="1:47" hidden="1" x14ac:dyDescent="0.25">
      <c r="A3248" s="42">
        <f>COUNTIFS(Attd_Sheet[Student ID],Attd_Sheet[[#This Row],[Student ID]])</f>
        <v>0</v>
      </c>
      <c r="B3248" s="13"/>
      <c r="C3248" s="13"/>
      <c r="D3248" s="76"/>
      <c r="E3248" s="75"/>
      <c r="F3248" s="15"/>
      <c r="G3248" s="78"/>
      <c r="H3248" s="15"/>
      <c r="I3248" s="15"/>
      <c r="J3248" s="77"/>
      <c r="K3248" s="4"/>
      <c r="L3248" s="4"/>
      <c r="M3248" s="4"/>
      <c r="N3248" s="185"/>
      <c r="O3248" s="4"/>
      <c r="P3248" s="4"/>
      <c r="Q3248" s="4"/>
      <c r="R3248" s="4"/>
      <c r="S3248" s="4"/>
      <c r="T3248" s="4"/>
      <c r="U3248" s="4"/>
      <c r="V3248" s="4"/>
      <c r="W3248" s="185"/>
      <c r="X3248" s="4"/>
      <c r="Y3248" s="4"/>
      <c r="Z3248" s="4"/>
      <c r="AA3248" s="4"/>
      <c r="AB3248" s="4"/>
      <c r="AC3248" s="4"/>
      <c r="AD3248" s="4"/>
      <c r="AE3248" s="236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5">
        <f ca="1">COUNTIFS(INDIRECT(Data!$J$2),"&lt;&gt;")</f>
        <v>0</v>
      </c>
      <c r="AQ3248" s="45">
        <f ca="1">COUNTIFS(INDIRECT(Data!$J$2),"P")</f>
        <v>0</v>
      </c>
      <c r="AR3248" s="45">
        <f ca="1">COUNTIFS(INDIRECT(Data!$J$2),"A")</f>
        <v>0</v>
      </c>
      <c r="AS3248" s="46">
        <f ca="1">COUNTIFS(INDIRECT(Data!$J$2),"L")</f>
        <v>0</v>
      </c>
      <c r="AT3248" s="47" t="str">
        <f ca="1">IFERROR(Attd_Sheet[[#This Row],[Classes Attended]]/Attd_Sheet[[#This Row],[Column1]],"")</f>
        <v/>
      </c>
      <c r="AU3248" s="26"/>
    </row>
    <row r="3249" spans="1:47" hidden="1" x14ac:dyDescent="0.25">
      <c r="A3249" s="42">
        <f>COUNTIFS(Attd_Sheet[Student ID],Attd_Sheet[[#This Row],[Student ID]])</f>
        <v>0</v>
      </c>
      <c r="B3249" s="13"/>
      <c r="C3249" s="13"/>
      <c r="D3249" s="76"/>
      <c r="E3249" s="75"/>
      <c r="F3249" s="15"/>
      <c r="G3249" s="78"/>
      <c r="H3249" s="15"/>
      <c r="I3249" s="15"/>
      <c r="J3249" s="77"/>
      <c r="K3249" s="4"/>
      <c r="L3249" s="4"/>
      <c r="M3249" s="4"/>
      <c r="N3249" s="185"/>
      <c r="O3249" s="4"/>
      <c r="P3249" s="4"/>
      <c r="Q3249" s="4"/>
      <c r="R3249" s="4"/>
      <c r="S3249" s="4"/>
      <c r="T3249" s="4"/>
      <c r="U3249" s="4"/>
      <c r="V3249" s="4"/>
      <c r="W3249" s="185"/>
      <c r="X3249" s="4"/>
      <c r="Y3249" s="4"/>
      <c r="Z3249" s="4"/>
      <c r="AA3249" s="4"/>
      <c r="AB3249" s="4"/>
      <c r="AC3249" s="4"/>
      <c r="AD3249" s="4"/>
      <c r="AE3249" s="236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5">
        <f ca="1">COUNTIFS(INDIRECT(Data!$J$2),"&lt;&gt;")</f>
        <v>0</v>
      </c>
      <c r="AQ3249" s="45">
        <f ca="1">COUNTIFS(INDIRECT(Data!$J$2),"P")</f>
        <v>0</v>
      </c>
      <c r="AR3249" s="45">
        <f ca="1">COUNTIFS(INDIRECT(Data!$J$2),"A")</f>
        <v>0</v>
      </c>
      <c r="AS3249" s="46">
        <f ca="1">COUNTIFS(INDIRECT(Data!$J$2),"L")</f>
        <v>0</v>
      </c>
      <c r="AT3249" s="47" t="str">
        <f ca="1">IFERROR(Attd_Sheet[[#This Row],[Classes Attended]]/Attd_Sheet[[#This Row],[Column1]],"")</f>
        <v/>
      </c>
      <c r="AU3249" s="26"/>
    </row>
    <row r="3250" spans="1:47" hidden="1" x14ac:dyDescent="0.25">
      <c r="A3250" s="42">
        <f>COUNTIFS(Attd_Sheet[Student ID],Attd_Sheet[[#This Row],[Student ID]])</f>
        <v>0</v>
      </c>
      <c r="B3250" s="13"/>
      <c r="C3250" s="13"/>
      <c r="D3250" s="76"/>
      <c r="E3250" s="75"/>
      <c r="F3250" s="15"/>
      <c r="G3250" s="78"/>
      <c r="H3250" s="15"/>
      <c r="I3250" s="15"/>
      <c r="J3250" s="77"/>
      <c r="K3250" s="4"/>
      <c r="L3250" s="4"/>
      <c r="M3250" s="4"/>
      <c r="N3250" s="185"/>
      <c r="O3250" s="4"/>
      <c r="P3250" s="4"/>
      <c r="Q3250" s="4"/>
      <c r="R3250" s="4"/>
      <c r="S3250" s="4"/>
      <c r="T3250" s="4"/>
      <c r="U3250" s="4"/>
      <c r="V3250" s="4"/>
      <c r="W3250" s="185"/>
      <c r="X3250" s="4"/>
      <c r="Y3250" s="4"/>
      <c r="Z3250" s="4"/>
      <c r="AA3250" s="4"/>
      <c r="AB3250" s="4"/>
      <c r="AC3250" s="4"/>
      <c r="AD3250" s="4"/>
      <c r="AE3250" s="236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5">
        <f ca="1">COUNTIFS(INDIRECT(Data!$J$2),"&lt;&gt;")</f>
        <v>0</v>
      </c>
      <c r="AQ3250" s="45">
        <f ca="1">COUNTIFS(INDIRECT(Data!$J$2),"P")</f>
        <v>0</v>
      </c>
      <c r="AR3250" s="45">
        <f ca="1">COUNTIFS(INDIRECT(Data!$J$2),"A")</f>
        <v>0</v>
      </c>
      <c r="AS3250" s="46">
        <f ca="1">COUNTIFS(INDIRECT(Data!$J$2),"L")</f>
        <v>0</v>
      </c>
      <c r="AT3250" s="47" t="str">
        <f ca="1">IFERROR(Attd_Sheet[[#This Row],[Classes Attended]]/Attd_Sheet[[#This Row],[Column1]],"")</f>
        <v/>
      </c>
      <c r="AU3250" s="26"/>
    </row>
    <row r="3251" spans="1:47" hidden="1" x14ac:dyDescent="0.25">
      <c r="A3251" s="42">
        <f>COUNTIFS(Attd_Sheet[Student ID],Attd_Sheet[[#This Row],[Student ID]])</f>
        <v>0</v>
      </c>
      <c r="B3251" s="13"/>
      <c r="C3251" s="13"/>
      <c r="D3251" s="76"/>
      <c r="E3251" s="75"/>
      <c r="F3251" s="15"/>
      <c r="G3251" s="78"/>
      <c r="H3251" s="15"/>
      <c r="I3251" s="15"/>
      <c r="J3251" s="77"/>
      <c r="K3251" s="4"/>
      <c r="L3251" s="4"/>
      <c r="M3251" s="4"/>
      <c r="N3251" s="185"/>
      <c r="O3251" s="4"/>
      <c r="P3251" s="4"/>
      <c r="Q3251" s="4"/>
      <c r="R3251" s="4"/>
      <c r="S3251" s="4"/>
      <c r="T3251" s="4"/>
      <c r="U3251" s="4"/>
      <c r="V3251" s="4"/>
      <c r="W3251" s="185"/>
      <c r="X3251" s="4"/>
      <c r="Y3251" s="4"/>
      <c r="Z3251" s="4"/>
      <c r="AA3251" s="4"/>
      <c r="AB3251" s="4"/>
      <c r="AC3251" s="4"/>
      <c r="AD3251" s="4"/>
      <c r="AE3251" s="236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5">
        <f ca="1">COUNTIFS(INDIRECT(Data!$J$2),"&lt;&gt;")</f>
        <v>0</v>
      </c>
      <c r="AQ3251" s="45">
        <f ca="1">COUNTIFS(INDIRECT(Data!$J$2),"P")</f>
        <v>0</v>
      </c>
      <c r="AR3251" s="45">
        <f ca="1">COUNTIFS(INDIRECT(Data!$J$2),"A")</f>
        <v>0</v>
      </c>
      <c r="AS3251" s="46">
        <f ca="1">COUNTIFS(INDIRECT(Data!$J$2),"L")</f>
        <v>0</v>
      </c>
      <c r="AT3251" s="47" t="str">
        <f ca="1">IFERROR(Attd_Sheet[[#This Row],[Classes Attended]]/Attd_Sheet[[#This Row],[Column1]],"")</f>
        <v/>
      </c>
      <c r="AU3251" s="26"/>
    </row>
    <row r="3252" spans="1:47" hidden="1" x14ac:dyDescent="0.25">
      <c r="A3252" s="42">
        <f>COUNTIFS(Attd_Sheet[Student ID],Attd_Sheet[[#This Row],[Student ID]])</f>
        <v>0</v>
      </c>
      <c r="B3252" s="13"/>
      <c r="C3252" s="13"/>
      <c r="D3252" s="76"/>
      <c r="E3252" s="75"/>
      <c r="F3252" s="15"/>
      <c r="G3252" s="78"/>
      <c r="H3252" s="15"/>
      <c r="I3252" s="15"/>
      <c r="J3252" s="77"/>
      <c r="K3252" s="4"/>
      <c r="L3252" s="4"/>
      <c r="M3252" s="4"/>
      <c r="N3252" s="185"/>
      <c r="O3252" s="4"/>
      <c r="P3252" s="4"/>
      <c r="Q3252" s="4"/>
      <c r="R3252" s="4"/>
      <c r="S3252" s="4"/>
      <c r="T3252" s="4"/>
      <c r="U3252" s="4"/>
      <c r="V3252" s="4"/>
      <c r="W3252" s="185"/>
      <c r="X3252" s="4"/>
      <c r="Y3252" s="4"/>
      <c r="Z3252" s="4"/>
      <c r="AA3252" s="4"/>
      <c r="AB3252" s="4"/>
      <c r="AC3252" s="4"/>
      <c r="AD3252" s="4"/>
      <c r="AE3252" s="236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5">
        <f ca="1">COUNTIFS(INDIRECT(Data!$J$2),"&lt;&gt;")</f>
        <v>0</v>
      </c>
      <c r="AQ3252" s="45">
        <f ca="1">COUNTIFS(INDIRECT(Data!$J$2),"P")</f>
        <v>0</v>
      </c>
      <c r="AR3252" s="45">
        <f ca="1">COUNTIFS(INDIRECT(Data!$J$2),"A")</f>
        <v>0</v>
      </c>
      <c r="AS3252" s="46">
        <f ca="1">COUNTIFS(INDIRECT(Data!$J$2),"L")</f>
        <v>0</v>
      </c>
      <c r="AT3252" s="47" t="str">
        <f ca="1">IFERROR(Attd_Sheet[[#This Row],[Classes Attended]]/Attd_Sheet[[#This Row],[Column1]],"")</f>
        <v/>
      </c>
      <c r="AU3252" s="26"/>
    </row>
    <row r="3253" spans="1:47" hidden="1" x14ac:dyDescent="0.25">
      <c r="A3253" s="42">
        <f>COUNTIFS(Attd_Sheet[Student ID],Attd_Sheet[[#This Row],[Student ID]])</f>
        <v>0</v>
      </c>
      <c r="B3253" s="13"/>
      <c r="C3253" s="13"/>
      <c r="D3253" s="76"/>
      <c r="E3253" s="75"/>
      <c r="F3253" s="15"/>
      <c r="G3253" s="78"/>
      <c r="H3253" s="15"/>
      <c r="I3253" s="15"/>
      <c r="J3253" s="77"/>
      <c r="K3253" s="4"/>
      <c r="L3253" s="4"/>
      <c r="M3253" s="4"/>
      <c r="N3253" s="185"/>
      <c r="O3253" s="4"/>
      <c r="P3253" s="4"/>
      <c r="Q3253" s="4"/>
      <c r="R3253" s="4"/>
      <c r="S3253" s="4"/>
      <c r="T3253" s="4"/>
      <c r="U3253" s="4"/>
      <c r="V3253" s="4"/>
      <c r="W3253" s="185"/>
      <c r="X3253" s="4"/>
      <c r="Y3253" s="4"/>
      <c r="Z3253" s="4"/>
      <c r="AA3253" s="4"/>
      <c r="AB3253" s="4"/>
      <c r="AC3253" s="4"/>
      <c r="AD3253" s="4"/>
      <c r="AE3253" s="236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5">
        <f ca="1">COUNTIFS(INDIRECT(Data!$J$2),"&lt;&gt;")</f>
        <v>0</v>
      </c>
      <c r="AQ3253" s="45">
        <f ca="1">COUNTIFS(INDIRECT(Data!$J$2),"P")</f>
        <v>0</v>
      </c>
      <c r="AR3253" s="45">
        <f ca="1">COUNTIFS(INDIRECT(Data!$J$2),"A")</f>
        <v>0</v>
      </c>
      <c r="AS3253" s="46">
        <f ca="1">COUNTIFS(INDIRECT(Data!$J$2),"L")</f>
        <v>0</v>
      </c>
      <c r="AT3253" s="47" t="str">
        <f ca="1">IFERROR(Attd_Sheet[[#This Row],[Classes Attended]]/Attd_Sheet[[#This Row],[Column1]],"")</f>
        <v/>
      </c>
      <c r="AU3253" s="26"/>
    </row>
    <row r="3254" spans="1:47" hidden="1" x14ac:dyDescent="0.25">
      <c r="A3254" s="42">
        <f>COUNTIFS(Attd_Sheet[Student ID],Attd_Sheet[[#This Row],[Student ID]])</f>
        <v>0</v>
      </c>
      <c r="B3254" s="13"/>
      <c r="C3254" s="13"/>
      <c r="D3254" s="76"/>
      <c r="E3254" s="75"/>
      <c r="F3254" s="15"/>
      <c r="G3254" s="78"/>
      <c r="H3254" s="15"/>
      <c r="I3254" s="15"/>
      <c r="J3254" s="77"/>
      <c r="K3254" s="4"/>
      <c r="L3254" s="4"/>
      <c r="M3254" s="4"/>
      <c r="N3254" s="185"/>
      <c r="O3254" s="4"/>
      <c r="P3254" s="4"/>
      <c r="Q3254" s="4"/>
      <c r="R3254" s="4"/>
      <c r="S3254" s="4"/>
      <c r="T3254" s="4"/>
      <c r="U3254" s="4"/>
      <c r="V3254" s="4"/>
      <c r="W3254" s="185"/>
      <c r="X3254" s="4"/>
      <c r="Y3254" s="4"/>
      <c r="Z3254" s="4"/>
      <c r="AA3254" s="4"/>
      <c r="AB3254" s="4"/>
      <c r="AC3254" s="4"/>
      <c r="AD3254" s="4"/>
      <c r="AE3254" s="236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5">
        <f ca="1">COUNTIFS(INDIRECT(Data!$J$2),"&lt;&gt;")</f>
        <v>0</v>
      </c>
      <c r="AQ3254" s="45">
        <f ca="1">COUNTIFS(INDIRECT(Data!$J$2),"P")</f>
        <v>0</v>
      </c>
      <c r="AR3254" s="45">
        <f ca="1">COUNTIFS(INDIRECT(Data!$J$2),"A")</f>
        <v>0</v>
      </c>
      <c r="AS3254" s="46">
        <f ca="1">COUNTIFS(INDIRECT(Data!$J$2),"L")</f>
        <v>0</v>
      </c>
      <c r="AT3254" s="47" t="str">
        <f ca="1">IFERROR(Attd_Sheet[[#This Row],[Classes Attended]]/Attd_Sheet[[#This Row],[Column1]],"")</f>
        <v/>
      </c>
      <c r="AU3254" s="26"/>
    </row>
    <row r="3255" spans="1:47" hidden="1" x14ac:dyDescent="0.25">
      <c r="A3255" s="42">
        <f>COUNTIFS(Attd_Sheet[Student ID],Attd_Sheet[[#This Row],[Student ID]])</f>
        <v>0</v>
      </c>
      <c r="B3255" s="13"/>
      <c r="C3255" s="13"/>
      <c r="D3255" s="76"/>
      <c r="E3255" s="75"/>
      <c r="F3255" s="15"/>
      <c r="G3255" s="78"/>
      <c r="H3255" s="15"/>
      <c r="I3255" s="15"/>
      <c r="J3255" s="77"/>
      <c r="K3255" s="4"/>
      <c r="L3255" s="4"/>
      <c r="M3255" s="4"/>
      <c r="N3255" s="185"/>
      <c r="O3255" s="4"/>
      <c r="P3255" s="4"/>
      <c r="Q3255" s="4"/>
      <c r="R3255" s="4"/>
      <c r="S3255" s="4"/>
      <c r="T3255" s="4"/>
      <c r="U3255" s="4"/>
      <c r="V3255" s="4"/>
      <c r="W3255" s="185"/>
      <c r="X3255" s="4"/>
      <c r="Y3255" s="4"/>
      <c r="Z3255" s="4"/>
      <c r="AA3255" s="4"/>
      <c r="AB3255" s="4"/>
      <c r="AC3255" s="4"/>
      <c r="AD3255" s="4"/>
      <c r="AE3255" s="236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5">
        <f ca="1">COUNTIFS(INDIRECT(Data!$J$2),"&lt;&gt;")</f>
        <v>0</v>
      </c>
      <c r="AQ3255" s="45">
        <f ca="1">COUNTIFS(INDIRECT(Data!$J$2),"P")</f>
        <v>0</v>
      </c>
      <c r="AR3255" s="45">
        <f ca="1">COUNTIFS(INDIRECT(Data!$J$2),"A")</f>
        <v>0</v>
      </c>
      <c r="AS3255" s="46">
        <f ca="1">COUNTIFS(INDIRECT(Data!$J$2),"L")</f>
        <v>0</v>
      </c>
      <c r="AT3255" s="47" t="str">
        <f ca="1">IFERROR(Attd_Sheet[[#This Row],[Classes Attended]]/Attd_Sheet[[#This Row],[Column1]],"")</f>
        <v/>
      </c>
      <c r="AU3255" s="26"/>
    </row>
    <row r="3256" spans="1:47" hidden="1" x14ac:dyDescent="0.25">
      <c r="A3256" s="42">
        <f>COUNTIFS(Attd_Sheet[Student ID],Attd_Sheet[[#This Row],[Student ID]])</f>
        <v>0</v>
      </c>
      <c r="B3256" s="13"/>
      <c r="C3256" s="13"/>
      <c r="D3256" s="76"/>
      <c r="E3256" s="75"/>
      <c r="F3256" s="15"/>
      <c r="G3256" s="78"/>
      <c r="H3256" s="15"/>
      <c r="I3256" s="15"/>
      <c r="J3256" s="77"/>
      <c r="K3256" s="4"/>
      <c r="L3256" s="4"/>
      <c r="M3256" s="4"/>
      <c r="N3256" s="185"/>
      <c r="O3256" s="4"/>
      <c r="P3256" s="4"/>
      <c r="Q3256" s="4"/>
      <c r="R3256" s="4"/>
      <c r="S3256" s="4"/>
      <c r="T3256" s="4"/>
      <c r="U3256" s="4"/>
      <c r="V3256" s="4"/>
      <c r="W3256" s="185"/>
      <c r="X3256" s="4"/>
      <c r="Y3256" s="4"/>
      <c r="Z3256" s="4"/>
      <c r="AA3256" s="4"/>
      <c r="AB3256" s="4"/>
      <c r="AC3256" s="4"/>
      <c r="AD3256" s="4"/>
      <c r="AE3256" s="236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5">
        <f ca="1">COUNTIFS(INDIRECT(Data!$J$2),"&lt;&gt;")</f>
        <v>0</v>
      </c>
      <c r="AQ3256" s="45">
        <f ca="1">COUNTIFS(INDIRECT(Data!$J$2),"P")</f>
        <v>0</v>
      </c>
      <c r="AR3256" s="45">
        <f ca="1">COUNTIFS(INDIRECT(Data!$J$2),"A")</f>
        <v>0</v>
      </c>
      <c r="AS3256" s="46">
        <f ca="1">COUNTIFS(INDIRECT(Data!$J$2),"L")</f>
        <v>0</v>
      </c>
      <c r="AT3256" s="47" t="str">
        <f ca="1">IFERROR(Attd_Sheet[[#This Row],[Classes Attended]]/Attd_Sheet[[#This Row],[Column1]],"")</f>
        <v/>
      </c>
      <c r="AU3256" s="26"/>
    </row>
    <row r="3257" spans="1:47" hidden="1" x14ac:dyDescent="0.25">
      <c r="A3257" s="42">
        <f>COUNTIFS(Attd_Sheet[Student ID],Attd_Sheet[[#This Row],[Student ID]])</f>
        <v>0</v>
      </c>
      <c r="B3257" s="13"/>
      <c r="C3257" s="13"/>
      <c r="D3257" s="76"/>
      <c r="E3257" s="75"/>
      <c r="F3257" s="15"/>
      <c r="G3257" s="78"/>
      <c r="H3257" s="15"/>
      <c r="I3257" s="15"/>
      <c r="J3257" s="77"/>
      <c r="K3257" s="4"/>
      <c r="L3257" s="4"/>
      <c r="M3257" s="4"/>
      <c r="N3257" s="185"/>
      <c r="O3257" s="4"/>
      <c r="P3257" s="4"/>
      <c r="Q3257" s="4"/>
      <c r="R3257" s="4"/>
      <c r="S3257" s="4"/>
      <c r="T3257" s="4"/>
      <c r="U3257" s="4"/>
      <c r="V3257" s="4"/>
      <c r="W3257" s="185"/>
      <c r="X3257" s="4"/>
      <c r="Y3257" s="4"/>
      <c r="Z3257" s="4"/>
      <c r="AA3257" s="4"/>
      <c r="AB3257" s="4"/>
      <c r="AC3257" s="4"/>
      <c r="AD3257" s="4"/>
      <c r="AE3257" s="236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5">
        <f ca="1">COUNTIFS(INDIRECT(Data!$J$2),"&lt;&gt;")</f>
        <v>0</v>
      </c>
      <c r="AQ3257" s="45">
        <f ca="1">COUNTIFS(INDIRECT(Data!$J$2),"P")</f>
        <v>0</v>
      </c>
      <c r="AR3257" s="45">
        <f ca="1">COUNTIFS(INDIRECT(Data!$J$2),"A")</f>
        <v>0</v>
      </c>
      <c r="AS3257" s="46">
        <f ca="1">COUNTIFS(INDIRECT(Data!$J$2),"L")</f>
        <v>0</v>
      </c>
      <c r="AT3257" s="47" t="str">
        <f ca="1">IFERROR(Attd_Sheet[[#This Row],[Classes Attended]]/Attd_Sheet[[#This Row],[Column1]],"")</f>
        <v/>
      </c>
      <c r="AU3257" s="26"/>
    </row>
    <row r="3258" spans="1:47" hidden="1" x14ac:dyDescent="0.25">
      <c r="A3258" s="42">
        <f>COUNTIFS(Attd_Sheet[Student ID],Attd_Sheet[[#This Row],[Student ID]])</f>
        <v>0</v>
      </c>
      <c r="B3258" s="13"/>
      <c r="C3258" s="13"/>
      <c r="D3258" s="76"/>
      <c r="E3258" s="75"/>
      <c r="F3258" s="15"/>
      <c r="G3258" s="78"/>
      <c r="H3258" s="15"/>
      <c r="I3258" s="15"/>
      <c r="J3258" s="77"/>
      <c r="K3258" s="4"/>
      <c r="L3258" s="4"/>
      <c r="M3258" s="4"/>
      <c r="N3258" s="185"/>
      <c r="O3258" s="4"/>
      <c r="P3258" s="4"/>
      <c r="Q3258" s="4"/>
      <c r="R3258" s="4"/>
      <c r="S3258" s="4"/>
      <c r="T3258" s="4"/>
      <c r="U3258" s="4"/>
      <c r="V3258" s="4"/>
      <c r="W3258" s="185"/>
      <c r="X3258" s="4"/>
      <c r="Y3258" s="4"/>
      <c r="Z3258" s="4"/>
      <c r="AA3258" s="4"/>
      <c r="AB3258" s="4"/>
      <c r="AC3258" s="4"/>
      <c r="AD3258" s="4"/>
      <c r="AE3258" s="236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5">
        <f ca="1">COUNTIFS(INDIRECT(Data!$J$2),"&lt;&gt;")</f>
        <v>0</v>
      </c>
      <c r="AQ3258" s="45">
        <f ca="1">COUNTIFS(INDIRECT(Data!$J$2),"P")</f>
        <v>0</v>
      </c>
      <c r="AR3258" s="45">
        <f ca="1">COUNTIFS(INDIRECT(Data!$J$2),"A")</f>
        <v>0</v>
      </c>
      <c r="AS3258" s="46">
        <f ca="1">COUNTIFS(INDIRECT(Data!$J$2),"L")</f>
        <v>0</v>
      </c>
      <c r="AT3258" s="47" t="str">
        <f ca="1">IFERROR(Attd_Sheet[[#This Row],[Classes Attended]]/Attd_Sheet[[#This Row],[Column1]],"")</f>
        <v/>
      </c>
      <c r="AU3258" s="26"/>
    </row>
    <row r="3259" spans="1:47" hidden="1" x14ac:dyDescent="0.25">
      <c r="A3259" s="42">
        <f>COUNTIFS(Attd_Sheet[Student ID],Attd_Sheet[[#This Row],[Student ID]])</f>
        <v>0</v>
      </c>
      <c r="B3259" s="13"/>
      <c r="C3259" s="13"/>
      <c r="D3259" s="76"/>
      <c r="E3259" s="75"/>
      <c r="F3259" s="15"/>
      <c r="G3259" s="78"/>
      <c r="H3259" s="15"/>
      <c r="I3259" s="15"/>
      <c r="J3259" s="77"/>
      <c r="K3259" s="4"/>
      <c r="L3259" s="4"/>
      <c r="M3259" s="4"/>
      <c r="N3259" s="185"/>
      <c r="O3259" s="4"/>
      <c r="P3259" s="4"/>
      <c r="Q3259" s="4"/>
      <c r="R3259" s="4"/>
      <c r="S3259" s="4"/>
      <c r="T3259" s="4"/>
      <c r="U3259" s="4"/>
      <c r="V3259" s="4"/>
      <c r="W3259" s="185"/>
      <c r="X3259" s="4"/>
      <c r="Y3259" s="4"/>
      <c r="Z3259" s="4"/>
      <c r="AA3259" s="4"/>
      <c r="AB3259" s="4"/>
      <c r="AC3259" s="4"/>
      <c r="AD3259" s="4"/>
      <c r="AE3259" s="236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5">
        <f ca="1">COUNTIFS(INDIRECT(Data!$J$2),"&lt;&gt;")</f>
        <v>0</v>
      </c>
      <c r="AQ3259" s="45">
        <f ca="1">COUNTIFS(INDIRECT(Data!$J$2),"P")</f>
        <v>0</v>
      </c>
      <c r="AR3259" s="45">
        <f ca="1">COUNTIFS(INDIRECT(Data!$J$2),"A")</f>
        <v>0</v>
      </c>
      <c r="AS3259" s="46">
        <f ca="1">COUNTIFS(INDIRECT(Data!$J$2),"L")</f>
        <v>0</v>
      </c>
      <c r="AT3259" s="47" t="str">
        <f ca="1">IFERROR(Attd_Sheet[[#This Row],[Classes Attended]]/Attd_Sheet[[#This Row],[Column1]],"")</f>
        <v/>
      </c>
      <c r="AU3259" s="26"/>
    </row>
    <row r="3260" spans="1:47" hidden="1" x14ac:dyDescent="0.25">
      <c r="A3260" s="42">
        <f>COUNTIFS(Attd_Sheet[Student ID],Attd_Sheet[[#This Row],[Student ID]])</f>
        <v>0</v>
      </c>
      <c r="B3260" s="13"/>
      <c r="C3260" s="13"/>
      <c r="D3260" s="76"/>
      <c r="E3260" s="75"/>
      <c r="F3260" s="15"/>
      <c r="G3260" s="78"/>
      <c r="H3260" s="15"/>
      <c r="I3260" s="15"/>
      <c r="J3260" s="77"/>
      <c r="K3260" s="4"/>
      <c r="L3260" s="4"/>
      <c r="M3260" s="4"/>
      <c r="N3260" s="185"/>
      <c r="O3260" s="4"/>
      <c r="P3260" s="4"/>
      <c r="Q3260" s="4"/>
      <c r="R3260" s="4"/>
      <c r="S3260" s="4"/>
      <c r="T3260" s="4"/>
      <c r="U3260" s="4"/>
      <c r="V3260" s="4"/>
      <c r="W3260" s="185"/>
      <c r="X3260" s="4"/>
      <c r="Y3260" s="4"/>
      <c r="Z3260" s="4"/>
      <c r="AA3260" s="4"/>
      <c r="AB3260" s="4"/>
      <c r="AC3260" s="4"/>
      <c r="AD3260" s="4"/>
      <c r="AE3260" s="236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5">
        <f ca="1">COUNTIFS(INDIRECT(Data!$J$2),"&lt;&gt;")</f>
        <v>0</v>
      </c>
      <c r="AQ3260" s="45">
        <f ca="1">COUNTIFS(INDIRECT(Data!$J$2),"P")</f>
        <v>0</v>
      </c>
      <c r="AR3260" s="45">
        <f ca="1">COUNTIFS(INDIRECT(Data!$J$2),"A")</f>
        <v>0</v>
      </c>
      <c r="AS3260" s="46">
        <f ca="1">COUNTIFS(INDIRECT(Data!$J$2),"L")</f>
        <v>0</v>
      </c>
      <c r="AT3260" s="47" t="str">
        <f ca="1">IFERROR(Attd_Sheet[[#This Row],[Classes Attended]]/Attd_Sheet[[#This Row],[Column1]],"")</f>
        <v/>
      </c>
      <c r="AU3260" s="26"/>
    </row>
    <row r="3261" spans="1:47" hidden="1" x14ac:dyDescent="0.25">
      <c r="A3261" s="42">
        <f>COUNTIFS(Attd_Sheet[Student ID],Attd_Sheet[[#This Row],[Student ID]])</f>
        <v>0</v>
      </c>
      <c r="B3261" s="13"/>
      <c r="C3261" s="13"/>
      <c r="D3261" s="76"/>
      <c r="E3261" s="75"/>
      <c r="F3261" s="15"/>
      <c r="G3261" s="78"/>
      <c r="H3261" s="15"/>
      <c r="I3261" s="15"/>
      <c r="J3261" s="77"/>
      <c r="K3261" s="4"/>
      <c r="L3261" s="4"/>
      <c r="M3261" s="4"/>
      <c r="N3261" s="185"/>
      <c r="O3261" s="4"/>
      <c r="P3261" s="4"/>
      <c r="Q3261" s="4"/>
      <c r="R3261" s="4"/>
      <c r="S3261" s="4"/>
      <c r="T3261" s="4"/>
      <c r="U3261" s="4"/>
      <c r="V3261" s="4"/>
      <c r="W3261" s="185"/>
      <c r="X3261" s="4"/>
      <c r="Y3261" s="4"/>
      <c r="Z3261" s="4"/>
      <c r="AA3261" s="4"/>
      <c r="AB3261" s="4"/>
      <c r="AC3261" s="4"/>
      <c r="AD3261" s="4"/>
      <c r="AE3261" s="236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5">
        <f ca="1">COUNTIFS(INDIRECT(Data!$J$2),"&lt;&gt;")</f>
        <v>0</v>
      </c>
      <c r="AQ3261" s="45">
        <f ca="1">COUNTIFS(INDIRECT(Data!$J$2),"P")</f>
        <v>0</v>
      </c>
      <c r="AR3261" s="45">
        <f ca="1">COUNTIFS(INDIRECT(Data!$J$2),"A")</f>
        <v>0</v>
      </c>
      <c r="AS3261" s="46">
        <f ca="1">COUNTIFS(INDIRECT(Data!$J$2),"L")</f>
        <v>0</v>
      </c>
      <c r="AT3261" s="47" t="str">
        <f ca="1">IFERROR(Attd_Sheet[[#This Row],[Classes Attended]]/Attd_Sheet[[#This Row],[Column1]],"")</f>
        <v/>
      </c>
      <c r="AU3261" s="26"/>
    </row>
    <row r="3262" spans="1:47" hidden="1" x14ac:dyDescent="0.25">
      <c r="A3262" s="42">
        <f>COUNTIFS(Attd_Sheet[Student ID],Attd_Sheet[[#This Row],[Student ID]])</f>
        <v>0</v>
      </c>
      <c r="B3262" s="13"/>
      <c r="C3262" s="13"/>
      <c r="D3262" s="76"/>
      <c r="E3262" s="75"/>
      <c r="F3262" s="15"/>
      <c r="G3262" s="78"/>
      <c r="H3262" s="15"/>
      <c r="I3262" s="15"/>
      <c r="J3262" s="77"/>
      <c r="K3262" s="4"/>
      <c r="L3262" s="4"/>
      <c r="M3262" s="4"/>
      <c r="N3262" s="185"/>
      <c r="O3262" s="4"/>
      <c r="P3262" s="4"/>
      <c r="Q3262" s="4"/>
      <c r="R3262" s="4"/>
      <c r="S3262" s="4"/>
      <c r="T3262" s="4"/>
      <c r="U3262" s="4"/>
      <c r="V3262" s="4"/>
      <c r="W3262" s="185"/>
      <c r="X3262" s="4"/>
      <c r="Y3262" s="4"/>
      <c r="Z3262" s="4"/>
      <c r="AA3262" s="4"/>
      <c r="AB3262" s="4"/>
      <c r="AC3262" s="4"/>
      <c r="AD3262" s="4"/>
      <c r="AE3262" s="236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5">
        <f ca="1">COUNTIFS(INDIRECT(Data!$J$2),"&lt;&gt;")</f>
        <v>0</v>
      </c>
      <c r="AQ3262" s="45">
        <f ca="1">COUNTIFS(INDIRECT(Data!$J$2),"P")</f>
        <v>0</v>
      </c>
      <c r="AR3262" s="45">
        <f ca="1">COUNTIFS(INDIRECT(Data!$J$2),"A")</f>
        <v>0</v>
      </c>
      <c r="AS3262" s="46">
        <f ca="1">COUNTIFS(INDIRECT(Data!$J$2),"L")</f>
        <v>0</v>
      </c>
      <c r="AT3262" s="47" t="str">
        <f ca="1">IFERROR(Attd_Sheet[[#This Row],[Classes Attended]]/Attd_Sheet[[#This Row],[Column1]],"")</f>
        <v/>
      </c>
      <c r="AU3262" s="26"/>
    </row>
    <row r="3263" spans="1:47" hidden="1" x14ac:dyDescent="0.25">
      <c r="A3263" s="42">
        <f>COUNTIFS(Attd_Sheet[Student ID],Attd_Sheet[[#This Row],[Student ID]])</f>
        <v>0</v>
      </c>
      <c r="B3263" s="13"/>
      <c r="C3263" s="13"/>
      <c r="D3263" s="76"/>
      <c r="E3263" s="75"/>
      <c r="F3263" s="15"/>
      <c r="G3263" s="78"/>
      <c r="H3263" s="15"/>
      <c r="I3263" s="15"/>
      <c r="J3263" s="77"/>
      <c r="K3263" s="4"/>
      <c r="L3263" s="4"/>
      <c r="M3263" s="4"/>
      <c r="N3263" s="185"/>
      <c r="O3263" s="4"/>
      <c r="P3263" s="4"/>
      <c r="Q3263" s="4"/>
      <c r="R3263" s="4"/>
      <c r="S3263" s="4"/>
      <c r="T3263" s="4"/>
      <c r="U3263" s="4"/>
      <c r="V3263" s="4"/>
      <c r="W3263" s="185"/>
      <c r="X3263" s="4"/>
      <c r="Y3263" s="4"/>
      <c r="Z3263" s="4"/>
      <c r="AA3263" s="4"/>
      <c r="AB3263" s="4"/>
      <c r="AC3263" s="4"/>
      <c r="AD3263" s="4"/>
      <c r="AE3263" s="236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5">
        <f ca="1">COUNTIFS(INDIRECT(Data!$J$2),"&lt;&gt;")</f>
        <v>0</v>
      </c>
      <c r="AQ3263" s="45">
        <f ca="1">COUNTIFS(INDIRECT(Data!$J$2),"P")</f>
        <v>0</v>
      </c>
      <c r="AR3263" s="45">
        <f ca="1">COUNTIFS(INDIRECT(Data!$J$2),"A")</f>
        <v>0</v>
      </c>
      <c r="AS3263" s="46">
        <f ca="1">COUNTIFS(INDIRECT(Data!$J$2),"L")</f>
        <v>0</v>
      </c>
      <c r="AT3263" s="47" t="str">
        <f ca="1">IFERROR(Attd_Sheet[[#This Row],[Classes Attended]]/Attd_Sheet[[#This Row],[Column1]],"")</f>
        <v/>
      </c>
      <c r="AU3263" s="26"/>
    </row>
    <row r="3264" spans="1:47" hidden="1" x14ac:dyDescent="0.25">
      <c r="A3264" s="42">
        <f>COUNTIFS(Attd_Sheet[Student ID],Attd_Sheet[[#This Row],[Student ID]])</f>
        <v>0</v>
      </c>
      <c r="B3264" s="13"/>
      <c r="C3264" s="13"/>
      <c r="D3264" s="76"/>
      <c r="E3264" s="75"/>
      <c r="F3264" s="15"/>
      <c r="G3264" s="78"/>
      <c r="H3264" s="15"/>
      <c r="I3264" s="15"/>
      <c r="J3264" s="77"/>
      <c r="K3264" s="4"/>
      <c r="L3264" s="4"/>
      <c r="M3264" s="4"/>
      <c r="N3264" s="185"/>
      <c r="O3264" s="4"/>
      <c r="P3264" s="4"/>
      <c r="Q3264" s="4"/>
      <c r="R3264" s="4"/>
      <c r="S3264" s="4"/>
      <c r="T3264" s="4"/>
      <c r="U3264" s="4"/>
      <c r="V3264" s="4"/>
      <c r="W3264" s="185"/>
      <c r="X3264" s="4"/>
      <c r="Y3264" s="4"/>
      <c r="Z3264" s="4"/>
      <c r="AA3264" s="4"/>
      <c r="AB3264" s="4"/>
      <c r="AC3264" s="4"/>
      <c r="AD3264" s="4"/>
      <c r="AE3264" s="236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5">
        <f ca="1">COUNTIFS(INDIRECT(Data!$J$2),"&lt;&gt;")</f>
        <v>0</v>
      </c>
      <c r="AQ3264" s="45">
        <f ca="1">COUNTIFS(INDIRECT(Data!$J$2),"P")</f>
        <v>0</v>
      </c>
      <c r="AR3264" s="45">
        <f ca="1">COUNTIFS(INDIRECT(Data!$J$2),"A")</f>
        <v>0</v>
      </c>
      <c r="AS3264" s="46">
        <f ca="1">COUNTIFS(INDIRECT(Data!$J$2),"L")</f>
        <v>0</v>
      </c>
      <c r="AT3264" s="47" t="str">
        <f ca="1">IFERROR(Attd_Sheet[[#This Row],[Classes Attended]]/Attd_Sheet[[#This Row],[Column1]],"")</f>
        <v/>
      </c>
      <c r="AU3264" s="26"/>
    </row>
    <row r="3265" spans="1:47" hidden="1" x14ac:dyDescent="0.25">
      <c r="A3265" s="42">
        <f>COUNTIFS(Attd_Sheet[Student ID],Attd_Sheet[[#This Row],[Student ID]])</f>
        <v>0</v>
      </c>
      <c r="B3265" s="13"/>
      <c r="C3265" s="13"/>
      <c r="D3265" s="76"/>
      <c r="E3265" s="75"/>
      <c r="F3265" s="15"/>
      <c r="G3265" s="78"/>
      <c r="H3265" s="15"/>
      <c r="I3265" s="15"/>
      <c r="J3265" s="77"/>
      <c r="K3265" s="4"/>
      <c r="L3265" s="4"/>
      <c r="M3265" s="4"/>
      <c r="N3265" s="185"/>
      <c r="O3265" s="4"/>
      <c r="P3265" s="4"/>
      <c r="Q3265" s="4"/>
      <c r="R3265" s="4"/>
      <c r="S3265" s="4"/>
      <c r="T3265" s="4"/>
      <c r="U3265" s="4"/>
      <c r="V3265" s="4"/>
      <c r="W3265" s="185"/>
      <c r="X3265" s="4"/>
      <c r="Y3265" s="4"/>
      <c r="Z3265" s="4"/>
      <c r="AA3265" s="4"/>
      <c r="AB3265" s="4"/>
      <c r="AC3265" s="4"/>
      <c r="AD3265" s="4"/>
      <c r="AE3265" s="236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5">
        <f ca="1">COUNTIFS(INDIRECT(Data!$J$2),"&lt;&gt;")</f>
        <v>0</v>
      </c>
      <c r="AQ3265" s="45">
        <f ca="1">COUNTIFS(INDIRECT(Data!$J$2),"P")</f>
        <v>0</v>
      </c>
      <c r="AR3265" s="45">
        <f ca="1">COUNTIFS(INDIRECT(Data!$J$2),"A")</f>
        <v>0</v>
      </c>
      <c r="AS3265" s="46">
        <f ca="1">COUNTIFS(INDIRECT(Data!$J$2),"L")</f>
        <v>0</v>
      </c>
      <c r="AT3265" s="47" t="str">
        <f ca="1">IFERROR(Attd_Sheet[[#This Row],[Classes Attended]]/Attd_Sheet[[#This Row],[Column1]],"")</f>
        <v/>
      </c>
      <c r="AU3265" s="26"/>
    </row>
    <row r="3266" spans="1:47" hidden="1" x14ac:dyDescent="0.25">
      <c r="A3266" s="42">
        <f>COUNTIFS(Attd_Sheet[Student ID],Attd_Sheet[[#This Row],[Student ID]])</f>
        <v>0</v>
      </c>
      <c r="B3266" s="13"/>
      <c r="C3266" s="13"/>
      <c r="D3266" s="76"/>
      <c r="E3266" s="75"/>
      <c r="F3266" s="15"/>
      <c r="G3266" s="78"/>
      <c r="H3266" s="15"/>
      <c r="I3266" s="15"/>
      <c r="J3266" s="77"/>
      <c r="K3266" s="4"/>
      <c r="L3266" s="4"/>
      <c r="M3266" s="4"/>
      <c r="N3266" s="185"/>
      <c r="O3266" s="4"/>
      <c r="P3266" s="4"/>
      <c r="Q3266" s="4"/>
      <c r="R3266" s="4"/>
      <c r="S3266" s="4"/>
      <c r="T3266" s="4"/>
      <c r="U3266" s="4"/>
      <c r="V3266" s="4"/>
      <c r="W3266" s="185"/>
      <c r="X3266" s="4"/>
      <c r="Y3266" s="4"/>
      <c r="Z3266" s="4"/>
      <c r="AA3266" s="4"/>
      <c r="AB3266" s="4"/>
      <c r="AC3266" s="4"/>
      <c r="AD3266" s="4"/>
      <c r="AE3266" s="236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5">
        <f ca="1">COUNTIFS(INDIRECT(Data!$J$2),"&lt;&gt;")</f>
        <v>0</v>
      </c>
      <c r="AQ3266" s="45">
        <f ca="1">COUNTIFS(INDIRECT(Data!$J$2),"P")</f>
        <v>0</v>
      </c>
      <c r="AR3266" s="45">
        <f ca="1">COUNTIFS(INDIRECT(Data!$J$2),"A")</f>
        <v>0</v>
      </c>
      <c r="AS3266" s="46">
        <f ca="1">COUNTIFS(INDIRECT(Data!$J$2),"L")</f>
        <v>0</v>
      </c>
      <c r="AT3266" s="47" t="str">
        <f ca="1">IFERROR(Attd_Sheet[[#This Row],[Classes Attended]]/Attd_Sheet[[#This Row],[Column1]],"")</f>
        <v/>
      </c>
      <c r="AU3266" s="26"/>
    </row>
    <row r="3267" spans="1:47" hidden="1" x14ac:dyDescent="0.25">
      <c r="A3267" s="42">
        <f>COUNTIFS(Attd_Sheet[Student ID],Attd_Sheet[[#This Row],[Student ID]])</f>
        <v>0</v>
      </c>
      <c r="B3267" s="13"/>
      <c r="C3267" s="13"/>
      <c r="D3267" s="76"/>
      <c r="E3267" s="75"/>
      <c r="F3267" s="15"/>
      <c r="G3267" s="78"/>
      <c r="H3267" s="15"/>
      <c r="I3267" s="15"/>
      <c r="J3267" s="77"/>
      <c r="K3267" s="4"/>
      <c r="L3267" s="4"/>
      <c r="M3267" s="4"/>
      <c r="N3267" s="185"/>
      <c r="O3267" s="4"/>
      <c r="P3267" s="4"/>
      <c r="Q3267" s="4"/>
      <c r="R3267" s="4"/>
      <c r="S3267" s="4"/>
      <c r="T3267" s="4"/>
      <c r="U3267" s="4"/>
      <c r="V3267" s="4"/>
      <c r="W3267" s="185"/>
      <c r="X3267" s="4"/>
      <c r="Y3267" s="4"/>
      <c r="Z3267" s="4"/>
      <c r="AA3267" s="4"/>
      <c r="AB3267" s="4"/>
      <c r="AC3267" s="4"/>
      <c r="AD3267" s="4"/>
      <c r="AE3267" s="236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5">
        <f ca="1">COUNTIFS(INDIRECT(Data!$J$2),"&lt;&gt;")</f>
        <v>0</v>
      </c>
      <c r="AQ3267" s="45">
        <f ca="1">COUNTIFS(INDIRECT(Data!$J$2),"P")</f>
        <v>0</v>
      </c>
      <c r="AR3267" s="45">
        <f ca="1">COUNTIFS(INDIRECT(Data!$J$2),"A")</f>
        <v>0</v>
      </c>
      <c r="AS3267" s="46">
        <f ca="1">COUNTIFS(INDIRECT(Data!$J$2),"L")</f>
        <v>0</v>
      </c>
      <c r="AT3267" s="47" t="str">
        <f ca="1">IFERROR(Attd_Sheet[[#This Row],[Classes Attended]]/Attd_Sheet[[#This Row],[Column1]],"")</f>
        <v/>
      </c>
      <c r="AU3267" s="26"/>
    </row>
    <row r="3268" spans="1:47" hidden="1" x14ac:dyDescent="0.25">
      <c r="A3268" s="42">
        <f>COUNTIFS(Attd_Sheet[Student ID],Attd_Sheet[[#This Row],[Student ID]])</f>
        <v>0</v>
      </c>
      <c r="B3268" s="13"/>
      <c r="C3268" s="13"/>
      <c r="D3268" s="76"/>
      <c r="E3268" s="75"/>
      <c r="F3268" s="15"/>
      <c r="G3268" s="78"/>
      <c r="H3268" s="15"/>
      <c r="I3268" s="15"/>
      <c r="J3268" s="77"/>
      <c r="K3268" s="4"/>
      <c r="L3268" s="4"/>
      <c r="M3268" s="4"/>
      <c r="N3268" s="185"/>
      <c r="O3268" s="4"/>
      <c r="P3268" s="4"/>
      <c r="Q3268" s="4"/>
      <c r="R3268" s="4"/>
      <c r="S3268" s="4"/>
      <c r="T3268" s="4"/>
      <c r="U3268" s="4"/>
      <c r="V3268" s="4"/>
      <c r="W3268" s="185"/>
      <c r="X3268" s="4"/>
      <c r="Y3268" s="4"/>
      <c r="Z3268" s="4"/>
      <c r="AA3268" s="4"/>
      <c r="AB3268" s="4"/>
      <c r="AC3268" s="4"/>
      <c r="AD3268" s="4"/>
      <c r="AE3268" s="236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5">
        <f ca="1">COUNTIFS(INDIRECT(Data!$J$2),"&lt;&gt;")</f>
        <v>0</v>
      </c>
      <c r="AQ3268" s="45">
        <f ca="1">COUNTIFS(INDIRECT(Data!$J$2),"P")</f>
        <v>0</v>
      </c>
      <c r="AR3268" s="45">
        <f ca="1">COUNTIFS(INDIRECT(Data!$J$2),"A")</f>
        <v>0</v>
      </c>
      <c r="AS3268" s="46">
        <f ca="1">COUNTIFS(INDIRECT(Data!$J$2),"L")</f>
        <v>0</v>
      </c>
      <c r="AT3268" s="47" t="str">
        <f ca="1">IFERROR(Attd_Sheet[[#This Row],[Classes Attended]]/Attd_Sheet[[#This Row],[Column1]],"")</f>
        <v/>
      </c>
      <c r="AU3268" s="26"/>
    </row>
    <row r="3269" spans="1:47" hidden="1" x14ac:dyDescent="0.25">
      <c r="A3269" s="42">
        <f>COUNTIFS(Attd_Sheet[Student ID],Attd_Sheet[[#This Row],[Student ID]])</f>
        <v>0</v>
      </c>
      <c r="B3269" s="13"/>
      <c r="C3269" s="13"/>
      <c r="D3269" s="76"/>
      <c r="E3269" s="75"/>
      <c r="F3269" s="15"/>
      <c r="G3269" s="78"/>
      <c r="H3269" s="15"/>
      <c r="I3269" s="15"/>
      <c r="J3269" s="77"/>
      <c r="K3269" s="4"/>
      <c r="L3269" s="4"/>
      <c r="M3269" s="4"/>
      <c r="N3269" s="185"/>
      <c r="O3269" s="4"/>
      <c r="P3269" s="4"/>
      <c r="Q3269" s="4"/>
      <c r="R3269" s="4"/>
      <c r="S3269" s="4"/>
      <c r="T3269" s="4"/>
      <c r="U3269" s="4"/>
      <c r="V3269" s="4"/>
      <c r="W3269" s="185"/>
      <c r="X3269" s="4"/>
      <c r="Y3269" s="4"/>
      <c r="Z3269" s="4"/>
      <c r="AA3269" s="4"/>
      <c r="AB3269" s="4"/>
      <c r="AC3269" s="4"/>
      <c r="AD3269" s="4"/>
      <c r="AE3269" s="236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5">
        <f ca="1">COUNTIFS(INDIRECT(Data!$J$2),"&lt;&gt;")</f>
        <v>0</v>
      </c>
      <c r="AQ3269" s="45">
        <f ca="1">COUNTIFS(INDIRECT(Data!$J$2),"P")</f>
        <v>0</v>
      </c>
      <c r="AR3269" s="45">
        <f ca="1">COUNTIFS(INDIRECT(Data!$J$2),"A")</f>
        <v>0</v>
      </c>
      <c r="AS3269" s="46">
        <f ca="1">COUNTIFS(INDIRECT(Data!$J$2),"L")</f>
        <v>0</v>
      </c>
      <c r="AT3269" s="47" t="str">
        <f ca="1">IFERROR(Attd_Sheet[[#This Row],[Classes Attended]]/Attd_Sheet[[#This Row],[Column1]],"")</f>
        <v/>
      </c>
      <c r="AU3269" s="26"/>
    </row>
    <row r="3270" spans="1:47" hidden="1" x14ac:dyDescent="0.25">
      <c r="A3270" s="42">
        <f>COUNTIFS(Attd_Sheet[Student ID],Attd_Sheet[[#This Row],[Student ID]])</f>
        <v>0</v>
      </c>
      <c r="B3270" s="13"/>
      <c r="C3270" s="13"/>
      <c r="D3270" s="76"/>
      <c r="E3270" s="75"/>
      <c r="F3270" s="15"/>
      <c r="G3270" s="78"/>
      <c r="H3270" s="15"/>
      <c r="I3270" s="15"/>
      <c r="J3270" s="77"/>
      <c r="K3270" s="4"/>
      <c r="L3270" s="4"/>
      <c r="M3270" s="4"/>
      <c r="N3270" s="185"/>
      <c r="O3270" s="4"/>
      <c r="P3270" s="4"/>
      <c r="Q3270" s="4"/>
      <c r="R3270" s="4"/>
      <c r="S3270" s="4"/>
      <c r="T3270" s="4"/>
      <c r="U3270" s="4"/>
      <c r="V3270" s="4"/>
      <c r="W3270" s="185"/>
      <c r="X3270" s="4"/>
      <c r="Y3270" s="4"/>
      <c r="Z3270" s="4"/>
      <c r="AA3270" s="4"/>
      <c r="AB3270" s="4"/>
      <c r="AC3270" s="4"/>
      <c r="AD3270" s="4"/>
      <c r="AE3270" s="236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5">
        <f ca="1">COUNTIFS(INDIRECT(Data!$J$2),"&lt;&gt;")</f>
        <v>0</v>
      </c>
      <c r="AQ3270" s="45">
        <f ca="1">COUNTIFS(INDIRECT(Data!$J$2),"P")</f>
        <v>0</v>
      </c>
      <c r="AR3270" s="45">
        <f ca="1">COUNTIFS(INDIRECT(Data!$J$2),"A")</f>
        <v>0</v>
      </c>
      <c r="AS3270" s="46">
        <f ca="1">COUNTIFS(INDIRECT(Data!$J$2),"L")</f>
        <v>0</v>
      </c>
      <c r="AT3270" s="47" t="str">
        <f ca="1">IFERROR(Attd_Sheet[[#This Row],[Classes Attended]]/Attd_Sheet[[#This Row],[Column1]],"")</f>
        <v/>
      </c>
      <c r="AU3270" s="26"/>
    </row>
    <row r="3271" spans="1:47" hidden="1" x14ac:dyDescent="0.25">
      <c r="A3271" s="42">
        <f>COUNTIFS(Attd_Sheet[Student ID],Attd_Sheet[[#This Row],[Student ID]])</f>
        <v>0</v>
      </c>
      <c r="B3271" s="13"/>
      <c r="C3271" s="13"/>
      <c r="D3271" s="76"/>
      <c r="E3271" s="75"/>
      <c r="F3271" s="15"/>
      <c r="G3271" s="78"/>
      <c r="H3271" s="15"/>
      <c r="I3271" s="15"/>
      <c r="J3271" s="77"/>
      <c r="K3271" s="4"/>
      <c r="L3271" s="4"/>
      <c r="M3271" s="4"/>
      <c r="N3271" s="185"/>
      <c r="O3271" s="4"/>
      <c r="P3271" s="4"/>
      <c r="Q3271" s="4"/>
      <c r="R3271" s="4"/>
      <c r="S3271" s="4"/>
      <c r="T3271" s="4"/>
      <c r="U3271" s="4"/>
      <c r="V3271" s="4"/>
      <c r="W3271" s="185"/>
      <c r="X3271" s="4"/>
      <c r="Y3271" s="4"/>
      <c r="Z3271" s="4"/>
      <c r="AA3271" s="4"/>
      <c r="AB3271" s="4"/>
      <c r="AC3271" s="4"/>
      <c r="AD3271" s="4"/>
      <c r="AE3271" s="236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5">
        <f ca="1">COUNTIFS(INDIRECT(Data!$J$2),"&lt;&gt;")</f>
        <v>0</v>
      </c>
      <c r="AQ3271" s="45">
        <f ca="1">COUNTIFS(INDIRECT(Data!$J$2),"P")</f>
        <v>0</v>
      </c>
      <c r="AR3271" s="45">
        <f ca="1">COUNTIFS(INDIRECT(Data!$J$2),"A")</f>
        <v>0</v>
      </c>
      <c r="AS3271" s="46">
        <f ca="1">COUNTIFS(INDIRECT(Data!$J$2),"L")</f>
        <v>0</v>
      </c>
      <c r="AT3271" s="47" t="str">
        <f ca="1">IFERROR(Attd_Sheet[[#This Row],[Classes Attended]]/Attd_Sheet[[#This Row],[Column1]],"")</f>
        <v/>
      </c>
      <c r="AU3271" s="26"/>
    </row>
    <row r="3272" spans="1:47" hidden="1" x14ac:dyDescent="0.25">
      <c r="A3272" s="42">
        <f>COUNTIFS(Attd_Sheet[Student ID],Attd_Sheet[[#This Row],[Student ID]])</f>
        <v>0</v>
      </c>
      <c r="B3272" s="13"/>
      <c r="C3272" s="13"/>
      <c r="D3272" s="76"/>
      <c r="E3272" s="75"/>
      <c r="F3272" s="15"/>
      <c r="G3272" s="78"/>
      <c r="H3272" s="15"/>
      <c r="I3272" s="15"/>
      <c r="J3272" s="77"/>
      <c r="K3272" s="4"/>
      <c r="L3272" s="4"/>
      <c r="M3272" s="4"/>
      <c r="N3272" s="185"/>
      <c r="O3272" s="4"/>
      <c r="P3272" s="4"/>
      <c r="Q3272" s="4"/>
      <c r="R3272" s="4"/>
      <c r="S3272" s="4"/>
      <c r="T3272" s="4"/>
      <c r="U3272" s="4"/>
      <c r="V3272" s="4"/>
      <c r="W3272" s="185"/>
      <c r="X3272" s="4"/>
      <c r="Y3272" s="4"/>
      <c r="Z3272" s="4"/>
      <c r="AA3272" s="4"/>
      <c r="AB3272" s="4"/>
      <c r="AC3272" s="4"/>
      <c r="AD3272" s="4"/>
      <c r="AE3272" s="236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5">
        <f ca="1">COUNTIFS(INDIRECT(Data!$J$2),"&lt;&gt;")</f>
        <v>0</v>
      </c>
      <c r="AQ3272" s="45">
        <f ca="1">COUNTIFS(INDIRECT(Data!$J$2),"P")</f>
        <v>0</v>
      </c>
      <c r="AR3272" s="45">
        <f ca="1">COUNTIFS(INDIRECT(Data!$J$2),"A")</f>
        <v>0</v>
      </c>
      <c r="AS3272" s="46">
        <f ca="1">COUNTIFS(INDIRECT(Data!$J$2),"L")</f>
        <v>0</v>
      </c>
      <c r="AT3272" s="47" t="str">
        <f ca="1">IFERROR(Attd_Sheet[[#This Row],[Classes Attended]]/Attd_Sheet[[#This Row],[Column1]],"")</f>
        <v/>
      </c>
      <c r="AU3272" s="26"/>
    </row>
    <row r="3273" spans="1:47" hidden="1" x14ac:dyDescent="0.25">
      <c r="A3273" s="42">
        <f>COUNTIFS(Attd_Sheet[Student ID],Attd_Sheet[[#This Row],[Student ID]])</f>
        <v>0</v>
      </c>
      <c r="B3273" s="13"/>
      <c r="C3273" s="13"/>
      <c r="D3273" s="76"/>
      <c r="E3273" s="75"/>
      <c r="F3273" s="15"/>
      <c r="G3273" s="78"/>
      <c r="H3273" s="15"/>
      <c r="I3273" s="15"/>
      <c r="J3273" s="77"/>
      <c r="K3273" s="4"/>
      <c r="L3273" s="4"/>
      <c r="M3273" s="4"/>
      <c r="N3273" s="185"/>
      <c r="O3273" s="4"/>
      <c r="P3273" s="4"/>
      <c r="Q3273" s="4"/>
      <c r="R3273" s="4"/>
      <c r="S3273" s="4"/>
      <c r="T3273" s="4"/>
      <c r="U3273" s="4"/>
      <c r="V3273" s="4"/>
      <c r="W3273" s="185"/>
      <c r="X3273" s="4"/>
      <c r="Y3273" s="4"/>
      <c r="Z3273" s="4"/>
      <c r="AA3273" s="4"/>
      <c r="AB3273" s="4"/>
      <c r="AC3273" s="4"/>
      <c r="AD3273" s="4"/>
      <c r="AE3273" s="236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5">
        <f ca="1">COUNTIFS(INDIRECT(Data!$J$2),"&lt;&gt;")</f>
        <v>0</v>
      </c>
      <c r="AQ3273" s="45">
        <f ca="1">COUNTIFS(INDIRECT(Data!$J$2),"P")</f>
        <v>0</v>
      </c>
      <c r="AR3273" s="45">
        <f ca="1">COUNTIFS(INDIRECT(Data!$J$2),"A")</f>
        <v>0</v>
      </c>
      <c r="AS3273" s="46">
        <f ca="1">COUNTIFS(INDIRECT(Data!$J$2),"L")</f>
        <v>0</v>
      </c>
      <c r="AT3273" s="47" t="str">
        <f ca="1">IFERROR(Attd_Sheet[[#This Row],[Classes Attended]]/Attd_Sheet[[#This Row],[Column1]],"")</f>
        <v/>
      </c>
      <c r="AU3273" s="26"/>
    </row>
    <row r="3274" spans="1:47" hidden="1" x14ac:dyDescent="0.25">
      <c r="A3274" s="42">
        <f>COUNTIFS(Attd_Sheet[Student ID],Attd_Sheet[[#This Row],[Student ID]])</f>
        <v>0</v>
      </c>
      <c r="B3274" s="13"/>
      <c r="C3274" s="13"/>
      <c r="D3274" s="76"/>
      <c r="E3274" s="75"/>
      <c r="F3274" s="15"/>
      <c r="G3274" s="78"/>
      <c r="H3274" s="15"/>
      <c r="I3274" s="15"/>
      <c r="J3274" s="77"/>
      <c r="K3274" s="4"/>
      <c r="L3274" s="4"/>
      <c r="M3274" s="4"/>
      <c r="N3274" s="185"/>
      <c r="O3274" s="4"/>
      <c r="P3274" s="4"/>
      <c r="Q3274" s="4"/>
      <c r="R3274" s="4"/>
      <c r="S3274" s="4"/>
      <c r="T3274" s="4"/>
      <c r="U3274" s="4"/>
      <c r="V3274" s="4"/>
      <c r="W3274" s="185"/>
      <c r="X3274" s="4"/>
      <c r="Y3274" s="4"/>
      <c r="Z3274" s="4"/>
      <c r="AA3274" s="4"/>
      <c r="AB3274" s="4"/>
      <c r="AC3274" s="4"/>
      <c r="AD3274" s="4"/>
      <c r="AE3274" s="236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5">
        <f ca="1">COUNTIFS(INDIRECT(Data!$J$2),"&lt;&gt;")</f>
        <v>0</v>
      </c>
      <c r="AQ3274" s="45">
        <f ca="1">COUNTIFS(INDIRECT(Data!$J$2),"P")</f>
        <v>0</v>
      </c>
      <c r="AR3274" s="45">
        <f ca="1">COUNTIFS(INDIRECT(Data!$J$2),"A")</f>
        <v>0</v>
      </c>
      <c r="AS3274" s="46">
        <f ca="1">COUNTIFS(INDIRECT(Data!$J$2),"L")</f>
        <v>0</v>
      </c>
      <c r="AT3274" s="47" t="str">
        <f ca="1">IFERROR(Attd_Sheet[[#This Row],[Classes Attended]]/Attd_Sheet[[#This Row],[Column1]],"")</f>
        <v/>
      </c>
      <c r="AU3274" s="27"/>
    </row>
    <row r="3275" spans="1:47" hidden="1" x14ac:dyDescent="0.25">
      <c r="A3275" s="42">
        <f>COUNTIFS(Attd_Sheet[Student ID],Attd_Sheet[[#This Row],[Student ID]])</f>
        <v>0</v>
      </c>
      <c r="B3275" s="82"/>
      <c r="C3275" s="82"/>
      <c r="D3275" s="76"/>
      <c r="E3275" s="99"/>
      <c r="F3275" s="100"/>
      <c r="G3275" s="98"/>
      <c r="H3275" s="15"/>
      <c r="I3275" s="100"/>
      <c r="J3275" s="77"/>
      <c r="K3275" s="81"/>
      <c r="L3275" s="81"/>
      <c r="M3275" s="81"/>
      <c r="N3275" s="185"/>
      <c r="O3275" s="81"/>
      <c r="P3275" s="81"/>
      <c r="Q3275" s="81"/>
      <c r="R3275" s="81"/>
      <c r="S3275" s="81"/>
      <c r="T3275" s="81"/>
      <c r="U3275" s="81"/>
      <c r="V3275" s="81"/>
      <c r="W3275" s="185"/>
      <c r="X3275" s="81"/>
      <c r="Y3275" s="81"/>
      <c r="Z3275" s="81"/>
      <c r="AA3275" s="81"/>
      <c r="AB3275" s="81"/>
      <c r="AC3275" s="81"/>
      <c r="AD3275" s="81"/>
      <c r="AE3275" s="236"/>
      <c r="AF3275" s="81"/>
      <c r="AG3275" s="81"/>
      <c r="AH3275" s="81"/>
      <c r="AI3275" s="81"/>
      <c r="AJ3275" s="81"/>
      <c r="AK3275" s="81"/>
      <c r="AL3275" s="81"/>
      <c r="AM3275" s="81"/>
      <c r="AN3275" s="81"/>
      <c r="AO3275" s="81"/>
      <c r="AP3275" s="83">
        <f ca="1">COUNTIFS(INDIRECT(Data!$J$2),"&lt;&gt;")</f>
        <v>0</v>
      </c>
      <c r="AQ3275" s="83">
        <f ca="1">COUNTIFS(INDIRECT(Data!$J$2),"P")</f>
        <v>0</v>
      </c>
      <c r="AR3275" s="83">
        <f ca="1">COUNTIFS(INDIRECT(Data!$J$2),"A")</f>
        <v>0</v>
      </c>
      <c r="AS3275" s="84">
        <f ca="1">COUNTIFS(INDIRECT(Data!$J$2),"L")</f>
        <v>0</v>
      </c>
      <c r="AT3275" s="85" t="str">
        <f ca="1">IFERROR(Attd_Sheet[[#This Row],[Classes Attended]]/Attd_Sheet[[#This Row],[Column1]],"")</f>
        <v/>
      </c>
      <c r="AU3275" s="86"/>
    </row>
    <row r="3276" spans="1:47" hidden="1" x14ac:dyDescent="0.25">
      <c r="A3276" s="42">
        <f>COUNTIFS(Attd_Sheet[Student ID],Attd_Sheet[[#This Row],[Student ID]])</f>
        <v>0</v>
      </c>
      <c r="B3276" s="82"/>
      <c r="C3276" s="82"/>
      <c r="D3276" s="76"/>
      <c r="E3276" s="99"/>
      <c r="F3276" s="100"/>
      <c r="G3276" s="98"/>
      <c r="H3276" s="15"/>
      <c r="I3276" s="100"/>
      <c r="J3276" s="77"/>
      <c r="K3276" s="81"/>
      <c r="L3276" s="81"/>
      <c r="M3276" s="81"/>
      <c r="N3276" s="185"/>
      <c r="O3276" s="81"/>
      <c r="P3276" s="81"/>
      <c r="Q3276" s="81"/>
      <c r="R3276" s="81"/>
      <c r="S3276" s="81"/>
      <c r="T3276" s="81"/>
      <c r="U3276" s="81"/>
      <c r="V3276" s="81"/>
      <c r="W3276" s="185"/>
      <c r="X3276" s="81"/>
      <c r="Y3276" s="81"/>
      <c r="Z3276" s="81"/>
      <c r="AA3276" s="81"/>
      <c r="AB3276" s="81"/>
      <c r="AC3276" s="81"/>
      <c r="AD3276" s="81"/>
      <c r="AE3276" s="236"/>
      <c r="AF3276" s="81"/>
      <c r="AG3276" s="81"/>
      <c r="AH3276" s="81"/>
      <c r="AI3276" s="81"/>
      <c r="AJ3276" s="81"/>
      <c r="AK3276" s="81"/>
      <c r="AL3276" s="81"/>
      <c r="AM3276" s="81"/>
      <c r="AN3276" s="81"/>
      <c r="AO3276" s="81"/>
      <c r="AP3276" s="83">
        <f ca="1">COUNTIFS(INDIRECT(Data!$J$2),"&lt;&gt;")</f>
        <v>0</v>
      </c>
      <c r="AQ3276" s="83">
        <f ca="1">COUNTIFS(INDIRECT(Data!$J$2),"P")</f>
        <v>0</v>
      </c>
      <c r="AR3276" s="83">
        <f ca="1">COUNTIFS(INDIRECT(Data!$J$2),"A")</f>
        <v>0</v>
      </c>
      <c r="AS3276" s="84">
        <f ca="1">COUNTIFS(INDIRECT(Data!$J$2),"L")</f>
        <v>0</v>
      </c>
      <c r="AT3276" s="85" t="str">
        <f ca="1">IFERROR(Attd_Sheet[[#This Row],[Classes Attended]]/Attd_Sheet[[#This Row],[Column1]],"")</f>
        <v/>
      </c>
      <c r="AU3276" s="86"/>
    </row>
    <row r="3277" spans="1:47" hidden="1" x14ac:dyDescent="0.25">
      <c r="A3277" s="42">
        <f>COUNTIFS(Attd_Sheet[Student ID],Attd_Sheet[[#This Row],[Student ID]])</f>
        <v>0</v>
      </c>
      <c r="B3277" s="82"/>
      <c r="C3277" s="82"/>
      <c r="D3277" s="76"/>
      <c r="E3277" s="99"/>
      <c r="F3277" s="100"/>
      <c r="G3277" s="98"/>
      <c r="H3277" s="15"/>
      <c r="I3277" s="100"/>
      <c r="J3277" s="77"/>
      <c r="K3277" s="81"/>
      <c r="L3277" s="81"/>
      <c r="M3277" s="81"/>
      <c r="N3277" s="185"/>
      <c r="O3277" s="81"/>
      <c r="P3277" s="81"/>
      <c r="Q3277" s="81"/>
      <c r="R3277" s="81"/>
      <c r="S3277" s="81"/>
      <c r="T3277" s="81"/>
      <c r="U3277" s="81"/>
      <c r="V3277" s="81"/>
      <c r="W3277" s="185"/>
      <c r="X3277" s="81"/>
      <c r="Y3277" s="81"/>
      <c r="Z3277" s="81"/>
      <c r="AA3277" s="81"/>
      <c r="AB3277" s="81"/>
      <c r="AC3277" s="81"/>
      <c r="AD3277" s="81"/>
      <c r="AE3277" s="236"/>
      <c r="AF3277" s="81"/>
      <c r="AG3277" s="81"/>
      <c r="AH3277" s="81"/>
      <c r="AI3277" s="81"/>
      <c r="AJ3277" s="81"/>
      <c r="AK3277" s="81"/>
      <c r="AL3277" s="81"/>
      <c r="AM3277" s="81"/>
      <c r="AN3277" s="81"/>
      <c r="AO3277" s="81"/>
      <c r="AP3277" s="83">
        <f ca="1">COUNTIFS(INDIRECT(Data!$J$2),"&lt;&gt;")</f>
        <v>0</v>
      </c>
      <c r="AQ3277" s="83">
        <f ca="1">COUNTIFS(INDIRECT(Data!$J$2),"P")</f>
        <v>0</v>
      </c>
      <c r="AR3277" s="83">
        <f ca="1">COUNTIFS(INDIRECT(Data!$J$2),"A")</f>
        <v>0</v>
      </c>
      <c r="AS3277" s="84">
        <f ca="1">COUNTIFS(INDIRECT(Data!$J$2),"L")</f>
        <v>0</v>
      </c>
      <c r="AT3277" s="85" t="str">
        <f ca="1">IFERROR(Attd_Sheet[[#This Row],[Classes Attended]]/Attd_Sheet[[#This Row],[Column1]],"")</f>
        <v/>
      </c>
      <c r="AU3277" s="86"/>
    </row>
    <row r="3278" spans="1:47" hidden="1" x14ac:dyDescent="0.25">
      <c r="A3278" s="42">
        <f>COUNTIFS(Attd_Sheet[Student ID],Attd_Sheet[[#This Row],[Student ID]])</f>
        <v>0</v>
      </c>
      <c r="B3278" s="82"/>
      <c r="C3278" s="82"/>
      <c r="D3278" s="76"/>
      <c r="E3278" s="99"/>
      <c r="F3278" s="100"/>
      <c r="G3278" s="98"/>
      <c r="H3278" s="15"/>
      <c r="I3278" s="100"/>
      <c r="J3278" s="77"/>
      <c r="K3278" s="81"/>
      <c r="L3278" s="81"/>
      <c r="M3278" s="81"/>
      <c r="N3278" s="185"/>
      <c r="O3278" s="81"/>
      <c r="P3278" s="81"/>
      <c r="Q3278" s="81"/>
      <c r="R3278" s="81"/>
      <c r="S3278" s="81"/>
      <c r="T3278" s="81"/>
      <c r="U3278" s="81"/>
      <c r="V3278" s="81"/>
      <c r="W3278" s="185"/>
      <c r="X3278" s="81"/>
      <c r="Y3278" s="81"/>
      <c r="Z3278" s="81"/>
      <c r="AA3278" s="81"/>
      <c r="AB3278" s="81"/>
      <c r="AC3278" s="81"/>
      <c r="AD3278" s="81"/>
      <c r="AE3278" s="236"/>
      <c r="AF3278" s="81"/>
      <c r="AG3278" s="81"/>
      <c r="AH3278" s="81"/>
      <c r="AI3278" s="81"/>
      <c r="AJ3278" s="81"/>
      <c r="AK3278" s="81"/>
      <c r="AL3278" s="81"/>
      <c r="AM3278" s="81"/>
      <c r="AN3278" s="81"/>
      <c r="AO3278" s="81"/>
      <c r="AP3278" s="83">
        <f ca="1">COUNTIFS(INDIRECT(Data!$J$2),"&lt;&gt;")</f>
        <v>0</v>
      </c>
      <c r="AQ3278" s="83">
        <f ca="1">COUNTIFS(INDIRECT(Data!$J$2),"P")</f>
        <v>0</v>
      </c>
      <c r="AR3278" s="83">
        <f ca="1">COUNTIFS(INDIRECT(Data!$J$2),"A")</f>
        <v>0</v>
      </c>
      <c r="AS3278" s="84">
        <f ca="1">COUNTIFS(INDIRECT(Data!$J$2),"L")</f>
        <v>0</v>
      </c>
      <c r="AT3278" s="85" t="str">
        <f ca="1">IFERROR(Attd_Sheet[[#This Row],[Classes Attended]]/Attd_Sheet[[#This Row],[Column1]],"")</f>
        <v/>
      </c>
      <c r="AU3278" s="86"/>
    </row>
    <row r="3279" spans="1:47" hidden="1" x14ac:dyDescent="0.25">
      <c r="A3279" s="42">
        <f>COUNTIFS(Attd_Sheet[Student ID],Attd_Sheet[[#This Row],[Student ID]])</f>
        <v>0</v>
      </c>
      <c r="B3279" s="82"/>
      <c r="C3279" s="82"/>
      <c r="D3279" s="76"/>
      <c r="E3279" s="99"/>
      <c r="F3279" s="100"/>
      <c r="G3279" s="98"/>
      <c r="H3279" s="15"/>
      <c r="I3279" s="100"/>
      <c r="J3279" s="77"/>
      <c r="K3279" s="81"/>
      <c r="L3279" s="81"/>
      <c r="M3279" s="81"/>
      <c r="N3279" s="185"/>
      <c r="O3279" s="81"/>
      <c r="P3279" s="81"/>
      <c r="Q3279" s="81"/>
      <c r="R3279" s="81"/>
      <c r="S3279" s="81"/>
      <c r="T3279" s="81"/>
      <c r="U3279" s="81"/>
      <c r="V3279" s="81"/>
      <c r="W3279" s="185"/>
      <c r="X3279" s="81"/>
      <c r="Y3279" s="81"/>
      <c r="Z3279" s="81"/>
      <c r="AA3279" s="81"/>
      <c r="AB3279" s="81"/>
      <c r="AC3279" s="81"/>
      <c r="AD3279" s="81"/>
      <c r="AE3279" s="236"/>
      <c r="AF3279" s="81"/>
      <c r="AG3279" s="81"/>
      <c r="AH3279" s="81"/>
      <c r="AI3279" s="81"/>
      <c r="AJ3279" s="81"/>
      <c r="AK3279" s="81"/>
      <c r="AL3279" s="81"/>
      <c r="AM3279" s="81"/>
      <c r="AN3279" s="81"/>
      <c r="AO3279" s="81"/>
      <c r="AP3279" s="83">
        <f ca="1">COUNTIFS(INDIRECT(Data!$J$2),"&lt;&gt;")</f>
        <v>0</v>
      </c>
      <c r="AQ3279" s="83">
        <f ca="1">COUNTIFS(INDIRECT(Data!$J$2),"P")</f>
        <v>0</v>
      </c>
      <c r="AR3279" s="83">
        <f ca="1">COUNTIFS(INDIRECT(Data!$J$2),"A")</f>
        <v>0</v>
      </c>
      <c r="AS3279" s="84">
        <f ca="1">COUNTIFS(INDIRECT(Data!$J$2),"L")</f>
        <v>0</v>
      </c>
      <c r="AT3279" s="85" t="str">
        <f ca="1">IFERROR(Attd_Sheet[[#This Row],[Classes Attended]]/Attd_Sheet[[#This Row],[Column1]],"")</f>
        <v/>
      </c>
      <c r="AU3279" s="86"/>
    </row>
    <row r="3280" spans="1:47" hidden="1" x14ac:dyDescent="0.25">
      <c r="A3280" s="42">
        <f>COUNTIFS(Attd_Sheet[Student ID],Attd_Sheet[[#This Row],[Student ID]])</f>
        <v>0</v>
      </c>
      <c r="B3280" s="82"/>
      <c r="C3280" s="82"/>
      <c r="D3280" s="76"/>
      <c r="E3280" s="99"/>
      <c r="F3280" s="100"/>
      <c r="G3280" s="98"/>
      <c r="H3280" s="15"/>
      <c r="I3280" s="100"/>
      <c r="J3280" s="77"/>
      <c r="K3280" s="81"/>
      <c r="L3280" s="81"/>
      <c r="M3280" s="81"/>
      <c r="N3280" s="185"/>
      <c r="O3280" s="81"/>
      <c r="P3280" s="81"/>
      <c r="Q3280" s="81"/>
      <c r="R3280" s="81"/>
      <c r="S3280" s="81"/>
      <c r="T3280" s="81"/>
      <c r="U3280" s="81"/>
      <c r="V3280" s="81"/>
      <c r="W3280" s="185"/>
      <c r="X3280" s="81"/>
      <c r="Y3280" s="81"/>
      <c r="Z3280" s="81"/>
      <c r="AA3280" s="81"/>
      <c r="AB3280" s="81"/>
      <c r="AC3280" s="81"/>
      <c r="AD3280" s="81"/>
      <c r="AE3280" s="236"/>
      <c r="AF3280" s="81"/>
      <c r="AG3280" s="81"/>
      <c r="AH3280" s="81"/>
      <c r="AI3280" s="81"/>
      <c r="AJ3280" s="81"/>
      <c r="AK3280" s="81"/>
      <c r="AL3280" s="81"/>
      <c r="AM3280" s="81"/>
      <c r="AN3280" s="81"/>
      <c r="AO3280" s="81"/>
      <c r="AP3280" s="83">
        <f ca="1">COUNTIFS(INDIRECT(Data!$J$2),"&lt;&gt;")</f>
        <v>0</v>
      </c>
      <c r="AQ3280" s="83">
        <f ca="1">COUNTIFS(INDIRECT(Data!$J$2),"P")</f>
        <v>0</v>
      </c>
      <c r="AR3280" s="83">
        <f ca="1">COUNTIFS(INDIRECT(Data!$J$2),"A")</f>
        <v>0</v>
      </c>
      <c r="AS3280" s="84">
        <f ca="1">COUNTIFS(INDIRECT(Data!$J$2),"L")</f>
        <v>0</v>
      </c>
      <c r="AT3280" s="85" t="str">
        <f ca="1">IFERROR(Attd_Sheet[[#This Row],[Classes Attended]]/Attd_Sheet[[#This Row],[Column1]],"")</f>
        <v/>
      </c>
      <c r="AU3280" s="86"/>
    </row>
    <row r="3281" spans="1:47" hidden="1" x14ac:dyDescent="0.25">
      <c r="A3281" s="42">
        <f>COUNTIFS(Attd_Sheet[Student ID],Attd_Sheet[[#This Row],[Student ID]])</f>
        <v>0</v>
      </c>
      <c r="B3281" s="82"/>
      <c r="C3281" s="82"/>
      <c r="D3281" s="76"/>
      <c r="E3281" s="99"/>
      <c r="F3281" s="100"/>
      <c r="G3281" s="98"/>
      <c r="H3281" s="100"/>
      <c r="I3281" s="100"/>
      <c r="J3281" s="77"/>
      <c r="K3281" s="81"/>
      <c r="L3281" s="81"/>
      <c r="M3281" s="81"/>
      <c r="N3281" s="185"/>
      <c r="O3281" s="81"/>
      <c r="P3281" s="81"/>
      <c r="Q3281" s="81"/>
      <c r="R3281" s="81"/>
      <c r="S3281" s="81"/>
      <c r="T3281" s="81"/>
      <c r="U3281" s="81"/>
      <c r="V3281" s="81"/>
      <c r="W3281" s="185"/>
      <c r="X3281" s="81"/>
      <c r="Y3281" s="81"/>
      <c r="Z3281" s="81"/>
      <c r="AA3281" s="81"/>
      <c r="AB3281" s="81"/>
      <c r="AC3281" s="81"/>
      <c r="AD3281" s="81"/>
      <c r="AE3281" s="236"/>
      <c r="AF3281" s="81"/>
      <c r="AG3281" s="81"/>
      <c r="AH3281" s="81"/>
      <c r="AI3281" s="81"/>
      <c r="AJ3281" s="81"/>
      <c r="AK3281" s="81"/>
      <c r="AL3281" s="81"/>
      <c r="AM3281" s="81"/>
      <c r="AN3281" s="81"/>
      <c r="AO3281" s="81"/>
      <c r="AP3281" s="83">
        <f ca="1">COUNTIFS(INDIRECT(Data!$J$2),"&lt;&gt;")</f>
        <v>0</v>
      </c>
      <c r="AQ3281" s="83">
        <f ca="1">COUNTIFS(INDIRECT(Data!$J$2),"P")</f>
        <v>0</v>
      </c>
      <c r="AR3281" s="83">
        <f ca="1">COUNTIFS(INDIRECT(Data!$J$2),"A")</f>
        <v>0</v>
      </c>
      <c r="AS3281" s="84">
        <f ca="1">COUNTIFS(INDIRECT(Data!$J$2),"L")</f>
        <v>0</v>
      </c>
      <c r="AT3281" s="85" t="str">
        <f ca="1">IFERROR(Attd_Sheet[[#This Row],[Classes Attended]]/Attd_Sheet[[#This Row],[Column1]],"")</f>
        <v/>
      </c>
      <c r="AU3281" s="86"/>
    </row>
    <row r="3282" spans="1:47" hidden="1" x14ac:dyDescent="0.25">
      <c r="A3282" s="42">
        <f>COUNTIFS(Attd_Sheet[Student ID],Attd_Sheet[[#This Row],[Student ID]])</f>
        <v>0</v>
      </c>
      <c r="B3282" s="82"/>
      <c r="C3282" s="82"/>
      <c r="D3282" s="76"/>
      <c r="E3282" s="99"/>
      <c r="F3282" s="100"/>
      <c r="G3282" s="98"/>
      <c r="H3282" s="100"/>
      <c r="I3282" s="100"/>
      <c r="J3282" s="77"/>
      <c r="K3282" s="81"/>
      <c r="L3282" s="81"/>
      <c r="M3282" s="81"/>
      <c r="N3282" s="185"/>
      <c r="O3282" s="81"/>
      <c r="P3282" s="81"/>
      <c r="Q3282" s="81"/>
      <c r="R3282" s="81"/>
      <c r="S3282" s="81"/>
      <c r="T3282" s="81"/>
      <c r="U3282" s="81"/>
      <c r="V3282" s="81"/>
      <c r="W3282" s="185"/>
      <c r="X3282" s="81"/>
      <c r="Y3282" s="81"/>
      <c r="Z3282" s="81"/>
      <c r="AA3282" s="81"/>
      <c r="AB3282" s="81"/>
      <c r="AC3282" s="81"/>
      <c r="AD3282" s="81"/>
      <c r="AE3282" s="236"/>
      <c r="AF3282" s="81"/>
      <c r="AG3282" s="81"/>
      <c r="AH3282" s="81"/>
      <c r="AI3282" s="81"/>
      <c r="AJ3282" s="81"/>
      <c r="AK3282" s="81"/>
      <c r="AL3282" s="81"/>
      <c r="AM3282" s="81"/>
      <c r="AN3282" s="81"/>
      <c r="AO3282" s="81"/>
      <c r="AP3282" s="83">
        <f ca="1">COUNTIFS(INDIRECT(Data!$J$2),"&lt;&gt;")</f>
        <v>0</v>
      </c>
      <c r="AQ3282" s="83">
        <f ca="1">COUNTIFS(INDIRECT(Data!$J$2),"P")</f>
        <v>0</v>
      </c>
      <c r="AR3282" s="83">
        <f ca="1">COUNTIFS(INDIRECT(Data!$J$2),"A")</f>
        <v>0</v>
      </c>
      <c r="AS3282" s="84">
        <f ca="1">COUNTIFS(INDIRECT(Data!$J$2),"L")</f>
        <v>0</v>
      </c>
      <c r="AT3282" s="85" t="str">
        <f ca="1">IFERROR(Attd_Sheet[[#This Row],[Classes Attended]]/Attd_Sheet[[#This Row],[Column1]],"")</f>
        <v/>
      </c>
      <c r="AU3282" s="86"/>
    </row>
    <row r="3283" spans="1:47" hidden="1" x14ac:dyDescent="0.25">
      <c r="A3283" s="42">
        <f>COUNTIFS(Attd_Sheet[Student ID],Attd_Sheet[[#This Row],[Student ID]])</f>
        <v>0</v>
      </c>
      <c r="B3283" s="82"/>
      <c r="C3283" s="82"/>
      <c r="D3283" s="76"/>
      <c r="E3283" s="99"/>
      <c r="F3283" s="100"/>
      <c r="G3283" s="98"/>
      <c r="H3283" s="100"/>
      <c r="I3283" s="100"/>
      <c r="J3283" s="77"/>
      <c r="K3283" s="81"/>
      <c r="L3283" s="81"/>
      <c r="M3283" s="81"/>
      <c r="N3283" s="185"/>
      <c r="O3283" s="81"/>
      <c r="P3283" s="81"/>
      <c r="Q3283" s="81"/>
      <c r="R3283" s="81"/>
      <c r="S3283" s="81"/>
      <c r="T3283" s="81"/>
      <c r="U3283" s="81"/>
      <c r="V3283" s="81"/>
      <c r="W3283" s="185"/>
      <c r="X3283" s="81"/>
      <c r="Y3283" s="81"/>
      <c r="Z3283" s="81"/>
      <c r="AA3283" s="81"/>
      <c r="AB3283" s="81"/>
      <c r="AC3283" s="81"/>
      <c r="AD3283" s="81"/>
      <c r="AE3283" s="236"/>
      <c r="AF3283" s="81"/>
      <c r="AG3283" s="81"/>
      <c r="AH3283" s="81"/>
      <c r="AI3283" s="81"/>
      <c r="AJ3283" s="81"/>
      <c r="AK3283" s="81"/>
      <c r="AL3283" s="81"/>
      <c r="AM3283" s="81"/>
      <c r="AN3283" s="81"/>
      <c r="AO3283" s="81"/>
      <c r="AP3283" s="83">
        <f ca="1">COUNTIFS(INDIRECT(Data!$J$2),"&lt;&gt;")</f>
        <v>0</v>
      </c>
      <c r="AQ3283" s="83">
        <f ca="1">COUNTIFS(INDIRECT(Data!$J$2),"P")</f>
        <v>0</v>
      </c>
      <c r="AR3283" s="83">
        <f ca="1">COUNTIFS(INDIRECT(Data!$J$2),"A")</f>
        <v>0</v>
      </c>
      <c r="AS3283" s="84">
        <f ca="1">COUNTIFS(INDIRECT(Data!$J$2),"L")</f>
        <v>0</v>
      </c>
      <c r="AT3283" s="85" t="str">
        <f ca="1">IFERROR(Attd_Sheet[[#This Row],[Classes Attended]]/Attd_Sheet[[#This Row],[Column1]],"")</f>
        <v/>
      </c>
      <c r="AU3283" s="86"/>
    </row>
    <row r="3284" spans="1:47" hidden="1" x14ac:dyDescent="0.25">
      <c r="A3284" s="42">
        <f>COUNTIFS(Attd_Sheet[Student ID],Attd_Sheet[[#This Row],[Student ID]])</f>
        <v>0</v>
      </c>
      <c r="B3284" s="82"/>
      <c r="C3284" s="82"/>
      <c r="D3284" s="76"/>
      <c r="E3284" s="99"/>
      <c r="F3284" s="100"/>
      <c r="G3284" s="98"/>
      <c r="H3284" s="100"/>
      <c r="I3284" s="100"/>
      <c r="J3284" s="77"/>
      <c r="K3284" s="81"/>
      <c r="L3284" s="81"/>
      <c r="M3284" s="81"/>
      <c r="N3284" s="185"/>
      <c r="O3284" s="81"/>
      <c r="P3284" s="81"/>
      <c r="Q3284" s="81"/>
      <c r="R3284" s="81"/>
      <c r="S3284" s="81"/>
      <c r="T3284" s="81"/>
      <c r="U3284" s="81"/>
      <c r="V3284" s="81"/>
      <c r="W3284" s="185"/>
      <c r="X3284" s="81"/>
      <c r="Y3284" s="81"/>
      <c r="Z3284" s="81"/>
      <c r="AA3284" s="81"/>
      <c r="AB3284" s="81"/>
      <c r="AC3284" s="81"/>
      <c r="AD3284" s="81"/>
      <c r="AE3284" s="236"/>
      <c r="AF3284" s="81"/>
      <c r="AG3284" s="81"/>
      <c r="AH3284" s="81"/>
      <c r="AI3284" s="81"/>
      <c r="AJ3284" s="81"/>
      <c r="AK3284" s="81"/>
      <c r="AL3284" s="81"/>
      <c r="AM3284" s="81"/>
      <c r="AN3284" s="81"/>
      <c r="AO3284" s="81"/>
      <c r="AP3284" s="83">
        <f ca="1">COUNTIFS(INDIRECT(Data!$J$2),"&lt;&gt;")</f>
        <v>0</v>
      </c>
      <c r="AQ3284" s="83">
        <f ca="1">COUNTIFS(INDIRECT(Data!$J$2),"P")</f>
        <v>0</v>
      </c>
      <c r="AR3284" s="83">
        <f ca="1">COUNTIFS(INDIRECT(Data!$J$2),"A")</f>
        <v>0</v>
      </c>
      <c r="AS3284" s="84">
        <f ca="1">COUNTIFS(INDIRECT(Data!$J$2),"L")</f>
        <v>0</v>
      </c>
      <c r="AT3284" s="85" t="str">
        <f ca="1">IFERROR(Attd_Sheet[[#This Row],[Classes Attended]]/Attd_Sheet[[#This Row],[Column1]],"")</f>
        <v/>
      </c>
      <c r="AU3284" s="86"/>
    </row>
    <row r="3285" spans="1:47" hidden="1" x14ac:dyDescent="0.25">
      <c r="A3285" s="42">
        <f>COUNTIFS(Attd_Sheet[Student ID],Attd_Sheet[[#This Row],[Student ID]])</f>
        <v>0</v>
      </c>
      <c r="B3285" s="82"/>
      <c r="C3285" s="82"/>
      <c r="D3285" s="76"/>
      <c r="E3285" s="99"/>
      <c r="F3285" s="100"/>
      <c r="G3285" s="98"/>
      <c r="H3285" s="100"/>
      <c r="I3285" s="100"/>
      <c r="J3285" s="77"/>
      <c r="K3285" s="81"/>
      <c r="L3285" s="81"/>
      <c r="M3285" s="81"/>
      <c r="N3285" s="185"/>
      <c r="O3285" s="81"/>
      <c r="P3285" s="81"/>
      <c r="Q3285" s="81"/>
      <c r="R3285" s="81"/>
      <c r="S3285" s="81"/>
      <c r="T3285" s="81"/>
      <c r="U3285" s="81"/>
      <c r="V3285" s="81"/>
      <c r="W3285" s="185"/>
      <c r="X3285" s="81"/>
      <c r="Y3285" s="81"/>
      <c r="Z3285" s="81"/>
      <c r="AA3285" s="81"/>
      <c r="AB3285" s="81"/>
      <c r="AC3285" s="81"/>
      <c r="AD3285" s="81"/>
      <c r="AE3285" s="236"/>
      <c r="AF3285" s="81"/>
      <c r="AG3285" s="81"/>
      <c r="AH3285" s="81"/>
      <c r="AI3285" s="81"/>
      <c r="AJ3285" s="81"/>
      <c r="AK3285" s="81"/>
      <c r="AL3285" s="81"/>
      <c r="AM3285" s="81"/>
      <c r="AN3285" s="81"/>
      <c r="AO3285" s="81"/>
      <c r="AP3285" s="83">
        <f ca="1">COUNTIFS(INDIRECT(Data!$J$2),"&lt;&gt;")</f>
        <v>0</v>
      </c>
      <c r="AQ3285" s="83">
        <f ca="1">COUNTIFS(INDIRECT(Data!$J$2),"P")</f>
        <v>0</v>
      </c>
      <c r="AR3285" s="83">
        <f ca="1">COUNTIFS(INDIRECT(Data!$J$2),"A")</f>
        <v>0</v>
      </c>
      <c r="AS3285" s="84">
        <f ca="1">COUNTIFS(INDIRECT(Data!$J$2),"L")</f>
        <v>0</v>
      </c>
      <c r="AT3285" s="85" t="str">
        <f ca="1">IFERROR(Attd_Sheet[[#This Row],[Classes Attended]]/Attd_Sheet[[#This Row],[Column1]],"")</f>
        <v/>
      </c>
      <c r="AU3285" s="86"/>
    </row>
    <row r="3286" spans="1:47" hidden="1" x14ac:dyDescent="0.25">
      <c r="A3286" s="42">
        <f>COUNTIFS(Attd_Sheet[Student ID],Attd_Sheet[[#This Row],[Student ID]])</f>
        <v>0</v>
      </c>
      <c r="B3286" s="82"/>
      <c r="C3286" s="82"/>
      <c r="D3286" s="76"/>
      <c r="E3286" s="99"/>
      <c r="F3286" s="100"/>
      <c r="G3286" s="98"/>
      <c r="H3286" s="100"/>
      <c r="I3286" s="100"/>
      <c r="J3286" s="77"/>
      <c r="K3286" s="81"/>
      <c r="L3286" s="81"/>
      <c r="M3286" s="81"/>
      <c r="N3286" s="185"/>
      <c r="O3286" s="81"/>
      <c r="P3286" s="81"/>
      <c r="Q3286" s="81"/>
      <c r="R3286" s="81"/>
      <c r="S3286" s="81"/>
      <c r="T3286" s="81"/>
      <c r="U3286" s="81"/>
      <c r="V3286" s="81"/>
      <c r="W3286" s="185"/>
      <c r="X3286" s="81"/>
      <c r="Y3286" s="81"/>
      <c r="Z3286" s="81"/>
      <c r="AA3286" s="81"/>
      <c r="AB3286" s="81"/>
      <c r="AC3286" s="81"/>
      <c r="AD3286" s="81"/>
      <c r="AE3286" s="236"/>
      <c r="AF3286" s="81"/>
      <c r="AG3286" s="81"/>
      <c r="AH3286" s="81"/>
      <c r="AI3286" s="81"/>
      <c r="AJ3286" s="81"/>
      <c r="AK3286" s="81"/>
      <c r="AL3286" s="81"/>
      <c r="AM3286" s="81"/>
      <c r="AN3286" s="81"/>
      <c r="AO3286" s="81"/>
      <c r="AP3286" s="83">
        <f ca="1">COUNTIFS(INDIRECT(Data!$J$2),"&lt;&gt;")</f>
        <v>0</v>
      </c>
      <c r="AQ3286" s="83">
        <f ca="1">COUNTIFS(INDIRECT(Data!$J$2),"P")</f>
        <v>0</v>
      </c>
      <c r="AR3286" s="83">
        <f ca="1">COUNTIFS(INDIRECT(Data!$J$2),"A")</f>
        <v>0</v>
      </c>
      <c r="AS3286" s="84">
        <f ca="1">COUNTIFS(INDIRECT(Data!$J$2),"L")</f>
        <v>0</v>
      </c>
      <c r="AT3286" s="85" t="str">
        <f ca="1">IFERROR(Attd_Sheet[[#This Row],[Classes Attended]]/Attd_Sheet[[#This Row],[Column1]],"")</f>
        <v/>
      </c>
      <c r="AU3286" s="86"/>
    </row>
    <row r="3287" spans="1:47" hidden="1" x14ac:dyDescent="0.25">
      <c r="A3287" s="42">
        <f>COUNTIFS(Attd_Sheet[Student ID],Attd_Sheet[[#This Row],[Student ID]])</f>
        <v>0</v>
      </c>
      <c r="B3287" s="82"/>
      <c r="C3287" s="82"/>
      <c r="D3287" s="76"/>
      <c r="E3287" s="99"/>
      <c r="F3287" s="100"/>
      <c r="G3287" s="98"/>
      <c r="H3287" s="100"/>
      <c r="I3287" s="100"/>
      <c r="J3287" s="77"/>
      <c r="K3287" s="81"/>
      <c r="L3287" s="81"/>
      <c r="M3287" s="81"/>
      <c r="N3287" s="185"/>
      <c r="O3287" s="81"/>
      <c r="P3287" s="81"/>
      <c r="Q3287" s="81"/>
      <c r="R3287" s="81"/>
      <c r="S3287" s="81"/>
      <c r="T3287" s="81"/>
      <c r="U3287" s="81"/>
      <c r="V3287" s="81"/>
      <c r="W3287" s="185"/>
      <c r="X3287" s="81"/>
      <c r="Y3287" s="81"/>
      <c r="Z3287" s="81"/>
      <c r="AA3287" s="81"/>
      <c r="AB3287" s="81"/>
      <c r="AC3287" s="81"/>
      <c r="AD3287" s="81"/>
      <c r="AE3287" s="236"/>
      <c r="AF3287" s="81"/>
      <c r="AG3287" s="81"/>
      <c r="AH3287" s="81"/>
      <c r="AI3287" s="81"/>
      <c r="AJ3287" s="81"/>
      <c r="AK3287" s="81"/>
      <c r="AL3287" s="81"/>
      <c r="AM3287" s="81"/>
      <c r="AN3287" s="81"/>
      <c r="AO3287" s="81"/>
      <c r="AP3287" s="83">
        <f ca="1">COUNTIFS(INDIRECT(Data!$J$2),"&lt;&gt;")</f>
        <v>0</v>
      </c>
      <c r="AQ3287" s="83">
        <f ca="1">COUNTIFS(INDIRECT(Data!$J$2),"P")</f>
        <v>0</v>
      </c>
      <c r="AR3287" s="83">
        <f ca="1">COUNTIFS(INDIRECT(Data!$J$2),"A")</f>
        <v>0</v>
      </c>
      <c r="AS3287" s="84">
        <f ca="1">COUNTIFS(INDIRECT(Data!$J$2),"L")</f>
        <v>0</v>
      </c>
      <c r="AT3287" s="85" t="str">
        <f ca="1">IFERROR(Attd_Sheet[[#This Row],[Classes Attended]]/Attd_Sheet[[#This Row],[Column1]],"")</f>
        <v/>
      </c>
      <c r="AU3287" s="86"/>
    </row>
    <row r="3288" spans="1:47" hidden="1" x14ac:dyDescent="0.25">
      <c r="A3288" s="42">
        <f>COUNTIFS(Attd_Sheet[Student ID],Attd_Sheet[[#This Row],[Student ID]])</f>
        <v>0</v>
      </c>
      <c r="B3288" s="82"/>
      <c r="C3288" s="82"/>
      <c r="D3288" s="76"/>
      <c r="E3288" s="99"/>
      <c r="F3288" s="100"/>
      <c r="G3288" s="98"/>
      <c r="H3288" s="100"/>
      <c r="I3288" s="100"/>
      <c r="J3288" s="77"/>
      <c r="K3288" s="81"/>
      <c r="L3288" s="81"/>
      <c r="M3288" s="81"/>
      <c r="N3288" s="185"/>
      <c r="O3288" s="81"/>
      <c r="P3288" s="81"/>
      <c r="Q3288" s="81"/>
      <c r="R3288" s="81"/>
      <c r="S3288" s="81"/>
      <c r="T3288" s="81"/>
      <c r="U3288" s="81"/>
      <c r="V3288" s="81"/>
      <c r="W3288" s="185"/>
      <c r="X3288" s="81"/>
      <c r="Y3288" s="81"/>
      <c r="Z3288" s="81"/>
      <c r="AA3288" s="81"/>
      <c r="AB3288" s="81"/>
      <c r="AC3288" s="81"/>
      <c r="AD3288" s="81"/>
      <c r="AE3288" s="236"/>
      <c r="AF3288" s="81"/>
      <c r="AG3288" s="81"/>
      <c r="AH3288" s="81"/>
      <c r="AI3288" s="81"/>
      <c r="AJ3288" s="81"/>
      <c r="AK3288" s="81"/>
      <c r="AL3288" s="81"/>
      <c r="AM3288" s="81"/>
      <c r="AN3288" s="81"/>
      <c r="AO3288" s="81"/>
      <c r="AP3288" s="83">
        <f ca="1">COUNTIFS(INDIRECT(Data!$J$2),"&lt;&gt;")</f>
        <v>0</v>
      </c>
      <c r="AQ3288" s="83">
        <f ca="1">COUNTIFS(INDIRECT(Data!$J$2),"P")</f>
        <v>0</v>
      </c>
      <c r="AR3288" s="83">
        <f ca="1">COUNTIFS(INDIRECT(Data!$J$2),"A")</f>
        <v>0</v>
      </c>
      <c r="AS3288" s="84">
        <f ca="1">COUNTIFS(INDIRECT(Data!$J$2),"L")</f>
        <v>0</v>
      </c>
      <c r="AT3288" s="85" t="str">
        <f ca="1">IFERROR(Attd_Sheet[[#This Row],[Classes Attended]]/Attd_Sheet[[#This Row],[Column1]],"")</f>
        <v/>
      </c>
      <c r="AU3288" s="86"/>
    </row>
    <row r="3289" spans="1:47" hidden="1" x14ac:dyDescent="0.25">
      <c r="A3289" s="42">
        <f>COUNTIFS(Attd_Sheet[Student ID],Attd_Sheet[[#This Row],[Student ID]])</f>
        <v>0</v>
      </c>
      <c r="B3289" s="87"/>
      <c r="C3289" s="87"/>
      <c r="D3289" s="76"/>
      <c r="E3289" s="102"/>
      <c r="F3289" s="103"/>
      <c r="G3289" s="101"/>
      <c r="H3289" s="103"/>
      <c r="I3289" s="103"/>
      <c r="J3289" s="77"/>
      <c r="K3289" s="88"/>
      <c r="L3289" s="88"/>
      <c r="M3289" s="88"/>
      <c r="N3289" s="185"/>
      <c r="O3289" s="88"/>
      <c r="P3289" s="88"/>
      <c r="Q3289" s="88"/>
      <c r="R3289" s="88"/>
      <c r="S3289" s="88"/>
      <c r="T3289" s="88"/>
      <c r="U3289" s="88"/>
      <c r="V3289" s="88"/>
      <c r="W3289" s="185"/>
      <c r="X3289" s="88"/>
      <c r="Y3289" s="88"/>
      <c r="Z3289" s="88"/>
      <c r="AA3289" s="88"/>
      <c r="AB3289" s="88"/>
      <c r="AC3289" s="88"/>
      <c r="AD3289" s="88"/>
      <c r="AE3289" s="236"/>
      <c r="AF3289" s="88"/>
      <c r="AG3289" s="88"/>
      <c r="AH3289" s="88"/>
      <c r="AI3289" s="88"/>
      <c r="AJ3289" s="88"/>
      <c r="AK3289" s="88"/>
      <c r="AL3289" s="88"/>
      <c r="AM3289" s="88"/>
      <c r="AN3289" s="88"/>
      <c r="AO3289" s="88"/>
      <c r="AP3289" s="89">
        <f ca="1">COUNTIFS(INDIRECT(Data!$J$2),"&lt;&gt;")</f>
        <v>0</v>
      </c>
      <c r="AQ3289" s="89">
        <f ca="1">COUNTIFS(INDIRECT(Data!$J$2),"P")</f>
        <v>0</v>
      </c>
      <c r="AR3289" s="89">
        <f ca="1">COUNTIFS(INDIRECT(Data!$J$2),"A")</f>
        <v>0</v>
      </c>
      <c r="AS3289" s="90">
        <f ca="1">COUNTIFS(INDIRECT(Data!$J$2),"L")</f>
        <v>0</v>
      </c>
      <c r="AT3289" s="91" t="str">
        <f ca="1">IFERROR(Attd_Sheet[[#This Row],[Classes Attended]]/Attd_Sheet[[#This Row],[Column1]],"")</f>
        <v/>
      </c>
      <c r="AU3289" s="92"/>
    </row>
    <row r="3290" spans="1:47" hidden="1" x14ac:dyDescent="0.25">
      <c r="A3290" s="42">
        <f>COUNTIFS(Attd_Sheet[Student ID],Attd_Sheet[[#This Row],[Student ID]])</f>
        <v>0</v>
      </c>
      <c r="B3290" s="82"/>
      <c r="C3290" s="82"/>
      <c r="D3290" s="76"/>
      <c r="E3290" s="99"/>
      <c r="F3290" s="100"/>
      <c r="G3290" s="98"/>
      <c r="H3290" s="100"/>
      <c r="I3290" s="100"/>
      <c r="J3290" s="77"/>
      <c r="K3290" s="81"/>
      <c r="L3290" s="81"/>
      <c r="M3290" s="81"/>
      <c r="N3290" s="185"/>
      <c r="O3290" s="81"/>
      <c r="P3290" s="81"/>
      <c r="Q3290" s="81"/>
      <c r="R3290" s="81"/>
      <c r="S3290" s="81"/>
      <c r="T3290" s="81"/>
      <c r="U3290" s="81"/>
      <c r="V3290" s="81"/>
      <c r="W3290" s="185"/>
      <c r="X3290" s="81"/>
      <c r="Y3290" s="81"/>
      <c r="Z3290" s="81"/>
      <c r="AA3290" s="81"/>
      <c r="AB3290" s="81"/>
      <c r="AC3290" s="81"/>
      <c r="AD3290" s="81"/>
      <c r="AE3290" s="236"/>
      <c r="AF3290" s="81"/>
      <c r="AG3290" s="81"/>
      <c r="AH3290" s="81"/>
      <c r="AI3290" s="81"/>
      <c r="AJ3290" s="81"/>
      <c r="AK3290" s="81"/>
      <c r="AL3290" s="81"/>
      <c r="AM3290" s="81"/>
      <c r="AN3290" s="81"/>
      <c r="AO3290" s="81"/>
      <c r="AP3290" s="83">
        <f ca="1">COUNTIFS(INDIRECT(Data!$J$2),"&lt;&gt;")</f>
        <v>0</v>
      </c>
      <c r="AQ3290" s="83">
        <f ca="1">COUNTIFS(INDIRECT(Data!$J$2),"P")</f>
        <v>0</v>
      </c>
      <c r="AR3290" s="83">
        <f ca="1">COUNTIFS(INDIRECT(Data!$J$2),"A")</f>
        <v>0</v>
      </c>
      <c r="AS3290" s="84">
        <f ca="1">COUNTIFS(INDIRECT(Data!$J$2),"L")</f>
        <v>0</v>
      </c>
      <c r="AT3290" s="85" t="str">
        <f ca="1">IFERROR(Attd_Sheet[[#This Row],[Classes Attended]]/Attd_Sheet[[#This Row],[Column1]],"")</f>
        <v/>
      </c>
      <c r="AU3290" s="86"/>
    </row>
    <row r="3291" spans="1:47" hidden="1" x14ac:dyDescent="0.25">
      <c r="A3291" s="42">
        <f>COUNTIFS(Attd_Sheet[Student ID],Attd_Sheet[[#This Row],[Student ID]])</f>
        <v>0</v>
      </c>
      <c r="B3291" s="82"/>
      <c r="C3291" s="82"/>
      <c r="D3291" s="76"/>
      <c r="E3291" s="99"/>
      <c r="F3291" s="100"/>
      <c r="G3291" s="98"/>
      <c r="H3291" s="100"/>
      <c r="I3291" s="100"/>
      <c r="J3291" s="77"/>
      <c r="K3291" s="81"/>
      <c r="L3291" s="81"/>
      <c r="M3291" s="81"/>
      <c r="N3291" s="185"/>
      <c r="O3291" s="81"/>
      <c r="P3291" s="81"/>
      <c r="Q3291" s="81"/>
      <c r="R3291" s="81"/>
      <c r="S3291" s="81"/>
      <c r="T3291" s="81"/>
      <c r="U3291" s="81"/>
      <c r="V3291" s="81"/>
      <c r="W3291" s="185"/>
      <c r="X3291" s="81"/>
      <c r="Y3291" s="81"/>
      <c r="Z3291" s="81"/>
      <c r="AA3291" s="81"/>
      <c r="AB3291" s="81"/>
      <c r="AC3291" s="81"/>
      <c r="AD3291" s="81"/>
      <c r="AE3291" s="236"/>
      <c r="AF3291" s="81"/>
      <c r="AG3291" s="81"/>
      <c r="AH3291" s="81"/>
      <c r="AI3291" s="81"/>
      <c r="AJ3291" s="81"/>
      <c r="AK3291" s="81"/>
      <c r="AL3291" s="81"/>
      <c r="AM3291" s="81"/>
      <c r="AN3291" s="81"/>
      <c r="AO3291" s="81"/>
      <c r="AP3291" s="83">
        <f ca="1">COUNTIFS(INDIRECT(Data!$J$2),"&lt;&gt;")</f>
        <v>0</v>
      </c>
      <c r="AQ3291" s="83">
        <f ca="1">COUNTIFS(INDIRECT(Data!$J$2),"P")</f>
        <v>0</v>
      </c>
      <c r="AR3291" s="83">
        <f ca="1">COUNTIFS(INDIRECT(Data!$J$2),"A")</f>
        <v>0</v>
      </c>
      <c r="AS3291" s="84">
        <f ca="1">COUNTIFS(INDIRECT(Data!$J$2),"L")</f>
        <v>0</v>
      </c>
      <c r="AT3291" s="85" t="str">
        <f ca="1">IFERROR(Attd_Sheet[[#This Row],[Classes Attended]]/Attd_Sheet[[#This Row],[Column1]],"")</f>
        <v/>
      </c>
      <c r="AU3291" s="86"/>
    </row>
    <row r="3292" spans="1:47" hidden="1" x14ac:dyDescent="0.25">
      <c r="A3292" s="42">
        <f>COUNTIFS(Attd_Sheet[Student ID],Attd_Sheet[[#This Row],[Student ID]])</f>
        <v>0</v>
      </c>
      <c r="B3292" s="82"/>
      <c r="C3292" s="82"/>
      <c r="D3292" s="76"/>
      <c r="E3292" s="99"/>
      <c r="F3292" s="100"/>
      <c r="G3292" s="98"/>
      <c r="H3292" s="100"/>
      <c r="I3292" s="100"/>
      <c r="J3292" s="77"/>
      <c r="K3292" s="81"/>
      <c r="L3292" s="81"/>
      <c r="M3292" s="81"/>
      <c r="N3292" s="185"/>
      <c r="O3292" s="81"/>
      <c r="P3292" s="81"/>
      <c r="Q3292" s="81"/>
      <c r="R3292" s="81"/>
      <c r="S3292" s="81"/>
      <c r="T3292" s="81"/>
      <c r="U3292" s="81"/>
      <c r="V3292" s="81"/>
      <c r="W3292" s="185"/>
      <c r="X3292" s="81"/>
      <c r="Y3292" s="81"/>
      <c r="Z3292" s="81"/>
      <c r="AA3292" s="81"/>
      <c r="AB3292" s="81"/>
      <c r="AC3292" s="81"/>
      <c r="AD3292" s="81"/>
      <c r="AE3292" s="236"/>
      <c r="AF3292" s="81"/>
      <c r="AG3292" s="81"/>
      <c r="AH3292" s="81"/>
      <c r="AI3292" s="81"/>
      <c r="AJ3292" s="81"/>
      <c r="AK3292" s="81"/>
      <c r="AL3292" s="81"/>
      <c r="AM3292" s="81"/>
      <c r="AN3292" s="81"/>
      <c r="AO3292" s="81"/>
      <c r="AP3292" s="83">
        <f ca="1">COUNTIFS(INDIRECT(Data!$J$2),"&lt;&gt;")</f>
        <v>0</v>
      </c>
      <c r="AQ3292" s="83">
        <f ca="1">COUNTIFS(INDIRECT(Data!$J$2),"P")</f>
        <v>0</v>
      </c>
      <c r="AR3292" s="83">
        <f ca="1">COUNTIFS(INDIRECT(Data!$J$2),"A")</f>
        <v>0</v>
      </c>
      <c r="AS3292" s="84">
        <f ca="1">COUNTIFS(INDIRECT(Data!$J$2),"L")</f>
        <v>0</v>
      </c>
      <c r="AT3292" s="85" t="str">
        <f ca="1">IFERROR(Attd_Sheet[[#This Row],[Classes Attended]]/Attd_Sheet[[#This Row],[Column1]],"")</f>
        <v/>
      </c>
      <c r="AU3292" s="86"/>
    </row>
    <row r="3293" spans="1:47" hidden="1" x14ac:dyDescent="0.25">
      <c r="A3293" s="42">
        <f>COUNTIFS(Attd_Sheet[Student ID],Attd_Sheet[[#This Row],[Student ID]])</f>
        <v>0</v>
      </c>
      <c r="B3293" s="82"/>
      <c r="C3293" s="82"/>
      <c r="D3293" s="76"/>
      <c r="E3293" s="99"/>
      <c r="F3293" s="100"/>
      <c r="G3293" s="98"/>
      <c r="H3293" s="100"/>
      <c r="I3293" s="100"/>
      <c r="J3293" s="77"/>
      <c r="K3293" s="81"/>
      <c r="L3293" s="81"/>
      <c r="M3293" s="81"/>
      <c r="N3293" s="185"/>
      <c r="O3293" s="81"/>
      <c r="P3293" s="81"/>
      <c r="Q3293" s="81"/>
      <c r="R3293" s="81"/>
      <c r="S3293" s="81"/>
      <c r="T3293" s="81"/>
      <c r="U3293" s="81"/>
      <c r="V3293" s="81"/>
      <c r="W3293" s="185"/>
      <c r="X3293" s="81"/>
      <c r="Y3293" s="81"/>
      <c r="Z3293" s="81"/>
      <c r="AA3293" s="81"/>
      <c r="AB3293" s="81"/>
      <c r="AC3293" s="81"/>
      <c r="AD3293" s="81"/>
      <c r="AE3293" s="236"/>
      <c r="AF3293" s="81"/>
      <c r="AG3293" s="81"/>
      <c r="AH3293" s="81"/>
      <c r="AI3293" s="81"/>
      <c r="AJ3293" s="81"/>
      <c r="AK3293" s="81"/>
      <c r="AL3293" s="81"/>
      <c r="AM3293" s="81"/>
      <c r="AN3293" s="81"/>
      <c r="AO3293" s="81"/>
      <c r="AP3293" s="83">
        <f ca="1">COUNTIFS(INDIRECT(Data!$J$2),"&lt;&gt;")</f>
        <v>0</v>
      </c>
      <c r="AQ3293" s="83">
        <f ca="1">COUNTIFS(INDIRECT(Data!$J$2),"P")</f>
        <v>0</v>
      </c>
      <c r="AR3293" s="83">
        <f ca="1">COUNTIFS(INDIRECT(Data!$J$2),"A")</f>
        <v>0</v>
      </c>
      <c r="AS3293" s="84">
        <f ca="1">COUNTIFS(INDIRECT(Data!$J$2),"L")</f>
        <v>0</v>
      </c>
      <c r="AT3293" s="85" t="str">
        <f ca="1">IFERROR(Attd_Sheet[[#This Row],[Classes Attended]]/Attd_Sheet[[#This Row],[Column1]],"")</f>
        <v/>
      </c>
      <c r="AU3293" s="86"/>
    </row>
    <row r="3294" spans="1:47" hidden="1" x14ac:dyDescent="0.25">
      <c r="A3294" s="42">
        <f>COUNTIFS(Attd_Sheet[Student ID],Attd_Sheet[[#This Row],[Student ID]])</f>
        <v>0</v>
      </c>
      <c r="B3294" s="82"/>
      <c r="C3294" s="82"/>
      <c r="D3294" s="76"/>
      <c r="E3294" s="99"/>
      <c r="F3294" s="100"/>
      <c r="G3294" s="98"/>
      <c r="H3294" s="100"/>
      <c r="I3294" s="100"/>
      <c r="J3294" s="77"/>
      <c r="K3294" s="81"/>
      <c r="L3294" s="81"/>
      <c r="M3294" s="81"/>
      <c r="N3294" s="185"/>
      <c r="O3294" s="81"/>
      <c r="P3294" s="81"/>
      <c r="Q3294" s="81"/>
      <c r="R3294" s="81"/>
      <c r="S3294" s="81"/>
      <c r="T3294" s="81"/>
      <c r="U3294" s="81"/>
      <c r="V3294" s="81"/>
      <c r="W3294" s="185"/>
      <c r="X3294" s="81"/>
      <c r="Y3294" s="81"/>
      <c r="Z3294" s="81"/>
      <c r="AA3294" s="81"/>
      <c r="AB3294" s="81"/>
      <c r="AC3294" s="81"/>
      <c r="AD3294" s="81"/>
      <c r="AE3294" s="236"/>
      <c r="AF3294" s="81"/>
      <c r="AG3294" s="81"/>
      <c r="AH3294" s="81"/>
      <c r="AI3294" s="81"/>
      <c r="AJ3294" s="81"/>
      <c r="AK3294" s="81"/>
      <c r="AL3294" s="81"/>
      <c r="AM3294" s="81"/>
      <c r="AN3294" s="81"/>
      <c r="AO3294" s="81"/>
      <c r="AP3294" s="83">
        <f ca="1">COUNTIFS(INDIRECT(Data!$J$2),"&lt;&gt;")</f>
        <v>0</v>
      </c>
      <c r="AQ3294" s="83">
        <f ca="1">COUNTIFS(INDIRECT(Data!$J$2),"P")</f>
        <v>0</v>
      </c>
      <c r="AR3294" s="83">
        <f ca="1">COUNTIFS(INDIRECT(Data!$J$2),"A")</f>
        <v>0</v>
      </c>
      <c r="AS3294" s="84">
        <f ca="1">COUNTIFS(INDIRECT(Data!$J$2),"L")</f>
        <v>0</v>
      </c>
      <c r="AT3294" s="85" t="str">
        <f ca="1">IFERROR(Attd_Sheet[[#This Row],[Classes Attended]]/Attd_Sheet[[#This Row],[Column1]],"")</f>
        <v/>
      </c>
      <c r="AU3294" s="86"/>
    </row>
    <row r="3295" spans="1:47" hidden="1" x14ac:dyDescent="0.25">
      <c r="A3295" s="42">
        <f>COUNTIFS(Attd_Sheet[Student ID],Attd_Sheet[[#This Row],[Student ID]])</f>
        <v>0</v>
      </c>
      <c r="B3295" s="82"/>
      <c r="C3295" s="82"/>
      <c r="D3295" s="76"/>
      <c r="E3295" s="99"/>
      <c r="F3295" s="100"/>
      <c r="G3295" s="98"/>
      <c r="H3295" s="100"/>
      <c r="I3295" s="100"/>
      <c r="J3295" s="77"/>
      <c r="K3295" s="81"/>
      <c r="L3295" s="81"/>
      <c r="M3295" s="81"/>
      <c r="N3295" s="185"/>
      <c r="O3295" s="81"/>
      <c r="P3295" s="81"/>
      <c r="Q3295" s="81"/>
      <c r="R3295" s="81"/>
      <c r="S3295" s="81"/>
      <c r="T3295" s="81"/>
      <c r="U3295" s="81"/>
      <c r="V3295" s="81"/>
      <c r="W3295" s="185"/>
      <c r="X3295" s="81"/>
      <c r="Y3295" s="81"/>
      <c r="Z3295" s="81"/>
      <c r="AA3295" s="81"/>
      <c r="AB3295" s="81"/>
      <c r="AC3295" s="81"/>
      <c r="AD3295" s="81"/>
      <c r="AE3295" s="236"/>
      <c r="AF3295" s="81"/>
      <c r="AG3295" s="81"/>
      <c r="AH3295" s="81"/>
      <c r="AI3295" s="81"/>
      <c r="AJ3295" s="81"/>
      <c r="AK3295" s="81"/>
      <c r="AL3295" s="81"/>
      <c r="AM3295" s="81"/>
      <c r="AN3295" s="81"/>
      <c r="AO3295" s="81"/>
      <c r="AP3295" s="83">
        <f ca="1">COUNTIFS(INDIRECT(Data!$J$2),"&lt;&gt;")</f>
        <v>0</v>
      </c>
      <c r="AQ3295" s="83">
        <f ca="1">COUNTIFS(INDIRECT(Data!$J$2),"P")</f>
        <v>0</v>
      </c>
      <c r="AR3295" s="83">
        <f ca="1">COUNTIFS(INDIRECT(Data!$J$2),"A")</f>
        <v>0</v>
      </c>
      <c r="AS3295" s="84">
        <f ca="1">COUNTIFS(INDIRECT(Data!$J$2),"L")</f>
        <v>0</v>
      </c>
      <c r="AT3295" s="85" t="str">
        <f ca="1">IFERROR(Attd_Sheet[[#This Row],[Classes Attended]]/Attd_Sheet[[#This Row],[Column1]],"")</f>
        <v/>
      </c>
      <c r="AU3295" s="86"/>
    </row>
    <row r="3296" spans="1:47" hidden="1" x14ac:dyDescent="0.25">
      <c r="A3296" s="42">
        <f>COUNTIFS(Attd_Sheet[Student ID],Attd_Sheet[[#This Row],[Student ID]])</f>
        <v>0</v>
      </c>
      <c r="B3296" s="82"/>
      <c r="C3296" s="82"/>
      <c r="D3296" s="76"/>
      <c r="E3296" s="99"/>
      <c r="F3296" s="100"/>
      <c r="G3296" s="98"/>
      <c r="H3296" s="100"/>
      <c r="I3296" s="100"/>
      <c r="J3296" s="77"/>
      <c r="K3296" s="81"/>
      <c r="L3296" s="81"/>
      <c r="M3296" s="81"/>
      <c r="N3296" s="185"/>
      <c r="O3296" s="81"/>
      <c r="P3296" s="81"/>
      <c r="Q3296" s="81"/>
      <c r="R3296" s="81"/>
      <c r="S3296" s="81"/>
      <c r="T3296" s="81"/>
      <c r="U3296" s="81"/>
      <c r="V3296" s="81"/>
      <c r="W3296" s="185"/>
      <c r="X3296" s="81"/>
      <c r="Y3296" s="81"/>
      <c r="Z3296" s="81"/>
      <c r="AA3296" s="81"/>
      <c r="AB3296" s="81"/>
      <c r="AC3296" s="81"/>
      <c r="AD3296" s="81"/>
      <c r="AE3296" s="236"/>
      <c r="AF3296" s="81"/>
      <c r="AG3296" s="81"/>
      <c r="AH3296" s="81"/>
      <c r="AI3296" s="81"/>
      <c r="AJ3296" s="81"/>
      <c r="AK3296" s="81"/>
      <c r="AL3296" s="81"/>
      <c r="AM3296" s="81"/>
      <c r="AN3296" s="81"/>
      <c r="AO3296" s="81"/>
      <c r="AP3296" s="83">
        <f ca="1">COUNTIFS(INDIRECT(Data!$J$2),"&lt;&gt;")</f>
        <v>0</v>
      </c>
      <c r="AQ3296" s="83">
        <f ca="1">COUNTIFS(INDIRECT(Data!$J$2),"P")</f>
        <v>0</v>
      </c>
      <c r="AR3296" s="83">
        <f ca="1">COUNTIFS(INDIRECT(Data!$J$2),"A")</f>
        <v>0</v>
      </c>
      <c r="AS3296" s="84">
        <f ca="1">COUNTIFS(INDIRECT(Data!$J$2),"L")</f>
        <v>0</v>
      </c>
      <c r="AT3296" s="85" t="str">
        <f ca="1">IFERROR(Attd_Sheet[[#This Row],[Classes Attended]]/Attd_Sheet[[#This Row],[Column1]],"")</f>
        <v/>
      </c>
      <c r="AU3296" s="86"/>
    </row>
    <row r="3297" spans="1:47" hidden="1" x14ac:dyDescent="0.25">
      <c r="A3297" s="42">
        <f>COUNTIFS(Attd_Sheet[Student ID],Attd_Sheet[[#This Row],[Student ID]])</f>
        <v>0</v>
      </c>
      <c r="B3297" s="82"/>
      <c r="C3297" s="82"/>
      <c r="D3297" s="76"/>
      <c r="E3297" s="99"/>
      <c r="F3297" s="100"/>
      <c r="G3297" s="98"/>
      <c r="H3297" s="100"/>
      <c r="I3297" s="100"/>
      <c r="J3297" s="77"/>
      <c r="K3297" s="81"/>
      <c r="L3297" s="81"/>
      <c r="M3297" s="81"/>
      <c r="N3297" s="185"/>
      <c r="O3297" s="81"/>
      <c r="P3297" s="81"/>
      <c r="Q3297" s="81"/>
      <c r="R3297" s="81"/>
      <c r="S3297" s="81"/>
      <c r="T3297" s="81"/>
      <c r="U3297" s="81"/>
      <c r="V3297" s="81"/>
      <c r="W3297" s="185"/>
      <c r="X3297" s="81"/>
      <c r="Y3297" s="81"/>
      <c r="Z3297" s="81"/>
      <c r="AA3297" s="81"/>
      <c r="AB3297" s="81"/>
      <c r="AC3297" s="81"/>
      <c r="AD3297" s="81"/>
      <c r="AE3297" s="236"/>
      <c r="AF3297" s="81"/>
      <c r="AG3297" s="81"/>
      <c r="AH3297" s="81"/>
      <c r="AI3297" s="81"/>
      <c r="AJ3297" s="81"/>
      <c r="AK3297" s="81"/>
      <c r="AL3297" s="81"/>
      <c r="AM3297" s="81"/>
      <c r="AN3297" s="81"/>
      <c r="AO3297" s="81"/>
      <c r="AP3297" s="83">
        <f ca="1">COUNTIFS(INDIRECT(Data!$J$2),"&lt;&gt;")</f>
        <v>0</v>
      </c>
      <c r="AQ3297" s="83">
        <f ca="1">COUNTIFS(INDIRECT(Data!$J$2),"P")</f>
        <v>0</v>
      </c>
      <c r="AR3297" s="83">
        <f ca="1">COUNTIFS(INDIRECT(Data!$J$2),"A")</f>
        <v>0</v>
      </c>
      <c r="AS3297" s="84">
        <f ca="1">COUNTIFS(INDIRECT(Data!$J$2),"L")</f>
        <v>0</v>
      </c>
      <c r="AT3297" s="85" t="str">
        <f ca="1">IFERROR(Attd_Sheet[[#This Row],[Classes Attended]]/Attd_Sheet[[#This Row],[Column1]],"")</f>
        <v/>
      </c>
      <c r="AU3297" s="86"/>
    </row>
    <row r="3298" spans="1:47" hidden="1" x14ac:dyDescent="0.25">
      <c r="A3298" s="42">
        <f>COUNTIFS(Attd_Sheet[Student ID],Attd_Sheet[[#This Row],[Student ID]])</f>
        <v>0</v>
      </c>
      <c r="B3298" s="82"/>
      <c r="C3298" s="82"/>
      <c r="D3298" s="76"/>
      <c r="E3298" s="99"/>
      <c r="F3298" s="100"/>
      <c r="G3298" s="98"/>
      <c r="H3298" s="100"/>
      <c r="I3298" s="100"/>
      <c r="J3298" s="77"/>
      <c r="K3298" s="81"/>
      <c r="L3298" s="81"/>
      <c r="M3298" s="81"/>
      <c r="N3298" s="185"/>
      <c r="O3298" s="81"/>
      <c r="P3298" s="81"/>
      <c r="Q3298" s="81"/>
      <c r="R3298" s="81"/>
      <c r="S3298" s="81"/>
      <c r="T3298" s="81"/>
      <c r="U3298" s="81"/>
      <c r="V3298" s="81"/>
      <c r="W3298" s="185"/>
      <c r="X3298" s="81"/>
      <c r="Y3298" s="81"/>
      <c r="Z3298" s="81"/>
      <c r="AA3298" s="81"/>
      <c r="AB3298" s="81"/>
      <c r="AC3298" s="81"/>
      <c r="AD3298" s="81"/>
      <c r="AE3298" s="236"/>
      <c r="AF3298" s="81"/>
      <c r="AG3298" s="81"/>
      <c r="AH3298" s="81"/>
      <c r="AI3298" s="81"/>
      <c r="AJ3298" s="81"/>
      <c r="AK3298" s="81"/>
      <c r="AL3298" s="81"/>
      <c r="AM3298" s="81"/>
      <c r="AN3298" s="81"/>
      <c r="AO3298" s="81"/>
      <c r="AP3298" s="83">
        <f ca="1">COUNTIFS(INDIRECT(Data!$J$2),"&lt;&gt;")</f>
        <v>0</v>
      </c>
      <c r="AQ3298" s="83">
        <f ca="1">COUNTIFS(INDIRECT(Data!$J$2),"P")</f>
        <v>0</v>
      </c>
      <c r="AR3298" s="83">
        <f ca="1">COUNTIFS(INDIRECT(Data!$J$2),"A")</f>
        <v>0</v>
      </c>
      <c r="AS3298" s="84">
        <f ca="1">COUNTIFS(INDIRECT(Data!$J$2),"L")</f>
        <v>0</v>
      </c>
      <c r="AT3298" s="85" t="str">
        <f ca="1">IFERROR(Attd_Sheet[[#This Row],[Classes Attended]]/Attd_Sheet[[#This Row],[Column1]],"")</f>
        <v/>
      </c>
      <c r="AU3298" s="86"/>
    </row>
    <row r="3299" spans="1:47" hidden="1" x14ac:dyDescent="0.25">
      <c r="A3299" s="42">
        <f>COUNTIFS(Attd_Sheet[Student ID],Attd_Sheet[[#This Row],[Student ID]])</f>
        <v>0</v>
      </c>
      <c r="B3299" s="82"/>
      <c r="C3299" s="82"/>
      <c r="D3299" s="76"/>
      <c r="E3299" s="99"/>
      <c r="F3299" s="100"/>
      <c r="G3299" s="98"/>
      <c r="H3299" s="100"/>
      <c r="I3299" s="100"/>
      <c r="J3299" s="77"/>
      <c r="K3299" s="81"/>
      <c r="L3299" s="81"/>
      <c r="M3299" s="81"/>
      <c r="N3299" s="185"/>
      <c r="O3299" s="81"/>
      <c r="P3299" s="81"/>
      <c r="Q3299" s="81"/>
      <c r="R3299" s="81"/>
      <c r="S3299" s="81"/>
      <c r="T3299" s="81"/>
      <c r="U3299" s="81"/>
      <c r="V3299" s="81"/>
      <c r="W3299" s="185"/>
      <c r="X3299" s="81"/>
      <c r="Y3299" s="81"/>
      <c r="Z3299" s="81"/>
      <c r="AA3299" s="81"/>
      <c r="AB3299" s="81"/>
      <c r="AC3299" s="81"/>
      <c r="AD3299" s="81"/>
      <c r="AE3299" s="236"/>
      <c r="AF3299" s="81"/>
      <c r="AG3299" s="81"/>
      <c r="AH3299" s="81"/>
      <c r="AI3299" s="81"/>
      <c r="AJ3299" s="81"/>
      <c r="AK3299" s="81"/>
      <c r="AL3299" s="81"/>
      <c r="AM3299" s="81"/>
      <c r="AN3299" s="81"/>
      <c r="AO3299" s="81"/>
      <c r="AP3299" s="83">
        <f ca="1">COUNTIFS(INDIRECT(Data!$J$2),"&lt;&gt;")</f>
        <v>0</v>
      </c>
      <c r="AQ3299" s="83">
        <f ca="1">COUNTIFS(INDIRECT(Data!$J$2),"P")</f>
        <v>0</v>
      </c>
      <c r="AR3299" s="83">
        <f ca="1">COUNTIFS(INDIRECT(Data!$J$2),"A")</f>
        <v>0</v>
      </c>
      <c r="AS3299" s="84">
        <f ca="1">COUNTIFS(INDIRECT(Data!$J$2),"L")</f>
        <v>0</v>
      </c>
      <c r="AT3299" s="85" t="str">
        <f ca="1">IFERROR(Attd_Sheet[[#This Row],[Classes Attended]]/Attd_Sheet[[#This Row],[Column1]],"")</f>
        <v/>
      </c>
      <c r="AU3299" s="86"/>
    </row>
    <row r="3300" spans="1:47" hidden="1" x14ac:dyDescent="0.25">
      <c r="A3300" s="42">
        <f>COUNTIFS(Attd_Sheet[Student ID],Attd_Sheet[[#This Row],[Student ID]])</f>
        <v>0</v>
      </c>
      <c r="B3300" s="82"/>
      <c r="C3300" s="82"/>
      <c r="D3300" s="76"/>
      <c r="E3300" s="99"/>
      <c r="F3300" s="100"/>
      <c r="G3300" s="98"/>
      <c r="H3300" s="100"/>
      <c r="I3300" s="100"/>
      <c r="J3300" s="77"/>
      <c r="K3300" s="81"/>
      <c r="L3300" s="81"/>
      <c r="M3300" s="81"/>
      <c r="N3300" s="185"/>
      <c r="O3300" s="81"/>
      <c r="P3300" s="81"/>
      <c r="Q3300" s="81"/>
      <c r="R3300" s="81"/>
      <c r="S3300" s="81"/>
      <c r="T3300" s="81"/>
      <c r="U3300" s="81"/>
      <c r="V3300" s="81"/>
      <c r="W3300" s="185"/>
      <c r="X3300" s="81"/>
      <c r="Y3300" s="81"/>
      <c r="Z3300" s="81"/>
      <c r="AA3300" s="81"/>
      <c r="AB3300" s="81"/>
      <c r="AC3300" s="81"/>
      <c r="AD3300" s="81"/>
      <c r="AE3300" s="236"/>
      <c r="AF3300" s="81"/>
      <c r="AG3300" s="81"/>
      <c r="AH3300" s="81"/>
      <c r="AI3300" s="81"/>
      <c r="AJ3300" s="81"/>
      <c r="AK3300" s="81"/>
      <c r="AL3300" s="81"/>
      <c r="AM3300" s="81"/>
      <c r="AN3300" s="81"/>
      <c r="AO3300" s="81"/>
      <c r="AP3300" s="83">
        <f ca="1">COUNTIFS(INDIRECT(Data!$J$2),"&lt;&gt;")</f>
        <v>0</v>
      </c>
      <c r="AQ3300" s="83">
        <f ca="1">COUNTIFS(INDIRECT(Data!$J$2),"P")</f>
        <v>0</v>
      </c>
      <c r="AR3300" s="83">
        <f ca="1">COUNTIFS(INDIRECT(Data!$J$2),"A")</f>
        <v>0</v>
      </c>
      <c r="AS3300" s="84">
        <f ca="1">COUNTIFS(INDIRECT(Data!$J$2),"L")</f>
        <v>0</v>
      </c>
      <c r="AT3300" s="85" t="str">
        <f ca="1">IFERROR(Attd_Sheet[[#This Row],[Classes Attended]]/Attd_Sheet[[#This Row],[Column1]],"")</f>
        <v/>
      </c>
      <c r="AU3300" s="86"/>
    </row>
    <row r="3301" spans="1:47" hidden="1" x14ac:dyDescent="0.25">
      <c r="A3301" s="42">
        <f>COUNTIFS(Attd_Sheet[Student ID],Attd_Sheet[[#This Row],[Student ID]])</f>
        <v>0</v>
      </c>
      <c r="B3301" s="82"/>
      <c r="C3301" s="82"/>
      <c r="D3301" s="76"/>
      <c r="E3301" s="99"/>
      <c r="F3301" s="100"/>
      <c r="G3301" s="98"/>
      <c r="H3301" s="100"/>
      <c r="I3301" s="100"/>
      <c r="J3301" s="77"/>
      <c r="K3301" s="81"/>
      <c r="L3301" s="81"/>
      <c r="M3301" s="81"/>
      <c r="N3301" s="185"/>
      <c r="O3301" s="81"/>
      <c r="P3301" s="81"/>
      <c r="Q3301" s="81"/>
      <c r="R3301" s="81"/>
      <c r="S3301" s="81"/>
      <c r="T3301" s="81"/>
      <c r="U3301" s="81"/>
      <c r="V3301" s="81"/>
      <c r="W3301" s="185"/>
      <c r="X3301" s="81"/>
      <c r="Y3301" s="81"/>
      <c r="Z3301" s="81"/>
      <c r="AA3301" s="81"/>
      <c r="AB3301" s="81"/>
      <c r="AC3301" s="81"/>
      <c r="AD3301" s="81"/>
      <c r="AE3301" s="236"/>
      <c r="AF3301" s="81"/>
      <c r="AG3301" s="81"/>
      <c r="AH3301" s="81"/>
      <c r="AI3301" s="81"/>
      <c r="AJ3301" s="81"/>
      <c r="AK3301" s="81"/>
      <c r="AL3301" s="81"/>
      <c r="AM3301" s="81"/>
      <c r="AN3301" s="81"/>
      <c r="AO3301" s="81"/>
      <c r="AP3301" s="83">
        <f ca="1">COUNTIFS(INDIRECT(Data!$J$2),"&lt;&gt;")</f>
        <v>0</v>
      </c>
      <c r="AQ3301" s="83">
        <f ca="1">COUNTIFS(INDIRECT(Data!$J$2),"P")</f>
        <v>0</v>
      </c>
      <c r="AR3301" s="83">
        <f ca="1">COUNTIFS(INDIRECT(Data!$J$2),"A")</f>
        <v>0</v>
      </c>
      <c r="AS3301" s="84">
        <f ca="1">COUNTIFS(INDIRECT(Data!$J$2),"L")</f>
        <v>0</v>
      </c>
      <c r="AT3301" s="85" t="str">
        <f ca="1">IFERROR(Attd_Sheet[[#This Row],[Classes Attended]]/Attd_Sheet[[#This Row],[Column1]],"")</f>
        <v/>
      </c>
      <c r="AU3301" s="86"/>
    </row>
    <row r="3302" spans="1:47" hidden="1" x14ac:dyDescent="0.25">
      <c r="A3302" s="42">
        <f>COUNTIFS(Attd_Sheet[Student ID],Attd_Sheet[[#This Row],[Student ID]])</f>
        <v>0</v>
      </c>
      <c r="B3302" s="82"/>
      <c r="C3302" s="82"/>
      <c r="D3302" s="76"/>
      <c r="E3302" s="99"/>
      <c r="F3302" s="100"/>
      <c r="G3302" s="98"/>
      <c r="H3302" s="100"/>
      <c r="I3302" s="100"/>
      <c r="J3302" s="77"/>
      <c r="K3302" s="81"/>
      <c r="L3302" s="81"/>
      <c r="M3302" s="81"/>
      <c r="N3302" s="185"/>
      <c r="O3302" s="81"/>
      <c r="P3302" s="81"/>
      <c r="Q3302" s="81"/>
      <c r="R3302" s="81"/>
      <c r="S3302" s="81"/>
      <c r="T3302" s="81"/>
      <c r="U3302" s="81"/>
      <c r="V3302" s="81"/>
      <c r="W3302" s="185"/>
      <c r="X3302" s="81"/>
      <c r="Y3302" s="81"/>
      <c r="Z3302" s="81"/>
      <c r="AA3302" s="81"/>
      <c r="AB3302" s="81"/>
      <c r="AC3302" s="81"/>
      <c r="AD3302" s="81"/>
      <c r="AE3302" s="236"/>
      <c r="AF3302" s="81"/>
      <c r="AG3302" s="81"/>
      <c r="AH3302" s="81"/>
      <c r="AI3302" s="81"/>
      <c r="AJ3302" s="81"/>
      <c r="AK3302" s="81"/>
      <c r="AL3302" s="81"/>
      <c r="AM3302" s="81"/>
      <c r="AN3302" s="81"/>
      <c r="AO3302" s="81"/>
      <c r="AP3302" s="83">
        <f ca="1">COUNTIFS(INDIRECT(Data!$J$2),"&lt;&gt;")</f>
        <v>0</v>
      </c>
      <c r="AQ3302" s="83">
        <f ca="1">COUNTIFS(INDIRECT(Data!$J$2),"P")</f>
        <v>0</v>
      </c>
      <c r="AR3302" s="83">
        <f ca="1">COUNTIFS(INDIRECT(Data!$J$2),"A")</f>
        <v>0</v>
      </c>
      <c r="AS3302" s="84">
        <f ca="1">COUNTIFS(INDIRECT(Data!$J$2),"L")</f>
        <v>0</v>
      </c>
      <c r="AT3302" s="85" t="str">
        <f ca="1">IFERROR(Attd_Sheet[[#This Row],[Classes Attended]]/Attd_Sheet[[#This Row],[Column1]],"")</f>
        <v/>
      </c>
      <c r="AU3302" s="86"/>
    </row>
    <row r="3303" spans="1:47" hidden="1" x14ac:dyDescent="0.25">
      <c r="A3303" s="42">
        <f>COUNTIFS(Attd_Sheet[Student ID],Attd_Sheet[[#This Row],[Student ID]])</f>
        <v>0</v>
      </c>
      <c r="B3303" s="82"/>
      <c r="C3303" s="82"/>
      <c r="D3303" s="76"/>
      <c r="E3303" s="99"/>
      <c r="F3303" s="100"/>
      <c r="G3303" s="98"/>
      <c r="H3303" s="100"/>
      <c r="I3303" s="100"/>
      <c r="J3303" s="77"/>
      <c r="K3303" s="81"/>
      <c r="L3303" s="81"/>
      <c r="M3303" s="81"/>
      <c r="N3303" s="185"/>
      <c r="O3303" s="81"/>
      <c r="P3303" s="81"/>
      <c r="Q3303" s="81"/>
      <c r="R3303" s="81"/>
      <c r="S3303" s="81"/>
      <c r="T3303" s="81"/>
      <c r="U3303" s="81"/>
      <c r="V3303" s="81"/>
      <c r="W3303" s="185"/>
      <c r="X3303" s="81"/>
      <c r="Y3303" s="81"/>
      <c r="Z3303" s="81"/>
      <c r="AA3303" s="81"/>
      <c r="AB3303" s="81"/>
      <c r="AC3303" s="81"/>
      <c r="AD3303" s="81"/>
      <c r="AE3303" s="236"/>
      <c r="AF3303" s="81"/>
      <c r="AG3303" s="81"/>
      <c r="AH3303" s="81"/>
      <c r="AI3303" s="81"/>
      <c r="AJ3303" s="81"/>
      <c r="AK3303" s="81"/>
      <c r="AL3303" s="81"/>
      <c r="AM3303" s="81"/>
      <c r="AN3303" s="81"/>
      <c r="AO3303" s="81"/>
      <c r="AP3303" s="83">
        <f ca="1">COUNTIFS(INDIRECT(Data!$J$2),"&lt;&gt;")</f>
        <v>0</v>
      </c>
      <c r="AQ3303" s="83">
        <f ca="1">COUNTIFS(INDIRECT(Data!$J$2),"P")</f>
        <v>0</v>
      </c>
      <c r="AR3303" s="83">
        <f ca="1">COUNTIFS(INDIRECT(Data!$J$2),"A")</f>
        <v>0</v>
      </c>
      <c r="AS3303" s="84">
        <f ca="1">COUNTIFS(INDIRECT(Data!$J$2),"L")</f>
        <v>0</v>
      </c>
      <c r="AT3303" s="85" t="str">
        <f ca="1">IFERROR(Attd_Sheet[[#This Row],[Classes Attended]]/Attd_Sheet[[#This Row],[Column1]],"")</f>
        <v/>
      </c>
      <c r="AU3303" s="86"/>
    </row>
    <row r="3304" spans="1:47" hidden="1" x14ac:dyDescent="0.25">
      <c r="A3304" s="42">
        <f>COUNTIFS(Attd_Sheet[Student ID],Attd_Sheet[[#This Row],[Student ID]])</f>
        <v>0</v>
      </c>
      <c r="B3304" s="87"/>
      <c r="C3304" s="87"/>
      <c r="D3304" s="76"/>
      <c r="E3304" s="102"/>
      <c r="F3304" s="15"/>
      <c r="G3304" s="101"/>
      <c r="H3304" s="103"/>
      <c r="I3304" s="103"/>
      <c r="J3304" s="77"/>
      <c r="K3304" s="88"/>
      <c r="L3304" s="88"/>
      <c r="M3304" s="88"/>
      <c r="N3304" s="185"/>
      <c r="O3304" s="88"/>
      <c r="P3304" s="88"/>
      <c r="Q3304" s="88"/>
      <c r="R3304" s="88"/>
      <c r="S3304" s="88"/>
      <c r="T3304" s="88"/>
      <c r="U3304" s="88"/>
      <c r="V3304" s="88"/>
      <c r="W3304" s="185"/>
      <c r="X3304" s="88"/>
      <c r="Y3304" s="88"/>
      <c r="Z3304" s="88"/>
      <c r="AA3304" s="88"/>
      <c r="AB3304" s="88"/>
      <c r="AC3304" s="88"/>
      <c r="AD3304" s="88"/>
      <c r="AE3304" s="236"/>
      <c r="AF3304" s="88"/>
      <c r="AG3304" s="88"/>
      <c r="AH3304" s="81"/>
      <c r="AI3304" s="88"/>
      <c r="AJ3304" s="88"/>
      <c r="AK3304" s="88"/>
      <c r="AL3304" s="88"/>
      <c r="AM3304" s="88"/>
      <c r="AN3304" s="81"/>
      <c r="AO3304" s="88"/>
      <c r="AP3304" s="89">
        <f ca="1">COUNTIFS(INDIRECT(Data!$J$2),"&lt;&gt;")</f>
        <v>0</v>
      </c>
      <c r="AQ3304" s="89">
        <f ca="1">COUNTIFS(INDIRECT(Data!$J$2),"P")</f>
        <v>0</v>
      </c>
      <c r="AR3304" s="89">
        <f ca="1">COUNTIFS(INDIRECT(Data!$J$2),"A")</f>
        <v>0</v>
      </c>
      <c r="AS3304" s="90">
        <f ca="1">COUNTIFS(INDIRECT(Data!$J$2),"L")</f>
        <v>0</v>
      </c>
      <c r="AT3304" s="91" t="str">
        <f ca="1">IFERROR(Attd_Sheet[[#This Row],[Classes Attended]]/Attd_Sheet[[#This Row],[Column1]],"")</f>
        <v/>
      </c>
      <c r="AU3304" s="92"/>
    </row>
    <row r="3305" spans="1:47" hidden="1" x14ac:dyDescent="0.25">
      <c r="A3305" s="173">
        <f>COUNTIFS(Attd_Sheet[Student ID],Attd_Sheet[[#This Row],[Student ID]])</f>
        <v>0</v>
      </c>
      <c r="B3305" s="174"/>
      <c r="C3305" s="174"/>
      <c r="D3305" s="175"/>
      <c r="E3305" s="176"/>
      <c r="F3305" s="177"/>
      <c r="G3305" s="175"/>
      <c r="H3305" s="177"/>
      <c r="I3305" s="177"/>
      <c r="J3305" s="178"/>
      <c r="K3305" s="179"/>
      <c r="L3305" s="179"/>
      <c r="M3305" s="179"/>
      <c r="N3305" s="191"/>
      <c r="O3305" s="179"/>
      <c r="P3305" s="179"/>
      <c r="Q3305" s="179"/>
      <c r="R3305" s="179"/>
      <c r="S3305" s="179"/>
      <c r="T3305" s="179"/>
      <c r="U3305" s="179"/>
      <c r="V3305" s="179"/>
      <c r="W3305" s="191"/>
      <c r="X3305" s="179"/>
      <c r="Y3305" s="179"/>
      <c r="Z3305" s="179"/>
      <c r="AA3305" s="179"/>
      <c r="AB3305" s="179"/>
      <c r="AC3305" s="179"/>
      <c r="AD3305" s="179"/>
      <c r="AE3305" s="236"/>
      <c r="AF3305" s="179"/>
      <c r="AG3305" s="179"/>
      <c r="AH3305" s="179"/>
      <c r="AI3305" s="179"/>
      <c r="AJ3305" s="179"/>
      <c r="AK3305" s="179"/>
      <c r="AL3305" s="179"/>
      <c r="AM3305" s="179"/>
      <c r="AN3305" s="179"/>
      <c r="AO3305" s="179"/>
      <c r="AP3305" s="180">
        <f ca="1">COUNTIFS(INDIRECT(Data!$J$2),"&lt;&gt;")</f>
        <v>0</v>
      </c>
      <c r="AQ3305" s="180">
        <f ca="1">COUNTIFS(INDIRECT(Data!$J$2),"P")</f>
        <v>0</v>
      </c>
      <c r="AR3305" s="180">
        <f ca="1">COUNTIFS(INDIRECT(Data!$J$2),"A")</f>
        <v>0</v>
      </c>
      <c r="AS3305" s="181">
        <f ca="1">COUNTIFS(INDIRECT(Data!$J$2),"L")</f>
        <v>0</v>
      </c>
      <c r="AT3305" s="182" t="str">
        <f ca="1">IFERROR(Attd_Sheet[[#This Row],[Classes Attended]]/Attd_Sheet[[#This Row],[Column1]],"")</f>
        <v/>
      </c>
      <c r="AU3305" s="183"/>
    </row>
    <row r="3306" spans="1:47" hidden="1" x14ac:dyDescent="0.25">
      <c r="A3306" s="225">
        <f>COUNTIFS(Attd_Sheet[Student ID],Attd_Sheet[[#This Row],[Student ID]])</f>
        <v>0</v>
      </c>
      <c r="B3306" s="226"/>
      <c r="C3306" s="226"/>
      <c r="D3306" s="227"/>
      <c r="E3306" s="228"/>
      <c r="F3306" s="229"/>
      <c r="G3306" s="227"/>
      <c r="H3306" s="229"/>
      <c r="I3306" s="229"/>
      <c r="J3306" s="230"/>
      <c r="K3306" s="231"/>
      <c r="L3306" s="231"/>
      <c r="M3306" s="231"/>
      <c r="N3306" s="231"/>
      <c r="O3306" s="231"/>
      <c r="P3306" s="231"/>
      <c r="Q3306" s="231"/>
      <c r="R3306" s="231"/>
      <c r="S3306" s="231"/>
      <c r="T3306" s="231"/>
      <c r="U3306" s="231" t="s">
        <v>28</v>
      </c>
      <c r="V3306" s="231"/>
      <c r="W3306" s="231"/>
      <c r="X3306" s="231"/>
      <c r="Y3306" s="231"/>
      <c r="Z3306" s="231"/>
      <c r="AA3306" s="231"/>
      <c r="AB3306" s="231"/>
      <c r="AC3306" s="231"/>
      <c r="AD3306" s="231"/>
      <c r="AE3306" s="238"/>
      <c r="AF3306" s="231"/>
      <c r="AG3306" s="231"/>
      <c r="AH3306" s="231"/>
      <c r="AI3306" s="231"/>
      <c r="AJ3306" s="231"/>
      <c r="AK3306" s="231"/>
      <c r="AL3306" s="231"/>
      <c r="AM3306" s="231"/>
      <c r="AN3306" s="231"/>
      <c r="AO3306" s="231"/>
      <c r="AP3306" s="232">
        <f ca="1">COUNTIFS(INDIRECT(Data!$J$2),"&lt;&gt;")</f>
        <v>1</v>
      </c>
      <c r="AQ3306" s="232">
        <f ca="1">COUNTIFS(INDIRECT(Data!$J$2),"P")</f>
        <v>0</v>
      </c>
      <c r="AR3306" s="232">
        <f ca="1">COUNTIFS(INDIRECT(Data!$J$2),"A")</f>
        <v>1</v>
      </c>
      <c r="AS3306" s="233">
        <f ca="1">COUNTIFS(INDIRECT(Data!$J$2),"L")</f>
        <v>0</v>
      </c>
      <c r="AT3306" s="234"/>
      <c r="AU3306" s="235"/>
    </row>
    <row r="3310" spans="1:47" x14ac:dyDescent="0.25">
      <c r="E3310" s="105" t="s">
        <v>2634</v>
      </c>
    </row>
  </sheetData>
  <sheetProtection autoFilter="0"/>
  <protectedRanges>
    <protectedRange sqref="H3275:H3280 L815:L824 L953 L826 L828:L830 L577:L588 L843 L714 Y221:AC241 AD730:AD734 J3275:J3305 L604 AP940:AT940 AP666:AU687 AP664:AT665 AP688:AT688 AP1013:AT1013 AP840:AT841 Y722:Y729 R701:R712 T677:T682 X683:X686 R940:S940 S405:S406 D1011:D1012 P940 L252:L266 N24:N241 U28:AE73 L112 X165 L273:L274 AA364:AA365 L1159 N1053:N1079 L893:L901 T848:T851 Y559 AA559 Q558 L671 N671 L675 R713:S721 W730:W737 X753:Y762 Y701:Y712 AB706 M1106 Q893:Q913 L738:L749 AM476:AM502 W940 J1075:M1102 W1198:W1202 AF706:AG706 AD712 S930:S939 L931:L945 Z941:Z946 S941:S945 AD706 N1226 AM374:AM380 I71:I82 W1228 AM730:AM737 W1207 AM267:AM274 AM276:AM286 AM295 AN759:AO762 AN758 D1129 Z1142:Z1158 AG712:AG721 K252:K300 AM38:AN38 AM596 AH780:AH784 AN1188:AN1197 AN965:AN1003 AN842:AN847 A1387:A3304 K503:L512 L1103:M1105 L1107:M1115 K1103:K1115 L513:L550 K1052:L1052 J1053:L1074 M1052:M1074 D171:G221 N1127:N1129 N1098:N1123 N753:N762 N629:N638 AN1208:AN1224 Q830:Q832 AD610:AD627 M74:M85 Q927:Q932 N821:N829 A2:AU2 R751:R766 S683:T689 S674:T676 R674:R689 K673:K708 N674:N698 M947:M1017 AB1190:AC1190 S947:T961 Y564:AC564 L563:L569 O435:P560 L832 L834:L841 N314:N333 D222:E225 E226:E241 F222:F241 P90:P111 O15:T73 Q221:V241 Q833:V840 N1322:N1325 K74:L111 N244 N1034:N1051 L903:L912 N355:N370 O74:P89 S355:T370 N464:N473 L1018:M1022 N1011:N1022 E959:E978 G959:G978 K962:K987 N962:N1003 F842:F870 N833:N854 Q841 S841:T847 S852:T854 R841:R854 U841:U854 E1326 Q876:Q891 L434:L448 K434 I15:I32 I167 I178 I1126 I1321 R927:S929 T927:T932 R730:S750 S371:S396 T371:T406 U674:W689 H171:H276 C306:C313 O334:U354 V334:V362 D1121:D1127 J1028:J1052 C1011:C1024 AP1014:AU1024 D1014:D1024 K1023:M1024 K1028:M1051 Q815:Q824 U730:U750 Q722:R729 J1027:L1027 P1027 U927:U961 R1027:S1027 U1027 O1103:T1284 J1025:M1026 O1023:V1026 Q457:Q463 Q435:T456 O561:O567 Q699:Q721 U713:U721 W713:W721 G916:G953 L769:L799 Q763:Q771 Q787:Q799 R767:S771 U767:U771 P121:P122 O90:O122 N657:N669 Y730:Z750 Y940:Z940 Y1027:Z1027 G1326:H1326 Y1159:Z1159 X1142:X1159 X167 Y751:Y752 C1206:C1222 N1160:N1183 J1142:K1284 N385:N417 O258:V333 D226:D313 V944:V1022 R962:U1022 E979:G1024 P962:P1022 O944:O1022 K1000:K1022 H916:H1024 Q965:Q1010 L959:L1017 AA474:AA486 Q474:Q545 W476:W502 D1131:D1222 W1214:W1220 N1214:N1220 V701:V771 T701:T771 Q730:Q752 N735:N751 AA1190:AA1202 G222:G276 AA740:AB752 AB712:AB722 AB726:AB739 Z916:Z939 AB1027 Y713:Z721 X694:X752 AA701:AA739 W767:W771 Y767:Z771 Y763:Y766 X763:X771 W787 X812:X847 AA812:AA847 W428:W442 S407:T434 O355:R434 Y1011:AA1022 W1004:W1022 Z841:Z847 Z852:AA854 W135:X141 X142:X153 AA132:AB132 W142:W167 X355:X396 W355:W380 Y135:Z170 Z364:Z370 Z355:AA363 Y355:Y370 AB138:AB140 AA367:AA370 AB355:AB370 Y457:Z486 AB464:AB486 W772:Z786 AB763:AB786 J15:M73 Z11:AB14 R690:W700 AB133 AB142:AB157 AA141 Y812:Z840 R772:V832 N772:N814 W944:W987 X947:X961 Z947:AA961 Y944:Y961 W794:W865 W1322:W1325 I244 I1130:I1141 W1162:W1187 W625:W643 Y552:AA558 AA753:AA782 W1033:W1052 W168:X241 W1127:W1141 W385:W419 AA457:AB463 W1121:W1125 AB933:AB943 AD1027 O242:AC257 X787:AC811 X1023:AC1024 AA158:AB167 Y171:AA177 AA168:AA170 AB168:AB177 Y3:AB10 AC565:AC588 X962:AA1010 AB944:AC1022 AB812:AC854 W258:AB354 AB1191:AD1202 AD921:AD926 AD736:AD752 AD825:AD854 AD940:AD1024 AD629:AD638 AE830:AE832 AE927:AE932 AA1142:AC1189 AE167 AE178 AE1126 Y487:AC551 AG1021:AH1022 AG1011:AG1020 AF1011:AF1022 AD1142:AD1190 AD763:AD814 AG753:AG762 Y178:AD220 AE371:AE384 AF707:AF729 AD1234:AD1256 AB1234:AB1256 W1234:W1272 A1206:B1261 N1234:N1272 AF674:AF705 AE134:AE137 AE141 AF730:AG752 AE242:AE243 AE334:AE354 AA916:AC932 AE1142:AE1159 AE920 AE1221:AE1233 AE585:AE588 AG585:AG593 AH585:AH588 AH590:AH593 AE988:AE1010 AE815:AE824 AE590:AE628 Q585:Q628 AM599:AM610 AE103:AE132 AE1052:AE1097 AE699:AE752 AE763:AE771 AE787:AE793 AE1314:AE1321 AE1273:AE1284 AE474:AE513 AH945:AH1020 AE1359:AE1365 AH701:AH778 AG648:AH700 AD892:AD919 W877:W929 R876:U926 N892:N926 K914:L929 O906:O932 AJ564:AJ569 AI876:AI919 AI933:AI943 AF1027:AI1027 AK1027 AJ904:AL919 AD74:AE88 E1378:H1378 J1378:K1378 AA1203:AD1233 AE1189:AE1213 AE1378 AF1188:AL1231 AI564:AI593 AJ576:AJ593 AI648:AJ752 AJ753:AJ762 AJ876:AK903 AM1225:AN1231 AM1004:AN1010 AK933:AK943 AM1027:AN1027 AI920:AL932 AI944:AL1010 U15:AK27 AF28:AK32 AL15:AL32 AM1214:AM1220 AM1203:AO1207 AE245:AE313 AG561:AH584 AI561:AK563 AE1326:AE1332 AE418:AE463 U355:U456 V364:V456 AE1028:AM1033 AI1011:AO1022 AM138:AM140 AM355:AM370 AM618:AM643 AM665:AM666 AM690:AM700 AM932:AM943 J1314:K1354 AM314:AM336 AM244 AM71:AM111 AM772:AM786 A3:X14 Q560:Q561 AN933:AN943 AA1257:AD1284 L1161:L1284 M1142:M1284 X1160:Z1284 K1130:N1141 E1121:H1222 U1121:V1284 U1103:W1120 K1116:M1129 X1028:AD1141 O1028:V1102 AM456:AM474 K449:M502 AC258:AC486 Y371:AB456 W456:W474 AC132:AC177 AA134:AA137 W132:Z134 U132:V220 Q74:T220 O123:P241 K113:L251 M87:M448 AD89:AD177 AM125:AM133 U74:AC131 D1387:D3304 K646:K671 AD644:AD700 Q639:V673 Y565:AB700 AC590:AC786 AF561:AF659 AK564:AK752 AP561:AU663 AG594:AJ647 AE639:AE673 AN34:AN37 AN39:AN50 AO34:AU50 A171:C305 A1121:C1205 C1223:H1261 AC3:AU14 E1355:K1377 L1314:M3274 X1314:AD3274 E242:F841 X418:X676 AD221:AD588 AM435:AM442 W514:W609 R457:V638 K513:K644 AB552:AC563 Y560:AA563 N514:N584 AE1023:AO1024 J434:J1024 G277:H915 M503:M932 A306:B1024 P561:P929 O569:O901 AL815:AL903 AI763:AK875 Z855:AC915 X852:X932 V841:V932 AP842:AU939 E842:E953 Y841:Y929 AF763:AG1010 AH787:AH932 AE855:AE891 AD865:AD876 N865:N876 L852:L891 K710:K913 Q855:U875 O1285:V3274 A1262:H1317 X1285:AU1313 J1285:M1313 J74:J300 J301:L433 C314:D1010 X1025:AU1026 AL561:AL778 AL780:AL794 AN763:AN782 AO763:AO771 AN783:AO841 AF33:AL560 AN15:AU33 A15:H170 A1318:D1386 AO1221:AO1231 AO965:AO1010 J1103:J1141 AF1034:AM1187 AF1232:AO1284 AM385:AM417 AM20 F892:F978 E1318:H1325 AM794:AM930 AM514:AM532 A1025:H1120 AM944:AO961 AN962:AO964 AM962:AM987 E1327:H1354 AP941:AU1012 AP1027:AU1284 AM1198:AN1202 AO1189:AO1202 AN51:AU560 AN561:AO757 AN1028:AO1187 AN848:AO932 AM142:AM241 AM552:AM584 B1387:C3274 AF1314:AU3274 W1416 E1379:K3274 AE1415 AP689:AU839" name="Range1"/>
  </protectedRanges>
  <conditionalFormatting sqref="K1:AO1">
    <cfRule type="expression" dxfId="10263" priority="19058">
      <formula>OR(WEEKDAY(K1)=3,WEEKDAY(K1)=5,WEEKDAY(K1)=7)</formula>
    </cfRule>
    <cfRule type="expression" dxfId="10262" priority="19059">
      <formula>OR(WEEKDAY(K1)=2,WEEKDAY(K1)=4,WEEKDAY(K1)=6)</formula>
    </cfRule>
    <cfRule type="expression" dxfId="10261" priority="19060">
      <formula>WEEKDAY(K1)=1</formula>
    </cfRule>
  </conditionalFormatting>
  <conditionalFormatting sqref="J1325">
    <cfRule type="expression" dxfId="10260" priority="18770">
      <formula>COUNTIFS(INDIRECT("'Active Faculty'!$B$3:$B$62"),J1325)=0</formula>
    </cfRule>
  </conditionalFormatting>
  <conditionalFormatting sqref="K381:K385 K348 L400 Z397 Z374:Z379 AK381:AK384 K756 K758:K767 L815:L824 L826 L828:L830 L843 Q400 AN390:AN404 AN108 AN516:AO529 AN913:AO913 AN756:AO756 P426 K715 L684:L686 O154:O166 O541:O549 L273 S550 R426 T165 K207:O207 R348 U267:U270 V499:V501 U290:U293 S290:S293 S274:S279 U274:U279 X274:X277 X153 X267:X270 Y165 V231:V241 Y348 X237:X241 Z954:Z962 AC926 AB438:AB442 AG98:AG107 AB267:AC276 AD242:AD250 AI100 AD474 AI585:AI588 AH231:AH236 AJ355:AJ361 AH971:AH976 AF933:AG933 AB587:AC587 AI458:AI463 AF979:AG985 AO238:AO241 AN977:AO981 AM1065 AF625:AG627 AN98 AO212:AO224 AO848:AO851 AO469:AO473 AN965:AO970 AN1013:AN1015 AO757 AO971:AO979 L3:V3 L6:V6 L4:S5 U4:V5 L10:V10 L7:S9 U7:V9 L11:M14 L38 S38 N103:N111 Q90:Q97 K158:L164 Q154:Q164 Q166 L173:L186 N173:O177 T231:T241 P264:P274 S267:S270 R276:R286 S842:S847 Z847 S892 Z892 L941:L945 L481:L502 S502 K503:M503 U502:V502 Z502 AB487:AC502 R701:R712 Y701:Y712 AA986:AC986 Z399:Z404 K1000:K1003 K1025 M1025 AB374:AB380 AD438:AD442 R448:R454 Y448:Y454 K1027 M983:M985 L852:M854 L939:M940 L986:M986 L965:M982 O825:O829 L783:M786 U449 U451 Y1025:Y1027 Y787:Z787 Y979:Z985 Y426 S852:T854 AA367:AA369 R1025:R1027 Y1080:Y1094 Z1092:AA1094 AA842:AA847 L953:L985 T965:T970 T979:U985 AA971:AA985 W264:W266 Y251:Y266 M227:M236 L226:M226 R986:T986 K251:M251 L1111:M1111 M319:M323 W221 AA231:AA236 K200:K206 M200:M206 K199:M199 O199:O206 T199:T218 K51:W55 K67:W70 L86 T81:T89 AA81:AA89 O19:P23 V16:W23 AA19:AA23 K208:K221 M208:O218 M219:N220 Y199:Y220 V133 AC133 AC165 Z90:Z107 U179:V179 AA199:AA218 Z267:Z293 P276:P286 K1159:M1159 Y1065:Y1070 Y1053:Y1063 T893:T901 M843:M851 T848:T851 K1160 L676:L677 P715 P718:P719 R715:S715 S716:S721 S713:S714 Z713 Z718:Z721 Y714:Z717 R788:R793 L769:L782 AL555:AL557 AN555:AN557 Z555 R585:S585 S586:S588 Z586:Z588 Z556:AA557 S902:T902 X902 AF475 AF251:AF266 AB166:AC166 AF165 K103:L111 L112:N112 M113:N122 AG458:AG468 AG940 AF381:AF384 AG374:AG380 AG397:AG404 AF45:AG50 AG1005:AG1010 AG1013:AG1015 AF221 AH199:AH218 V929:V932 AM931 W930:W936 AF936:AG939 K930:K935 P930:P939 R930:R939 X930:Y932 L934:L938 Y941:Z943 R941:S943 AB929:AB943 AF577:AG577 AG586:AG588 AF1080:AF1094 AF1025:AF1027 AI334:AI347 K342 Y342 P342 AK342:AK343 AM342 L337:L354 AH1130:AK1130 AJ1011:AJ1015 AH165 Y1109:AA1110 AH674:AH676 AG1188:AG1197 AG1208:AG1211 Z1021:AA1022 AF1160:AM1160 R301:R305 AM301:AM303 O302:Q302 AF830:AG832 AO1160 AL772:AL778 Y1071:AC1074 AO78:AO80 AN81:AO97 AI1188:AL1188 AN1188:AN1197 AM1025:AM1027 AN1026 AN1053:AN1079 AN892:AN899 AO159:AO165 K187:O198 AI1139:AO1141 AO90:AO102 AK264:AK275 AK295:AK304 AH1109:AH1110 AO759:AO762 Z1004:Z1010 AF1004:AG1004 R1004:S1010 Z1012:Z1020 AG1017:AG1020 K710:K713 L713:L722 AM707:AM720 K252:K275 AF550:AG551 AN833:AO835 T362:T364 V363:V364 AN336:AN379 AN364:AO365 L356:L365 S337:S365 U337:U354 Z336:Z365 AD337:AD354 AG355:AG365 AL355:AL365 AN988:AN1001 Y1028:Z1033 AM1080:AM1094 Y1052:AC1052 K1004:L1010 P301:Q301 O830:P832 M987:M998 P645:P646 AM503:AM513 K504:K514 M56:P66 U56:W66 L46:L66 S45:S66 AM56:AN66 K56:K66 R64:R66 AF56:AF70 M51:M70 N3:N10 O1106:P1106 R1106:V1106 K1103:K1115 AA521:AA540 AJ536:AJ544 S522:S540 X522:X540 Z522:Z540 Q514:Q540 M371:M384 K165:M167 N179:O186 P1126 O1263:O1272 O763:P771 O1164:O1166 Q1164:V1166 AA610:AB617 AM616:AM617 S611:S627 U611:U627 Z611:Z627 X611:X617 AD610:AD624 AG610:AG624 AN611:AN627 K28:N37 K39:L39 N38:N39 K42:S42 K43:L50 N43:N46 P43:P46 K40:N41 P39:P41 P28:P37 R39:S41 R43:S46 N47:S50 P585 P999:P1010 Q355:Q384 Q179:Q198 R1126:S1126 O1321:P1321 R1321:S1321 P1103:P1115 O979:P998 P3:P10 AG3:AG14 S187:T198 R533:R551 R1103:R1115 R3:R10 R830:V832 T51:T70 T987:T997 R700:V700 R699:S699 U699:V699 O1127:V1129 R28:S37 X688:X700 AD699:AD706 L688:L701 W690 AM683:AM689 AO683:AO694 K673:K708 O699:P707 O690:O698 S690:T698 Z947:AA953 AF962:AG962 AD940:AD943 AH949:AH964 AL944:AL986 K962 R979:R1003 AO947:AO964 P941:P943 K1161:L1161 S1160:S1161 U1160:U1161 AJ565:AJ569 AB564:AC564 Z568:Z570 AG568:AG572 N568 O569:O584 O1322 Q1322 S1322:T1322 O787:P793 R787:S787 S772:T786 L832 L834:M842 M830:M841 K833 N841:O841 O833:O840 L1324:M1324 L237:L241 M221:M225 R199:R243 L89:L102 L84:M85 K83:M83 L87:M88 S833:T841 V772:V786 V690:V698 V1322 T946 S944:V944 S945:T945 S947:T964 O1324:O1325 Q1324:Q1325 S1324:T1325 V1324:V1325 O1323:V1323 K242:L250 R245:R266 X1131:AA1138 N1130:V1141 S11 S12:T14 V11:V14 O1040:O1051 Q1040:Q1051 S1040:T1051 V1040:V1051 L903:L912 K133:O133 M142:M152 O142:O143 M138:O140 R141 O1011:O1022 S1011:T1022 V1011:V1022 O944:O978 V945:V961 T977:T978 O533:P540 S514:T520 O842:O854 O855:P870 P1326 R1326:S1326 R342 U1126 U1321 U3:U10 V154:V166 U979:U987 R674:V689 U1103:U1115 N123:P124 R112:R124 Y112:Y124 AL114:AL115 S90:S124 Z109:Z124 M253 O123:O131 M141:P141 O231:O241 Q123:Q131 Q251 N125:S131 U103:U131 T253 N132:U132 V138:V140 W134:W137 V142:V143 W141 O1292:U1292 O1294:U1294 O1299:U1299 U1326:V1326 M258:M277 O244 O251 O253 O258:O276 Q253 Q258:Q276 T244 T258:T276 V244 AK639:AK643 P618:P629 AO625:AO634 AH1034:AH1042 AM1034:AM1039 O1034:Q1039 K1011:M1024 K1026:M1026 P1028:P1033 T1026 R1023:V1024 V1026 AD730:AD734 W730:W737 AM730:AM737 M1027 U927:U943 W941:W943 O1293:V1293 O1023:P1027 O1273:S1284 U1273:U1284 P708:P712 U713:U721 AN420:AN427 S420:S427 U420:U427 Z420:Z427 AG414:AG427 Y788:Y793 AF787:AG793 AH794:AH802 AN783:AO786 L787:L801 Q794:Q799 AD788:AD793 O753:O771 R763:S771 U787 P121:P122 W112:W132 V701:V707 U28:U50 W45:W50 U1004:U1010 U754:U771 V180:V218 R1028:V1039 Q1263:V1272 V258:V276 U825:V829 Y674:AC689 U661:V673 N657:N664 L664:L667 X244 X355:X365 Y125:Z132 Y1292:Z1292 Y1294:Z1294 Y1299:Z1299 Y933:Y939 V830:V854 X855:Z870 V51:V70 V988:V997 Y1190:AC1202 W33:Y33 X1111:AA1115 Y1184:AC1188 Y1208:Z1212 W34 Y34 Y585:Z585 X1203:AC1203 O1162:V1163 N1162:N1164 N1257:V1262 K1142:K1158 M1142:M1159 AO407:AO417 K407:K428 V405:V413 L405:L413 Q405:Q413 AC406:AC414 AL407:AL413 W418:W419 Y407:Y419 AA407:AA417 AF418:AF427 AH407:AH417 AK418:AK427 P401:P417 R401:R417 U402:U417 K301:K306 W301:W313 AH314 AN267:AN323 P303:Q313 Q294:Q323 AK306 L301:L323 S301:S323 U301:U313 Z301:Z323 M294:M315 T294:T313 AG267:AG336 AL314:AL323 O303:O314 V294:V313 X294:X313 AA541:AB551 AO536:AO555 AM547:AM551 AL1011:AL1015 AB1004:AB1010 W1006:W1010 Y986:Y1010 AA1011:AA1020 AH1011:AH1020 AM1005:AM1010 AN1004:AN1010 AJ154:AJ166 K168:O172 S168:S186 Z168:Z186 AL159:AL166 K158:K177 P168:Q177 V168:W177 X168:X186 N158:N178 AG168:AG186 AI178 AN168:AN189 T168:T172 Y167:Y172 AF167 AH168:AH172 R167:R177 U168:U178 AO503 AN502:AN540 AD476:AD513 AG502:AG540 O499:O532 V503:V549 T487:T502 O503:V513 AO1212:AO1220 AN1208:AN1224 L744:L766 AN740:AN782 O722:P752 M722:M771 Q722:V762 X722:X762 AM747:AM752 AO753:AO755 K718:K752 N735:N751 X503:AC513 AA987:AA997 W28:Z32 AB28:AB32 X1126:Z1126 AB1126 X1321:Z1321 AB1321 AA1052:AA1074 Y740:Z752 AB740:AB752 AA1143:AA1159 AB618:AB628 AA258:AA276 AB825:AC829 Y1075:Z1079 AB1075:AB1079 AB1292 AB1294 AB1299 X1326:Z1326 AB1326 Y661:Z673 X1023:Z1024 AB1023:AB1024 AB1028:AB1033 Y1273:Z1284 AB1273:AB1284 X1028:X1097 AA1088:AA1097 AB708:AB721 X772:X786 X794:X799 Y763:Z766 AB763:AB771 S432:S433 Z432:Z433 W432:W433 K434 AD420:AD436 AB418:AB436 M407:M435 L421:L437 U432:U435 AG432:AG435 AI371:AI384 AN430:AN435 O418:O434 Q418:Q434 T407:T434 V418:V434 X418:X434 P434:P442 R434:R442 Y434:Y442 AK434:AK442 AM435:AM442 AC1011:AC1022 X841 Z841:AA846 X852:X854 Z852:Z854 AC841:AC854 X576:X584 Z1034:AA1051 Y141 X514:X520 Z514:AA520 Z576:Z584 AC565:AC584 Z902 X1324:X1325 Z1324:AA1325 AB334:AB354 Y83:Y88 AB90:AC102 Z767:Z786 AB787:AB793 AC772:AC786 X75:X80 V75:V97 Z75:AA80 AC75:AC89 Y3:Y10 AC1131:AC1141 V963:V976 X963:X964 Z963:AA970 V962:X962 Z965:Z985 AA944:AA964 Y699:AC700 Z690:AA698 AC690:AC698 AB474 L808:M823 AF815:AF823 M794:M824 AJ794:AJ814 V794:V814 AA794:AA814 O779:O814 AC794:AC814 S788:S829 Z788:Z829 AI787:AI793 AN800:AN846 T794:T814 X808:X814 AH808:AH814 AO808:AO812 K795:K814 N795:N814 P795:P823 R795:R823 U795:U814 W795:W814 Y795:Y823 X944:X961 Z944:Z946 AC944:AC985 Y16:Y23 X90:X102 X1293:AC1293 X1159:AC1161 W625:W643 AC390:AC404 X1162:AA1166 AC1162:AC1166 AA552:AA555 Y753:AC762 X1232:AC1233 X187:AA198 W1034:W1039 W1116:AC1120 X1127:AA1128 AC1127:AC1128 X1121:AC1125 X1263:AA1272 AC1263:AC1272 AC355:AC370 AB109:AB132 AC138:AC140 AC142:AC157 X1327:AB1327 AB242:AB243 AB245:AB250 Y722:AC739 AB476:AB486 AB103:AB107 O1167:V1233 O1295:V1298 X1189:AC1189 X1295:AC1298 AB795:AB829 AB660:AB689 X1167:AC1183 AB158:AB166 AB168:AC177 X1214:AC1220 AA701:AC707 AA1142:AC1158 X1221:AB1221 Y1222:AB1231 AB277:AB313 Y45:Y50 AA33:AB33 AB34:AB50 AB585:AB586 AD1004:AD1010 AC987:AC997 X830:AC840 AC294:AC321 Y51:AC70 AC1088:AC1094 AC1149:AC1159 AC258:AC276 AC1034:AC1074 X1322:AC1323 AC1324:AC1325 AC179:AC241 AF1021:AH1022 AD1023:AD1024 AF1142:AF1159 AF301:AF314 AD301:AD313 AF1028:AG1033 AF1098:AO1102 AG1034:AH1039 AG187:AH198 AG1131:AK1138 AF1040:AH1040 AF1127:AK1129 AF1161:AO1161 AF1203:AO1203 AF1052:AG1052 AF1130 X1095:AD1102 AF1065:AF1070 AF1053:AF1063 AD1028:AD1033 AD1052:AD1079 AB244:AD244 X1257:AD1262 AD585:AD588 AB158:AC164 AD168:AD178 X1103:AA1108 AC1103:AC1115 AD1161 O629:O646 AB15:AB23 K24:AB27 AB178 AE33:AG33 AC487:AC544 AG1263:AH1272 AF1002:AF1022 AF904:AG914 AF337:AF373 AG1041:AH1051 AG963:AH970 AG965:AG985 AG1162:AH1166 AF639:AF643 AG552:AG557 AD751:AD766 AG1111:AH1115 AG1103:AH1108 AF979:AF1000 AG677:AH689 AG892:AG903 AG1325:AH1325 AG767:AG786 AF795:AG795 AG788:AG829 AG709:AG721 N1234:Z1256 AB1234:AB1256 AD1167:AD1256 AF1326:AI1326 AG945:AH953 AG954:AG961 AG660:AG667 AE660 AF941:AG944 AI940:AI943 AH133 AH138:AH140 AH142:AH143 AF1071:AG1079 AF1023:AG1024 AH1027:AI1027 AI1030:AI1033 AF920:AF939 AI998:AK998 P599:P609 W599:W609 AK599:AK609 AN599:AN609 R599:R629 V594:V617 K594:K644 AF593:AF628 AB588:AB609 L577:L603 U585:U603 Z594:Z603 AG598:AG603 T594:T617 AM599:AM603 O594:O602 Q594:Q602 X594:X602 AA594:AA617 AC594:AC602 AE594:AE602 AH594:AH602 AF1095:AG1097 AF708:AG708 AI708:AI721 AF763:AG766 AG576 AG1322:AH1322 AF89 AI665:AJ666 AE51:AG55 AI51:AI70 AI830:AI832 AF855:AG864 AF1320:AI1320 AI502:AI513 AF1221:AG1233 AI264:AI313 AF1126:AG1126 AI1126 AF1321:AG1321 AI1321 K1365:L1365 P1365 R1365:S1365 U1365 Y1365:Z1365 AB1365 AF1359:AG1365 AF1198:AG1202 AI1052:AI1063 AF700:AG700 AI700 AF753:AK762 AF740:AG752 AI1149:AI1159 V915:V925 L914:M932 Z914:Z940 AG915:AG932 S914:S940 AN901:AN986 M893:M964 AF914:AF918 AA893:AA932 AH901:AH919 T903:T932 X914:X932 K904:K926 N913:N918 P913:P918 R913:R918 U913:U918 W913:W918 Y913:Y918 AB913:AB918 AD913:AD918 AF585:AG585 AG578:AG584 AJ915:AJ919 AI812 AI815:AI824 AH514:AK532 AJ1017:AJ1022 AI1029:AJ1029 AN1040:AN1042 AJ785:AJ786 AJ772:AJ777 AJ314 AF1324:AH1324 AJ1322 AI904:AI912 AH71:AJ73 AH74:AH89 AJ674:AJ689 AJ1103:AJ1115 AJ533:AK535 AI1221:AI1233 AK51:AK66 AK830:AK831 AI988:AI997 AK988:AK997 AI1359:AI1365 AJ168:AJ177 AK1126 AK1149:AK1159 AI927:AI938 AK1052:AK1063 AI1065:AI1097 AK700 AF722:AK739 AI1023:AI1026 AI1028 AK1030:AK1033 AJ133 AJ138:AJ140 AJ142:AJ143 AJ244 AI667:AI673 AK667:AK673 AK941:AK943 AJ825:AJ829 AK1023:AK1028 AI1189:AI1202 AJ594:AJ602 AK708:AK721 AL780:AL786 AL825:AL829 AK787:AK793 AK585 AK813:AK814 AK100 AI920:AL920 AH921:AJ926 AK927:AK939 AJ944:AJ978 AL1020:AL1022 AL1017 AK904:AK912 AJ1324:AJ1325 AK795:AK811 AJ74:AJ97 AK103:AK107 AL1322 AJ3:AJ14 AF1214:AM1220 AI979:AK987 AF34:AG34 AF690:AK699 AF701:AK707 X1213:Z1213 X1204:Z1207 AB1204:AC1213 AF1212:AG1213 AF1204:AG1207 AI1204:AI1213 AK1204:AO1207 AK1212:AM1213 AK1208:AL1211 AI999:AI1010 AK999:AK1010 AF1116:AK1120 AI418:AI437 AJ1263:AJ1272 AJ1162:AJ1166 AL1162:AL1166 AI740:AI771 AK740:AK766 AJ179:AJ241 AJ1034:AJ1051 AL1039:AM1039 AL1034:AN1038 AL915:AL926 AK1221:AK1233 AM1023:AN1024 AL665:AL666 AL244 AL133 AK1066:AK1097 AK1189:AK1202 AL674:AL707 AM1066:AN1079 AM1052:AO1064 AL514:AL540 AM1198:AN1202 AM1232:AO1233 AF833:AL854 AK1359:AK1365 AI33:AL50 AL168:AL177 AL179:AL241 AN1103:AO1115 AM1214:AM1224 AF1167:AO1187 AN1162:AO1166 AL1203:AL1213 K1325:M1364 O1327:V1364 AD1326:AD1332 AF1327:AG1332 X1328:AC1364 AI1327:AI1354 AK1326:AK1332 AE1328:AE1329 AH1328:AH1329 AJ1328:AJ1329 AI447:AI456 AN452:AN456 O449:O456 Q449:Q456 T449:T456 V449:V456 X449:X456 AA449:AA456 AC449:AC456 AE449:AE456 AH449:AH456 AJ449:AJ456 AN1017:AN1022 AM1030:AN1033 AN1029 AO1034:AO1042 AN1043:AO1051 AL1324:AL1325 AF1234:AO1262 AN1322:AO1322 AF1333:AO1358 AN3:AO14 AF1323:AO1323 AO244 AO259 AM1291:AO1291 AO133 AO138:AO140 AO142:AO143 AM1293:AO1293 AM1292:AN1292 AM1295:AO1297 AM1294:AN1294 AL1328:AO1329 AM1327:AN1327 AN665:AO666 AN674:AO682 AN667:AN673 AM1028:AN1028 AM1095:AN1097 AO464:AO465 AL722:AL758 AN683:AN721 AM1298:AN1299 AM1330:AN1332 O1285:V1291 X1285:AC1291 Z1139:Z1158 AG1139:AG1159 O1142:V1159 X1139:X1159 AD1142:AD1159 X1129:AC1130 AL1127:AL1138 O1107:V1125 AD1116:AD1129 AL1103:AL1125 K1112:M1141 O1052:V1105 K1028:M1110 AM629:AM647 AB456:AB463 L456:L457 AD456:AD457 K449:K474 M449:M463 P456:P463 R456:R463 Y456:Y463 W456:W463 AF434:AF463 AK456:AK463 AM456:AM463 R134:R137 Y134:Y137 K134:K139 M134:P137 T133:T143 AI134:AI137 AK134:AK137 L134:L157 S133:S153 U134:U137 Z133:Z153 AD134:AD137 AM125:AM132 M123:M132 K113:L132 AD110:AD132 AF112:AF151 AG109:AG153 AI103:AI132 AK109:AK132 AN112:AN152 AO71:AO76 K71:N82 S71:T80 Q47:Q80 O51:O97 V71:AC74 AL71:AL97 AE51:AE80 AG35:AG80 AN67:AN80 R71:R82 P71:P82 U71:U82 AE3:AE14 AB3:AC14 AL3:AL14 AI645:AI664 AK645:AK664 U644:U660 Z644:Z660 K646:K671 O647:P689 R644:S673 L611:L660 AN644:AN664 AD644:AD667 V629:V673 AA629:AC659 X639:X686 AF644:AG659 Y599:Y660 M594:M708 Q639:Q673 T629:T673 AE639:AE651 AH629:AH651 AJ618:AJ651 AL594:AL651 AO640:AO651 AM1359:AN1364 AM1303:AN1320 AM1149:AN1159 K1366:M3274 O1366:V3274 X1366:AC3274 AD1355:AD3274 AJ555:AJ562 AO558:AO584 V555:V575 AA558:AA575 O555:O567 K533:K584 S555:S584 X550:X566 L504:L569 Y533:Y564 U533:U563 T521:T575 N552:N563 P533:P563 R553:R563 M487:M585 AC551:AC563 AH533:AH575 AL559:AL584 Z560:Z561 AG559:AG566 W552:W563 AB533:AB563 AD533:AD563 AF503:AF563 AI552:AI563 AK503:AK563 M15:M27 K15:L23 AI15:AI32 AK15:AK32 Z3:Z23 P15:P18 R15:S23 U15:U23 Q11:Q27 X3:X27 W15 AN15:AN34 AD11:AD82 O11:O27 T15:T27 AF15:AG32 P871:P876 K865:K884 R855:S876 AF865:AF885 AM865:AM884 L855:L891 N865:N876 U855:U876 AD865:AD876 AG865:AG876 AN865:AN876 V871:V891 Y871:Z876 AO871:AO872 AB855:AB891 AI855:AI891 AK833:AK884 M871:M891 O871:O932 Q871:Q891 T871:T891 X871:X891 AA871:AA891 AC871:AC921 AE871:AE891 AH871:AH892 AJ871:AJ891 AL871:AL891 AM1326:AO1326 AF1273:AG1319 AI1273:AI1319 AK1273:AK1321 AL1300:AO1302 O1300:V1320 X1300:AC1320 AD1273:AD1323 K1162:M1323 AE1300:AE1302 AH1300:AH1302 AJ1300:AJ1302 AM1273:AN1290 AL794 AN794:AO799 AN787:AN793 AO15:AO32 AO167:AO172 AM1126:AO1138 AM1321:AO1321 AM1365:AO1365 AH1142:AO1148 AO914:AO926 AM1225:AN1231 AM1116:AO1120 AF1121:AO1125 AL1263:AO1272 AN1324:AO1325 AO1052:AO1074 AO603:AO618 AN559:AN576 AF1366:AO3274">
    <cfRule type="containsText" dxfId="10259" priority="18775" operator="containsText" text="L">
      <formula>NOT(ISERROR(SEARCH("L",K3)))</formula>
    </cfRule>
    <cfRule type="containsText" dxfId="10258" priority="18776" operator="containsText" text="A">
      <formula>NOT(ISERROR(SEARCH("A",K3)))</formula>
    </cfRule>
    <cfRule type="containsText" dxfId="10257" priority="18777" operator="containsText" text="P">
      <formula>NOT(ISERROR(SEARCH("P",K3)))</formula>
    </cfRule>
  </conditionalFormatting>
  <conditionalFormatting sqref="R455 Y455">
    <cfRule type="containsText" dxfId="10256" priority="18358" operator="containsText" text="L">
      <formula>NOT(ISERROR(SEARCH("L",R455)))</formula>
    </cfRule>
    <cfRule type="containsText" dxfId="10255" priority="18359" operator="containsText" text="A">
      <formula>NOT(ISERROR(SEARCH("A",R455)))</formula>
    </cfRule>
    <cfRule type="containsText" dxfId="10254" priority="18360" operator="containsText" text="P">
      <formula>NOT(ISERROR(SEARCH("P",R455)))</formula>
    </cfRule>
  </conditionalFormatting>
  <conditionalFormatting sqref="P427 R427 Y427">
    <cfRule type="containsText" dxfId="10253" priority="18310" operator="containsText" text="L">
      <formula>NOT(ISERROR(SEARCH("L",P427)))</formula>
    </cfRule>
    <cfRule type="containsText" dxfId="10252" priority="18311" operator="containsText" text="A">
      <formula>NOT(ISERROR(SEARCH("A",P427)))</formula>
    </cfRule>
    <cfRule type="containsText" dxfId="10251" priority="18312" operator="containsText" text="P">
      <formula>NOT(ISERROR(SEARCH("P",P427)))</formula>
    </cfRule>
  </conditionalFormatting>
  <conditionalFormatting sqref="L431:L433">
    <cfRule type="containsText" dxfId="10250" priority="18289" operator="containsText" text="L">
      <formula>NOT(ISERROR(SEARCH("L",L431)))</formula>
    </cfRule>
    <cfRule type="containsText" dxfId="10249" priority="18290" operator="containsText" text="A">
      <formula>NOT(ISERROR(SEARCH("A",L431)))</formula>
    </cfRule>
    <cfRule type="containsText" dxfId="10248" priority="18291" operator="containsText" text="P">
      <formula>NOT(ISERROR(SEARCH("P",L431)))</formula>
    </cfRule>
  </conditionalFormatting>
  <conditionalFormatting sqref="L435:L436">
    <cfRule type="containsText" dxfId="10247" priority="18241" operator="containsText" text="L">
      <formula>NOT(ISERROR(SEARCH("L",L435)))</formula>
    </cfRule>
    <cfRule type="containsText" dxfId="10246" priority="18242" operator="containsText" text="A">
      <formula>NOT(ISERROR(SEARCH("A",L435)))</formula>
    </cfRule>
    <cfRule type="containsText" dxfId="10245" priority="18243" operator="containsText" text="P">
      <formula>NOT(ISERROR(SEARCH("P",L435)))</formula>
    </cfRule>
  </conditionalFormatting>
  <conditionalFormatting sqref="U294">
    <cfRule type="containsText" dxfId="10244" priority="18175" operator="containsText" text="L">
      <formula>NOT(ISERROR(SEARCH("L",U294)))</formula>
    </cfRule>
    <cfRule type="containsText" dxfId="10243" priority="18176" operator="containsText" text="A">
      <formula>NOT(ISERROR(SEARCH("A",U294)))</formula>
    </cfRule>
    <cfRule type="containsText" dxfId="10242" priority="18177" operator="containsText" text="P">
      <formula>NOT(ISERROR(SEARCH("P",U294)))</formula>
    </cfRule>
  </conditionalFormatting>
  <conditionalFormatting sqref="U295:U298">
    <cfRule type="containsText" dxfId="10241" priority="18139" operator="containsText" text="L">
      <formula>NOT(ISERROR(SEARCH("L",U295)))</formula>
    </cfRule>
    <cfRule type="containsText" dxfId="10240" priority="18140" operator="containsText" text="A">
      <formula>NOT(ISERROR(SEARCH("A",U295)))</formula>
    </cfRule>
    <cfRule type="containsText" dxfId="10239" priority="18141" operator="containsText" text="P">
      <formula>NOT(ISERROR(SEARCH("P",U295)))</formula>
    </cfRule>
  </conditionalFormatting>
  <conditionalFormatting sqref="S294">
    <cfRule type="containsText" dxfId="10238" priority="18166" operator="containsText" text="L">
      <formula>NOT(ISERROR(SEARCH("L",S294)))</formula>
    </cfRule>
    <cfRule type="containsText" dxfId="10237" priority="18167" operator="containsText" text="A">
      <formula>NOT(ISERROR(SEARCH("A",S294)))</formula>
    </cfRule>
    <cfRule type="containsText" dxfId="10236" priority="18168" operator="containsText" text="P">
      <formula>NOT(ISERROR(SEARCH("P",S294)))</formula>
    </cfRule>
  </conditionalFormatting>
  <conditionalFormatting sqref="S294">
    <cfRule type="containsText" dxfId="10235" priority="18163" operator="containsText" text="L">
      <formula>NOT(ISERROR(SEARCH("L",S294)))</formula>
    </cfRule>
    <cfRule type="containsText" dxfId="10234" priority="18164" operator="containsText" text="A">
      <formula>NOT(ISERROR(SEARCH("A",S294)))</formula>
    </cfRule>
    <cfRule type="containsText" dxfId="10233" priority="18165" operator="containsText" text="P">
      <formula>NOT(ISERROR(SEARCH("P",S294)))</formula>
    </cfRule>
  </conditionalFormatting>
  <conditionalFormatting sqref="Z294">
    <cfRule type="containsText" dxfId="10232" priority="18157" operator="containsText" text="L">
      <formula>NOT(ISERROR(SEARCH("L",Z294)))</formula>
    </cfRule>
    <cfRule type="containsText" dxfId="10231" priority="18158" operator="containsText" text="A">
      <formula>NOT(ISERROR(SEARCH("A",Z294)))</formula>
    </cfRule>
    <cfRule type="containsText" dxfId="10230" priority="18159" operator="containsText" text="P">
      <formula>NOT(ISERROR(SEARCH("P",Z294)))</formula>
    </cfRule>
  </conditionalFormatting>
  <conditionalFormatting sqref="Q295:Q298">
    <cfRule type="containsText" dxfId="10229" priority="18142" operator="containsText" text="L">
      <formula>NOT(ISERROR(SEARCH("L",Q295)))</formula>
    </cfRule>
    <cfRule type="containsText" dxfId="10228" priority="18143" operator="containsText" text="A">
      <formula>NOT(ISERROR(SEARCH("A",Q295)))</formula>
    </cfRule>
    <cfRule type="containsText" dxfId="10227" priority="18144" operator="containsText" text="P">
      <formula>NOT(ISERROR(SEARCH("P",Q295)))</formula>
    </cfRule>
  </conditionalFormatting>
  <conditionalFormatting sqref="Q299:Q300">
    <cfRule type="containsText" dxfId="10226" priority="18097" operator="containsText" text="L">
      <formula>NOT(ISERROR(SEARCH("L",Q299)))</formula>
    </cfRule>
    <cfRule type="containsText" dxfId="10225" priority="18098" operator="containsText" text="A">
      <formula>NOT(ISERROR(SEARCH("A",Q299)))</formula>
    </cfRule>
    <cfRule type="containsText" dxfId="10224" priority="18099" operator="containsText" text="P">
      <formula>NOT(ISERROR(SEARCH("P",Q299)))</formula>
    </cfRule>
  </conditionalFormatting>
  <conditionalFormatting sqref="S295:S298">
    <cfRule type="containsText" dxfId="10223" priority="18124" operator="containsText" text="L">
      <formula>NOT(ISERROR(SEARCH("L",S295)))</formula>
    </cfRule>
    <cfRule type="containsText" dxfId="10222" priority="18125" operator="containsText" text="A">
      <formula>NOT(ISERROR(SEARCH("A",S295)))</formula>
    </cfRule>
    <cfRule type="containsText" dxfId="10221" priority="18126" operator="containsText" text="P">
      <formula>NOT(ISERROR(SEARCH("P",S295)))</formula>
    </cfRule>
  </conditionalFormatting>
  <conditionalFormatting sqref="Z295:Z298">
    <cfRule type="containsText" dxfId="10220" priority="18112" operator="containsText" text="L">
      <formula>NOT(ISERROR(SEARCH("L",Z295)))</formula>
    </cfRule>
    <cfRule type="containsText" dxfId="10219" priority="18113" operator="containsText" text="A">
      <formula>NOT(ISERROR(SEARCH("A",Z295)))</formula>
    </cfRule>
    <cfRule type="containsText" dxfId="10218" priority="18114" operator="containsText" text="P">
      <formula>NOT(ISERROR(SEARCH("P",Z295)))</formula>
    </cfRule>
  </conditionalFormatting>
  <conditionalFormatting sqref="U299:U300">
    <cfRule type="containsText" dxfId="10217" priority="18091" operator="containsText" text="L">
      <formula>NOT(ISERROR(SEARCH("L",U299)))</formula>
    </cfRule>
    <cfRule type="containsText" dxfId="10216" priority="18092" operator="containsText" text="A">
      <formula>NOT(ISERROR(SEARCH("A",U299)))</formula>
    </cfRule>
    <cfRule type="containsText" dxfId="10215" priority="18093" operator="containsText" text="P">
      <formula>NOT(ISERROR(SEARCH("P",U299)))</formula>
    </cfRule>
  </conditionalFormatting>
  <conditionalFormatting sqref="S299:S300">
    <cfRule type="containsText" dxfId="10214" priority="18082" operator="containsText" text="L">
      <formula>NOT(ISERROR(SEARCH("L",S299)))</formula>
    </cfRule>
    <cfRule type="containsText" dxfId="10213" priority="18083" operator="containsText" text="A">
      <formula>NOT(ISERROR(SEARCH("A",S299)))</formula>
    </cfRule>
    <cfRule type="containsText" dxfId="10212" priority="18084" operator="containsText" text="P">
      <formula>NOT(ISERROR(SEARCH("P",S299)))</formula>
    </cfRule>
  </conditionalFormatting>
  <conditionalFormatting sqref="Z300">
    <cfRule type="containsText" dxfId="10211" priority="18076" operator="containsText" text="L">
      <formula>NOT(ISERROR(SEARCH("L",Z300)))</formula>
    </cfRule>
    <cfRule type="containsText" dxfId="10210" priority="18077" operator="containsText" text="A">
      <formula>NOT(ISERROR(SEARCH("A",Z300)))</formula>
    </cfRule>
    <cfRule type="containsText" dxfId="10209" priority="18078" operator="containsText" text="P">
      <formula>NOT(ISERROR(SEARCH("P",Z300)))</formula>
    </cfRule>
  </conditionalFormatting>
  <conditionalFormatting sqref="Z299">
    <cfRule type="containsText" dxfId="10208" priority="18073" operator="containsText" text="L">
      <formula>NOT(ISERROR(SEARCH("L",Z299)))</formula>
    </cfRule>
    <cfRule type="containsText" dxfId="10207" priority="18074" operator="containsText" text="A">
      <formula>NOT(ISERROR(SEARCH("A",Z299)))</formula>
    </cfRule>
    <cfRule type="containsText" dxfId="10206" priority="18075" operator="containsText" text="P">
      <formula>NOT(ISERROR(SEARCH("P",Z299)))</formula>
    </cfRule>
  </conditionalFormatting>
  <conditionalFormatting sqref="Z299">
    <cfRule type="containsText" dxfId="10205" priority="18070" operator="containsText" text="L">
      <formula>NOT(ISERROR(SEARCH("L",Z299)))</formula>
    </cfRule>
    <cfRule type="containsText" dxfId="10204" priority="18071" operator="containsText" text="A">
      <formula>NOT(ISERROR(SEARCH("A",Z299)))</formula>
    </cfRule>
    <cfRule type="containsText" dxfId="10203" priority="18072" operator="containsText" text="P">
      <formula>NOT(ISERROR(SEARCH("P",Z299)))</formula>
    </cfRule>
  </conditionalFormatting>
  <conditionalFormatting sqref="S324:S326 X324:X326 L324:L326 Q324:Q326">
    <cfRule type="containsText" dxfId="10202" priority="17983" operator="containsText" text="L">
      <formula>NOT(ISERROR(SEARCH("L",L324)))</formula>
    </cfRule>
    <cfRule type="containsText" dxfId="10201" priority="17984" operator="containsText" text="A">
      <formula>NOT(ISERROR(SEARCH("A",L324)))</formula>
    </cfRule>
    <cfRule type="containsText" dxfId="10200" priority="17985" operator="containsText" text="P">
      <formula>NOT(ISERROR(SEARCH("P",L324)))</formula>
    </cfRule>
  </conditionalFormatting>
  <conditionalFormatting sqref="L332 S332 X332 Q332">
    <cfRule type="containsText" dxfId="10199" priority="17995" operator="containsText" text="L">
      <formula>NOT(ISERROR(SEARCH("L",L332)))</formula>
    </cfRule>
    <cfRule type="containsText" dxfId="10198" priority="17996" operator="containsText" text="A">
      <formula>NOT(ISERROR(SEARCH("A",L332)))</formula>
    </cfRule>
    <cfRule type="containsText" dxfId="10197" priority="17997" operator="containsText" text="P">
      <formula>NOT(ISERROR(SEARCH("P",L332)))</formula>
    </cfRule>
  </conditionalFormatting>
  <conditionalFormatting sqref="Z332">
    <cfRule type="containsText" dxfId="10196" priority="17992" operator="containsText" text="L">
      <formula>NOT(ISERROR(SEARCH("L",Z332)))</formula>
    </cfRule>
    <cfRule type="containsText" dxfId="10195" priority="17993" operator="containsText" text="A">
      <formula>NOT(ISERROR(SEARCH("A",Z332)))</formula>
    </cfRule>
    <cfRule type="containsText" dxfId="10194" priority="17994" operator="containsText" text="P">
      <formula>NOT(ISERROR(SEARCH("P",Z332)))</formula>
    </cfRule>
  </conditionalFormatting>
  <conditionalFormatting sqref="L327 S327 X327 Q327">
    <cfRule type="containsText" dxfId="10193" priority="17989" operator="containsText" text="L">
      <formula>NOT(ISERROR(SEARCH("L",L327)))</formula>
    </cfRule>
    <cfRule type="containsText" dxfId="10192" priority="17990" operator="containsText" text="A">
      <formula>NOT(ISERROR(SEARCH("A",L327)))</formula>
    </cfRule>
    <cfRule type="containsText" dxfId="10191" priority="17991" operator="containsText" text="P">
      <formula>NOT(ISERROR(SEARCH("P",L327)))</formula>
    </cfRule>
  </conditionalFormatting>
  <conditionalFormatting sqref="Z327">
    <cfRule type="containsText" dxfId="10190" priority="17986" operator="containsText" text="L">
      <formula>NOT(ISERROR(SEARCH("L",Z327)))</formula>
    </cfRule>
    <cfRule type="containsText" dxfId="10189" priority="17987" operator="containsText" text="A">
      <formula>NOT(ISERROR(SEARCH("A",Z327)))</formula>
    </cfRule>
    <cfRule type="containsText" dxfId="10188" priority="17988" operator="containsText" text="P">
      <formula>NOT(ISERROR(SEARCH("P",Z327)))</formula>
    </cfRule>
  </conditionalFormatting>
  <conditionalFormatting sqref="Z324 Z326">
    <cfRule type="containsText" dxfId="10187" priority="17980" operator="containsText" text="L">
      <formula>NOT(ISERROR(SEARCH("L",Z324)))</formula>
    </cfRule>
    <cfRule type="containsText" dxfId="10186" priority="17981" operator="containsText" text="A">
      <formula>NOT(ISERROR(SEARCH("A",Z324)))</formula>
    </cfRule>
    <cfRule type="containsText" dxfId="10185" priority="17982" operator="containsText" text="P">
      <formula>NOT(ISERROR(SEARCH("P",Z324)))</formula>
    </cfRule>
  </conditionalFormatting>
  <conditionalFormatting sqref="Z325">
    <cfRule type="containsText" dxfId="10184" priority="17977" operator="containsText" text="L">
      <formula>NOT(ISERROR(SEARCH("L",Z325)))</formula>
    </cfRule>
    <cfRule type="containsText" dxfId="10183" priority="17978" operator="containsText" text="A">
      <formula>NOT(ISERROR(SEARCH("A",Z325)))</formula>
    </cfRule>
    <cfRule type="containsText" dxfId="10182" priority="17979" operator="containsText" text="P">
      <formula>NOT(ISERROR(SEARCH("P",Z325)))</formula>
    </cfRule>
  </conditionalFormatting>
  <conditionalFormatting sqref="L335 S335 U335">
    <cfRule type="containsText" dxfId="10181" priority="17974" operator="containsText" text="L">
      <formula>NOT(ISERROR(SEARCH("L",L335)))</formula>
    </cfRule>
    <cfRule type="containsText" dxfId="10180" priority="17975" operator="containsText" text="A">
      <formula>NOT(ISERROR(SEARCH("A",L335)))</formula>
    </cfRule>
    <cfRule type="containsText" dxfId="10179" priority="17976" operator="containsText" text="P">
      <formula>NOT(ISERROR(SEARCH("P",L335)))</formula>
    </cfRule>
  </conditionalFormatting>
  <conditionalFormatting sqref="Z335">
    <cfRule type="containsText" dxfId="10178" priority="17971" operator="containsText" text="L">
      <formula>NOT(ISERROR(SEARCH("L",Z335)))</formula>
    </cfRule>
    <cfRule type="containsText" dxfId="10177" priority="17972" operator="containsText" text="A">
      <formula>NOT(ISERROR(SEARCH("A",Z335)))</formula>
    </cfRule>
    <cfRule type="containsText" dxfId="10176" priority="17973" operator="containsText" text="P">
      <formula>NOT(ISERROR(SEARCH("P",Z335)))</formula>
    </cfRule>
  </conditionalFormatting>
  <conditionalFormatting sqref="L328:L330 S328:S329 X328:X329 Q328:Q330">
    <cfRule type="containsText" dxfId="10175" priority="17956" operator="containsText" text="L">
      <formula>NOT(ISERROR(SEARCH("L",L328)))</formula>
    </cfRule>
    <cfRule type="containsText" dxfId="10174" priority="17957" operator="containsText" text="A">
      <formula>NOT(ISERROR(SEARCH("A",L328)))</formula>
    </cfRule>
    <cfRule type="containsText" dxfId="10173" priority="17958" operator="containsText" text="P">
      <formula>NOT(ISERROR(SEARCH("P",L328)))</formula>
    </cfRule>
  </conditionalFormatting>
  <conditionalFormatting sqref="Z328:Z330">
    <cfRule type="containsText" dxfId="10172" priority="17953" operator="containsText" text="L">
      <formula>NOT(ISERROR(SEARCH("L",Z328)))</formula>
    </cfRule>
    <cfRule type="containsText" dxfId="10171" priority="17954" operator="containsText" text="A">
      <formula>NOT(ISERROR(SEARCH("A",Z328)))</formula>
    </cfRule>
    <cfRule type="containsText" dxfId="10170" priority="17955" operator="containsText" text="P">
      <formula>NOT(ISERROR(SEARCH("P",Z328)))</formula>
    </cfRule>
  </conditionalFormatting>
  <conditionalFormatting sqref="S334">
    <cfRule type="containsText" dxfId="10169" priority="17881" operator="containsText" text="L">
      <formula>NOT(ISERROR(SEARCH("L",S334)))</formula>
    </cfRule>
    <cfRule type="containsText" dxfId="10168" priority="17882" operator="containsText" text="A">
      <formula>NOT(ISERROR(SEARCH("A",S334)))</formula>
    </cfRule>
    <cfRule type="containsText" dxfId="10167" priority="17883" operator="containsText" text="P">
      <formula>NOT(ISERROR(SEARCH("P",S334)))</formula>
    </cfRule>
  </conditionalFormatting>
  <conditionalFormatting sqref="S330">
    <cfRule type="containsText" dxfId="10166" priority="17944" operator="containsText" text="L">
      <formula>NOT(ISERROR(SEARCH("L",S330)))</formula>
    </cfRule>
    <cfRule type="containsText" dxfId="10165" priority="17945" operator="containsText" text="A">
      <formula>NOT(ISERROR(SEARCH("A",S330)))</formula>
    </cfRule>
    <cfRule type="containsText" dxfId="10164" priority="17946" operator="containsText" text="P">
      <formula>NOT(ISERROR(SEARCH("P",S330)))</formula>
    </cfRule>
  </conditionalFormatting>
  <conditionalFormatting sqref="X330">
    <cfRule type="containsText" dxfId="10163" priority="17941" operator="containsText" text="L">
      <formula>NOT(ISERROR(SEARCH("L",X330)))</formula>
    </cfRule>
    <cfRule type="containsText" dxfId="10162" priority="17942" operator="containsText" text="A">
      <formula>NOT(ISERROR(SEARCH("A",X330)))</formula>
    </cfRule>
    <cfRule type="containsText" dxfId="10161" priority="17943" operator="containsText" text="P">
      <formula>NOT(ISERROR(SEARCH("P",X330)))</formula>
    </cfRule>
  </conditionalFormatting>
  <conditionalFormatting sqref="L331 Q331">
    <cfRule type="containsText" dxfId="10160" priority="17938" operator="containsText" text="L">
      <formula>NOT(ISERROR(SEARCH("L",L331)))</formula>
    </cfRule>
    <cfRule type="containsText" dxfId="10159" priority="17939" operator="containsText" text="A">
      <formula>NOT(ISERROR(SEARCH("A",L331)))</formula>
    </cfRule>
    <cfRule type="containsText" dxfId="10158" priority="17940" operator="containsText" text="P">
      <formula>NOT(ISERROR(SEARCH("P",L331)))</formula>
    </cfRule>
  </conditionalFormatting>
  <conditionalFormatting sqref="S331">
    <cfRule type="containsText" dxfId="10157" priority="17926" operator="containsText" text="L">
      <formula>NOT(ISERROR(SEARCH("L",S331)))</formula>
    </cfRule>
    <cfRule type="containsText" dxfId="10156" priority="17927" operator="containsText" text="A">
      <formula>NOT(ISERROR(SEARCH("A",S331)))</formula>
    </cfRule>
    <cfRule type="containsText" dxfId="10155" priority="17928" operator="containsText" text="P">
      <formula>NOT(ISERROR(SEARCH("P",S331)))</formula>
    </cfRule>
  </conditionalFormatting>
  <conditionalFormatting sqref="X331">
    <cfRule type="containsText" dxfId="10154" priority="17923" operator="containsText" text="L">
      <formula>NOT(ISERROR(SEARCH("L",X331)))</formula>
    </cfRule>
    <cfRule type="containsText" dxfId="10153" priority="17924" operator="containsText" text="A">
      <formula>NOT(ISERROR(SEARCH("A",X331)))</formula>
    </cfRule>
    <cfRule type="containsText" dxfId="10152" priority="17925" operator="containsText" text="P">
      <formula>NOT(ISERROR(SEARCH("P",X331)))</formula>
    </cfRule>
  </conditionalFormatting>
  <conditionalFormatting sqref="Z331">
    <cfRule type="containsText" dxfId="10151" priority="17920" operator="containsText" text="L">
      <formula>NOT(ISERROR(SEARCH("L",Z331)))</formula>
    </cfRule>
    <cfRule type="containsText" dxfId="10150" priority="17921" operator="containsText" text="A">
      <formula>NOT(ISERROR(SEARCH("A",Z331)))</formula>
    </cfRule>
    <cfRule type="containsText" dxfId="10149" priority="17922" operator="containsText" text="P">
      <formula>NOT(ISERROR(SEARCH("P",Z331)))</formula>
    </cfRule>
  </conditionalFormatting>
  <conditionalFormatting sqref="L333 Q333">
    <cfRule type="containsText" dxfId="10148" priority="17917" operator="containsText" text="L">
      <formula>NOT(ISERROR(SEARCH("L",L333)))</formula>
    </cfRule>
    <cfRule type="containsText" dxfId="10147" priority="17918" operator="containsText" text="A">
      <formula>NOT(ISERROR(SEARCH("A",L333)))</formula>
    </cfRule>
    <cfRule type="containsText" dxfId="10146" priority="17919" operator="containsText" text="P">
      <formula>NOT(ISERROR(SEARCH("P",L333)))</formula>
    </cfRule>
  </conditionalFormatting>
  <conditionalFormatting sqref="S380">
    <cfRule type="containsText" dxfId="10145" priority="17845" operator="containsText" text="L">
      <formula>NOT(ISERROR(SEARCH("L",S380)))</formula>
    </cfRule>
    <cfRule type="containsText" dxfId="10144" priority="17846" operator="containsText" text="A">
      <formula>NOT(ISERROR(SEARCH("A",S380)))</formula>
    </cfRule>
    <cfRule type="containsText" dxfId="10143" priority="17847" operator="containsText" text="P">
      <formula>NOT(ISERROR(SEARCH("P",S380)))</formula>
    </cfRule>
  </conditionalFormatting>
  <conditionalFormatting sqref="S333">
    <cfRule type="containsText" dxfId="10142" priority="17908" operator="containsText" text="L">
      <formula>NOT(ISERROR(SEARCH("L",S333)))</formula>
    </cfRule>
    <cfRule type="containsText" dxfId="10141" priority="17909" operator="containsText" text="A">
      <formula>NOT(ISERROR(SEARCH("A",S333)))</formula>
    </cfRule>
    <cfRule type="containsText" dxfId="10140" priority="17910" operator="containsText" text="P">
      <formula>NOT(ISERROR(SEARCH("P",S333)))</formula>
    </cfRule>
  </conditionalFormatting>
  <conditionalFormatting sqref="X333">
    <cfRule type="containsText" dxfId="10139" priority="17905" operator="containsText" text="L">
      <formula>NOT(ISERROR(SEARCH("L",X333)))</formula>
    </cfRule>
    <cfRule type="containsText" dxfId="10138" priority="17906" operator="containsText" text="A">
      <formula>NOT(ISERROR(SEARCH("A",X333)))</formula>
    </cfRule>
    <cfRule type="containsText" dxfId="10137" priority="17907" operator="containsText" text="P">
      <formula>NOT(ISERROR(SEARCH("P",X333)))</formula>
    </cfRule>
  </conditionalFormatting>
  <conditionalFormatting sqref="Z333">
    <cfRule type="containsText" dxfId="10136" priority="17902" operator="containsText" text="L">
      <formula>NOT(ISERROR(SEARCH("L",Z333)))</formula>
    </cfRule>
    <cfRule type="containsText" dxfId="10135" priority="17903" operator="containsText" text="A">
      <formula>NOT(ISERROR(SEARCH("A",Z333)))</formula>
    </cfRule>
    <cfRule type="containsText" dxfId="10134" priority="17904" operator="containsText" text="P">
      <formula>NOT(ISERROR(SEARCH("P",Z333)))</formula>
    </cfRule>
  </conditionalFormatting>
  <conditionalFormatting sqref="U334">
    <cfRule type="containsText" dxfId="10133" priority="17896" operator="containsText" text="L">
      <formula>NOT(ISERROR(SEARCH("L",U334)))</formula>
    </cfRule>
    <cfRule type="containsText" dxfId="10132" priority="17897" operator="containsText" text="A">
      <formula>NOT(ISERROR(SEARCH("A",U334)))</formula>
    </cfRule>
    <cfRule type="containsText" dxfId="10131" priority="17898" operator="containsText" text="P">
      <formula>NOT(ISERROR(SEARCH("P",U334)))</formula>
    </cfRule>
  </conditionalFormatting>
  <conditionalFormatting sqref="L334">
    <cfRule type="containsText" dxfId="10130" priority="17890" operator="containsText" text="L">
      <formula>NOT(ISERROR(SEARCH("L",L334)))</formula>
    </cfRule>
    <cfRule type="containsText" dxfId="10129" priority="17891" operator="containsText" text="A">
      <formula>NOT(ISERROR(SEARCH("A",L334)))</formula>
    </cfRule>
    <cfRule type="containsText" dxfId="10128" priority="17892" operator="containsText" text="P">
      <formula>NOT(ISERROR(SEARCH("P",L334)))</formula>
    </cfRule>
  </conditionalFormatting>
  <conditionalFormatting sqref="O405:O408 O410:O411 O413">
    <cfRule type="containsText" dxfId="10127" priority="17788" operator="containsText" text="L">
      <formula>NOT(ISERROR(SEARCH("L",O405)))</formula>
    </cfRule>
    <cfRule type="containsText" dxfId="10126" priority="17789" operator="containsText" text="A">
      <formula>NOT(ISERROR(SEARCH("A",O405)))</formula>
    </cfRule>
    <cfRule type="containsText" dxfId="10125" priority="17790" operator="containsText" text="P">
      <formula>NOT(ISERROR(SEARCH("P",O405)))</formula>
    </cfRule>
  </conditionalFormatting>
  <conditionalFormatting sqref="Z334">
    <cfRule type="containsText" dxfId="10124" priority="17875" operator="containsText" text="L">
      <formula>NOT(ISERROR(SEARCH("L",Z334)))</formula>
    </cfRule>
    <cfRule type="containsText" dxfId="10123" priority="17876" operator="containsText" text="A">
      <formula>NOT(ISERROR(SEARCH("A",Z334)))</formula>
    </cfRule>
    <cfRule type="containsText" dxfId="10122" priority="17877" operator="containsText" text="P">
      <formula>NOT(ISERROR(SEARCH("P",Z334)))</formula>
    </cfRule>
  </conditionalFormatting>
  <conditionalFormatting sqref="L381:M381 P381:P385 R381:R385 Y381:Y389 U380 L380 Q380 M382:M395">
    <cfRule type="containsText" dxfId="10121" priority="17872" operator="containsText" text="L">
      <formula>NOT(ISERROR(SEARCH("L",L380)))</formula>
    </cfRule>
    <cfRule type="containsText" dxfId="10120" priority="17873" operator="containsText" text="A">
      <formula>NOT(ISERROR(SEARCH("A",L380)))</formula>
    </cfRule>
    <cfRule type="containsText" dxfId="10119" priority="17874" operator="containsText" text="P">
      <formula>NOT(ISERROR(SEARCH("P",L380)))</formula>
    </cfRule>
  </conditionalFormatting>
  <conditionalFormatting sqref="X380">
    <cfRule type="containsText" dxfId="10118" priority="17833" operator="containsText" text="L">
      <formula>NOT(ISERROR(SEARCH("L",X380)))</formula>
    </cfRule>
    <cfRule type="containsText" dxfId="10117" priority="17834" operator="containsText" text="A">
      <formula>NOT(ISERROR(SEARCH("A",X380)))</formula>
    </cfRule>
    <cfRule type="containsText" dxfId="10116" priority="17835" operator="containsText" text="P">
      <formula>NOT(ISERROR(SEARCH("P",X380)))</formula>
    </cfRule>
  </conditionalFormatting>
  <conditionalFormatting sqref="Z380">
    <cfRule type="containsText" dxfId="10115" priority="17824" operator="containsText" text="L">
      <formula>NOT(ISERROR(SEARCH("L",Z380)))</formula>
    </cfRule>
    <cfRule type="containsText" dxfId="10114" priority="17825" operator="containsText" text="A">
      <formula>NOT(ISERROR(SEARCH("A",Z380)))</formula>
    </cfRule>
    <cfRule type="containsText" dxfId="10113" priority="17826" operator="containsText" text="P">
      <formula>NOT(ISERROR(SEARCH("P",Z380)))</formula>
    </cfRule>
  </conditionalFormatting>
  <conditionalFormatting sqref="O409">
    <cfRule type="containsText" dxfId="10112" priority="17785" operator="containsText" text="L">
      <formula>NOT(ISERROR(SEARCH("L",O409)))</formula>
    </cfRule>
    <cfRule type="containsText" dxfId="10111" priority="17786" operator="containsText" text="A">
      <formula>NOT(ISERROR(SEARCH("A",O409)))</formula>
    </cfRule>
    <cfRule type="containsText" dxfId="10110" priority="17787" operator="containsText" text="P">
      <formula>NOT(ISERROR(SEARCH("P",O409)))</formula>
    </cfRule>
  </conditionalFormatting>
  <conditionalFormatting sqref="O412">
    <cfRule type="containsText" dxfId="10109" priority="17782" operator="containsText" text="L">
      <formula>NOT(ISERROR(SEARCH("L",O412)))</formula>
    </cfRule>
    <cfRule type="containsText" dxfId="10108" priority="17783" operator="containsText" text="A">
      <formula>NOT(ISERROR(SEARCH("A",O412)))</formula>
    </cfRule>
    <cfRule type="containsText" dxfId="10107" priority="17784" operator="containsText" text="P">
      <formula>NOT(ISERROR(SEARCH("P",O412)))</formula>
    </cfRule>
  </conditionalFormatting>
  <conditionalFormatting sqref="Q415 L415">
    <cfRule type="containsText" dxfId="10106" priority="17809" operator="containsText" text="L">
      <formula>NOT(ISERROR(SEARCH("L",L415)))</formula>
    </cfRule>
    <cfRule type="containsText" dxfId="10105" priority="17810" operator="containsText" text="A">
      <formula>NOT(ISERROR(SEARCH("A",L415)))</formula>
    </cfRule>
    <cfRule type="containsText" dxfId="10104" priority="17811" operator="containsText" text="P">
      <formula>NOT(ISERROR(SEARCH("P",L415)))</formula>
    </cfRule>
  </conditionalFormatting>
  <conditionalFormatting sqref="Z460">
    <cfRule type="containsText" dxfId="10103" priority="17680" operator="containsText" text="L">
      <formula>NOT(ISERROR(SEARCH("L",Z460)))</formula>
    </cfRule>
    <cfRule type="containsText" dxfId="10102" priority="17681" operator="containsText" text="A">
      <formula>NOT(ISERROR(SEARCH("A",Z460)))</formula>
    </cfRule>
    <cfRule type="containsText" dxfId="10101" priority="17682" operator="containsText" text="P">
      <formula>NOT(ISERROR(SEARCH("P",Z460)))</formula>
    </cfRule>
  </conditionalFormatting>
  <conditionalFormatting sqref="S415">
    <cfRule type="containsText" dxfId="10100" priority="17800" operator="containsText" text="L">
      <formula>NOT(ISERROR(SEARCH("L",S415)))</formula>
    </cfRule>
    <cfRule type="containsText" dxfId="10099" priority="17801" operator="containsText" text="A">
      <formula>NOT(ISERROR(SEARCH("A",S415)))</formula>
    </cfRule>
    <cfRule type="containsText" dxfId="10098" priority="17802" operator="containsText" text="P">
      <formula>NOT(ISERROR(SEARCH("P",S415)))</formula>
    </cfRule>
  </conditionalFormatting>
  <conditionalFormatting sqref="Z415">
    <cfRule type="containsText" dxfId="10097" priority="17794" operator="containsText" text="L">
      <formula>NOT(ISERROR(SEARCH("L",Z415)))</formula>
    </cfRule>
    <cfRule type="containsText" dxfId="10096" priority="17795" operator="containsText" text="A">
      <formula>NOT(ISERROR(SEARCH("A",Z415)))</formula>
    </cfRule>
    <cfRule type="containsText" dxfId="10095" priority="17796" operator="containsText" text="P">
      <formula>NOT(ISERROR(SEARCH("P",Z415)))</formula>
    </cfRule>
  </conditionalFormatting>
  <conditionalFormatting sqref="S458:S459 S463">
    <cfRule type="containsText" dxfId="10094" priority="17707" operator="containsText" text="L">
      <formula>NOT(ISERROR(SEARCH("L",S458)))</formula>
    </cfRule>
    <cfRule type="containsText" dxfId="10093" priority="17708" operator="containsText" text="A">
      <formula>NOT(ISERROR(SEARCH("A",S458)))</formula>
    </cfRule>
    <cfRule type="containsText" dxfId="10092" priority="17709" operator="containsText" text="P">
      <formula>NOT(ISERROR(SEARCH("P",S458)))</formula>
    </cfRule>
  </conditionalFormatting>
  <conditionalFormatting sqref="Q414">
    <cfRule type="containsText" dxfId="10091" priority="17752" operator="containsText" text="L">
      <formula>NOT(ISERROR(SEARCH("L",Q414)))</formula>
    </cfRule>
    <cfRule type="containsText" dxfId="10090" priority="17753" operator="containsText" text="A">
      <formula>NOT(ISERROR(SEARCH("A",Q414)))</formula>
    </cfRule>
    <cfRule type="containsText" dxfId="10089" priority="17754" operator="containsText" text="P">
      <formula>NOT(ISERROR(SEARCH("P",Q414)))</formula>
    </cfRule>
  </conditionalFormatting>
  <conditionalFormatting sqref="L414">
    <cfRule type="containsText" dxfId="10088" priority="17749" operator="containsText" text="L">
      <formula>NOT(ISERROR(SEARCH("L",L414)))</formula>
    </cfRule>
    <cfRule type="containsText" dxfId="10087" priority="17750" operator="containsText" text="A">
      <formula>NOT(ISERROR(SEARCH("A",L414)))</formula>
    </cfRule>
    <cfRule type="containsText" dxfId="10086" priority="17751" operator="containsText" text="P">
      <formula>NOT(ISERROR(SEARCH("P",L414)))</formula>
    </cfRule>
  </conditionalFormatting>
  <conditionalFormatting sqref="S414">
    <cfRule type="containsText" dxfId="10085" priority="17746" operator="containsText" text="L">
      <formula>NOT(ISERROR(SEARCH("L",S414)))</formula>
    </cfRule>
    <cfRule type="containsText" dxfId="10084" priority="17747" operator="containsText" text="A">
      <formula>NOT(ISERROR(SEARCH("A",S414)))</formula>
    </cfRule>
    <cfRule type="containsText" dxfId="10083" priority="17748" operator="containsText" text="P">
      <formula>NOT(ISERROR(SEARCH("P",S414)))</formula>
    </cfRule>
  </conditionalFormatting>
  <conditionalFormatting sqref="Z414">
    <cfRule type="containsText" dxfId="10082" priority="17743" operator="containsText" text="L">
      <formula>NOT(ISERROR(SEARCH("L",Z414)))</formula>
    </cfRule>
    <cfRule type="containsText" dxfId="10081" priority="17744" operator="containsText" text="A">
      <formula>NOT(ISERROR(SEARCH("A",Z414)))</formula>
    </cfRule>
    <cfRule type="containsText" dxfId="10080" priority="17745" operator="containsText" text="P">
      <formula>NOT(ISERROR(SEARCH("P",Z414)))</formula>
    </cfRule>
  </conditionalFormatting>
  <conditionalFormatting sqref="U458:U463">
    <cfRule type="containsText" dxfId="10079" priority="17740" operator="containsText" text="L">
      <formula>NOT(ISERROR(SEARCH("L",U458)))</formula>
    </cfRule>
    <cfRule type="containsText" dxfId="10078" priority="17741" operator="containsText" text="A">
      <formula>NOT(ISERROR(SEARCH("A",U458)))</formula>
    </cfRule>
    <cfRule type="containsText" dxfId="10077" priority="17742" operator="containsText" text="P">
      <formula>NOT(ISERROR(SEARCH("P",U458)))</formula>
    </cfRule>
  </conditionalFormatting>
  <conditionalFormatting sqref="L458:L463">
    <cfRule type="containsText" dxfId="10076" priority="17722" operator="containsText" text="L">
      <formula>NOT(ISERROR(SEARCH("L",L458)))</formula>
    </cfRule>
    <cfRule type="containsText" dxfId="10075" priority="17723" operator="containsText" text="A">
      <formula>NOT(ISERROR(SEARCH("A",L458)))</formula>
    </cfRule>
    <cfRule type="containsText" dxfId="10074" priority="17724" operator="containsText" text="P">
      <formula>NOT(ISERROR(SEARCH("P",L458)))</formula>
    </cfRule>
  </conditionalFormatting>
  <conditionalFormatting sqref="Z461">
    <cfRule type="containsText" dxfId="10073" priority="17677" operator="containsText" text="L">
      <formula>NOT(ISERROR(SEARCH("L",Z461)))</formula>
    </cfRule>
    <cfRule type="containsText" dxfId="10072" priority="17678" operator="containsText" text="A">
      <formula>NOT(ISERROR(SEARCH("A",Z461)))</formula>
    </cfRule>
    <cfRule type="containsText" dxfId="10071" priority="17679" operator="containsText" text="P">
      <formula>NOT(ISERROR(SEARCH("P",Z461)))</formula>
    </cfRule>
  </conditionalFormatting>
  <conditionalFormatting sqref="Z462">
    <cfRule type="containsText" dxfId="10070" priority="17674" operator="containsText" text="L">
      <formula>NOT(ISERROR(SEARCH("L",Z462)))</formula>
    </cfRule>
    <cfRule type="containsText" dxfId="10069" priority="17675" operator="containsText" text="A">
      <formula>NOT(ISERROR(SEARCH("A",Z462)))</formula>
    </cfRule>
    <cfRule type="containsText" dxfId="10068" priority="17676" operator="containsText" text="P">
      <formula>NOT(ISERROR(SEARCH("P",Z462)))</formula>
    </cfRule>
  </conditionalFormatting>
  <conditionalFormatting sqref="S462">
    <cfRule type="containsText" dxfId="10067" priority="17704" operator="containsText" text="L">
      <formula>NOT(ISERROR(SEARCH("L",S462)))</formula>
    </cfRule>
    <cfRule type="containsText" dxfId="10066" priority="17705" operator="containsText" text="A">
      <formula>NOT(ISERROR(SEARCH("A",S462)))</formula>
    </cfRule>
    <cfRule type="containsText" dxfId="10065" priority="17706" operator="containsText" text="P">
      <formula>NOT(ISERROR(SEARCH("P",S462)))</formula>
    </cfRule>
  </conditionalFormatting>
  <conditionalFormatting sqref="S460">
    <cfRule type="containsText" dxfId="10064" priority="17701" operator="containsText" text="L">
      <formula>NOT(ISERROR(SEARCH("L",S460)))</formula>
    </cfRule>
    <cfRule type="containsText" dxfId="10063" priority="17702" operator="containsText" text="A">
      <formula>NOT(ISERROR(SEARCH("A",S460)))</formula>
    </cfRule>
    <cfRule type="containsText" dxfId="10062" priority="17703" operator="containsText" text="P">
      <formula>NOT(ISERROR(SEARCH("P",S460)))</formula>
    </cfRule>
  </conditionalFormatting>
  <conditionalFormatting sqref="S461">
    <cfRule type="containsText" dxfId="10061" priority="17698" operator="containsText" text="L">
      <formula>NOT(ISERROR(SEARCH("L",S461)))</formula>
    </cfRule>
    <cfRule type="containsText" dxfId="10060" priority="17699" operator="containsText" text="A">
      <formula>NOT(ISERROR(SEARCH("A",S461)))</formula>
    </cfRule>
    <cfRule type="containsText" dxfId="10059" priority="17700" operator="containsText" text="P">
      <formula>NOT(ISERROR(SEARCH("P",S461)))</formula>
    </cfRule>
  </conditionalFormatting>
  <conditionalFormatting sqref="Z458:Z459 Z463">
    <cfRule type="containsText" dxfId="10058" priority="17683" operator="containsText" text="L">
      <formula>NOT(ISERROR(SEARCH("L",Z458)))</formula>
    </cfRule>
    <cfRule type="containsText" dxfId="10057" priority="17684" operator="containsText" text="A">
      <formula>NOT(ISERROR(SEARCH("A",Z458)))</formula>
    </cfRule>
    <cfRule type="containsText" dxfId="10056" priority="17685" operator="containsText" text="P">
      <formula>NOT(ISERROR(SEARCH("P",Z458)))</formula>
    </cfRule>
  </conditionalFormatting>
  <conditionalFormatting sqref="S468">
    <cfRule type="containsText" dxfId="10055" priority="17557" operator="containsText" text="L">
      <formula>NOT(ISERROR(SEARCH("L",S468)))</formula>
    </cfRule>
    <cfRule type="containsText" dxfId="10054" priority="17558" operator="containsText" text="A">
      <formula>NOT(ISERROR(SEARCH("A",S468)))</formula>
    </cfRule>
    <cfRule type="containsText" dxfId="10053" priority="17559" operator="containsText" text="P">
      <formula>NOT(ISERROR(SEARCH("P",S468)))</formula>
    </cfRule>
  </conditionalFormatting>
  <conditionalFormatting sqref="L466">
    <cfRule type="containsText" dxfId="10052" priority="17665" operator="containsText" text="L">
      <formula>NOT(ISERROR(SEARCH("L",L466)))</formula>
    </cfRule>
    <cfRule type="containsText" dxfId="10051" priority="17666" operator="containsText" text="A">
      <formula>NOT(ISERROR(SEARCH("A",L466)))</formula>
    </cfRule>
    <cfRule type="containsText" dxfId="10050" priority="17667" operator="containsText" text="P">
      <formula>NOT(ISERROR(SEARCH("P",L466)))</formula>
    </cfRule>
  </conditionalFormatting>
  <conditionalFormatting sqref="L464:L465">
    <cfRule type="containsText" dxfId="10049" priority="17623" operator="containsText" text="L">
      <formula>NOT(ISERROR(SEARCH("L",L464)))</formula>
    </cfRule>
    <cfRule type="containsText" dxfId="10048" priority="17624" operator="containsText" text="A">
      <formula>NOT(ISERROR(SEARCH("A",L464)))</formula>
    </cfRule>
    <cfRule type="containsText" dxfId="10047" priority="17625" operator="containsText" text="P">
      <formula>NOT(ISERROR(SEARCH("P",L464)))</formula>
    </cfRule>
  </conditionalFormatting>
  <conditionalFormatting sqref="S466">
    <cfRule type="containsText" dxfId="10046" priority="17656" operator="containsText" text="L">
      <formula>NOT(ISERROR(SEARCH("L",S466)))</formula>
    </cfRule>
    <cfRule type="containsText" dxfId="10045" priority="17657" operator="containsText" text="A">
      <formula>NOT(ISERROR(SEARCH("A",S466)))</formula>
    </cfRule>
    <cfRule type="containsText" dxfId="10044" priority="17658" operator="containsText" text="P">
      <formula>NOT(ISERROR(SEARCH("P",S466)))</formula>
    </cfRule>
  </conditionalFormatting>
  <conditionalFormatting sqref="Z466">
    <cfRule type="containsText" dxfId="10043" priority="17650" operator="containsText" text="L">
      <formula>NOT(ISERROR(SEARCH("L",Z466)))</formula>
    </cfRule>
    <cfRule type="containsText" dxfId="10042" priority="17651" operator="containsText" text="A">
      <formula>NOT(ISERROR(SEARCH("A",Z466)))</formula>
    </cfRule>
    <cfRule type="containsText" dxfId="10041" priority="17652" operator="containsText" text="P">
      <formula>NOT(ISERROR(SEARCH("P",Z466)))</formula>
    </cfRule>
  </conditionalFormatting>
  <conditionalFormatting sqref="O469">
    <cfRule type="containsText" dxfId="10040" priority="17536" operator="containsText" text="L">
      <formula>NOT(ISERROR(SEARCH("L",O469)))</formula>
    </cfRule>
    <cfRule type="containsText" dxfId="10039" priority="17537" operator="containsText" text="A">
      <formula>NOT(ISERROR(SEARCH("A",O469)))</formula>
    </cfRule>
    <cfRule type="containsText" dxfId="10038" priority="17538" operator="containsText" text="P">
      <formula>NOT(ISERROR(SEARCH("P",O469)))</formula>
    </cfRule>
  </conditionalFormatting>
  <conditionalFormatting sqref="S464:S465">
    <cfRule type="containsText" dxfId="10037" priority="17611" operator="containsText" text="L">
      <formula>NOT(ISERROR(SEARCH("L",S464)))</formula>
    </cfRule>
    <cfRule type="containsText" dxfId="10036" priority="17612" operator="containsText" text="A">
      <formula>NOT(ISERROR(SEARCH("A",S464)))</formula>
    </cfRule>
    <cfRule type="containsText" dxfId="10035" priority="17613" operator="containsText" text="P">
      <formula>NOT(ISERROR(SEARCH("P",S464)))</formula>
    </cfRule>
  </conditionalFormatting>
  <conditionalFormatting sqref="Z464:Z465">
    <cfRule type="containsText" dxfId="10034" priority="17605" operator="containsText" text="L">
      <formula>NOT(ISERROR(SEARCH("L",Z464)))</formula>
    </cfRule>
    <cfRule type="containsText" dxfId="10033" priority="17606" operator="containsText" text="A">
      <formula>NOT(ISERROR(SEARCH("A",Z464)))</formula>
    </cfRule>
    <cfRule type="containsText" dxfId="10032" priority="17607" operator="containsText" text="P">
      <formula>NOT(ISERROR(SEARCH("P",Z464)))</formula>
    </cfRule>
  </conditionalFormatting>
  <conditionalFormatting sqref="V471">
    <cfRule type="containsText" dxfId="10031" priority="17488" operator="containsText" text="L">
      <formula>NOT(ISERROR(SEARCH("L",V471)))</formula>
    </cfRule>
    <cfRule type="containsText" dxfId="10030" priority="17489" operator="containsText" text="A">
      <formula>NOT(ISERROR(SEARCH("A",V471)))</formula>
    </cfRule>
    <cfRule type="containsText" dxfId="10029" priority="17490" operator="containsText" text="P">
      <formula>NOT(ISERROR(SEARCH("P",V471)))</formula>
    </cfRule>
  </conditionalFormatting>
  <conditionalFormatting sqref="L467">
    <cfRule type="containsText" dxfId="10028" priority="17596" operator="containsText" text="L">
      <formula>NOT(ISERROR(SEARCH("L",L467)))</formula>
    </cfRule>
    <cfRule type="containsText" dxfId="10027" priority="17597" operator="containsText" text="A">
      <formula>NOT(ISERROR(SEARCH("A",L467)))</formula>
    </cfRule>
    <cfRule type="containsText" dxfId="10026" priority="17598" operator="containsText" text="P">
      <formula>NOT(ISERROR(SEARCH("P",L467)))</formula>
    </cfRule>
  </conditionalFormatting>
  <conditionalFormatting sqref="S467">
    <cfRule type="containsText" dxfId="10025" priority="17587" operator="containsText" text="L">
      <formula>NOT(ISERROR(SEARCH("L",S467)))</formula>
    </cfRule>
    <cfRule type="containsText" dxfId="10024" priority="17588" operator="containsText" text="A">
      <formula>NOT(ISERROR(SEARCH("A",S467)))</formula>
    </cfRule>
    <cfRule type="containsText" dxfId="10023" priority="17589" operator="containsText" text="P">
      <formula>NOT(ISERROR(SEARCH("P",S467)))</formula>
    </cfRule>
  </conditionalFormatting>
  <conditionalFormatting sqref="Z467">
    <cfRule type="containsText" dxfId="10022" priority="17581" operator="containsText" text="L">
      <formula>NOT(ISERROR(SEARCH("L",Z467)))</formula>
    </cfRule>
    <cfRule type="containsText" dxfId="10021" priority="17582" operator="containsText" text="A">
      <formula>NOT(ISERROR(SEARCH("A",Z467)))</formula>
    </cfRule>
    <cfRule type="containsText" dxfId="10020" priority="17583" operator="containsText" text="P">
      <formula>NOT(ISERROR(SEARCH("P",Z467)))</formula>
    </cfRule>
  </conditionalFormatting>
  <conditionalFormatting sqref="O473">
    <cfRule type="containsText" dxfId="10019" priority="17455" operator="containsText" text="L">
      <formula>NOT(ISERROR(SEARCH("L",O473)))</formula>
    </cfRule>
    <cfRule type="containsText" dxfId="10018" priority="17456" operator="containsText" text="A">
      <formula>NOT(ISERROR(SEARCH("A",O473)))</formula>
    </cfRule>
    <cfRule type="containsText" dxfId="10017" priority="17457" operator="containsText" text="P">
      <formula>NOT(ISERROR(SEARCH("P",O473)))</formula>
    </cfRule>
  </conditionalFormatting>
  <conditionalFormatting sqref="L468">
    <cfRule type="containsText" dxfId="10016" priority="17566" operator="containsText" text="L">
      <formula>NOT(ISERROR(SEARCH("L",L468)))</formula>
    </cfRule>
    <cfRule type="containsText" dxfId="10015" priority="17567" operator="containsText" text="A">
      <formula>NOT(ISERROR(SEARCH("A",L468)))</formula>
    </cfRule>
    <cfRule type="containsText" dxfId="10014" priority="17568" operator="containsText" text="P">
      <formula>NOT(ISERROR(SEARCH("P",L468)))</formula>
    </cfRule>
  </conditionalFormatting>
  <conditionalFormatting sqref="Z468">
    <cfRule type="containsText" dxfId="10013" priority="17551" operator="containsText" text="L">
      <formula>NOT(ISERROR(SEARCH("L",Z468)))</formula>
    </cfRule>
    <cfRule type="containsText" dxfId="10012" priority="17552" operator="containsText" text="A">
      <formula>NOT(ISERROR(SEARCH("A",Z468)))</formula>
    </cfRule>
    <cfRule type="containsText" dxfId="10011" priority="17553" operator="containsText" text="P">
      <formula>NOT(ISERROR(SEARCH("P",Z468)))</formula>
    </cfRule>
  </conditionalFormatting>
  <conditionalFormatting sqref="V469">
    <cfRule type="containsText" dxfId="10010" priority="17545" operator="containsText" text="L">
      <formula>NOT(ISERROR(SEARCH("L",V469)))</formula>
    </cfRule>
    <cfRule type="containsText" dxfId="10009" priority="17546" operator="containsText" text="A">
      <formula>NOT(ISERROR(SEARCH("A",V469)))</formula>
    </cfRule>
    <cfRule type="containsText" dxfId="10008" priority="17547" operator="containsText" text="P">
      <formula>NOT(ISERROR(SEARCH("P",V469)))</formula>
    </cfRule>
  </conditionalFormatting>
  <conditionalFormatting sqref="L469:L480">
    <cfRule type="containsText" dxfId="10007" priority="17539" operator="containsText" text="L">
      <formula>NOT(ISERROR(SEARCH("L",L469)))</formula>
    </cfRule>
    <cfRule type="containsText" dxfId="10006" priority="17540" operator="containsText" text="A">
      <formula>NOT(ISERROR(SEARCH("A",L469)))</formula>
    </cfRule>
    <cfRule type="containsText" dxfId="10005" priority="17541" operator="containsText" text="P">
      <formula>NOT(ISERROR(SEARCH("P",L469)))</formula>
    </cfRule>
  </conditionalFormatting>
  <conditionalFormatting sqref="V470">
    <cfRule type="containsText" dxfId="10004" priority="17518" operator="containsText" text="L">
      <formula>NOT(ISERROR(SEARCH("L",V470)))</formula>
    </cfRule>
    <cfRule type="containsText" dxfId="10003" priority="17519" operator="containsText" text="A">
      <formula>NOT(ISERROR(SEARCH("A",V470)))</formula>
    </cfRule>
    <cfRule type="containsText" dxfId="10002" priority="17520" operator="containsText" text="P">
      <formula>NOT(ISERROR(SEARCH("P",V470)))</formula>
    </cfRule>
  </conditionalFormatting>
  <conditionalFormatting sqref="L470">
    <cfRule type="containsText" dxfId="10001" priority="17509" operator="containsText" text="L">
      <formula>NOT(ISERROR(SEARCH("L",L470)))</formula>
    </cfRule>
    <cfRule type="containsText" dxfId="10000" priority="17510" operator="containsText" text="A">
      <formula>NOT(ISERROR(SEARCH("A",L470)))</formula>
    </cfRule>
    <cfRule type="containsText" dxfId="9999" priority="17511" operator="containsText" text="P">
      <formula>NOT(ISERROR(SEARCH("P",L470)))</formula>
    </cfRule>
  </conditionalFormatting>
  <conditionalFormatting sqref="O470">
    <cfRule type="containsText" dxfId="9998" priority="17506" operator="containsText" text="L">
      <formula>NOT(ISERROR(SEARCH("L",O470)))</formula>
    </cfRule>
    <cfRule type="containsText" dxfId="9997" priority="17507" operator="containsText" text="A">
      <formula>NOT(ISERROR(SEARCH("A",O470)))</formula>
    </cfRule>
    <cfRule type="containsText" dxfId="9996" priority="17508" operator="containsText" text="P">
      <formula>NOT(ISERROR(SEARCH("P",O470)))</formula>
    </cfRule>
  </conditionalFormatting>
  <conditionalFormatting sqref="L471">
    <cfRule type="containsText" dxfId="9995" priority="17479" operator="containsText" text="L">
      <formula>NOT(ISERROR(SEARCH("L",L471)))</formula>
    </cfRule>
    <cfRule type="containsText" dxfId="9994" priority="17480" operator="containsText" text="A">
      <formula>NOT(ISERROR(SEARCH("A",L471)))</formula>
    </cfRule>
    <cfRule type="containsText" dxfId="9993" priority="17481" operator="containsText" text="P">
      <formula>NOT(ISERROR(SEARCH("P",L471)))</formula>
    </cfRule>
  </conditionalFormatting>
  <conditionalFormatting sqref="O471">
    <cfRule type="containsText" dxfId="9992" priority="17476" operator="containsText" text="L">
      <formula>NOT(ISERROR(SEARCH("L",O471)))</formula>
    </cfRule>
    <cfRule type="containsText" dxfId="9991" priority="17477" operator="containsText" text="A">
      <formula>NOT(ISERROR(SEARCH("A",O471)))</formula>
    </cfRule>
    <cfRule type="containsText" dxfId="9990" priority="17478" operator="containsText" text="P">
      <formula>NOT(ISERROR(SEARCH("P",O471)))</formula>
    </cfRule>
  </conditionalFormatting>
  <conditionalFormatting sqref="V473">
    <cfRule type="containsText" dxfId="9989" priority="17461" operator="containsText" text="L">
      <formula>NOT(ISERROR(SEARCH("L",V473)))</formula>
    </cfRule>
    <cfRule type="containsText" dxfId="9988" priority="17462" operator="containsText" text="A">
      <formula>NOT(ISERROR(SEARCH("A",V473)))</formula>
    </cfRule>
    <cfRule type="containsText" dxfId="9987" priority="17463" operator="containsText" text="P">
      <formula>NOT(ISERROR(SEARCH("P",V473)))</formula>
    </cfRule>
  </conditionalFormatting>
  <conditionalFormatting sqref="L473">
    <cfRule type="containsText" dxfId="9986" priority="17458" operator="containsText" text="L">
      <formula>NOT(ISERROR(SEARCH("L",L473)))</formula>
    </cfRule>
    <cfRule type="containsText" dxfId="9985" priority="17459" operator="containsText" text="A">
      <formula>NOT(ISERROR(SEARCH("A",L473)))</formula>
    </cfRule>
    <cfRule type="containsText" dxfId="9984" priority="17460" operator="containsText" text="P">
      <formula>NOT(ISERROR(SEARCH("P",L473)))</formula>
    </cfRule>
  </conditionalFormatting>
  <conditionalFormatting sqref="V472">
    <cfRule type="containsText" dxfId="9983" priority="17440" operator="containsText" text="L">
      <formula>NOT(ISERROR(SEARCH("L",V472)))</formula>
    </cfRule>
    <cfRule type="containsText" dxfId="9982" priority="17441" operator="containsText" text="A">
      <formula>NOT(ISERROR(SEARCH("A",V472)))</formula>
    </cfRule>
    <cfRule type="containsText" dxfId="9981" priority="17442" operator="containsText" text="P">
      <formula>NOT(ISERROR(SEARCH("P",V472)))</formula>
    </cfRule>
  </conditionalFormatting>
  <conditionalFormatting sqref="L472">
    <cfRule type="containsText" dxfId="9980" priority="17437" operator="containsText" text="L">
      <formula>NOT(ISERROR(SEARCH("L",L472)))</formula>
    </cfRule>
    <cfRule type="containsText" dxfId="9979" priority="17438" operator="containsText" text="A">
      <formula>NOT(ISERROR(SEARCH("A",L472)))</formula>
    </cfRule>
    <cfRule type="containsText" dxfId="9978" priority="17439" operator="containsText" text="P">
      <formula>NOT(ISERROR(SEARCH("P",L472)))</formula>
    </cfRule>
  </conditionalFormatting>
  <conditionalFormatting sqref="O472">
    <cfRule type="containsText" dxfId="9977" priority="17434" operator="containsText" text="L">
      <formula>NOT(ISERROR(SEARCH("L",O472)))</formula>
    </cfRule>
    <cfRule type="containsText" dxfId="9976" priority="17435" operator="containsText" text="A">
      <formula>NOT(ISERROR(SEARCH("A",O472)))</formula>
    </cfRule>
    <cfRule type="containsText" dxfId="9975" priority="17436" operator="containsText" text="P">
      <formula>NOT(ISERROR(SEARCH("P",O472)))</formula>
    </cfRule>
  </conditionalFormatting>
  <conditionalFormatting sqref="L474">
    <cfRule type="containsText" dxfId="9974" priority="17407" operator="containsText" text="L">
      <formula>NOT(ISERROR(SEARCH("L",L474)))</formula>
    </cfRule>
    <cfRule type="containsText" dxfId="9973" priority="17408" operator="containsText" text="A">
      <formula>NOT(ISERROR(SEARCH("A",L474)))</formula>
    </cfRule>
    <cfRule type="containsText" dxfId="9972" priority="17409" operator="containsText" text="P">
      <formula>NOT(ISERROR(SEARCH("P",L474)))</formula>
    </cfRule>
  </conditionalFormatting>
  <conditionalFormatting sqref="P420:P422 R420:R422 U418:U419 Y420:Y422 Q416:Q417">
    <cfRule type="containsText" dxfId="9971" priority="17389" operator="containsText" text="L">
      <formula>NOT(ISERROR(SEARCH("L",P416)))</formula>
    </cfRule>
    <cfRule type="containsText" dxfId="9970" priority="17390" operator="containsText" text="A">
      <formula>NOT(ISERROR(SEARCH("A",P416)))</formula>
    </cfRule>
    <cfRule type="containsText" dxfId="9969" priority="17391" operator="containsText" text="P">
      <formula>NOT(ISERROR(SEARCH("P",P416)))</formula>
    </cfRule>
  </conditionalFormatting>
  <conditionalFormatting sqref="L416:L420">
    <cfRule type="containsText" dxfId="9968" priority="17386" operator="containsText" text="L">
      <formula>NOT(ISERROR(SEARCH("L",L416)))</formula>
    </cfRule>
    <cfRule type="containsText" dxfId="9967" priority="17387" operator="containsText" text="A">
      <formula>NOT(ISERROR(SEARCH("A",L416)))</formula>
    </cfRule>
    <cfRule type="containsText" dxfId="9966" priority="17388" operator="containsText" text="P">
      <formula>NOT(ISERROR(SEARCH("P",L416)))</formula>
    </cfRule>
  </conditionalFormatting>
  <conditionalFormatting sqref="Y308">
    <cfRule type="containsText" dxfId="9965" priority="17248" operator="containsText" text="L">
      <formula>NOT(ISERROR(SEARCH("L",Y308)))</formula>
    </cfRule>
    <cfRule type="containsText" dxfId="9964" priority="17249" operator="containsText" text="A">
      <formula>NOT(ISERROR(SEARCH("A",Y308)))</formula>
    </cfRule>
    <cfRule type="containsText" dxfId="9963" priority="17250" operator="containsText" text="P">
      <formula>NOT(ISERROR(SEARCH("P",Y308)))</formula>
    </cfRule>
  </conditionalFormatting>
  <conditionalFormatting sqref="S419">
    <cfRule type="containsText" dxfId="9962" priority="17359" operator="containsText" text="L">
      <formula>NOT(ISERROR(SEARCH("L",S419)))</formula>
    </cfRule>
    <cfRule type="containsText" dxfId="9961" priority="17360" operator="containsText" text="A">
      <formula>NOT(ISERROR(SEARCH("A",S419)))</formula>
    </cfRule>
    <cfRule type="containsText" dxfId="9960" priority="17361" operator="containsText" text="P">
      <formula>NOT(ISERROR(SEARCH("P",S419)))</formula>
    </cfRule>
  </conditionalFormatting>
  <conditionalFormatting sqref="S416:S418">
    <cfRule type="containsText" dxfId="9959" priority="17356" operator="containsText" text="L">
      <formula>NOT(ISERROR(SEARCH("L",S416)))</formula>
    </cfRule>
    <cfRule type="containsText" dxfId="9958" priority="17357" operator="containsText" text="A">
      <formula>NOT(ISERROR(SEARCH("A",S416)))</formula>
    </cfRule>
    <cfRule type="containsText" dxfId="9957" priority="17358" operator="containsText" text="P">
      <formula>NOT(ISERROR(SEARCH("P",S416)))</formula>
    </cfRule>
  </conditionalFormatting>
  <conditionalFormatting sqref="Z416:Z418">
    <cfRule type="containsText" dxfId="9956" priority="17341" operator="containsText" text="L">
      <formula>NOT(ISERROR(SEARCH("L",Z416)))</formula>
    </cfRule>
    <cfRule type="containsText" dxfId="9955" priority="17342" operator="containsText" text="A">
      <formula>NOT(ISERROR(SEARCH("A",Z416)))</formula>
    </cfRule>
    <cfRule type="containsText" dxfId="9954" priority="17343" operator="containsText" text="P">
      <formula>NOT(ISERROR(SEARCH("P",Z416)))</formula>
    </cfRule>
  </conditionalFormatting>
  <conditionalFormatting sqref="Z419">
    <cfRule type="containsText" dxfId="9953" priority="17338" operator="containsText" text="L">
      <formula>NOT(ISERROR(SEARCH("L",Z419)))</formula>
    </cfRule>
    <cfRule type="containsText" dxfId="9952" priority="17339" operator="containsText" text="A">
      <formula>NOT(ISERROR(SEARCH("A",Z419)))</formula>
    </cfRule>
    <cfRule type="containsText" dxfId="9951" priority="17340" operator="containsText" text="P">
      <formula>NOT(ISERROR(SEARCH("P",Z419)))</formula>
    </cfRule>
  </conditionalFormatting>
  <conditionalFormatting sqref="P424:P425 R424:R425 Y424:Y425">
    <cfRule type="containsText" dxfId="9950" priority="17332" operator="containsText" text="L">
      <formula>NOT(ISERROR(SEARCH("L",P424)))</formula>
    </cfRule>
    <cfRule type="containsText" dxfId="9949" priority="17333" operator="containsText" text="A">
      <formula>NOT(ISERROR(SEARCH("A",P424)))</formula>
    </cfRule>
    <cfRule type="containsText" dxfId="9948" priority="17334" operator="containsText" text="P">
      <formula>NOT(ISERROR(SEARCH("P",P424)))</formula>
    </cfRule>
  </conditionalFormatting>
  <conditionalFormatting sqref="T305">
    <cfRule type="containsText" dxfId="9947" priority="17194" operator="containsText" text="L">
      <formula>NOT(ISERROR(SEARCH("L",T305)))</formula>
    </cfRule>
    <cfRule type="containsText" dxfId="9946" priority="17195" operator="containsText" text="A">
      <formula>NOT(ISERROR(SEARCH("A",T305)))</formula>
    </cfRule>
    <cfRule type="containsText" dxfId="9945" priority="17196" operator="containsText" text="P">
      <formula>NOT(ISERROR(SEARCH("P",T305)))</formula>
    </cfRule>
  </conditionalFormatting>
  <conditionalFormatting sqref="K309">
    <cfRule type="containsText" dxfId="9944" priority="17290" operator="containsText" text="L">
      <formula>NOT(ISERROR(SEARCH("L",K309)))</formula>
    </cfRule>
    <cfRule type="containsText" dxfId="9943" priority="17291" operator="containsText" text="A">
      <formula>NOT(ISERROR(SEARCH("A",K309)))</formula>
    </cfRule>
    <cfRule type="containsText" dxfId="9942" priority="17292" operator="containsText" text="P">
      <formula>NOT(ISERROR(SEARCH("P",K309)))</formula>
    </cfRule>
  </conditionalFormatting>
  <conditionalFormatting sqref="R309">
    <cfRule type="containsText" dxfId="9941" priority="17284" operator="containsText" text="L">
      <formula>NOT(ISERROR(SEARCH("L",R309)))</formula>
    </cfRule>
    <cfRule type="containsText" dxfId="9940" priority="17285" operator="containsText" text="A">
      <formula>NOT(ISERROR(SEARCH("A",R309)))</formula>
    </cfRule>
    <cfRule type="containsText" dxfId="9939" priority="17286" operator="containsText" text="P">
      <formula>NOT(ISERROR(SEARCH("P",R309)))</formula>
    </cfRule>
  </conditionalFormatting>
  <conditionalFormatting sqref="T309">
    <cfRule type="containsText" dxfId="9938" priority="17281" operator="containsText" text="L">
      <formula>NOT(ISERROR(SEARCH("L",T309)))</formula>
    </cfRule>
    <cfRule type="containsText" dxfId="9937" priority="17282" operator="containsText" text="A">
      <formula>NOT(ISERROR(SEARCH("A",T309)))</formula>
    </cfRule>
    <cfRule type="containsText" dxfId="9936" priority="17283" operator="containsText" text="P">
      <formula>NOT(ISERROR(SEARCH("P",T309)))</formula>
    </cfRule>
  </conditionalFormatting>
  <conditionalFormatting sqref="Y309">
    <cfRule type="containsText" dxfId="9935" priority="17275" operator="containsText" text="L">
      <formula>NOT(ISERROR(SEARCH("L",Y309)))</formula>
    </cfRule>
    <cfRule type="containsText" dxfId="9934" priority="17276" operator="containsText" text="A">
      <formula>NOT(ISERROR(SEARCH("A",Y309)))</formula>
    </cfRule>
    <cfRule type="containsText" dxfId="9933" priority="17277" operator="containsText" text="P">
      <formula>NOT(ISERROR(SEARCH("P",Y309)))</formula>
    </cfRule>
  </conditionalFormatting>
  <conditionalFormatting sqref="K308">
    <cfRule type="containsText" dxfId="9932" priority="17263" operator="containsText" text="L">
      <formula>NOT(ISERROR(SEARCH("L",K308)))</formula>
    </cfRule>
    <cfRule type="containsText" dxfId="9931" priority="17264" operator="containsText" text="A">
      <formula>NOT(ISERROR(SEARCH("A",K308)))</formula>
    </cfRule>
    <cfRule type="containsText" dxfId="9930" priority="17265" operator="containsText" text="P">
      <formula>NOT(ISERROR(SEARCH("P",K308)))</formula>
    </cfRule>
  </conditionalFormatting>
  <conditionalFormatting sqref="R308">
    <cfRule type="containsText" dxfId="9929" priority="17257" operator="containsText" text="L">
      <formula>NOT(ISERROR(SEARCH("L",R308)))</formula>
    </cfRule>
    <cfRule type="containsText" dxfId="9928" priority="17258" operator="containsText" text="A">
      <formula>NOT(ISERROR(SEARCH("A",R308)))</formula>
    </cfRule>
    <cfRule type="containsText" dxfId="9927" priority="17259" operator="containsText" text="P">
      <formula>NOT(ISERROR(SEARCH("P",R308)))</formula>
    </cfRule>
  </conditionalFormatting>
  <conditionalFormatting sqref="T308">
    <cfRule type="containsText" dxfId="9926" priority="17254" operator="containsText" text="L">
      <formula>NOT(ISERROR(SEARCH("L",T308)))</formula>
    </cfRule>
    <cfRule type="containsText" dxfId="9925" priority="17255" operator="containsText" text="A">
      <formula>NOT(ISERROR(SEARCH("A",T308)))</formula>
    </cfRule>
    <cfRule type="containsText" dxfId="9924" priority="17256" operator="containsText" text="P">
      <formula>NOT(ISERROR(SEARCH("P",T308)))</formula>
    </cfRule>
  </conditionalFormatting>
  <conditionalFormatting sqref="M304">
    <cfRule type="containsText" dxfId="9923" priority="17233" operator="containsText" text="L">
      <formula>NOT(ISERROR(SEARCH("L",M304)))</formula>
    </cfRule>
    <cfRule type="containsText" dxfId="9922" priority="17234" operator="containsText" text="A">
      <formula>NOT(ISERROR(SEARCH("A",M304)))</formula>
    </cfRule>
    <cfRule type="containsText" dxfId="9921" priority="17235" operator="containsText" text="P">
      <formula>NOT(ISERROR(SEARCH("P",M304)))</formula>
    </cfRule>
  </conditionalFormatting>
  <conditionalFormatting sqref="M306">
    <cfRule type="containsText" dxfId="9920" priority="17230" operator="containsText" text="L">
      <formula>NOT(ISERROR(SEARCH("L",M306)))</formula>
    </cfRule>
    <cfRule type="containsText" dxfId="9919" priority="17231" operator="containsText" text="A">
      <formula>NOT(ISERROR(SEARCH("A",M306)))</formula>
    </cfRule>
    <cfRule type="containsText" dxfId="9918" priority="17232" operator="containsText" text="P">
      <formula>NOT(ISERROR(SEARCH("P",M306)))</formula>
    </cfRule>
  </conditionalFormatting>
  <conditionalFormatting sqref="R306">
    <cfRule type="containsText" dxfId="9917" priority="17203" operator="containsText" text="L">
      <formula>NOT(ISERROR(SEARCH("L",R306)))</formula>
    </cfRule>
    <cfRule type="containsText" dxfId="9916" priority="17204" operator="containsText" text="A">
      <formula>NOT(ISERROR(SEARCH("A",R306)))</formula>
    </cfRule>
    <cfRule type="containsText" dxfId="9915" priority="17205" operator="containsText" text="P">
      <formula>NOT(ISERROR(SEARCH("P",R306)))</formula>
    </cfRule>
  </conditionalFormatting>
  <conditionalFormatting sqref="T301:T304">
    <cfRule type="containsText" dxfId="9914" priority="17200" operator="containsText" text="L">
      <formula>NOT(ISERROR(SEARCH("L",T301)))</formula>
    </cfRule>
    <cfRule type="containsText" dxfId="9913" priority="17201" operator="containsText" text="A">
      <formula>NOT(ISERROR(SEARCH("A",T301)))</formula>
    </cfRule>
    <cfRule type="containsText" dxfId="9912" priority="17202" operator="containsText" text="P">
      <formula>NOT(ISERROR(SEARCH("P",T301)))</formula>
    </cfRule>
  </conditionalFormatting>
  <conditionalFormatting sqref="T306">
    <cfRule type="containsText" dxfId="9911" priority="17188" operator="containsText" text="L">
      <formula>NOT(ISERROR(SEARCH("L",T306)))</formula>
    </cfRule>
    <cfRule type="containsText" dxfId="9910" priority="17189" operator="containsText" text="A">
      <formula>NOT(ISERROR(SEARCH("A",T306)))</formula>
    </cfRule>
    <cfRule type="containsText" dxfId="9909" priority="17190" operator="containsText" text="P">
      <formula>NOT(ISERROR(SEARCH("P",T306)))</formula>
    </cfRule>
  </conditionalFormatting>
  <conditionalFormatting sqref="Y302:Y303">
    <cfRule type="containsText" dxfId="9908" priority="17170" operator="containsText" text="L">
      <formula>NOT(ISERROR(SEARCH("L",Y302)))</formula>
    </cfRule>
    <cfRule type="containsText" dxfId="9907" priority="17171" operator="containsText" text="A">
      <formula>NOT(ISERROR(SEARCH("A",Y302)))</formula>
    </cfRule>
    <cfRule type="containsText" dxfId="9906" priority="17172" operator="containsText" text="P">
      <formula>NOT(ISERROR(SEARCH("P",Y302)))</formula>
    </cfRule>
  </conditionalFormatting>
  <conditionalFormatting sqref="Y301">
    <cfRule type="containsText" dxfId="9905" priority="17164" operator="containsText" text="L">
      <formula>NOT(ISERROR(SEARCH("L",Y301)))</formula>
    </cfRule>
    <cfRule type="containsText" dxfId="9904" priority="17165" operator="containsText" text="A">
      <formula>NOT(ISERROR(SEARCH("A",Y301)))</formula>
    </cfRule>
    <cfRule type="containsText" dxfId="9903" priority="17166" operator="containsText" text="P">
      <formula>NOT(ISERROR(SEARCH("P",Y301)))</formula>
    </cfRule>
  </conditionalFormatting>
  <conditionalFormatting sqref="Y304">
    <cfRule type="containsText" dxfId="9902" priority="17161" operator="containsText" text="L">
      <formula>NOT(ISERROR(SEARCH("L",Y304)))</formula>
    </cfRule>
    <cfRule type="containsText" dxfId="9901" priority="17162" operator="containsText" text="A">
      <formula>NOT(ISERROR(SEARCH("A",Y304)))</formula>
    </cfRule>
    <cfRule type="containsText" dxfId="9900" priority="17163" operator="containsText" text="P">
      <formula>NOT(ISERROR(SEARCH("P",Y304)))</formula>
    </cfRule>
  </conditionalFormatting>
  <conditionalFormatting sqref="Y305">
    <cfRule type="containsText" dxfId="9899" priority="17158" operator="containsText" text="L">
      <formula>NOT(ISERROR(SEARCH("L",Y305)))</formula>
    </cfRule>
    <cfRule type="containsText" dxfId="9898" priority="17159" operator="containsText" text="A">
      <formula>NOT(ISERROR(SEARCH("A",Y305)))</formula>
    </cfRule>
    <cfRule type="containsText" dxfId="9897" priority="17160" operator="containsText" text="P">
      <formula>NOT(ISERROR(SEARCH("P",Y305)))</formula>
    </cfRule>
  </conditionalFormatting>
  <conditionalFormatting sqref="Y306">
    <cfRule type="containsText" dxfId="9896" priority="17155" operator="containsText" text="L">
      <formula>NOT(ISERROR(SEARCH("L",Y306)))</formula>
    </cfRule>
    <cfRule type="containsText" dxfId="9895" priority="17156" operator="containsText" text="A">
      <formula>NOT(ISERROR(SEARCH("A",Y306)))</formula>
    </cfRule>
    <cfRule type="containsText" dxfId="9894" priority="17157" operator="containsText" text="P">
      <formula>NOT(ISERROR(SEARCH("P",Y306)))</formula>
    </cfRule>
  </conditionalFormatting>
  <conditionalFormatting sqref="K307">
    <cfRule type="containsText" dxfId="9893" priority="17143" operator="containsText" text="L">
      <formula>NOT(ISERROR(SEARCH("L",K307)))</formula>
    </cfRule>
    <cfRule type="containsText" dxfId="9892" priority="17144" operator="containsText" text="A">
      <formula>NOT(ISERROR(SEARCH("A",K307)))</formula>
    </cfRule>
    <cfRule type="containsText" dxfId="9891" priority="17145" operator="containsText" text="P">
      <formula>NOT(ISERROR(SEARCH("P",K307)))</formula>
    </cfRule>
  </conditionalFormatting>
  <conditionalFormatting sqref="M307">
    <cfRule type="containsText" dxfId="9890" priority="17140" operator="containsText" text="L">
      <formula>NOT(ISERROR(SEARCH("L",M307)))</formula>
    </cfRule>
    <cfRule type="containsText" dxfId="9889" priority="17141" operator="containsText" text="A">
      <formula>NOT(ISERROR(SEARCH("A",M307)))</formula>
    </cfRule>
    <cfRule type="containsText" dxfId="9888" priority="17142" operator="containsText" text="P">
      <formula>NOT(ISERROR(SEARCH("P",M307)))</formula>
    </cfRule>
  </conditionalFormatting>
  <conditionalFormatting sqref="R307">
    <cfRule type="containsText" dxfId="9887" priority="17134" operator="containsText" text="L">
      <formula>NOT(ISERROR(SEARCH("L",R307)))</formula>
    </cfRule>
    <cfRule type="containsText" dxfId="9886" priority="17135" operator="containsText" text="A">
      <formula>NOT(ISERROR(SEARCH("A",R307)))</formula>
    </cfRule>
    <cfRule type="containsText" dxfId="9885" priority="17136" operator="containsText" text="P">
      <formula>NOT(ISERROR(SEARCH("P",R307)))</formula>
    </cfRule>
  </conditionalFormatting>
  <conditionalFormatting sqref="T307">
    <cfRule type="containsText" dxfId="9884" priority="17131" operator="containsText" text="L">
      <formula>NOT(ISERROR(SEARCH("L",T307)))</formula>
    </cfRule>
    <cfRule type="containsText" dxfId="9883" priority="17132" operator="containsText" text="A">
      <formula>NOT(ISERROR(SEARCH("A",T307)))</formula>
    </cfRule>
    <cfRule type="containsText" dxfId="9882" priority="17133" operator="containsText" text="P">
      <formula>NOT(ISERROR(SEARCH("P",T307)))</formula>
    </cfRule>
  </conditionalFormatting>
  <conditionalFormatting sqref="Y307">
    <cfRule type="containsText" dxfId="9881" priority="17125" operator="containsText" text="L">
      <formula>NOT(ISERROR(SEARCH("L",Y307)))</formula>
    </cfRule>
    <cfRule type="containsText" dxfId="9880" priority="17126" operator="containsText" text="A">
      <formula>NOT(ISERROR(SEARCH("A",Y307)))</formula>
    </cfRule>
    <cfRule type="containsText" dxfId="9879" priority="17127" operator="containsText" text="P">
      <formula>NOT(ISERROR(SEARCH("P",Y307)))</formula>
    </cfRule>
  </conditionalFormatting>
  <conditionalFormatting sqref="K310">
    <cfRule type="containsText" dxfId="9878" priority="17113" operator="containsText" text="L">
      <formula>NOT(ISERROR(SEARCH("L",K310)))</formula>
    </cfRule>
    <cfRule type="containsText" dxfId="9877" priority="17114" operator="containsText" text="A">
      <formula>NOT(ISERROR(SEARCH("A",K310)))</formula>
    </cfRule>
    <cfRule type="containsText" dxfId="9876" priority="17115" operator="containsText" text="P">
      <formula>NOT(ISERROR(SEARCH("P",K310)))</formula>
    </cfRule>
  </conditionalFormatting>
  <conditionalFormatting sqref="R310">
    <cfRule type="containsText" dxfId="9875" priority="17107" operator="containsText" text="L">
      <formula>NOT(ISERROR(SEARCH("L",R310)))</formula>
    </cfRule>
    <cfRule type="containsText" dxfId="9874" priority="17108" operator="containsText" text="A">
      <formula>NOT(ISERROR(SEARCH("A",R310)))</formula>
    </cfRule>
    <cfRule type="containsText" dxfId="9873" priority="17109" operator="containsText" text="P">
      <formula>NOT(ISERROR(SEARCH("P",R310)))</formula>
    </cfRule>
  </conditionalFormatting>
  <conditionalFormatting sqref="T310">
    <cfRule type="containsText" dxfId="9872" priority="17104" operator="containsText" text="L">
      <formula>NOT(ISERROR(SEARCH("L",T310)))</formula>
    </cfRule>
    <cfRule type="containsText" dxfId="9871" priority="17105" operator="containsText" text="A">
      <formula>NOT(ISERROR(SEARCH("A",T310)))</formula>
    </cfRule>
    <cfRule type="containsText" dxfId="9870" priority="17106" operator="containsText" text="P">
      <formula>NOT(ISERROR(SEARCH("P",T310)))</formula>
    </cfRule>
  </conditionalFormatting>
  <conditionalFormatting sqref="Y310">
    <cfRule type="containsText" dxfId="9869" priority="17098" operator="containsText" text="L">
      <formula>NOT(ISERROR(SEARCH("L",Y310)))</formula>
    </cfRule>
    <cfRule type="containsText" dxfId="9868" priority="17099" operator="containsText" text="A">
      <formula>NOT(ISERROR(SEARCH("A",Y310)))</formula>
    </cfRule>
    <cfRule type="containsText" dxfId="9867" priority="17100" operator="containsText" text="P">
      <formula>NOT(ISERROR(SEARCH("P",Y310)))</formula>
    </cfRule>
  </conditionalFormatting>
  <conditionalFormatting sqref="K311">
    <cfRule type="containsText" dxfId="9866" priority="17086" operator="containsText" text="L">
      <formula>NOT(ISERROR(SEARCH("L",K311)))</formula>
    </cfRule>
    <cfRule type="containsText" dxfId="9865" priority="17087" operator="containsText" text="A">
      <formula>NOT(ISERROR(SEARCH("A",K311)))</formula>
    </cfRule>
    <cfRule type="containsText" dxfId="9864" priority="17088" operator="containsText" text="P">
      <formula>NOT(ISERROR(SEARCH("P",K311)))</formula>
    </cfRule>
  </conditionalFormatting>
  <conditionalFormatting sqref="R311">
    <cfRule type="containsText" dxfId="9863" priority="17080" operator="containsText" text="L">
      <formula>NOT(ISERROR(SEARCH("L",R311)))</formula>
    </cfRule>
    <cfRule type="containsText" dxfId="9862" priority="17081" operator="containsText" text="A">
      <formula>NOT(ISERROR(SEARCH("A",R311)))</formula>
    </cfRule>
    <cfRule type="containsText" dxfId="9861" priority="17082" operator="containsText" text="P">
      <formula>NOT(ISERROR(SEARCH("P",R311)))</formula>
    </cfRule>
  </conditionalFormatting>
  <conditionalFormatting sqref="T311">
    <cfRule type="containsText" dxfId="9860" priority="17077" operator="containsText" text="L">
      <formula>NOT(ISERROR(SEARCH("L",T311)))</formula>
    </cfRule>
    <cfRule type="containsText" dxfId="9859" priority="17078" operator="containsText" text="A">
      <formula>NOT(ISERROR(SEARCH("A",T311)))</formula>
    </cfRule>
    <cfRule type="containsText" dxfId="9858" priority="17079" operator="containsText" text="P">
      <formula>NOT(ISERROR(SEARCH("P",T311)))</formula>
    </cfRule>
  </conditionalFormatting>
  <conditionalFormatting sqref="Y311">
    <cfRule type="containsText" dxfId="9857" priority="17071" operator="containsText" text="L">
      <formula>NOT(ISERROR(SEARCH("L",Y311)))</formula>
    </cfRule>
    <cfRule type="containsText" dxfId="9856" priority="17072" operator="containsText" text="A">
      <formula>NOT(ISERROR(SEARCH("A",Y311)))</formula>
    </cfRule>
    <cfRule type="containsText" dxfId="9855" priority="17073" operator="containsText" text="P">
      <formula>NOT(ISERROR(SEARCH("P",Y311)))</formula>
    </cfRule>
  </conditionalFormatting>
  <conditionalFormatting sqref="K312:K313">
    <cfRule type="containsText" dxfId="9854" priority="17056" operator="containsText" text="L">
      <formula>NOT(ISERROR(SEARCH("L",K312)))</formula>
    </cfRule>
    <cfRule type="containsText" dxfId="9853" priority="17057" operator="containsText" text="A">
      <formula>NOT(ISERROR(SEARCH("A",K312)))</formula>
    </cfRule>
    <cfRule type="containsText" dxfId="9852" priority="17058" operator="containsText" text="P">
      <formula>NOT(ISERROR(SEARCH("P",K312)))</formula>
    </cfRule>
  </conditionalFormatting>
  <conditionalFormatting sqref="R313">
    <cfRule type="containsText" dxfId="9851" priority="17047" operator="containsText" text="L">
      <formula>NOT(ISERROR(SEARCH("L",R313)))</formula>
    </cfRule>
    <cfRule type="containsText" dxfId="9850" priority="17048" operator="containsText" text="A">
      <formula>NOT(ISERROR(SEARCH("A",R313)))</formula>
    </cfRule>
    <cfRule type="containsText" dxfId="9849" priority="17049" operator="containsText" text="P">
      <formula>NOT(ISERROR(SEARCH("P",R313)))</formula>
    </cfRule>
  </conditionalFormatting>
  <conditionalFormatting sqref="R312">
    <cfRule type="containsText" dxfId="9848" priority="17044" operator="containsText" text="L">
      <formula>NOT(ISERROR(SEARCH("L",R312)))</formula>
    </cfRule>
    <cfRule type="containsText" dxfId="9847" priority="17045" operator="containsText" text="A">
      <formula>NOT(ISERROR(SEARCH("A",R312)))</formula>
    </cfRule>
    <cfRule type="containsText" dxfId="9846" priority="17046" operator="containsText" text="P">
      <formula>NOT(ISERROR(SEARCH("P",R312)))</formula>
    </cfRule>
  </conditionalFormatting>
  <conditionalFormatting sqref="T312:T313">
    <cfRule type="containsText" dxfId="9845" priority="17041" operator="containsText" text="L">
      <formula>NOT(ISERROR(SEARCH("L",T312)))</formula>
    </cfRule>
    <cfRule type="containsText" dxfId="9844" priority="17042" operator="containsText" text="A">
      <formula>NOT(ISERROR(SEARCH("A",T312)))</formula>
    </cfRule>
    <cfRule type="containsText" dxfId="9843" priority="17043" operator="containsText" text="P">
      <formula>NOT(ISERROR(SEARCH("P",T312)))</formula>
    </cfRule>
  </conditionalFormatting>
  <conditionalFormatting sqref="Y312:Y313">
    <cfRule type="containsText" dxfId="9842" priority="17032" operator="containsText" text="L">
      <formula>NOT(ISERROR(SEARCH("L",Y312)))</formula>
    </cfRule>
    <cfRule type="containsText" dxfId="9841" priority="17033" operator="containsText" text="A">
      <formula>NOT(ISERROR(SEARCH("A",Y312)))</formula>
    </cfRule>
    <cfRule type="containsText" dxfId="9840" priority="17034" operator="containsText" text="P">
      <formula>NOT(ISERROR(SEARCH("P",Y312)))</formula>
    </cfRule>
  </conditionalFormatting>
  <conditionalFormatting sqref="M315:M323">
    <cfRule type="containsText" dxfId="9839" priority="17029" operator="containsText" text="L">
      <formula>NOT(ISERROR(SEARCH("L",M315)))</formula>
    </cfRule>
    <cfRule type="containsText" dxfId="9838" priority="17030" operator="containsText" text="A">
      <formula>NOT(ISERROR(SEARCH("A",M315)))</formula>
    </cfRule>
    <cfRule type="containsText" dxfId="9837" priority="17031" operator="containsText" text="P">
      <formula>NOT(ISERROR(SEARCH("P",M315)))</formula>
    </cfRule>
  </conditionalFormatting>
  <conditionalFormatting sqref="V314">
    <cfRule type="containsText" dxfId="9836" priority="17023" operator="containsText" text="L">
      <formula>NOT(ISERROR(SEARCH("L",V314)))</formula>
    </cfRule>
    <cfRule type="containsText" dxfId="9835" priority="17024" operator="containsText" text="A">
      <formula>NOT(ISERROR(SEARCH("A",V314)))</formula>
    </cfRule>
    <cfRule type="containsText" dxfId="9834" priority="17025" operator="containsText" text="P">
      <formula>NOT(ISERROR(SEARCH("P",V314)))</formula>
    </cfRule>
  </conditionalFormatting>
  <conditionalFormatting sqref="K314">
    <cfRule type="containsText" dxfId="9833" priority="17020" operator="containsText" text="L">
      <formula>NOT(ISERROR(SEARCH("L",K314)))</formula>
    </cfRule>
    <cfRule type="containsText" dxfId="9832" priority="17021" operator="containsText" text="A">
      <formula>NOT(ISERROR(SEARCH("A",K314)))</formula>
    </cfRule>
    <cfRule type="containsText" dxfId="9831" priority="17022" operator="containsText" text="P">
      <formula>NOT(ISERROR(SEARCH("P",K314)))</formula>
    </cfRule>
  </conditionalFormatting>
  <conditionalFormatting sqref="M316">
    <cfRule type="containsText" dxfId="9830" priority="16990" operator="containsText" text="L">
      <formula>NOT(ISERROR(SEARCH("L",M316)))</formula>
    </cfRule>
    <cfRule type="containsText" dxfId="9829" priority="16991" operator="containsText" text="A">
      <formula>NOT(ISERROR(SEARCH("A",M316)))</formula>
    </cfRule>
    <cfRule type="containsText" dxfId="9828" priority="16992" operator="containsText" text="P">
      <formula>NOT(ISERROR(SEARCH("P",M316)))</formula>
    </cfRule>
  </conditionalFormatting>
  <conditionalFormatting sqref="T314">
    <cfRule type="containsText" dxfId="9827" priority="17011" operator="containsText" text="L">
      <formula>NOT(ISERROR(SEARCH("L",T314)))</formula>
    </cfRule>
    <cfRule type="containsText" dxfId="9826" priority="17012" operator="containsText" text="A">
      <formula>NOT(ISERROR(SEARCH("A",T314)))</formula>
    </cfRule>
    <cfRule type="containsText" dxfId="9825" priority="17013" operator="containsText" text="P">
      <formula>NOT(ISERROR(SEARCH("P",T314)))</formula>
    </cfRule>
  </conditionalFormatting>
  <conditionalFormatting sqref="Y314">
    <cfRule type="containsText" dxfId="9824" priority="17005" operator="containsText" text="L">
      <formula>NOT(ISERROR(SEARCH("L",Y314)))</formula>
    </cfRule>
    <cfRule type="containsText" dxfId="9823" priority="17006" operator="containsText" text="A">
      <formula>NOT(ISERROR(SEARCH("A",Y314)))</formula>
    </cfRule>
    <cfRule type="containsText" dxfId="9822" priority="17007" operator="containsText" text="P">
      <formula>NOT(ISERROR(SEARCH("P",Y314)))</formula>
    </cfRule>
  </conditionalFormatting>
  <conditionalFormatting sqref="Q316">
    <cfRule type="containsText" dxfId="9821" priority="17002" operator="containsText" text="L">
      <formula>NOT(ISERROR(SEARCH("L",Q316)))</formula>
    </cfRule>
    <cfRule type="containsText" dxfId="9820" priority="17003" operator="containsText" text="A">
      <formula>NOT(ISERROR(SEARCH("A",Q316)))</formula>
    </cfRule>
    <cfRule type="containsText" dxfId="9819" priority="17004" operator="containsText" text="P">
      <formula>NOT(ISERROR(SEARCH("P",Q316)))</formula>
    </cfRule>
  </conditionalFormatting>
  <conditionalFormatting sqref="M317">
    <cfRule type="containsText" dxfId="9818" priority="16960" operator="containsText" text="L">
      <formula>NOT(ISERROR(SEARCH("L",M317)))</formula>
    </cfRule>
    <cfRule type="containsText" dxfId="9817" priority="16961" operator="containsText" text="A">
      <formula>NOT(ISERROR(SEARCH("A",M317)))</formula>
    </cfRule>
    <cfRule type="containsText" dxfId="9816" priority="16962" operator="containsText" text="P">
      <formula>NOT(ISERROR(SEARCH("P",M317)))</formula>
    </cfRule>
  </conditionalFormatting>
  <conditionalFormatting sqref="Q317">
    <cfRule type="containsText" dxfId="9815" priority="16972" operator="containsText" text="L">
      <formula>NOT(ISERROR(SEARCH("L",Q317)))</formula>
    </cfRule>
    <cfRule type="containsText" dxfId="9814" priority="16973" operator="containsText" text="A">
      <formula>NOT(ISERROR(SEARCH("A",Q317)))</formula>
    </cfRule>
    <cfRule type="containsText" dxfId="9813" priority="16974" operator="containsText" text="P">
      <formula>NOT(ISERROR(SEARCH("P",Q317)))</formula>
    </cfRule>
  </conditionalFormatting>
  <conditionalFormatting sqref="M318">
    <cfRule type="containsText" dxfId="9812" priority="16930" operator="containsText" text="L">
      <formula>NOT(ISERROR(SEARCH("L",M318)))</formula>
    </cfRule>
    <cfRule type="containsText" dxfId="9811" priority="16931" operator="containsText" text="A">
      <formula>NOT(ISERROR(SEARCH("A",M318)))</formula>
    </cfRule>
    <cfRule type="containsText" dxfId="9810" priority="16932" operator="containsText" text="P">
      <formula>NOT(ISERROR(SEARCH("P",M318)))</formula>
    </cfRule>
  </conditionalFormatting>
  <conditionalFormatting sqref="Q318">
    <cfRule type="containsText" dxfId="9809" priority="16942" operator="containsText" text="L">
      <formula>NOT(ISERROR(SEARCH("L",Q318)))</formula>
    </cfRule>
    <cfRule type="containsText" dxfId="9808" priority="16943" operator="containsText" text="A">
      <formula>NOT(ISERROR(SEARCH("A",Q318)))</formula>
    </cfRule>
    <cfRule type="containsText" dxfId="9807" priority="16944" operator="containsText" text="P">
      <formula>NOT(ISERROR(SEARCH("P",Q318)))</formula>
    </cfRule>
  </conditionalFormatting>
  <conditionalFormatting sqref="V490 O487:O502">
    <cfRule type="containsText" dxfId="9806" priority="16831" operator="containsText" text="L">
      <formula>NOT(ISERROR(SEARCH("L",O487)))</formula>
    </cfRule>
    <cfRule type="containsText" dxfId="9805" priority="16832" operator="containsText" text="A">
      <formula>NOT(ISERROR(SEARCH("A",O487)))</formula>
    </cfRule>
    <cfRule type="containsText" dxfId="9804" priority="16833" operator="containsText" text="P">
      <formula>NOT(ISERROR(SEARCH("P",O487)))</formula>
    </cfRule>
  </conditionalFormatting>
  <conditionalFormatting sqref="V487:V502">
    <cfRule type="containsText" dxfId="9803" priority="16804" operator="containsText" text="L">
      <formula>NOT(ISERROR(SEARCH("L",V487)))</formula>
    </cfRule>
    <cfRule type="containsText" dxfId="9802" priority="16805" operator="containsText" text="A">
      <formula>NOT(ISERROR(SEARCH("A",V487)))</formula>
    </cfRule>
    <cfRule type="containsText" dxfId="9801" priority="16806" operator="containsText" text="P">
      <formula>NOT(ISERROR(SEARCH("P",V487)))</formula>
    </cfRule>
  </conditionalFormatting>
  <conditionalFormatting sqref="V488">
    <cfRule type="containsText" dxfId="9800" priority="16801" operator="containsText" text="L">
      <formula>NOT(ISERROR(SEARCH("L",V488)))</formula>
    </cfRule>
    <cfRule type="containsText" dxfId="9799" priority="16802" operator="containsText" text="A">
      <formula>NOT(ISERROR(SEARCH("A",V488)))</formula>
    </cfRule>
    <cfRule type="containsText" dxfId="9798" priority="16803" operator="containsText" text="P">
      <formula>NOT(ISERROR(SEARCH("P",V488)))</formula>
    </cfRule>
  </conditionalFormatting>
  <conditionalFormatting sqref="K475 K483">
    <cfRule type="containsText" dxfId="9797" priority="16783" operator="containsText" text="L">
      <formula>NOT(ISERROR(SEARCH("L",K475)))</formula>
    </cfRule>
    <cfRule type="containsText" dxfId="9796" priority="16784" operator="containsText" text="A">
      <formula>NOT(ISERROR(SEARCH("A",K475)))</formula>
    </cfRule>
    <cfRule type="containsText" dxfId="9795" priority="16785" operator="containsText" text="P">
      <formula>NOT(ISERROR(SEARCH("P",K475)))</formula>
    </cfRule>
  </conditionalFormatting>
  <conditionalFormatting sqref="R475">
    <cfRule type="containsText" dxfId="9794" priority="16759" operator="containsText" text="L">
      <formula>NOT(ISERROR(SEARCH("L",R475)))</formula>
    </cfRule>
    <cfRule type="containsText" dxfId="9793" priority="16760" operator="containsText" text="A">
      <formula>NOT(ISERROR(SEARCH("A",R475)))</formula>
    </cfRule>
    <cfRule type="containsText" dxfId="9792" priority="16761" operator="containsText" text="P">
      <formula>NOT(ISERROR(SEARCH("P",R475)))</formula>
    </cfRule>
  </conditionalFormatting>
  <conditionalFormatting sqref="Y475">
    <cfRule type="containsText" dxfId="9791" priority="16714" operator="containsText" text="L">
      <formula>NOT(ISERROR(SEARCH("L",Y475)))</formula>
    </cfRule>
    <cfRule type="containsText" dxfId="9790" priority="16715" operator="containsText" text="A">
      <formula>NOT(ISERROR(SEARCH("A",Y475)))</formula>
    </cfRule>
    <cfRule type="containsText" dxfId="9789" priority="16716" operator="containsText" text="P">
      <formula>NOT(ISERROR(SEARCH("P",Y475)))</formula>
    </cfRule>
  </conditionalFormatting>
  <conditionalFormatting sqref="O491 V491">
    <cfRule type="containsText" dxfId="9788" priority="16702" operator="containsText" text="L">
      <formula>NOT(ISERROR(SEARCH("L",O491)))</formula>
    </cfRule>
    <cfRule type="containsText" dxfId="9787" priority="16703" operator="containsText" text="A">
      <formula>NOT(ISERROR(SEARCH("A",O491)))</formula>
    </cfRule>
    <cfRule type="containsText" dxfId="9786" priority="16704" operator="containsText" text="P">
      <formula>NOT(ISERROR(SEARCH("P",O491)))</formula>
    </cfRule>
  </conditionalFormatting>
  <conditionalFormatting sqref="O492 V492">
    <cfRule type="containsText" dxfId="9785" priority="16678" operator="containsText" text="L">
      <formula>NOT(ISERROR(SEARCH("L",O492)))</formula>
    </cfRule>
    <cfRule type="containsText" dxfId="9784" priority="16679" operator="containsText" text="A">
      <formula>NOT(ISERROR(SEARCH("A",O492)))</formula>
    </cfRule>
    <cfRule type="containsText" dxfId="9783" priority="16680" operator="containsText" text="P">
      <formula>NOT(ISERROR(SEARCH("P",O492)))</formula>
    </cfRule>
  </conditionalFormatting>
  <conditionalFormatting sqref="V493 O493">
    <cfRule type="containsText" dxfId="9782" priority="16654" operator="containsText" text="L">
      <formula>NOT(ISERROR(SEARCH("L",O493)))</formula>
    </cfRule>
    <cfRule type="containsText" dxfId="9781" priority="16655" operator="containsText" text="A">
      <formula>NOT(ISERROR(SEARCH("A",O493)))</formula>
    </cfRule>
    <cfRule type="containsText" dxfId="9780" priority="16656" operator="containsText" text="P">
      <formula>NOT(ISERROR(SEARCH("P",O493)))</formula>
    </cfRule>
  </conditionalFormatting>
  <conditionalFormatting sqref="O494">
    <cfRule type="containsText" dxfId="9779" priority="16624" operator="containsText" text="L">
      <formula>NOT(ISERROR(SEARCH("L",O494)))</formula>
    </cfRule>
    <cfRule type="containsText" dxfId="9778" priority="16625" operator="containsText" text="A">
      <formula>NOT(ISERROR(SEARCH("A",O494)))</formula>
    </cfRule>
    <cfRule type="containsText" dxfId="9777" priority="16626" operator="containsText" text="P">
      <formula>NOT(ISERROR(SEARCH("P",O494)))</formula>
    </cfRule>
  </conditionalFormatting>
  <conditionalFormatting sqref="V494">
    <cfRule type="containsText" dxfId="9776" priority="16612" operator="containsText" text="L">
      <formula>NOT(ISERROR(SEARCH("L",V494)))</formula>
    </cfRule>
    <cfRule type="containsText" dxfId="9775" priority="16613" operator="containsText" text="A">
      <formula>NOT(ISERROR(SEARCH("A",V494)))</formula>
    </cfRule>
    <cfRule type="containsText" dxfId="9774" priority="16614" operator="containsText" text="P">
      <formula>NOT(ISERROR(SEARCH("P",V494)))</formula>
    </cfRule>
  </conditionalFormatting>
  <conditionalFormatting sqref="O495 V495">
    <cfRule type="containsText" dxfId="9773" priority="16585" operator="containsText" text="L">
      <formula>NOT(ISERROR(SEARCH("L",O495)))</formula>
    </cfRule>
    <cfRule type="containsText" dxfId="9772" priority="16586" operator="containsText" text="A">
      <formula>NOT(ISERROR(SEARCH("A",O495)))</formula>
    </cfRule>
    <cfRule type="containsText" dxfId="9771" priority="16587" operator="containsText" text="P">
      <formula>NOT(ISERROR(SEARCH("P",O495)))</formula>
    </cfRule>
  </conditionalFormatting>
  <conditionalFormatting sqref="O496 V496">
    <cfRule type="containsText" dxfId="9770" priority="16561" operator="containsText" text="L">
      <formula>NOT(ISERROR(SEARCH("L",O496)))</formula>
    </cfRule>
    <cfRule type="containsText" dxfId="9769" priority="16562" operator="containsText" text="A">
      <formula>NOT(ISERROR(SEARCH("A",O496)))</formula>
    </cfRule>
    <cfRule type="containsText" dxfId="9768" priority="16563" operator="containsText" text="P">
      <formula>NOT(ISERROR(SEARCH("P",O496)))</formula>
    </cfRule>
  </conditionalFormatting>
  <conditionalFormatting sqref="O498 V498">
    <cfRule type="containsText" dxfId="9767" priority="16513" operator="containsText" text="L">
      <formula>NOT(ISERROR(SEARCH("L",O498)))</formula>
    </cfRule>
    <cfRule type="containsText" dxfId="9766" priority="16514" operator="containsText" text="A">
      <formula>NOT(ISERROR(SEARCH("A",O498)))</formula>
    </cfRule>
    <cfRule type="containsText" dxfId="9765" priority="16515" operator="containsText" text="P">
      <formula>NOT(ISERROR(SEARCH("P",O498)))</formula>
    </cfRule>
  </conditionalFormatting>
  <conditionalFormatting sqref="L497 O497">
    <cfRule type="containsText" dxfId="9764" priority="16489" operator="containsText" text="L">
      <formula>NOT(ISERROR(SEARCH("L",L497)))</formula>
    </cfRule>
    <cfRule type="containsText" dxfId="9763" priority="16490" operator="containsText" text="A">
      <formula>NOT(ISERROR(SEARCH("A",L497)))</formula>
    </cfRule>
    <cfRule type="containsText" dxfId="9762" priority="16491" operator="containsText" text="P">
      <formula>NOT(ISERROR(SEARCH("P",L497)))</formula>
    </cfRule>
  </conditionalFormatting>
  <conditionalFormatting sqref="V497">
    <cfRule type="containsText" dxfId="9761" priority="16480" operator="containsText" text="L">
      <formula>NOT(ISERROR(SEARCH("L",V497)))</formula>
    </cfRule>
    <cfRule type="containsText" dxfId="9760" priority="16481" operator="containsText" text="A">
      <formula>NOT(ISERROR(SEARCH("A",V497)))</formula>
    </cfRule>
    <cfRule type="containsText" dxfId="9759" priority="16482" operator="containsText" text="P">
      <formula>NOT(ISERROR(SEARCH("P",V497)))</formula>
    </cfRule>
  </conditionalFormatting>
  <conditionalFormatting sqref="T360">
    <cfRule type="containsText" dxfId="9758" priority="16327" operator="containsText" text="L">
      <formula>NOT(ISERROR(SEARCH("L",T360)))</formula>
    </cfRule>
    <cfRule type="containsText" dxfId="9757" priority="16328" operator="containsText" text="A">
      <formula>NOT(ISERROR(SEARCH("A",T360)))</formula>
    </cfRule>
    <cfRule type="containsText" dxfId="9756" priority="16329" operator="containsText" text="P">
      <formula>NOT(ISERROR(SEARCH("P",T360)))</formula>
    </cfRule>
  </conditionalFormatting>
  <conditionalFormatting sqref="O361">
    <cfRule type="containsText" dxfId="9755" priority="16318" operator="containsText" text="L">
      <formula>NOT(ISERROR(SEARCH("L",O361)))</formula>
    </cfRule>
    <cfRule type="containsText" dxfId="9754" priority="16319" operator="containsText" text="A">
      <formula>NOT(ISERROR(SEARCH("A",O361)))</formula>
    </cfRule>
    <cfRule type="containsText" dxfId="9753" priority="16320" operator="containsText" text="P">
      <formula>NOT(ISERROR(SEARCH("P",O361)))</formula>
    </cfRule>
  </conditionalFormatting>
  <conditionalFormatting sqref="V361">
    <cfRule type="containsText" dxfId="9752" priority="16315" operator="containsText" text="L">
      <formula>NOT(ISERROR(SEARCH("L",V361)))</formula>
    </cfRule>
    <cfRule type="containsText" dxfId="9751" priority="16316" operator="containsText" text="A">
      <formula>NOT(ISERROR(SEARCH("A",V361)))</formula>
    </cfRule>
    <cfRule type="containsText" dxfId="9750" priority="16317" operator="containsText" text="P">
      <formula>NOT(ISERROR(SEARCH("P",V361)))</formula>
    </cfRule>
  </conditionalFormatting>
  <conditionalFormatting sqref="O358">
    <cfRule type="containsText" dxfId="9749" priority="16429" operator="containsText" text="L">
      <formula>NOT(ISERROR(SEARCH("L",O358)))</formula>
    </cfRule>
    <cfRule type="containsText" dxfId="9748" priority="16430" operator="containsText" text="A">
      <formula>NOT(ISERROR(SEARCH("A",O358)))</formula>
    </cfRule>
    <cfRule type="containsText" dxfId="9747" priority="16431" operator="containsText" text="P">
      <formula>NOT(ISERROR(SEARCH("P",O358)))</formula>
    </cfRule>
  </conditionalFormatting>
  <conditionalFormatting sqref="V358">
    <cfRule type="containsText" dxfId="9746" priority="16426" operator="containsText" text="L">
      <formula>NOT(ISERROR(SEARCH("L",V358)))</formula>
    </cfRule>
    <cfRule type="containsText" dxfId="9745" priority="16427" operator="containsText" text="A">
      <formula>NOT(ISERROR(SEARCH("A",V358)))</formula>
    </cfRule>
    <cfRule type="containsText" dxfId="9744" priority="16428" operator="containsText" text="P">
      <formula>NOT(ISERROR(SEARCH("P",V358)))</formula>
    </cfRule>
  </conditionalFormatting>
  <conditionalFormatting sqref="T358">
    <cfRule type="containsText" dxfId="9743" priority="16411" operator="containsText" text="L">
      <formula>NOT(ISERROR(SEARCH("L",T358)))</formula>
    </cfRule>
    <cfRule type="containsText" dxfId="9742" priority="16412" operator="containsText" text="A">
      <formula>NOT(ISERROR(SEARCH("A",T358)))</formula>
    </cfRule>
    <cfRule type="containsText" dxfId="9741" priority="16413" operator="containsText" text="P">
      <formula>NOT(ISERROR(SEARCH("P",T358)))</formula>
    </cfRule>
  </conditionalFormatting>
  <conditionalFormatting sqref="L366">
    <cfRule type="containsText" dxfId="9740" priority="16393" operator="containsText" text="L">
      <formula>NOT(ISERROR(SEARCH("L",L366)))</formula>
    </cfRule>
    <cfRule type="containsText" dxfId="9739" priority="16394" operator="containsText" text="A">
      <formula>NOT(ISERROR(SEARCH("A",L366)))</formula>
    </cfRule>
    <cfRule type="containsText" dxfId="9738" priority="16395" operator="containsText" text="P">
      <formula>NOT(ISERROR(SEARCH("P",L366)))</formula>
    </cfRule>
  </conditionalFormatting>
  <conditionalFormatting sqref="O359">
    <cfRule type="containsText" dxfId="9737" priority="16375" operator="containsText" text="L">
      <formula>NOT(ISERROR(SEARCH("L",O359)))</formula>
    </cfRule>
    <cfRule type="containsText" dxfId="9736" priority="16376" operator="containsText" text="A">
      <formula>NOT(ISERROR(SEARCH("A",O359)))</formula>
    </cfRule>
    <cfRule type="containsText" dxfId="9735" priority="16377" operator="containsText" text="P">
      <formula>NOT(ISERROR(SEARCH("P",O359)))</formula>
    </cfRule>
  </conditionalFormatting>
  <conditionalFormatting sqref="V359">
    <cfRule type="containsText" dxfId="9734" priority="16372" operator="containsText" text="L">
      <formula>NOT(ISERROR(SEARCH("L",V359)))</formula>
    </cfRule>
    <cfRule type="containsText" dxfId="9733" priority="16373" operator="containsText" text="A">
      <formula>NOT(ISERROR(SEARCH("A",V359)))</formula>
    </cfRule>
    <cfRule type="containsText" dxfId="9732" priority="16374" operator="containsText" text="P">
      <formula>NOT(ISERROR(SEARCH("P",V359)))</formula>
    </cfRule>
  </conditionalFormatting>
  <conditionalFormatting sqref="T359">
    <cfRule type="containsText" dxfId="9731" priority="16357" operator="containsText" text="L">
      <formula>NOT(ISERROR(SEARCH("L",T359)))</formula>
    </cfRule>
    <cfRule type="containsText" dxfId="9730" priority="16358" operator="containsText" text="A">
      <formula>NOT(ISERROR(SEARCH("A",T359)))</formula>
    </cfRule>
    <cfRule type="containsText" dxfId="9729" priority="16359" operator="containsText" text="P">
      <formula>NOT(ISERROR(SEARCH("P",T359)))</formula>
    </cfRule>
  </conditionalFormatting>
  <conditionalFormatting sqref="O360">
    <cfRule type="containsText" dxfId="9728" priority="16348" operator="containsText" text="L">
      <formula>NOT(ISERROR(SEARCH("L",O360)))</formula>
    </cfRule>
    <cfRule type="containsText" dxfId="9727" priority="16349" operator="containsText" text="A">
      <formula>NOT(ISERROR(SEARCH("A",O360)))</formula>
    </cfRule>
    <cfRule type="containsText" dxfId="9726" priority="16350" operator="containsText" text="P">
      <formula>NOT(ISERROR(SEARCH("P",O360)))</formula>
    </cfRule>
  </conditionalFormatting>
  <conditionalFormatting sqref="V360">
    <cfRule type="containsText" dxfId="9725" priority="16345" operator="containsText" text="L">
      <formula>NOT(ISERROR(SEARCH("L",V360)))</formula>
    </cfRule>
    <cfRule type="containsText" dxfId="9724" priority="16346" operator="containsText" text="A">
      <formula>NOT(ISERROR(SEARCH("A",V360)))</formula>
    </cfRule>
    <cfRule type="containsText" dxfId="9723" priority="16347" operator="containsText" text="P">
      <formula>NOT(ISERROR(SEARCH("P",V360)))</formula>
    </cfRule>
  </conditionalFormatting>
  <conditionalFormatting sqref="T361">
    <cfRule type="containsText" dxfId="9722" priority="16297" operator="containsText" text="L">
      <formula>NOT(ISERROR(SEARCH("L",T361)))</formula>
    </cfRule>
    <cfRule type="containsText" dxfId="9721" priority="16298" operator="containsText" text="A">
      <formula>NOT(ISERROR(SEARCH("A",T361)))</formula>
    </cfRule>
    <cfRule type="containsText" dxfId="9720" priority="16299" operator="containsText" text="P">
      <formula>NOT(ISERROR(SEARCH("P",T361)))</formula>
    </cfRule>
  </conditionalFormatting>
  <conditionalFormatting sqref="V355:V356">
    <cfRule type="containsText" dxfId="9719" priority="15982" operator="containsText" text="L">
      <formula>NOT(ISERROR(SEARCH("L",V355)))</formula>
    </cfRule>
    <cfRule type="containsText" dxfId="9718" priority="15983" operator="containsText" text="A">
      <formula>NOT(ISERROR(SEARCH("A",V355)))</formula>
    </cfRule>
    <cfRule type="containsText" dxfId="9717" priority="15984" operator="containsText" text="P">
      <formula>NOT(ISERROR(SEARCH("P",V355)))</formula>
    </cfRule>
  </conditionalFormatting>
  <conditionalFormatting sqref="S271 U271 X271">
    <cfRule type="containsText" dxfId="9716" priority="16066" operator="containsText" text="L">
      <formula>NOT(ISERROR(SEARCH("L",S271)))</formula>
    </cfRule>
    <cfRule type="containsText" dxfId="9715" priority="16067" operator="containsText" text="A">
      <formula>NOT(ISERROR(SEARCH("A",S271)))</formula>
    </cfRule>
    <cfRule type="containsText" dxfId="9714" priority="16068" operator="containsText" text="P">
      <formula>NOT(ISERROR(SEARCH("P",S271)))</formula>
    </cfRule>
  </conditionalFormatting>
  <conditionalFormatting sqref="O356">
    <cfRule type="containsText" dxfId="9713" priority="16018" operator="containsText" text="L">
      <formula>NOT(ISERROR(SEARCH("L",O356)))</formula>
    </cfRule>
    <cfRule type="containsText" dxfId="9712" priority="16019" operator="containsText" text="A">
      <formula>NOT(ISERROR(SEARCH("A",O356)))</formula>
    </cfRule>
    <cfRule type="containsText" dxfId="9711" priority="16020" operator="containsText" text="P">
      <formula>NOT(ISERROR(SEARCH("P",O356)))</formula>
    </cfRule>
  </conditionalFormatting>
  <conditionalFormatting sqref="K350:K353">
    <cfRule type="containsText" dxfId="9710" priority="16015" operator="containsText" text="L">
      <formula>NOT(ISERROR(SEARCH("L",K350)))</formula>
    </cfRule>
    <cfRule type="containsText" dxfId="9709" priority="16016" operator="containsText" text="A">
      <formula>NOT(ISERROR(SEARCH("A",K350)))</formula>
    </cfRule>
    <cfRule type="containsText" dxfId="9708" priority="16017" operator="containsText" text="P">
      <formula>NOT(ISERROR(SEARCH("P",K350)))</formula>
    </cfRule>
  </conditionalFormatting>
  <conditionalFormatting sqref="R351 R353">
    <cfRule type="containsText" dxfId="9707" priority="16012" operator="containsText" text="L">
      <formula>NOT(ISERROR(SEARCH("L",R351)))</formula>
    </cfRule>
    <cfRule type="containsText" dxfId="9706" priority="16013" operator="containsText" text="A">
      <formula>NOT(ISERROR(SEARCH("A",R351)))</formula>
    </cfRule>
    <cfRule type="containsText" dxfId="9705" priority="16014" operator="containsText" text="P">
      <formula>NOT(ISERROR(SEARCH("P",R351)))</formula>
    </cfRule>
  </conditionalFormatting>
  <conditionalFormatting sqref="Y353">
    <cfRule type="containsText" dxfId="9704" priority="15985" operator="containsText" text="L">
      <formula>NOT(ISERROR(SEARCH("L",Y353)))</formula>
    </cfRule>
    <cfRule type="containsText" dxfId="9703" priority="15986" operator="containsText" text="A">
      <formula>NOT(ISERROR(SEARCH("A",Y353)))</formula>
    </cfRule>
    <cfRule type="containsText" dxfId="9702" priority="15987" operator="containsText" text="P">
      <formula>NOT(ISERROR(SEARCH("P",Y353)))</formula>
    </cfRule>
  </conditionalFormatting>
  <conditionalFormatting sqref="T357">
    <cfRule type="containsText" dxfId="9701" priority="15958" operator="containsText" text="L">
      <formula>NOT(ISERROR(SEARCH("L",T357)))</formula>
    </cfRule>
    <cfRule type="containsText" dxfId="9700" priority="15959" operator="containsText" text="A">
      <formula>NOT(ISERROR(SEARCH("A",T357)))</formula>
    </cfRule>
    <cfRule type="containsText" dxfId="9699" priority="15960" operator="containsText" text="P">
      <formula>NOT(ISERROR(SEARCH("P",T357)))</formula>
    </cfRule>
  </conditionalFormatting>
  <conditionalFormatting sqref="V357">
    <cfRule type="containsText" dxfId="9698" priority="15949" operator="containsText" text="L">
      <formula>NOT(ISERROR(SEARCH("L",V357)))</formula>
    </cfRule>
    <cfRule type="containsText" dxfId="9697" priority="15950" operator="containsText" text="A">
      <formula>NOT(ISERROR(SEARCH("A",V357)))</formula>
    </cfRule>
    <cfRule type="containsText" dxfId="9696" priority="15951" operator="containsText" text="P">
      <formula>NOT(ISERROR(SEARCH("P",V357)))</formula>
    </cfRule>
  </conditionalFormatting>
  <conditionalFormatting sqref="S280:S289 U281:U287">
    <cfRule type="containsText" dxfId="9695" priority="16072" operator="containsText" text="L">
      <formula>NOT(ISERROR(SEARCH("L",S280)))</formula>
    </cfRule>
    <cfRule type="containsText" dxfId="9694" priority="16073" operator="containsText" text="A">
      <formula>NOT(ISERROR(SEARCH("A",S280)))</formula>
    </cfRule>
    <cfRule type="containsText" dxfId="9693" priority="16074" operator="containsText" text="P">
      <formula>NOT(ISERROR(SEARCH("P",S280)))</formula>
    </cfRule>
  </conditionalFormatting>
  <conditionalFormatting sqref="U288:U289 U280 S272:S273 U272:U273 X272:X273">
    <cfRule type="containsText" dxfId="9692" priority="16069" operator="containsText" text="L">
      <formula>NOT(ISERROR(SEARCH("L",S272)))</formula>
    </cfRule>
    <cfRule type="containsText" dxfId="9691" priority="16070" operator="containsText" text="A">
      <formula>NOT(ISERROR(SEARCH("A",S272)))</formula>
    </cfRule>
    <cfRule type="containsText" dxfId="9690" priority="16071" operator="containsText" text="P">
      <formula>NOT(ISERROR(SEARCH("P",S272)))</formula>
    </cfRule>
  </conditionalFormatting>
  <conditionalFormatting sqref="T355:T356">
    <cfRule type="containsText" dxfId="9689" priority="16006" operator="containsText" text="L">
      <formula>NOT(ISERROR(SEARCH("L",T355)))</formula>
    </cfRule>
    <cfRule type="containsText" dxfId="9688" priority="16007" operator="containsText" text="A">
      <formula>NOT(ISERROR(SEARCH("A",T355)))</formula>
    </cfRule>
    <cfRule type="containsText" dxfId="9687" priority="16008" operator="containsText" text="P">
      <formula>NOT(ISERROR(SEARCH("P",T355)))</formula>
    </cfRule>
  </conditionalFormatting>
  <conditionalFormatting sqref="Y350:Y352">
    <cfRule type="containsText" dxfId="9686" priority="15988" operator="containsText" text="L">
      <formula>NOT(ISERROR(SEARCH("L",Y350)))</formula>
    </cfRule>
    <cfRule type="containsText" dxfId="9685" priority="15989" operator="containsText" text="A">
      <formula>NOT(ISERROR(SEARCH("A",Y350)))</formula>
    </cfRule>
    <cfRule type="containsText" dxfId="9684" priority="15990" operator="containsText" text="P">
      <formula>NOT(ISERROR(SEARCH("P",Y350)))</formula>
    </cfRule>
  </conditionalFormatting>
  <conditionalFormatting sqref="O355">
    <cfRule type="containsText" dxfId="9683" priority="15976" operator="containsText" text="L">
      <formula>NOT(ISERROR(SEARCH("L",O355)))</formula>
    </cfRule>
    <cfRule type="containsText" dxfId="9682" priority="15977" operator="containsText" text="A">
      <formula>NOT(ISERROR(SEARCH("A",O355)))</formula>
    </cfRule>
    <cfRule type="containsText" dxfId="9681" priority="15978" operator="containsText" text="P">
      <formula>NOT(ISERROR(SEARCH("P",O355)))</formula>
    </cfRule>
  </conditionalFormatting>
  <conditionalFormatting sqref="O357">
    <cfRule type="containsText" dxfId="9680" priority="15967" operator="containsText" text="L">
      <formula>NOT(ISERROR(SEARCH("L",O357)))</formula>
    </cfRule>
    <cfRule type="containsText" dxfId="9679" priority="15968" operator="containsText" text="A">
      <formula>NOT(ISERROR(SEARCH("A",O357)))</formula>
    </cfRule>
    <cfRule type="containsText" dxfId="9678" priority="15969" operator="containsText" text="P">
      <formula>NOT(ISERROR(SEARCH("P",O357)))</formula>
    </cfRule>
  </conditionalFormatting>
  <conditionalFormatting sqref="R350">
    <cfRule type="containsText" dxfId="9677" priority="15937" operator="containsText" text="L">
      <formula>NOT(ISERROR(SEARCH("L",R350)))</formula>
    </cfRule>
    <cfRule type="containsText" dxfId="9676" priority="15938" operator="containsText" text="A">
      <formula>NOT(ISERROR(SEARCH("A",R350)))</formula>
    </cfRule>
    <cfRule type="containsText" dxfId="9675" priority="15939" operator="containsText" text="P">
      <formula>NOT(ISERROR(SEARCH("P",R350)))</formula>
    </cfRule>
  </conditionalFormatting>
  <conditionalFormatting sqref="P338">
    <cfRule type="containsText" dxfId="9674" priority="15808" operator="containsText" text="L">
      <formula>NOT(ISERROR(SEARCH("L",P338)))</formula>
    </cfRule>
    <cfRule type="containsText" dxfId="9673" priority="15809" operator="containsText" text="A">
      <formula>NOT(ISERROR(SEARCH("A",P338)))</formula>
    </cfRule>
    <cfRule type="containsText" dxfId="9672" priority="15810" operator="containsText" text="P">
      <formula>NOT(ISERROR(SEARCH("P",P338)))</formula>
    </cfRule>
  </conditionalFormatting>
  <conditionalFormatting sqref="R352">
    <cfRule type="containsText" dxfId="9671" priority="15934" operator="containsText" text="L">
      <formula>NOT(ISERROR(SEARCH("L",R352)))</formula>
    </cfRule>
    <cfRule type="containsText" dxfId="9670" priority="15935" operator="containsText" text="A">
      <formula>NOT(ISERROR(SEARCH("A",R352)))</formula>
    </cfRule>
    <cfRule type="containsText" dxfId="9669" priority="15936" operator="containsText" text="P">
      <formula>NOT(ISERROR(SEARCH("P",R352)))</formula>
    </cfRule>
  </conditionalFormatting>
  <conditionalFormatting sqref="P345">
    <cfRule type="containsText" dxfId="9668" priority="15907" operator="containsText" text="L">
      <formula>NOT(ISERROR(SEARCH("L",P345)))</formula>
    </cfRule>
    <cfRule type="containsText" dxfId="9667" priority="15908" operator="containsText" text="A">
      <formula>NOT(ISERROR(SEARCH("A",P345)))</formula>
    </cfRule>
    <cfRule type="containsText" dxfId="9666" priority="15909" operator="containsText" text="P">
      <formula>NOT(ISERROR(SEARCH("P",P345)))</formula>
    </cfRule>
  </conditionalFormatting>
  <conditionalFormatting sqref="K345">
    <cfRule type="containsText" dxfId="9665" priority="15913" operator="containsText" text="L">
      <formula>NOT(ISERROR(SEARCH("L",K345)))</formula>
    </cfRule>
    <cfRule type="containsText" dxfId="9664" priority="15914" operator="containsText" text="A">
      <formula>NOT(ISERROR(SEARCH("A",K345)))</formula>
    </cfRule>
    <cfRule type="containsText" dxfId="9663" priority="15915" operator="containsText" text="P">
      <formula>NOT(ISERROR(SEARCH("P",K345)))</formula>
    </cfRule>
  </conditionalFormatting>
  <conditionalFormatting sqref="Y345">
    <cfRule type="containsText" dxfId="9662" priority="15895" operator="containsText" text="L">
      <formula>NOT(ISERROR(SEARCH("L",Y345)))</formula>
    </cfRule>
    <cfRule type="containsText" dxfId="9661" priority="15896" operator="containsText" text="A">
      <formula>NOT(ISERROR(SEARCH("A",Y345)))</formula>
    </cfRule>
    <cfRule type="containsText" dxfId="9660" priority="15897" operator="containsText" text="P">
      <formula>NOT(ISERROR(SEARCH("P",Y345)))</formula>
    </cfRule>
  </conditionalFormatting>
  <conditionalFormatting sqref="K346">
    <cfRule type="containsText" dxfId="9659" priority="15886" operator="containsText" text="L">
      <formula>NOT(ISERROR(SEARCH("L",K346)))</formula>
    </cfRule>
    <cfRule type="containsText" dxfId="9658" priority="15887" operator="containsText" text="A">
      <formula>NOT(ISERROR(SEARCH("A",K346)))</formula>
    </cfRule>
    <cfRule type="containsText" dxfId="9657" priority="15888" operator="containsText" text="P">
      <formula>NOT(ISERROR(SEARCH("P",K346)))</formula>
    </cfRule>
  </conditionalFormatting>
  <conditionalFormatting sqref="R345">
    <cfRule type="containsText" dxfId="9656" priority="15904" operator="containsText" text="L">
      <formula>NOT(ISERROR(SEARCH("L",R345)))</formula>
    </cfRule>
    <cfRule type="containsText" dxfId="9655" priority="15905" operator="containsText" text="A">
      <formula>NOT(ISERROR(SEARCH("A",R345)))</formula>
    </cfRule>
    <cfRule type="containsText" dxfId="9654" priority="15906" operator="containsText" text="P">
      <formula>NOT(ISERROR(SEARCH("P",R345)))</formula>
    </cfRule>
  </conditionalFormatting>
  <conditionalFormatting sqref="W345">
    <cfRule type="containsText" dxfId="9653" priority="15898" operator="containsText" text="L">
      <formula>NOT(ISERROR(SEARCH("L",W345)))</formula>
    </cfRule>
    <cfRule type="containsText" dxfId="9652" priority="15899" operator="containsText" text="A">
      <formula>NOT(ISERROR(SEARCH("A",W345)))</formula>
    </cfRule>
    <cfRule type="containsText" dxfId="9651" priority="15900" operator="containsText" text="P">
      <formula>NOT(ISERROR(SEARCH("P",W345)))</formula>
    </cfRule>
  </conditionalFormatting>
  <conditionalFormatting sqref="P346">
    <cfRule type="containsText" dxfId="9650" priority="15880" operator="containsText" text="L">
      <formula>NOT(ISERROR(SEARCH("L",P346)))</formula>
    </cfRule>
    <cfRule type="containsText" dxfId="9649" priority="15881" operator="containsText" text="A">
      <formula>NOT(ISERROR(SEARCH("A",P346)))</formula>
    </cfRule>
    <cfRule type="containsText" dxfId="9648" priority="15882" operator="containsText" text="P">
      <formula>NOT(ISERROR(SEARCH("P",P346)))</formula>
    </cfRule>
  </conditionalFormatting>
  <conditionalFormatting sqref="Y346">
    <cfRule type="containsText" dxfId="9647" priority="15868" operator="containsText" text="L">
      <formula>NOT(ISERROR(SEARCH("L",Y346)))</formula>
    </cfRule>
    <cfRule type="containsText" dxfId="9646" priority="15869" operator="containsText" text="A">
      <formula>NOT(ISERROR(SEARCH("A",Y346)))</formula>
    </cfRule>
    <cfRule type="containsText" dxfId="9645" priority="15870" operator="containsText" text="P">
      <formula>NOT(ISERROR(SEARCH("P",Y346)))</formula>
    </cfRule>
  </conditionalFormatting>
  <conditionalFormatting sqref="S336">
    <cfRule type="containsText" dxfId="9644" priority="15859" operator="containsText" text="L">
      <formula>NOT(ISERROR(SEARCH("L",S336)))</formula>
    </cfRule>
    <cfRule type="containsText" dxfId="9643" priority="15860" operator="containsText" text="A">
      <formula>NOT(ISERROR(SEARCH("A",S336)))</formula>
    </cfRule>
    <cfRule type="containsText" dxfId="9642" priority="15861" operator="containsText" text="P">
      <formula>NOT(ISERROR(SEARCH("P",S336)))</formula>
    </cfRule>
  </conditionalFormatting>
  <conditionalFormatting sqref="R346">
    <cfRule type="containsText" dxfId="9641" priority="15877" operator="containsText" text="L">
      <formula>NOT(ISERROR(SEARCH("L",R346)))</formula>
    </cfRule>
    <cfRule type="containsText" dxfId="9640" priority="15878" operator="containsText" text="A">
      <formula>NOT(ISERROR(SEARCH("A",R346)))</formula>
    </cfRule>
    <cfRule type="containsText" dxfId="9639" priority="15879" operator="containsText" text="P">
      <formula>NOT(ISERROR(SEARCH("P",R346)))</formula>
    </cfRule>
  </conditionalFormatting>
  <conditionalFormatting sqref="W346">
    <cfRule type="containsText" dxfId="9638" priority="15871" operator="containsText" text="L">
      <formula>NOT(ISERROR(SEARCH("L",W346)))</formula>
    </cfRule>
    <cfRule type="containsText" dxfId="9637" priority="15872" operator="containsText" text="A">
      <formula>NOT(ISERROR(SEARCH("A",W346)))</formula>
    </cfRule>
    <cfRule type="containsText" dxfId="9636" priority="15873" operator="containsText" text="P">
      <formula>NOT(ISERROR(SEARCH("P",W346)))</formula>
    </cfRule>
  </conditionalFormatting>
  <conditionalFormatting sqref="U336">
    <cfRule type="containsText" dxfId="9635" priority="15865" operator="containsText" text="L">
      <formula>NOT(ISERROR(SEARCH("L",U336)))</formula>
    </cfRule>
    <cfRule type="containsText" dxfId="9634" priority="15866" operator="containsText" text="A">
      <formula>NOT(ISERROR(SEARCH("A",U336)))</formula>
    </cfRule>
    <cfRule type="containsText" dxfId="9633" priority="15867" operator="containsText" text="P">
      <formula>NOT(ISERROR(SEARCH("P",U336)))</formula>
    </cfRule>
  </conditionalFormatting>
  <conditionalFormatting sqref="Y338">
    <cfRule type="containsText" dxfId="9632" priority="15796" operator="containsText" text="L">
      <formula>NOT(ISERROR(SEARCH("L",Y338)))</formula>
    </cfRule>
    <cfRule type="containsText" dxfId="9631" priority="15797" operator="containsText" text="A">
      <formula>NOT(ISERROR(SEARCH("A",Y338)))</formula>
    </cfRule>
    <cfRule type="containsText" dxfId="9630" priority="15798" operator="containsText" text="P">
      <formula>NOT(ISERROR(SEARCH("P",Y338)))</formula>
    </cfRule>
  </conditionalFormatting>
  <conditionalFormatting sqref="Y339">
    <cfRule type="containsText" dxfId="9629" priority="15760" operator="containsText" text="L">
      <formula>NOT(ISERROR(SEARCH("L",Y339)))</formula>
    </cfRule>
    <cfRule type="containsText" dxfId="9628" priority="15761" operator="containsText" text="A">
      <formula>NOT(ISERROR(SEARCH("A",Y339)))</formula>
    </cfRule>
    <cfRule type="containsText" dxfId="9627" priority="15762" operator="containsText" text="P">
      <formula>NOT(ISERROR(SEARCH("P",Y339)))</formula>
    </cfRule>
  </conditionalFormatting>
  <conditionalFormatting sqref="K338">
    <cfRule type="containsText" dxfId="9626" priority="15814" operator="containsText" text="L">
      <formula>NOT(ISERROR(SEARCH("L",K338)))</formula>
    </cfRule>
    <cfRule type="containsText" dxfId="9625" priority="15815" operator="containsText" text="A">
      <formula>NOT(ISERROR(SEARCH("A",K338)))</formula>
    </cfRule>
    <cfRule type="containsText" dxfId="9624" priority="15816" operator="containsText" text="P">
      <formula>NOT(ISERROR(SEARCH("P",K338)))</formula>
    </cfRule>
  </conditionalFormatting>
  <conditionalFormatting sqref="R338">
    <cfRule type="containsText" dxfId="9623" priority="15805" operator="containsText" text="L">
      <formula>NOT(ISERROR(SEARCH("L",R338)))</formula>
    </cfRule>
    <cfRule type="containsText" dxfId="9622" priority="15806" operator="containsText" text="A">
      <formula>NOT(ISERROR(SEARCH("A",R338)))</formula>
    </cfRule>
    <cfRule type="containsText" dxfId="9621" priority="15807" operator="containsText" text="P">
      <formula>NOT(ISERROR(SEARCH("P",R338)))</formula>
    </cfRule>
  </conditionalFormatting>
  <conditionalFormatting sqref="W338">
    <cfRule type="containsText" dxfId="9620" priority="15799" operator="containsText" text="L">
      <formula>NOT(ISERROR(SEARCH("L",W338)))</formula>
    </cfRule>
    <cfRule type="containsText" dxfId="9619" priority="15800" operator="containsText" text="A">
      <formula>NOT(ISERROR(SEARCH("A",W338)))</formula>
    </cfRule>
    <cfRule type="containsText" dxfId="9618" priority="15801" operator="containsText" text="P">
      <formula>NOT(ISERROR(SEARCH("P",W338)))</formula>
    </cfRule>
  </conditionalFormatting>
  <conditionalFormatting sqref="Y340">
    <cfRule type="containsText" dxfId="9617" priority="15724" operator="containsText" text="L">
      <formula>NOT(ISERROR(SEARCH("L",Y340)))</formula>
    </cfRule>
    <cfRule type="containsText" dxfId="9616" priority="15725" operator="containsText" text="A">
      <formula>NOT(ISERROR(SEARCH("A",Y340)))</formula>
    </cfRule>
    <cfRule type="containsText" dxfId="9615" priority="15726" operator="containsText" text="P">
      <formula>NOT(ISERROR(SEARCH("P",Y340)))</formula>
    </cfRule>
  </conditionalFormatting>
  <conditionalFormatting sqref="P339">
    <cfRule type="containsText" dxfId="9614" priority="15772" operator="containsText" text="L">
      <formula>NOT(ISERROR(SEARCH("L",P339)))</formula>
    </cfRule>
    <cfRule type="containsText" dxfId="9613" priority="15773" operator="containsText" text="A">
      <formula>NOT(ISERROR(SEARCH("A",P339)))</formula>
    </cfRule>
    <cfRule type="containsText" dxfId="9612" priority="15774" operator="containsText" text="P">
      <formula>NOT(ISERROR(SEARCH("P",P339)))</formula>
    </cfRule>
  </conditionalFormatting>
  <conditionalFormatting sqref="K339">
    <cfRule type="containsText" dxfId="9611" priority="15778" operator="containsText" text="L">
      <formula>NOT(ISERROR(SEARCH("L",K339)))</formula>
    </cfRule>
    <cfRule type="containsText" dxfId="9610" priority="15779" operator="containsText" text="A">
      <formula>NOT(ISERROR(SEARCH("A",K339)))</formula>
    </cfRule>
    <cfRule type="containsText" dxfId="9609" priority="15780" operator="containsText" text="P">
      <formula>NOT(ISERROR(SEARCH("P",K339)))</formula>
    </cfRule>
  </conditionalFormatting>
  <conditionalFormatting sqref="R339">
    <cfRule type="containsText" dxfId="9608" priority="15769" operator="containsText" text="L">
      <formula>NOT(ISERROR(SEARCH("L",R339)))</formula>
    </cfRule>
    <cfRule type="containsText" dxfId="9607" priority="15770" operator="containsText" text="A">
      <formula>NOT(ISERROR(SEARCH("A",R339)))</formula>
    </cfRule>
    <cfRule type="containsText" dxfId="9606" priority="15771" operator="containsText" text="P">
      <formula>NOT(ISERROR(SEARCH("P",R339)))</formula>
    </cfRule>
  </conditionalFormatting>
  <conditionalFormatting sqref="W339">
    <cfRule type="containsText" dxfId="9605" priority="15763" operator="containsText" text="L">
      <formula>NOT(ISERROR(SEARCH("L",W339)))</formula>
    </cfRule>
    <cfRule type="containsText" dxfId="9604" priority="15764" operator="containsText" text="A">
      <formula>NOT(ISERROR(SEARCH("A",W339)))</formula>
    </cfRule>
    <cfRule type="containsText" dxfId="9603" priority="15765" operator="containsText" text="P">
      <formula>NOT(ISERROR(SEARCH("P",W339)))</formula>
    </cfRule>
  </conditionalFormatting>
  <conditionalFormatting sqref="Y341">
    <cfRule type="containsText" dxfId="9602" priority="15688" operator="containsText" text="L">
      <formula>NOT(ISERROR(SEARCH("L",Y341)))</formula>
    </cfRule>
    <cfRule type="containsText" dxfId="9601" priority="15689" operator="containsText" text="A">
      <formula>NOT(ISERROR(SEARCH("A",Y341)))</formula>
    </cfRule>
    <cfRule type="containsText" dxfId="9600" priority="15690" operator="containsText" text="P">
      <formula>NOT(ISERROR(SEARCH("P",Y341)))</formula>
    </cfRule>
  </conditionalFormatting>
  <conditionalFormatting sqref="P340">
    <cfRule type="containsText" dxfId="9599" priority="15736" operator="containsText" text="L">
      <formula>NOT(ISERROR(SEARCH("L",P340)))</formula>
    </cfRule>
    <cfRule type="containsText" dxfId="9598" priority="15737" operator="containsText" text="A">
      <formula>NOT(ISERROR(SEARCH("A",P340)))</formula>
    </cfRule>
    <cfRule type="containsText" dxfId="9597" priority="15738" operator="containsText" text="P">
      <formula>NOT(ISERROR(SEARCH("P",P340)))</formula>
    </cfRule>
  </conditionalFormatting>
  <conditionalFormatting sqref="K340">
    <cfRule type="containsText" dxfId="9596" priority="15742" operator="containsText" text="L">
      <formula>NOT(ISERROR(SEARCH("L",K340)))</formula>
    </cfRule>
    <cfRule type="containsText" dxfId="9595" priority="15743" operator="containsText" text="A">
      <formula>NOT(ISERROR(SEARCH("A",K340)))</formula>
    </cfRule>
    <cfRule type="containsText" dxfId="9594" priority="15744" operator="containsText" text="P">
      <formula>NOT(ISERROR(SEARCH("P",K340)))</formula>
    </cfRule>
  </conditionalFormatting>
  <conditionalFormatting sqref="R340">
    <cfRule type="containsText" dxfId="9593" priority="15733" operator="containsText" text="L">
      <formula>NOT(ISERROR(SEARCH("L",R340)))</formula>
    </cfRule>
    <cfRule type="containsText" dxfId="9592" priority="15734" operator="containsText" text="A">
      <formula>NOT(ISERROR(SEARCH("A",R340)))</formula>
    </cfRule>
    <cfRule type="containsText" dxfId="9591" priority="15735" operator="containsText" text="P">
      <formula>NOT(ISERROR(SEARCH("P",R340)))</formula>
    </cfRule>
  </conditionalFormatting>
  <conditionalFormatting sqref="W340">
    <cfRule type="containsText" dxfId="9590" priority="15727" operator="containsText" text="L">
      <formula>NOT(ISERROR(SEARCH("L",W340)))</formula>
    </cfRule>
    <cfRule type="containsText" dxfId="9589" priority="15728" operator="containsText" text="A">
      <formula>NOT(ISERROR(SEARCH("A",W340)))</formula>
    </cfRule>
    <cfRule type="containsText" dxfId="9588" priority="15729" operator="containsText" text="P">
      <formula>NOT(ISERROR(SEARCH("P",W340)))</formula>
    </cfRule>
  </conditionalFormatting>
  <conditionalFormatting sqref="P341">
    <cfRule type="containsText" dxfId="9587" priority="15700" operator="containsText" text="L">
      <formula>NOT(ISERROR(SEARCH("L",P341)))</formula>
    </cfRule>
    <cfRule type="containsText" dxfId="9586" priority="15701" operator="containsText" text="A">
      <formula>NOT(ISERROR(SEARCH("A",P341)))</formula>
    </cfRule>
    <cfRule type="containsText" dxfId="9585" priority="15702" operator="containsText" text="P">
      <formula>NOT(ISERROR(SEARCH("P",P341)))</formula>
    </cfRule>
  </conditionalFormatting>
  <conditionalFormatting sqref="K341">
    <cfRule type="containsText" dxfId="9584" priority="15706" operator="containsText" text="L">
      <formula>NOT(ISERROR(SEARCH("L",K341)))</formula>
    </cfRule>
    <cfRule type="containsText" dxfId="9583" priority="15707" operator="containsText" text="A">
      <formula>NOT(ISERROR(SEARCH("A",K341)))</formula>
    </cfRule>
    <cfRule type="containsText" dxfId="9582" priority="15708" operator="containsText" text="P">
      <formula>NOT(ISERROR(SEARCH("P",K341)))</formula>
    </cfRule>
  </conditionalFormatting>
  <conditionalFormatting sqref="R341">
    <cfRule type="containsText" dxfId="9581" priority="15697" operator="containsText" text="L">
      <formula>NOT(ISERROR(SEARCH("L",R341)))</formula>
    </cfRule>
    <cfRule type="containsText" dxfId="9580" priority="15698" operator="containsText" text="A">
      <formula>NOT(ISERROR(SEARCH("A",R341)))</formula>
    </cfRule>
    <cfRule type="containsText" dxfId="9579" priority="15699" operator="containsText" text="P">
      <formula>NOT(ISERROR(SEARCH("P",R341)))</formula>
    </cfRule>
  </conditionalFormatting>
  <conditionalFormatting sqref="W341">
    <cfRule type="containsText" dxfId="9578" priority="15691" operator="containsText" text="L">
      <formula>NOT(ISERROR(SEARCH("L",W341)))</formula>
    </cfRule>
    <cfRule type="containsText" dxfId="9577" priority="15692" operator="containsText" text="A">
      <formula>NOT(ISERROR(SEARCH("A",W341)))</formula>
    </cfRule>
    <cfRule type="containsText" dxfId="9576" priority="15693" operator="containsText" text="P">
      <formula>NOT(ISERROR(SEARCH("P",W341)))</formula>
    </cfRule>
  </conditionalFormatting>
  <conditionalFormatting sqref="W343">
    <cfRule type="containsText" dxfId="9575" priority="15616" operator="containsText" text="L">
      <formula>NOT(ISERROR(SEARCH("L",W343)))</formula>
    </cfRule>
    <cfRule type="containsText" dxfId="9574" priority="15617" operator="containsText" text="A">
      <formula>NOT(ISERROR(SEARCH("A",W343)))</formula>
    </cfRule>
    <cfRule type="containsText" dxfId="9573" priority="15618" operator="containsText" text="P">
      <formula>NOT(ISERROR(SEARCH("P",W343)))</formula>
    </cfRule>
  </conditionalFormatting>
  <conditionalFormatting sqref="W342">
    <cfRule type="containsText" dxfId="9572" priority="15649" operator="containsText" text="L">
      <formula>NOT(ISERROR(SEARCH("L",W342)))</formula>
    </cfRule>
    <cfRule type="containsText" dxfId="9571" priority="15650" operator="containsText" text="A">
      <formula>NOT(ISERROR(SEARCH("A",W342)))</formula>
    </cfRule>
    <cfRule type="containsText" dxfId="9570" priority="15651" operator="containsText" text="P">
      <formula>NOT(ISERROR(SEARCH("P",W342)))</formula>
    </cfRule>
  </conditionalFormatting>
  <conditionalFormatting sqref="K343">
    <cfRule type="containsText" dxfId="9569" priority="15631" operator="containsText" text="L">
      <formula>NOT(ISERROR(SEARCH("L",K343)))</formula>
    </cfRule>
    <cfRule type="containsText" dxfId="9568" priority="15632" operator="containsText" text="A">
      <formula>NOT(ISERROR(SEARCH("A",K343)))</formula>
    </cfRule>
    <cfRule type="containsText" dxfId="9567" priority="15633" operator="containsText" text="P">
      <formula>NOT(ISERROR(SEARCH("P",K343)))</formula>
    </cfRule>
  </conditionalFormatting>
  <conditionalFormatting sqref="P343">
    <cfRule type="containsText" dxfId="9566" priority="15625" operator="containsText" text="L">
      <formula>NOT(ISERROR(SEARCH("L",P343)))</formula>
    </cfRule>
    <cfRule type="containsText" dxfId="9565" priority="15626" operator="containsText" text="A">
      <formula>NOT(ISERROR(SEARCH("A",P343)))</formula>
    </cfRule>
    <cfRule type="containsText" dxfId="9564" priority="15627" operator="containsText" text="P">
      <formula>NOT(ISERROR(SEARCH("P",P343)))</formula>
    </cfRule>
  </conditionalFormatting>
  <conditionalFormatting sqref="Y343">
    <cfRule type="containsText" dxfId="9563" priority="15613" operator="containsText" text="L">
      <formula>NOT(ISERROR(SEARCH("L",Y343)))</formula>
    </cfRule>
    <cfRule type="containsText" dxfId="9562" priority="15614" operator="containsText" text="A">
      <formula>NOT(ISERROR(SEARCH("A",Y343)))</formula>
    </cfRule>
    <cfRule type="containsText" dxfId="9561" priority="15615" operator="containsText" text="P">
      <formula>NOT(ISERROR(SEARCH("P",Y343)))</formula>
    </cfRule>
  </conditionalFormatting>
  <conditionalFormatting sqref="R343">
    <cfRule type="containsText" dxfId="9560" priority="15622" operator="containsText" text="L">
      <formula>NOT(ISERROR(SEARCH("L",R343)))</formula>
    </cfRule>
    <cfRule type="containsText" dxfId="9559" priority="15623" operator="containsText" text="A">
      <formula>NOT(ISERROR(SEARCH("A",R343)))</formula>
    </cfRule>
    <cfRule type="containsText" dxfId="9558" priority="15624" operator="containsText" text="P">
      <formula>NOT(ISERROR(SEARCH("P",R343)))</formula>
    </cfRule>
  </conditionalFormatting>
  <conditionalFormatting sqref="P344">
    <cfRule type="containsText" dxfId="9557" priority="15595" operator="containsText" text="L">
      <formula>NOT(ISERROR(SEARCH("L",P344)))</formula>
    </cfRule>
    <cfRule type="containsText" dxfId="9556" priority="15596" operator="containsText" text="A">
      <formula>NOT(ISERROR(SEARCH("A",P344)))</formula>
    </cfRule>
    <cfRule type="containsText" dxfId="9555" priority="15597" operator="containsText" text="P">
      <formula>NOT(ISERROR(SEARCH("P",P344)))</formula>
    </cfRule>
  </conditionalFormatting>
  <conditionalFormatting sqref="K344">
    <cfRule type="containsText" dxfId="9554" priority="15601" operator="containsText" text="L">
      <formula>NOT(ISERROR(SEARCH("L",K344)))</formula>
    </cfRule>
    <cfRule type="containsText" dxfId="9553" priority="15602" operator="containsText" text="A">
      <formula>NOT(ISERROR(SEARCH("A",K344)))</formula>
    </cfRule>
    <cfRule type="containsText" dxfId="9552" priority="15603" operator="containsText" text="P">
      <formula>NOT(ISERROR(SEARCH("P",K344)))</formula>
    </cfRule>
  </conditionalFormatting>
  <conditionalFormatting sqref="Y344">
    <cfRule type="containsText" dxfId="9551" priority="15583" operator="containsText" text="L">
      <formula>NOT(ISERROR(SEARCH("L",Y344)))</formula>
    </cfRule>
    <cfRule type="containsText" dxfId="9550" priority="15584" operator="containsText" text="A">
      <formula>NOT(ISERROR(SEARCH("A",Y344)))</formula>
    </cfRule>
    <cfRule type="containsText" dxfId="9549" priority="15585" operator="containsText" text="P">
      <formula>NOT(ISERROR(SEARCH("P",Y344)))</formula>
    </cfRule>
  </conditionalFormatting>
  <conditionalFormatting sqref="R344">
    <cfRule type="containsText" dxfId="9548" priority="15592" operator="containsText" text="L">
      <formula>NOT(ISERROR(SEARCH("L",R344)))</formula>
    </cfRule>
    <cfRule type="containsText" dxfId="9547" priority="15593" operator="containsText" text="A">
      <formula>NOT(ISERROR(SEARCH("A",R344)))</formula>
    </cfRule>
    <cfRule type="containsText" dxfId="9546" priority="15594" operator="containsText" text="P">
      <formula>NOT(ISERROR(SEARCH("P",R344)))</formula>
    </cfRule>
  </conditionalFormatting>
  <conditionalFormatting sqref="W344">
    <cfRule type="containsText" dxfId="9545" priority="15586" operator="containsText" text="L">
      <formula>NOT(ISERROR(SEARCH("L",W344)))</formula>
    </cfRule>
    <cfRule type="containsText" dxfId="9544" priority="15587" operator="containsText" text="A">
      <formula>NOT(ISERROR(SEARCH("A",W344)))</formula>
    </cfRule>
    <cfRule type="containsText" dxfId="9543" priority="15588" operator="containsText" text="P">
      <formula>NOT(ISERROR(SEARCH("P",W344)))</formula>
    </cfRule>
  </conditionalFormatting>
  <conditionalFormatting sqref="Y347">
    <cfRule type="containsText" dxfId="9542" priority="15550" operator="containsText" text="L">
      <formula>NOT(ISERROR(SEARCH("L",Y347)))</formula>
    </cfRule>
    <cfRule type="containsText" dxfId="9541" priority="15551" operator="containsText" text="A">
      <formula>NOT(ISERROR(SEARCH("A",Y347)))</formula>
    </cfRule>
    <cfRule type="containsText" dxfId="9540" priority="15552" operator="containsText" text="P">
      <formula>NOT(ISERROR(SEARCH("P",Y347)))</formula>
    </cfRule>
  </conditionalFormatting>
  <conditionalFormatting sqref="K347">
    <cfRule type="containsText" dxfId="9539" priority="15568" operator="containsText" text="L">
      <formula>NOT(ISERROR(SEARCH("L",K347)))</formula>
    </cfRule>
    <cfRule type="containsText" dxfId="9538" priority="15569" operator="containsText" text="A">
      <formula>NOT(ISERROR(SEARCH("A",K347)))</formula>
    </cfRule>
    <cfRule type="containsText" dxfId="9537" priority="15570" operator="containsText" text="P">
      <formula>NOT(ISERROR(SEARCH("P",K347)))</formula>
    </cfRule>
  </conditionalFormatting>
  <conditionalFormatting sqref="P347">
    <cfRule type="containsText" dxfId="9536" priority="15562" operator="containsText" text="L">
      <formula>NOT(ISERROR(SEARCH("L",P347)))</formula>
    </cfRule>
    <cfRule type="containsText" dxfId="9535" priority="15563" operator="containsText" text="A">
      <formula>NOT(ISERROR(SEARCH("A",P347)))</formula>
    </cfRule>
    <cfRule type="containsText" dxfId="9534" priority="15564" operator="containsText" text="P">
      <formula>NOT(ISERROR(SEARCH("P",P347)))</formula>
    </cfRule>
  </conditionalFormatting>
  <conditionalFormatting sqref="R347">
    <cfRule type="containsText" dxfId="9533" priority="15559" operator="containsText" text="L">
      <formula>NOT(ISERROR(SEARCH("L",R347)))</formula>
    </cfRule>
    <cfRule type="containsText" dxfId="9532" priority="15560" operator="containsText" text="A">
      <formula>NOT(ISERROR(SEARCH("A",R347)))</formula>
    </cfRule>
    <cfRule type="containsText" dxfId="9531" priority="15561" operator="containsText" text="P">
      <formula>NOT(ISERROR(SEARCH("P",R347)))</formula>
    </cfRule>
  </conditionalFormatting>
  <conditionalFormatting sqref="W347">
    <cfRule type="containsText" dxfId="9530" priority="15553" operator="containsText" text="L">
      <formula>NOT(ISERROR(SEARCH("L",W347)))</formula>
    </cfRule>
    <cfRule type="containsText" dxfId="9529" priority="15554" operator="containsText" text="A">
      <formula>NOT(ISERROR(SEARCH("A",W347)))</formula>
    </cfRule>
    <cfRule type="containsText" dxfId="9528" priority="15555" operator="containsText" text="P">
      <formula>NOT(ISERROR(SEARCH("P",W347)))</formula>
    </cfRule>
  </conditionalFormatting>
  <conditionalFormatting sqref="K349">
    <cfRule type="containsText" dxfId="9527" priority="15535" operator="containsText" text="L">
      <formula>NOT(ISERROR(SEARCH("L",K349)))</formula>
    </cfRule>
    <cfRule type="containsText" dxfId="9526" priority="15536" operator="containsText" text="A">
      <formula>NOT(ISERROR(SEARCH("A",K349)))</formula>
    </cfRule>
    <cfRule type="containsText" dxfId="9525" priority="15537" operator="containsText" text="P">
      <formula>NOT(ISERROR(SEARCH("P",K349)))</formula>
    </cfRule>
  </conditionalFormatting>
  <conditionalFormatting sqref="Y349">
    <cfRule type="containsText" dxfId="9524" priority="15517" operator="containsText" text="L">
      <formula>NOT(ISERROR(SEARCH("L",Y349)))</formula>
    </cfRule>
    <cfRule type="containsText" dxfId="9523" priority="15518" operator="containsText" text="A">
      <formula>NOT(ISERROR(SEARCH("A",Y349)))</formula>
    </cfRule>
    <cfRule type="containsText" dxfId="9522" priority="15519" operator="containsText" text="P">
      <formula>NOT(ISERROR(SEARCH("P",Y349)))</formula>
    </cfRule>
  </conditionalFormatting>
  <conditionalFormatting sqref="R349">
    <cfRule type="containsText" dxfId="9521" priority="15526" operator="containsText" text="L">
      <formula>NOT(ISERROR(SEARCH("L",R349)))</formula>
    </cfRule>
    <cfRule type="containsText" dxfId="9520" priority="15527" operator="containsText" text="A">
      <formula>NOT(ISERROR(SEARCH("A",R349)))</formula>
    </cfRule>
    <cfRule type="containsText" dxfId="9519" priority="15528" operator="containsText" text="P">
      <formula>NOT(ISERROR(SEARCH("P",R349)))</formula>
    </cfRule>
  </conditionalFormatting>
  <conditionalFormatting sqref="S374:S377 X374:X377 U374:U377">
    <cfRule type="containsText" dxfId="9518" priority="15424" operator="containsText" text="L">
      <formula>NOT(ISERROR(SEARCH("L",S374)))</formula>
    </cfRule>
    <cfRule type="containsText" dxfId="9517" priority="15425" operator="containsText" text="A">
      <formula>NOT(ISERROR(SEARCH("A",S374)))</formula>
    </cfRule>
    <cfRule type="containsText" dxfId="9516" priority="15426" operator="containsText" text="P">
      <formula>NOT(ISERROR(SEARCH("P",S374)))</formula>
    </cfRule>
  </conditionalFormatting>
  <conditionalFormatting sqref="Q371:Q384">
    <cfRule type="containsText" dxfId="9515" priority="15421" operator="containsText" text="L">
      <formula>NOT(ISERROR(SEARCH("L",Q371)))</formula>
    </cfRule>
    <cfRule type="containsText" dxfId="9514" priority="15422" operator="containsText" text="A">
      <formula>NOT(ISERROR(SEARCH("A",Q371)))</formula>
    </cfRule>
    <cfRule type="containsText" dxfId="9513" priority="15423" operator="containsText" text="P">
      <formula>NOT(ISERROR(SEARCH("P",Q371)))</formula>
    </cfRule>
  </conditionalFormatting>
  <conditionalFormatting sqref="K371:K374">
    <cfRule type="containsText" dxfId="9512" priority="15418" operator="containsText" text="L">
      <formula>NOT(ISERROR(SEARCH("L",K371)))</formula>
    </cfRule>
    <cfRule type="containsText" dxfId="9511" priority="15419" operator="containsText" text="A">
      <formula>NOT(ISERROR(SEARCH("A",K371)))</formula>
    </cfRule>
    <cfRule type="containsText" dxfId="9510" priority="15420" operator="containsText" text="P">
      <formula>NOT(ISERROR(SEARCH("P",K371)))</formula>
    </cfRule>
  </conditionalFormatting>
  <conditionalFormatting sqref="M371:M384">
    <cfRule type="containsText" dxfId="9509" priority="15415" operator="containsText" text="L">
      <formula>NOT(ISERROR(SEARCH("L",M371)))</formula>
    </cfRule>
    <cfRule type="containsText" dxfId="9508" priority="15416" operator="containsText" text="A">
      <formula>NOT(ISERROR(SEARCH("A",M371)))</formula>
    </cfRule>
    <cfRule type="containsText" dxfId="9507" priority="15417" operator="containsText" text="P">
      <formula>NOT(ISERROR(SEARCH("P",M371)))</formula>
    </cfRule>
  </conditionalFormatting>
  <conditionalFormatting sqref="M372">
    <cfRule type="containsText" dxfId="9506" priority="15412" operator="containsText" text="L">
      <formula>NOT(ISERROR(SEARCH("L",M372)))</formula>
    </cfRule>
    <cfRule type="containsText" dxfId="9505" priority="15413" operator="containsText" text="A">
      <formula>NOT(ISERROR(SEARCH("A",M372)))</formula>
    </cfRule>
    <cfRule type="containsText" dxfId="9504" priority="15414" operator="containsText" text="P">
      <formula>NOT(ISERROR(SEARCH("P",M372)))</formula>
    </cfRule>
  </conditionalFormatting>
  <conditionalFormatting sqref="M381">
    <cfRule type="containsText" dxfId="9503" priority="15409" operator="containsText" text="L">
      <formula>NOT(ISERROR(SEARCH("L",M381)))</formula>
    </cfRule>
    <cfRule type="containsText" dxfId="9502" priority="15410" operator="containsText" text="A">
      <formula>NOT(ISERROR(SEARCH("A",M381)))</formula>
    </cfRule>
    <cfRule type="containsText" dxfId="9501" priority="15411" operator="containsText" text="P">
      <formula>NOT(ISERROR(SEARCH("P",M381)))</formula>
    </cfRule>
  </conditionalFormatting>
  <conditionalFormatting sqref="P371 P373">
    <cfRule type="containsText" dxfId="9500" priority="15406" operator="containsText" text="L">
      <formula>NOT(ISERROR(SEARCH("L",P371)))</formula>
    </cfRule>
    <cfRule type="containsText" dxfId="9499" priority="15407" operator="containsText" text="A">
      <formula>NOT(ISERROR(SEARCH("A",P371)))</formula>
    </cfRule>
    <cfRule type="containsText" dxfId="9498" priority="15408" operator="containsText" text="P">
      <formula>NOT(ISERROR(SEARCH("P",P371)))</formula>
    </cfRule>
  </conditionalFormatting>
  <conditionalFormatting sqref="P372">
    <cfRule type="containsText" dxfId="9497" priority="15403" operator="containsText" text="L">
      <formula>NOT(ISERROR(SEARCH("L",P372)))</formula>
    </cfRule>
    <cfRule type="containsText" dxfId="9496" priority="15404" operator="containsText" text="A">
      <formula>NOT(ISERROR(SEARCH("A",P372)))</formula>
    </cfRule>
    <cfRule type="containsText" dxfId="9495" priority="15405" operator="containsText" text="P">
      <formula>NOT(ISERROR(SEARCH("P",P372)))</formula>
    </cfRule>
  </conditionalFormatting>
  <conditionalFormatting sqref="R372:R373">
    <cfRule type="containsText" dxfId="9494" priority="15400" operator="containsText" text="L">
      <formula>NOT(ISERROR(SEARCH("L",R372)))</formula>
    </cfRule>
    <cfRule type="containsText" dxfId="9493" priority="15401" operator="containsText" text="A">
      <formula>NOT(ISERROR(SEARCH("A",R372)))</formula>
    </cfRule>
    <cfRule type="containsText" dxfId="9492" priority="15402" operator="containsText" text="P">
      <formula>NOT(ISERROR(SEARCH("P",R372)))</formula>
    </cfRule>
  </conditionalFormatting>
  <conditionalFormatting sqref="R371">
    <cfRule type="containsText" dxfId="9491" priority="15397" operator="containsText" text="L">
      <formula>NOT(ISERROR(SEARCH("L",R371)))</formula>
    </cfRule>
    <cfRule type="containsText" dxfId="9490" priority="15398" operator="containsText" text="A">
      <formula>NOT(ISERROR(SEARCH("A",R371)))</formula>
    </cfRule>
    <cfRule type="containsText" dxfId="9489" priority="15399" operator="containsText" text="P">
      <formula>NOT(ISERROR(SEARCH("P",R371)))</formula>
    </cfRule>
  </conditionalFormatting>
  <conditionalFormatting sqref="W372:W373">
    <cfRule type="containsText" dxfId="9488" priority="15394" operator="containsText" text="L">
      <formula>NOT(ISERROR(SEARCH("L",W372)))</formula>
    </cfRule>
    <cfRule type="containsText" dxfId="9487" priority="15395" operator="containsText" text="A">
      <formula>NOT(ISERROR(SEARCH("A",W372)))</formula>
    </cfRule>
    <cfRule type="containsText" dxfId="9486" priority="15396" operator="containsText" text="P">
      <formula>NOT(ISERROR(SEARCH("P",W372)))</formula>
    </cfRule>
  </conditionalFormatting>
  <conditionalFormatting sqref="W371">
    <cfRule type="containsText" dxfId="9485" priority="15391" operator="containsText" text="L">
      <formula>NOT(ISERROR(SEARCH("L",W371)))</formula>
    </cfRule>
    <cfRule type="containsText" dxfId="9484" priority="15392" operator="containsText" text="A">
      <formula>NOT(ISERROR(SEARCH("A",W371)))</formula>
    </cfRule>
    <cfRule type="containsText" dxfId="9483" priority="15393" operator="containsText" text="P">
      <formula>NOT(ISERROR(SEARCH("P",W371)))</formula>
    </cfRule>
  </conditionalFormatting>
  <conditionalFormatting sqref="Y372">
    <cfRule type="containsText" dxfId="9482" priority="15373" operator="containsText" text="L">
      <formula>NOT(ISERROR(SEARCH("L",Y372)))</formula>
    </cfRule>
    <cfRule type="containsText" dxfId="9481" priority="15374" operator="containsText" text="A">
      <formula>NOT(ISERROR(SEARCH("A",Y372)))</formula>
    </cfRule>
    <cfRule type="containsText" dxfId="9480" priority="15375" operator="containsText" text="P">
      <formula>NOT(ISERROR(SEARCH("P",Y372)))</formula>
    </cfRule>
  </conditionalFormatting>
  <conditionalFormatting sqref="Y373">
    <cfRule type="containsText" dxfId="9479" priority="15379" operator="containsText" text="L">
      <formula>NOT(ISERROR(SEARCH("L",Y373)))</formula>
    </cfRule>
    <cfRule type="containsText" dxfId="9478" priority="15380" operator="containsText" text="A">
      <formula>NOT(ISERROR(SEARCH("A",Y373)))</formula>
    </cfRule>
    <cfRule type="containsText" dxfId="9477" priority="15381" operator="containsText" text="P">
      <formula>NOT(ISERROR(SEARCH("P",Y373)))</formula>
    </cfRule>
  </conditionalFormatting>
  <conditionalFormatting sqref="Y371">
    <cfRule type="containsText" dxfId="9476" priority="15376" operator="containsText" text="L">
      <formula>NOT(ISERROR(SEARCH("L",Y371)))</formula>
    </cfRule>
    <cfRule type="containsText" dxfId="9475" priority="15377" operator="containsText" text="A">
      <formula>NOT(ISERROR(SEARCH("A",Y371)))</formula>
    </cfRule>
    <cfRule type="containsText" dxfId="9474" priority="15378" operator="containsText" text="P">
      <formula>NOT(ISERROR(SEARCH("P",Y371)))</formula>
    </cfRule>
  </conditionalFormatting>
  <conditionalFormatting sqref="S379 U379 X379">
    <cfRule type="containsText" dxfId="9473" priority="15367" operator="containsText" text="L">
      <formula>NOT(ISERROR(SEARCH("L",S379)))</formula>
    </cfRule>
    <cfRule type="containsText" dxfId="9472" priority="15368" operator="containsText" text="A">
      <formula>NOT(ISERROR(SEARCH("A",S379)))</formula>
    </cfRule>
    <cfRule type="containsText" dxfId="9471" priority="15369" operator="containsText" text="P">
      <formula>NOT(ISERROR(SEARCH("P",S379)))</formula>
    </cfRule>
  </conditionalFormatting>
  <conditionalFormatting sqref="Q379">
    <cfRule type="containsText" dxfId="9470" priority="15364" operator="containsText" text="L">
      <formula>NOT(ISERROR(SEARCH("L",Q379)))</formula>
    </cfRule>
    <cfRule type="containsText" dxfId="9469" priority="15365" operator="containsText" text="A">
      <formula>NOT(ISERROR(SEARCH("A",Q379)))</formula>
    </cfRule>
    <cfRule type="containsText" dxfId="9468" priority="15366" operator="containsText" text="P">
      <formula>NOT(ISERROR(SEARCH("P",Q379)))</formula>
    </cfRule>
  </conditionalFormatting>
  <conditionalFormatting sqref="S378 U378 X378">
    <cfRule type="containsText" dxfId="9467" priority="15343" operator="containsText" text="L">
      <formula>NOT(ISERROR(SEARCH("L",S378)))</formula>
    </cfRule>
    <cfRule type="containsText" dxfId="9466" priority="15344" operator="containsText" text="A">
      <formula>NOT(ISERROR(SEARCH("A",S378)))</formula>
    </cfRule>
    <cfRule type="containsText" dxfId="9465" priority="15345" operator="containsText" text="P">
      <formula>NOT(ISERROR(SEARCH("P",S378)))</formula>
    </cfRule>
  </conditionalFormatting>
  <conditionalFormatting sqref="Q378">
    <cfRule type="containsText" dxfId="9464" priority="15340" operator="containsText" text="L">
      <formula>NOT(ISERROR(SEARCH("L",Q378)))</formula>
    </cfRule>
    <cfRule type="containsText" dxfId="9463" priority="15341" operator="containsText" text="A">
      <formula>NOT(ISERROR(SEARCH("A",Q378)))</formula>
    </cfRule>
    <cfRule type="containsText" dxfId="9462" priority="15342" operator="containsText" text="P">
      <formula>NOT(ISERROR(SEARCH("P",Q378)))</formula>
    </cfRule>
  </conditionalFormatting>
  <conditionalFormatting sqref="Y443:Y445 R445 R443">
    <cfRule type="containsText" dxfId="9461" priority="15292" operator="containsText" text="L">
      <formula>NOT(ISERROR(SEARCH("L",R443)))</formula>
    </cfRule>
    <cfRule type="containsText" dxfId="9460" priority="15293" operator="containsText" text="A">
      <formula>NOT(ISERROR(SEARCH("A",R443)))</formula>
    </cfRule>
    <cfRule type="containsText" dxfId="9459" priority="15294" operator="containsText" text="P">
      <formula>NOT(ISERROR(SEARCH("P",R443)))</formula>
    </cfRule>
  </conditionalFormatting>
  <conditionalFormatting sqref="R444">
    <cfRule type="containsText" dxfId="9458" priority="15274" operator="containsText" text="L">
      <formula>NOT(ISERROR(SEARCH("L",R444)))</formula>
    </cfRule>
    <cfRule type="containsText" dxfId="9457" priority="15275" operator="containsText" text="A">
      <formula>NOT(ISERROR(SEARCH("A",R444)))</formula>
    </cfRule>
    <cfRule type="containsText" dxfId="9456" priority="15276" operator="containsText" text="P">
      <formula>NOT(ISERROR(SEARCH("P",R444)))</formula>
    </cfRule>
  </conditionalFormatting>
  <conditionalFormatting sqref="R446">
    <cfRule type="containsText" dxfId="9455" priority="15268" operator="containsText" text="L">
      <formula>NOT(ISERROR(SEARCH("L",R446)))</formula>
    </cfRule>
    <cfRule type="containsText" dxfId="9454" priority="15269" operator="containsText" text="A">
      <formula>NOT(ISERROR(SEARCH("A",R446)))</formula>
    </cfRule>
    <cfRule type="containsText" dxfId="9453" priority="15270" operator="containsText" text="P">
      <formula>NOT(ISERROR(SEARCH("P",R446)))</formula>
    </cfRule>
  </conditionalFormatting>
  <conditionalFormatting sqref="Y446">
    <cfRule type="containsText" dxfId="9452" priority="15247" operator="containsText" text="L">
      <formula>NOT(ISERROR(SEARCH("L",Y446)))</formula>
    </cfRule>
    <cfRule type="containsText" dxfId="9451" priority="15248" operator="containsText" text="A">
      <formula>NOT(ISERROR(SEARCH("A",Y446)))</formula>
    </cfRule>
    <cfRule type="containsText" dxfId="9450" priority="15249" operator="containsText" text="P">
      <formula>NOT(ISERROR(SEARCH("P",Y446)))</formula>
    </cfRule>
  </conditionalFormatting>
  <conditionalFormatting sqref="R447 Y447">
    <cfRule type="containsText" dxfId="9449" priority="15244" operator="containsText" text="L">
      <formula>NOT(ISERROR(SEARCH("L",R447)))</formula>
    </cfRule>
    <cfRule type="containsText" dxfId="9448" priority="15245" operator="containsText" text="A">
      <formula>NOT(ISERROR(SEARCH("A",R447)))</formula>
    </cfRule>
    <cfRule type="containsText" dxfId="9447" priority="15246" operator="containsText" text="P">
      <formula>NOT(ISERROR(SEARCH("P",R447)))</formula>
    </cfRule>
  </conditionalFormatting>
  <conditionalFormatting sqref="AC299">
    <cfRule type="containsText" dxfId="9446" priority="15194" operator="containsText" text="L">
      <formula>NOT(ISERROR(SEARCH("L",AC299)))</formula>
    </cfRule>
    <cfRule type="containsText" dxfId="9445" priority="15195" operator="containsText" text="A">
      <formula>NOT(ISERROR(SEARCH("A",AC299)))</formula>
    </cfRule>
    <cfRule type="containsText" dxfId="9444" priority="15196" operator="containsText" text="P">
      <formula>NOT(ISERROR(SEARCH("P",AC299)))</formula>
    </cfRule>
  </conditionalFormatting>
  <conditionalFormatting sqref="AC299">
    <cfRule type="containsText" dxfId="9443" priority="15191" operator="containsText" text="L">
      <formula>NOT(ISERROR(SEARCH("L",AC299)))</formula>
    </cfRule>
    <cfRule type="containsText" dxfId="9442" priority="15192" operator="containsText" text="A">
      <formula>NOT(ISERROR(SEARCH("A",AC299)))</formula>
    </cfRule>
    <cfRule type="containsText" dxfId="9441" priority="15193" operator="containsText" text="P">
      <formula>NOT(ISERROR(SEARCH("P",AC299)))</formula>
    </cfRule>
  </conditionalFormatting>
  <conditionalFormatting sqref="AC300">
    <cfRule type="containsText" dxfId="9440" priority="15188" operator="containsText" text="L">
      <formula>NOT(ISERROR(SEARCH("L",AC300)))</formula>
    </cfRule>
    <cfRule type="containsText" dxfId="9439" priority="15189" operator="containsText" text="A">
      <formula>NOT(ISERROR(SEARCH("A",AC300)))</formula>
    </cfRule>
    <cfRule type="containsText" dxfId="9438" priority="15190" operator="containsText" text="P">
      <formula>NOT(ISERROR(SEARCH("P",AC300)))</formula>
    </cfRule>
  </conditionalFormatting>
  <conditionalFormatting sqref="AC300">
    <cfRule type="containsText" dxfId="9437" priority="15185" operator="containsText" text="L">
      <formula>NOT(ISERROR(SEARCH("L",AC300)))</formula>
    </cfRule>
    <cfRule type="containsText" dxfId="9436" priority="15186" operator="containsText" text="A">
      <formula>NOT(ISERROR(SEARCH("A",AC300)))</formula>
    </cfRule>
    <cfRule type="containsText" dxfId="9435" priority="15187" operator="containsText" text="P">
      <formula>NOT(ISERROR(SEARCH("P",AC300)))</formula>
    </cfRule>
  </conditionalFormatting>
  <conditionalFormatting sqref="AC332">
    <cfRule type="containsText" dxfId="9434" priority="15110" operator="containsText" text="L">
      <formula>NOT(ISERROR(SEARCH("L",AC332)))</formula>
    </cfRule>
    <cfRule type="containsText" dxfId="9433" priority="15111" operator="containsText" text="A">
      <formula>NOT(ISERROR(SEARCH("A",AC332)))</formula>
    </cfRule>
    <cfRule type="containsText" dxfId="9432" priority="15112" operator="containsText" text="P">
      <formula>NOT(ISERROR(SEARCH("P",AC332)))</formula>
    </cfRule>
  </conditionalFormatting>
  <conditionalFormatting sqref="AC405">
    <cfRule type="containsText" dxfId="9431" priority="15170" operator="containsText" text="L">
      <formula>NOT(ISERROR(SEARCH("L",AC405)))</formula>
    </cfRule>
    <cfRule type="containsText" dxfId="9430" priority="15171" operator="containsText" text="A">
      <formula>NOT(ISERROR(SEARCH("A",AC405)))</formula>
    </cfRule>
    <cfRule type="containsText" dxfId="9429" priority="15172" operator="containsText" text="P">
      <formula>NOT(ISERROR(SEARCH("P",AC405)))</formula>
    </cfRule>
  </conditionalFormatting>
  <conditionalFormatting sqref="AC415">
    <cfRule type="containsText" dxfId="9428" priority="15167" operator="containsText" text="L">
      <formula>NOT(ISERROR(SEARCH("L",AC415)))</formula>
    </cfRule>
    <cfRule type="containsText" dxfId="9427" priority="15168" operator="containsText" text="A">
      <formula>NOT(ISERROR(SEARCH("A",AC415)))</formula>
    </cfRule>
    <cfRule type="containsText" dxfId="9426" priority="15169" operator="containsText" text="P">
      <formula>NOT(ISERROR(SEARCH("P",AC415)))</formula>
    </cfRule>
  </conditionalFormatting>
  <conditionalFormatting sqref="P423 R423 Y423">
    <cfRule type="containsText" dxfId="9425" priority="15164" operator="containsText" text="L">
      <formula>NOT(ISERROR(SEARCH("L",P423)))</formula>
    </cfRule>
    <cfRule type="containsText" dxfId="9424" priority="15165" operator="containsText" text="A">
      <formula>NOT(ISERROR(SEARCH("A",P423)))</formula>
    </cfRule>
    <cfRule type="containsText" dxfId="9423" priority="15166" operator="containsText" text="P">
      <formula>NOT(ISERROR(SEARCH("P",P423)))</formula>
    </cfRule>
  </conditionalFormatting>
  <conditionalFormatting sqref="AC472">
    <cfRule type="containsText" dxfId="9422" priority="15032" operator="containsText" text="L">
      <formula>NOT(ISERROR(SEARCH("L",AC472)))</formula>
    </cfRule>
    <cfRule type="containsText" dxfId="9421" priority="15033" operator="containsText" text="A">
      <formula>NOT(ISERROR(SEARCH("A",AC472)))</formula>
    </cfRule>
    <cfRule type="containsText" dxfId="9420" priority="15034" operator="containsText" text="P">
      <formula>NOT(ISERROR(SEARCH("P",AC472)))</formula>
    </cfRule>
  </conditionalFormatting>
  <conditionalFormatting sqref="AC416">
    <cfRule type="containsText" dxfId="9419" priority="15140" operator="containsText" text="L">
      <formula>NOT(ISERROR(SEARCH("L",AC416)))</formula>
    </cfRule>
    <cfRule type="containsText" dxfId="9418" priority="15141" operator="containsText" text="A">
      <formula>NOT(ISERROR(SEARCH("A",AC416)))</formula>
    </cfRule>
    <cfRule type="containsText" dxfId="9417" priority="15142" operator="containsText" text="P">
      <formula>NOT(ISERROR(SEARCH("P",AC416)))</formula>
    </cfRule>
  </conditionalFormatting>
  <conditionalFormatting sqref="AC417">
    <cfRule type="containsText" dxfId="9416" priority="15137" operator="containsText" text="L">
      <formula>NOT(ISERROR(SEARCH("L",AC417)))</formula>
    </cfRule>
    <cfRule type="containsText" dxfId="9415" priority="15138" operator="containsText" text="A">
      <formula>NOT(ISERROR(SEARCH("A",AC417)))</formula>
    </cfRule>
    <cfRule type="containsText" dxfId="9414" priority="15139" operator="containsText" text="P">
      <formula>NOT(ISERROR(SEARCH("P",AC417)))</formula>
    </cfRule>
  </conditionalFormatting>
  <conditionalFormatting sqref="AC322:AC324 AC326:AC331 AC333">
    <cfRule type="containsText" dxfId="9413" priority="15116" operator="containsText" text="L">
      <formula>NOT(ISERROR(SEARCH("L",AC322)))</formula>
    </cfRule>
    <cfRule type="containsText" dxfId="9412" priority="15117" operator="containsText" text="A">
      <formula>NOT(ISERROR(SEARCH("A",AC322)))</formula>
    </cfRule>
    <cfRule type="containsText" dxfId="9411" priority="15118" operator="containsText" text="P">
      <formula>NOT(ISERROR(SEARCH("P",AC322)))</formula>
    </cfRule>
  </conditionalFormatting>
  <conditionalFormatting sqref="AC325">
    <cfRule type="containsText" dxfId="9410" priority="15113" operator="containsText" text="L">
      <formula>NOT(ISERROR(SEARCH("L",AC325)))</formula>
    </cfRule>
    <cfRule type="containsText" dxfId="9409" priority="15114" operator="containsText" text="A">
      <formula>NOT(ISERROR(SEARCH("A",AC325)))</formula>
    </cfRule>
    <cfRule type="containsText" dxfId="9408" priority="15115" operator="containsText" text="P">
      <formula>NOT(ISERROR(SEARCH("P",AC325)))</formula>
    </cfRule>
  </conditionalFormatting>
  <conditionalFormatting sqref="AC385 AC388">
    <cfRule type="containsText" dxfId="9407" priority="15080" operator="containsText" text="L">
      <formula>NOT(ISERROR(SEARCH("L",AC385)))</formula>
    </cfRule>
    <cfRule type="containsText" dxfId="9406" priority="15081" operator="containsText" text="A">
      <formula>NOT(ISERROR(SEARCH("A",AC385)))</formula>
    </cfRule>
    <cfRule type="containsText" dxfId="9405" priority="15082" operator="containsText" text="P">
      <formula>NOT(ISERROR(SEARCH("P",AC385)))</formula>
    </cfRule>
  </conditionalFormatting>
  <conditionalFormatting sqref="AC387">
    <cfRule type="containsText" dxfId="9404" priority="15071" operator="containsText" text="L">
      <formula>NOT(ISERROR(SEARCH("L",AC387)))</formula>
    </cfRule>
    <cfRule type="containsText" dxfId="9403" priority="15072" operator="containsText" text="A">
      <formula>NOT(ISERROR(SEARCH("A",AC387)))</formula>
    </cfRule>
    <cfRule type="containsText" dxfId="9402" priority="15073" operator="containsText" text="P">
      <formula>NOT(ISERROR(SEARCH("P",AC387)))</formula>
    </cfRule>
  </conditionalFormatting>
  <conditionalFormatting sqref="AC466">
    <cfRule type="containsText" dxfId="9401" priority="15047" operator="containsText" text="L">
      <formula>NOT(ISERROR(SEARCH("L",AC466)))</formula>
    </cfRule>
    <cfRule type="containsText" dxfId="9400" priority="15048" operator="containsText" text="A">
      <formula>NOT(ISERROR(SEARCH("A",AC466)))</formula>
    </cfRule>
    <cfRule type="containsText" dxfId="9399" priority="15049" operator="containsText" text="P">
      <formula>NOT(ISERROR(SEARCH("P",AC466)))</formula>
    </cfRule>
  </conditionalFormatting>
  <conditionalFormatting sqref="AC386">
    <cfRule type="containsText" dxfId="9398" priority="15074" operator="containsText" text="L">
      <formula>NOT(ISERROR(SEARCH("L",AC386)))</formula>
    </cfRule>
    <cfRule type="containsText" dxfId="9397" priority="15075" operator="containsText" text="A">
      <formula>NOT(ISERROR(SEARCH("A",AC386)))</formula>
    </cfRule>
    <cfRule type="containsText" dxfId="9396" priority="15076" operator="containsText" text="P">
      <formula>NOT(ISERROR(SEARCH("P",AC386)))</formula>
    </cfRule>
  </conditionalFormatting>
  <conditionalFormatting sqref="AC389">
    <cfRule type="containsText" dxfId="9395" priority="15068" operator="containsText" text="L">
      <formula>NOT(ISERROR(SEARCH("L",AC389)))</formula>
    </cfRule>
    <cfRule type="containsText" dxfId="9394" priority="15069" operator="containsText" text="A">
      <formula>NOT(ISERROR(SEARCH("A",AC389)))</formula>
    </cfRule>
    <cfRule type="containsText" dxfId="9393" priority="15070" operator="containsText" text="P">
      <formula>NOT(ISERROR(SEARCH("P",AC389)))</formula>
    </cfRule>
  </conditionalFormatting>
  <conditionalFormatting sqref="AC465 AC469 AC471 AC473">
    <cfRule type="containsText" dxfId="9392" priority="15062" operator="containsText" text="L">
      <formula>NOT(ISERROR(SEARCH("L",AC465)))</formula>
    </cfRule>
    <cfRule type="containsText" dxfId="9391" priority="15063" operator="containsText" text="A">
      <formula>NOT(ISERROR(SEARCH("A",AC465)))</formula>
    </cfRule>
    <cfRule type="containsText" dxfId="9390" priority="15064" operator="containsText" text="P">
      <formula>NOT(ISERROR(SEARCH("P",AC465)))</formula>
    </cfRule>
  </conditionalFormatting>
  <conditionalFormatting sqref="AC464">
    <cfRule type="containsText" dxfId="9389" priority="15050" operator="containsText" text="L">
      <formula>NOT(ISERROR(SEARCH("L",AC464)))</formula>
    </cfRule>
    <cfRule type="containsText" dxfId="9388" priority="15051" operator="containsText" text="A">
      <formula>NOT(ISERROR(SEARCH("A",AC464)))</formula>
    </cfRule>
    <cfRule type="containsText" dxfId="9387" priority="15052" operator="containsText" text="P">
      <formula>NOT(ISERROR(SEARCH("P",AC464)))</formula>
    </cfRule>
  </conditionalFormatting>
  <conditionalFormatting sqref="AC467">
    <cfRule type="containsText" dxfId="9386" priority="15044" operator="containsText" text="L">
      <formula>NOT(ISERROR(SEARCH("L",AC467)))</formula>
    </cfRule>
    <cfRule type="containsText" dxfId="9385" priority="15045" operator="containsText" text="A">
      <formula>NOT(ISERROR(SEARCH("A",AC467)))</formula>
    </cfRule>
    <cfRule type="containsText" dxfId="9384" priority="15046" operator="containsText" text="P">
      <formula>NOT(ISERROR(SEARCH("P",AC467)))</formula>
    </cfRule>
  </conditionalFormatting>
  <conditionalFormatting sqref="AC468">
    <cfRule type="containsText" dxfId="9383" priority="15041" operator="containsText" text="L">
      <formula>NOT(ISERROR(SEARCH("L",AC468)))</formula>
    </cfRule>
    <cfRule type="containsText" dxfId="9382" priority="15042" operator="containsText" text="A">
      <formula>NOT(ISERROR(SEARCH("A",AC468)))</formula>
    </cfRule>
    <cfRule type="containsText" dxfId="9381" priority="15043" operator="containsText" text="P">
      <formula>NOT(ISERROR(SEARCH("P",AC468)))</formula>
    </cfRule>
  </conditionalFormatting>
  <conditionalFormatting sqref="AC470">
    <cfRule type="containsText" dxfId="9380" priority="15038" operator="containsText" text="L">
      <formula>NOT(ISERROR(SEARCH("L",AC470)))</formula>
    </cfRule>
    <cfRule type="containsText" dxfId="9379" priority="15039" operator="containsText" text="A">
      <formula>NOT(ISERROR(SEARCH("A",AC470)))</formula>
    </cfRule>
    <cfRule type="containsText" dxfId="9378" priority="15040" operator="containsText" text="P">
      <formula>NOT(ISERROR(SEARCH("P",AC470)))</formula>
    </cfRule>
  </conditionalFormatting>
  <conditionalFormatting sqref="K882:K884">
    <cfRule type="containsText" dxfId="9377" priority="15029" operator="containsText" text="L">
      <formula>NOT(ISERROR(SEARCH("L",K882)))</formula>
    </cfRule>
    <cfRule type="containsText" dxfId="9376" priority="15030" operator="containsText" text="A">
      <formula>NOT(ISERROR(SEARCH("A",K882)))</formula>
    </cfRule>
    <cfRule type="containsText" dxfId="9375" priority="15031" operator="containsText" text="P">
      <formula>NOT(ISERROR(SEARCH("P",K882)))</formula>
    </cfRule>
  </conditionalFormatting>
  <conditionalFormatting sqref="AA954:AA958">
    <cfRule type="containsText" dxfId="9374" priority="15008" operator="containsText" text="L">
      <formula>NOT(ISERROR(SEARCH("L",AA954)))</formula>
    </cfRule>
    <cfRule type="containsText" dxfId="9373" priority="15009" operator="containsText" text="A">
      <formula>NOT(ISERROR(SEARCH("A",AA954)))</formula>
    </cfRule>
    <cfRule type="containsText" dxfId="9372" priority="15010" operator="containsText" text="P">
      <formula>NOT(ISERROR(SEARCH("P",AA954)))</formula>
    </cfRule>
  </conditionalFormatting>
  <conditionalFormatting sqref="AH954:AH958">
    <cfRule type="containsText" dxfId="9371" priority="15005" operator="containsText" text="L">
      <formula>NOT(ISERROR(SEARCH("L",AH954)))</formula>
    </cfRule>
    <cfRule type="containsText" dxfId="9370" priority="15006" operator="containsText" text="A">
      <formula>NOT(ISERROR(SEARCH("A",AH954)))</formula>
    </cfRule>
    <cfRule type="containsText" dxfId="9369" priority="15007" operator="containsText" text="P">
      <formula>NOT(ISERROR(SEARCH("P",AH954)))</formula>
    </cfRule>
  </conditionalFormatting>
  <conditionalFormatting sqref="Z398">
    <cfRule type="containsText" dxfId="9368" priority="14996" operator="containsText" text="L">
      <formula>NOT(ISERROR(SEARCH("L",Z398)))</formula>
    </cfRule>
    <cfRule type="containsText" dxfId="9367" priority="14997" operator="containsText" text="A">
      <formula>NOT(ISERROR(SEARCH("A",Z398)))</formula>
    </cfRule>
    <cfRule type="containsText" dxfId="9366" priority="14998" operator="containsText" text="P">
      <formula>NOT(ISERROR(SEARCH("P",Z398)))</formula>
    </cfRule>
  </conditionalFormatting>
  <conditionalFormatting sqref="Q398">
    <cfRule type="containsText" dxfId="9365" priority="14984" operator="containsText" text="L">
      <formula>NOT(ISERROR(SEARCH("L",Q398)))</formula>
    </cfRule>
    <cfRule type="containsText" dxfId="9364" priority="14985" operator="containsText" text="A">
      <formula>NOT(ISERROR(SEARCH("A",Q398)))</formula>
    </cfRule>
    <cfRule type="containsText" dxfId="9363" priority="14986" operator="containsText" text="P">
      <formula>NOT(ISERROR(SEARCH("P",Q398)))</formula>
    </cfRule>
  </conditionalFormatting>
  <conditionalFormatting sqref="Q399">
    <cfRule type="containsText" dxfId="9362" priority="14972" operator="containsText" text="L">
      <formula>NOT(ISERROR(SEARCH("L",Q399)))</formula>
    </cfRule>
    <cfRule type="containsText" dxfId="9361" priority="14973" operator="containsText" text="A">
      <formula>NOT(ISERROR(SEARCH("A",Q399)))</formula>
    </cfRule>
    <cfRule type="containsText" dxfId="9360" priority="14974" operator="containsText" text="P">
      <formula>NOT(ISERROR(SEARCH("P",Q399)))</formula>
    </cfRule>
  </conditionalFormatting>
  <conditionalFormatting sqref="Q403">
    <cfRule type="containsText" dxfId="9359" priority="14948" operator="containsText" text="L">
      <formula>NOT(ISERROR(SEARCH("L",Q403)))</formula>
    </cfRule>
    <cfRule type="containsText" dxfId="9358" priority="14949" operator="containsText" text="A">
      <formula>NOT(ISERROR(SEARCH("A",Q403)))</formula>
    </cfRule>
    <cfRule type="containsText" dxfId="9357" priority="14950" operator="containsText" text="P">
      <formula>NOT(ISERROR(SEARCH("P",Q403)))</formula>
    </cfRule>
  </conditionalFormatting>
  <conditionalFormatting sqref="Q401 U401">
    <cfRule type="containsText" dxfId="9356" priority="14963" operator="containsText" text="L">
      <formula>NOT(ISERROR(SEARCH("L",Q401)))</formula>
    </cfRule>
    <cfRule type="containsText" dxfId="9355" priority="14964" operator="containsText" text="A">
      <formula>NOT(ISERROR(SEARCH("A",Q401)))</formula>
    </cfRule>
    <cfRule type="containsText" dxfId="9354" priority="14965" operator="containsText" text="P">
      <formula>NOT(ISERROR(SEARCH("P",Q401)))</formula>
    </cfRule>
  </conditionalFormatting>
  <conditionalFormatting sqref="Q402">
    <cfRule type="containsText" dxfId="9353" priority="14939" operator="containsText" text="L">
      <formula>NOT(ISERROR(SEARCH("L",Q402)))</formula>
    </cfRule>
    <cfRule type="containsText" dxfId="9352" priority="14940" operator="containsText" text="A">
      <formula>NOT(ISERROR(SEARCH("A",Q402)))</formula>
    </cfRule>
    <cfRule type="containsText" dxfId="9351" priority="14941" operator="containsText" text="P">
      <formula>NOT(ISERROR(SEARCH("P",Q402)))</formula>
    </cfRule>
  </conditionalFormatting>
  <conditionalFormatting sqref="M390 Y390">
    <cfRule type="containsText" dxfId="9350" priority="14900" operator="containsText" text="L">
      <formula>NOT(ISERROR(SEARCH("L",M390)))</formula>
    </cfRule>
    <cfRule type="containsText" dxfId="9349" priority="14901" operator="containsText" text="A">
      <formula>NOT(ISERROR(SEARCH("A",M390)))</formula>
    </cfRule>
    <cfRule type="containsText" dxfId="9348" priority="14902" operator="containsText" text="P">
      <formula>NOT(ISERROR(SEARCH("P",M390)))</formula>
    </cfRule>
  </conditionalFormatting>
  <conditionalFormatting sqref="M394">
    <cfRule type="containsText" dxfId="9347" priority="14867" operator="containsText" text="L">
      <formula>NOT(ISERROR(SEARCH("L",M394)))</formula>
    </cfRule>
    <cfRule type="containsText" dxfId="9346" priority="14868" operator="containsText" text="A">
      <formula>NOT(ISERROR(SEARCH("A",M394)))</formula>
    </cfRule>
    <cfRule type="containsText" dxfId="9345" priority="14869" operator="containsText" text="P">
      <formula>NOT(ISERROR(SEARCH("P",M394)))</formula>
    </cfRule>
  </conditionalFormatting>
  <conditionalFormatting sqref="Y391">
    <cfRule type="containsText" dxfId="9344" priority="14888" operator="containsText" text="L">
      <formula>NOT(ISERROR(SEARCH("L",Y391)))</formula>
    </cfRule>
    <cfRule type="containsText" dxfId="9343" priority="14889" operator="containsText" text="A">
      <formula>NOT(ISERROR(SEARCH("A",Y391)))</formula>
    </cfRule>
    <cfRule type="containsText" dxfId="9342" priority="14890" operator="containsText" text="P">
      <formula>NOT(ISERROR(SEARCH("P",Y391)))</formula>
    </cfRule>
  </conditionalFormatting>
  <conditionalFormatting sqref="Y392">
    <cfRule type="containsText" dxfId="9341" priority="14855" operator="containsText" text="L">
      <formula>NOT(ISERROR(SEARCH("L",Y392)))</formula>
    </cfRule>
    <cfRule type="containsText" dxfId="9340" priority="14856" operator="containsText" text="A">
      <formula>NOT(ISERROR(SEARCH("A",Y392)))</formula>
    </cfRule>
    <cfRule type="containsText" dxfId="9339" priority="14857" operator="containsText" text="P">
      <formula>NOT(ISERROR(SEARCH("P",Y392)))</formula>
    </cfRule>
  </conditionalFormatting>
  <conditionalFormatting sqref="M391">
    <cfRule type="containsText" dxfId="9338" priority="14882" operator="containsText" text="L">
      <formula>NOT(ISERROR(SEARCH("L",M391)))</formula>
    </cfRule>
    <cfRule type="containsText" dxfId="9337" priority="14883" operator="containsText" text="A">
      <formula>NOT(ISERROR(SEARCH("A",M391)))</formula>
    </cfRule>
    <cfRule type="containsText" dxfId="9336" priority="14884" operator="containsText" text="P">
      <formula>NOT(ISERROR(SEARCH("P",M391)))</formula>
    </cfRule>
  </conditionalFormatting>
  <conditionalFormatting sqref="M392:M393 M395 Y394:Y395">
    <cfRule type="containsText" dxfId="9335" priority="14873" operator="containsText" text="L">
      <formula>NOT(ISERROR(SEARCH("L",M392)))</formula>
    </cfRule>
    <cfRule type="containsText" dxfId="9334" priority="14874" operator="containsText" text="A">
      <formula>NOT(ISERROR(SEARCH("A",M392)))</formula>
    </cfRule>
    <cfRule type="containsText" dxfId="9333" priority="14875" operator="containsText" text="P">
      <formula>NOT(ISERROR(SEARCH("P",M392)))</formula>
    </cfRule>
  </conditionalFormatting>
  <conditionalFormatting sqref="Y393">
    <cfRule type="containsText" dxfId="9332" priority="14852" operator="containsText" text="L">
      <formula>NOT(ISERROR(SEARCH("L",Y393)))</formula>
    </cfRule>
    <cfRule type="containsText" dxfId="9331" priority="14853" operator="containsText" text="A">
      <formula>NOT(ISERROR(SEARCH("A",Y393)))</formula>
    </cfRule>
    <cfRule type="containsText" dxfId="9330" priority="14854" operator="containsText" text="P">
      <formula>NOT(ISERROR(SEARCH("P",Y393)))</formula>
    </cfRule>
  </conditionalFormatting>
  <conditionalFormatting sqref="Y396 M396">
    <cfRule type="containsText" dxfId="9329" priority="14849" operator="containsText" text="L">
      <formula>NOT(ISERROR(SEARCH("L",M396)))</formula>
    </cfRule>
    <cfRule type="containsText" dxfId="9328" priority="14850" operator="containsText" text="A">
      <formula>NOT(ISERROR(SEARCH("A",M396)))</formula>
    </cfRule>
    <cfRule type="containsText" dxfId="9327" priority="14851" operator="containsText" text="P">
      <formula>NOT(ISERROR(SEARCH("P",M396)))</formula>
    </cfRule>
  </conditionalFormatting>
  <conditionalFormatting sqref="Q397">
    <cfRule type="containsText" dxfId="9326" priority="14834" operator="containsText" text="L">
      <formula>NOT(ISERROR(SEARCH("L",Q397)))</formula>
    </cfRule>
    <cfRule type="containsText" dxfId="9325" priority="14835" operator="containsText" text="A">
      <formula>NOT(ISERROR(SEARCH("A",Q397)))</formula>
    </cfRule>
    <cfRule type="containsText" dxfId="9324" priority="14836" operator="containsText" text="P">
      <formula>NOT(ISERROR(SEARCH("P",Q397)))</formula>
    </cfRule>
  </conditionalFormatting>
  <conditionalFormatting sqref="Q404">
    <cfRule type="containsText" dxfId="9323" priority="14804" operator="containsText" text="L">
      <formula>NOT(ISERROR(SEARCH("L",Q404)))</formula>
    </cfRule>
    <cfRule type="containsText" dxfId="9322" priority="14805" operator="containsText" text="A">
      <formula>NOT(ISERROR(SEARCH("A",Q404)))</formula>
    </cfRule>
    <cfRule type="containsText" dxfId="9321" priority="14806" operator="containsText" text="P">
      <formula>NOT(ISERROR(SEARCH("P",Q404)))</formula>
    </cfRule>
  </conditionalFormatting>
  <conditionalFormatting sqref="AH355:AH357">
    <cfRule type="containsText" dxfId="9320" priority="14702" operator="containsText" text="L">
      <formula>NOT(ISERROR(SEARCH("L",AH355)))</formula>
    </cfRule>
    <cfRule type="containsText" dxfId="9319" priority="14703" operator="containsText" text="A">
      <formula>NOT(ISERROR(SEARCH("A",AH355)))</formula>
    </cfRule>
    <cfRule type="containsText" dxfId="9318" priority="14704" operator="containsText" text="P">
      <formula>NOT(ISERROR(SEARCH("P",AH355)))</formula>
    </cfRule>
  </conditionalFormatting>
  <conditionalFormatting sqref="AA355:AA357">
    <cfRule type="containsText" dxfId="9317" priority="14714" operator="containsText" text="L">
      <formula>NOT(ISERROR(SEARCH("L",AA355)))</formula>
    </cfRule>
    <cfRule type="containsText" dxfId="9316" priority="14715" operator="containsText" text="A">
      <formula>NOT(ISERROR(SEARCH("A",AA355)))</formula>
    </cfRule>
    <cfRule type="containsText" dxfId="9315" priority="14716" operator="containsText" text="P">
      <formula>NOT(ISERROR(SEARCH("P",AA355)))</formula>
    </cfRule>
  </conditionalFormatting>
  <conditionalFormatting sqref="P337">
    <cfRule type="containsText" dxfId="9314" priority="14609" operator="containsText" text="L">
      <formula>NOT(ISERROR(SEARCH("L",P337)))</formula>
    </cfRule>
    <cfRule type="containsText" dxfId="9313" priority="14610" operator="containsText" text="A">
      <formula>NOT(ISERROR(SEARCH("A",P337)))</formula>
    </cfRule>
    <cfRule type="containsText" dxfId="9312" priority="14611" operator="containsText" text="P">
      <formula>NOT(ISERROR(SEARCH("P",P337)))</formula>
    </cfRule>
  </conditionalFormatting>
  <conditionalFormatting sqref="W337">
    <cfRule type="containsText" dxfId="9311" priority="14603" operator="containsText" text="L">
      <formula>NOT(ISERROR(SEARCH("L",W337)))</formula>
    </cfRule>
    <cfRule type="containsText" dxfId="9310" priority="14604" operator="containsText" text="A">
      <formula>NOT(ISERROR(SEARCH("A",W337)))</formula>
    </cfRule>
    <cfRule type="containsText" dxfId="9309" priority="14605" operator="containsText" text="P">
      <formula>NOT(ISERROR(SEARCH("P",W337)))</formula>
    </cfRule>
  </conditionalFormatting>
  <conditionalFormatting sqref="K337">
    <cfRule type="containsText" dxfId="9308" priority="14600" operator="containsText" text="L">
      <formula>NOT(ISERROR(SEARCH("L",K337)))</formula>
    </cfRule>
    <cfRule type="containsText" dxfId="9307" priority="14601" operator="containsText" text="A">
      <formula>NOT(ISERROR(SEARCH("A",K337)))</formula>
    </cfRule>
    <cfRule type="containsText" dxfId="9306" priority="14602" operator="containsText" text="P">
      <formula>NOT(ISERROR(SEARCH("P",K337)))</formula>
    </cfRule>
  </conditionalFormatting>
  <conditionalFormatting sqref="AA301">
    <cfRule type="containsText" dxfId="9305" priority="14513" operator="containsText" text="L">
      <formula>NOT(ISERROR(SEARCH("L",AA301)))</formula>
    </cfRule>
    <cfRule type="containsText" dxfId="9304" priority="14514" operator="containsText" text="A">
      <formula>NOT(ISERROR(SEARCH("A",AA301)))</formula>
    </cfRule>
    <cfRule type="containsText" dxfId="9303" priority="14515" operator="containsText" text="P">
      <formula>NOT(ISERROR(SEARCH("P",AA301)))</formula>
    </cfRule>
  </conditionalFormatting>
  <conditionalFormatting sqref="R337">
    <cfRule type="containsText" dxfId="9302" priority="14594" operator="containsText" text="L">
      <formula>NOT(ISERROR(SEARCH("L",R337)))</formula>
    </cfRule>
    <cfRule type="containsText" dxfId="9301" priority="14595" operator="containsText" text="A">
      <formula>NOT(ISERROR(SEARCH("A",R337)))</formula>
    </cfRule>
    <cfRule type="containsText" dxfId="9300" priority="14596" operator="containsText" text="P">
      <formula>NOT(ISERROR(SEARCH("P",R337)))</formula>
    </cfRule>
  </conditionalFormatting>
  <conditionalFormatting sqref="AA310">
    <cfRule type="containsText" dxfId="9299" priority="14489" operator="containsText" text="L">
      <formula>NOT(ISERROR(SEARCH("L",AA310)))</formula>
    </cfRule>
    <cfRule type="containsText" dxfId="9298" priority="14490" operator="containsText" text="A">
      <formula>NOT(ISERROR(SEARCH("A",AA310)))</formula>
    </cfRule>
    <cfRule type="containsText" dxfId="9297" priority="14491" operator="containsText" text="P">
      <formula>NOT(ISERROR(SEARCH("P",AA310)))</formula>
    </cfRule>
  </conditionalFormatting>
  <conditionalFormatting sqref="AH358:AH359 AH361">
    <cfRule type="containsText" dxfId="9296" priority="14534" operator="containsText" text="L">
      <formula>NOT(ISERROR(SEARCH("L",AH358)))</formula>
    </cfRule>
    <cfRule type="containsText" dxfId="9295" priority="14535" operator="containsText" text="A">
      <formula>NOT(ISERROR(SEARCH("A",AH358)))</formula>
    </cfRule>
    <cfRule type="containsText" dxfId="9294" priority="14536" operator="containsText" text="P">
      <formula>NOT(ISERROR(SEARCH("P",AH358)))</formula>
    </cfRule>
  </conditionalFormatting>
  <conditionalFormatting sqref="AA358:AA361">
    <cfRule type="containsText" dxfId="9293" priority="14549" operator="containsText" text="L">
      <formula>NOT(ISERROR(SEARCH("L",AA358)))</formula>
    </cfRule>
    <cfRule type="containsText" dxfId="9292" priority="14550" operator="containsText" text="A">
      <formula>NOT(ISERROR(SEARCH("A",AA358)))</formula>
    </cfRule>
    <cfRule type="containsText" dxfId="9291" priority="14551" operator="containsText" text="P">
      <formula>NOT(ISERROR(SEARCH("P",AA358)))</formula>
    </cfRule>
  </conditionalFormatting>
  <conditionalFormatting sqref="AA303 AA308 AA311:AA314">
    <cfRule type="containsText" dxfId="9290" priority="14516" operator="containsText" text="L">
      <formula>NOT(ISERROR(SEARCH("L",AA303)))</formula>
    </cfRule>
    <cfRule type="containsText" dxfId="9289" priority="14517" operator="containsText" text="A">
      <formula>NOT(ISERROR(SEARCH("A",AA303)))</formula>
    </cfRule>
    <cfRule type="containsText" dxfId="9288" priority="14518" operator="containsText" text="P">
      <formula>NOT(ISERROR(SEARCH("P",AA303)))</formula>
    </cfRule>
  </conditionalFormatting>
  <conditionalFormatting sqref="AH360">
    <cfRule type="containsText" dxfId="9287" priority="14531" operator="containsText" text="L">
      <formula>NOT(ISERROR(SEARCH("L",AH360)))</formula>
    </cfRule>
    <cfRule type="containsText" dxfId="9286" priority="14532" operator="containsText" text="A">
      <formula>NOT(ISERROR(SEARCH("A",AH360)))</formula>
    </cfRule>
    <cfRule type="containsText" dxfId="9285" priority="14533" operator="containsText" text="P">
      <formula>NOT(ISERROR(SEARCH("P",AH360)))</formula>
    </cfRule>
  </conditionalFormatting>
  <conditionalFormatting sqref="AA302">
    <cfRule type="containsText" dxfId="9284" priority="14510" operator="containsText" text="L">
      <formula>NOT(ISERROR(SEARCH("L",AA302)))</formula>
    </cfRule>
    <cfRule type="containsText" dxfId="9283" priority="14511" operator="containsText" text="A">
      <formula>NOT(ISERROR(SEARCH("A",AA302)))</formula>
    </cfRule>
    <cfRule type="containsText" dxfId="9282" priority="14512" operator="containsText" text="P">
      <formula>NOT(ISERROR(SEARCH("P",AA302)))</formula>
    </cfRule>
  </conditionalFormatting>
  <conditionalFormatting sqref="AA304">
    <cfRule type="containsText" dxfId="9281" priority="14507" operator="containsText" text="L">
      <formula>NOT(ISERROR(SEARCH("L",AA304)))</formula>
    </cfRule>
    <cfRule type="containsText" dxfId="9280" priority="14508" operator="containsText" text="A">
      <formula>NOT(ISERROR(SEARCH("A",AA304)))</formula>
    </cfRule>
    <cfRule type="containsText" dxfId="9279" priority="14509" operator="containsText" text="P">
      <formula>NOT(ISERROR(SEARCH("P",AA304)))</formula>
    </cfRule>
  </conditionalFormatting>
  <conditionalFormatting sqref="AA305">
    <cfRule type="containsText" dxfId="9278" priority="14504" operator="containsText" text="L">
      <formula>NOT(ISERROR(SEARCH("L",AA305)))</formula>
    </cfRule>
    <cfRule type="containsText" dxfId="9277" priority="14505" operator="containsText" text="A">
      <formula>NOT(ISERROR(SEARCH("A",AA305)))</formula>
    </cfRule>
    <cfRule type="containsText" dxfId="9276" priority="14506" operator="containsText" text="P">
      <formula>NOT(ISERROR(SEARCH("P",AA305)))</formula>
    </cfRule>
  </conditionalFormatting>
  <conditionalFormatting sqref="AA306">
    <cfRule type="containsText" dxfId="9275" priority="14498" operator="containsText" text="L">
      <formula>NOT(ISERROR(SEARCH("L",AA306)))</formula>
    </cfRule>
    <cfRule type="containsText" dxfId="9274" priority="14499" operator="containsText" text="A">
      <formula>NOT(ISERROR(SEARCH("A",AA306)))</formula>
    </cfRule>
    <cfRule type="containsText" dxfId="9273" priority="14500" operator="containsText" text="P">
      <formula>NOT(ISERROR(SEARCH("P",AA306)))</formula>
    </cfRule>
  </conditionalFormatting>
  <conditionalFormatting sqref="AA307">
    <cfRule type="containsText" dxfId="9272" priority="14495" operator="containsText" text="L">
      <formula>NOT(ISERROR(SEARCH("L",AA307)))</formula>
    </cfRule>
    <cfRule type="containsText" dxfId="9271" priority="14496" operator="containsText" text="A">
      <formula>NOT(ISERROR(SEARCH("A",AA307)))</formula>
    </cfRule>
    <cfRule type="containsText" dxfId="9270" priority="14497" operator="containsText" text="P">
      <formula>NOT(ISERROR(SEARCH("P",AA307)))</formula>
    </cfRule>
  </conditionalFormatting>
  <conditionalFormatting sqref="AA309">
    <cfRule type="containsText" dxfId="9269" priority="14492" operator="containsText" text="L">
      <formula>NOT(ISERROR(SEARCH("L",AA309)))</formula>
    </cfRule>
    <cfRule type="containsText" dxfId="9268" priority="14493" operator="containsText" text="A">
      <formula>NOT(ISERROR(SEARCH("A",AA309)))</formula>
    </cfRule>
    <cfRule type="containsText" dxfId="9267" priority="14494" operator="containsText" text="P">
      <formula>NOT(ISERROR(SEARCH("P",AA309)))</formula>
    </cfRule>
  </conditionalFormatting>
  <conditionalFormatting sqref="K354">
    <cfRule type="containsText" dxfId="9266" priority="14396" operator="containsText" text="L">
      <formula>NOT(ISERROR(SEARCH("L",K354)))</formula>
    </cfRule>
    <cfRule type="containsText" dxfId="9265" priority="14397" operator="containsText" text="A">
      <formula>NOT(ISERROR(SEARCH("A",K354)))</formula>
    </cfRule>
    <cfRule type="containsText" dxfId="9264" priority="14398" operator="containsText" text="P">
      <formula>NOT(ISERROR(SEARCH("P",K354)))</formula>
    </cfRule>
  </conditionalFormatting>
  <conditionalFormatting sqref="R354">
    <cfRule type="containsText" dxfId="9263" priority="14402" operator="containsText" text="L">
      <formula>NOT(ISERROR(SEARCH("L",R354)))</formula>
    </cfRule>
    <cfRule type="containsText" dxfId="9262" priority="14403" operator="containsText" text="A">
      <formula>NOT(ISERROR(SEARCH("A",R354)))</formula>
    </cfRule>
    <cfRule type="containsText" dxfId="9261" priority="14404" operator="containsText" text="P">
      <formula>NOT(ISERROR(SEARCH("P",R354)))</formula>
    </cfRule>
  </conditionalFormatting>
  <conditionalFormatting sqref="Y354">
    <cfRule type="containsText" dxfId="9260" priority="14393" operator="containsText" text="L">
      <formula>NOT(ISERROR(SEARCH("L",Y354)))</formula>
    </cfRule>
    <cfRule type="containsText" dxfId="9259" priority="14394" operator="containsText" text="A">
      <formula>NOT(ISERROR(SEARCH("A",Y354)))</formula>
    </cfRule>
    <cfRule type="containsText" dxfId="9258" priority="14395" operator="containsText" text="P">
      <formula>NOT(ISERROR(SEARCH("P",Y354)))</formula>
    </cfRule>
  </conditionalFormatting>
  <conditionalFormatting sqref="AB437 AD437">
    <cfRule type="containsText" dxfId="9257" priority="14387" operator="containsText" text="L">
      <formula>NOT(ISERROR(SEARCH("L",AB437)))</formula>
    </cfRule>
    <cfRule type="containsText" dxfId="9256" priority="14388" operator="containsText" text="A">
      <formula>NOT(ISERROR(SEARCH("A",AB437)))</formula>
    </cfRule>
    <cfRule type="containsText" dxfId="9255" priority="14389" operator="containsText" text="P">
      <formula>NOT(ISERROR(SEARCH("P",AB437)))</formula>
    </cfRule>
  </conditionalFormatting>
  <conditionalFormatting sqref="AJ469 AJ471 AJ473">
    <cfRule type="containsText" dxfId="9254" priority="14171" operator="containsText" text="L">
      <formula>NOT(ISERROR(SEARCH("L",AJ469)))</formula>
    </cfRule>
    <cfRule type="containsText" dxfId="9253" priority="14172" operator="containsText" text="A">
      <formula>NOT(ISERROR(SEARCH("A",AJ469)))</formula>
    </cfRule>
    <cfRule type="containsText" dxfId="9252" priority="14173" operator="containsText" text="P">
      <formula>NOT(ISERROR(SEARCH("P",AJ469)))</formula>
    </cfRule>
  </conditionalFormatting>
  <conditionalFormatting sqref="AJ470">
    <cfRule type="containsText" dxfId="9251" priority="14153" operator="containsText" text="L">
      <formula>NOT(ISERROR(SEARCH("L",AJ470)))</formula>
    </cfRule>
    <cfRule type="containsText" dxfId="9250" priority="14154" operator="containsText" text="A">
      <formula>NOT(ISERROR(SEARCH("A",AJ470)))</formula>
    </cfRule>
    <cfRule type="containsText" dxfId="9249" priority="14155" operator="containsText" text="P">
      <formula>NOT(ISERROR(SEARCH("P",AJ470)))</formula>
    </cfRule>
  </conditionalFormatting>
  <conditionalFormatting sqref="AJ472">
    <cfRule type="containsText" dxfId="9248" priority="14141" operator="containsText" text="L">
      <formula>NOT(ISERROR(SEARCH("L",AJ472)))</formula>
    </cfRule>
    <cfRule type="containsText" dxfId="9247" priority="14142" operator="containsText" text="A">
      <formula>NOT(ISERROR(SEARCH("A",AJ472)))</formula>
    </cfRule>
    <cfRule type="containsText" dxfId="9246" priority="14143" operator="containsText" text="P">
      <formula>NOT(ISERROR(SEARCH("P",AJ472)))</formula>
    </cfRule>
  </conditionalFormatting>
  <conditionalFormatting sqref="AJ405 AJ407 AJ411 AJ413">
    <cfRule type="containsText" dxfId="9245" priority="14087" operator="containsText" text="L">
      <formula>NOT(ISERROR(SEARCH("L",AJ405)))</formula>
    </cfRule>
    <cfRule type="containsText" dxfId="9244" priority="14088" operator="containsText" text="A">
      <formula>NOT(ISERROR(SEARCH("A",AJ405)))</formula>
    </cfRule>
    <cfRule type="containsText" dxfId="9243" priority="14089" operator="containsText" text="P">
      <formula>NOT(ISERROR(SEARCH("P",AJ405)))</formula>
    </cfRule>
  </conditionalFormatting>
  <conditionalFormatting sqref="AJ406">
    <cfRule type="containsText" dxfId="9242" priority="14084" operator="containsText" text="L">
      <formula>NOT(ISERROR(SEARCH("L",AJ406)))</formula>
    </cfRule>
    <cfRule type="containsText" dxfId="9241" priority="14085" operator="containsText" text="A">
      <formula>NOT(ISERROR(SEARCH("A",AJ406)))</formula>
    </cfRule>
    <cfRule type="containsText" dxfId="9240" priority="14086" operator="containsText" text="P">
      <formula>NOT(ISERROR(SEARCH("P",AJ406)))</formula>
    </cfRule>
  </conditionalFormatting>
  <conditionalFormatting sqref="AJ408">
    <cfRule type="containsText" dxfId="9239" priority="14081" operator="containsText" text="L">
      <formula>NOT(ISERROR(SEARCH("L",AJ408)))</formula>
    </cfRule>
    <cfRule type="containsText" dxfId="9238" priority="14082" operator="containsText" text="A">
      <formula>NOT(ISERROR(SEARCH("A",AJ408)))</formula>
    </cfRule>
    <cfRule type="containsText" dxfId="9237" priority="14083" operator="containsText" text="P">
      <formula>NOT(ISERROR(SEARCH("P",AJ408)))</formula>
    </cfRule>
  </conditionalFormatting>
  <conditionalFormatting sqref="AJ409">
    <cfRule type="containsText" dxfId="9236" priority="14078" operator="containsText" text="L">
      <formula>NOT(ISERROR(SEARCH("L",AJ409)))</formula>
    </cfRule>
    <cfRule type="containsText" dxfId="9235" priority="14079" operator="containsText" text="A">
      <formula>NOT(ISERROR(SEARCH("A",AJ409)))</formula>
    </cfRule>
    <cfRule type="containsText" dxfId="9234" priority="14080" operator="containsText" text="P">
      <formula>NOT(ISERROR(SEARCH("P",AJ409)))</formula>
    </cfRule>
  </conditionalFormatting>
  <conditionalFormatting sqref="AJ410">
    <cfRule type="containsText" dxfId="9233" priority="14075" operator="containsText" text="L">
      <formula>NOT(ISERROR(SEARCH("L",AJ410)))</formula>
    </cfRule>
    <cfRule type="containsText" dxfId="9232" priority="14076" operator="containsText" text="A">
      <formula>NOT(ISERROR(SEARCH("A",AJ410)))</formula>
    </cfRule>
    <cfRule type="containsText" dxfId="9231" priority="14077" operator="containsText" text="P">
      <formula>NOT(ISERROR(SEARCH("P",AJ410)))</formula>
    </cfRule>
  </conditionalFormatting>
  <conditionalFormatting sqref="AJ412">
    <cfRule type="containsText" dxfId="9230" priority="14069" operator="containsText" text="L">
      <formula>NOT(ISERROR(SEARCH("L",AJ412)))</formula>
    </cfRule>
    <cfRule type="containsText" dxfId="9229" priority="14070" operator="containsText" text="A">
      <formula>NOT(ISERROR(SEARCH("A",AJ412)))</formula>
    </cfRule>
    <cfRule type="containsText" dxfId="9228" priority="14071" operator="containsText" text="P">
      <formula>NOT(ISERROR(SEARCH("P",AJ412)))</formula>
    </cfRule>
  </conditionalFormatting>
  <conditionalFormatting sqref="Z108 AB108 AG108">
    <cfRule type="containsText" dxfId="9227" priority="14004" operator="containsText" text="L">
      <formula>NOT(ISERROR(SEARCH("L",Z108)))</formula>
    </cfRule>
    <cfRule type="containsText" dxfId="9226" priority="14005" operator="containsText" text="A">
      <formula>NOT(ISERROR(SEARCH("A",Z108)))</formula>
    </cfRule>
    <cfRule type="containsText" dxfId="9225" priority="14006" operator="containsText" text="P">
      <formula>NOT(ISERROR(SEARCH("P",Z108)))</formula>
    </cfRule>
  </conditionalFormatting>
  <conditionalFormatting sqref="S551:S554">
    <cfRule type="containsText" dxfId="9224" priority="13980" operator="containsText" text="L">
      <formula>NOT(ISERROR(SEARCH("L",S551)))</formula>
    </cfRule>
    <cfRule type="containsText" dxfId="9223" priority="13981" operator="containsText" text="A">
      <formula>NOT(ISERROR(SEARCH("A",S551)))</formula>
    </cfRule>
    <cfRule type="containsText" dxfId="9222" priority="13982" operator="containsText" text="P">
      <formula>NOT(ISERROR(SEARCH("P",S551)))</formula>
    </cfRule>
  </conditionalFormatting>
  <conditionalFormatting sqref="Z551:Z554">
    <cfRule type="containsText" dxfId="9221" priority="13971" operator="containsText" text="L">
      <formula>NOT(ISERROR(SEARCH("L",Z551)))</formula>
    </cfRule>
    <cfRule type="containsText" dxfId="9220" priority="13972" operator="containsText" text="A">
      <formula>NOT(ISERROR(SEARCH("A",Z551)))</formula>
    </cfRule>
    <cfRule type="containsText" dxfId="9219" priority="13973" operator="containsText" text="P">
      <formula>NOT(ISERROR(SEARCH("P",Z551)))</formula>
    </cfRule>
  </conditionalFormatting>
  <conditionalFormatting sqref="Z550">
    <cfRule type="containsText" dxfId="9218" priority="13959" operator="containsText" text="L">
      <formula>NOT(ISERROR(SEARCH("L",Z550)))</formula>
    </cfRule>
    <cfRule type="containsText" dxfId="9217" priority="13960" operator="containsText" text="A">
      <formula>NOT(ISERROR(SEARCH("A",Z550)))</formula>
    </cfRule>
    <cfRule type="containsText" dxfId="9216" priority="13961" operator="containsText" text="P">
      <formula>NOT(ISERROR(SEARCH("P",Z550)))</formula>
    </cfRule>
  </conditionalFormatting>
  <conditionalFormatting sqref="AC545:AC550">
    <cfRule type="containsText" dxfId="9215" priority="13953" operator="containsText" text="L">
      <formula>NOT(ISERROR(SEARCH("L",AC545)))</formula>
    </cfRule>
    <cfRule type="containsText" dxfId="9214" priority="13954" operator="containsText" text="A">
      <formula>NOT(ISERROR(SEARCH("A",AC545)))</formula>
    </cfRule>
    <cfRule type="containsText" dxfId="9213" priority="13955" operator="containsText" text="P">
      <formula>NOT(ISERROR(SEARCH("P",AC545)))</formula>
    </cfRule>
  </conditionalFormatting>
  <conditionalFormatting sqref="AJ545:AJ549">
    <cfRule type="containsText" dxfId="9212" priority="13947" operator="containsText" text="L">
      <formula>NOT(ISERROR(SEARCH("L",AJ545)))</formula>
    </cfRule>
    <cfRule type="containsText" dxfId="9211" priority="13948" operator="containsText" text="A">
      <formula>NOT(ISERROR(SEARCH("A",AJ545)))</formula>
    </cfRule>
    <cfRule type="containsText" dxfId="9210" priority="13949" operator="containsText" text="P">
      <formula>NOT(ISERROR(SEARCH("P",AJ545)))</formula>
    </cfRule>
  </conditionalFormatting>
  <conditionalFormatting sqref="L610">
    <cfRule type="containsText" dxfId="9209" priority="13944" operator="containsText" text="L">
      <formula>NOT(ISERROR(SEARCH("L",L610)))</formula>
    </cfRule>
    <cfRule type="containsText" dxfId="9208" priority="13945" operator="containsText" text="A">
      <formula>NOT(ISERROR(SEARCH("A",L610)))</formula>
    </cfRule>
    <cfRule type="containsText" dxfId="9207" priority="13946" operator="containsText" text="P">
      <formula>NOT(ISERROR(SEARCH("P",L610)))</formula>
    </cfRule>
  </conditionalFormatting>
  <conditionalFormatting sqref="V610">
    <cfRule type="containsText" dxfId="9206" priority="13869" operator="containsText" text="L">
      <formula>NOT(ISERROR(SEARCH("L",V610)))</formula>
    </cfRule>
    <cfRule type="containsText" dxfId="9205" priority="13870" operator="containsText" text="A">
      <formula>NOT(ISERROR(SEARCH("A",V610)))</formula>
    </cfRule>
    <cfRule type="containsText" dxfId="9204" priority="13871" operator="containsText" text="P">
      <formula>NOT(ISERROR(SEARCH("P",V610)))</formula>
    </cfRule>
  </conditionalFormatting>
  <conditionalFormatting sqref="V613">
    <cfRule type="containsText" dxfId="9203" priority="13866" operator="containsText" text="L">
      <formula>NOT(ISERROR(SEARCH("L",V613)))</formula>
    </cfRule>
    <cfRule type="containsText" dxfId="9202" priority="13867" operator="containsText" text="A">
      <formula>NOT(ISERROR(SEARCH("A",V613)))</formula>
    </cfRule>
    <cfRule type="containsText" dxfId="9201" priority="13868" operator="containsText" text="P">
      <formula>NOT(ISERROR(SEARCH("P",V613)))</formula>
    </cfRule>
  </conditionalFormatting>
  <conditionalFormatting sqref="V615">
    <cfRule type="containsText" dxfId="9200" priority="13863" operator="containsText" text="L">
      <formula>NOT(ISERROR(SEARCH("L",V615)))</formula>
    </cfRule>
    <cfRule type="containsText" dxfId="9199" priority="13864" operator="containsText" text="A">
      <formula>NOT(ISERROR(SEARCH("A",V615)))</formula>
    </cfRule>
    <cfRule type="containsText" dxfId="9198" priority="13865" operator="containsText" text="P">
      <formula>NOT(ISERROR(SEARCH("P",V615)))</formula>
    </cfRule>
  </conditionalFormatting>
  <conditionalFormatting sqref="V611">
    <cfRule type="containsText" dxfId="9197" priority="13860" operator="containsText" text="L">
      <formula>NOT(ISERROR(SEARCH("L",V611)))</formula>
    </cfRule>
    <cfRule type="containsText" dxfId="9196" priority="13861" operator="containsText" text="A">
      <formula>NOT(ISERROR(SEARCH("A",V611)))</formula>
    </cfRule>
    <cfRule type="containsText" dxfId="9195" priority="13862" operator="containsText" text="P">
      <formula>NOT(ISERROR(SEARCH("P",V611)))</formula>
    </cfRule>
  </conditionalFormatting>
  <conditionalFormatting sqref="V612">
    <cfRule type="containsText" dxfId="9194" priority="13857" operator="containsText" text="L">
      <formula>NOT(ISERROR(SEARCH("L",V612)))</formula>
    </cfRule>
    <cfRule type="containsText" dxfId="9193" priority="13858" operator="containsText" text="A">
      <formula>NOT(ISERROR(SEARCH("A",V612)))</formula>
    </cfRule>
    <cfRule type="containsText" dxfId="9192" priority="13859" operator="containsText" text="P">
      <formula>NOT(ISERROR(SEARCH("P",V612)))</formula>
    </cfRule>
  </conditionalFormatting>
  <conditionalFormatting sqref="V614">
    <cfRule type="containsText" dxfId="9191" priority="13854" operator="containsText" text="L">
      <formula>NOT(ISERROR(SEARCH("L",V614)))</formula>
    </cfRule>
    <cfRule type="containsText" dxfId="9190" priority="13855" operator="containsText" text="A">
      <formula>NOT(ISERROR(SEARCH("A",V614)))</formula>
    </cfRule>
    <cfRule type="containsText" dxfId="9189" priority="13856" operator="containsText" text="P">
      <formula>NOT(ISERROR(SEARCH("P",V614)))</formula>
    </cfRule>
  </conditionalFormatting>
  <conditionalFormatting sqref="V926">
    <cfRule type="containsText" dxfId="9188" priority="13797" operator="containsText" text="L">
      <formula>NOT(ISERROR(SEARCH("L",V926)))</formula>
    </cfRule>
    <cfRule type="containsText" dxfId="9187" priority="13798" operator="containsText" text="A">
      <formula>NOT(ISERROR(SEARCH("A",V926)))</formula>
    </cfRule>
    <cfRule type="containsText" dxfId="9186" priority="13799" operator="containsText" text="P">
      <formula>NOT(ISERROR(SEARCH("P",V926)))</formula>
    </cfRule>
  </conditionalFormatting>
  <conditionalFormatting sqref="AB927 AF927">
    <cfRule type="containsText" dxfId="9185" priority="13794" operator="containsText" text="L">
      <formula>NOT(ISERROR(SEARCH("L",AB927)))</formula>
    </cfRule>
    <cfRule type="containsText" dxfId="9184" priority="13795" operator="containsText" text="A">
      <formula>NOT(ISERROR(SEARCH("A",AB927)))</formula>
    </cfRule>
    <cfRule type="containsText" dxfId="9183" priority="13796" operator="containsText" text="P">
      <formula>NOT(ISERROR(SEARCH("P",AB927)))</formula>
    </cfRule>
  </conditionalFormatting>
  <conditionalFormatting sqref="V927:V932">
    <cfRule type="containsText" dxfId="9182" priority="13791" operator="containsText" text="L">
      <formula>NOT(ISERROR(SEARCH("L",V927)))</formula>
    </cfRule>
    <cfRule type="containsText" dxfId="9181" priority="13792" operator="containsText" text="A">
      <formula>NOT(ISERROR(SEARCH("A",V927)))</formula>
    </cfRule>
    <cfRule type="containsText" dxfId="9180" priority="13793" operator="containsText" text="P">
      <formula>NOT(ISERROR(SEARCH("P",V927)))</formula>
    </cfRule>
  </conditionalFormatting>
  <conditionalFormatting sqref="V928 AB928 AF928">
    <cfRule type="containsText" dxfId="9179" priority="13788" operator="containsText" text="L">
      <formula>NOT(ISERROR(SEARCH("L",V928)))</formula>
    </cfRule>
    <cfRule type="containsText" dxfId="9178" priority="13789" operator="containsText" text="A">
      <formula>NOT(ISERROR(SEARCH("A",V928)))</formula>
    </cfRule>
    <cfRule type="containsText" dxfId="9177" priority="13790" operator="containsText" text="P">
      <formula>NOT(ISERROR(SEARCH("P",V928)))</formula>
    </cfRule>
  </conditionalFormatting>
  <conditionalFormatting sqref="L933:M933 AF934:AG935 M933:M943">
    <cfRule type="containsText" dxfId="9176" priority="13785" operator="containsText" text="L">
      <formula>NOT(ISERROR(SEARCH("L",L933)))</formula>
    </cfRule>
    <cfRule type="containsText" dxfId="9175" priority="13786" operator="containsText" text="A">
      <formula>NOT(ISERROR(SEARCH("A",L933)))</formula>
    </cfRule>
    <cfRule type="containsText" dxfId="9174" priority="13787" operator="containsText" text="P">
      <formula>NOT(ISERROR(SEARCH("P",L933)))</formula>
    </cfRule>
  </conditionalFormatting>
  <conditionalFormatting sqref="L922:L925">
    <cfRule type="containsText" dxfId="9173" priority="13782" operator="containsText" text="L">
      <formula>NOT(ISERROR(SEARCH("L",L922)))</formula>
    </cfRule>
    <cfRule type="containsText" dxfId="9172" priority="13783" operator="containsText" text="A">
      <formula>NOT(ISERROR(SEARCH("A",L922)))</formula>
    </cfRule>
    <cfRule type="containsText" dxfId="9171" priority="13784" operator="containsText" text="P">
      <formula>NOT(ISERROR(SEARCH("P",L922)))</formula>
    </cfRule>
  </conditionalFormatting>
  <conditionalFormatting sqref="O922:O925">
    <cfRule type="containsText" dxfId="9170" priority="13779" operator="containsText" text="L">
      <formula>NOT(ISERROR(SEARCH("L",O922)))</formula>
    </cfRule>
    <cfRule type="containsText" dxfId="9169" priority="13780" operator="containsText" text="A">
      <formula>NOT(ISERROR(SEARCH("A",O922)))</formula>
    </cfRule>
    <cfRule type="containsText" dxfId="9168" priority="13781" operator="containsText" text="P">
      <formula>NOT(ISERROR(SEARCH("P",O922)))</formula>
    </cfRule>
  </conditionalFormatting>
  <conditionalFormatting sqref="AC922:AC925">
    <cfRule type="containsText" dxfId="9167" priority="13761" operator="containsText" text="L">
      <formula>NOT(ISERROR(SEARCH("L",AC922)))</formula>
    </cfRule>
    <cfRule type="containsText" dxfId="9166" priority="13762" operator="containsText" text="A">
      <formula>NOT(ISERROR(SEARCH("A",AC922)))</formula>
    </cfRule>
    <cfRule type="containsText" dxfId="9165" priority="13763" operator="containsText" text="P">
      <formula>NOT(ISERROR(SEARCH("P",AC922)))</formula>
    </cfRule>
  </conditionalFormatting>
  <conditionalFormatting sqref="L668:L669">
    <cfRule type="containsText" dxfId="9164" priority="13758" operator="containsText" text="L">
      <formula>NOT(ISERROR(SEARCH("L",L668)))</formula>
    </cfRule>
    <cfRule type="containsText" dxfId="9163" priority="13759" operator="containsText" text="A">
      <formula>NOT(ISERROR(SEARCH("A",L668)))</formula>
    </cfRule>
    <cfRule type="containsText" dxfId="9162" priority="13760" operator="containsText" text="P">
      <formula>NOT(ISERROR(SEARCH("P",L668)))</formula>
    </cfRule>
  </conditionalFormatting>
  <conditionalFormatting sqref="L983:L985">
    <cfRule type="containsText" dxfId="9161" priority="13746" operator="containsText" text="L">
      <formula>NOT(ISERROR(SEARCH("L",L983)))</formula>
    </cfRule>
    <cfRule type="containsText" dxfId="9160" priority="13747" operator="containsText" text="A">
      <formula>NOT(ISERROR(SEARCH("A",L983)))</formula>
    </cfRule>
    <cfRule type="containsText" dxfId="9159" priority="13748" operator="containsText" text="P">
      <formula>NOT(ISERROR(SEARCH("P",L983)))</formula>
    </cfRule>
  </conditionalFormatting>
  <conditionalFormatting sqref="L687">
    <cfRule type="containsText" dxfId="9158" priority="13743" operator="containsText" text="L">
      <formula>NOT(ISERROR(SEARCH("L",L687)))</formula>
    </cfRule>
    <cfRule type="containsText" dxfId="9157" priority="13744" operator="containsText" text="A">
      <formula>NOT(ISERROR(SEARCH("A",L687)))</formula>
    </cfRule>
    <cfRule type="containsText" dxfId="9156" priority="13745" operator="containsText" text="P">
      <formula>NOT(ISERROR(SEARCH("P",L687)))</formula>
    </cfRule>
  </conditionalFormatting>
  <conditionalFormatting sqref="L661:L663">
    <cfRule type="containsText" dxfId="9155" priority="13740" operator="containsText" text="L">
      <formula>NOT(ISERROR(SEARCH("L",L661)))</formula>
    </cfRule>
    <cfRule type="containsText" dxfId="9154" priority="13741" operator="containsText" text="A">
      <formula>NOT(ISERROR(SEARCH("A",L661)))</formula>
    </cfRule>
    <cfRule type="containsText" dxfId="9153" priority="13742" operator="containsText" text="P">
      <formula>NOT(ISERROR(SEARCH("P",L661)))</formula>
    </cfRule>
  </conditionalFormatting>
  <conditionalFormatting sqref="L802:L810 L824">
    <cfRule type="containsText" dxfId="9152" priority="13737" operator="containsText" text="L">
      <formula>NOT(ISERROR(SEARCH("L",L802)))</formula>
    </cfRule>
    <cfRule type="containsText" dxfId="9151" priority="13738" operator="containsText" text="A">
      <formula>NOT(ISERROR(SEARCH("A",L802)))</formula>
    </cfRule>
    <cfRule type="containsText" dxfId="9150" priority="13739" operator="containsText" text="P">
      <formula>NOT(ISERROR(SEARCH("P",L802)))</formula>
    </cfRule>
  </conditionalFormatting>
  <conditionalFormatting sqref="L605:L610">
    <cfRule type="containsText" dxfId="9149" priority="13698" operator="containsText" text="L">
      <formula>NOT(ISERROR(SEARCH("L",L605)))</formula>
    </cfRule>
    <cfRule type="containsText" dxfId="9148" priority="13699" operator="containsText" text="A">
      <formula>NOT(ISERROR(SEARCH("A",L605)))</formula>
    </cfRule>
    <cfRule type="containsText" dxfId="9147" priority="13700" operator="containsText" text="P">
      <formula>NOT(ISERROR(SEARCH("P",L605)))</formula>
    </cfRule>
  </conditionalFormatting>
  <conditionalFormatting sqref="L590">
    <cfRule type="containsText" dxfId="9146" priority="13695" operator="containsText" text="L">
      <formula>NOT(ISERROR(SEARCH("L",L590)))</formula>
    </cfRule>
    <cfRule type="containsText" dxfId="9145" priority="13696" operator="containsText" text="A">
      <formula>NOT(ISERROR(SEARCH("A",L590)))</formula>
    </cfRule>
    <cfRule type="containsText" dxfId="9144" priority="13697" operator="containsText" text="P">
      <formula>NOT(ISERROR(SEARCH("P",L590)))</formula>
    </cfRule>
  </conditionalFormatting>
  <conditionalFormatting sqref="L605:L610">
    <cfRule type="containsText" dxfId="9143" priority="13692" operator="containsText" text="L">
      <formula>NOT(ISERROR(SEARCH("L",L605)))</formula>
    </cfRule>
    <cfRule type="containsText" dxfId="9142" priority="13693" operator="containsText" text="A">
      <formula>NOT(ISERROR(SEARCH("A",L605)))</formula>
    </cfRule>
    <cfRule type="containsText" dxfId="9141" priority="13694" operator="containsText" text="P">
      <formula>NOT(ISERROR(SEARCH("P",L605)))</formula>
    </cfRule>
  </conditionalFormatting>
  <conditionalFormatting sqref="AK108">
    <cfRule type="containsText" dxfId="9140" priority="13569" operator="containsText" text="L">
      <formula>NOT(ISERROR(SEARCH("L",AK108)))</formula>
    </cfRule>
    <cfRule type="containsText" dxfId="9139" priority="13570" operator="containsText" text="A">
      <formula>NOT(ISERROR(SEARCH("A",AK108)))</formula>
    </cfRule>
    <cfRule type="containsText" dxfId="9138" priority="13571" operator="containsText" text="P">
      <formula>NOT(ISERROR(SEARCH("P",AK108)))</formula>
    </cfRule>
  </conditionalFormatting>
  <conditionalFormatting sqref="AK373">
    <cfRule type="containsText" dxfId="9137" priority="13521" operator="containsText" text="L">
      <formula>NOT(ISERROR(SEARCH("L",AK373)))</formula>
    </cfRule>
    <cfRule type="containsText" dxfId="9136" priority="13522" operator="containsText" text="A">
      <formula>NOT(ISERROR(SEARCH("A",AK373)))</formula>
    </cfRule>
    <cfRule type="containsText" dxfId="9135" priority="13523" operator="containsText" text="P">
      <formula>NOT(ISERROR(SEARCH("P",AK373)))</formula>
    </cfRule>
  </conditionalFormatting>
  <conditionalFormatting sqref="AK371">
    <cfRule type="containsText" dxfId="9134" priority="13518" operator="containsText" text="L">
      <formula>NOT(ISERROR(SEARCH("L",AK371)))</formula>
    </cfRule>
    <cfRule type="containsText" dxfId="9133" priority="13519" operator="containsText" text="A">
      <formula>NOT(ISERROR(SEARCH("A",AK371)))</formula>
    </cfRule>
    <cfRule type="containsText" dxfId="9132" priority="13520" operator="containsText" text="P">
      <formula>NOT(ISERROR(SEARCH("P",AK371)))</formula>
    </cfRule>
  </conditionalFormatting>
  <conditionalFormatting sqref="AK372">
    <cfRule type="containsText" dxfId="9131" priority="13515" operator="containsText" text="L">
      <formula>NOT(ISERROR(SEARCH("L",AK372)))</formula>
    </cfRule>
    <cfRule type="containsText" dxfId="9130" priority="13516" operator="containsText" text="A">
      <formula>NOT(ISERROR(SEARCH("A",AK372)))</formula>
    </cfRule>
    <cfRule type="containsText" dxfId="9129" priority="13517" operator="containsText" text="P">
      <formula>NOT(ISERROR(SEARCH("P",AK372)))</formula>
    </cfRule>
  </conditionalFormatting>
  <conditionalFormatting sqref="AK338 AK340 AK347">
    <cfRule type="containsText" dxfId="9128" priority="13494" operator="containsText" text="L">
      <formula>NOT(ISERROR(SEARCH("L",AK338)))</formula>
    </cfRule>
    <cfRule type="containsText" dxfId="9127" priority="13495" operator="containsText" text="A">
      <formula>NOT(ISERROR(SEARCH("A",AK338)))</formula>
    </cfRule>
    <cfRule type="containsText" dxfId="9126" priority="13496" operator="containsText" text="P">
      <formula>NOT(ISERROR(SEARCH("P",AK338)))</formula>
    </cfRule>
  </conditionalFormatting>
  <conditionalFormatting sqref="AK337">
    <cfRule type="containsText" dxfId="9125" priority="13491" operator="containsText" text="L">
      <formula>NOT(ISERROR(SEARCH("L",AK337)))</formula>
    </cfRule>
    <cfRule type="containsText" dxfId="9124" priority="13492" operator="containsText" text="A">
      <formula>NOT(ISERROR(SEARCH("A",AK337)))</formula>
    </cfRule>
    <cfRule type="containsText" dxfId="9123" priority="13493" operator="containsText" text="P">
      <formula>NOT(ISERROR(SEARCH("P",AK337)))</formula>
    </cfRule>
  </conditionalFormatting>
  <conditionalFormatting sqref="AK339">
    <cfRule type="containsText" dxfId="9122" priority="13488" operator="containsText" text="L">
      <formula>NOT(ISERROR(SEARCH("L",AK339)))</formula>
    </cfRule>
    <cfRule type="containsText" dxfId="9121" priority="13489" operator="containsText" text="A">
      <formula>NOT(ISERROR(SEARCH("A",AK339)))</formula>
    </cfRule>
    <cfRule type="containsText" dxfId="9120" priority="13490" operator="containsText" text="P">
      <formula>NOT(ISERROR(SEARCH("P",AK339)))</formula>
    </cfRule>
  </conditionalFormatting>
  <conditionalFormatting sqref="AK341">
    <cfRule type="containsText" dxfId="9119" priority="13485" operator="containsText" text="L">
      <formula>NOT(ISERROR(SEARCH("L",AK341)))</formula>
    </cfRule>
    <cfRule type="containsText" dxfId="9118" priority="13486" operator="containsText" text="A">
      <formula>NOT(ISERROR(SEARCH("A",AK341)))</formula>
    </cfRule>
    <cfRule type="containsText" dxfId="9117" priority="13487" operator="containsText" text="P">
      <formula>NOT(ISERROR(SEARCH("P",AK341)))</formula>
    </cfRule>
  </conditionalFormatting>
  <conditionalFormatting sqref="AK344">
    <cfRule type="containsText" dxfId="9116" priority="13482" operator="containsText" text="L">
      <formula>NOT(ISERROR(SEARCH("L",AK344)))</formula>
    </cfRule>
    <cfRule type="containsText" dxfId="9115" priority="13483" operator="containsText" text="A">
      <formula>NOT(ISERROR(SEARCH("A",AK344)))</formula>
    </cfRule>
    <cfRule type="containsText" dxfId="9114" priority="13484" operator="containsText" text="P">
      <formula>NOT(ISERROR(SEARCH("P",AK344)))</formula>
    </cfRule>
  </conditionalFormatting>
  <conditionalFormatting sqref="AK345">
    <cfRule type="containsText" dxfId="9113" priority="13479" operator="containsText" text="L">
      <formula>NOT(ISERROR(SEARCH("L",AK345)))</formula>
    </cfRule>
    <cfRule type="containsText" dxfId="9112" priority="13480" operator="containsText" text="A">
      <formula>NOT(ISERROR(SEARCH("A",AK345)))</formula>
    </cfRule>
    <cfRule type="containsText" dxfId="9111" priority="13481" operator="containsText" text="P">
      <formula>NOT(ISERROR(SEARCH("P",AK345)))</formula>
    </cfRule>
  </conditionalFormatting>
  <conditionalFormatting sqref="AK346">
    <cfRule type="containsText" dxfId="9110" priority="13476" operator="containsText" text="L">
      <formula>NOT(ISERROR(SEARCH("L",AK346)))</formula>
    </cfRule>
    <cfRule type="containsText" dxfId="9109" priority="13477" operator="containsText" text="A">
      <formula>NOT(ISERROR(SEARCH("A",AK346)))</formula>
    </cfRule>
    <cfRule type="containsText" dxfId="9108" priority="13478" operator="containsText" text="P">
      <formula>NOT(ISERROR(SEARCH("P",AK346)))</formula>
    </cfRule>
  </conditionalFormatting>
  <conditionalFormatting sqref="AJ563:AJ564">
    <cfRule type="containsText" dxfId="9107" priority="13458" operator="containsText" text="L">
      <formula>NOT(ISERROR(SEARCH("L",AJ563)))</formula>
    </cfRule>
    <cfRule type="containsText" dxfId="9106" priority="13459" operator="containsText" text="A">
      <formula>NOT(ISERROR(SEARCH("A",AJ563)))</formula>
    </cfRule>
    <cfRule type="containsText" dxfId="9105" priority="13460" operator="containsText" text="P">
      <formula>NOT(ISERROR(SEARCH("P",AJ563)))</formula>
    </cfRule>
  </conditionalFormatting>
  <conditionalFormatting sqref="K581:K584">
    <cfRule type="containsText" dxfId="9104" priority="13434" operator="containsText" text="L">
      <formula>NOT(ISERROR(SEARCH("L",K581)))</formula>
    </cfRule>
    <cfRule type="containsText" dxfId="9103" priority="13435" operator="containsText" text="A">
      <formula>NOT(ISERROR(SEARCH("A",K581)))</formula>
    </cfRule>
    <cfRule type="containsText" dxfId="9102" priority="13436" operator="containsText" text="P">
      <formula>NOT(ISERROR(SEARCH("P",K581)))</formula>
    </cfRule>
  </conditionalFormatting>
  <conditionalFormatting sqref="AM305 AM307 AM310:AM313">
    <cfRule type="containsText" dxfId="9101" priority="13287" operator="containsText" text="L">
      <formula>NOT(ISERROR(SEARCH("L",AM305)))</formula>
    </cfRule>
    <cfRule type="containsText" dxfId="9100" priority="13288" operator="containsText" text="A">
      <formula>NOT(ISERROR(SEARCH("A",AM305)))</formula>
    </cfRule>
    <cfRule type="containsText" dxfId="9099" priority="13289" operator="containsText" text="P">
      <formula>NOT(ISERROR(SEARCH("P",AM305)))</formula>
    </cfRule>
  </conditionalFormatting>
  <conditionalFormatting sqref="AM304">
    <cfRule type="containsText" dxfId="9098" priority="13284" operator="containsText" text="L">
      <formula>NOT(ISERROR(SEARCH("L",AM304)))</formula>
    </cfRule>
    <cfRule type="containsText" dxfId="9097" priority="13285" operator="containsText" text="A">
      <formula>NOT(ISERROR(SEARCH("A",AM304)))</formula>
    </cfRule>
    <cfRule type="containsText" dxfId="9096" priority="13286" operator="containsText" text="P">
      <formula>NOT(ISERROR(SEARCH("P",AM304)))</formula>
    </cfRule>
  </conditionalFormatting>
  <conditionalFormatting sqref="AM306">
    <cfRule type="containsText" dxfId="9095" priority="13278" operator="containsText" text="L">
      <formula>NOT(ISERROR(SEARCH("L",AM306)))</formula>
    </cfRule>
    <cfRule type="containsText" dxfId="9094" priority="13279" operator="containsText" text="A">
      <formula>NOT(ISERROR(SEARCH("A",AM306)))</formula>
    </cfRule>
    <cfRule type="containsText" dxfId="9093" priority="13280" operator="containsText" text="P">
      <formula>NOT(ISERROR(SEARCH("P",AM306)))</formula>
    </cfRule>
  </conditionalFormatting>
  <conditionalFormatting sqref="AM308">
    <cfRule type="containsText" dxfId="9092" priority="13275" operator="containsText" text="L">
      <formula>NOT(ISERROR(SEARCH("L",AM308)))</formula>
    </cfRule>
    <cfRule type="containsText" dxfId="9091" priority="13276" operator="containsText" text="A">
      <formula>NOT(ISERROR(SEARCH("A",AM308)))</formula>
    </cfRule>
    <cfRule type="containsText" dxfId="9090" priority="13277" operator="containsText" text="P">
      <formula>NOT(ISERROR(SEARCH("P",AM308)))</formula>
    </cfRule>
  </conditionalFormatting>
  <conditionalFormatting sqref="AM309">
    <cfRule type="containsText" dxfId="9089" priority="13272" operator="containsText" text="L">
      <formula>NOT(ISERROR(SEARCH("L",AM309)))</formula>
    </cfRule>
    <cfRule type="containsText" dxfId="9088" priority="13273" operator="containsText" text="A">
      <formula>NOT(ISERROR(SEARCH("A",AM309)))</formula>
    </cfRule>
    <cfRule type="containsText" dxfId="9087" priority="13274" operator="containsText" text="P">
      <formula>NOT(ISERROR(SEARCH("P",AM309)))</formula>
    </cfRule>
  </conditionalFormatting>
  <conditionalFormatting sqref="AM447 AM443:AM445">
    <cfRule type="containsText" dxfId="9086" priority="13254" operator="containsText" text="L">
      <formula>NOT(ISERROR(SEARCH("L",AM443)))</formula>
    </cfRule>
    <cfRule type="containsText" dxfId="9085" priority="13255" operator="containsText" text="A">
      <formula>NOT(ISERROR(SEARCH("A",AM443)))</formula>
    </cfRule>
    <cfRule type="containsText" dxfId="9084" priority="13256" operator="containsText" text="P">
      <formula>NOT(ISERROR(SEARCH("P",AM443)))</formula>
    </cfRule>
  </conditionalFormatting>
  <conditionalFormatting sqref="AM446">
    <cfRule type="containsText" dxfId="9083" priority="13251" operator="containsText" text="L">
      <formula>NOT(ISERROR(SEARCH("L",AM446)))</formula>
    </cfRule>
    <cfRule type="containsText" dxfId="9082" priority="13252" operator="containsText" text="A">
      <formula>NOT(ISERROR(SEARCH("A",AM446)))</formula>
    </cfRule>
    <cfRule type="containsText" dxfId="9081" priority="13253" operator="containsText" text="P">
      <formula>NOT(ISERROR(SEARCH("P",AM446)))</formula>
    </cfRule>
  </conditionalFormatting>
  <conditionalFormatting sqref="AM338 AM340 AM344 AM347:AM349">
    <cfRule type="containsText" dxfId="9080" priority="13245" operator="containsText" text="L">
      <formula>NOT(ISERROR(SEARCH("L",AM338)))</formula>
    </cfRule>
    <cfRule type="containsText" dxfId="9079" priority="13246" operator="containsText" text="A">
      <formula>NOT(ISERROR(SEARCH("A",AM338)))</formula>
    </cfRule>
    <cfRule type="containsText" dxfId="9078" priority="13247" operator="containsText" text="P">
      <formula>NOT(ISERROR(SEARCH("P",AM338)))</formula>
    </cfRule>
  </conditionalFormatting>
  <conditionalFormatting sqref="AM337">
    <cfRule type="containsText" dxfId="9077" priority="13242" operator="containsText" text="L">
      <formula>NOT(ISERROR(SEARCH("L",AM337)))</formula>
    </cfRule>
    <cfRule type="containsText" dxfId="9076" priority="13243" operator="containsText" text="A">
      <formula>NOT(ISERROR(SEARCH("A",AM337)))</formula>
    </cfRule>
    <cfRule type="containsText" dxfId="9075" priority="13244" operator="containsText" text="P">
      <formula>NOT(ISERROR(SEARCH("P",AM337)))</formula>
    </cfRule>
  </conditionalFormatting>
  <conditionalFormatting sqref="AM339">
    <cfRule type="containsText" dxfId="9074" priority="13239" operator="containsText" text="L">
      <formula>NOT(ISERROR(SEARCH("L",AM339)))</formula>
    </cfRule>
    <cfRule type="containsText" dxfId="9073" priority="13240" operator="containsText" text="A">
      <formula>NOT(ISERROR(SEARCH("A",AM339)))</formula>
    </cfRule>
    <cfRule type="containsText" dxfId="9072" priority="13241" operator="containsText" text="P">
      <formula>NOT(ISERROR(SEARCH("P",AM339)))</formula>
    </cfRule>
  </conditionalFormatting>
  <conditionalFormatting sqref="AM341">
    <cfRule type="containsText" dxfId="9071" priority="13236" operator="containsText" text="L">
      <formula>NOT(ISERROR(SEARCH("L",AM341)))</formula>
    </cfRule>
    <cfRule type="containsText" dxfId="9070" priority="13237" operator="containsText" text="A">
      <formula>NOT(ISERROR(SEARCH("A",AM341)))</formula>
    </cfRule>
    <cfRule type="containsText" dxfId="9069" priority="13238" operator="containsText" text="P">
      <formula>NOT(ISERROR(SEARCH("P",AM341)))</formula>
    </cfRule>
  </conditionalFormatting>
  <conditionalFormatting sqref="AM343">
    <cfRule type="containsText" dxfId="9068" priority="13233" operator="containsText" text="L">
      <formula>NOT(ISERROR(SEARCH("L",AM343)))</formula>
    </cfRule>
    <cfRule type="containsText" dxfId="9067" priority="13234" operator="containsText" text="A">
      <formula>NOT(ISERROR(SEARCH("A",AM343)))</formula>
    </cfRule>
    <cfRule type="containsText" dxfId="9066" priority="13235" operator="containsText" text="P">
      <formula>NOT(ISERROR(SEARCH("P",AM343)))</formula>
    </cfRule>
  </conditionalFormatting>
  <conditionalFormatting sqref="AM345">
    <cfRule type="containsText" dxfId="9065" priority="13230" operator="containsText" text="L">
      <formula>NOT(ISERROR(SEARCH("L",AM345)))</formula>
    </cfRule>
    <cfRule type="containsText" dxfId="9064" priority="13231" operator="containsText" text="A">
      <formula>NOT(ISERROR(SEARCH("A",AM345)))</formula>
    </cfRule>
    <cfRule type="containsText" dxfId="9063" priority="13232" operator="containsText" text="P">
      <formula>NOT(ISERROR(SEARCH("P",AM345)))</formula>
    </cfRule>
  </conditionalFormatting>
  <conditionalFormatting sqref="AM346">
    <cfRule type="containsText" dxfId="9062" priority="13227" operator="containsText" text="L">
      <formula>NOT(ISERROR(SEARCH("L",AM346)))</formula>
    </cfRule>
    <cfRule type="containsText" dxfId="9061" priority="13228" operator="containsText" text="A">
      <formula>NOT(ISERROR(SEARCH("A",AM346)))</formula>
    </cfRule>
    <cfRule type="containsText" dxfId="9060" priority="13229" operator="containsText" text="P">
      <formula>NOT(ISERROR(SEARCH("P",AM346)))</formula>
    </cfRule>
  </conditionalFormatting>
  <conditionalFormatting sqref="AM350 AM353">
    <cfRule type="containsText" dxfId="9059" priority="13221" operator="containsText" text="L">
      <formula>NOT(ISERROR(SEARCH("L",AM350)))</formula>
    </cfRule>
    <cfRule type="containsText" dxfId="9058" priority="13222" operator="containsText" text="A">
      <formula>NOT(ISERROR(SEARCH("A",AM350)))</formula>
    </cfRule>
    <cfRule type="containsText" dxfId="9057" priority="13223" operator="containsText" text="P">
      <formula>NOT(ISERROR(SEARCH("P",AM350)))</formula>
    </cfRule>
  </conditionalFormatting>
  <conditionalFormatting sqref="AM351">
    <cfRule type="containsText" dxfId="9056" priority="13218" operator="containsText" text="L">
      <formula>NOT(ISERROR(SEARCH("L",AM351)))</formula>
    </cfRule>
    <cfRule type="containsText" dxfId="9055" priority="13219" operator="containsText" text="A">
      <formula>NOT(ISERROR(SEARCH("A",AM351)))</formula>
    </cfRule>
    <cfRule type="containsText" dxfId="9054" priority="13220" operator="containsText" text="P">
      <formula>NOT(ISERROR(SEARCH("P",AM351)))</formula>
    </cfRule>
  </conditionalFormatting>
  <conditionalFormatting sqref="AM352">
    <cfRule type="containsText" dxfId="9053" priority="13215" operator="containsText" text="L">
      <formula>NOT(ISERROR(SEARCH("L",AM352)))</formula>
    </cfRule>
    <cfRule type="containsText" dxfId="9052" priority="13216" operator="containsText" text="A">
      <formula>NOT(ISERROR(SEARCH("A",AM352)))</formula>
    </cfRule>
    <cfRule type="containsText" dxfId="9051" priority="13217" operator="containsText" text="P">
      <formula>NOT(ISERROR(SEARCH("P",AM352)))</formula>
    </cfRule>
  </conditionalFormatting>
  <conditionalFormatting sqref="AM354">
    <cfRule type="containsText" dxfId="9050" priority="13212" operator="containsText" text="L">
      <formula>NOT(ISERROR(SEARCH("L",AM354)))</formula>
    </cfRule>
    <cfRule type="containsText" dxfId="9049" priority="13213" operator="containsText" text="A">
      <formula>NOT(ISERROR(SEARCH("A",AM354)))</formula>
    </cfRule>
    <cfRule type="containsText" dxfId="9048" priority="13214" operator="containsText" text="P">
      <formula>NOT(ISERROR(SEARCH("P",AM354)))</formula>
    </cfRule>
  </conditionalFormatting>
  <conditionalFormatting sqref="AM371 AM373">
    <cfRule type="containsText" dxfId="9047" priority="13182" operator="containsText" text="L">
      <formula>NOT(ISERROR(SEARCH("L",AM371)))</formula>
    </cfRule>
    <cfRule type="containsText" dxfId="9046" priority="13183" operator="containsText" text="A">
      <formula>NOT(ISERROR(SEARCH("A",AM371)))</formula>
    </cfRule>
    <cfRule type="containsText" dxfId="9045" priority="13184" operator="containsText" text="P">
      <formula>NOT(ISERROR(SEARCH("P",AM371)))</formula>
    </cfRule>
  </conditionalFormatting>
  <conditionalFormatting sqref="AM372">
    <cfRule type="containsText" dxfId="9044" priority="13179" operator="containsText" text="L">
      <formula>NOT(ISERROR(SEARCH("L",AM372)))</formula>
    </cfRule>
    <cfRule type="containsText" dxfId="9043" priority="13180" operator="containsText" text="A">
      <formula>NOT(ISERROR(SEARCH("A",AM372)))</formula>
    </cfRule>
    <cfRule type="containsText" dxfId="9042" priority="13181" operator="containsText" text="P">
      <formula>NOT(ISERROR(SEARCH("P",AM372)))</formula>
    </cfRule>
  </conditionalFormatting>
  <conditionalFormatting sqref="AM275">
    <cfRule type="containsText" dxfId="9041" priority="13173" operator="containsText" text="L">
      <formula>NOT(ISERROR(SEARCH("L",AM275)))</formula>
    </cfRule>
    <cfRule type="containsText" dxfId="9040" priority="13174" operator="containsText" text="A">
      <formula>NOT(ISERROR(SEARCH("A",AM275)))</formula>
    </cfRule>
    <cfRule type="containsText" dxfId="9039" priority="13175" operator="containsText" text="P">
      <formula>NOT(ISERROR(SEARCH("P",AM275)))</formula>
    </cfRule>
  </conditionalFormatting>
  <conditionalFormatting sqref="AM475">
    <cfRule type="containsText" dxfId="9038" priority="13158" operator="containsText" text="L">
      <formula>NOT(ISERROR(SEARCH("L",AM475)))</formula>
    </cfRule>
    <cfRule type="containsText" dxfId="9037" priority="13159" operator="containsText" text="A">
      <formula>NOT(ISERROR(SEARCH("A",AM475)))</formula>
    </cfRule>
    <cfRule type="containsText" dxfId="9036" priority="13160" operator="containsText" text="P">
      <formula>NOT(ISERROR(SEARCH("P",AM475)))</formula>
    </cfRule>
  </conditionalFormatting>
  <conditionalFormatting sqref="AK933:AK935">
    <cfRule type="containsText" dxfId="9035" priority="13145" operator="containsText" text="L">
      <formula>NOT(ISERROR(SEARCH("L",AK933)))</formula>
    </cfRule>
    <cfRule type="containsText" dxfId="9034" priority="13146" operator="containsText" text="A">
      <formula>NOT(ISERROR(SEARCH("A",AK933)))</formula>
    </cfRule>
    <cfRule type="containsText" dxfId="9033" priority="13147" operator="containsText" text="P">
      <formula>NOT(ISERROR(SEARCH("P",AK933)))</formula>
    </cfRule>
  </conditionalFormatting>
  <conditionalFormatting sqref="AM763:AM767">
    <cfRule type="containsText" dxfId="9032" priority="13133" operator="containsText" text="L">
      <formula>NOT(ISERROR(SEARCH("L",AM763)))</formula>
    </cfRule>
    <cfRule type="containsText" dxfId="9031" priority="13134" operator="containsText" text="A">
      <formula>NOT(ISERROR(SEARCH("A",AM763)))</formula>
    </cfRule>
    <cfRule type="containsText" dxfId="9030" priority="13135" operator="containsText" text="P">
      <formula>NOT(ISERROR(SEARCH("P",AM763)))</formula>
    </cfRule>
  </conditionalFormatting>
  <conditionalFormatting sqref="AM670:AM689">
    <cfRule type="containsText" dxfId="9029" priority="13109" operator="containsText" text="L">
      <formula>NOT(ISERROR(SEARCH("L",AM670)))</formula>
    </cfRule>
    <cfRule type="containsText" dxfId="9028" priority="13110" operator="containsText" text="A">
      <formula>NOT(ISERROR(SEARCH("A",AM670)))</formula>
    </cfRule>
    <cfRule type="containsText" dxfId="9027" priority="13111" operator="containsText" text="P">
      <formula>NOT(ISERROR(SEARCH("P",AM670)))</formula>
    </cfRule>
  </conditionalFormatting>
  <conditionalFormatting sqref="AM738:AM746">
    <cfRule type="containsText" dxfId="9026" priority="13103" operator="containsText" text="L">
      <formula>NOT(ISERROR(SEARCH("L",AM738)))</formula>
    </cfRule>
    <cfRule type="containsText" dxfId="9025" priority="13104" operator="containsText" text="A">
      <formula>NOT(ISERROR(SEARCH("A",AM738)))</formula>
    </cfRule>
    <cfRule type="containsText" dxfId="9024" priority="13105" operator="containsText" text="P">
      <formula>NOT(ISERROR(SEARCH("P",AM738)))</formula>
    </cfRule>
  </conditionalFormatting>
  <conditionalFormatting sqref="AN416:AN418 AN421:AN422">
    <cfRule type="containsText" dxfId="9023" priority="13067" operator="containsText" text="L">
      <formula>NOT(ISERROR(SEARCH("L",AN416)))</formula>
    </cfRule>
    <cfRule type="containsText" dxfId="9022" priority="13068" operator="containsText" text="A">
      <formula>NOT(ISERROR(SEARCH("A",AN416)))</formula>
    </cfRule>
    <cfRule type="containsText" dxfId="9021" priority="13069" operator="containsText" text="P">
      <formula>NOT(ISERROR(SEARCH("P",AN416)))</formula>
    </cfRule>
  </conditionalFormatting>
  <conditionalFormatting sqref="AN419">
    <cfRule type="containsText" dxfId="9020" priority="13064" operator="containsText" text="L">
      <formula>NOT(ISERROR(SEARCH("L",AN419)))</formula>
    </cfRule>
    <cfRule type="containsText" dxfId="9019" priority="13065" operator="containsText" text="A">
      <formula>NOT(ISERROR(SEARCH("A",AN419)))</formula>
    </cfRule>
    <cfRule type="containsText" dxfId="9018" priority="13066" operator="containsText" text="P">
      <formula>NOT(ISERROR(SEARCH("P",AN419)))</formula>
    </cfRule>
  </conditionalFormatting>
  <conditionalFormatting sqref="AN423">
    <cfRule type="containsText" dxfId="9017" priority="13058" operator="containsText" text="L">
      <formula>NOT(ISERROR(SEARCH("L",AN423)))</formula>
    </cfRule>
    <cfRule type="containsText" dxfId="9016" priority="13059" operator="containsText" text="A">
      <formula>NOT(ISERROR(SEARCH("A",AN423)))</formula>
    </cfRule>
    <cfRule type="containsText" dxfId="9015" priority="13060" operator="containsText" text="P">
      <formula>NOT(ISERROR(SEARCH("P",AN423)))</formula>
    </cfRule>
  </conditionalFormatting>
  <conditionalFormatting sqref="AN424">
    <cfRule type="containsText" dxfId="9014" priority="13055" operator="containsText" text="L">
      <formula>NOT(ISERROR(SEARCH("L",AN424)))</formula>
    </cfRule>
    <cfRule type="containsText" dxfId="9013" priority="13056" operator="containsText" text="A">
      <formula>NOT(ISERROR(SEARCH("A",AN424)))</formula>
    </cfRule>
    <cfRule type="containsText" dxfId="9012" priority="13057" operator="containsText" text="P">
      <formula>NOT(ISERROR(SEARCH("P",AN424)))</formula>
    </cfRule>
  </conditionalFormatting>
  <conditionalFormatting sqref="AN425">
    <cfRule type="containsText" dxfId="9011" priority="13052" operator="containsText" text="L">
      <formula>NOT(ISERROR(SEARCH("L",AN425)))</formula>
    </cfRule>
    <cfRule type="containsText" dxfId="9010" priority="13053" operator="containsText" text="A">
      <formula>NOT(ISERROR(SEARCH("A",AN425)))</formula>
    </cfRule>
    <cfRule type="containsText" dxfId="9009" priority="13054" operator="containsText" text="P">
      <formula>NOT(ISERROR(SEARCH("P",AN425)))</formula>
    </cfRule>
  </conditionalFormatting>
  <conditionalFormatting sqref="AL405">
    <cfRule type="containsText" dxfId="9008" priority="13049" operator="containsText" text="L">
      <formula>NOT(ISERROR(SEARCH("L",AL405)))</formula>
    </cfRule>
    <cfRule type="containsText" dxfId="9007" priority="13050" operator="containsText" text="A">
      <formula>NOT(ISERROR(SEARCH("A",AL405)))</formula>
    </cfRule>
    <cfRule type="containsText" dxfId="9006" priority="13051" operator="containsText" text="P">
      <formula>NOT(ISERROR(SEARCH("P",AL405)))</formula>
    </cfRule>
  </conditionalFormatting>
  <conditionalFormatting sqref="AL406">
    <cfRule type="containsText" dxfId="9005" priority="13046" operator="containsText" text="L">
      <formula>NOT(ISERROR(SEARCH("L",AL406)))</formula>
    </cfRule>
    <cfRule type="containsText" dxfId="9004" priority="13047" operator="containsText" text="A">
      <formula>NOT(ISERROR(SEARCH("A",AL406)))</formula>
    </cfRule>
    <cfRule type="containsText" dxfId="9003" priority="13048" operator="containsText" text="P">
      <formula>NOT(ISERROR(SEARCH("P",AL406)))</formula>
    </cfRule>
  </conditionalFormatting>
  <conditionalFormatting sqref="AN415">
    <cfRule type="containsText" dxfId="9002" priority="13025" operator="containsText" text="L">
      <formula>NOT(ISERROR(SEARCH("L",AN415)))</formula>
    </cfRule>
    <cfRule type="containsText" dxfId="9001" priority="13026" operator="containsText" text="A">
      <formula>NOT(ISERROR(SEARCH("A",AN415)))</formula>
    </cfRule>
    <cfRule type="containsText" dxfId="9000" priority="13027" operator="containsText" text="P">
      <formula>NOT(ISERROR(SEARCH("P",AN415)))</formula>
    </cfRule>
  </conditionalFormatting>
  <conditionalFormatting sqref="AN414">
    <cfRule type="containsText" dxfId="8999" priority="13022" operator="containsText" text="L">
      <formula>NOT(ISERROR(SEARCH("L",AN414)))</formula>
    </cfRule>
    <cfRule type="containsText" dxfId="8998" priority="13023" operator="containsText" text="A">
      <formula>NOT(ISERROR(SEARCH("A",AN414)))</formula>
    </cfRule>
    <cfRule type="containsText" dxfId="8997" priority="13024" operator="containsText" text="P">
      <formula>NOT(ISERROR(SEARCH("P",AN414)))</formula>
    </cfRule>
  </conditionalFormatting>
  <conditionalFormatting sqref="AN326:AN335 AN322:AN324">
    <cfRule type="containsText" dxfId="8996" priority="13007" operator="containsText" text="L">
      <formula>NOT(ISERROR(SEARCH("L",AN322)))</formula>
    </cfRule>
    <cfRule type="containsText" dxfId="8995" priority="13008" operator="containsText" text="A">
      <formula>NOT(ISERROR(SEARCH("A",AN322)))</formula>
    </cfRule>
    <cfRule type="containsText" dxfId="8994" priority="13009" operator="containsText" text="P">
      <formula>NOT(ISERROR(SEARCH("P",AN322)))</formula>
    </cfRule>
  </conditionalFormatting>
  <conditionalFormatting sqref="AN325">
    <cfRule type="containsText" dxfId="8993" priority="13004" operator="containsText" text="L">
      <formula>NOT(ISERROR(SEARCH("L",AN325)))</formula>
    </cfRule>
    <cfRule type="containsText" dxfId="8992" priority="13005" operator="containsText" text="A">
      <formula>NOT(ISERROR(SEARCH("A",AN325)))</formula>
    </cfRule>
    <cfRule type="containsText" dxfId="8991" priority="13006" operator="containsText" text="P">
      <formula>NOT(ISERROR(SEARCH("P",AN325)))</formula>
    </cfRule>
  </conditionalFormatting>
  <conditionalFormatting sqref="AL469 AL471 AL473">
    <cfRule type="containsText" dxfId="8990" priority="12977" operator="containsText" text="L">
      <formula>NOT(ISERROR(SEARCH("L",AL469)))</formula>
    </cfRule>
    <cfRule type="containsText" dxfId="8989" priority="12978" operator="containsText" text="A">
      <formula>NOT(ISERROR(SEARCH("A",AL469)))</formula>
    </cfRule>
    <cfRule type="containsText" dxfId="8988" priority="12979" operator="containsText" text="P">
      <formula>NOT(ISERROR(SEARCH("P",AL469)))</formula>
    </cfRule>
  </conditionalFormatting>
  <conditionalFormatting sqref="AL470">
    <cfRule type="containsText" dxfId="8987" priority="12965" operator="containsText" text="L">
      <formula>NOT(ISERROR(SEARCH("L",AL470)))</formula>
    </cfRule>
    <cfRule type="containsText" dxfId="8986" priority="12966" operator="containsText" text="A">
      <formula>NOT(ISERROR(SEARCH("A",AL470)))</formula>
    </cfRule>
    <cfRule type="containsText" dxfId="8985" priority="12967" operator="containsText" text="P">
      <formula>NOT(ISERROR(SEARCH("P",AL470)))</formula>
    </cfRule>
  </conditionalFormatting>
  <conditionalFormatting sqref="AN462">
    <cfRule type="containsText" dxfId="8984" priority="12944" operator="containsText" text="L">
      <formula>NOT(ISERROR(SEARCH("L",AN462)))</formula>
    </cfRule>
    <cfRule type="containsText" dxfId="8983" priority="12945" operator="containsText" text="A">
      <formula>NOT(ISERROR(SEARCH("A",AN462)))</formula>
    </cfRule>
    <cfRule type="containsText" dxfId="8982" priority="12946" operator="containsText" text="P">
      <formula>NOT(ISERROR(SEARCH("P",AN462)))</formula>
    </cfRule>
  </conditionalFormatting>
  <conditionalFormatting sqref="AL472">
    <cfRule type="containsText" dxfId="8981" priority="12950" operator="containsText" text="L">
      <formula>NOT(ISERROR(SEARCH("L",AL472)))</formula>
    </cfRule>
    <cfRule type="containsText" dxfId="8980" priority="12951" operator="containsText" text="A">
      <formula>NOT(ISERROR(SEARCH("A",AL472)))</formula>
    </cfRule>
    <cfRule type="containsText" dxfId="8979" priority="12952" operator="containsText" text="P">
      <formula>NOT(ISERROR(SEARCH("P",AL472)))</formula>
    </cfRule>
  </conditionalFormatting>
  <conditionalFormatting sqref="AN458:AN461 AN463 AN465:AN467">
    <cfRule type="containsText" dxfId="8978" priority="12947" operator="containsText" text="L">
      <formula>NOT(ISERROR(SEARCH("L",AN458)))</formula>
    </cfRule>
    <cfRule type="containsText" dxfId="8977" priority="12948" operator="containsText" text="A">
      <formula>NOT(ISERROR(SEARCH("A",AN458)))</formula>
    </cfRule>
    <cfRule type="containsText" dxfId="8976" priority="12949" operator="containsText" text="P">
      <formula>NOT(ISERROR(SEARCH("P",AN458)))</formula>
    </cfRule>
  </conditionalFormatting>
  <conditionalFormatting sqref="AN464">
    <cfRule type="containsText" dxfId="8975" priority="12941" operator="containsText" text="L">
      <formula>NOT(ISERROR(SEARCH("L",AN464)))</formula>
    </cfRule>
    <cfRule type="containsText" dxfId="8974" priority="12942" operator="containsText" text="A">
      <formula>NOT(ISERROR(SEARCH("A",AN464)))</formula>
    </cfRule>
    <cfRule type="containsText" dxfId="8973" priority="12943" operator="containsText" text="P">
      <formula>NOT(ISERROR(SEARCH("P",AN464)))</formula>
    </cfRule>
  </conditionalFormatting>
  <conditionalFormatting sqref="AN468">
    <cfRule type="containsText" dxfId="8972" priority="12938" operator="containsText" text="L">
      <formula>NOT(ISERROR(SEARCH("L",AN468)))</formula>
    </cfRule>
    <cfRule type="containsText" dxfId="8971" priority="12939" operator="containsText" text="A">
      <formula>NOT(ISERROR(SEARCH("A",AN468)))</formula>
    </cfRule>
    <cfRule type="containsText" dxfId="8970" priority="12940" operator="containsText" text="P">
      <formula>NOT(ISERROR(SEARCH("P",AN468)))</formula>
    </cfRule>
  </conditionalFormatting>
  <conditionalFormatting sqref="AN380">
    <cfRule type="containsText" dxfId="8969" priority="12902" operator="containsText" text="L">
      <formula>NOT(ISERROR(SEARCH("L",AN380)))</formula>
    </cfRule>
    <cfRule type="containsText" dxfId="8968" priority="12903" operator="containsText" text="A">
      <formula>NOT(ISERROR(SEARCH("A",AN380)))</formula>
    </cfRule>
    <cfRule type="containsText" dxfId="8967" priority="12904" operator="containsText" text="P">
      <formula>NOT(ISERROR(SEARCH("P",AN380)))</formula>
    </cfRule>
  </conditionalFormatting>
  <conditionalFormatting sqref="AN381:AN396">
    <cfRule type="containsText" dxfId="8966" priority="12899" operator="containsText" text="L">
      <formula>NOT(ISERROR(SEARCH("L",AN381)))</formula>
    </cfRule>
    <cfRule type="containsText" dxfId="8965" priority="12900" operator="containsText" text="A">
      <formula>NOT(ISERROR(SEARCH("A",AN381)))</formula>
    </cfRule>
    <cfRule type="containsText" dxfId="8964" priority="12901" operator="containsText" text="P">
      <formula>NOT(ISERROR(SEARCH("P",AN381)))</formula>
    </cfRule>
  </conditionalFormatting>
  <conditionalFormatting sqref="AN385:AN389">
    <cfRule type="containsText" dxfId="8963" priority="12896" operator="containsText" text="L">
      <formula>NOT(ISERROR(SEARCH("L",AN385)))</formula>
    </cfRule>
    <cfRule type="containsText" dxfId="8962" priority="12897" operator="containsText" text="A">
      <formula>NOT(ISERROR(SEARCH("A",AN385)))</formula>
    </cfRule>
    <cfRule type="containsText" dxfId="8961" priority="12898" operator="containsText" text="P">
      <formula>NOT(ISERROR(SEARCH("P",AN385)))</formula>
    </cfRule>
  </conditionalFormatting>
  <conditionalFormatting sqref="AN382:AN384">
    <cfRule type="containsText" dxfId="8960" priority="12893" operator="containsText" text="L">
      <formula>NOT(ISERROR(SEARCH("L",AN382)))</formula>
    </cfRule>
    <cfRule type="containsText" dxfId="8959" priority="12894" operator="containsText" text="A">
      <formula>NOT(ISERROR(SEARCH("A",AN382)))</formula>
    </cfRule>
    <cfRule type="containsText" dxfId="8958" priority="12895" operator="containsText" text="P">
      <formula>NOT(ISERROR(SEARCH("P",AN382)))</formula>
    </cfRule>
  </conditionalFormatting>
  <conditionalFormatting sqref="AN427">
    <cfRule type="containsText" dxfId="8957" priority="12872" operator="containsText" text="L">
      <formula>NOT(ISERROR(SEARCH("L",AN427)))</formula>
    </cfRule>
    <cfRule type="containsText" dxfId="8956" priority="12873" operator="containsText" text="A">
      <formula>NOT(ISERROR(SEARCH("A",AN427)))</formula>
    </cfRule>
    <cfRule type="containsText" dxfId="8955" priority="12874" operator="containsText" text="P">
      <formula>NOT(ISERROR(SEARCH("P",AN427)))</formula>
    </cfRule>
  </conditionalFormatting>
  <conditionalFormatting sqref="AN426">
    <cfRule type="containsText" dxfId="8954" priority="12863" operator="containsText" text="L">
      <formula>NOT(ISERROR(SEARCH("L",AN426)))</formula>
    </cfRule>
    <cfRule type="containsText" dxfId="8953" priority="12864" operator="containsText" text="A">
      <formula>NOT(ISERROR(SEARCH("A",AN426)))</formula>
    </cfRule>
    <cfRule type="containsText" dxfId="8952" priority="12865" operator="containsText" text="P">
      <formula>NOT(ISERROR(SEARCH("P",AN426)))</formula>
    </cfRule>
  </conditionalFormatting>
  <conditionalFormatting sqref="AN203">
    <cfRule type="containsText" dxfId="8951" priority="12854" operator="containsText" text="L">
      <formula>NOT(ISERROR(SEARCH("L",AN203)))</formula>
    </cfRule>
    <cfRule type="containsText" dxfId="8950" priority="12855" operator="containsText" text="A">
      <formula>NOT(ISERROR(SEARCH("A",AN203)))</formula>
    </cfRule>
    <cfRule type="containsText" dxfId="8949" priority="12856" operator="containsText" text="P">
      <formula>NOT(ISERROR(SEARCH("P",AN203)))</formula>
    </cfRule>
  </conditionalFormatting>
  <conditionalFormatting sqref="AN190:AN206">
    <cfRule type="containsText" dxfId="8948" priority="12848" operator="containsText" text="L">
      <formula>NOT(ISERROR(SEARCH("L",AN190)))</formula>
    </cfRule>
    <cfRule type="containsText" dxfId="8947" priority="12849" operator="containsText" text="A">
      <formula>NOT(ISERROR(SEARCH("A",AN190)))</formula>
    </cfRule>
    <cfRule type="containsText" dxfId="8946" priority="12850" operator="containsText" text="P">
      <formula>NOT(ISERROR(SEARCH("P",AN190)))</formula>
    </cfRule>
  </conditionalFormatting>
  <conditionalFormatting sqref="AN204 AO205:AO211">
    <cfRule type="containsText" dxfId="8945" priority="12845" operator="containsText" text="L">
      <formula>NOT(ISERROR(SEARCH("L",AN204)))</formula>
    </cfRule>
    <cfRule type="containsText" dxfId="8944" priority="12846" operator="containsText" text="A">
      <formula>NOT(ISERROR(SEARCH("A",AN204)))</formula>
    </cfRule>
    <cfRule type="containsText" dxfId="8943" priority="12847" operator="containsText" text="P">
      <formula>NOT(ISERROR(SEARCH("P",AN204)))</formula>
    </cfRule>
  </conditionalFormatting>
  <conditionalFormatting sqref="AN99:AN107">
    <cfRule type="containsText" dxfId="8942" priority="12842" operator="containsText" text="L">
      <formula>NOT(ISERROR(SEARCH("L",AN99)))</formula>
    </cfRule>
    <cfRule type="containsText" dxfId="8941" priority="12843" operator="containsText" text="A">
      <formula>NOT(ISERROR(SEARCH("A",AN99)))</formula>
    </cfRule>
    <cfRule type="containsText" dxfId="8940" priority="12844" operator="containsText" text="P">
      <formula>NOT(ISERROR(SEARCH("P",AN99)))</formula>
    </cfRule>
  </conditionalFormatting>
  <conditionalFormatting sqref="AN109:AN111 AM112">
    <cfRule type="containsText" dxfId="8939" priority="12839" operator="containsText" text="L">
      <formula>NOT(ISERROR(SEARCH("L",AM109)))</formula>
    </cfRule>
    <cfRule type="containsText" dxfId="8938" priority="12840" operator="containsText" text="A">
      <formula>NOT(ISERROR(SEARCH("A",AM109)))</formula>
    </cfRule>
    <cfRule type="containsText" dxfId="8937" priority="12841" operator="containsText" text="P">
      <formula>NOT(ISERROR(SEARCH("P",AM109)))</formula>
    </cfRule>
  </conditionalFormatting>
  <conditionalFormatting sqref="AM882">
    <cfRule type="containsText" dxfId="8936" priority="12830" operator="containsText" text="L">
      <formula>NOT(ISERROR(SEARCH("L",AM882)))</formula>
    </cfRule>
    <cfRule type="containsText" dxfId="8935" priority="12831" operator="containsText" text="A">
      <formula>NOT(ISERROR(SEARCH("A",AM882)))</formula>
    </cfRule>
    <cfRule type="containsText" dxfId="8934" priority="12832" operator="containsText" text="P">
      <formula>NOT(ISERROR(SEARCH("P",AM882)))</formula>
    </cfRule>
  </conditionalFormatting>
  <conditionalFormatting sqref="AM882:AM884">
    <cfRule type="containsText" dxfId="8933" priority="12824" operator="containsText" text="L">
      <formula>NOT(ISERROR(SEARCH("L",AM882)))</formula>
    </cfRule>
    <cfRule type="containsText" dxfId="8932" priority="12825" operator="containsText" text="A">
      <formula>NOT(ISERROR(SEARCH("A",AM882)))</formula>
    </cfRule>
    <cfRule type="containsText" dxfId="8931" priority="12826" operator="containsText" text="P">
      <formula>NOT(ISERROR(SEARCH("P",AM882)))</formula>
    </cfRule>
  </conditionalFormatting>
  <conditionalFormatting sqref="AM884">
    <cfRule type="containsText" dxfId="8930" priority="12821" operator="containsText" text="L">
      <formula>NOT(ISERROR(SEARCH("L",AM884)))</formula>
    </cfRule>
    <cfRule type="containsText" dxfId="8929" priority="12822" operator="containsText" text="A">
      <formula>NOT(ISERROR(SEARCH("A",AM884)))</formula>
    </cfRule>
    <cfRule type="containsText" dxfId="8928" priority="12823" operator="containsText" text="P">
      <formula>NOT(ISERROR(SEARCH("P",AM884)))</formula>
    </cfRule>
  </conditionalFormatting>
  <conditionalFormatting sqref="AM1000:AM1001">
    <cfRule type="containsText" dxfId="8927" priority="12770" operator="containsText" text="L">
      <formula>NOT(ISERROR(SEARCH("L",AM1000)))</formula>
    </cfRule>
    <cfRule type="containsText" dxfId="8926" priority="12771" operator="containsText" text="A">
      <formula>NOT(ISERROR(SEARCH("A",AM1000)))</formula>
    </cfRule>
    <cfRule type="containsText" dxfId="8925" priority="12772" operator="containsText" text="P">
      <formula>NOT(ISERROR(SEARCH("P",AM1000)))</formula>
    </cfRule>
  </conditionalFormatting>
  <conditionalFormatting sqref="AM113:AM122">
    <cfRule type="containsText" dxfId="8924" priority="12791" operator="containsText" text="L">
      <formula>NOT(ISERROR(SEARCH("L",AM113)))</formula>
    </cfRule>
    <cfRule type="containsText" dxfId="8923" priority="12792" operator="containsText" text="A">
      <formula>NOT(ISERROR(SEARCH("A",AM113)))</formula>
    </cfRule>
    <cfRule type="containsText" dxfId="8922" priority="12793" operator="containsText" text="P">
      <formula>NOT(ISERROR(SEARCH("P",AM113)))</formula>
    </cfRule>
  </conditionalFormatting>
  <conditionalFormatting sqref="AM50:AM55">
    <cfRule type="containsText" dxfId="8921" priority="12788" operator="containsText" text="L">
      <formula>NOT(ISERROR(SEARCH("L",AM50)))</formula>
    </cfRule>
    <cfRule type="containsText" dxfId="8920" priority="12789" operator="containsText" text="A">
      <formula>NOT(ISERROR(SEARCH("A",AM50)))</formula>
    </cfRule>
    <cfRule type="containsText" dxfId="8919" priority="12790" operator="containsText" text="P">
      <formula>NOT(ISERROR(SEARCH("P",AM50)))</formula>
    </cfRule>
  </conditionalFormatting>
  <conditionalFormatting sqref="AM15:AM19 AO19">
    <cfRule type="containsText" dxfId="8918" priority="12785" operator="containsText" text="L">
      <formula>NOT(ISERROR(SEARCH("L",AM15)))</formula>
    </cfRule>
    <cfRule type="containsText" dxfId="8917" priority="12786" operator="containsText" text="A">
      <formula>NOT(ISERROR(SEARCH("A",AM15)))</formula>
    </cfRule>
    <cfRule type="containsText" dxfId="8916" priority="12787" operator="containsText" text="P">
      <formula>NOT(ISERROR(SEARCH("P",AM15)))</formula>
    </cfRule>
  </conditionalFormatting>
  <conditionalFormatting sqref="AM35:AN37 AM31:AM37 AM39:AM49 AM39:AN44 AN38">
    <cfRule type="containsText" dxfId="8915" priority="12782" operator="containsText" text="L">
      <formula>NOT(ISERROR(SEARCH("L",AM31)))</formula>
    </cfRule>
    <cfRule type="containsText" dxfId="8914" priority="12783" operator="containsText" text="A">
      <formula>NOT(ISERROR(SEARCH("A",AM31)))</formula>
    </cfRule>
    <cfRule type="containsText" dxfId="8913" priority="12784" operator="containsText" text="P">
      <formula>NOT(ISERROR(SEARCH("P",AM31)))</formula>
    </cfRule>
  </conditionalFormatting>
  <conditionalFormatting sqref="AO227 AM242:AM243 AO230:AO241 AM245:AM250 AO244">
    <cfRule type="containsText" dxfId="8912" priority="12779" operator="containsText" text="L">
      <formula>NOT(ISERROR(SEARCH("L",AM227)))</formula>
    </cfRule>
    <cfRule type="containsText" dxfId="8911" priority="12780" operator="containsText" text="A">
      <formula>NOT(ISERROR(SEARCH("A",AM227)))</formula>
    </cfRule>
    <cfRule type="containsText" dxfId="8910" priority="12781" operator="containsText" text="P">
      <formula>NOT(ISERROR(SEARCH("P",AM227)))</formula>
    </cfRule>
  </conditionalFormatting>
  <conditionalFormatting sqref="AN153 AO154:AO158 AL154:AL158">
    <cfRule type="containsText" dxfId="8909" priority="12776" operator="containsText" text="L">
      <formula>NOT(ISERROR(SEARCH("L",AL153)))</formula>
    </cfRule>
    <cfRule type="containsText" dxfId="8908" priority="12777" operator="containsText" text="A">
      <formula>NOT(ISERROR(SEARCH("A",AL153)))</formula>
    </cfRule>
    <cfRule type="containsText" dxfId="8907" priority="12778" operator="containsText" text="P">
      <formula>NOT(ISERROR(SEARCH("P",AL153)))</formula>
    </cfRule>
  </conditionalFormatting>
  <conditionalFormatting sqref="AN577:AN588">
    <cfRule type="containsText" dxfId="8906" priority="12761" operator="containsText" text="L">
      <formula>NOT(ISERROR(SEARCH("L",AN577)))</formula>
    </cfRule>
    <cfRule type="containsText" dxfId="8905" priority="12762" operator="containsText" text="A">
      <formula>NOT(ISERROR(SEARCH("A",AN577)))</formula>
    </cfRule>
    <cfRule type="containsText" dxfId="8904" priority="12763" operator="containsText" text="P">
      <formula>NOT(ISERROR(SEARCH("P",AN577)))</formula>
    </cfRule>
  </conditionalFormatting>
  <conditionalFormatting sqref="AN551:AN554">
    <cfRule type="containsText" dxfId="8903" priority="12755" operator="containsText" text="L">
      <formula>NOT(ISERROR(SEARCH("L",AN551)))</formula>
    </cfRule>
    <cfRule type="containsText" dxfId="8902" priority="12756" operator="containsText" text="A">
      <formula>NOT(ISERROR(SEARCH("A",AN551)))</formula>
    </cfRule>
    <cfRule type="containsText" dxfId="8901" priority="12757" operator="containsText" text="P">
      <formula>NOT(ISERROR(SEARCH("P",AN551)))</formula>
    </cfRule>
  </conditionalFormatting>
  <conditionalFormatting sqref="AL541">
    <cfRule type="containsText" dxfId="8900" priority="12746" operator="containsText" text="L">
      <formula>NOT(ISERROR(SEARCH("L",AL541)))</formula>
    </cfRule>
    <cfRule type="containsText" dxfId="8899" priority="12747" operator="containsText" text="A">
      <formula>NOT(ISERROR(SEARCH("A",AL541)))</formula>
    </cfRule>
    <cfRule type="containsText" dxfId="8898" priority="12748" operator="containsText" text="P">
      <formula>NOT(ISERROR(SEARCH("P",AL541)))</formula>
    </cfRule>
  </conditionalFormatting>
  <conditionalFormatting sqref="AL546:AL549">
    <cfRule type="containsText" dxfId="8897" priority="12743" operator="containsText" text="L">
      <formula>NOT(ISERROR(SEARCH("L",AL546)))</formula>
    </cfRule>
    <cfRule type="containsText" dxfId="8896" priority="12744" operator="containsText" text="A">
      <formula>NOT(ISERROR(SEARCH("A",AL546)))</formula>
    </cfRule>
    <cfRule type="containsText" dxfId="8895" priority="12745" operator="containsText" text="P">
      <formula>NOT(ISERROR(SEARCH("P",AL546)))</formula>
    </cfRule>
  </conditionalFormatting>
  <conditionalFormatting sqref="AN540">
    <cfRule type="containsText" dxfId="8894" priority="12740" operator="containsText" text="L">
      <formula>NOT(ISERROR(SEARCH("L",AN540)))</formula>
    </cfRule>
    <cfRule type="containsText" dxfId="8893" priority="12741" operator="containsText" text="A">
      <formula>NOT(ISERROR(SEARCH("A",AN540)))</formula>
    </cfRule>
    <cfRule type="containsText" dxfId="8892" priority="12742" operator="containsText" text="P">
      <formula>NOT(ISERROR(SEARCH("P",AN540)))</formula>
    </cfRule>
  </conditionalFormatting>
  <conditionalFormatting sqref="AO314">
    <cfRule type="containsText" dxfId="8891" priority="12734" operator="containsText" text="L">
      <formula>NOT(ISERROR(SEARCH("L",AO314)))</formula>
    </cfRule>
    <cfRule type="containsText" dxfId="8890" priority="12735" operator="containsText" text="A">
      <formula>NOT(ISERROR(SEARCH("A",AO314)))</formula>
    </cfRule>
    <cfRule type="containsText" dxfId="8889" priority="12736" operator="containsText" text="P">
      <formula>NOT(ISERROR(SEARCH("P",AO314)))</formula>
    </cfRule>
  </conditionalFormatting>
  <conditionalFormatting sqref="AO359:AO361">
    <cfRule type="containsText" dxfId="8888" priority="12632" operator="containsText" text="L">
      <formula>NOT(ISERROR(SEARCH("L",AO359)))</formula>
    </cfRule>
    <cfRule type="containsText" dxfId="8887" priority="12633" operator="containsText" text="A">
      <formula>NOT(ISERROR(SEARCH("A",AO359)))</formula>
    </cfRule>
    <cfRule type="containsText" dxfId="8886" priority="12634" operator="containsText" text="P">
      <formula>NOT(ISERROR(SEARCH("P",AO359)))</formula>
    </cfRule>
  </conditionalFormatting>
  <conditionalFormatting sqref="AO358">
    <cfRule type="containsText" dxfId="8885" priority="12629" operator="containsText" text="L">
      <formula>NOT(ISERROR(SEARCH("L",AO358)))</formula>
    </cfRule>
    <cfRule type="containsText" dxfId="8884" priority="12630" operator="containsText" text="A">
      <formula>NOT(ISERROR(SEARCH("A",AO358)))</formula>
    </cfRule>
    <cfRule type="containsText" dxfId="8883" priority="12631" operator="containsText" text="P">
      <formula>NOT(ISERROR(SEARCH("P",AO358)))</formula>
    </cfRule>
  </conditionalFormatting>
  <conditionalFormatting sqref="AO355:AO357">
    <cfRule type="containsText" dxfId="8882" priority="12611" operator="containsText" text="L">
      <formula>NOT(ISERROR(SEARCH("L",AO355)))</formula>
    </cfRule>
    <cfRule type="containsText" dxfId="8881" priority="12612" operator="containsText" text="A">
      <formula>NOT(ISERROR(SEARCH("A",AO355)))</formula>
    </cfRule>
    <cfRule type="containsText" dxfId="8880" priority="12613" operator="containsText" text="P">
      <formula>NOT(ISERROR(SEARCH("P",AO355)))</formula>
    </cfRule>
  </conditionalFormatting>
  <conditionalFormatting sqref="AO570:AO575">
    <cfRule type="containsText" dxfId="8879" priority="12497" operator="containsText" text="L">
      <formula>NOT(ISERROR(SEARCH("L",AO570)))</formula>
    </cfRule>
    <cfRule type="containsText" dxfId="8878" priority="12498" operator="containsText" text="A">
      <formula>NOT(ISERROR(SEARCH("A",AO570)))</formula>
    </cfRule>
    <cfRule type="containsText" dxfId="8877" priority="12499" operator="containsText" text="P">
      <formula>NOT(ISERROR(SEARCH("P",AO570)))</formula>
    </cfRule>
  </conditionalFormatting>
  <conditionalFormatting sqref="AM533:AO535 AM533:AM551 AN530:AO532">
    <cfRule type="containsText" dxfId="8876" priority="12484" operator="containsText" text="L">
      <formula>NOT(ISERROR(SEARCH("L",AM530)))</formula>
    </cfRule>
    <cfRule type="containsText" dxfId="8875" priority="12485" operator="containsText" text="A">
      <formula>NOT(ISERROR(SEARCH("A",AM530)))</formula>
    </cfRule>
    <cfRule type="containsText" dxfId="8874" priority="12486" operator="containsText" text="P">
      <formula>NOT(ISERROR(SEARCH("P",AM530)))</formula>
    </cfRule>
  </conditionalFormatting>
  <conditionalFormatting sqref="AO836:AO841">
    <cfRule type="containsText" dxfId="8873" priority="12463" operator="containsText" text="L">
      <formula>NOT(ISERROR(SEARCH("L",AO836)))</formula>
    </cfRule>
    <cfRule type="containsText" dxfId="8872" priority="12464" operator="containsText" text="A">
      <formula>NOT(ISERROR(SEARCH("A",AO836)))</formula>
    </cfRule>
    <cfRule type="containsText" dxfId="8871" priority="12465" operator="containsText" text="P">
      <formula>NOT(ISERROR(SEARCH("P",AO836)))</formula>
    </cfRule>
  </conditionalFormatting>
  <conditionalFormatting sqref="H1322:H1323 H564:H576 H1325 H1379:H1397 H1327:H1377 H1415:H3304">
    <cfRule type="cellIs" dxfId="8870" priority="12452" operator="equal">
      <formula>"TTS"</formula>
    </cfRule>
    <cfRule type="cellIs" dxfId="8869" priority="12453" operator="equal">
      <formula>"MWF"</formula>
    </cfRule>
  </conditionalFormatting>
  <conditionalFormatting sqref="L438:L443">
    <cfRule type="containsText" dxfId="8868" priority="12245" operator="containsText" text="L">
      <formula>NOT(ISERROR(SEARCH("L",L438)))</formula>
    </cfRule>
    <cfRule type="containsText" dxfId="8867" priority="12246" operator="containsText" text="A">
      <formula>NOT(ISERROR(SEARCH("A",L438)))</formula>
    </cfRule>
    <cfRule type="containsText" dxfId="8866" priority="12247" operator="containsText" text="P">
      <formula>NOT(ISERROR(SEARCH("P",L438)))</formula>
    </cfRule>
  </conditionalFormatting>
  <conditionalFormatting sqref="L355">
    <cfRule type="containsText" dxfId="8865" priority="12203" operator="containsText" text="L">
      <formula>NOT(ISERROR(SEARCH("L",L355)))</formula>
    </cfRule>
    <cfRule type="containsText" dxfId="8864" priority="12204" operator="containsText" text="A">
      <formula>NOT(ISERROR(SEARCH("A",L355)))</formula>
    </cfRule>
    <cfRule type="containsText" dxfId="8863" priority="12205" operator="containsText" text="P">
      <formula>NOT(ISERROR(SEARCH("P",L355)))</formula>
    </cfRule>
  </conditionalFormatting>
  <conditionalFormatting sqref="O274:O277">
    <cfRule type="containsText" dxfId="8862" priority="12193" operator="containsText" text="L">
      <formula>NOT(ISERROR(SEARCH("L",O274)))</formula>
    </cfRule>
    <cfRule type="containsText" dxfId="8861" priority="12194" operator="containsText" text="A">
      <formula>NOT(ISERROR(SEARCH("A",O274)))</formula>
    </cfRule>
    <cfRule type="containsText" dxfId="8860" priority="12195" operator="containsText" text="P">
      <formula>NOT(ISERROR(SEARCH("P",O274)))</formula>
    </cfRule>
  </conditionalFormatting>
  <conditionalFormatting sqref="O382:O385 O388:O395">
    <cfRule type="containsText" dxfId="8859" priority="12175" operator="containsText" text="L">
      <formula>NOT(ISERROR(SEARCH("L",O382)))</formula>
    </cfRule>
    <cfRule type="containsText" dxfId="8858" priority="12176" operator="containsText" text="A">
      <formula>NOT(ISERROR(SEARCH("A",O382)))</formula>
    </cfRule>
    <cfRule type="containsText" dxfId="8857" priority="12177" operator="containsText" text="P">
      <formula>NOT(ISERROR(SEARCH("P",O382)))</formula>
    </cfRule>
  </conditionalFormatting>
  <conditionalFormatting sqref="O386:O387">
    <cfRule type="containsText" dxfId="8856" priority="12172" operator="containsText" text="L">
      <formula>NOT(ISERROR(SEARCH("L",O386)))</formula>
    </cfRule>
    <cfRule type="containsText" dxfId="8855" priority="12173" operator="containsText" text="A">
      <formula>NOT(ISERROR(SEARCH("A",O386)))</formula>
    </cfRule>
    <cfRule type="containsText" dxfId="8854" priority="12174" operator="containsText" text="P">
      <formula>NOT(ISERROR(SEARCH("P",O386)))</formula>
    </cfRule>
  </conditionalFormatting>
  <conditionalFormatting sqref="O325:O327 O329 O331">
    <cfRule type="containsText" dxfId="8853" priority="12169" operator="containsText" text="L">
      <formula>NOT(ISERROR(SEARCH("L",O325)))</formula>
    </cfRule>
    <cfRule type="containsText" dxfId="8852" priority="12170" operator="containsText" text="A">
      <formula>NOT(ISERROR(SEARCH("A",O325)))</formula>
    </cfRule>
    <cfRule type="containsText" dxfId="8851" priority="12171" operator="containsText" text="P">
      <formula>NOT(ISERROR(SEARCH("P",O325)))</formula>
    </cfRule>
  </conditionalFormatting>
  <conditionalFormatting sqref="O328">
    <cfRule type="containsText" dxfId="8850" priority="12139" operator="containsText" text="L">
      <formula>NOT(ISERROR(SEARCH("L",O328)))</formula>
    </cfRule>
    <cfRule type="containsText" dxfId="8849" priority="12140" operator="containsText" text="A">
      <formula>NOT(ISERROR(SEARCH("A",O328)))</formula>
    </cfRule>
    <cfRule type="containsText" dxfId="8848" priority="12141" operator="containsText" text="P">
      <formula>NOT(ISERROR(SEARCH("P",O328)))</formula>
    </cfRule>
  </conditionalFormatting>
  <conditionalFormatting sqref="O330">
    <cfRule type="containsText" dxfId="8847" priority="12136" operator="containsText" text="L">
      <formula>NOT(ISERROR(SEARCH("L",O330)))</formula>
    </cfRule>
    <cfRule type="containsText" dxfId="8846" priority="12137" operator="containsText" text="A">
      <formula>NOT(ISERROR(SEARCH("A",O330)))</formula>
    </cfRule>
    <cfRule type="containsText" dxfId="8845" priority="12138" operator="containsText" text="P">
      <formula>NOT(ISERROR(SEARCH("P",O330)))</formula>
    </cfRule>
  </conditionalFormatting>
  <conditionalFormatting sqref="O332">
    <cfRule type="containsText" dxfId="8844" priority="12133" operator="containsText" text="L">
      <formula>NOT(ISERROR(SEARCH("L",O332)))</formula>
    </cfRule>
    <cfRule type="containsText" dxfId="8843" priority="12134" operator="containsText" text="A">
      <formula>NOT(ISERROR(SEARCH("A",O332)))</formula>
    </cfRule>
    <cfRule type="containsText" dxfId="8842" priority="12135" operator="containsText" text="P">
      <formula>NOT(ISERROR(SEARCH("P",O332)))</formula>
    </cfRule>
  </conditionalFormatting>
  <conditionalFormatting sqref="O333">
    <cfRule type="containsText" dxfId="8841" priority="12130" operator="containsText" text="L">
      <formula>NOT(ISERROR(SEARCH("L",O333)))</formula>
    </cfRule>
    <cfRule type="containsText" dxfId="8840" priority="12131" operator="containsText" text="A">
      <formula>NOT(ISERROR(SEARCH("A",O333)))</formula>
    </cfRule>
    <cfRule type="containsText" dxfId="8839" priority="12132" operator="containsText" text="P">
      <formula>NOT(ISERROR(SEARCH("P",O333)))</formula>
    </cfRule>
  </conditionalFormatting>
  <conditionalFormatting sqref="O464:O468">
    <cfRule type="containsText" dxfId="8838" priority="12112" operator="containsText" text="L">
      <formula>NOT(ISERROR(SEARCH("L",O464)))</formula>
    </cfRule>
    <cfRule type="containsText" dxfId="8837" priority="12113" operator="containsText" text="A">
      <formula>NOT(ISERROR(SEARCH("A",O464)))</formula>
    </cfRule>
    <cfRule type="containsText" dxfId="8836" priority="12114" operator="containsText" text="P">
      <formula>NOT(ISERROR(SEARCH("P",O464)))</formula>
    </cfRule>
  </conditionalFormatting>
  <conditionalFormatting sqref="O414:O417">
    <cfRule type="containsText" dxfId="8835" priority="12106" operator="containsText" text="L">
      <formula>NOT(ISERROR(SEARCH("L",O414)))</formula>
    </cfRule>
    <cfRule type="containsText" dxfId="8834" priority="12107" operator="containsText" text="A">
      <formula>NOT(ISERROR(SEARCH("A",O414)))</formula>
    </cfRule>
    <cfRule type="containsText" dxfId="8833" priority="12108" operator="containsText" text="P">
      <formula>NOT(ISERROR(SEARCH("P",O414)))</formula>
    </cfRule>
  </conditionalFormatting>
  <conditionalFormatting sqref="O375">
    <cfRule type="containsText" dxfId="8832" priority="12085" operator="containsText" text="L">
      <formula>NOT(ISERROR(SEARCH("L",O375)))</formula>
    </cfRule>
    <cfRule type="containsText" dxfId="8831" priority="12086" operator="containsText" text="A">
      <formula>NOT(ISERROR(SEARCH("A",O375)))</formula>
    </cfRule>
    <cfRule type="containsText" dxfId="8830" priority="12087" operator="containsText" text="P">
      <formula>NOT(ISERROR(SEARCH("P",O375)))</formula>
    </cfRule>
  </conditionalFormatting>
  <conditionalFormatting sqref="O377">
    <cfRule type="containsText" dxfId="8829" priority="12082" operator="containsText" text="L">
      <formula>NOT(ISERROR(SEARCH("L",O377)))</formula>
    </cfRule>
    <cfRule type="containsText" dxfId="8828" priority="12083" operator="containsText" text="A">
      <formula>NOT(ISERROR(SEARCH("A",O377)))</formula>
    </cfRule>
    <cfRule type="containsText" dxfId="8827" priority="12084" operator="containsText" text="P">
      <formula>NOT(ISERROR(SEARCH("P",O377)))</formula>
    </cfRule>
  </conditionalFormatting>
  <conditionalFormatting sqref="O378">
    <cfRule type="containsText" dxfId="8826" priority="12079" operator="containsText" text="L">
      <formula>NOT(ISERROR(SEARCH("L",O378)))</formula>
    </cfRule>
    <cfRule type="containsText" dxfId="8825" priority="12080" operator="containsText" text="A">
      <formula>NOT(ISERROR(SEARCH("A",O378)))</formula>
    </cfRule>
    <cfRule type="containsText" dxfId="8824" priority="12081" operator="containsText" text="P">
      <formula>NOT(ISERROR(SEARCH("P",O378)))</formula>
    </cfRule>
  </conditionalFormatting>
  <conditionalFormatting sqref="O376 O379:O381">
    <cfRule type="containsText" dxfId="8823" priority="12088" operator="containsText" text="L">
      <formula>NOT(ISERROR(SEARCH("L",O376)))</formula>
    </cfRule>
    <cfRule type="containsText" dxfId="8822" priority="12089" operator="containsText" text="A">
      <formula>NOT(ISERROR(SEARCH("A",O376)))</formula>
    </cfRule>
    <cfRule type="containsText" dxfId="8821" priority="12090" operator="containsText" text="P">
      <formula>NOT(ISERROR(SEARCH("P",O376)))</formula>
    </cfRule>
  </conditionalFormatting>
  <conditionalFormatting sqref="M320">
    <cfRule type="containsText" dxfId="8820" priority="11953" operator="containsText" text="L">
      <formula>NOT(ISERROR(SEARCH("L",M320)))</formula>
    </cfRule>
    <cfRule type="containsText" dxfId="8819" priority="11954" operator="containsText" text="A">
      <formula>NOT(ISERROR(SEARCH("A",M320)))</formula>
    </cfRule>
    <cfRule type="containsText" dxfId="8818" priority="11955" operator="containsText" text="P">
      <formula>NOT(ISERROR(SEARCH("P",M320)))</formula>
    </cfRule>
  </conditionalFormatting>
  <conditionalFormatting sqref="M323">
    <cfRule type="containsText" dxfId="8817" priority="11950" operator="containsText" text="L">
      <formula>NOT(ISERROR(SEARCH("L",M323)))</formula>
    </cfRule>
    <cfRule type="containsText" dxfId="8816" priority="11951" operator="containsText" text="A">
      <formula>NOT(ISERROR(SEARCH("A",M323)))</formula>
    </cfRule>
    <cfRule type="containsText" dxfId="8815" priority="11952" operator="containsText" text="P">
      <formula>NOT(ISERROR(SEARCH("P",M323)))</formula>
    </cfRule>
  </conditionalFormatting>
  <conditionalFormatting sqref="M323">
    <cfRule type="containsText" dxfId="8814" priority="11947" operator="containsText" text="L">
      <formula>NOT(ISERROR(SEARCH("L",M323)))</formula>
    </cfRule>
    <cfRule type="containsText" dxfId="8813" priority="11948" operator="containsText" text="A">
      <formula>NOT(ISERROR(SEARCH("A",M323)))</formula>
    </cfRule>
    <cfRule type="containsText" dxfId="8812" priority="11949" operator="containsText" text="P">
      <formula>NOT(ISERROR(SEARCH("P",M323)))</formula>
    </cfRule>
  </conditionalFormatting>
  <conditionalFormatting sqref="O323">
    <cfRule type="containsText" dxfId="8811" priority="11932" operator="containsText" text="L">
      <formula>NOT(ISERROR(SEARCH("L",O323)))</formula>
    </cfRule>
    <cfRule type="containsText" dxfId="8810" priority="11933" operator="containsText" text="A">
      <formula>NOT(ISERROR(SEARCH("A",O323)))</formula>
    </cfRule>
    <cfRule type="containsText" dxfId="8809" priority="11934" operator="containsText" text="P">
      <formula>NOT(ISERROR(SEARCH("P",O323)))</formula>
    </cfRule>
  </conditionalFormatting>
  <conditionalFormatting sqref="O323">
    <cfRule type="containsText" dxfId="8808" priority="11929" operator="containsText" text="L">
      <formula>NOT(ISERROR(SEARCH("L",O323)))</formula>
    </cfRule>
    <cfRule type="containsText" dxfId="8807" priority="11930" operator="containsText" text="A">
      <formula>NOT(ISERROR(SEARCH("A",O323)))</formula>
    </cfRule>
    <cfRule type="containsText" dxfId="8806" priority="11931" operator="containsText" text="P">
      <formula>NOT(ISERROR(SEARCH("P",O323)))</formula>
    </cfRule>
  </conditionalFormatting>
  <conditionalFormatting sqref="O317">
    <cfRule type="containsText" dxfId="8805" priority="11938" operator="containsText" text="L">
      <formula>NOT(ISERROR(SEARCH("L",O317)))</formula>
    </cfRule>
    <cfRule type="containsText" dxfId="8804" priority="11939" operator="containsText" text="A">
      <formula>NOT(ISERROR(SEARCH("A",O317)))</formula>
    </cfRule>
    <cfRule type="containsText" dxfId="8803" priority="11940" operator="containsText" text="P">
      <formula>NOT(ISERROR(SEARCH("P",O317)))</formula>
    </cfRule>
  </conditionalFormatting>
  <conditionalFormatting sqref="O317">
    <cfRule type="containsText" dxfId="8802" priority="11935" operator="containsText" text="L">
      <formula>NOT(ISERROR(SEARCH("L",O317)))</formula>
    </cfRule>
    <cfRule type="containsText" dxfId="8801" priority="11936" operator="containsText" text="A">
      <formula>NOT(ISERROR(SEARCH("A",O317)))</formula>
    </cfRule>
    <cfRule type="containsText" dxfId="8800" priority="11937" operator="containsText" text="P">
      <formula>NOT(ISERROR(SEARCH("P",O317)))</formula>
    </cfRule>
  </conditionalFormatting>
  <conditionalFormatting sqref="M371:M384">
    <cfRule type="containsText" dxfId="8799" priority="12043" operator="containsText" text="L">
      <formula>NOT(ISERROR(SEARCH("L",M371)))</formula>
    </cfRule>
    <cfRule type="containsText" dxfId="8798" priority="12044" operator="containsText" text="A">
      <formula>NOT(ISERROR(SEARCH("A",M371)))</formula>
    </cfRule>
    <cfRule type="containsText" dxfId="8797" priority="12045" operator="containsText" text="P">
      <formula>NOT(ISERROR(SEARCH("P",M371)))</formula>
    </cfRule>
  </conditionalFormatting>
  <conditionalFormatting sqref="M371:M384">
    <cfRule type="containsText" dxfId="8796" priority="12040" operator="containsText" text="L">
      <formula>NOT(ISERROR(SEARCH("L",M371)))</formula>
    </cfRule>
    <cfRule type="containsText" dxfId="8795" priority="12041" operator="containsText" text="A">
      <formula>NOT(ISERROR(SEARCH("A",M371)))</formula>
    </cfRule>
    <cfRule type="containsText" dxfId="8794" priority="12042" operator="containsText" text="P">
      <formula>NOT(ISERROR(SEARCH("P",M371)))</formula>
    </cfRule>
  </conditionalFormatting>
  <conditionalFormatting sqref="M371:M384">
    <cfRule type="containsText" dxfId="8793" priority="12037" operator="containsText" text="L">
      <formula>NOT(ISERROR(SEARCH("L",M371)))</formula>
    </cfRule>
    <cfRule type="containsText" dxfId="8792" priority="12038" operator="containsText" text="A">
      <formula>NOT(ISERROR(SEARCH("A",M371)))</formula>
    </cfRule>
    <cfRule type="containsText" dxfId="8791" priority="12039" operator="containsText" text="P">
      <formula>NOT(ISERROR(SEARCH("P",M371)))</formula>
    </cfRule>
  </conditionalFormatting>
  <conditionalFormatting sqref="M371:M384">
    <cfRule type="containsText" dxfId="8790" priority="12034" operator="containsText" text="L">
      <formula>NOT(ISERROR(SEARCH("L",M371)))</formula>
    </cfRule>
    <cfRule type="containsText" dxfId="8789" priority="12035" operator="containsText" text="A">
      <formula>NOT(ISERROR(SEARCH("A",M371)))</formula>
    </cfRule>
    <cfRule type="containsText" dxfId="8788" priority="12036" operator="containsText" text="P">
      <formula>NOT(ISERROR(SEARCH("P",M371)))</formula>
    </cfRule>
  </conditionalFormatting>
  <conditionalFormatting sqref="M372">
    <cfRule type="containsText" dxfId="8787" priority="12031" operator="containsText" text="L">
      <formula>NOT(ISERROR(SEARCH("L",M372)))</formula>
    </cfRule>
    <cfRule type="containsText" dxfId="8786" priority="12032" operator="containsText" text="A">
      <formula>NOT(ISERROR(SEARCH("A",M372)))</formula>
    </cfRule>
    <cfRule type="containsText" dxfId="8785" priority="12033" operator="containsText" text="P">
      <formula>NOT(ISERROR(SEARCH("P",M372)))</formula>
    </cfRule>
  </conditionalFormatting>
  <conditionalFormatting sqref="M372">
    <cfRule type="containsText" dxfId="8784" priority="12028" operator="containsText" text="L">
      <formula>NOT(ISERROR(SEARCH("L",M372)))</formula>
    </cfRule>
    <cfRule type="containsText" dxfId="8783" priority="12029" operator="containsText" text="A">
      <formula>NOT(ISERROR(SEARCH("A",M372)))</formula>
    </cfRule>
    <cfRule type="containsText" dxfId="8782" priority="12030" operator="containsText" text="P">
      <formula>NOT(ISERROR(SEARCH("P",M372)))</formula>
    </cfRule>
  </conditionalFormatting>
  <conditionalFormatting sqref="M372">
    <cfRule type="containsText" dxfId="8781" priority="12025" operator="containsText" text="L">
      <formula>NOT(ISERROR(SEARCH("L",M372)))</formula>
    </cfRule>
    <cfRule type="containsText" dxfId="8780" priority="12026" operator="containsText" text="A">
      <formula>NOT(ISERROR(SEARCH("A",M372)))</formula>
    </cfRule>
    <cfRule type="containsText" dxfId="8779" priority="12027" operator="containsText" text="P">
      <formula>NOT(ISERROR(SEARCH("P",M372)))</formula>
    </cfRule>
  </conditionalFormatting>
  <conditionalFormatting sqref="M372">
    <cfRule type="containsText" dxfId="8778" priority="12022" operator="containsText" text="L">
      <formula>NOT(ISERROR(SEARCH("L",M372)))</formula>
    </cfRule>
    <cfRule type="containsText" dxfId="8777" priority="12023" operator="containsText" text="A">
      <formula>NOT(ISERROR(SEARCH("A",M372)))</formula>
    </cfRule>
    <cfRule type="containsText" dxfId="8776" priority="12024" operator="containsText" text="P">
      <formula>NOT(ISERROR(SEARCH("P",M372)))</formula>
    </cfRule>
  </conditionalFormatting>
  <conditionalFormatting sqref="O362 O366 O368">
    <cfRule type="containsText" dxfId="8775" priority="12019" operator="containsText" text="L">
      <formula>NOT(ISERROR(SEARCH("L",O362)))</formula>
    </cfRule>
    <cfRule type="containsText" dxfId="8774" priority="12020" operator="containsText" text="A">
      <formula>NOT(ISERROR(SEARCH("A",O362)))</formula>
    </cfRule>
    <cfRule type="containsText" dxfId="8773" priority="12021" operator="containsText" text="P">
      <formula>NOT(ISERROR(SEARCH("P",O362)))</formula>
    </cfRule>
  </conditionalFormatting>
  <conditionalFormatting sqref="O367">
    <cfRule type="containsText" dxfId="8772" priority="11998" operator="containsText" text="L">
      <formula>NOT(ISERROR(SEARCH("L",O367)))</formula>
    </cfRule>
    <cfRule type="containsText" dxfId="8771" priority="11999" operator="containsText" text="A">
      <formula>NOT(ISERROR(SEARCH("A",O367)))</formula>
    </cfRule>
    <cfRule type="containsText" dxfId="8770" priority="12000" operator="containsText" text="P">
      <formula>NOT(ISERROR(SEARCH("P",O367)))</formula>
    </cfRule>
  </conditionalFormatting>
  <conditionalFormatting sqref="O367">
    <cfRule type="containsText" dxfId="8769" priority="11995" operator="containsText" text="L">
      <formula>NOT(ISERROR(SEARCH("L",O367)))</formula>
    </cfRule>
    <cfRule type="containsText" dxfId="8768" priority="11996" operator="containsText" text="A">
      <formula>NOT(ISERROR(SEARCH("A",O367)))</formula>
    </cfRule>
    <cfRule type="containsText" dxfId="8767" priority="11997" operator="containsText" text="P">
      <formula>NOT(ISERROR(SEARCH("P",O367)))</formula>
    </cfRule>
  </conditionalFormatting>
  <conditionalFormatting sqref="O369">
    <cfRule type="containsText" dxfId="8766" priority="11992" operator="containsText" text="L">
      <formula>NOT(ISERROR(SEARCH("L",O369)))</formula>
    </cfRule>
    <cfRule type="containsText" dxfId="8765" priority="11993" operator="containsText" text="A">
      <formula>NOT(ISERROR(SEARCH("A",O369)))</formula>
    </cfRule>
    <cfRule type="containsText" dxfId="8764" priority="11994" operator="containsText" text="P">
      <formula>NOT(ISERROR(SEARCH("P",O369)))</formula>
    </cfRule>
  </conditionalFormatting>
  <conditionalFormatting sqref="O369">
    <cfRule type="containsText" dxfId="8763" priority="11989" operator="containsText" text="L">
      <formula>NOT(ISERROR(SEARCH("L",O369)))</formula>
    </cfRule>
    <cfRule type="containsText" dxfId="8762" priority="11990" operator="containsText" text="A">
      <formula>NOT(ISERROR(SEARCH("A",O369)))</formula>
    </cfRule>
    <cfRule type="containsText" dxfId="8761" priority="11991" operator="containsText" text="P">
      <formula>NOT(ISERROR(SEARCH("P",O369)))</formula>
    </cfRule>
  </conditionalFormatting>
  <conditionalFormatting sqref="O370">
    <cfRule type="containsText" dxfId="8760" priority="11986" operator="containsText" text="L">
      <formula>NOT(ISERROR(SEARCH("L",O370)))</formula>
    </cfRule>
    <cfRule type="containsText" dxfId="8759" priority="11987" operator="containsText" text="A">
      <formula>NOT(ISERROR(SEARCH("A",O370)))</formula>
    </cfRule>
    <cfRule type="containsText" dxfId="8758" priority="11988" operator="containsText" text="P">
      <formula>NOT(ISERROR(SEARCH("P",O370)))</formula>
    </cfRule>
  </conditionalFormatting>
  <conditionalFormatting sqref="O370">
    <cfRule type="containsText" dxfId="8757" priority="11983" operator="containsText" text="L">
      <formula>NOT(ISERROR(SEARCH("L",O370)))</formula>
    </cfRule>
    <cfRule type="containsText" dxfId="8756" priority="11984" operator="containsText" text="A">
      <formula>NOT(ISERROR(SEARCH("A",O370)))</formula>
    </cfRule>
    <cfRule type="containsText" dxfId="8755" priority="11985" operator="containsText" text="P">
      <formula>NOT(ISERROR(SEARCH("P",O370)))</formula>
    </cfRule>
  </conditionalFormatting>
  <conditionalFormatting sqref="O371:O384">
    <cfRule type="containsText" dxfId="8754" priority="11980" operator="containsText" text="L">
      <formula>NOT(ISERROR(SEARCH("L",O371)))</formula>
    </cfRule>
    <cfRule type="containsText" dxfId="8753" priority="11981" operator="containsText" text="A">
      <formula>NOT(ISERROR(SEARCH("A",O371)))</formula>
    </cfRule>
    <cfRule type="containsText" dxfId="8752" priority="11982" operator="containsText" text="P">
      <formula>NOT(ISERROR(SEARCH("P",O371)))</formula>
    </cfRule>
  </conditionalFormatting>
  <conditionalFormatting sqref="O371:O384">
    <cfRule type="containsText" dxfId="8751" priority="11977" operator="containsText" text="L">
      <formula>NOT(ISERROR(SEARCH("L",O371)))</formula>
    </cfRule>
    <cfRule type="containsText" dxfId="8750" priority="11978" operator="containsText" text="A">
      <formula>NOT(ISERROR(SEARCH("A",O371)))</formula>
    </cfRule>
    <cfRule type="containsText" dxfId="8749" priority="11979" operator="containsText" text="P">
      <formula>NOT(ISERROR(SEARCH("P",O371)))</formula>
    </cfRule>
  </conditionalFormatting>
  <conditionalFormatting sqref="O372">
    <cfRule type="containsText" dxfId="8748" priority="11974" operator="containsText" text="L">
      <formula>NOT(ISERROR(SEARCH("L",O372)))</formula>
    </cfRule>
    <cfRule type="containsText" dxfId="8747" priority="11975" operator="containsText" text="A">
      <formula>NOT(ISERROR(SEARCH("A",O372)))</formula>
    </cfRule>
    <cfRule type="containsText" dxfId="8746" priority="11976" operator="containsText" text="P">
      <formula>NOT(ISERROR(SEARCH("P",O372)))</formula>
    </cfRule>
  </conditionalFormatting>
  <conditionalFormatting sqref="O372">
    <cfRule type="containsText" dxfId="8745" priority="11971" operator="containsText" text="L">
      <formula>NOT(ISERROR(SEARCH("L",O372)))</formula>
    </cfRule>
    <cfRule type="containsText" dxfId="8744" priority="11972" operator="containsText" text="A">
      <formula>NOT(ISERROR(SEARCH("A",O372)))</formula>
    </cfRule>
    <cfRule type="containsText" dxfId="8743" priority="11973" operator="containsText" text="P">
      <formula>NOT(ISERROR(SEARCH("P",O372)))</formula>
    </cfRule>
  </conditionalFormatting>
  <conditionalFormatting sqref="O315:O316 O318:O322 O324">
    <cfRule type="containsText" dxfId="8742" priority="11956" operator="containsText" text="L">
      <formula>NOT(ISERROR(SEARCH("L",O315)))</formula>
    </cfRule>
    <cfRule type="containsText" dxfId="8741" priority="11957" operator="containsText" text="A">
      <formula>NOT(ISERROR(SEARCH("A",O315)))</formula>
    </cfRule>
    <cfRule type="containsText" dxfId="8740" priority="11958" operator="containsText" text="P">
      <formula>NOT(ISERROR(SEARCH("P",O315)))</formula>
    </cfRule>
  </conditionalFormatting>
  <conditionalFormatting sqref="O396:O404">
    <cfRule type="containsText" dxfId="8739" priority="11900" operator="containsText" text="L">
      <formula>NOT(ISERROR(SEARCH("L",O396)))</formula>
    </cfRule>
    <cfRule type="containsText" dxfId="8738" priority="11901" operator="containsText" text="A">
      <formula>NOT(ISERROR(SEARCH("A",O396)))</formula>
    </cfRule>
    <cfRule type="containsText" dxfId="8737" priority="11902" operator="containsText" text="P">
      <formula>NOT(ISERROR(SEARCH("P",O396)))</formula>
    </cfRule>
  </conditionalFormatting>
  <conditionalFormatting sqref="O363">
    <cfRule type="containsText" dxfId="8736" priority="11873" operator="containsText" text="L">
      <formula>NOT(ISERROR(SEARCH("L",O363)))</formula>
    </cfRule>
    <cfRule type="containsText" dxfId="8735" priority="11874" operator="containsText" text="A">
      <formula>NOT(ISERROR(SEARCH("A",O363)))</formula>
    </cfRule>
    <cfRule type="containsText" dxfId="8734" priority="11875" operator="containsText" text="P">
      <formula>NOT(ISERROR(SEARCH("P",O363)))</formula>
    </cfRule>
  </conditionalFormatting>
  <conditionalFormatting sqref="O364">
    <cfRule type="containsText" dxfId="8733" priority="11870" operator="containsText" text="L">
      <formula>NOT(ISERROR(SEARCH("L",O364)))</formula>
    </cfRule>
    <cfRule type="containsText" dxfId="8732" priority="11871" operator="containsText" text="A">
      <formula>NOT(ISERROR(SEARCH("A",O364)))</formula>
    </cfRule>
    <cfRule type="containsText" dxfId="8731" priority="11872" operator="containsText" text="P">
      <formula>NOT(ISERROR(SEARCH("P",O364)))</formula>
    </cfRule>
  </conditionalFormatting>
  <conditionalFormatting sqref="O365">
    <cfRule type="containsText" dxfId="8730" priority="11867" operator="containsText" text="L">
      <formula>NOT(ISERROR(SEARCH("L",O365)))</formula>
    </cfRule>
    <cfRule type="containsText" dxfId="8729" priority="11868" operator="containsText" text="A">
      <formula>NOT(ISERROR(SEARCH("A",O365)))</formula>
    </cfRule>
    <cfRule type="containsText" dxfId="8728" priority="11869" operator="containsText" text="P">
      <formula>NOT(ISERROR(SEARCH("P",O365)))</formula>
    </cfRule>
  </conditionalFormatting>
  <conditionalFormatting sqref="O373">
    <cfRule type="containsText" dxfId="8727" priority="11864" operator="containsText" text="L">
      <formula>NOT(ISERROR(SEARCH("L",O373)))</formula>
    </cfRule>
    <cfRule type="containsText" dxfId="8726" priority="11865" operator="containsText" text="A">
      <formula>NOT(ISERROR(SEARCH("A",O373)))</formula>
    </cfRule>
    <cfRule type="containsText" dxfId="8725" priority="11866" operator="containsText" text="P">
      <formula>NOT(ISERROR(SEARCH("P",O373)))</formula>
    </cfRule>
  </conditionalFormatting>
  <conditionalFormatting sqref="O374">
    <cfRule type="containsText" dxfId="8724" priority="11861" operator="containsText" text="L">
      <formula>NOT(ISERROR(SEARCH("L",O374)))</formula>
    </cfRule>
    <cfRule type="containsText" dxfId="8723" priority="11862" operator="containsText" text="A">
      <formula>NOT(ISERROR(SEARCH("A",O374)))</formula>
    </cfRule>
    <cfRule type="containsText" dxfId="8722" priority="11863" operator="containsText" text="P">
      <formula>NOT(ISERROR(SEARCH("P",O374)))</formula>
    </cfRule>
  </conditionalFormatting>
  <conditionalFormatting sqref="O550:O554">
    <cfRule type="containsText" dxfId="8721" priority="11855" operator="containsText" text="L">
      <formula>NOT(ISERROR(SEARCH("L",O550)))</formula>
    </cfRule>
    <cfRule type="containsText" dxfId="8720" priority="11856" operator="containsText" text="A">
      <formula>NOT(ISERROR(SEARCH("A",O550)))</formula>
    </cfRule>
    <cfRule type="containsText" dxfId="8719" priority="11857" operator="containsText" text="P">
      <formula>NOT(ISERROR(SEARCH("P",O550)))</formula>
    </cfRule>
  </conditionalFormatting>
  <conditionalFormatting sqref="Q237:Q241 Q244">
    <cfRule type="containsText" dxfId="8718" priority="11846" operator="containsText" text="L">
      <formula>NOT(ISERROR(SEARCH("L",Q237)))</formula>
    </cfRule>
    <cfRule type="containsText" dxfId="8717" priority="11847" operator="containsText" text="A">
      <formula>NOT(ISERROR(SEARCH("A",Q237)))</formula>
    </cfRule>
    <cfRule type="containsText" dxfId="8716" priority="11848" operator="containsText" text="P">
      <formula>NOT(ISERROR(SEARCH("P",Q237)))</formula>
    </cfRule>
  </conditionalFormatting>
  <conditionalFormatting sqref="O144:O153">
    <cfRule type="containsText" dxfId="8715" priority="11843" operator="containsText" text="L">
      <formula>NOT(ISERROR(SEARCH("L",O144)))</formula>
    </cfRule>
    <cfRule type="containsText" dxfId="8714" priority="11844" operator="containsText" text="A">
      <formula>NOT(ISERROR(SEARCH("A",O144)))</formula>
    </cfRule>
    <cfRule type="containsText" dxfId="8713" priority="11845" operator="containsText" text="P">
      <formula>NOT(ISERROR(SEARCH("P",O144)))</formula>
    </cfRule>
  </conditionalFormatting>
  <conditionalFormatting sqref="O98:O102">
    <cfRule type="containsText" dxfId="8712" priority="11840" operator="containsText" text="L">
      <formula>NOT(ISERROR(SEARCH("L",O98)))</formula>
    </cfRule>
    <cfRule type="containsText" dxfId="8711" priority="11841" operator="containsText" text="A">
      <formula>NOT(ISERROR(SEARCH("A",O98)))</formula>
    </cfRule>
    <cfRule type="containsText" dxfId="8710" priority="11842" operator="containsText" text="P">
      <formula>NOT(ISERROR(SEARCH("P",O98)))</formula>
    </cfRule>
  </conditionalFormatting>
  <conditionalFormatting sqref="O219:O230">
    <cfRule type="containsText" dxfId="8709" priority="11834" operator="containsText" text="L">
      <formula>NOT(ISERROR(SEARCH("L",O219)))</formula>
    </cfRule>
    <cfRule type="containsText" dxfId="8708" priority="11835" operator="containsText" text="A">
      <formula>NOT(ISERROR(SEARCH("A",O219)))</formula>
    </cfRule>
    <cfRule type="containsText" dxfId="8707" priority="11836" operator="containsText" text="P">
      <formula>NOT(ISERROR(SEARCH("P",O219)))</formula>
    </cfRule>
  </conditionalFormatting>
  <conditionalFormatting sqref="P165 P167">
    <cfRule type="containsText" dxfId="8706" priority="11822" operator="containsText" text="L">
      <formula>NOT(ISERROR(SEARCH("L",P165)))</formula>
    </cfRule>
    <cfRule type="containsText" dxfId="8705" priority="11823" operator="containsText" text="A">
      <formula>NOT(ISERROR(SEARCH("A",P165)))</formula>
    </cfRule>
    <cfRule type="containsText" dxfId="8704" priority="11824" operator="containsText" text="P">
      <formula>NOT(ISERROR(SEARCH("P",P165)))</formula>
    </cfRule>
  </conditionalFormatting>
  <conditionalFormatting sqref="P251:P263">
    <cfRule type="containsText" dxfId="8703" priority="11819" operator="containsText" text="L">
      <formula>NOT(ISERROR(SEARCH("L",P251)))</formula>
    </cfRule>
    <cfRule type="containsText" dxfId="8702" priority="11820" operator="containsText" text="A">
      <formula>NOT(ISERROR(SEARCH("A",P251)))</formula>
    </cfRule>
    <cfRule type="containsText" dxfId="8701" priority="11821" operator="containsText" text="P">
      <formula>NOT(ISERROR(SEARCH("P",P251)))</formula>
    </cfRule>
  </conditionalFormatting>
  <conditionalFormatting sqref="P644">
    <cfRule type="containsText" dxfId="8700" priority="11753" operator="containsText" text="L">
      <formula>NOT(ISERROR(SEARCH("L",P644)))</formula>
    </cfRule>
    <cfRule type="containsText" dxfId="8699" priority="11754" operator="containsText" text="A">
      <formula>NOT(ISERROR(SEARCH("A",P644)))</formula>
    </cfRule>
    <cfRule type="containsText" dxfId="8698" priority="11755" operator="containsText" text="P">
      <formula>NOT(ISERROR(SEARCH("P",P644)))</formula>
    </cfRule>
  </conditionalFormatting>
  <conditionalFormatting sqref="P610:P612 P617">
    <cfRule type="containsText" dxfId="8697" priority="11714" operator="containsText" text="L">
      <formula>NOT(ISERROR(SEARCH("L",P610)))</formula>
    </cfRule>
    <cfRule type="containsText" dxfId="8696" priority="11715" operator="containsText" text="A">
      <formula>NOT(ISERROR(SEARCH("A",P610)))</formula>
    </cfRule>
    <cfRule type="containsText" dxfId="8695" priority="11716" operator="containsText" text="P">
      <formula>NOT(ISERROR(SEARCH("P",P610)))</formula>
    </cfRule>
  </conditionalFormatting>
  <conditionalFormatting sqref="P613">
    <cfRule type="containsText" dxfId="8694" priority="11705" operator="containsText" text="L">
      <formula>NOT(ISERROR(SEARCH("L",P613)))</formula>
    </cfRule>
    <cfRule type="containsText" dxfId="8693" priority="11706" operator="containsText" text="A">
      <formula>NOT(ISERROR(SEARCH("A",P613)))</formula>
    </cfRule>
    <cfRule type="containsText" dxfId="8692" priority="11707" operator="containsText" text="P">
      <formula>NOT(ISERROR(SEARCH("P",P613)))</formula>
    </cfRule>
  </conditionalFormatting>
  <conditionalFormatting sqref="P614">
    <cfRule type="containsText" dxfId="8691" priority="11702" operator="containsText" text="L">
      <formula>NOT(ISERROR(SEARCH("L",P614)))</formula>
    </cfRule>
    <cfRule type="containsText" dxfId="8690" priority="11703" operator="containsText" text="A">
      <formula>NOT(ISERROR(SEARCH("A",P614)))</formula>
    </cfRule>
    <cfRule type="containsText" dxfId="8689" priority="11704" operator="containsText" text="P">
      <formula>NOT(ISERROR(SEARCH("P",P614)))</formula>
    </cfRule>
  </conditionalFormatting>
  <conditionalFormatting sqref="P615">
    <cfRule type="containsText" dxfId="8688" priority="11699" operator="containsText" text="L">
      <formula>NOT(ISERROR(SEARCH("L",P615)))</formula>
    </cfRule>
    <cfRule type="containsText" dxfId="8687" priority="11700" operator="containsText" text="A">
      <formula>NOT(ISERROR(SEARCH("A",P615)))</formula>
    </cfRule>
    <cfRule type="containsText" dxfId="8686" priority="11701" operator="containsText" text="P">
      <formula>NOT(ISERROR(SEARCH("P",P615)))</formula>
    </cfRule>
  </conditionalFormatting>
  <conditionalFormatting sqref="P616">
    <cfRule type="containsText" dxfId="8685" priority="11696" operator="containsText" text="L">
      <formula>NOT(ISERROR(SEARCH("L",P616)))</formula>
    </cfRule>
    <cfRule type="containsText" dxfId="8684" priority="11697" operator="containsText" text="A">
      <formula>NOT(ISERROR(SEARCH("A",P616)))</formula>
    </cfRule>
    <cfRule type="containsText" dxfId="8683" priority="11698" operator="containsText" text="P">
      <formula>NOT(ISERROR(SEARCH("P",P616)))</formula>
    </cfRule>
  </conditionalFormatting>
  <conditionalFormatting sqref="L602">
    <cfRule type="containsText" dxfId="8682" priority="11684" operator="containsText" text="L">
      <formula>NOT(ISERROR(SEARCH("L",L602)))</formula>
    </cfRule>
    <cfRule type="containsText" dxfId="8681" priority="11685" operator="containsText" text="A">
      <formula>NOT(ISERROR(SEARCH("A",L602)))</formula>
    </cfRule>
    <cfRule type="containsText" dxfId="8680" priority="11686" operator="containsText" text="P">
      <formula>NOT(ISERROR(SEARCH("P",L602)))</formula>
    </cfRule>
  </conditionalFormatting>
  <conditionalFormatting sqref="P541:P545">
    <cfRule type="containsText" dxfId="8679" priority="11582" operator="containsText" text="L">
      <formula>NOT(ISERROR(SEARCH("L",P541)))</formula>
    </cfRule>
    <cfRule type="containsText" dxfId="8678" priority="11583" operator="containsText" text="A">
      <formula>NOT(ISERROR(SEARCH("A",P541)))</formula>
    </cfRule>
    <cfRule type="containsText" dxfId="8677" priority="11584" operator="containsText" text="P">
      <formula>NOT(ISERROR(SEARCH("P",P541)))</formula>
    </cfRule>
  </conditionalFormatting>
  <conditionalFormatting sqref="O273">
    <cfRule type="containsText" dxfId="8676" priority="11573" operator="containsText" text="L">
      <formula>NOT(ISERROR(SEARCH("L",O273)))</formula>
    </cfRule>
    <cfRule type="containsText" dxfId="8675" priority="11574" operator="containsText" text="A">
      <formula>NOT(ISERROR(SEARCH("A",O273)))</formula>
    </cfRule>
    <cfRule type="containsText" dxfId="8674" priority="11575" operator="containsText" text="P">
      <formula>NOT(ISERROR(SEARCH("P",O273)))</formula>
    </cfRule>
  </conditionalFormatting>
  <conditionalFormatting sqref="Q153">
    <cfRule type="containsText" dxfId="8673" priority="11567" operator="containsText" text="L">
      <formula>NOT(ISERROR(SEARCH("L",Q153)))</formula>
    </cfRule>
    <cfRule type="containsText" dxfId="8672" priority="11568" operator="containsText" text="A">
      <formula>NOT(ISERROR(SEARCH("A",Q153)))</formula>
    </cfRule>
    <cfRule type="containsText" dxfId="8671" priority="11569" operator="containsText" text="P">
      <formula>NOT(ISERROR(SEARCH("P",Q153)))</formula>
    </cfRule>
  </conditionalFormatting>
  <conditionalFormatting sqref="O270">
    <cfRule type="containsText" dxfId="8670" priority="11555" operator="containsText" text="L">
      <formula>NOT(ISERROR(SEARCH("L",O270)))</formula>
    </cfRule>
    <cfRule type="containsText" dxfId="8669" priority="11556" operator="containsText" text="A">
      <formula>NOT(ISERROR(SEARCH("A",O270)))</formula>
    </cfRule>
    <cfRule type="containsText" dxfId="8668" priority="11557" operator="containsText" text="P">
      <formula>NOT(ISERROR(SEARCH("P",O270)))</formula>
    </cfRule>
  </conditionalFormatting>
  <conditionalFormatting sqref="Q98:Q102">
    <cfRule type="containsText" dxfId="8667" priority="11549" operator="containsText" text="L">
      <formula>NOT(ISERROR(SEARCH("L",Q98)))</formula>
    </cfRule>
    <cfRule type="containsText" dxfId="8666" priority="11550" operator="containsText" text="A">
      <formula>NOT(ISERROR(SEARCH("A",Q98)))</formula>
    </cfRule>
    <cfRule type="containsText" dxfId="8665" priority="11551" operator="containsText" text="P">
      <formula>NOT(ISERROR(SEARCH("P",Q98)))</formula>
    </cfRule>
  </conditionalFormatting>
  <conditionalFormatting sqref="L847">
    <cfRule type="containsText" dxfId="8664" priority="11531" operator="containsText" text="L">
      <formula>NOT(ISERROR(SEARCH("L",L847)))</formula>
    </cfRule>
    <cfRule type="containsText" dxfId="8663" priority="11532" operator="containsText" text="A">
      <formula>NOT(ISERROR(SEARCH("A",L847)))</formula>
    </cfRule>
    <cfRule type="containsText" dxfId="8662" priority="11533" operator="containsText" text="P">
      <formula>NOT(ISERROR(SEARCH("P",L847)))</formula>
    </cfRule>
  </conditionalFormatting>
  <conditionalFormatting sqref="S248:S250">
    <cfRule type="containsText" dxfId="8661" priority="11342" operator="containsText" text="L">
      <formula>NOT(ISERROR(SEARCH("L",S248)))</formula>
    </cfRule>
    <cfRule type="containsText" dxfId="8660" priority="11343" operator="containsText" text="A">
      <formula>NOT(ISERROR(SEARCH("A",S248)))</formula>
    </cfRule>
    <cfRule type="containsText" dxfId="8659" priority="11344" operator="containsText" text="P">
      <formula>NOT(ISERROR(SEARCH("P",S248)))</formula>
    </cfRule>
  </conditionalFormatting>
  <conditionalFormatting sqref="S154:S164 S166">
    <cfRule type="containsText" dxfId="8658" priority="11339" operator="containsText" text="L">
      <formula>NOT(ISERROR(SEARCH("L",S154)))</formula>
    </cfRule>
    <cfRule type="containsText" dxfId="8657" priority="11340" operator="containsText" text="A">
      <formula>NOT(ISERROR(SEARCH("A",S154)))</formula>
    </cfRule>
    <cfRule type="containsText" dxfId="8656" priority="11341" operator="containsText" text="P">
      <formula>NOT(ISERROR(SEARCH("P",S154)))</formula>
    </cfRule>
  </conditionalFormatting>
  <conditionalFormatting sqref="P449">
    <cfRule type="containsText" dxfId="8655" priority="11222" operator="containsText" text="L">
      <formula>NOT(ISERROR(SEARCH("L",P449)))</formula>
    </cfRule>
    <cfRule type="containsText" dxfId="8654" priority="11223" operator="containsText" text="A">
      <formula>NOT(ISERROR(SEARCH("A",P449)))</formula>
    </cfRule>
    <cfRule type="containsText" dxfId="8653" priority="11224" operator="containsText" text="P">
      <formula>NOT(ISERROR(SEARCH("P",P449)))</formula>
    </cfRule>
  </conditionalFormatting>
  <conditionalFormatting sqref="S237:S247">
    <cfRule type="containsText" dxfId="8652" priority="11333" operator="containsText" text="L">
      <formula>NOT(ISERROR(SEARCH("L",S237)))</formula>
    </cfRule>
    <cfRule type="containsText" dxfId="8651" priority="11334" operator="containsText" text="A">
      <formula>NOT(ISERROR(SEARCH("A",S237)))</formula>
    </cfRule>
    <cfRule type="containsText" dxfId="8650" priority="11335" operator="containsText" text="P">
      <formula>NOT(ISERROR(SEARCH("P",S237)))</formula>
    </cfRule>
  </conditionalFormatting>
  <conditionalFormatting sqref="P475">
    <cfRule type="containsText" dxfId="8649" priority="11330" operator="containsText" text="L">
      <formula>NOT(ISERROR(SEARCH("L",P475)))</formula>
    </cfRule>
    <cfRule type="containsText" dxfId="8648" priority="11331" operator="containsText" text="A">
      <formula>NOT(ISERROR(SEARCH("A",P475)))</formula>
    </cfRule>
    <cfRule type="containsText" dxfId="8647" priority="11332" operator="containsText" text="P">
      <formula>NOT(ISERROR(SEARCH("P",P475)))</formula>
    </cfRule>
  </conditionalFormatting>
  <conditionalFormatting sqref="S470 S472:S474 S476:S480">
    <cfRule type="containsText" dxfId="8646" priority="11321" operator="containsText" text="L">
      <formula>NOT(ISERROR(SEARCH("L",S470)))</formula>
    </cfRule>
    <cfRule type="containsText" dxfId="8645" priority="11322" operator="containsText" text="A">
      <formula>NOT(ISERROR(SEARCH("A",S470)))</formula>
    </cfRule>
    <cfRule type="containsText" dxfId="8644" priority="11323" operator="containsText" text="P">
      <formula>NOT(ISERROR(SEARCH("P",S470)))</formula>
    </cfRule>
  </conditionalFormatting>
  <conditionalFormatting sqref="S469">
    <cfRule type="containsText" dxfId="8643" priority="11318" operator="containsText" text="L">
      <formula>NOT(ISERROR(SEARCH("L",S469)))</formula>
    </cfRule>
    <cfRule type="containsText" dxfId="8642" priority="11319" operator="containsText" text="A">
      <formula>NOT(ISERROR(SEARCH("A",S469)))</formula>
    </cfRule>
    <cfRule type="containsText" dxfId="8641" priority="11320" operator="containsText" text="P">
      <formula>NOT(ISERROR(SEARCH("P",S469)))</formula>
    </cfRule>
  </conditionalFormatting>
  <conditionalFormatting sqref="S469">
    <cfRule type="containsText" dxfId="8640" priority="11315" operator="containsText" text="L">
      <formula>NOT(ISERROR(SEARCH("L",S469)))</formula>
    </cfRule>
    <cfRule type="containsText" dxfId="8639" priority="11316" operator="containsText" text="A">
      <formula>NOT(ISERROR(SEARCH("A",S469)))</formula>
    </cfRule>
    <cfRule type="containsText" dxfId="8638" priority="11317" operator="containsText" text="P">
      <formula>NOT(ISERROR(SEARCH("P",S469)))</formula>
    </cfRule>
  </conditionalFormatting>
  <conditionalFormatting sqref="S471">
    <cfRule type="containsText" dxfId="8637" priority="11312" operator="containsText" text="L">
      <formula>NOT(ISERROR(SEARCH("L",S471)))</formula>
    </cfRule>
    <cfRule type="containsText" dxfId="8636" priority="11313" operator="containsText" text="A">
      <formula>NOT(ISERROR(SEARCH("A",S471)))</formula>
    </cfRule>
    <cfRule type="containsText" dxfId="8635" priority="11314" operator="containsText" text="P">
      <formula>NOT(ISERROR(SEARCH("P",S471)))</formula>
    </cfRule>
  </conditionalFormatting>
  <conditionalFormatting sqref="S471">
    <cfRule type="containsText" dxfId="8634" priority="11309" operator="containsText" text="L">
      <formula>NOT(ISERROR(SEARCH("L",S471)))</formula>
    </cfRule>
    <cfRule type="containsText" dxfId="8633" priority="11310" operator="containsText" text="A">
      <formula>NOT(ISERROR(SEARCH("A",S471)))</formula>
    </cfRule>
    <cfRule type="containsText" dxfId="8632" priority="11311" operator="containsText" text="P">
      <formula>NOT(ISERROR(SEARCH("P",S471)))</formula>
    </cfRule>
  </conditionalFormatting>
  <conditionalFormatting sqref="L434">
    <cfRule type="containsText" dxfId="8631" priority="11306" operator="containsText" text="L">
      <formula>NOT(ISERROR(SEARCH("L",L434)))</formula>
    </cfRule>
    <cfRule type="containsText" dxfId="8630" priority="11307" operator="containsText" text="A">
      <formula>NOT(ISERROR(SEARCH("A",L434)))</formula>
    </cfRule>
    <cfRule type="containsText" dxfId="8629" priority="11308" operator="containsText" text="P">
      <formula>NOT(ISERROR(SEARCH("P",L434)))</formula>
    </cfRule>
  </conditionalFormatting>
  <conditionalFormatting sqref="L436">
    <cfRule type="containsText" dxfId="8628" priority="11303" operator="containsText" text="L">
      <formula>NOT(ISERROR(SEARCH("L",L436)))</formula>
    </cfRule>
    <cfRule type="containsText" dxfId="8627" priority="11304" operator="containsText" text="A">
      <formula>NOT(ISERROR(SEARCH("A",L436)))</formula>
    </cfRule>
    <cfRule type="containsText" dxfId="8626" priority="11305" operator="containsText" text="P">
      <formula>NOT(ISERROR(SEARCH("P",L436)))</formula>
    </cfRule>
  </conditionalFormatting>
  <conditionalFormatting sqref="L436">
    <cfRule type="containsText" dxfId="8625" priority="11300" operator="containsText" text="L">
      <formula>NOT(ISERROR(SEARCH("L",L436)))</formula>
    </cfRule>
    <cfRule type="containsText" dxfId="8624" priority="11301" operator="containsText" text="A">
      <formula>NOT(ISERROR(SEARCH("A",L436)))</formula>
    </cfRule>
    <cfRule type="containsText" dxfId="8623" priority="11302" operator="containsText" text="P">
      <formula>NOT(ISERROR(SEARCH("P",L436)))</formula>
    </cfRule>
  </conditionalFormatting>
  <conditionalFormatting sqref="P443 P446">
    <cfRule type="containsText" dxfId="8622" priority="11183" operator="containsText" text="L">
      <formula>NOT(ISERROR(SEARCH("L",P443)))</formula>
    </cfRule>
    <cfRule type="containsText" dxfId="8621" priority="11184" operator="containsText" text="A">
      <formula>NOT(ISERROR(SEARCH("A",P443)))</formula>
    </cfRule>
    <cfRule type="containsText" dxfId="8620" priority="11185" operator="containsText" text="P">
      <formula>NOT(ISERROR(SEARCH("P",P443)))</formula>
    </cfRule>
  </conditionalFormatting>
  <conditionalFormatting sqref="S428 S435 S437">
    <cfRule type="containsText" dxfId="8619" priority="11273" operator="containsText" text="L">
      <formula>NOT(ISERROR(SEARCH("L",S428)))</formula>
    </cfRule>
    <cfRule type="containsText" dxfId="8618" priority="11274" operator="containsText" text="A">
      <formula>NOT(ISERROR(SEARCH("A",S428)))</formula>
    </cfRule>
    <cfRule type="containsText" dxfId="8617" priority="11275" operator="containsText" text="P">
      <formula>NOT(ISERROR(SEARCH("P",S428)))</formula>
    </cfRule>
  </conditionalFormatting>
  <conditionalFormatting sqref="S429">
    <cfRule type="containsText" dxfId="8616" priority="11270" operator="containsText" text="L">
      <formula>NOT(ISERROR(SEARCH("L",S429)))</formula>
    </cfRule>
    <cfRule type="containsText" dxfId="8615" priority="11271" operator="containsText" text="A">
      <formula>NOT(ISERROR(SEARCH("A",S429)))</formula>
    </cfRule>
    <cfRule type="containsText" dxfId="8614" priority="11272" operator="containsText" text="P">
      <formula>NOT(ISERROR(SEARCH("P",S429)))</formula>
    </cfRule>
  </conditionalFormatting>
  <conditionalFormatting sqref="S430">
    <cfRule type="containsText" dxfId="8613" priority="11261" operator="containsText" text="L">
      <formula>NOT(ISERROR(SEARCH("L",S430)))</formula>
    </cfRule>
    <cfRule type="containsText" dxfId="8612" priority="11262" operator="containsText" text="A">
      <formula>NOT(ISERROR(SEARCH("A",S430)))</formula>
    </cfRule>
    <cfRule type="containsText" dxfId="8611" priority="11263" operator="containsText" text="P">
      <formula>NOT(ISERROR(SEARCH("P",S430)))</formula>
    </cfRule>
  </conditionalFormatting>
  <conditionalFormatting sqref="S431">
    <cfRule type="containsText" dxfId="8610" priority="11258" operator="containsText" text="L">
      <formula>NOT(ISERROR(SEARCH("L",S431)))</formula>
    </cfRule>
    <cfRule type="containsText" dxfId="8609" priority="11259" operator="containsText" text="A">
      <formula>NOT(ISERROR(SEARCH("A",S431)))</formula>
    </cfRule>
    <cfRule type="containsText" dxfId="8608" priority="11260" operator="containsText" text="P">
      <formula>NOT(ISERROR(SEARCH("P",S431)))</formula>
    </cfRule>
  </conditionalFormatting>
  <conditionalFormatting sqref="S434">
    <cfRule type="containsText" dxfId="8607" priority="11255" operator="containsText" text="L">
      <formula>NOT(ISERROR(SEARCH("L",S434)))</formula>
    </cfRule>
    <cfRule type="containsText" dxfId="8606" priority="11256" operator="containsText" text="A">
      <formula>NOT(ISERROR(SEARCH("A",S434)))</formula>
    </cfRule>
    <cfRule type="containsText" dxfId="8605" priority="11257" operator="containsText" text="P">
      <formula>NOT(ISERROR(SEARCH("P",S434)))</formula>
    </cfRule>
  </conditionalFormatting>
  <conditionalFormatting sqref="S436">
    <cfRule type="containsText" dxfId="8604" priority="11252" operator="containsText" text="L">
      <formula>NOT(ISERROR(SEARCH("L",S436)))</formula>
    </cfRule>
    <cfRule type="containsText" dxfId="8603" priority="11253" operator="containsText" text="A">
      <formula>NOT(ISERROR(SEARCH("A",S436)))</formula>
    </cfRule>
    <cfRule type="containsText" dxfId="8602" priority="11254" operator="containsText" text="P">
      <formula>NOT(ISERROR(SEARCH("P",S436)))</formula>
    </cfRule>
  </conditionalFormatting>
  <conditionalFormatting sqref="P450 P453:P454">
    <cfRule type="containsText" dxfId="8601" priority="11243" operator="containsText" text="L">
      <formula>NOT(ISERROR(SEARCH("L",P450)))</formula>
    </cfRule>
    <cfRule type="containsText" dxfId="8600" priority="11244" operator="containsText" text="A">
      <formula>NOT(ISERROR(SEARCH("A",P450)))</formula>
    </cfRule>
    <cfRule type="containsText" dxfId="8599" priority="11245" operator="containsText" text="P">
      <formula>NOT(ISERROR(SEARCH("P",P450)))</formula>
    </cfRule>
  </conditionalFormatting>
  <conditionalFormatting sqref="P447">
    <cfRule type="containsText" dxfId="8598" priority="11240" operator="containsText" text="L">
      <formula>NOT(ISERROR(SEARCH("L",P447)))</formula>
    </cfRule>
    <cfRule type="containsText" dxfId="8597" priority="11241" operator="containsText" text="A">
      <formula>NOT(ISERROR(SEARCH("A",P447)))</formula>
    </cfRule>
    <cfRule type="containsText" dxfId="8596" priority="11242" operator="containsText" text="P">
      <formula>NOT(ISERROR(SEARCH("P",P447)))</formula>
    </cfRule>
  </conditionalFormatting>
  <conditionalFormatting sqref="P448">
    <cfRule type="containsText" dxfId="8595" priority="11234" operator="containsText" text="L">
      <formula>NOT(ISERROR(SEARCH("L",P448)))</formula>
    </cfRule>
    <cfRule type="containsText" dxfId="8594" priority="11235" operator="containsText" text="A">
      <formula>NOT(ISERROR(SEARCH("A",P448)))</formula>
    </cfRule>
    <cfRule type="containsText" dxfId="8593" priority="11236" operator="containsText" text="P">
      <formula>NOT(ISERROR(SEARCH("P",P448)))</formula>
    </cfRule>
  </conditionalFormatting>
  <conditionalFormatting sqref="P451">
    <cfRule type="containsText" dxfId="8592" priority="11228" operator="containsText" text="L">
      <formula>NOT(ISERROR(SEARCH("L",P451)))</formula>
    </cfRule>
    <cfRule type="containsText" dxfId="8591" priority="11229" operator="containsText" text="A">
      <formula>NOT(ISERROR(SEARCH("A",P451)))</formula>
    </cfRule>
    <cfRule type="containsText" dxfId="8590" priority="11230" operator="containsText" text="P">
      <formula>NOT(ISERROR(SEARCH("P",P451)))</formula>
    </cfRule>
  </conditionalFormatting>
  <conditionalFormatting sqref="P452">
    <cfRule type="containsText" dxfId="8589" priority="11219" operator="containsText" text="L">
      <formula>NOT(ISERROR(SEARCH("L",P452)))</formula>
    </cfRule>
    <cfRule type="containsText" dxfId="8588" priority="11220" operator="containsText" text="A">
      <formula>NOT(ISERROR(SEARCH("A",P452)))</formula>
    </cfRule>
    <cfRule type="containsText" dxfId="8587" priority="11221" operator="containsText" text="P">
      <formula>NOT(ISERROR(SEARCH("P",P452)))</formula>
    </cfRule>
  </conditionalFormatting>
  <conditionalFormatting sqref="P455">
    <cfRule type="containsText" dxfId="8586" priority="11216" operator="containsText" text="L">
      <formula>NOT(ISERROR(SEARCH("L",P455)))</formula>
    </cfRule>
    <cfRule type="containsText" dxfId="8585" priority="11217" operator="containsText" text="A">
      <formula>NOT(ISERROR(SEARCH("A",P455)))</formula>
    </cfRule>
    <cfRule type="containsText" dxfId="8584" priority="11218" operator="containsText" text="P">
      <formula>NOT(ISERROR(SEARCH("P",P455)))</formula>
    </cfRule>
  </conditionalFormatting>
  <conditionalFormatting sqref="S456:S457">
    <cfRule type="containsText" dxfId="8583" priority="11207" operator="containsText" text="L">
      <formula>NOT(ISERROR(SEARCH("L",S456)))</formula>
    </cfRule>
    <cfRule type="containsText" dxfId="8582" priority="11208" operator="containsText" text="A">
      <formula>NOT(ISERROR(SEARCH("A",S456)))</formula>
    </cfRule>
    <cfRule type="containsText" dxfId="8581" priority="11209" operator="containsText" text="P">
      <formula>NOT(ISERROR(SEARCH("P",S456)))</formula>
    </cfRule>
  </conditionalFormatting>
  <conditionalFormatting sqref="P348:P350 P352:P354">
    <cfRule type="containsText" dxfId="8580" priority="11195" operator="containsText" text="L">
      <formula>NOT(ISERROR(SEARCH("L",P348)))</formula>
    </cfRule>
    <cfRule type="containsText" dxfId="8579" priority="11196" operator="containsText" text="A">
      <formula>NOT(ISERROR(SEARCH("A",P348)))</formula>
    </cfRule>
    <cfRule type="containsText" dxfId="8578" priority="11197" operator="containsText" text="P">
      <formula>NOT(ISERROR(SEARCH("P",P348)))</formula>
    </cfRule>
  </conditionalFormatting>
  <conditionalFormatting sqref="P351">
    <cfRule type="containsText" dxfId="8577" priority="11189" operator="containsText" text="L">
      <formula>NOT(ISERROR(SEARCH("L",P351)))</formula>
    </cfRule>
    <cfRule type="containsText" dxfId="8576" priority="11190" operator="containsText" text="A">
      <formula>NOT(ISERROR(SEARCH("A",P351)))</formula>
    </cfRule>
    <cfRule type="containsText" dxfId="8575" priority="11191" operator="containsText" text="P">
      <formula>NOT(ISERROR(SEARCH("P",P351)))</formula>
    </cfRule>
  </conditionalFormatting>
  <conditionalFormatting sqref="P445">
    <cfRule type="containsText" dxfId="8574" priority="11171" operator="containsText" text="L">
      <formula>NOT(ISERROR(SEARCH("L",P445)))</formula>
    </cfRule>
    <cfRule type="containsText" dxfId="8573" priority="11172" operator="containsText" text="A">
      <formula>NOT(ISERROR(SEARCH("A",P445)))</formula>
    </cfRule>
    <cfRule type="containsText" dxfId="8572" priority="11173" operator="containsText" text="P">
      <formula>NOT(ISERROR(SEARCH("P",P445)))</formula>
    </cfRule>
  </conditionalFormatting>
  <conditionalFormatting sqref="P444">
    <cfRule type="containsText" dxfId="8571" priority="11174" operator="containsText" text="L">
      <formula>NOT(ISERROR(SEARCH("L",P444)))</formula>
    </cfRule>
    <cfRule type="containsText" dxfId="8570" priority="11175" operator="containsText" text="A">
      <formula>NOT(ISERROR(SEARCH("A",P444)))</formula>
    </cfRule>
    <cfRule type="containsText" dxfId="8569" priority="11176" operator="containsText" text="P">
      <formula>NOT(ISERROR(SEARCH("P",P444)))</formula>
    </cfRule>
  </conditionalFormatting>
  <conditionalFormatting sqref="S438 S440">
    <cfRule type="containsText" dxfId="8568" priority="11168" operator="containsText" text="L">
      <formula>NOT(ISERROR(SEARCH("L",S438)))</formula>
    </cfRule>
    <cfRule type="containsText" dxfId="8567" priority="11169" operator="containsText" text="A">
      <formula>NOT(ISERROR(SEARCH("A",S438)))</formula>
    </cfRule>
    <cfRule type="containsText" dxfId="8566" priority="11170" operator="containsText" text="P">
      <formula>NOT(ISERROR(SEARCH("P",S438)))</formula>
    </cfRule>
  </conditionalFormatting>
  <conditionalFormatting sqref="S439">
    <cfRule type="containsText" dxfId="8565" priority="11165" operator="containsText" text="L">
      <formula>NOT(ISERROR(SEARCH("L",S439)))</formula>
    </cfRule>
    <cfRule type="containsText" dxfId="8564" priority="11166" operator="containsText" text="A">
      <formula>NOT(ISERROR(SEARCH("A",S439)))</formula>
    </cfRule>
    <cfRule type="containsText" dxfId="8563" priority="11167" operator="containsText" text="P">
      <formula>NOT(ISERROR(SEARCH("P",S439)))</formula>
    </cfRule>
  </conditionalFormatting>
  <conditionalFormatting sqref="S441">
    <cfRule type="containsText" dxfId="8562" priority="11162" operator="containsText" text="L">
      <formula>NOT(ISERROR(SEARCH("L",S441)))</formula>
    </cfRule>
    <cfRule type="containsText" dxfId="8561" priority="11163" operator="containsText" text="A">
      <formula>NOT(ISERROR(SEARCH("A",S441)))</formula>
    </cfRule>
    <cfRule type="containsText" dxfId="8560" priority="11164" operator="containsText" text="P">
      <formula>NOT(ISERROR(SEARCH("P",S441)))</formula>
    </cfRule>
  </conditionalFormatting>
  <conditionalFormatting sqref="S442">
    <cfRule type="containsText" dxfId="8559" priority="11159" operator="containsText" text="L">
      <formula>NOT(ISERROR(SEARCH("L",S442)))</formula>
    </cfRule>
    <cfRule type="containsText" dxfId="8558" priority="11160" operator="containsText" text="A">
      <formula>NOT(ISERROR(SEARCH("A",S442)))</formula>
    </cfRule>
    <cfRule type="containsText" dxfId="8557" priority="11161" operator="containsText" text="P">
      <formula>NOT(ISERROR(SEARCH("P",S442)))</formula>
    </cfRule>
  </conditionalFormatting>
  <conditionalFormatting sqref="S405:S409 S411">
    <cfRule type="containsText" dxfId="8556" priority="11147" operator="containsText" text="L">
      <formula>NOT(ISERROR(SEARCH("L",S405)))</formula>
    </cfRule>
    <cfRule type="containsText" dxfId="8555" priority="11148" operator="containsText" text="A">
      <formula>NOT(ISERROR(SEARCH("A",S405)))</formula>
    </cfRule>
    <cfRule type="containsText" dxfId="8554" priority="11149" operator="containsText" text="P">
      <formula>NOT(ISERROR(SEARCH("P",S405)))</formula>
    </cfRule>
  </conditionalFormatting>
  <conditionalFormatting sqref="S410">
    <cfRule type="containsText" dxfId="8553" priority="11144" operator="containsText" text="L">
      <formula>NOT(ISERROR(SEARCH("L",S410)))</formula>
    </cfRule>
    <cfRule type="containsText" dxfId="8552" priority="11145" operator="containsText" text="A">
      <formula>NOT(ISERROR(SEARCH("A",S410)))</formula>
    </cfRule>
    <cfRule type="containsText" dxfId="8551" priority="11146" operator="containsText" text="P">
      <formula>NOT(ISERROR(SEARCH("P",S410)))</formula>
    </cfRule>
  </conditionalFormatting>
  <conditionalFormatting sqref="S412">
    <cfRule type="containsText" dxfId="8550" priority="11138" operator="containsText" text="L">
      <formula>NOT(ISERROR(SEARCH("L",S412)))</formula>
    </cfRule>
    <cfRule type="containsText" dxfId="8549" priority="11139" operator="containsText" text="A">
      <formula>NOT(ISERROR(SEARCH("A",S412)))</formula>
    </cfRule>
    <cfRule type="containsText" dxfId="8548" priority="11140" operator="containsText" text="P">
      <formula>NOT(ISERROR(SEARCH("P",S412)))</formula>
    </cfRule>
  </conditionalFormatting>
  <conditionalFormatting sqref="S413">
    <cfRule type="containsText" dxfId="8547" priority="11135" operator="containsText" text="L">
      <formula>NOT(ISERROR(SEARCH("L",S413)))</formula>
    </cfRule>
    <cfRule type="containsText" dxfId="8546" priority="11136" operator="containsText" text="A">
      <formula>NOT(ISERROR(SEARCH("A",S413)))</formula>
    </cfRule>
    <cfRule type="containsText" dxfId="8545" priority="11137" operator="containsText" text="P">
      <formula>NOT(ISERROR(SEARCH("P",S413)))</formula>
    </cfRule>
  </conditionalFormatting>
  <conditionalFormatting sqref="S481:S485 S487:S490 S492:S494 S496 S498:S501">
    <cfRule type="containsText" dxfId="8544" priority="11114" operator="containsText" text="L">
      <formula>NOT(ISERROR(SEARCH("L",S481)))</formula>
    </cfRule>
    <cfRule type="containsText" dxfId="8543" priority="11115" operator="containsText" text="A">
      <formula>NOT(ISERROR(SEARCH("A",S481)))</formula>
    </cfRule>
    <cfRule type="containsText" dxfId="8542" priority="11116" operator="containsText" text="P">
      <formula>NOT(ISERROR(SEARCH("P",S481)))</formula>
    </cfRule>
  </conditionalFormatting>
  <conditionalFormatting sqref="S486">
    <cfRule type="containsText" dxfId="8541" priority="11111" operator="containsText" text="L">
      <formula>NOT(ISERROR(SEARCH("L",S486)))</formula>
    </cfRule>
    <cfRule type="containsText" dxfId="8540" priority="11112" operator="containsText" text="A">
      <formula>NOT(ISERROR(SEARCH("A",S486)))</formula>
    </cfRule>
    <cfRule type="containsText" dxfId="8539" priority="11113" operator="containsText" text="P">
      <formula>NOT(ISERROR(SEARCH("P",S486)))</formula>
    </cfRule>
  </conditionalFormatting>
  <conditionalFormatting sqref="S491">
    <cfRule type="containsText" dxfId="8538" priority="11108" operator="containsText" text="L">
      <formula>NOT(ISERROR(SEARCH("L",S491)))</formula>
    </cfRule>
    <cfRule type="containsText" dxfId="8537" priority="11109" operator="containsText" text="A">
      <formula>NOT(ISERROR(SEARCH("A",S491)))</formula>
    </cfRule>
    <cfRule type="containsText" dxfId="8536" priority="11110" operator="containsText" text="P">
      <formula>NOT(ISERROR(SEARCH("P",S491)))</formula>
    </cfRule>
  </conditionalFormatting>
  <conditionalFormatting sqref="S495">
    <cfRule type="containsText" dxfId="8535" priority="11105" operator="containsText" text="L">
      <formula>NOT(ISERROR(SEARCH("L",S495)))</formula>
    </cfRule>
    <cfRule type="containsText" dxfId="8534" priority="11106" operator="containsText" text="A">
      <formula>NOT(ISERROR(SEARCH("A",S495)))</formula>
    </cfRule>
    <cfRule type="containsText" dxfId="8533" priority="11107" operator="containsText" text="P">
      <formula>NOT(ISERROR(SEARCH("P",S495)))</formula>
    </cfRule>
  </conditionalFormatting>
  <conditionalFormatting sqref="S497">
    <cfRule type="containsText" dxfId="8532" priority="11102" operator="containsText" text="L">
      <formula>NOT(ISERROR(SEARCH("L",S497)))</formula>
    </cfRule>
    <cfRule type="containsText" dxfId="8531" priority="11103" operator="containsText" text="A">
      <formula>NOT(ISERROR(SEARCH("A",S497)))</formula>
    </cfRule>
    <cfRule type="containsText" dxfId="8530" priority="11104" operator="containsText" text="P">
      <formula>NOT(ISERROR(SEARCH("P",S497)))</formula>
    </cfRule>
  </conditionalFormatting>
  <conditionalFormatting sqref="T219:T230">
    <cfRule type="containsText" dxfId="8529" priority="11096" operator="containsText" text="L">
      <formula>NOT(ISERROR(SEARCH("L",T219)))</formula>
    </cfRule>
    <cfRule type="containsText" dxfId="8528" priority="11097" operator="containsText" text="A">
      <formula>NOT(ISERROR(SEARCH("A",T219)))</formula>
    </cfRule>
    <cfRule type="containsText" dxfId="8527" priority="11098" operator="containsText" text="P">
      <formula>NOT(ISERROR(SEARCH("P",T219)))</formula>
    </cfRule>
  </conditionalFormatting>
  <conditionalFormatting sqref="T264:T266">
    <cfRule type="containsText" dxfId="8526" priority="11093" operator="containsText" text="L">
      <formula>NOT(ISERROR(SEARCH("L",T264)))</formula>
    </cfRule>
    <cfRule type="containsText" dxfId="8525" priority="11094" operator="containsText" text="A">
      <formula>NOT(ISERROR(SEARCH("A",T264)))</formula>
    </cfRule>
    <cfRule type="containsText" dxfId="8524" priority="11095" operator="containsText" text="P">
      <formula>NOT(ISERROR(SEARCH("P",T264)))</formula>
    </cfRule>
  </conditionalFormatting>
  <conditionalFormatting sqref="T144:T152">
    <cfRule type="containsText" dxfId="8523" priority="11051" operator="containsText" text="L">
      <formula>NOT(ISERROR(SEARCH("L",T144)))</formula>
    </cfRule>
    <cfRule type="containsText" dxfId="8522" priority="11052" operator="containsText" text="A">
      <formula>NOT(ISERROR(SEARCH("A",T144)))</formula>
    </cfRule>
    <cfRule type="containsText" dxfId="8521" priority="11053" operator="containsText" text="P">
      <formula>NOT(ISERROR(SEARCH("P",T144)))</formula>
    </cfRule>
  </conditionalFormatting>
  <conditionalFormatting sqref="S546:S549">
    <cfRule type="containsText" dxfId="8520" priority="11036" operator="containsText" text="L">
      <formula>NOT(ISERROR(SEARCH("L",S546)))</formula>
    </cfRule>
    <cfRule type="containsText" dxfId="8519" priority="11037" operator="containsText" text="A">
      <formula>NOT(ISERROR(SEARCH("A",S546)))</formula>
    </cfRule>
    <cfRule type="containsText" dxfId="8518" priority="11038" operator="containsText" text="P">
      <formula>NOT(ISERROR(SEARCH("P",S546)))</formula>
    </cfRule>
  </conditionalFormatting>
  <conditionalFormatting sqref="S604 S606:S610">
    <cfRule type="containsText" dxfId="8517" priority="11030" operator="containsText" text="L">
      <formula>NOT(ISERROR(SEARCH("L",S604)))</formula>
    </cfRule>
    <cfRule type="containsText" dxfId="8516" priority="11031" operator="containsText" text="A">
      <formula>NOT(ISERROR(SEARCH("A",S604)))</formula>
    </cfRule>
    <cfRule type="containsText" dxfId="8515" priority="11032" operator="containsText" text="P">
      <formula>NOT(ISERROR(SEARCH("P",S604)))</formula>
    </cfRule>
  </conditionalFormatting>
  <conditionalFormatting sqref="S605">
    <cfRule type="containsText" dxfId="8514" priority="11027" operator="containsText" text="L">
      <formula>NOT(ISERROR(SEARCH("L",S605)))</formula>
    </cfRule>
    <cfRule type="containsText" dxfId="8513" priority="11028" operator="containsText" text="A">
      <formula>NOT(ISERROR(SEARCH("A",S605)))</formula>
    </cfRule>
    <cfRule type="containsText" dxfId="8512" priority="11029" operator="containsText" text="P">
      <formula>NOT(ISERROR(SEARCH("P",S605)))</formula>
    </cfRule>
  </conditionalFormatting>
  <conditionalFormatting sqref="S589:S600 S603">
    <cfRule type="containsText" dxfId="8511" priority="11009" operator="containsText" text="L">
      <formula>NOT(ISERROR(SEARCH("L",S589)))</formula>
    </cfRule>
    <cfRule type="containsText" dxfId="8510" priority="11010" operator="containsText" text="A">
      <formula>NOT(ISERROR(SEARCH("A",S589)))</formula>
    </cfRule>
    <cfRule type="containsText" dxfId="8509" priority="11011" operator="containsText" text="P">
      <formula>NOT(ISERROR(SEARCH("P",S589)))</formula>
    </cfRule>
  </conditionalFormatting>
  <conditionalFormatting sqref="S602">
    <cfRule type="containsText" dxfId="8508" priority="11006" operator="containsText" text="L">
      <formula>NOT(ISERROR(SEARCH("L",S602)))</formula>
    </cfRule>
    <cfRule type="containsText" dxfId="8507" priority="11007" operator="containsText" text="A">
      <formula>NOT(ISERROR(SEARCH("A",S602)))</formula>
    </cfRule>
    <cfRule type="containsText" dxfId="8506" priority="11008" operator="containsText" text="P">
      <formula>NOT(ISERROR(SEARCH("P",S602)))</formula>
    </cfRule>
  </conditionalFormatting>
  <conditionalFormatting sqref="S602">
    <cfRule type="containsText" dxfId="8505" priority="11003" operator="containsText" text="L">
      <formula>NOT(ISERROR(SEARCH("L",S602)))</formula>
    </cfRule>
    <cfRule type="containsText" dxfId="8504" priority="11004" operator="containsText" text="A">
      <formula>NOT(ISERROR(SEARCH("A",S602)))</formula>
    </cfRule>
    <cfRule type="containsText" dxfId="8503" priority="11005" operator="containsText" text="P">
      <formula>NOT(ISERROR(SEARCH("P",S602)))</formula>
    </cfRule>
  </conditionalFormatting>
  <conditionalFormatting sqref="S602">
    <cfRule type="containsText" dxfId="8502" priority="11000" operator="containsText" text="L">
      <formula>NOT(ISERROR(SEARCH("L",S602)))</formula>
    </cfRule>
    <cfRule type="containsText" dxfId="8501" priority="11001" operator="containsText" text="A">
      <formula>NOT(ISERROR(SEARCH("A",S602)))</formula>
    </cfRule>
    <cfRule type="containsText" dxfId="8500" priority="11002" operator="containsText" text="P">
      <formula>NOT(ISERROR(SEARCH("P",S602)))</formula>
    </cfRule>
  </conditionalFormatting>
  <conditionalFormatting sqref="S601">
    <cfRule type="containsText" dxfId="8499" priority="10997" operator="containsText" text="L">
      <formula>NOT(ISERROR(SEARCH("L",S601)))</formula>
    </cfRule>
    <cfRule type="containsText" dxfId="8498" priority="10998" operator="containsText" text="A">
      <formula>NOT(ISERROR(SEARCH("A",S601)))</formula>
    </cfRule>
    <cfRule type="containsText" dxfId="8497" priority="10999" operator="containsText" text="P">
      <formula>NOT(ISERROR(SEARCH("P",S601)))</formula>
    </cfRule>
  </conditionalFormatting>
  <conditionalFormatting sqref="S601">
    <cfRule type="containsText" dxfId="8496" priority="10994" operator="containsText" text="L">
      <formula>NOT(ISERROR(SEARCH("L",S601)))</formula>
    </cfRule>
    <cfRule type="containsText" dxfId="8495" priority="10995" operator="containsText" text="A">
      <formula>NOT(ISERROR(SEARCH("A",S601)))</formula>
    </cfRule>
    <cfRule type="containsText" dxfId="8494" priority="10996" operator="containsText" text="P">
      <formula>NOT(ISERROR(SEARCH("P",S601)))</formula>
    </cfRule>
  </conditionalFormatting>
  <conditionalFormatting sqref="S601">
    <cfRule type="containsText" dxfId="8493" priority="10991" operator="containsText" text="L">
      <formula>NOT(ISERROR(SEARCH("L",S601)))</formula>
    </cfRule>
    <cfRule type="containsText" dxfId="8492" priority="10992" operator="containsText" text="A">
      <formula>NOT(ISERROR(SEARCH("A",S601)))</formula>
    </cfRule>
    <cfRule type="containsText" dxfId="8491" priority="10993" operator="containsText" text="P">
      <formula>NOT(ISERROR(SEARCH("P",S601)))</formula>
    </cfRule>
  </conditionalFormatting>
  <conditionalFormatting sqref="S628 S632:S637 S639:S642">
    <cfRule type="containsText" dxfId="8490" priority="10988" operator="containsText" text="L">
      <formula>NOT(ISERROR(SEARCH("L",S628)))</formula>
    </cfRule>
    <cfRule type="containsText" dxfId="8489" priority="10989" operator="containsText" text="A">
      <formula>NOT(ISERROR(SEARCH("A",S628)))</formula>
    </cfRule>
    <cfRule type="containsText" dxfId="8488" priority="10990" operator="containsText" text="P">
      <formula>NOT(ISERROR(SEARCH("P",S628)))</formula>
    </cfRule>
  </conditionalFormatting>
  <conditionalFormatting sqref="S629">
    <cfRule type="containsText" dxfId="8487" priority="10985" operator="containsText" text="L">
      <formula>NOT(ISERROR(SEARCH("L",S629)))</formula>
    </cfRule>
    <cfRule type="containsText" dxfId="8486" priority="10986" operator="containsText" text="A">
      <formula>NOT(ISERROR(SEARCH("A",S629)))</formula>
    </cfRule>
    <cfRule type="containsText" dxfId="8485" priority="10987" operator="containsText" text="P">
      <formula>NOT(ISERROR(SEARCH("P",S629)))</formula>
    </cfRule>
  </conditionalFormatting>
  <conditionalFormatting sqref="S630">
    <cfRule type="containsText" dxfId="8484" priority="10982" operator="containsText" text="L">
      <formula>NOT(ISERROR(SEARCH("L",S630)))</formula>
    </cfRule>
    <cfRule type="containsText" dxfId="8483" priority="10983" operator="containsText" text="A">
      <formula>NOT(ISERROR(SEARCH("A",S630)))</formula>
    </cfRule>
    <cfRule type="containsText" dxfId="8482" priority="10984" operator="containsText" text="P">
      <formula>NOT(ISERROR(SEARCH("P",S630)))</formula>
    </cfRule>
  </conditionalFormatting>
  <conditionalFormatting sqref="S631">
    <cfRule type="containsText" dxfId="8481" priority="10979" operator="containsText" text="L">
      <formula>NOT(ISERROR(SEARCH("L",S631)))</formula>
    </cfRule>
    <cfRule type="containsText" dxfId="8480" priority="10980" operator="containsText" text="A">
      <formula>NOT(ISERROR(SEARCH("A",S631)))</formula>
    </cfRule>
    <cfRule type="containsText" dxfId="8479" priority="10981" operator="containsText" text="P">
      <formula>NOT(ISERROR(SEARCH("P",S631)))</formula>
    </cfRule>
  </conditionalFormatting>
  <conditionalFormatting sqref="S638">
    <cfRule type="containsText" dxfId="8478" priority="10976" operator="containsText" text="L">
      <formula>NOT(ISERROR(SEARCH("L",S638)))</formula>
    </cfRule>
    <cfRule type="containsText" dxfId="8477" priority="10977" operator="containsText" text="A">
      <formula>NOT(ISERROR(SEARCH("A",S638)))</formula>
    </cfRule>
    <cfRule type="containsText" dxfId="8476" priority="10978" operator="containsText" text="P">
      <formula>NOT(ISERROR(SEARCH("P",S638)))</formula>
    </cfRule>
  </conditionalFormatting>
  <conditionalFormatting sqref="S643">
    <cfRule type="containsText" dxfId="8475" priority="10973" operator="containsText" text="L">
      <formula>NOT(ISERROR(SEARCH("L",S643)))</formula>
    </cfRule>
    <cfRule type="containsText" dxfId="8474" priority="10974" operator="containsText" text="A">
      <formula>NOT(ISERROR(SEARCH("A",S643)))</formula>
    </cfRule>
    <cfRule type="containsText" dxfId="8473" priority="10975" operator="containsText" text="P">
      <formula>NOT(ISERROR(SEARCH("P",S643)))</formula>
    </cfRule>
  </conditionalFormatting>
  <conditionalFormatting sqref="U158:U166">
    <cfRule type="containsText" dxfId="8472" priority="10967" operator="containsText" text="L">
      <formula>NOT(ISERROR(SEARCH("L",U158)))</formula>
    </cfRule>
    <cfRule type="containsText" dxfId="8471" priority="10968" operator="containsText" text="A">
      <formula>NOT(ISERROR(SEARCH("A",U158)))</formula>
    </cfRule>
    <cfRule type="containsText" dxfId="8470" priority="10969" operator="containsText" text="P">
      <formula>NOT(ISERROR(SEARCH("P",U158)))</formula>
    </cfRule>
  </conditionalFormatting>
  <conditionalFormatting sqref="U248:U250">
    <cfRule type="containsText" dxfId="8469" priority="10964" operator="containsText" text="L">
      <formula>NOT(ISERROR(SEARCH("L",U248)))</formula>
    </cfRule>
    <cfRule type="containsText" dxfId="8468" priority="10965" operator="containsText" text="A">
      <formula>NOT(ISERROR(SEARCH("A",U248)))</formula>
    </cfRule>
    <cfRule type="containsText" dxfId="8467" priority="10966" operator="containsText" text="P">
      <formula>NOT(ISERROR(SEARCH("P",U248)))</formula>
    </cfRule>
  </conditionalFormatting>
  <conditionalFormatting sqref="U242:U243 U245:U247">
    <cfRule type="containsText" dxfId="8466" priority="10955" operator="containsText" text="L">
      <formula>NOT(ISERROR(SEARCH("L",U242)))</formula>
    </cfRule>
    <cfRule type="containsText" dxfId="8465" priority="10956" operator="containsText" text="A">
      <formula>NOT(ISERROR(SEARCH("A",U242)))</formula>
    </cfRule>
    <cfRule type="containsText" dxfId="8464" priority="10957" operator="containsText" text="P">
      <formula>NOT(ISERROR(SEARCH("P",U242)))</formula>
    </cfRule>
  </conditionalFormatting>
  <conditionalFormatting sqref="V15:V27">
    <cfRule type="containsText" dxfId="8463" priority="10943" operator="containsText" text="L">
      <formula>NOT(ISERROR(SEARCH("L",V15)))</formula>
    </cfRule>
    <cfRule type="containsText" dxfId="8462" priority="10944" operator="containsText" text="A">
      <formula>NOT(ISERROR(SEARCH("A",V15)))</formula>
    </cfRule>
    <cfRule type="containsText" dxfId="8461" priority="10945" operator="containsText" text="P">
      <formula>NOT(ISERROR(SEARCH("P",V15)))</formula>
    </cfRule>
  </conditionalFormatting>
  <conditionalFormatting sqref="S877:S891">
    <cfRule type="containsText" dxfId="8460" priority="10933" operator="containsText" text="L">
      <formula>NOT(ISERROR(SEARCH("L",S877)))</formula>
    </cfRule>
    <cfRule type="containsText" dxfId="8459" priority="10934" operator="containsText" text="A">
      <formula>NOT(ISERROR(SEARCH("A",S877)))</formula>
    </cfRule>
    <cfRule type="containsText" dxfId="8458" priority="10935" operator="containsText" text="P">
      <formula>NOT(ISERROR(SEARCH("P",S877)))</formula>
    </cfRule>
  </conditionalFormatting>
  <conditionalFormatting sqref="U877:U891">
    <cfRule type="containsText" dxfId="8457" priority="10930" operator="containsText" text="L">
      <formula>NOT(ISERROR(SEARCH("L",U877)))</formula>
    </cfRule>
    <cfRule type="containsText" dxfId="8456" priority="10931" operator="containsText" text="A">
      <formula>NOT(ISERROR(SEARCH("A",U877)))</formula>
    </cfRule>
    <cfRule type="containsText" dxfId="8455" priority="10932" operator="containsText" text="P">
      <formula>NOT(ISERROR(SEARCH("P",U877)))</formula>
    </cfRule>
  </conditionalFormatting>
  <conditionalFormatting sqref="U815:U824">
    <cfRule type="containsText" dxfId="8454" priority="10915" operator="containsText" text="L">
      <formula>NOT(ISERROR(SEARCH("L",U815)))</formula>
    </cfRule>
    <cfRule type="containsText" dxfId="8453" priority="10916" operator="containsText" text="A">
      <formula>NOT(ISERROR(SEARCH("A",U815)))</formula>
    </cfRule>
    <cfRule type="containsText" dxfId="8452" priority="10917" operator="containsText" text="P">
      <formula>NOT(ISERROR(SEARCH("P",U815)))</formula>
    </cfRule>
  </conditionalFormatting>
  <conditionalFormatting sqref="U815:U824">
    <cfRule type="containsText" dxfId="8451" priority="10912" operator="containsText" text="L">
      <formula>NOT(ISERROR(SEARCH("L",U815)))</formula>
    </cfRule>
    <cfRule type="containsText" dxfId="8450" priority="10913" operator="containsText" text="A">
      <formula>NOT(ISERROR(SEARCH("A",U815)))</formula>
    </cfRule>
    <cfRule type="containsText" dxfId="8449" priority="10914" operator="containsText" text="P">
      <formula>NOT(ISERROR(SEARCH("P",U815)))</formula>
    </cfRule>
  </conditionalFormatting>
  <conditionalFormatting sqref="U456:U457">
    <cfRule type="containsText" dxfId="8448" priority="10894" operator="containsText" text="L">
      <formula>NOT(ISERROR(SEARCH("L",U456)))</formula>
    </cfRule>
    <cfRule type="containsText" dxfId="8447" priority="10895" operator="containsText" text="A">
      <formula>NOT(ISERROR(SEARCH("A",U456)))</formula>
    </cfRule>
    <cfRule type="containsText" dxfId="8446" priority="10896" operator="containsText" text="P">
      <formula>NOT(ISERROR(SEARCH("P",U456)))</formula>
    </cfRule>
  </conditionalFormatting>
  <conditionalFormatting sqref="U495">
    <cfRule type="containsText" dxfId="8445" priority="10876" operator="containsText" text="L">
      <formula>NOT(ISERROR(SEARCH("L",U495)))</formula>
    </cfRule>
    <cfRule type="containsText" dxfId="8444" priority="10877" operator="containsText" text="A">
      <formula>NOT(ISERROR(SEARCH("A",U495)))</formula>
    </cfRule>
    <cfRule type="containsText" dxfId="8443" priority="10878" operator="containsText" text="P">
      <formula>NOT(ISERROR(SEARCH("P",U495)))</formula>
    </cfRule>
  </conditionalFormatting>
  <conditionalFormatting sqref="U497">
    <cfRule type="containsText" dxfId="8442" priority="10873" operator="containsText" text="L">
      <formula>NOT(ISERROR(SEARCH("L",U497)))</formula>
    </cfRule>
    <cfRule type="containsText" dxfId="8441" priority="10874" operator="containsText" text="A">
      <formula>NOT(ISERROR(SEARCH("A",U497)))</formula>
    </cfRule>
    <cfRule type="containsText" dxfId="8440" priority="10875" operator="containsText" text="P">
      <formula>NOT(ISERROR(SEARCH("P",U497)))</formula>
    </cfRule>
  </conditionalFormatting>
  <conditionalFormatting sqref="U481:U485 U487:U494 U496 U498:U501">
    <cfRule type="containsText" dxfId="8439" priority="10882" operator="containsText" text="L">
      <formula>NOT(ISERROR(SEARCH("L",U481)))</formula>
    </cfRule>
    <cfRule type="containsText" dxfId="8438" priority="10883" operator="containsText" text="A">
      <formula>NOT(ISERROR(SEARCH("A",U481)))</formula>
    </cfRule>
    <cfRule type="containsText" dxfId="8437" priority="10884" operator="containsText" text="P">
      <formula>NOT(ISERROR(SEARCH("P",U481)))</formula>
    </cfRule>
  </conditionalFormatting>
  <conditionalFormatting sqref="U486">
    <cfRule type="containsText" dxfId="8436" priority="10879" operator="containsText" text="L">
      <formula>NOT(ISERROR(SEARCH("L",U486)))</formula>
    </cfRule>
    <cfRule type="containsText" dxfId="8435" priority="10880" operator="containsText" text="A">
      <formula>NOT(ISERROR(SEARCH("A",U486)))</formula>
    </cfRule>
    <cfRule type="containsText" dxfId="8434" priority="10881" operator="containsText" text="P">
      <formula>NOT(ISERROR(SEARCH("P",U486)))</formula>
    </cfRule>
  </conditionalFormatting>
  <conditionalFormatting sqref="U474 U476:U480">
    <cfRule type="containsText" dxfId="8433" priority="10870" operator="containsText" text="L">
      <formula>NOT(ISERROR(SEARCH("L",U474)))</formula>
    </cfRule>
    <cfRule type="containsText" dxfId="8432" priority="10871" operator="containsText" text="A">
      <formula>NOT(ISERROR(SEARCH("A",U474)))</formula>
    </cfRule>
    <cfRule type="containsText" dxfId="8431" priority="10872" operator="containsText" text="P">
      <formula>NOT(ISERROR(SEARCH("P",U474)))</formula>
    </cfRule>
  </conditionalFormatting>
  <conditionalFormatting sqref="V144:V153">
    <cfRule type="containsText" dxfId="8430" priority="10765" operator="containsText" text="L">
      <formula>NOT(ISERROR(SEARCH("L",V144)))</formula>
    </cfRule>
    <cfRule type="containsText" dxfId="8429" priority="10766" operator="containsText" text="A">
      <formula>NOT(ISERROR(SEARCH("A",V144)))</formula>
    </cfRule>
    <cfRule type="containsText" dxfId="8428" priority="10767" operator="containsText" text="P">
      <formula>NOT(ISERROR(SEARCH("P",V144)))</formula>
    </cfRule>
  </conditionalFormatting>
  <conditionalFormatting sqref="V98:V102">
    <cfRule type="containsText" dxfId="8427" priority="10762" operator="containsText" text="L">
      <formula>NOT(ISERROR(SEARCH("L",V98)))</formula>
    </cfRule>
    <cfRule type="containsText" dxfId="8426" priority="10763" operator="containsText" text="A">
      <formula>NOT(ISERROR(SEARCH("A",V98)))</formula>
    </cfRule>
    <cfRule type="containsText" dxfId="8425" priority="10764" operator="containsText" text="P">
      <formula>NOT(ISERROR(SEARCH("P",V98)))</formula>
    </cfRule>
  </conditionalFormatting>
  <conditionalFormatting sqref="U438:U440">
    <cfRule type="containsText" dxfId="8424" priority="10858" operator="containsText" text="L">
      <formula>NOT(ISERROR(SEARCH("L",U438)))</formula>
    </cfRule>
    <cfRule type="containsText" dxfId="8423" priority="10859" operator="containsText" text="A">
      <formula>NOT(ISERROR(SEARCH("A",U438)))</formula>
    </cfRule>
    <cfRule type="containsText" dxfId="8422" priority="10860" operator="containsText" text="P">
      <formula>NOT(ISERROR(SEARCH("P",U438)))</formula>
    </cfRule>
  </conditionalFormatting>
  <conditionalFormatting sqref="U441">
    <cfRule type="containsText" dxfId="8421" priority="10855" operator="containsText" text="L">
      <formula>NOT(ISERROR(SEARCH("L",U441)))</formula>
    </cfRule>
    <cfRule type="containsText" dxfId="8420" priority="10856" operator="containsText" text="A">
      <formula>NOT(ISERROR(SEARCH("A",U441)))</formula>
    </cfRule>
    <cfRule type="containsText" dxfId="8419" priority="10857" operator="containsText" text="P">
      <formula>NOT(ISERROR(SEARCH("P",U441)))</formula>
    </cfRule>
  </conditionalFormatting>
  <conditionalFormatting sqref="U442">
    <cfRule type="containsText" dxfId="8418" priority="10852" operator="containsText" text="L">
      <formula>NOT(ISERROR(SEARCH("L",U442)))</formula>
    </cfRule>
    <cfRule type="containsText" dxfId="8417" priority="10853" operator="containsText" text="A">
      <formula>NOT(ISERROR(SEARCH("A",U442)))</formula>
    </cfRule>
    <cfRule type="containsText" dxfId="8416" priority="10854" operator="containsText" text="P">
      <formula>NOT(ISERROR(SEARCH("P",U442)))</formula>
    </cfRule>
  </conditionalFormatting>
  <conditionalFormatting sqref="U428 U430 U437">
    <cfRule type="containsText" dxfId="8415" priority="10843" operator="containsText" text="L">
      <formula>NOT(ISERROR(SEARCH("L",U428)))</formula>
    </cfRule>
    <cfRule type="containsText" dxfId="8414" priority="10844" operator="containsText" text="A">
      <formula>NOT(ISERROR(SEARCH("A",U428)))</formula>
    </cfRule>
    <cfRule type="containsText" dxfId="8413" priority="10845" operator="containsText" text="P">
      <formula>NOT(ISERROR(SEARCH("P",U428)))</formula>
    </cfRule>
  </conditionalFormatting>
  <conditionalFormatting sqref="U429">
    <cfRule type="containsText" dxfId="8412" priority="10840" operator="containsText" text="L">
      <formula>NOT(ISERROR(SEARCH("L",U429)))</formula>
    </cfRule>
    <cfRule type="containsText" dxfId="8411" priority="10841" operator="containsText" text="A">
      <formula>NOT(ISERROR(SEARCH("A",U429)))</formula>
    </cfRule>
    <cfRule type="containsText" dxfId="8410" priority="10842" operator="containsText" text="P">
      <formula>NOT(ISERROR(SEARCH("P",U429)))</formula>
    </cfRule>
  </conditionalFormatting>
  <conditionalFormatting sqref="U431">
    <cfRule type="containsText" dxfId="8409" priority="10837" operator="containsText" text="L">
      <formula>NOT(ISERROR(SEARCH("L",U431)))</formula>
    </cfRule>
    <cfRule type="containsText" dxfId="8408" priority="10838" operator="containsText" text="A">
      <formula>NOT(ISERROR(SEARCH("A",U431)))</formula>
    </cfRule>
    <cfRule type="containsText" dxfId="8407" priority="10839" operator="containsText" text="P">
      <formula>NOT(ISERROR(SEARCH("P",U431)))</formula>
    </cfRule>
  </conditionalFormatting>
  <conditionalFormatting sqref="U436">
    <cfRule type="containsText" dxfId="8406" priority="10834" operator="containsText" text="L">
      <formula>NOT(ISERROR(SEARCH("L",U436)))</formula>
    </cfRule>
    <cfRule type="containsText" dxfId="8405" priority="10835" operator="containsText" text="A">
      <formula>NOT(ISERROR(SEARCH("A",U436)))</formula>
    </cfRule>
    <cfRule type="containsText" dxfId="8404" priority="10836" operator="containsText" text="P">
      <formula>NOT(ISERROR(SEARCH("P",U436)))</formula>
    </cfRule>
  </conditionalFormatting>
  <conditionalFormatting sqref="U628 U630 U640:U642">
    <cfRule type="containsText" dxfId="8403" priority="10831" operator="containsText" text="L">
      <formula>NOT(ISERROR(SEARCH("L",U628)))</formula>
    </cfRule>
    <cfRule type="containsText" dxfId="8402" priority="10832" operator="containsText" text="A">
      <formula>NOT(ISERROR(SEARCH("A",U628)))</formula>
    </cfRule>
    <cfRule type="containsText" dxfId="8401" priority="10833" operator="containsText" text="P">
      <formula>NOT(ISERROR(SEARCH("P",U628)))</formula>
    </cfRule>
  </conditionalFormatting>
  <conditionalFormatting sqref="U629">
    <cfRule type="containsText" dxfId="8400" priority="10828" operator="containsText" text="L">
      <formula>NOT(ISERROR(SEARCH("L",U629)))</formula>
    </cfRule>
    <cfRule type="containsText" dxfId="8399" priority="10829" operator="containsText" text="A">
      <formula>NOT(ISERROR(SEARCH("A",U629)))</formula>
    </cfRule>
    <cfRule type="containsText" dxfId="8398" priority="10830" operator="containsText" text="P">
      <formula>NOT(ISERROR(SEARCH("P",U629)))</formula>
    </cfRule>
  </conditionalFormatting>
  <conditionalFormatting sqref="U643">
    <cfRule type="containsText" dxfId="8397" priority="10822" operator="containsText" text="L">
      <formula>NOT(ISERROR(SEARCH("L",U643)))</formula>
    </cfRule>
    <cfRule type="containsText" dxfId="8396" priority="10823" operator="containsText" text="A">
      <formula>NOT(ISERROR(SEARCH("A",U643)))</formula>
    </cfRule>
    <cfRule type="containsText" dxfId="8395" priority="10824" operator="containsText" text="P">
      <formula>NOT(ISERROR(SEARCH("P",U643)))</formula>
    </cfRule>
  </conditionalFormatting>
  <conditionalFormatting sqref="U639">
    <cfRule type="containsText" dxfId="8394" priority="10819" operator="containsText" text="L">
      <formula>NOT(ISERROR(SEARCH("L",U639)))</formula>
    </cfRule>
    <cfRule type="containsText" dxfId="8393" priority="10820" operator="containsText" text="A">
      <formula>NOT(ISERROR(SEARCH("A",U639)))</formula>
    </cfRule>
    <cfRule type="containsText" dxfId="8392" priority="10821" operator="containsText" text="P">
      <formula>NOT(ISERROR(SEARCH("P",U639)))</formula>
    </cfRule>
  </conditionalFormatting>
  <conditionalFormatting sqref="U604 U606:U610">
    <cfRule type="containsText" dxfId="8391" priority="10798" operator="containsText" text="L">
      <formula>NOT(ISERROR(SEARCH("L",U604)))</formula>
    </cfRule>
    <cfRule type="containsText" dxfId="8390" priority="10799" operator="containsText" text="A">
      <formula>NOT(ISERROR(SEARCH("A",U604)))</formula>
    </cfRule>
    <cfRule type="containsText" dxfId="8389" priority="10800" operator="containsText" text="P">
      <formula>NOT(ISERROR(SEARCH("P",U604)))</formula>
    </cfRule>
  </conditionalFormatting>
  <conditionalFormatting sqref="U605">
    <cfRule type="containsText" dxfId="8388" priority="10795" operator="containsText" text="L">
      <formula>NOT(ISERROR(SEARCH("L",U605)))</formula>
    </cfRule>
    <cfRule type="containsText" dxfId="8387" priority="10796" operator="containsText" text="A">
      <formula>NOT(ISERROR(SEARCH("A",U605)))</formula>
    </cfRule>
    <cfRule type="containsText" dxfId="8386" priority="10797" operator="containsText" text="P">
      <formula>NOT(ISERROR(SEARCH("P",U605)))</formula>
    </cfRule>
  </conditionalFormatting>
  <conditionalFormatting sqref="U542:U549">
    <cfRule type="containsText" dxfId="8385" priority="10774" operator="containsText" text="L">
      <formula>NOT(ISERROR(SEARCH("L",U542)))</formula>
    </cfRule>
    <cfRule type="containsText" dxfId="8384" priority="10775" operator="containsText" text="A">
      <formula>NOT(ISERROR(SEARCH("A",U542)))</formula>
    </cfRule>
    <cfRule type="containsText" dxfId="8383" priority="10776" operator="containsText" text="P">
      <formula>NOT(ISERROR(SEARCH("P",U542)))</formula>
    </cfRule>
  </conditionalFormatting>
  <conditionalFormatting sqref="V273">
    <cfRule type="containsText" dxfId="8382" priority="10753" operator="containsText" text="L">
      <formula>NOT(ISERROR(SEARCH("L",V273)))</formula>
    </cfRule>
    <cfRule type="containsText" dxfId="8381" priority="10754" operator="containsText" text="A">
      <formula>NOT(ISERROR(SEARCH("A",V273)))</formula>
    </cfRule>
    <cfRule type="containsText" dxfId="8380" priority="10755" operator="containsText" text="P">
      <formula>NOT(ISERROR(SEARCH("P",V273)))</formula>
    </cfRule>
  </conditionalFormatting>
  <conditionalFormatting sqref="V270">
    <cfRule type="containsText" dxfId="8379" priority="10750" operator="containsText" text="L">
      <formula>NOT(ISERROR(SEARCH("L",V270)))</formula>
    </cfRule>
    <cfRule type="containsText" dxfId="8378" priority="10751" operator="containsText" text="A">
      <formula>NOT(ISERROR(SEARCH("A",V270)))</formula>
    </cfRule>
    <cfRule type="containsText" dxfId="8377" priority="10752" operator="containsText" text="P">
      <formula>NOT(ISERROR(SEARCH("P",V270)))</formula>
    </cfRule>
  </conditionalFormatting>
  <conditionalFormatting sqref="V274:V276">
    <cfRule type="containsText" dxfId="8376" priority="10759" operator="containsText" text="L">
      <formula>NOT(ISERROR(SEARCH("L",V274)))</formula>
    </cfRule>
    <cfRule type="containsText" dxfId="8375" priority="10760" operator="containsText" text="A">
      <formula>NOT(ISERROR(SEARCH("A",V274)))</formula>
    </cfRule>
    <cfRule type="containsText" dxfId="8374" priority="10761" operator="containsText" text="P">
      <formula>NOT(ISERROR(SEARCH("P",V274)))</formula>
    </cfRule>
  </conditionalFormatting>
  <conditionalFormatting sqref="V264:V269 V271:V272">
    <cfRule type="containsText" dxfId="8373" priority="10756" operator="containsText" text="L">
      <formula>NOT(ISERROR(SEARCH("L",V264)))</formula>
    </cfRule>
    <cfRule type="containsText" dxfId="8372" priority="10757" operator="containsText" text="A">
      <formula>NOT(ISERROR(SEARCH("A",V264)))</formula>
    </cfRule>
    <cfRule type="containsText" dxfId="8371" priority="10758" operator="containsText" text="P">
      <formula>NOT(ISERROR(SEARCH("P",V264)))</formula>
    </cfRule>
  </conditionalFormatting>
  <conditionalFormatting sqref="V219:V230">
    <cfRule type="containsText" dxfId="8370" priority="10747" operator="containsText" text="L">
      <formula>NOT(ISERROR(SEARCH("L",V219)))</formula>
    </cfRule>
    <cfRule type="containsText" dxfId="8369" priority="10748" operator="containsText" text="A">
      <formula>NOT(ISERROR(SEARCH("A",V219)))</formula>
    </cfRule>
    <cfRule type="containsText" dxfId="8368" priority="10749" operator="containsText" text="P">
      <formula>NOT(ISERROR(SEARCH("P",V219)))</formula>
    </cfRule>
  </conditionalFormatting>
  <conditionalFormatting sqref="V576:V585">
    <cfRule type="containsText" dxfId="8367" priority="10744" operator="containsText" text="L">
      <formula>NOT(ISERROR(SEARCH("L",V576)))</formula>
    </cfRule>
    <cfRule type="containsText" dxfId="8366" priority="10745" operator="containsText" text="A">
      <formula>NOT(ISERROR(SEARCH("A",V576)))</formula>
    </cfRule>
    <cfRule type="containsText" dxfId="8365" priority="10746" operator="containsText" text="P">
      <formula>NOT(ISERROR(SEARCH("P",V576)))</formula>
    </cfRule>
  </conditionalFormatting>
  <conditionalFormatting sqref="V550:V554">
    <cfRule type="containsText" dxfId="8364" priority="10741" operator="containsText" text="L">
      <formula>NOT(ISERROR(SEARCH("L",V550)))</formula>
    </cfRule>
    <cfRule type="containsText" dxfId="8363" priority="10742" operator="containsText" text="A">
      <formula>NOT(ISERROR(SEARCH("A",V550)))</formula>
    </cfRule>
    <cfRule type="containsText" dxfId="8362" priority="10743" operator="containsText" text="P">
      <formula>NOT(ISERROR(SEARCH("P",V550)))</formula>
    </cfRule>
  </conditionalFormatting>
  <conditionalFormatting sqref="T971:T976">
    <cfRule type="containsText" dxfId="8361" priority="10738" operator="containsText" text="L">
      <formula>NOT(ISERROR(SEARCH("L",T971)))</formula>
    </cfRule>
    <cfRule type="containsText" dxfId="8360" priority="10739" operator="containsText" text="A">
      <formula>NOT(ISERROR(SEARCH("A",T971)))</formula>
    </cfRule>
    <cfRule type="containsText" dxfId="8359" priority="10740" operator="containsText" text="P">
      <formula>NOT(ISERROR(SEARCH("P",T971)))</formula>
    </cfRule>
  </conditionalFormatting>
  <conditionalFormatting sqref="V892:V914">
    <cfRule type="containsText" dxfId="8358" priority="10735" operator="containsText" text="L">
      <formula>NOT(ISERROR(SEARCH("L",V892)))</formula>
    </cfRule>
    <cfRule type="containsText" dxfId="8357" priority="10736" operator="containsText" text="A">
      <formula>NOT(ISERROR(SEARCH("A",V892)))</formula>
    </cfRule>
    <cfRule type="containsText" dxfId="8356" priority="10737" operator="containsText" text="P">
      <formula>NOT(ISERROR(SEARCH("P",V892)))</formula>
    </cfRule>
  </conditionalFormatting>
  <conditionalFormatting sqref="T396">
    <cfRule type="containsText" dxfId="8355" priority="10714" operator="containsText" text="L">
      <formula>NOT(ISERROR(SEARCH("L",T396)))</formula>
    </cfRule>
    <cfRule type="containsText" dxfId="8354" priority="10715" operator="containsText" text="A">
      <formula>NOT(ISERROR(SEARCH("A",T396)))</formula>
    </cfRule>
    <cfRule type="containsText" dxfId="8353" priority="10716" operator="containsText" text="P">
      <formula>NOT(ISERROR(SEARCH("P",T396)))</formula>
    </cfRule>
  </conditionalFormatting>
  <conditionalFormatting sqref="V396:V404">
    <cfRule type="containsText" dxfId="8352" priority="10708" operator="containsText" text="L">
      <formula>NOT(ISERROR(SEARCH("L",V396)))</formula>
    </cfRule>
    <cfRule type="containsText" dxfId="8351" priority="10709" operator="containsText" text="A">
      <formula>NOT(ISERROR(SEARCH("A",V396)))</formula>
    </cfRule>
    <cfRule type="containsText" dxfId="8350" priority="10710" operator="containsText" text="P">
      <formula>NOT(ISERROR(SEARCH("P",V396)))</formula>
    </cfRule>
  </conditionalFormatting>
  <conditionalFormatting sqref="T386">
    <cfRule type="containsText" dxfId="8349" priority="10591" operator="containsText" text="L">
      <formula>NOT(ISERROR(SEARCH("L",T386)))</formula>
    </cfRule>
    <cfRule type="containsText" dxfId="8348" priority="10592" operator="containsText" text="A">
      <formula>NOT(ISERROR(SEARCH("A",T386)))</formula>
    </cfRule>
    <cfRule type="containsText" dxfId="8347" priority="10593" operator="containsText" text="P">
      <formula>NOT(ISERROR(SEARCH("P",T386)))</formula>
    </cfRule>
  </conditionalFormatting>
  <conditionalFormatting sqref="T387">
    <cfRule type="containsText" dxfId="8346" priority="10588" operator="containsText" text="L">
      <formula>NOT(ISERROR(SEARCH("L",T387)))</formula>
    </cfRule>
    <cfRule type="containsText" dxfId="8345" priority="10589" operator="containsText" text="A">
      <formula>NOT(ISERROR(SEARCH("A",T387)))</formula>
    </cfRule>
    <cfRule type="containsText" dxfId="8344" priority="10590" operator="containsText" text="P">
      <formula>NOT(ISERROR(SEARCH("P",T387)))</formula>
    </cfRule>
  </conditionalFormatting>
  <conditionalFormatting sqref="V382:V385 V388:V395">
    <cfRule type="containsText" dxfId="8343" priority="10585" operator="containsText" text="L">
      <formula>NOT(ISERROR(SEARCH("L",V382)))</formula>
    </cfRule>
    <cfRule type="containsText" dxfId="8342" priority="10586" operator="containsText" text="A">
      <formula>NOT(ISERROR(SEARCH("A",V382)))</formula>
    </cfRule>
    <cfRule type="containsText" dxfId="8341" priority="10587" operator="containsText" text="P">
      <formula>NOT(ISERROR(SEARCH("P",V382)))</formula>
    </cfRule>
  </conditionalFormatting>
  <conditionalFormatting sqref="V464:V468">
    <cfRule type="containsText" dxfId="8340" priority="10690" operator="containsText" text="L">
      <formula>NOT(ISERROR(SEARCH("L",V464)))</formula>
    </cfRule>
    <cfRule type="containsText" dxfId="8339" priority="10691" operator="containsText" text="A">
      <formula>NOT(ISERROR(SEARCH("A",V464)))</formula>
    </cfRule>
    <cfRule type="containsText" dxfId="8338" priority="10692" operator="containsText" text="P">
      <formula>NOT(ISERROR(SEARCH("P",V464)))</formula>
    </cfRule>
  </conditionalFormatting>
  <conditionalFormatting sqref="V325:V331">
    <cfRule type="containsText" dxfId="8337" priority="10669" operator="containsText" text="L">
      <formula>NOT(ISERROR(SEARCH("L",V325)))</formula>
    </cfRule>
    <cfRule type="containsText" dxfId="8336" priority="10670" operator="containsText" text="A">
      <formula>NOT(ISERROR(SEARCH("A",V325)))</formula>
    </cfRule>
    <cfRule type="containsText" dxfId="8335" priority="10671" operator="containsText" text="P">
      <formula>NOT(ISERROR(SEARCH("P",V325)))</formula>
    </cfRule>
  </conditionalFormatting>
  <conditionalFormatting sqref="V332">
    <cfRule type="containsText" dxfId="8334" priority="10666" operator="containsText" text="L">
      <formula>NOT(ISERROR(SEARCH("L",V332)))</formula>
    </cfRule>
    <cfRule type="containsText" dxfId="8333" priority="10667" operator="containsText" text="A">
      <formula>NOT(ISERROR(SEARCH("A",V332)))</formula>
    </cfRule>
    <cfRule type="containsText" dxfId="8332" priority="10668" operator="containsText" text="P">
      <formula>NOT(ISERROR(SEARCH("P",V332)))</formula>
    </cfRule>
  </conditionalFormatting>
  <conditionalFormatting sqref="V333">
    <cfRule type="containsText" dxfId="8331" priority="10663" operator="containsText" text="L">
      <formula>NOT(ISERROR(SEARCH("L",V333)))</formula>
    </cfRule>
    <cfRule type="containsText" dxfId="8330" priority="10664" operator="containsText" text="A">
      <formula>NOT(ISERROR(SEARCH("A",V333)))</formula>
    </cfRule>
    <cfRule type="containsText" dxfId="8329" priority="10665" operator="containsText" text="P">
      <formula>NOT(ISERROR(SEARCH("P",V333)))</formula>
    </cfRule>
  </conditionalFormatting>
  <conditionalFormatting sqref="T315:T323">
    <cfRule type="containsText" dxfId="8328" priority="10660" operator="containsText" text="L">
      <formula>NOT(ISERROR(SEARCH("L",T315)))</formula>
    </cfRule>
    <cfRule type="containsText" dxfId="8327" priority="10661" operator="containsText" text="A">
      <formula>NOT(ISERROR(SEARCH("A",T315)))</formula>
    </cfRule>
    <cfRule type="containsText" dxfId="8326" priority="10662" operator="containsText" text="P">
      <formula>NOT(ISERROR(SEARCH("P",T315)))</formula>
    </cfRule>
  </conditionalFormatting>
  <conditionalFormatting sqref="V316:V324">
    <cfRule type="containsText" dxfId="8325" priority="10651" operator="containsText" text="L">
      <formula>NOT(ISERROR(SEARCH("L",V316)))</formula>
    </cfRule>
    <cfRule type="containsText" dxfId="8324" priority="10652" operator="containsText" text="A">
      <formula>NOT(ISERROR(SEARCH("A",V316)))</formula>
    </cfRule>
    <cfRule type="containsText" dxfId="8323" priority="10653" operator="containsText" text="P">
      <formula>NOT(ISERROR(SEARCH("P",V316)))</formula>
    </cfRule>
  </conditionalFormatting>
  <conditionalFormatting sqref="V315">
    <cfRule type="containsText" dxfId="8322" priority="10648" operator="containsText" text="L">
      <formula>NOT(ISERROR(SEARCH("L",V315)))</formula>
    </cfRule>
    <cfRule type="containsText" dxfId="8321" priority="10649" operator="containsText" text="A">
      <formula>NOT(ISERROR(SEARCH("A",V315)))</formula>
    </cfRule>
    <cfRule type="containsText" dxfId="8320" priority="10650" operator="containsText" text="P">
      <formula>NOT(ISERROR(SEARCH("P",V315)))</formula>
    </cfRule>
  </conditionalFormatting>
  <conditionalFormatting sqref="V315">
    <cfRule type="containsText" dxfId="8319" priority="10645" operator="containsText" text="L">
      <formula>NOT(ISERROR(SEARCH("L",V315)))</formula>
    </cfRule>
    <cfRule type="containsText" dxfId="8318" priority="10646" operator="containsText" text="A">
      <formula>NOT(ISERROR(SEARCH("A",V315)))</formula>
    </cfRule>
    <cfRule type="containsText" dxfId="8317" priority="10647" operator="containsText" text="P">
      <formula>NOT(ISERROR(SEARCH("P",V315)))</formula>
    </cfRule>
  </conditionalFormatting>
  <conditionalFormatting sqref="T381">
    <cfRule type="containsText" dxfId="8316" priority="10642" operator="containsText" text="L">
      <formula>NOT(ISERROR(SEARCH("L",T381)))</formula>
    </cfRule>
    <cfRule type="containsText" dxfId="8315" priority="10643" operator="containsText" text="A">
      <formula>NOT(ISERROR(SEARCH("A",T381)))</formula>
    </cfRule>
    <cfRule type="containsText" dxfId="8314" priority="10644" operator="containsText" text="P">
      <formula>NOT(ISERROR(SEARCH("P",T381)))</formula>
    </cfRule>
  </conditionalFormatting>
  <conditionalFormatting sqref="V414:V417">
    <cfRule type="containsText" dxfId="8313" priority="10612" operator="containsText" text="L">
      <formula>NOT(ISERROR(SEARCH("L",V414)))</formula>
    </cfRule>
    <cfRule type="containsText" dxfId="8312" priority="10613" operator="containsText" text="A">
      <formula>NOT(ISERROR(SEARCH("A",V414)))</formula>
    </cfRule>
    <cfRule type="containsText" dxfId="8311" priority="10614" operator="containsText" text="P">
      <formula>NOT(ISERROR(SEARCH("P",V414)))</formula>
    </cfRule>
  </conditionalFormatting>
  <conditionalFormatting sqref="V375:V381">
    <cfRule type="containsText" dxfId="8310" priority="10636" operator="containsText" text="L">
      <formula>NOT(ISERROR(SEARCH("L",V375)))</formula>
    </cfRule>
    <cfRule type="containsText" dxfId="8309" priority="10637" operator="containsText" text="A">
      <formula>NOT(ISERROR(SEARCH("A",V375)))</formula>
    </cfRule>
    <cfRule type="containsText" dxfId="8308" priority="10638" operator="containsText" text="P">
      <formula>NOT(ISERROR(SEARCH("P",V375)))</formula>
    </cfRule>
  </conditionalFormatting>
  <conditionalFormatting sqref="T365">
    <cfRule type="containsText" dxfId="8307" priority="10561" operator="containsText" text="L">
      <formula>NOT(ISERROR(SEARCH("L",T365)))</formula>
    </cfRule>
    <cfRule type="containsText" dxfId="8306" priority="10562" operator="containsText" text="A">
      <formula>NOT(ISERROR(SEARCH("A",T365)))</formula>
    </cfRule>
    <cfRule type="containsText" dxfId="8305" priority="10563" operator="containsText" text="P">
      <formula>NOT(ISERROR(SEARCH("P",T365)))</formula>
    </cfRule>
  </conditionalFormatting>
  <conditionalFormatting sqref="T395">
    <cfRule type="containsText" dxfId="8304" priority="10597" operator="containsText" text="L">
      <formula>NOT(ISERROR(SEARCH("L",T395)))</formula>
    </cfRule>
    <cfRule type="containsText" dxfId="8303" priority="10598" operator="containsText" text="A">
      <formula>NOT(ISERROR(SEARCH("A",T395)))</formula>
    </cfRule>
    <cfRule type="containsText" dxfId="8302" priority="10599" operator="containsText" text="P">
      <formula>NOT(ISERROR(SEARCH("P",T395)))</formula>
    </cfRule>
  </conditionalFormatting>
  <conditionalFormatting sqref="T382:T385 T388:T394">
    <cfRule type="containsText" dxfId="8301" priority="10594" operator="containsText" text="L">
      <formula>NOT(ISERROR(SEARCH("L",T382)))</formula>
    </cfRule>
    <cfRule type="containsText" dxfId="8300" priority="10595" operator="containsText" text="A">
      <formula>NOT(ISERROR(SEARCH("A",T382)))</formula>
    </cfRule>
    <cfRule type="containsText" dxfId="8299" priority="10596" operator="containsText" text="P">
      <formula>NOT(ISERROR(SEARCH("P",T382)))</formula>
    </cfRule>
  </conditionalFormatting>
  <conditionalFormatting sqref="V386">
    <cfRule type="containsText" dxfId="8298" priority="10582" operator="containsText" text="L">
      <formula>NOT(ISERROR(SEARCH("L",V386)))</formula>
    </cfRule>
    <cfRule type="containsText" dxfId="8297" priority="10583" operator="containsText" text="A">
      <formula>NOT(ISERROR(SEARCH("A",V386)))</formula>
    </cfRule>
    <cfRule type="containsText" dxfId="8296" priority="10584" operator="containsText" text="P">
      <formula>NOT(ISERROR(SEARCH("P",V386)))</formula>
    </cfRule>
  </conditionalFormatting>
  <conditionalFormatting sqref="V387">
    <cfRule type="containsText" dxfId="8295" priority="10579" operator="containsText" text="L">
      <formula>NOT(ISERROR(SEARCH("L",V387)))</formula>
    </cfRule>
    <cfRule type="containsText" dxfId="8294" priority="10580" operator="containsText" text="A">
      <formula>NOT(ISERROR(SEARCH("A",V387)))</formula>
    </cfRule>
    <cfRule type="containsText" dxfId="8293" priority="10581" operator="containsText" text="P">
      <formula>NOT(ISERROR(SEARCH("P",V387)))</formula>
    </cfRule>
  </conditionalFormatting>
  <conditionalFormatting sqref="T366:T384">
    <cfRule type="containsText" dxfId="8292" priority="10567" operator="containsText" text="L">
      <formula>NOT(ISERROR(SEARCH("L",T366)))</formula>
    </cfRule>
    <cfRule type="containsText" dxfId="8291" priority="10568" operator="containsText" text="A">
      <formula>NOT(ISERROR(SEARCH("A",T366)))</formula>
    </cfRule>
    <cfRule type="containsText" dxfId="8290" priority="10569" operator="containsText" text="P">
      <formula>NOT(ISERROR(SEARCH("P",T366)))</formula>
    </cfRule>
  </conditionalFormatting>
  <conditionalFormatting sqref="T366:T384">
    <cfRule type="containsText" dxfId="8289" priority="10564" operator="containsText" text="L">
      <formula>NOT(ISERROR(SEARCH("L",T366)))</formula>
    </cfRule>
    <cfRule type="containsText" dxfId="8288" priority="10565" operator="containsText" text="A">
      <formula>NOT(ISERROR(SEARCH("A",T366)))</formula>
    </cfRule>
    <cfRule type="containsText" dxfId="8287" priority="10566" operator="containsText" text="P">
      <formula>NOT(ISERROR(SEARCH("P",T366)))</formula>
    </cfRule>
  </conditionalFormatting>
  <conditionalFormatting sqref="W165 W167">
    <cfRule type="containsText" dxfId="8286" priority="10555" operator="containsText" text="L">
      <formula>NOT(ISERROR(SEARCH("L",W165)))</formula>
    </cfRule>
    <cfRule type="containsText" dxfId="8285" priority="10556" operator="containsText" text="A">
      <formula>NOT(ISERROR(SEARCH("A",W165)))</formula>
    </cfRule>
    <cfRule type="containsText" dxfId="8284" priority="10557" operator="containsText" text="P">
      <formula>NOT(ISERROR(SEARCH("P",W165)))</formula>
    </cfRule>
  </conditionalFormatting>
  <conditionalFormatting sqref="W251:W263">
    <cfRule type="containsText" dxfId="8283" priority="10552" operator="containsText" text="L">
      <formula>NOT(ISERROR(SEARCH("L",W251)))</formula>
    </cfRule>
    <cfRule type="containsText" dxfId="8282" priority="10553" operator="containsText" text="A">
      <formula>NOT(ISERROR(SEARCH("A",W251)))</formula>
    </cfRule>
    <cfRule type="containsText" dxfId="8281" priority="10554" operator="containsText" text="P">
      <formula>NOT(ISERROR(SEARCH("P",W251)))</formula>
    </cfRule>
  </conditionalFormatting>
  <conditionalFormatting sqref="V368">
    <cfRule type="containsText" dxfId="8280" priority="10525" operator="containsText" text="L">
      <formula>NOT(ISERROR(SEARCH("L",V368)))</formula>
    </cfRule>
    <cfRule type="containsText" dxfId="8279" priority="10526" operator="containsText" text="A">
      <formula>NOT(ISERROR(SEARCH("A",V368)))</formula>
    </cfRule>
    <cfRule type="containsText" dxfId="8278" priority="10527" operator="containsText" text="P">
      <formula>NOT(ISERROR(SEARCH("P",V368)))</formula>
    </cfRule>
  </conditionalFormatting>
  <conditionalFormatting sqref="V977:V987">
    <cfRule type="containsText" dxfId="8277" priority="10540" operator="containsText" text="L">
      <formula>NOT(ISERROR(SEARCH("L",V977)))</formula>
    </cfRule>
    <cfRule type="containsText" dxfId="8276" priority="10541" operator="containsText" text="A">
      <formula>NOT(ISERROR(SEARCH("A",V977)))</formula>
    </cfRule>
    <cfRule type="containsText" dxfId="8275" priority="10542" operator="containsText" text="P">
      <formula>NOT(ISERROR(SEARCH("P",V977)))</formula>
    </cfRule>
  </conditionalFormatting>
  <conditionalFormatting sqref="V366:V367 V369:V370 V372 V374">
    <cfRule type="containsText" dxfId="8274" priority="10537" operator="containsText" text="L">
      <formula>NOT(ISERROR(SEARCH("L",V366)))</formula>
    </cfRule>
    <cfRule type="containsText" dxfId="8273" priority="10538" operator="containsText" text="A">
      <formula>NOT(ISERROR(SEARCH("A",V366)))</formula>
    </cfRule>
    <cfRule type="containsText" dxfId="8272" priority="10539" operator="containsText" text="P">
      <formula>NOT(ISERROR(SEARCH("P",V366)))</formula>
    </cfRule>
  </conditionalFormatting>
  <conditionalFormatting sqref="V366:V367 V369:V370 V372 V374">
    <cfRule type="containsText" dxfId="8271" priority="10534" operator="containsText" text="L">
      <formula>NOT(ISERROR(SEARCH("L",V366)))</formula>
    </cfRule>
    <cfRule type="containsText" dxfId="8270" priority="10535" operator="containsText" text="A">
      <formula>NOT(ISERROR(SEARCH("A",V366)))</formula>
    </cfRule>
    <cfRule type="containsText" dxfId="8269" priority="10536" operator="containsText" text="P">
      <formula>NOT(ISERROR(SEARCH("P",V366)))</formula>
    </cfRule>
  </conditionalFormatting>
  <conditionalFormatting sqref="V362">
    <cfRule type="containsText" dxfId="8268" priority="10531" operator="containsText" text="L">
      <formula>NOT(ISERROR(SEARCH("L",V362)))</formula>
    </cfRule>
    <cfRule type="containsText" dxfId="8267" priority="10532" operator="containsText" text="A">
      <formula>NOT(ISERROR(SEARCH("A",V362)))</formula>
    </cfRule>
    <cfRule type="containsText" dxfId="8266" priority="10533" operator="containsText" text="P">
      <formula>NOT(ISERROR(SEARCH("P",V362)))</formula>
    </cfRule>
  </conditionalFormatting>
  <conditionalFormatting sqref="V365">
    <cfRule type="containsText" dxfId="8265" priority="10528" operator="containsText" text="L">
      <formula>NOT(ISERROR(SEARCH("L",V365)))</formula>
    </cfRule>
    <cfRule type="containsText" dxfId="8264" priority="10529" operator="containsText" text="A">
      <formula>NOT(ISERROR(SEARCH("A",V365)))</formula>
    </cfRule>
    <cfRule type="containsText" dxfId="8263" priority="10530" operator="containsText" text="P">
      <formula>NOT(ISERROR(SEARCH("P",V365)))</formula>
    </cfRule>
  </conditionalFormatting>
  <conditionalFormatting sqref="V371:V384">
    <cfRule type="containsText" dxfId="8262" priority="10522" operator="containsText" text="L">
      <formula>NOT(ISERROR(SEARCH("L",V371)))</formula>
    </cfRule>
    <cfRule type="containsText" dxfId="8261" priority="10523" operator="containsText" text="A">
      <formula>NOT(ISERROR(SEARCH("A",V371)))</formula>
    </cfRule>
    <cfRule type="containsText" dxfId="8260" priority="10524" operator="containsText" text="P">
      <formula>NOT(ISERROR(SEARCH("P",V371)))</formula>
    </cfRule>
  </conditionalFormatting>
  <conditionalFormatting sqref="V373">
    <cfRule type="containsText" dxfId="8259" priority="10519" operator="containsText" text="L">
      <formula>NOT(ISERROR(SEARCH("L",V373)))</formula>
    </cfRule>
    <cfRule type="containsText" dxfId="8258" priority="10520" operator="containsText" text="A">
      <formula>NOT(ISERROR(SEARCH("A",V373)))</formula>
    </cfRule>
    <cfRule type="containsText" dxfId="8257" priority="10521" operator="containsText" text="P">
      <formula>NOT(ISERROR(SEARCH("P",V373)))</formula>
    </cfRule>
  </conditionalFormatting>
  <conditionalFormatting sqref="W348:W350 W352:W354">
    <cfRule type="containsText" dxfId="8256" priority="10420" operator="containsText" text="L">
      <formula>NOT(ISERROR(SEARCH("L",W348)))</formula>
    </cfRule>
    <cfRule type="containsText" dxfId="8255" priority="10421" operator="containsText" text="A">
      <formula>NOT(ISERROR(SEARCH("A",W348)))</formula>
    </cfRule>
    <cfRule type="containsText" dxfId="8254" priority="10422" operator="containsText" text="P">
      <formula>NOT(ISERROR(SEARCH("P",W348)))</formula>
    </cfRule>
  </conditionalFormatting>
  <conditionalFormatting sqref="W351">
    <cfRule type="containsText" dxfId="8253" priority="10417" operator="containsText" text="L">
      <formula>NOT(ISERROR(SEARCH("L",W351)))</formula>
    </cfRule>
    <cfRule type="containsText" dxfId="8252" priority="10418" operator="containsText" text="A">
      <formula>NOT(ISERROR(SEARCH("A",W351)))</formula>
    </cfRule>
    <cfRule type="containsText" dxfId="8251" priority="10419" operator="containsText" text="P">
      <formula>NOT(ISERROR(SEARCH("P",W351)))</formula>
    </cfRule>
  </conditionalFormatting>
  <conditionalFormatting sqref="S1011">
    <cfRule type="containsText" dxfId="8250" priority="10361" operator="containsText" text="L">
      <formula>NOT(ISERROR(SEARCH("L",S1011)))</formula>
    </cfRule>
    <cfRule type="containsText" dxfId="8249" priority="10362" operator="containsText" text="A">
      <formula>NOT(ISERROR(SEARCH("A",S1011)))</formula>
    </cfRule>
    <cfRule type="containsText" dxfId="8248" priority="10363" operator="containsText" text="P">
      <formula>NOT(ISERROR(SEARCH("P",S1011)))</formula>
    </cfRule>
  </conditionalFormatting>
  <conditionalFormatting sqref="X603:X617">
    <cfRule type="containsText" dxfId="8247" priority="10292" operator="containsText" text="L">
      <formula>NOT(ISERROR(SEARCH("L",X603)))</formula>
    </cfRule>
    <cfRule type="containsText" dxfId="8246" priority="10293" operator="containsText" text="A">
      <formula>NOT(ISERROR(SEARCH("A",X603)))</formula>
    </cfRule>
    <cfRule type="containsText" dxfId="8245" priority="10294" operator="containsText" text="P">
      <formula>NOT(ISERROR(SEARCH("P",X603)))</formula>
    </cfRule>
  </conditionalFormatting>
  <conditionalFormatting sqref="X568 X570:X573">
    <cfRule type="containsText" dxfId="8244" priority="10355" operator="containsText" text="L">
      <formula>NOT(ISERROR(SEARCH("L",X568)))</formula>
    </cfRule>
    <cfRule type="containsText" dxfId="8243" priority="10356" operator="containsText" text="A">
      <formula>NOT(ISERROR(SEARCH("A",X568)))</formula>
    </cfRule>
    <cfRule type="containsText" dxfId="8242" priority="10357" operator="containsText" text="P">
      <formula>NOT(ISERROR(SEARCH("P",X568)))</formula>
    </cfRule>
  </conditionalFormatting>
  <conditionalFormatting sqref="X567">
    <cfRule type="containsText" dxfId="8241" priority="10352" operator="containsText" text="L">
      <formula>NOT(ISERROR(SEARCH("L",X567)))</formula>
    </cfRule>
    <cfRule type="containsText" dxfId="8240" priority="10353" operator="containsText" text="A">
      <formula>NOT(ISERROR(SEARCH("A",X567)))</formula>
    </cfRule>
    <cfRule type="containsText" dxfId="8239" priority="10354" operator="containsText" text="P">
      <formula>NOT(ISERROR(SEARCH("P",X567)))</formula>
    </cfRule>
  </conditionalFormatting>
  <conditionalFormatting sqref="X569">
    <cfRule type="containsText" dxfId="8238" priority="10346" operator="containsText" text="L">
      <formula>NOT(ISERROR(SEARCH("L",X569)))</formula>
    </cfRule>
    <cfRule type="containsText" dxfId="8237" priority="10347" operator="containsText" text="A">
      <formula>NOT(ISERROR(SEARCH("A",X569)))</formula>
    </cfRule>
    <cfRule type="containsText" dxfId="8236" priority="10348" operator="containsText" text="P">
      <formula>NOT(ISERROR(SEARCH("P",X569)))</formula>
    </cfRule>
  </conditionalFormatting>
  <conditionalFormatting sqref="X575">
    <cfRule type="containsText" dxfId="8235" priority="10343" operator="containsText" text="L">
      <formula>NOT(ISERROR(SEARCH("L",X575)))</formula>
    </cfRule>
    <cfRule type="containsText" dxfId="8234" priority="10344" operator="containsText" text="A">
      <formula>NOT(ISERROR(SEARCH("A",X575)))</formula>
    </cfRule>
    <cfRule type="containsText" dxfId="8233" priority="10345" operator="containsText" text="P">
      <formula>NOT(ISERROR(SEARCH("P",X575)))</formula>
    </cfRule>
  </conditionalFormatting>
  <conditionalFormatting sqref="X574">
    <cfRule type="containsText" dxfId="8232" priority="10340" operator="containsText" text="L">
      <formula>NOT(ISERROR(SEARCH("L",X574)))</formula>
    </cfRule>
    <cfRule type="containsText" dxfId="8231" priority="10341" operator="containsText" text="A">
      <formula>NOT(ISERROR(SEARCH("A",X574)))</formula>
    </cfRule>
    <cfRule type="containsText" dxfId="8230" priority="10342" operator="containsText" text="P">
      <formula>NOT(ISERROR(SEARCH("P",X574)))</formula>
    </cfRule>
  </conditionalFormatting>
  <conditionalFormatting sqref="X604 X606:X610">
    <cfRule type="containsText" dxfId="8229" priority="10337" operator="containsText" text="L">
      <formula>NOT(ISERROR(SEARCH("L",X604)))</formula>
    </cfRule>
    <cfRule type="containsText" dxfId="8228" priority="10338" operator="containsText" text="A">
      <formula>NOT(ISERROR(SEARCH("A",X604)))</formula>
    </cfRule>
    <cfRule type="containsText" dxfId="8227" priority="10339" operator="containsText" text="P">
      <formula>NOT(ISERROR(SEARCH("P",X604)))</formula>
    </cfRule>
  </conditionalFormatting>
  <conditionalFormatting sqref="X605">
    <cfRule type="containsText" dxfId="8226" priority="10334" operator="containsText" text="L">
      <formula>NOT(ISERROR(SEARCH("L",X605)))</formula>
    </cfRule>
    <cfRule type="containsText" dxfId="8225" priority="10335" operator="containsText" text="A">
      <formula>NOT(ISERROR(SEARCH("A",X605)))</formula>
    </cfRule>
    <cfRule type="containsText" dxfId="8224" priority="10336" operator="containsText" text="P">
      <formula>NOT(ISERROR(SEARCH("P",X605)))</formula>
    </cfRule>
  </conditionalFormatting>
  <conditionalFormatting sqref="Z495">
    <cfRule type="containsText" dxfId="8223" priority="10214" operator="containsText" text="L">
      <formula>NOT(ISERROR(SEARCH("L",Z495)))</formula>
    </cfRule>
    <cfRule type="containsText" dxfId="8222" priority="10215" operator="containsText" text="A">
      <formula>NOT(ISERROR(SEARCH("A",Z495)))</formula>
    </cfRule>
    <cfRule type="containsText" dxfId="8221" priority="10216" operator="containsText" text="P">
      <formula>NOT(ISERROR(SEARCH("P",Z495)))</formula>
    </cfRule>
  </conditionalFormatting>
  <conditionalFormatting sqref="Z497">
    <cfRule type="containsText" dxfId="8220" priority="10211" operator="containsText" text="L">
      <formula>NOT(ISERROR(SEARCH("L",Z497)))</formula>
    </cfRule>
    <cfRule type="containsText" dxfId="8219" priority="10212" operator="containsText" text="A">
      <formula>NOT(ISERROR(SEARCH("A",Z497)))</formula>
    </cfRule>
    <cfRule type="containsText" dxfId="8218" priority="10213" operator="containsText" text="P">
      <formula>NOT(ISERROR(SEARCH("P",Z497)))</formula>
    </cfRule>
  </conditionalFormatting>
  <conditionalFormatting sqref="Z499">
    <cfRule type="containsText" dxfId="8217" priority="10208" operator="containsText" text="L">
      <formula>NOT(ISERROR(SEARCH("L",Z499)))</formula>
    </cfRule>
    <cfRule type="containsText" dxfId="8216" priority="10209" operator="containsText" text="A">
      <formula>NOT(ISERROR(SEARCH("A",Z499)))</formula>
    </cfRule>
    <cfRule type="containsText" dxfId="8215" priority="10210" operator="containsText" text="P">
      <formula>NOT(ISERROR(SEARCH("P",Z499)))</formula>
    </cfRule>
  </conditionalFormatting>
  <conditionalFormatting sqref="Z407:Z409 Z411">
    <cfRule type="containsText" dxfId="8214" priority="10205" operator="containsText" text="L">
      <formula>NOT(ISERROR(SEARCH("L",Z407)))</formula>
    </cfRule>
    <cfRule type="containsText" dxfId="8213" priority="10206" operator="containsText" text="A">
      <formula>NOT(ISERROR(SEARCH("A",Z407)))</formula>
    </cfRule>
    <cfRule type="containsText" dxfId="8212" priority="10207" operator="containsText" text="P">
      <formula>NOT(ISERROR(SEARCH("P",Z407)))</formula>
    </cfRule>
  </conditionalFormatting>
  <conditionalFormatting sqref="X546:X548">
    <cfRule type="containsText" dxfId="8211" priority="10319" operator="containsText" text="L">
      <formula>NOT(ISERROR(SEARCH("L",X546)))</formula>
    </cfRule>
    <cfRule type="containsText" dxfId="8210" priority="10320" operator="containsText" text="A">
      <formula>NOT(ISERROR(SEARCH("A",X546)))</formula>
    </cfRule>
    <cfRule type="containsText" dxfId="8209" priority="10321" operator="containsText" text="P">
      <formula>NOT(ISERROR(SEARCH("P",X546)))</formula>
    </cfRule>
  </conditionalFormatting>
  <conditionalFormatting sqref="X549">
    <cfRule type="containsText" dxfId="8208" priority="10313" operator="containsText" text="L">
      <formula>NOT(ISERROR(SEARCH("L",X549)))</formula>
    </cfRule>
    <cfRule type="containsText" dxfId="8207" priority="10314" operator="containsText" text="A">
      <formula>NOT(ISERROR(SEARCH("A",X549)))</formula>
    </cfRule>
    <cfRule type="containsText" dxfId="8206" priority="10315" operator="containsText" text="P">
      <formula>NOT(ISERROR(SEARCH("P",X549)))</formula>
    </cfRule>
  </conditionalFormatting>
  <conditionalFormatting sqref="X630 X632:X638">
    <cfRule type="containsText" dxfId="8205" priority="10310" operator="containsText" text="L">
      <formula>NOT(ISERROR(SEARCH("L",X630)))</formula>
    </cfRule>
    <cfRule type="containsText" dxfId="8204" priority="10311" operator="containsText" text="A">
      <formula>NOT(ISERROR(SEARCH("A",X630)))</formula>
    </cfRule>
    <cfRule type="containsText" dxfId="8203" priority="10312" operator="containsText" text="P">
      <formula>NOT(ISERROR(SEARCH("P",X630)))</formula>
    </cfRule>
  </conditionalFormatting>
  <conditionalFormatting sqref="X629">
    <cfRule type="containsText" dxfId="8202" priority="10307" operator="containsText" text="L">
      <formula>NOT(ISERROR(SEARCH("L",X629)))</formula>
    </cfRule>
    <cfRule type="containsText" dxfId="8201" priority="10308" operator="containsText" text="A">
      <formula>NOT(ISERROR(SEARCH("A",X629)))</formula>
    </cfRule>
    <cfRule type="containsText" dxfId="8200" priority="10309" operator="containsText" text="P">
      <formula>NOT(ISERROR(SEARCH("P",X629)))</formula>
    </cfRule>
  </conditionalFormatting>
  <conditionalFormatting sqref="X631">
    <cfRule type="containsText" dxfId="8199" priority="10304" operator="containsText" text="L">
      <formula>NOT(ISERROR(SEARCH("L",X631)))</formula>
    </cfRule>
    <cfRule type="containsText" dxfId="8198" priority="10305" operator="containsText" text="A">
      <formula>NOT(ISERROR(SEARCH("A",X631)))</formula>
    </cfRule>
    <cfRule type="containsText" dxfId="8197" priority="10306" operator="containsText" text="P">
      <formula>NOT(ISERROR(SEARCH("P",X631)))</formula>
    </cfRule>
  </conditionalFormatting>
  <conditionalFormatting sqref="Z248:Z250">
    <cfRule type="containsText" dxfId="8196" priority="10277" operator="containsText" text="L">
      <formula>NOT(ISERROR(SEARCH("L",Z248)))</formula>
    </cfRule>
    <cfRule type="containsText" dxfId="8195" priority="10278" operator="containsText" text="A">
      <formula>NOT(ISERROR(SEARCH("A",Z248)))</formula>
    </cfRule>
    <cfRule type="containsText" dxfId="8194" priority="10279" operator="containsText" text="P">
      <formula>NOT(ISERROR(SEARCH("P",Z248)))</formula>
    </cfRule>
  </conditionalFormatting>
  <conditionalFormatting sqref="Z439:Z440">
    <cfRule type="containsText" dxfId="8193" priority="10154" operator="containsText" text="L">
      <formula>NOT(ISERROR(SEARCH("L",Z439)))</formula>
    </cfRule>
    <cfRule type="containsText" dxfId="8192" priority="10155" operator="containsText" text="A">
      <formula>NOT(ISERROR(SEARCH("A",Z439)))</formula>
    </cfRule>
    <cfRule type="containsText" dxfId="8191" priority="10156" operator="containsText" text="P">
      <formula>NOT(ISERROR(SEARCH("P",Z439)))</formula>
    </cfRule>
  </conditionalFormatting>
  <conditionalFormatting sqref="Z154:Z164 Z166">
    <cfRule type="containsText" dxfId="8190" priority="10274" operator="containsText" text="L">
      <formula>NOT(ISERROR(SEARCH("L",Z154)))</formula>
    </cfRule>
    <cfRule type="containsText" dxfId="8189" priority="10275" operator="containsText" text="A">
      <formula>NOT(ISERROR(SEARCH("A",Z154)))</formula>
    </cfRule>
    <cfRule type="containsText" dxfId="8188" priority="10276" operator="containsText" text="P">
      <formula>NOT(ISERROR(SEARCH("P",Z154)))</formula>
    </cfRule>
  </conditionalFormatting>
  <conditionalFormatting sqref="Z237:Z247">
    <cfRule type="containsText" dxfId="8187" priority="10271" operator="containsText" text="L">
      <formula>NOT(ISERROR(SEARCH("L",Z237)))</formula>
    </cfRule>
    <cfRule type="containsText" dxfId="8186" priority="10272" operator="containsText" text="A">
      <formula>NOT(ISERROR(SEARCH("A",Z237)))</formula>
    </cfRule>
    <cfRule type="containsText" dxfId="8185" priority="10273" operator="containsText" text="P">
      <formula>NOT(ISERROR(SEARCH("P",Z237)))</formula>
    </cfRule>
  </conditionalFormatting>
  <conditionalFormatting sqref="Z457">
    <cfRule type="containsText" dxfId="8184" priority="10247" operator="containsText" text="L">
      <formula>NOT(ISERROR(SEARCH("L",Z457)))</formula>
    </cfRule>
    <cfRule type="containsText" dxfId="8183" priority="10248" operator="containsText" text="A">
      <formula>NOT(ISERROR(SEARCH("A",Z457)))</formula>
    </cfRule>
    <cfRule type="containsText" dxfId="8182" priority="10249" operator="containsText" text="P">
      <formula>NOT(ISERROR(SEARCH("P",Z457)))</formula>
    </cfRule>
  </conditionalFormatting>
  <conditionalFormatting sqref="Z485:Z487">
    <cfRule type="containsText" dxfId="8181" priority="10226" operator="containsText" text="L">
      <formula>NOT(ISERROR(SEARCH("L",Z485)))</formula>
    </cfRule>
    <cfRule type="containsText" dxfId="8180" priority="10227" operator="containsText" text="A">
      <formula>NOT(ISERROR(SEARCH("A",Z485)))</formula>
    </cfRule>
    <cfRule type="containsText" dxfId="8179" priority="10228" operator="containsText" text="P">
      <formula>NOT(ISERROR(SEARCH("P",Z485)))</formula>
    </cfRule>
  </conditionalFormatting>
  <conditionalFormatting sqref="Z456">
    <cfRule type="containsText" dxfId="8178" priority="10235" operator="containsText" text="L">
      <formula>NOT(ISERROR(SEARCH("L",Z456)))</formula>
    </cfRule>
    <cfRule type="containsText" dxfId="8177" priority="10236" operator="containsText" text="A">
      <formula>NOT(ISERROR(SEARCH("A",Z456)))</formula>
    </cfRule>
    <cfRule type="containsText" dxfId="8176" priority="10237" operator="containsText" text="P">
      <formula>NOT(ISERROR(SEARCH("P",Z456)))</formula>
    </cfRule>
  </conditionalFormatting>
  <conditionalFormatting sqref="Z490">
    <cfRule type="containsText" dxfId="8175" priority="10223" operator="containsText" text="L">
      <formula>NOT(ISERROR(SEARCH("L",Z490)))</formula>
    </cfRule>
    <cfRule type="containsText" dxfId="8174" priority="10224" operator="containsText" text="A">
      <formula>NOT(ISERROR(SEARCH("A",Z490)))</formula>
    </cfRule>
    <cfRule type="containsText" dxfId="8173" priority="10225" operator="containsText" text="P">
      <formula>NOT(ISERROR(SEARCH("P",Z490)))</formula>
    </cfRule>
  </conditionalFormatting>
  <conditionalFormatting sqref="Z481:Z484 Z488:Z489 Z491:Z492 Z496 Z498 Z500:Z501">
    <cfRule type="containsText" dxfId="8172" priority="10229" operator="containsText" text="L">
      <formula>NOT(ISERROR(SEARCH("L",Z481)))</formula>
    </cfRule>
    <cfRule type="containsText" dxfId="8171" priority="10230" operator="containsText" text="A">
      <formula>NOT(ISERROR(SEARCH("A",Z481)))</formula>
    </cfRule>
    <cfRule type="containsText" dxfId="8170" priority="10231" operator="containsText" text="P">
      <formula>NOT(ISERROR(SEARCH("P",Z481)))</formula>
    </cfRule>
  </conditionalFormatting>
  <conditionalFormatting sqref="Z494">
    <cfRule type="containsText" dxfId="8169" priority="10217" operator="containsText" text="L">
      <formula>NOT(ISERROR(SEARCH("L",Z494)))</formula>
    </cfRule>
    <cfRule type="containsText" dxfId="8168" priority="10218" operator="containsText" text="A">
      <formula>NOT(ISERROR(SEARCH("A",Z494)))</formula>
    </cfRule>
    <cfRule type="containsText" dxfId="8167" priority="10219" operator="containsText" text="P">
      <formula>NOT(ISERROR(SEARCH("P",Z494)))</formula>
    </cfRule>
  </conditionalFormatting>
  <conditionalFormatting sqref="Z493">
    <cfRule type="containsText" dxfId="8166" priority="10220" operator="containsText" text="L">
      <formula>NOT(ISERROR(SEARCH("L",Z493)))</formula>
    </cfRule>
    <cfRule type="containsText" dxfId="8165" priority="10221" operator="containsText" text="A">
      <formula>NOT(ISERROR(SEARCH("A",Z493)))</formula>
    </cfRule>
    <cfRule type="containsText" dxfId="8164" priority="10222" operator="containsText" text="P">
      <formula>NOT(ISERROR(SEARCH("P",Z493)))</formula>
    </cfRule>
  </conditionalFormatting>
  <conditionalFormatting sqref="Z405">
    <cfRule type="containsText" dxfId="8163" priority="10202" operator="containsText" text="L">
      <formula>NOT(ISERROR(SEARCH("L",Z405)))</formula>
    </cfRule>
    <cfRule type="containsText" dxfId="8162" priority="10203" operator="containsText" text="A">
      <formula>NOT(ISERROR(SEARCH("A",Z405)))</formula>
    </cfRule>
    <cfRule type="containsText" dxfId="8161" priority="10204" operator="containsText" text="P">
      <formula>NOT(ISERROR(SEARCH("P",Z405)))</formula>
    </cfRule>
  </conditionalFormatting>
  <conditionalFormatting sqref="Z406">
    <cfRule type="containsText" dxfId="8160" priority="10199" operator="containsText" text="L">
      <formula>NOT(ISERROR(SEARCH("L",Z406)))</formula>
    </cfRule>
    <cfRule type="containsText" dxfId="8159" priority="10200" operator="containsText" text="A">
      <formula>NOT(ISERROR(SEARCH("A",Z406)))</formula>
    </cfRule>
    <cfRule type="containsText" dxfId="8158" priority="10201" operator="containsText" text="P">
      <formula>NOT(ISERROR(SEARCH("P",Z406)))</formula>
    </cfRule>
  </conditionalFormatting>
  <conditionalFormatting sqref="Z410">
    <cfRule type="containsText" dxfId="8157" priority="10196" operator="containsText" text="L">
      <formula>NOT(ISERROR(SEARCH("L",Z410)))</formula>
    </cfRule>
    <cfRule type="containsText" dxfId="8156" priority="10197" operator="containsText" text="A">
      <formula>NOT(ISERROR(SEARCH("A",Z410)))</formula>
    </cfRule>
    <cfRule type="containsText" dxfId="8155" priority="10198" operator="containsText" text="P">
      <formula>NOT(ISERROR(SEARCH("P",Z410)))</formula>
    </cfRule>
  </conditionalFormatting>
  <conditionalFormatting sqref="Z412">
    <cfRule type="containsText" dxfId="8154" priority="10193" operator="containsText" text="L">
      <formula>NOT(ISERROR(SEARCH("L",Z412)))</formula>
    </cfRule>
    <cfRule type="containsText" dxfId="8153" priority="10194" operator="containsText" text="A">
      <formula>NOT(ISERROR(SEARCH("A",Z412)))</formula>
    </cfRule>
    <cfRule type="containsText" dxfId="8152" priority="10195" operator="containsText" text="P">
      <formula>NOT(ISERROR(SEARCH("P",Z412)))</formula>
    </cfRule>
  </conditionalFormatting>
  <conditionalFormatting sqref="Z413">
    <cfRule type="containsText" dxfId="8151" priority="10190" operator="containsText" text="L">
      <formula>NOT(ISERROR(SEARCH("L",Z413)))</formula>
    </cfRule>
    <cfRule type="containsText" dxfId="8150" priority="10191" operator="containsText" text="A">
      <formula>NOT(ISERROR(SEARCH("A",Z413)))</formula>
    </cfRule>
    <cfRule type="containsText" dxfId="8149" priority="10192" operator="containsText" text="P">
      <formula>NOT(ISERROR(SEARCH("P",Z413)))</formula>
    </cfRule>
  </conditionalFormatting>
  <conditionalFormatting sqref="Z428 Z430 Z435 Z437">
    <cfRule type="containsText" dxfId="8148" priority="10187" operator="containsText" text="L">
      <formula>NOT(ISERROR(SEARCH("L",Z428)))</formula>
    </cfRule>
    <cfRule type="containsText" dxfId="8147" priority="10188" operator="containsText" text="A">
      <formula>NOT(ISERROR(SEARCH("A",Z428)))</formula>
    </cfRule>
    <cfRule type="containsText" dxfId="8146" priority="10189" operator="containsText" text="P">
      <formula>NOT(ISERROR(SEARCH("P",Z428)))</formula>
    </cfRule>
  </conditionalFormatting>
  <conditionalFormatting sqref="Z429">
    <cfRule type="containsText" dxfId="8145" priority="10184" operator="containsText" text="L">
      <formula>NOT(ISERROR(SEARCH("L",Z429)))</formula>
    </cfRule>
    <cfRule type="containsText" dxfId="8144" priority="10185" operator="containsText" text="A">
      <formula>NOT(ISERROR(SEARCH("A",Z429)))</formula>
    </cfRule>
    <cfRule type="containsText" dxfId="8143" priority="10186" operator="containsText" text="P">
      <formula>NOT(ISERROR(SEARCH("P",Z429)))</formula>
    </cfRule>
  </conditionalFormatting>
  <conditionalFormatting sqref="Z431">
    <cfRule type="containsText" dxfId="8142" priority="10181" operator="containsText" text="L">
      <formula>NOT(ISERROR(SEARCH("L",Z431)))</formula>
    </cfRule>
    <cfRule type="containsText" dxfId="8141" priority="10182" operator="containsText" text="A">
      <formula>NOT(ISERROR(SEARCH("A",Z431)))</formula>
    </cfRule>
    <cfRule type="containsText" dxfId="8140" priority="10183" operator="containsText" text="P">
      <formula>NOT(ISERROR(SEARCH("P",Z431)))</formula>
    </cfRule>
  </conditionalFormatting>
  <conditionalFormatting sqref="Z434">
    <cfRule type="containsText" dxfId="8139" priority="10178" operator="containsText" text="L">
      <formula>NOT(ISERROR(SEARCH("L",Z434)))</formula>
    </cfRule>
    <cfRule type="containsText" dxfId="8138" priority="10179" operator="containsText" text="A">
      <formula>NOT(ISERROR(SEARCH("A",Z434)))</formula>
    </cfRule>
    <cfRule type="containsText" dxfId="8137" priority="10180" operator="containsText" text="P">
      <formula>NOT(ISERROR(SEARCH("P",Z434)))</formula>
    </cfRule>
  </conditionalFormatting>
  <conditionalFormatting sqref="Z436">
    <cfRule type="containsText" dxfId="8136" priority="10175" operator="containsText" text="L">
      <formula>NOT(ISERROR(SEARCH("L",Z436)))</formula>
    </cfRule>
    <cfRule type="containsText" dxfId="8135" priority="10176" operator="containsText" text="A">
      <formula>NOT(ISERROR(SEARCH("A",Z436)))</formula>
    </cfRule>
    <cfRule type="containsText" dxfId="8134" priority="10177" operator="containsText" text="P">
      <formula>NOT(ISERROR(SEARCH("P",Z436)))</formula>
    </cfRule>
  </conditionalFormatting>
  <conditionalFormatting sqref="Z442">
    <cfRule type="containsText" dxfId="8133" priority="10145" operator="containsText" text="L">
      <formula>NOT(ISERROR(SEARCH("L",Z442)))</formula>
    </cfRule>
    <cfRule type="containsText" dxfId="8132" priority="10146" operator="containsText" text="A">
      <formula>NOT(ISERROR(SEARCH("A",Z442)))</formula>
    </cfRule>
    <cfRule type="containsText" dxfId="8131" priority="10147" operator="containsText" text="P">
      <formula>NOT(ISERROR(SEARCH("P",Z442)))</formula>
    </cfRule>
  </conditionalFormatting>
  <conditionalFormatting sqref="Z438">
    <cfRule type="containsText" dxfId="8130" priority="10151" operator="containsText" text="L">
      <formula>NOT(ISERROR(SEARCH("L",Z438)))</formula>
    </cfRule>
    <cfRule type="containsText" dxfId="8129" priority="10152" operator="containsText" text="A">
      <formula>NOT(ISERROR(SEARCH("A",Z438)))</formula>
    </cfRule>
    <cfRule type="containsText" dxfId="8128" priority="10153" operator="containsText" text="P">
      <formula>NOT(ISERROR(SEARCH("P",Z438)))</formula>
    </cfRule>
  </conditionalFormatting>
  <conditionalFormatting sqref="Z441">
    <cfRule type="containsText" dxfId="8127" priority="10148" operator="containsText" text="L">
      <formula>NOT(ISERROR(SEARCH("L",Z441)))</formula>
    </cfRule>
    <cfRule type="containsText" dxfId="8126" priority="10149" operator="containsText" text="A">
      <formula>NOT(ISERROR(SEARCH("A",Z441)))</formula>
    </cfRule>
    <cfRule type="containsText" dxfId="8125" priority="10150" operator="containsText" text="P">
      <formula>NOT(ISERROR(SEARCH("P",Z441)))</formula>
    </cfRule>
  </conditionalFormatting>
  <conditionalFormatting sqref="Z469:Z472">
    <cfRule type="containsText" dxfId="8124" priority="10124" operator="containsText" text="L">
      <formula>NOT(ISERROR(SEARCH("L",Z469)))</formula>
    </cfRule>
    <cfRule type="containsText" dxfId="8123" priority="10125" operator="containsText" text="A">
      <formula>NOT(ISERROR(SEARCH("A",Z469)))</formula>
    </cfRule>
    <cfRule type="containsText" dxfId="8122" priority="10126" operator="containsText" text="P">
      <formula>NOT(ISERROR(SEARCH("P",Z469)))</formula>
    </cfRule>
  </conditionalFormatting>
  <conditionalFormatting sqref="Z473">
    <cfRule type="containsText" dxfId="8121" priority="10103" operator="containsText" text="L">
      <formula>NOT(ISERROR(SEARCH("L",Z473)))</formula>
    </cfRule>
    <cfRule type="containsText" dxfId="8120" priority="10104" operator="containsText" text="A">
      <formula>NOT(ISERROR(SEARCH("A",Z473)))</formula>
    </cfRule>
    <cfRule type="containsText" dxfId="8119" priority="10105" operator="containsText" text="P">
      <formula>NOT(ISERROR(SEARCH("P",Z473)))</formula>
    </cfRule>
  </conditionalFormatting>
  <conditionalFormatting sqref="Z473">
    <cfRule type="containsText" dxfId="8118" priority="10100" operator="containsText" text="L">
      <formula>NOT(ISERROR(SEARCH("L",Z473)))</formula>
    </cfRule>
    <cfRule type="containsText" dxfId="8117" priority="10101" operator="containsText" text="A">
      <formula>NOT(ISERROR(SEARCH("A",Z473)))</formula>
    </cfRule>
    <cfRule type="containsText" dxfId="8116" priority="10102" operator="containsText" text="P">
      <formula>NOT(ISERROR(SEARCH("P",Z473)))</formula>
    </cfRule>
  </conditionalFormatting>
  <conditionalFormatting sqref="Z474:Z480">
    <cfRule type="containsText" dxfId="8115" priority="10097" operator="containsText" text="L">
      <formula>NOT(ISERROR(SEARCH("L",Z474)))</formula>
    </cfRule>
    <cfRule type="containsText" dxfId="8114" priority="10098" operator="containsText" text="A">
      <formula>NOT(ISERROR(SEARCH("A",Z474)))</formula>
    </cfRule>
    <cfRule type="containsText" dxfId="8113" priority="10099" operator="containsText" text="P">
      <formula>NOT(ISERROR(SEARCH("P",Z474)))</formula>
    </cfRule>
  </conditionalFormatting>
  <conditionalFormatting sqref="Z589:Z590">
    <cfRule type="containsText" dxfId="8112" priority="10094" operator="containsText" text="L">
      <formula>NOT(ISERROR(SEARCH("L",Z589)))</formula>
    </cfRule>
    <cfRule type="containsText" dxfId="8111" priority="10095" operator="containsText" text="A">
      <formula>NOT(ISERROR(SEARCH("A",Z589)))</formula>
    </cfRule>
    <cfRule type="containsText" dxfId="8110" priority="10096" operator="containsText" text="P">
      <formula>NOT(ISERROR(SEARCH("P",Z589)))</formula>
    </cfRule>
  </conditionalFormatting>
  <conditionalFormatting sqref="Z592">
    <cfRule type="containsText" dxfId="8109" priority="10082" operator="containsText" text="L">
      <formula>NOT(ISERROR(SEARCH("L",Z592)))</formula>
    </cfRule>
    <cfRule type="containsText" dxfId="8108" priority="10083" operator="containsText" text="A">
      <formula>NOT(ISERROR(SEARCH("A",Z592)))</formula>
    </cfRule>
    <cfRule type="containsText" dxfId="8107" priority="10084" operator="containsText" text="P">
      <formula>NOT(ISERROR(SEARCH("P",Z592)))</formula>
    </cfRule>
  </conditionalFormatting>
  <conditionalFormatting sqref="Z592">
    <cfRule type="containsText" dxfId="8106" priority="10079" operator="containsText" text="L">
      <formula>NOT(ISERROR(SEARCH("L",Z592)))</formula>
    </cfRule>
    <cfRule type="containsText" dxfId="8105" priority="10080" operator="containsText" text="A">
      <formula>NOT(ISERROR(SEARCH("A",Z592)))</formula>
    </cfRule>
    <cfRule type="containsText" dxfId="8104" priority="10081" operator="containsText" text="P">
      <formula>NOT(ISERROR(SEARCH("P",Z592)))</formula>
    </cfRule>
  </conditionalFormatting>
  <conditionalFormatting sqref="Z592">
    <cfRule type="containsText" dxfId="8103" priority="10076" operator="containsText" text="L">
      <formula>NOT(ISERROR(SEARCH("L",Z592)))</formula>
    </cfRule>
    <cfRule type="containsText" dxfId="8102" priority="10077" operator="containsText" text="A">
      <formula>NOT(ISERROR(SEARCH("A",Z592)))</formula>
    </cfRule>
    <cfRule type="containsText" dxfId="8101" priority="10078" operator="containsText" text="P">
      <formula>NOT(ISERROR(SEARCH("P",Z592)))</formula>
    </cfRule>
  </conditionalFormatting>
  <conditionalFormatting sqref="Z593">
    <cfRule type="containsText" dxfId="8100" priority="10073" operator="containsText" text="L">
      <formula>NOT(ISERROR(SEARCH("L",Z593)))</formula>
    </cfRule>
    <cfRule type="containsText" dxfId="8099" priority="10074" operator="containsText" text="A">
      <formula>NOT(ISERROR(SEARCH("A",Z593)))</formula>
    </cfRule>
    <cfRule type="containsText" dxfId="8098" priority="10075" operator="containsText" text="P">
      <formula>NOT(ISERROR(SEARCH("P",Z593)))</formula>
    </cfRule>
  </conditionalFormatting>
  <conditionalFormatting sqref="Z593">
    <cfRule type="containsText" dxfId="8097" priority="10070" operator="containsText" text="L">
      <formula>NOT(ISERROR(SEARCH("L",Z593)))</formula>
    </cfRule>
    <cfRule type="containsText" dxfId="8096" priority="10071" operator="containsText" text="A">
      <formula>NOT(ISERROR(SEARCH("A",Z593)))</formula>
    </cfRule>
    <cfRule type="containsText" dxfId="8095" priority="10072" operator="containsText" text="P">
      <formula>NOT(ISERROR(SEARCH("P",Z593)))</formula>
    </cfRule>
  </conditionalFormatting>
  <conditionalFormatting sqref="Z593">
    <cfRule type="containsText" dxfId="8094" priority="10067" operator="containsText" text="L">
      <formula>NOT(ISERROR(SEARCH("L",Z593)))</formula>
    </cfRule>
    <cfRule type="containsText" dxfId="8093" priority="10068" operator="containsText" text="A">
      <formula>NOT(ISERROR(SEARCH("A",Z593)))</formula>
    </cfRule>
    <cfRule type="containsText" dxfId="8092" priority="10069" operator="containsText" text="P">
      <formula>NOT(ISERROR(SEARCH("P",Z593)))</formula>
    </cfRule>
  </conditionalFormatting>
  <conditionalFormatting sqref="Z591">
    <cfRule type="containsText" dxfId="8091" priority="10064" operator="containsText" text="L">
      <formula>NOT(ISERROR(SEARCH("L",Z591)))</formula>
    </cfRule>
    <cfRule type="containsText" dxfId="8090" priority="10065" operator="containsText" text="A">
      <formula>NOT(ISERROR(SEARCH("A",Z591)))</formula>
    </cfRule>
    <cfRule type="containsText" dxfId="8089" priority="10066" operator="containsText" text="P">
      <formula>NOT(ISERROR(SEARCH("P",Z591)))</formula>
    </cfRule>
  </conditionalFormatting>
  <conditionalFormatting sqref="Z591">
    <cfRule type="containsText" dxfId="8088" priority="10061" operator="containsText" text="L">
      <formula>NOT(ISERROR(SEARCH("L",Z591)))</formula>
    </cfRule>
    <cfRule type="containsText" dxfId="8087" priority="10062" operator="containsText" text="A">
      <formula>NOT(ISERROR(SEARCH("A",Z591)))</formula>
    </cfRule>
    <cfRule type="containsText" dxfId="8086" priority="10063" operator="containsText" text="P">
      <formula>NOT(ISERROR(SEARCH("P",Z591)))</formula>
    </cfRule>
  </conditionalFormatting>
  <conditionalFormatting sqref="Z591">
    <cfRule type="containsText" dxfId="8085" priority="10058" operator="containsText" text="L">
      <formula>NOT(ISERROR(SEARCH("L",Z591)))</formula>
    </cfRule>
    <cfRule type="containsText" dxfId="8084" priority="10059" operator="containsText" text="A">
      <formula>NOT(ISERROR(SEARCH("A",Z591)))</formula>
    </cfRule>
    <cfRule type="containsText" dxfId="8083" priority="10060" operator="containsText" text="P">
      <formula>NOT(ISERROR(SEARCH("P",Z591)))</formula>
    </cfRule>
  </conditionalFormatting>
  <conditionalFormatting sqref="Z628 Z630 Z633:Z640 Z642">
    <cfRule type="containsText" dxfId="8082" priority="10055" operator="containsText" text="L">
      <formula>NOT(ISERROR(SEARCH("L",Z628)))</formula>
    </cfRule>
    <cfRule type="containsText" dxfId="8081" priority="10056" operator="containsText" text="A">
      <formula>NOT(ISERROR(SEARCH("A",Z628)))</formula>
    </cfRule>
    <cfRule type="containsText" dxfId="8080" priority="10057" operator="containsText" text="P">
      <formula>NOT(ISERROR(SEARCH("P",Z628)))</formula>
    </cfRule>
  </conditionalFormatting>
  <conditionalFormatting sqref="Z629">
    <cfRule type="containsText" dxfId="8079" priority="10052" operator="containsText" text="L">
      <formula>NOT(ISERROR(SEARCH("L",Z629)))</formula>
    </cfRule>
    <cfRule type="containsText" dxfId="8078" priority="10053" operator="containsText" text="A">
      <formula>NOT(ISERROR(SEARCH("A",Z629)))</formula>
    </cfRule>
    <cfRule type="containsText" dxfId="8077" priority="10054" operator="containsText" text="P">
      <formula>NOT(ISERROR(SEARCH("P",Z629)))</formula>
    </cfRule>
  </conditionalFormatting>
  <conditionalFormatting sqref="Z631">
    <cfRule type="containsText" dxfId="8076" priority="10049" operator="containsText" text="L">
      <formula>NOT(ISERROR(SEARCH("L",Z631)))</formula>
    </cfRule>
    <cfRule type="containsText" dxfId="8075" priority="10050" operator="containsText" text="A">
      <formula>NOT(ISERROR(SEARCH("A",Z631)))</formula>
    </cfRule>
    <cfRule type="containsText" dxfId="8074" priority="10051" operator="containsText" text="P">
      <formula>NOT(ISERROR(SEARCH("P",Z631)))</formula>
    </cfRule>
  </conditionalFormatting>
  <conditionalFormatting sqref="Z632">
    <cfRule type="containsText" dxfId="8073" priority="10046" operator="containsText" text="L">
      <formula>NOT(ISERROR(SEARCH("L",Z632)))</formula>
    </cfRule>
    <cfRule type="containsText" dxfId="8072" priority="10047" operator="containsText" text="A">
      <formula>NOT(ISERROR(SEARCH("A",Z632)))</formula>
    </cfRule>
    <cfRule type="containsText" dxfId="8071" priority="10048" operator="containsText" text="P">
      <formula>NOT(ISERROR(SEARCH("P",Z632)))</formula>
    </cfRule>
  </conditionalFormatting>
  <conditionalFormatting sqref="Z643">
    <cfRule type="containsText" dxfId="8070" priority="10043" operator="containsText" text="L">
      <formula>NOT(ISERROR(SEARCH("L",Z643)))</formula>
    </cfRule>
    <cfRule type="containsText" dxfId="8069" priority="10044" operator="containsText" text="A">
      <formula>NOT(ISERROR(SEARCH("A",Z643)))</formula>
    </cfRule>
    <cfRule type="containsText" dxfId="8068" priority="10045" operator="containsText" text="P">
      <formula>NOT(ISERROR(SEARCH("P",Z643)))</formula>
    </cfRule>
  </conditionalFormatting>
  <conditionalFormatting sqref="Z641">
    <cfRule type="containsText" dxfId="8067" priority="10037" operator="containsText" text="L">
      <formula>NOT(ISERROR(SEARCH("L",Z641)))</formula>
    </cfRule>
    <cfRule type="containsText" dxfId="8066" priority="10038" operator="containsText" text="A">
      <formula>NOT(ISERROR(SEARCH("A",Z641)))</formula>
    </cfRule>
    <cfRule type="containsText" dxfId="8065" priority="10039" operator="containsText" text="P">
      <formula>NOT(ISERROR(SEARCH("P",Z641)))</formula>
    </cfRule>
  </conditionalFormatting>
  <conditionalFormatting sqref="Z562:Z566">
    <cfRule type="containsText" dxfId="8064" priority="10034" operator="containsText" text="L">
      <formula>NOT(ISERROR(SEARCH("L",Z562)))</formula>
    </cfRule>
    <cfRule type="containsText" dxfId="8063" priority="10035" operator="containsText" text="A">
      <formula>NOT(ISERROR(SEARCH("A",Z562)))</formula>
    </cfRule>
    <cfRule type="containsText" dxfId="8062" priority="10036" operator="containsText" text="P">
      <formula>NOT(ISERROR(SEARCH("P",Z562)))</formula>
    </cfRule>
  </conditionalFormatting>
  <conditionalFormatting sqref="Z604 Z606:Z610">
    <cfRule type="containsText" dxfId="8061" priority="10031" operator="containsText" text="L">
      <formula>NOT(ISERROR(SEARCH("L",Z604)))</formula>
    </cfRule>
    <cfRule type="containsText" dxfId="8060" priority="10032" operator="containsText" text="A">
      <formula>NOT(ISERROR(SEARCH("A",Z604)))</formula>
    </cfRule>
    <cfRule type="containsText" dxfId="8059" priority="10033" operator="containsText" text="P">
      <formula>NOT(ISERROR(SEARCH("P",Z604)))</formula>
    </cfRule>
  </conditionalFormatting>
  <conditionalFormatting sqref="Z605">
    <cfRule type="containsText" dxfId="8058" priority="10028" operator="containsText" text="L">
      <formula>NOT(ISERROR(SEARCH("L",Z605)))</formula>
    </cfRule>
    <cfRule type="containsText" dxfId="8057" priority="10029" operator="containsText" text="A">
      <formula>NOT(ISERROR(SEARCH("A",Z605)))</formula>
    </cfRule>
    <cfRule type="containsText" dxfId="8056" priority="10030" operator="containsText" text="P">
      <formula>NOT(ISERROR(SEARCH("P",Z605)))</formula>
    </cfRule>
  </conditionalFormatting>
  <conditionalFormatting sqref="Z572 Z574">
    <cfRule type="containsText" dxfId="8055" priority="10007" operator="containsText" text="L">
      <formula>NOT(ISERROR(SEARCH("L",Z572)))</formula>
    </cfRule>
    <cfRule type="containsText" dxfId="8054" priority="10008" operator="containsText" text="A">
      <formula>NOT(ISERROR(SEARCH("A",Z572)))</formula>
    </cfRule>
    <cfRule type="containsText" dxfId="8053" priority="10009" operator="containsText" text="P">
      <formula>NOT(ISERROR(SEARCH("P",Z572)))</formula>
    </cfRule>
  </conditionalFormatting>
  <conditionalFormatting sqref="Z567">
    <cfRule type="containsText" dxfId="8052" priority="10004" operator="containsText" text="L">
      <formula>NOT(ISERROR(SEARCH("L",Z567)))</formula>
    </cfRule>
    <cfRule type="containsText" dxfId="8051" priority="10005" operator="containsText" text="A">
      <formula>NOT(ISERROR(SEARCH("A",Z567)))</formula>
    </cfRule>
    <cfRule type="containsText" dxfId="8050" priority="10006" operator="containsText" text="P">
      <formula>NOT(ISERROR(SEARCH("P",Z567)))</formula>
    </cfRule>
  </conditionalFormatting>
  <conditionalFormatting sqref="Z571">
    <cfRule type="containsText" dxfId="8049" priority="10001" operator="containsText" text="L">
      <formula>NOT(ISERROR(SEARCH("L",Z571)))</formula>
    </cfRule>
    <cfRule type="containsText" dxfId="8048" priority="10002" operator="containsText" text="A">
      <formula>NOT(ISERROR(SEARCH("A",Z571)))</formula>
    </cfRule>
    <cfRule type="containsText" dxfId="8047" priority="10003" operator="containsText" text="P">
      <formula>NOT(ISERROR(SEARCH("P",Z571)))</formula>
    </cfRule>
  </conditionalFormatting>
  <conditionalFormatting sqref="Z573">
    <cfRule type="containsText" dxfId="8046" priority="9998" operator="containsText" text="L">
      <formula>NOT(ISERROR(SEARCH("L",Z573)))</formula>
    </cfRule>
    <cfRule type="containsText" dxfId="8045" priority="9999" operator="containsText" text="A">
      <formula>NOT(ISERROR(SEARCH("A",Z573)))</formula>
    </cfRule>
    <cfRule type="containsText" dxfId="8044" priority="10000" operator="containsText" text="P">
      <formula>NOT(ISERROR(SEARCH("P",Z573)))</formula>
    </cfRule>
  </conditionalFormatting>
  <conditionalFormatting sqref="Z575">
    <cfRule type="containsText" dxfId="8043" priority="9995" operator="containsText" text="L">
      <formula>NOT(ISERROR(SEARCH("L",Z575)))</formula>
    </cfRule>
    <cfRule type="containsText" dxfId="8042" priority="9996" operator="containsText" text="A">
      <formula>NOT(ISERROR(SEARCH("A",Z575)))</formula>
    </cfRule>
    <cfRule type="containsText" dxfId="8041" priority="9997" operator="containsText" text="P">
      <formula>NOT(ISERROR(SEARCH("P",Z575)))</formula>
    </cfRule>
  </conditionalFormatting>
  <conditionalFormatting sqref="Z1011">
    <cfRule type="containsText" dxfId="8040" priority="9992" operator="containsText" text="L">
      <formula>NOT(ISERROR(SEARCH("L",Z1011)))</formula>
    </cfRule>
    <cfRule type="containsText" dxfId="8039" priority="9993" operator="containsText" text="A">
      <formula>NOT(ISERROR(SEARCH("A",Z1011)))</formula>
    </cfRule>
    <cfRule type="containsText" dxfId="8038" priority="9994" operator="containsText" text="P">
      <formula>NOT(ISERROR(SEARCH("P",Z1011)))</formula>
    </cfRule>
  </conditionalFormatting>
  <conditionalFormatting sqref="Z546:Z547">
    <cfRule type="containsText" dxfId="8037" priority="9989" operator="containsText" text="L">
      <formula>NOT(ISERROR(SEARCH("L",Z546)))</formula>
    </cfRule>
    <cfRule type="containsText" dxfId="8036" priority="9990" operator="containsText" text="A">
      <formula>NOT(ISERROR(SEARCH("A",Z546)))</formula>
    </cfRule>
    <cfRule type="containsText" dxfId="8035" priority="9991" operator="containsText" text="P">
      <formula>NOT(ISERROR(SEARCH("P",Z546)))</formula>
    </cfRule>
  </conditionalFormatting>
  <conditionalFormatting sqref="Z548">
    <cfRule type="containsText" dxfId="8034" priority="9977" operator="containsText" text="L">
      <formula>NOT(ISERROR(SEARCH("L",Z548)))</formula>
    </cfRule>
    <cfRule type="containsText" dxfId="8033" priority="9978" operator="containsText" text="A">
      <formula>NOT(ISERROR(SEARCH("A",Z548)))</formula>
    </cfRule>
    <cfRule type="containsText" dxfId="8032" priority="9979" operator="containsText" text="P">
      <formula>NOT(ISERROR(SEARCH("P",Z548)))</formula>
    </cfRule>
  </conditionalFormatting>
  <conditionalFormatting sqref="Z549">
    <cfRule type="containsText" dxfId="8031" priority="9974" operator="containsText" text="L">
      <formula>NOT(ISERROR(SEARCH("L",Z549)))</formula>
    </cfRule>
    <cfRule type="containsText" dxfId="8030" priority="9975" operator="containsText" text="A">
      <formula>NOT(ISERROR(SEARCH("A",Z549)))</formula>
    </cfRule>
    <cfRule type="containsText" dxfId="8029" priority="9976" operator="containsText" text="P">
      <formula>NOT(ISERROR(SEARCH("P",Z549)))</formula>
    </cfRule>
  </conditionalFormatting>
  <conditionalFormatting sqref="AA264:AA266">
    <cfRule type="containsText" dxfId="8028" priority="9971" operator="containsText" text="L">
      <formula>NOT(ISERROR(SEARCH("L",AA264)))</formula>
    </cfRule>
    <cfRule type="containsText" dxfId="8027" priority="9972" operator="containsText" text="A">
      <formula>NOT(ISERROR(SEARCH("A",AA264)))</formula>
    </cfRule>
    <cfRule type="containsText" dxfId="8026" priority="9973" operator="containsText" text="P">
      <formula>NOT(ISERROR(SEARCH("P",AA264)))</formula>
    </cfRule>
  </conditionalFormatting>
  <conditionalFormatting sqref="AA16:AA18">
    <cfRule type="containsText" dxfId="8025" priority="9956" operator="containsText" text="L">
      <formula>NOT(ISERROR(SEARCH("L",AA16)))</formula>
    </cfRule>
    <cfRule type="containsText" dxfId="8024" priority="9957" operator="containsText" text="A">
      <formula>NOT(ISERROR(SEARCH("A",AA16)))</formula>
    </cfRule>
    <cfRule type="containsText" dxfId="8023" priority="9958" operator="containsText" text="P">
      <formula>NOT(ISERROR(SEARCH("P",AA16)))</formula>
    </cfRule>
  </conditionalFormatting>
  <conditionalFormatting sqref="AA15:AA27">
    <cfRule type="containsText" dxfId="8022" priority="9953" operator="containsText" text="L">
      <formula>NOT(ISERROR(SEARCH("L",AA15)))</formula>
    </cfRule>
    <cfRule type="containsText" dxfId="8021" priority="9954" operator="containsText" text="A">
      <formula>NOT(ISERROR(SEARCH("A",AA15)))</formula>
    </cfRule>
    <cfRule type="containsText" dxfId="8020" priority="9955" operator="containsText" text="P">
      <formula>NOT(ISERROR(SEARCH("P",AA15)))</formula>
    </cfRule>
  </conditionalFormatting>
  <conditionalFormatting sqref="AA219:AA230">
    <cfRule type="containsText" dxfId="8019" priority="9950" operator="containsText" text="L">
      <formula>NOT(ISERROR(SEARCH("L",AA219)))</formula>
    </cfRule>
    <cfRule type="containsText" dxfId="8018" priority="9951" operator="containsText" text="A">
      <formula>NOT(ISERROR(SEARCH("A",AA219)))</formula>
    </cfRule>
    <cfRule type="containsText" dxfId="8017" priority="9952" operator="containsText" text="P">
      <formula>NOT(ISERROR(SEARCH("P",AA219)))</formula>
    </cfRule>
  </conditionalFormatting>
  <conditionalFormatting sqref="AA585">
    <cfRule type="containsText" dxfId="8016" priority="9944" operator="containsText" text="L">
      <formula>NOT(ISERROR(SEARCH("L",AA585)))</formula>
    </cfRule>
    <cfRule type="containsText" dxfId="8015" priority="9945" operator="containsText" text="A">
      <formula>NOT(ISERROR(SEARCH("A",AA585)))</formula>
    </cfRule>
    <cfRule type="containsText" dxfId="8014" priority="9946" operator="containsText" text="P">
      <formula>NOT(ISERROR(SEARCH("P",AA585)))</formula>
    </cfRule>
  </conditionalFormatting>
  <conditionalFormatting sqref="AA315:AA316 AA318:AA319 AA321:AA322">
    <cfRule type="containsText" dxfId="8013" priority="9938" operator="containsText" text="L">
      <formula>NOT(ISERROR(SEARCH("L",AA315)))</formula>
    </cfRule>
    <cfRule type="containsText" dxfId="8012" priority="9939" operator="containsText" text="A">
      <formula>NOT(ISERROR(SEARCH("A",AA315)))</formula>
    </cfRule>
    <cfRule type="containsText" dxfId="8011" priority="9940" operator="containsText" text="P">
      <formula>NOT(ISERROR(SEARCH("P",AA315)))</formula>
    </cfRule>
  </conditionalFormatting>
  <conditionalFormatting sqref="AA317">
    <cfRule type="containsText" dxfId="8010" priority="9935" operator="containsText" text="L">
      <formula>NOT(ISERROR(SEARCH("L",AA317)))</formula>
    </cfRule>
    <cfRule type="containsText" dxfId="8009" priority="9936" operator="containsText" text="A">
      <formula>NOT(ISERROR(SEARCH("A",AA317)))</formula>
    </cfRule>
    <cfRule type="containsText" dxfId="8008" priority="9937" operator="containsText" text="P">
      <formula>NOT(ISERROR(SEARCH("P",AA317)))</formula>
    </cfRule>
  </conditionalFormatting>
  <conditionalFormatting sqref="AA317">
    <cfRule type="containsText" dxfId="8007" priority="9932" operator="containsText" text="L">
      <formula>NOT(ISERROR(SEARCH("L",AA317)))</formula>
    </cfRule>
    <cfRule type="containsText" dxfId="8006" priority="9933" operator="containsText" text="A">
      <formula>NOT(ISERROR(SEARCH("A",AA317)))</formula>
    </cfRule>
    <cfRule type="containsText" dxfId="8005" priority="9934" operator="containsText" text="P">
      <formula>NOT(ISERROR(SEARCH("P",AA317)))</formula>
    </cfRule>
  </conditionalFormatting>
  <conditionalFormatting sqref="AA320">
    <cfRule type="containsText" dxfId="8004" priority="9929" operator="containsText" text="L">
      <formula>NOT(ISERROR(SEARCH("L",AA320)))</formula>
    </cfRule>
    <cfRule type="containsText" dxfId="8003" priority="9930" operator="containsText" text="A">
      <formula>NOT(ISERROR(SEARCH("A",AA320)))</formula>
    </cfRule>
    <cfRule type="containsText" dxfId="8002" priority="9931" operator="containsText" text="P">
      <formula>NOT(ISERROR(SEARCH("P",AA320)))</formula>
    </cfRule>
  </conditionalFormatting>
  <conditionalFormatting sqref="AA320">
    <cfRule type="containsText" dxfId="8001" priority="9926" operator="containsText" text="L">
      <formula>NOT(ISERROR(SEARCH("L",AA320)))</formula>
    </cfRule>
    <cfRule type="containsText" dxfId="8000" priority="9927" operator="containsText" text="A">
      <formula>NOT(ISERROR(SEARCH("A",AA320)))</formula>
    </cfRule>
    <cfRule type="containsText" dxfId="7999" priority="9928" operator="containsText" text="P">
      <formula>NOT(ISERROR(SEARCH("P",AA320)))</formula>
    </cfRule>
  </conditionalFormatting>
  <conditionalFormatting sqref="AA323">
    <cfRule type="containsText" dxfId="7998" priority="9923" operator="containsText" text="L">
      <formula>NOT(ISERROR(SEARCH("L",AA323)))</formula>
    </cfRule>
    <cfRule type="containsText" dxfId="7997" priority="9924" operator="containsText" text="A">
      <formula>NOT(ISERROR(SEARCH("A",AA323)))</formula>
    </cfRule>
    <cfRule type="containsText" dxfId="7996" priority="9925" operator="containsText" text="P">
      <formula>NOT(ISERROR(SEARCH("P",AA323)))</formula>
    </cfRule>
  </conditionalFormatting>
  <conditionalFormatting sqref="AA323">
    <cfRule type="containsText" dxfId="7995" priority="9920" operator="containsText" text="L">
      <formula>NOT(ISERROR(SEARCH("L",AA323)))</formula>
    </cfRule>
    <cfRule type="containsText" dxfId="7994" priority="9921" operator="containsText" text="A">
      <formula>NOT(ISERROR(SEARCH("A",AA323)))</formula>
    </cfRule>
    <cfRule type="containsText" dxfId="7993" priority="9922" operator="containsText" text="P">
      <formula>NOT(ISERROR(SEARCH("P",AA323)))</formula>
    </cfRule>
  </conditionalFormatting>
  <conditionalFormatting sqref="AA385">
    <cfRule type="containsText" dxfId="7992" priority="9872" operator="containsText" text="L">
      <formula>NOT(ISERROR(SEARCH("L",AA385)))</formula>
    </cfRule>
    <cfRule type="containsText" dxfId="7991" priority="9873" operator="containsText" text="A">
      <formula>NOT(ISERROR(SEARCH("A",AA385)))</formula>
    </cfRule>
    <cfRule type="containsText" dxfId="7990" priority="9874" operator="containsText" text="P">
      <formula>NOT(ISERROR(SEARCH("P",AA385)))</formula>
    </cfRule>
  </conditionalFormatting>
  <conditionalFormatting sqref="AA362:AA363">
    <cfRule type="containsText" dxfId="7989" priority="9800" operator="containsText" text="L">
      <formula>NOT(ISERROR(SEARCH("L",AA362)))</formula>
    </cfRule>
    <cfRule type="containsText" dxfId="7988" priority="9801" operator="containsText" text="A">
      <formula>NOT(ISERROR(SEARCH("A",AA362)))</formula>
    </cfRule>
    <cfRule type="containsText" dxfId="7987" priority="9802" operator="containsText" text="P">
      <formula>NOT(ISERROR(SEARCH("P",AA362)))</formula>
    </cfRule>
  </conditionalFormatting>
  <conditionalFormatting sqref="AA364">
    <cfRule type="containsText" dxfId="7986" priority="9797" operator="containsText" text="L">
      <formula>NOT(ISERROR(SEARCH("L",AA364)))</formula>
    </cfRule>
    <cfRule type="containsText" dxfId="7985" priority="9798" operator="containsText" text="A">
      <formula>NOT(ISERROR(SEARCH("A",AA364)))</formula>
    </cfRule>
    <cfRule type="containsText" dxfId="7984" priority="9799" operator="containsText" text="P">
      <formula>NOT(ISERROR(SEARCH("P",AA364)))</formula>
    </cfRule>
  </conditionalFormatting>
  <conditionalFormatting sqref="AA362:AA363">
    <cfRule type="containsText" dxfId="7983" priority="9803" operator="containsText" text="L">
      <formula>NOT(ISERROR(SEARCH("L",AA362)))</formula>
    </cfRule>
    <cfRule type="containsText" dxfId="7982" priority="9804" operator="containsText" text="A">
      <formula>NOT(ISERROR(SEARCH("A",AA362)))</formula>
    </cfRule>
    <cfRule type="containsText" dxfId="7981" priority="9805" operator="containsText" text="P">
      <formula>NOT(ISERROR(SEARCH("P",AA362)))</formula>
    </cfRule>
  </conditionalFormatting>
  <conditionalFormatting sqref="AA365">
    <cfRule type="containsText" dxfId="7980" priority="9794" operator="containsText" text="L">
      <formula>NOT(ISERROR(SEARCH("L",AA365)))</formula>
    </cfRule>
    <cfRule type="containsText" dxfId="7979" priority="9795" operator="containsText" text="A">
      <formula>NOT(ISERROR(SEARCH("A",AA365)))</formula>
    </cfRule>
    <cfRule type="containsText" dxfId="7978" priority="9796" operator="containsText" text="P">
      <formula>NOT(ISERROR(SEARCH("P",AA365)))</formula>
    </cfRule>
  </conditionalFormatting>
  <conditionalFormatting sqref="AA370">
    <cfRule type="containsText" dxfId="7977" priority="9791" operator="containsText" text="L">
      <formula>NOT(ISERROR(SEARCH("L",AA370)))</formula>
    </cfRule>
    <cfRule type="containsText" dxfId="7976" priority="9792" operator="containsText" text="A">
      <formula>NOT(ISERROR(SEARCH("A",AA370)))</formula>
    </cfRule>
    <cfRule type="containsText" dxfId="7975" priority="9793" operator="containsText" text="P">
      <formula>NOT(ISERROR(SEARCH("P",AA370)))</formula>
    </cfRule>
  </conditionalFormatting>
  <conditionalFormatting sqref="AA783:AA786">
    <cfRule type="containsText" dxfId="7974" priority="9694" operator="containsText" text="L">
      <formula>NOT(ISERROR(SEARCH("L",AA783)))</formula>
    </cfRule>
    <cfRule type="containsText" dxfId="7973" priority="9695" operator="containsText" text="A">
      <formula>NOT(ISERROR(SEARCH("A",AA783)))</formula>
    </cfRule>
    <cfRule type="containsText" dxfId="7972" priority="9696" operator="containsText" text="P">
      <formula>NOT(ISERROR(SEARCH("P",AA783)))</formula>
    </cfRule>
  </conditionalFormatting>
  <conditionalFormatting sqref="Z877:Z891">
    <cfRule type="containsText" dxfId="7971" priority="9685" operator="containsText" text="L">
      <formula>NOT(ISERROR(SEARCH("L",Z877)))</formula>
    </cfRule>
    <cfRule type="containsText" dxfId="7970" priority="9686" operator="containsText" text="A">
      <formula>NOT(ISERROR(SEARCH("A",Z877)))</formula>
    </cfRule>
    <cfRule type="containsText" dxfId="7969" priority="9687" operator="containsText" text="P">
      <formula>NOT(ISERROR(SEARCH("P",Z877)))</formula>
    </cfRule>
  </conditionalFormatting>
  <conditionalFormatting sqref="AD103:AD109">
    <cfRule type="containsText" dxfId="7968" priority="9430" operator="containsText" text="L">
      <formula>NOT(ISERROR(SEARCH("L",AD103)))</formula>
    </cfRule>
    <cfRule type="containsText" dxfId="7967" priority="9431" operator="containsText" text="A">
      <formula>NOT(ISERROR(SEARCH("A",AD103)))</formula>
    </cfRule>
    <cfRule type="containsText" dxfId="7966" priority="9432" operator="containsText" text="P">
      <formula>NOT(ISERROR(SEARCH("P",AD103)))</formula>
    </cfRule>
  </conditionalFormatting>
  <conditionalFormatting sqref="AD275:AD293">
    <cfRule type="containsText" dxfId="7965" priority="9427" operator="containsText" text="L">
      <formula>NOT(ISERROR(SEARCH("L",AD275)))</formula>
    </cfRule>
    <cfRule type="containsText" dxfId="7964" priority="9428" operator="containsText" text="A">
      <formula>NOT(ISERROR(SEARCH("A",AD275)))</formula>
    </cfRule>
    <cfRule type="containsText" dxfId="7963" priority="9429" operator="containsText" text="P">
      <formula>NOT(ISERROR(SEARCH("P",AD275)))</formula>
    </cfRule>
  </conditionalFormatting>
  <conditionalFormatting sqref="AD274">
    <cfRule type="containsText" dxfId="7962" priority="9424" operator="containsText" text="L">
      <formula>NOT(ISERROR(SEARCH("L",AD274)))</formula>
    </cfRule>
    <cfRule type="containsText" dxfId="7961" priority="9425" operator="containsText" text="A">
      <formula>NOT(ISERROR(SEARCH("A",AD274)))</formula>
    </cfRule>
    <cfRule type="containsText" dxfId="7960" priority="9426" operator="containsText" text="P">
      <formula>NOT(ISERROR(SEARCH("P",AD274)))</formula>
    </cfRule>
  </conditionalFormatting>
  <conditionalFormatting sqref="AD267:AD273">
    <cfRule type="containsText" dxfId="7959" priority="9418" operator="containsText" text="L">
      <formula>NOT(ISERROR(SEARCH("L",AD267)))</formula>
    </cfRule>
    <cfRule type="containsText" dxfId="7958" priority="9419" operator="containsText" text="A">
      <formula>NOT(ISERROR(SEARCH("A",AD267)))</formula>
    </cfRule>
    <cfRule type="containsText" dxfId="7957" priority="9420" operator="containsText" text="P">
      <formula>NOT(ISERROR(SEARCH("P",AD267)))</formula>
    </cfRule>
  </conditionalFormatting>
  <conditionalFormatting sqref="AG90:AG97">
    <cfRule type="containsText" dxfId="7956" priority="9400" operator="containsText" text="L">
      <formula>NOT(ISERROR(SEARCH("L",AG90)))</formula>
    </cfRule>
    <cfRule type="containsText" dxfId="7955" priority="9401" operator="containsText" text="A">
      <formula>NOT(ISERROR(SEARCH("A",AG90)))</formula>
    </cfRule>
    <cfRule type="containsText" dxfId="7954" priority="9402" operator="containsText" text="P">
      <formula>NOT(ISERROR(SEARCH("P",AG90)))</formula>
    </cfRule>
  </conditionalFormatting>
  <conditionalFormatting sqref="AG237:AG247">
    <cfRule type="containsText" dxfId="7953" priority="9397" operator="containsText" text="L">
      <formula>NOT(ISERROR(SEARCH("L",AG237)))</formula>
    </cfRule>
    <cfRule type="containsText" dxfId="7952" priority="9398" operator="containsText" text="A">
      <formula>NOT(ISERROR(SEARCH("A",AG237)))</formula>
    </cfRule>
    <cfRule type="containsText" dxfId="7951" priority="9399" operator="containsText" text="P">
      <formula>NOT(ISERROR(SEARCH("P",AG237)))</formula>
    </cfRule>
  </conditionalFormatting>
  <conditionalFormatting sqref="AG248:AG250">
    <cfRule type="containsText" dxfId="7950" priority="9388" operator="containsText" text="L">
      <formula>NOT(ISERROR(SEARCH("L",AG248)))</formula>
    </cfRule>
    <cfRule type="containsText" dxfId="7949" priority="9389" operator="containsText" text="A">
      <formula>NOT(ISERROR(SEARCH("A",AG248)))</formula>
    </cfRule>
    <cfRule type="containsText" dxfId="7948" priority="9390" operator="containsText" text="P">
      <formula>NOT(ISERROR(SEARCH("P",AG248)))</formula>
    </cfRule>
  </conditionalFormatting>
  <conditionalFormatting sqref="AG154:AG167">
    <cfRule type="containsText" dxfId="7947" priority="9376" operator="containsText" text="L">
      <formula>NOT(ISERROR(SEARCH("L",AG154)))</formula>
    </cfRule>
    <cfRule type="containsText" dxfId="7946" priority="9377" operator="containsText" text="A">
      <formula>NOT(ISERROR(SEARCH("A",AG154)))</formula>
    </cfRule>
    <cfRule type="containsText" dxfId="7945" priority="9378" operator="containsText" text="P">
      <formula>NOT(ISERROR(SEARCH("P",AG154)))</formula>
    </cfRule>
  </conditionalFormatting>
  <conditionalFormatting sqref="AD419">
    <cfRule type="containsText" dxfId="7944" priority="9329" operator="containsText" text="L">
      <formula>NOT(ISERROR(SEARCH("L",AD419)))</formula>
    </cfRule>
    <cfRule type="containsText" dxfId="7943" priority="9330" operator="containsText" text="A">
      <formula>NOT(ISERROR(SEARCH("A",AD419)))</formula>
    </cfRule>
    <cfRule type="containsText" dxfId="7942" priority="9331" operator="containsText" text="P">
      <formula>NOT(ISERROR(SEARCH("P",AD419)))</formula>
    </cfRule>
  </conditionalFormatting>
  <conditionalFormatting sqref="AD418">
    <cfRule type="containsText" dxfId="7941" priority="9326" operator="containsText" text="L">
      <formula>NOT(ISERROR(SEARCH("L",AD418)))</formula>
    </cfRule>
    <cfRule type="containsText" dxfId="7940" priority="9327" operator="containsText" text="A">
      <formula>NOT(ISERROR(SEARCH("A",AD418)))</formula>
    </cfRule>
    <cfRule type="containsText" dxfId="7939" priority="9328" operator="containsText" text="P">
      <formula>NOT(ISERROR(SEARCH("P",AD418)))</formula>
    </cfRule>
  </conditionalFormatting>
  <conditionalFormatting sqref="AD418">
    <cfRule type="containsText" dxfId="7938" priority="9323" operator="containsText" text="L">
      <formula>NOT(ISERROR(SEARCH("L",AD418)))</formula>
    </cfRule>
    <cfRule type="containsText" dxfId="7937" priority="9324" operator="containsText" text="A">
      <formula>NOT(ISERROR(SEARCH("A",AD418)))</formula>
    </cfRule>
    <cfRule type="containsText" dxfId="7936" priority="9325" operator="containsText" text="P">
      <formula>NOT(ISERROR(SEARCH("P",AD418)))</formula>
    </cfRule>
  </conditionalFormatting>
  <conditionalFormatting sqref="AD374">
    <cfRule type="containsText" dxfId="7935" priority="9275" operator="containsText" text="L">
      <formula>NOT(ISERROR(SEARCH("L",AD374)))</formula>
    </cfRule>
    <cfRule type="containsText" dxfId="7934" priority="9276" operator="containsText" text="A">
      <formula>NOT(ISERROR(SEARCH("A",AD374)))</formula>
    </cfRule>
    <cfRule type="containsText" dxfId="7933" priority="9277" operator="containsText" text="P">
      <formula>NOT(ISERROR(SEARCH("P",AD374)))</formula>
    </cfRule>
  </conditionalFormatting>
  <conditionalFormatting sqref="AD374">
    <cfRule type="containsText" dxfId="7932" priority="9272" operator="containsText" text="L">
      <formula>NOT(ISERROR(SEARCH("L",AD374)))</formula>
    </cfRule>
    <cfRule type="containsText" dxfId="7931" priority="9273" operator="containsText" text="A">
      <formula>NOT(ISERROR(SEARCH("A",AD374)))</formula>
    </cfRule>
    <cfRule type="containsText" dxfId="7930" priority="9274" operator="containsText" text="P">
      <formula>NOT(ISERROR(SEARCH("P",AD374)))</formula>
    </cfRule>
  </conditionalFormatting>
  <conditionalFormatting sqref="AD458:AD460 AD462 AD464">
    <cfRule type="containsText" dxfId="7929" priority="9239" operator="containsText" text="L">
      <formula>NOT(ISERROR(SEARCH("L",AD458)))</formula>
    </cfRule>
    <cfRule type="containsText" dxfId="7928" priority="9240" operator="containsText" text="A">
      <formula>NOT(ISERROR(SEARCH("A",AD458)))</formula>
    </cfRule>
    <cfRule type="containsText" dxfId="7927" priority="9241" operator="containsText" text="P">
      <formula>NOT(ISERROR(SEARCH("P",AD458)))</formula>
    </cfRule>
  </conditionalFormatting>
  <conditionalFormatting sqref="AD461">
    <cfRule type="containsText" dxfId="7926" priority="9236" operator="containsText" text="L">
      <formula>NOT(ISERROR(SEARCH("L",AD461)))</formula>
    </cfRule>
    <cfRule type="containsText" dxfId="7925" priority="9237" operator="containsText" text="A">
      <formula>NOT(ISERROR(SEARCH("A",AD461)))</formula>
    </cfRule>
    <cfRule type="containsText" dxfId="7924" priority="9238" operator="containsText" text="P">
      <formula>NOT(ISERROR(SEARCH("P",AD461)))</formula>
    </cfRule>
  </conditionalFormatting>
  <conditionalFormatting sqref="AD463">
    <cfRule type="containsText" dxfId="7923" priority="9233" operator="containsText" text="L">
      <formula>NOT(ISERROR(SEARCH("L",AD463)))</formula>
    </cfRule>
    <cfRule type="containsText" dxfId="7922" priority="9234" operator="containsText" text="A">
      <formula>NOT(ISERROR(SEARCH("A",AD463)))</formula>
    </cfRule>
    <cfRule type="containsText" dxfId="7921" priority="9235" operator="containsText" text="P">
      <formula>NOT(ISERROR(SEARCH("P",AD463)))</formula>
    </cfRule>
  </conditionalFormatting>
  <conditionalFormatting sqref="AD376:AD380">
    <cfRule type="containsText" dxfId="7920" priority="9230" operator="containsText" text="L">
      <formula>NOT(ISERROR(SEARCH("L",AD376)))</formula>
    </cfRule>
    <cfRule type="containsText" dxfId="7919" priority="9231" operator="containsText" text="A">
      <formula>NOT(ISERROR(SEARCH("A",AD376)))</formula>
    </cfRule>
    <cfRule type="containsText" dxfId="7918" priority="9232" operator="containsText" text="P">
      <formula>NOT(ISERROR(SEARCH("P",AD376)))</formula>
    </cfRule>
  </conditionalFormatting>
  <conditionalFormatting sqref="AD375">
    <cfRule type="containsText" dxfId="7917" priority="9227" operator="containsText" text="L">
      <formula>NOT(ISERROR(SEARCH("L",AD375)))</formula>
    </cfRule>
    <cfRule type="containsText" dxfId="7916" priority="9228" operator="containsText" text="A">
      <formula>NOT(ISERROR(SEARCH("A",AD375)))</formula>
    </cfRule>
    <cfRule type="containsText" dxfId="7915" priority="9229" operator="containsText" text="P">
      <formula>NOT(ISERROR(SEARCH("P",AD375)))</formula>
    </cfRule>
  </conditionalFormatting>
  <conditionalFormatting sqref="AD294:AD297 AD299:AD300">
    <cfRule type="containsText" dxfId="7914" priority="9188" operator="containsText" text="L">
      <formula>NOT(ISERROR(SEARCH("L",AD294)))</formula>
    </cfRule>
    <cfRule type="containsText" dxfId="7913" priority="9189" operator="containsText" text="A">
      <formula>NOT(ISERROR(SEARCH("A",AD294)))</formula>
    </cfRule>
    <cfRule type="containsText" dxfId="7912" priority="9190" operator="containsText" text="P">
      <formula>NOT(ISERROR(SEARCH("P",AD294)))</formula>
    </cfRule>
  </conditionalFormatting>
  <conditionalFormatting sqref="AD298">
    <cfRule type="containsText" dxfId="7911" priority="9185" operator="containsText" text="L">
      <formula>NOT(ISERROR(SEARCH("L",AD298)))</formula>
    </cfRule>
    <cfRule type="containsText" dxfId="7910" priority="9186" operator="containsText" text="A">
      <formula>NOT(ISERROR(SEARCH("A",AD298)))</formula>
    </cfRule>
    <cfRule type="containsText" dxfId="7909" priority="9187" operator="containsText" text="P">
      <formula>NOT(ISERROR(SEARCH("P",AD298)))</formula>
    </cfRule>
  </conditionalFormatting>
  <conditionalFormatting sqref="AD334:AD336">
    <cfRule type="containsText" dxfId="7908" priority="9173" operator="containsText" text="L">
      <formula>NOT(ISERROR(SEARCH("L",AD334)))</formula>
    </cfRule>
    <cfRule type="containsText" dxfId="7907" priority="9174" operator="containsText" text="A">
      <formula>NOT(ISERROR(SEARCH("A",AD334)))</formula>
    </cfRule>
    <cfRule type="containsText" dxfId="7906" priority="9175" operator="containsText" text="P">
      <formula>NOT(ISERROR(SEARCH("P",AD334)))</formula>
    </cfRule>
  </conditionalFormatting>
  <conditionalFormatting sqref="AH144:AH152">
    <cfRule type="containsText" dxfId="7905" priority="9104" operator="containsText" text="L">
      <formula>NOT(ISERROR(SEARCH("L",AH144)))</formula>
    </cfRule>
    <cfRule type="containsText" dxfId="7904" priority="9105" operator="containsText" text="A">
      <formula>NOT(ISERROR(SEARCH("A",AH144)))</formula>
    </cfRule>
    <cfRule type="containsText" dxfId="7903" priority="9106" operator="containsText" text="P">
      <formula>NOT(ISERROR(SEARCH("P",AH144)))</formula>
    </cfRule>
  </conditionalFormatting>
  <conditionalFormatting sqref="AH219:AH230">
    <cfRule type="containsText" dxfId="7902" priority="9095" operator="containsText" text="L">
      <formula>NOT(ISERROR(SEARCH("L",AH219)))</formula>
    </cfRule>
    <cfRule type="containsText" dxfId="7901" priority="9096" operator="containsText" text="A">
      <formula>NOT(ISERROR(SEARCH("A",AH219)))</formula>
    </cfRule>
    <cfRule type="containsText" dxfId="7900" priority="9097" operator="containsText" text="P">
      <formula>NOT(ISERROR(SEARCH("P",AH219)))</formula>
    </cfRule>
  </conditionalFormatting>
  <conditionalFormatting sqref="AG628 AG630 AG632:AG638 AG640:AG642">
    <cfRule type="containsText" dxfId="7899" priority="9092" operator="containsText" text="L">
      <formula>NOT(ISERROR(SEARCH("L",AG628)))</formula>
    </cfRule>
    <cfRule type="containsText" dxfId="7898" priority="9093" operator="containsText" text="A">
      <formula>NOT(ISERROR(SEARCH("A",AG628)))</formula>
    </cfRule>
    <cfRule type="containsText" dxfId="7897" priority="9094" operator="containsText" text="P">
      <formula>NOT(ISERROR(SEARCH("P",AG628)))</formula>
    </cfRule>
  </conditionalFormatting>
  <conditionalFormatting sqref="AG629">
    <cfRule type="containsText" dxfId="7896" priority="9089" operator="containsText" text="L">
      <formula>NOT(ISERROR(SEARCH("L",AG629)))</formula>
    </cfRule>
    <cfRule type="containsText" dxfId="7895" priority="9090" operator="containsText" text="A">
      <formula>NOT(ISERROR(SEARCH("A",AG629)))</formula>
    </cfRule>
    <cfRule type="containsText" dxfId="7894" priority="9091" operator="containsText" text="P">
      <formula>NOT(ISERROR(SEARCH("P",AG629)))</formula>
    </cfRule>
  </conditionalFormatting>
  <conditionalFormatting sqref="AG631">
    <cfRule type="containsText" dxfId="7893" priority="9086" operator="containsText" text="L">
      <formula>NOT(ISERROR(SEARCH("L",AG631)))</formula>
    </cfRule>
    <cfRule type="containsText" dxfId="7892" priority="9087" operator="containsText" text="A">
      <formula>NOT(ISERROR(SEARCH("A",AG631)))</formula>
    </cfRule>
    <cfRule type="containsText" dxfId="7891" priority="9088" operator="containsText" text="P">
      <formula>NOT(ISERROR(SEARCH("P",AG631)))</formula>
    </cfRule>
  </conditionalFormatting>
  <conditionalFormatting sqref="AG643">
    <cfRule type="containsText" dxfId="7890" priority="9083" operator="containsText" text="L">
      <formula>NOT(ISERROR(SEARCH("L",AG643)))</formula>
    </cfRule>
    <cfRule type="containsText" dxfId="7889" priority="9084" operator="containsText" text="A">
      <formula>NOT(ISERROR(SEARCH("A",AG643)))</formula>
    </cfRule>
    <cfRule type="containsText" dxfId="7888" priority="9085" operator="containsText" text="P">
      <formula>NOT(ISERROR(SEARCH("P",AG643)))</formula>
    </cfRule>
  </conditionalFormatting>
  <conditionalFormatting sqref="AG639">
    <cfRule type="containsText" dxfId="7887" priority="9080" operator="containsText" text="L">
      <formula>NOT(ISERROR(SEARCH("L",AG639)))</formula>
    </cfRule>
    <cfRule type="containsText" dxfId="7886" priority="9081" operator="containsText" text="A">
      <formula>NOT(ISERROR(SEARCH("A",AG639)))</formula>
    </cfRule>
    <cfRule type="containsText" dxfId="7885" priority="9082" operator="containsText" text="P">
      <formula>NOT(ISERROR(SEARCH("P",AG639)))</formula>
    </cfRule>
  </conditionalFormatting>
  <conditionalFormatting sqref="AG574:AG575">
    <cfRule type="containsText" dxfId="7884" priority="9074" operator="containsText" text="L">
      <formula>NOT(ISERROR(SEARCH("L",AG574)))</formula>
    </cfRule>
    <cfRule type="containsText" dxfId="7883" priority="9075" operator="containsText" text="A">
      <formula>NOT(ISERROR(SEARCH("A",AG574)))</formula>
    </cfRule>
    <cfRule type="containsText" dxfId="7882" priority="9076" operator="containsText" text="P">
      <formula>NOT(ISERROR(SEARCH("P",AG574)))</formula>
    </cfRule>
  </conditionalFormatting>
  <conditionalFormatting sqref="AG567">
    <cfRule type="containsText" dxfId="7881" priority="9071" operator="containsText" text="L">
      <formula>NOT(ISERROR(SEARCH("L",AG567)))</formula>
    </cfRule>
    <cfRule type="containsText" dxfId="7880" priority="9072" operator="containsText" text="A">
      <formula>NOT(ISERROR(SEARCH("A",AG567)))</formula>
    </cfRule>
    <cfRule type="containsText" dxfId="7879" priority="9073" operator="containsText" text="P">
      <formula>NOT(ISERROR(SEARCH("P",AG567)))</formula>
    </cfRule>
  </conditionalFormatting>
  <conditionalFormatting sqref="AG573">
    <cfRule type="containsText" dxfId="7878" priority="9068" operator="containsText" text="L">
      <formula>NOT(ISERROR(SEARCH("L",AG573)))</formula>
    </cfRule>
    <cfRule type="containsText" dxfId="7877" priority="9069" operator="containsText" text="A">
      <formula>NOT(ISERROR(SEARCH("A",AG573)))</formula>
    </cfRule>
    <cfRule type="containsText" dxfId="7876" priority="9070" operator="containsText" text="P">
      <formula>NOT(ISERROR(SEARCH("P",AG573)))</formula>
    </cfRule>
  </conditionalFormatting>
  <conditionalFormatting sqref="AG1011">
    <cfRule type="containsText" dxfId="7875" priority="9065" operator="containsText" text="L">
      <formula>NOT(ISERROR(SEARCH("L",AG1011)))</formula>
    </cfRule>
    <cfRule type="containsText" dxfId="7874" priority="9066" operator="containsText" text="A">
      <formula>NOT(ISERROR(SEARCH("A",AG1011)))</formula>
    </cfRule>
    <cfRule type="containsText" dxfId="7873" priority="9067" operator="containsText" text="P">
      <formula>NOT(ISERROR(SEARCH("P",AG1011)))</formula>
    </cfRule>
  </conditionalFormatting>
  <conditionalFormatting sqref="AG590 AG593:AG596">
    <cfRule type="containsText" dxfId="7872" priority="9062" operator="containsText" text="L">
      <formula>NOT(ISERROR(SEARCH("L",AG590)))</formula>
    </cfRule>
    <cfRule type="containsText" dxfId="7871" priority="9063" operator="containsText" text="A">
      <formula>NOT(ISERROR(SEARCH("A",AG590)))</formula>
    </cfRule>
    <cfRule type="containsText" dxfId="7870" priority="9064" operator="containsText" text="P">
      <formula>NOT(ISERROR(SEARCH("P",AG590)))</formula>
    </cfRule>
  </conditionalFormatting>
  <conditionalFormatting sqref="AG591">
    <cfRule type="containsText" dxfId="7869" priority="9059" operator="containsText" text="L">
      <formula>NOT(ISERROR(SEARCH("L",AG591)))</formula>
    </cfRule>
    <cfRule type="containsText" dxfId="7868" priority="9060" operator="containsText" text="A">
      <formula>NOT(ISERROR(SEARCH("A",AG591)))</formula>
    </cfRule>
    <cfRule type="containsText" dxfId="7867" priority="9061" operator="containsText" text="P">
      <formula>NOT(ISERROR(SEARCH("P",AG591)))</formula>
    </cfRule>
  </conditionalFormatting>
  <conditionalFormatting sqref="AG591">
    <cfRule type="containsText" dxfId="7866" priority="9056" operator="containsText" text="L">
      <formula>NOT(ISERROR(SEARCH("L",AG591)))</formula>
    </cfRule>
    <cfRule type="containsText" dxfId="7865" priority="9057" operator="containsText" text="A">
      <formula>NOT(ISERROR(SEARCH("A",AG591)))</formula>
    </cfRule>
    <cfRule type="containsText" dxfId="7864" priority="9058" operator="containsText" text="P">
      <formula>NOT(ISERROR(SEARCH("P",AG591)))</formula>
    </cfRule>
  </conditionalFormatting>
  <conditionalFormatting sqref="AG591">
    <cfRule type="containsText" dxfId="7863" priority="9053" operator="containsText" text="L">
      <formula>NOT(ISERROR(SEARCH("L",AG591)))</formula>
    </cfRule>
    <cfRule type="containsText" dxfId="7862" priority="9054" operator="containsText" text="A">
      <formula>NOT(ISERROR(SEARCH("A",AG591)))</formula>
    </cfRule>
    <cfRule type="containsText" dxfId="7861" priority="9055" operator="containsText" text="P">
      <formula>NOT(ISERROR(SEARCH("P",AG591)))</formula>
    </cfRule>
  </conditionalFormatting>
  <conditionalFormatting sqref="AG589">
    <cfRule type="containsText" dxfId="7860" priority="9050" operator="containsText" text="L">
      <formula>NOT(ISERROR(SEARCH("L",AG589)))</formula>
    </cfRule>
    <cfRule type="containsText" dxfId="7859" priority="9051" operator="containsText" text="A">
      <formula>NOT(ISERROR(SEARCH("A",AG589)))</formula>
    </cfRule>
    <cfRule type="containsText" dxfId="7858" priority="9052" operator="containsText" text="P">
      <formula>NOT(ISERROR(SEARCH("P",AG589)))</formula>
    </cfRule>
  </conditionalFormatting>
  <conditionalFormatting sqref="AG589">
    <cfRule type="containsText" dxfId="7857" priority="9047" operator="containsText" text="L">
      <formula>NOT(ISERROR(SEARCH("L",AG589)))</formula>
    </cfRule>
    <cfRule type="containsText" dxfId="7856" priority="9048" operator="containsText" text="A">
      <formula>NOT(ISERROR(SEARCH("A",AG589)))</formula>
    </cfRule>
    <cfRule type="containsText" dxfId="7855" priority="9049" operator="containsText" text="P">
      <formula>NOT(ISERROR(SEARCH("P",AG589)))</formula>
    </cfRule>
  </conditionalFormatting>
  <conditionalFormatting sqref="AG589">
    <cfRule type="containsText" dxfId="7854" priority="9044" operator="containsText" text="L">
      <formula>NOT(ISERROR(SEARCH("L",AG589)))</formula>
    </cfRule>
    <cfRule type="containsText" dxfId="7853" priority="9045" operator="containsText" text="A">
      <formula>NOT(ISERROR(SEARCH("A",AG589)))</formula>
    </cfRule>
    <cfRule type="containsText" dxfId="7852" priority="9046" operator="containsText" text="P">
      <formula>NOT(ISERROR(SEARCH("P",AG589)))</formula>
    </cfRule>
  </conditionalFormatting>
  <conditionalFormatting sqref="AG592">
    <cfRule type="containsText" dxfId="7851" priority="9041" operator="containsText" text="L">
      <formula>NOT(ISERROR(SEARCH("L",AG592)))</formula>
    </cfRule>
    <cfRule type="containsText" dxfId="7850" priority="9042" operator="containsText" text="A">
      <formula>NOT(ISERROR(SEARCH("A",AG592)))</formula>
    </cfRule>
    <cfRule type="containsText" dxfId="7849" priority="9043" operator="containsText" text="P">
      <formula>NOT(ISERROR(SEARCH("P",AG592)))</formula>
    </cfRule>
  </conditionalFormatting>
  <conditionalFormatting sqref="AG592">
    <cfRule type="containsText" dxfId="7848" priority="9038" operator="containsText" text="L">
      <formula>NOT(ISERROR(SEARCH("L",AG592)))</formula>
    </cfRule>
    <cfRule type="containsText" dxfId="7847" priority="9039" operator="containsText" text="A">
      <formula>NOT(ISERROR(SEARCH("A",AG592)))</formula>
    </cfRule>
    <cfRule type="containsText" dxfId="7846" priority="9040" operator="containsText" text="P">
      <formula>NOT(ISERROR(SEARCH("P",AG592)))</formula>
    </cfRule>
  </conditionalFormatting>
  <conditionalFormatting sqref="AG592">
    <cfRule type="containsText" dxfId="7845" priority="9035" operator="containsText" text="L">
      <formula>NOT(ISERROR(SEARCH("L",AG592)))</formula>
    </cfRule>
    <cfRule type="containsText" dxfId="7844" priority="9036" operator="containsText" text="A">
      <formula>NOT(ISERROR(SEARCH("A",AG592)))</formula>
    </cfRule>
    <cfRule type="containsText" dxfId="7843" priority="9037" operator="containsText" text="P">
      <formula>NOT(ISERROR(SEARCH("P",AG592)))</formula>
    </cfRule>
  </conditionalFormatting>
  <conditionalFormatting sqref="AG597">
    <cfRule type="containsText" dxfId="7842" priority="9032" operator="containsText" text="L">
      <formula>NOT(ISERROR(SEARCH("L",AG597)))</formula>
    </cfRule>
    <cfRule type="containsText" dxfId="7841" priority="9033" operator="containsText" text="A">
      <formula>NOT(ISERROR(SEARCH("A",AG597)))</formula>
    </cfRule>
    <cfRule type="containsText" dxfId="7840" priority="9034" operator="containsText" text="P">
      <formula>NOT(ISERROR(SEARCH("P",AG597)))</formula>
    </cfRule>
  </conditionalFormatting>
  <conditionalFormatting sqref="AG597">
    <cfRule type="containsText" dxfId="7839" priority="9029" operator="containsText" text="L">
      <formula>NOT(ISERROR(SEARCH("L",AG597)))</formula>
    </cfRule>
    <cfRule type="containsText" dxfId="7838" priority="9030" operator="containsText" text="A">
      <formula>NOT(ISERROR(SEARCH("A",AG597)))</formula>
    </cfRule>
    <cfRule type="containsText" dxfId="7837" priority="9031" operator="containsText" text="P">
      <formula>NOT(ISERROR(SEARCH("P",AG597)))</formula>
    </cfRule>
  </conditionalFormatting>
  <conditionalFormatting sqref="AG597">
    <cfRule type="containsText" dxfId="7836" priority="9026" operator="containsText" text="L">
      <formula>NOT(ISERROR(SEARCH("L",AG597)))</formula>
    </cfRule>
    <cfRule type="containsText" dxfId="7835" priority="9027" operator="containsText" text="A">
      <formula>NOT(ISERROR(SEARCH("A",AG597)))</formula>
    </cfRule>
    <cfRule type="containsText" dxfId="7834" priority="9028" operator="containsText" text="P">
      <formula>NOT(ISERROR(SEARCH("P",AG597)))</formula>
    </cfRule>
  </conditionalFormatting>
  <conditionalFormatting sqref="AG546:AG548">
    <cfRule type="containsText" dxfId="7833" priority="9023" operator="containsText" text="L">
      <formula>NOT(ISERROR(SEARCH("L",AG546)))</formula>
    </cfRule>
    <cfRule type="containsText" dxfId="7832" priority="9024" operator="containsText" text="A">
      <formula>NOT(ISERROR(SEARCH("A",AG546)))</formula>
    </cfRule>
    <cfRule type="containsText" dxfId="7831" priority="9025" operator="containsText" text="P">
      <formula>NOT(ISERROR(SEARCH("P",AG546)))</formula>
    </cfRule>
  </conditionalFormatting>
  <conditionalFormatting sqref="AG549">
    <cfRule type="containsText" dxfId="7830" priority="9014" operator="containsText" text="L">
      <formula>NOT(ISERROR(SEARCH("L",AG549)))</formula>
    </cfRule>
    <cfRule type="containsText" dxfId="7829" priority="9015" operator="containsText" text="A">
      <formula>NOT(ISERROR(SEARCH("A",AG549)))</formula>
    </cfRule>
    <cfRule type="containsText" dxfId="7828" priority="9016" operator="containsText" text="P">
      <formula>NOT(ISERROR(SEARCH("P",AG549)))</formula>
    </cfRule>
  </conditionalFormatting>
  <conditionalFormatting sqref="AG604 AG606:AG607">
    <cfRule type="containsText" dxfId="7827" priority="9011" operator="containsText" text="L">
      <formula>NOT(ISERROR(SEARCH("L",AG604)))</formula>
    </cfRule>
    <cfRule type="containsText" dxfId="7826" priority="9012" operator="containsText" text="A">
      <formula>NOT(ISERROR(SEARCH("A",AG604)))</formula>
    </cfRule>
    <cfRule type="containsText" dxfId="7825" priority="9013" operator="containsText" text="P">
      <formula>NOT(ISERROR(SEARCH("P",AG604)))</formula>
    </cfRule>
  </conditionalFormatting>
  <conditionalFormatting sqref="AG605">
    <cfRule type="containsText" dxfId="7824" priority="9008" operator="containsText" text="L">
      <formula>NOT(ISERROR(SEARCH("L",AG605)))</formula>
    </cfRule>
    <cfRule type="containsText" dxfId="7823" priority="9009" operator="containsText" text="A">
      <formula>NOT(ISERROR(SEARCH("A",AG605)))</formula>
    </cfRule>
    <cfRule type="containsText" dxfId="7822" priority="9010" operator="containsText" text="P">
      <formula>NOT(ISERROR(SEARCH("P",AG605)))</formula>
    </cfRule>
  </conditionalFormatting>
  <conditionalFormatting sqref="AG608">
    <cfRule type="containsText" dxfId="7821" priority="9005" operator="containsText" text="L">
      <formula>NOT(ISERROR(SEARCH("L",AG608)))</formula>
    </cfRule>
    <cfRule type="containsText" dxfId="7820" priority="9006" operator="containsText" text="A">
      <formula>NOT(ISERROR(SEARCH("A",AG608)))</formula>
    </cfRule>
    <cfRule type="containsText" dxfId="7819" priority="9007" operator="containsText" text="P">
      <formula>NOT(ISERROR(SEARCH("P",AG608)))</formula>
    </cfRule>
  </conditionalFormatting>
  <conditionalFormatting sqref="AG609">
    <cfRule type="containsText" dxfId="7818" priority="9002" operator="containsText" text="L">
      <formula>NOT(ISERROR(SEARCH("L",AG609)))</formula>
    </cfRule>
    <cfRule type="containsText" dxfId="7817" priority="9003" operator="containsText" text="A">
      <formula>NOT(ISERROR(SEARCH("A",AG609)))</formula>
    </cfRule>
    <cfRule type="containsText" dxfId="7816" priority="9004" operator="containsText" text="P">
      <formula>NOT(ISERROR(SEARCH("P",AG609)))</formula>
    </cfRule>
  </conditionalFormatting>
  <conditionalFormatting sqref="AG438:AG442">
    <cfRule type="containsText" dxfId="7815" priority="8975" operator="containsText" text="L">
      <formula>NOT(ISERROR(SEARCH("L",AG438)))</formula>
    </cfRule>
    <cfRule type="containsText" dxfId="7814" priority="8976" operator="containsText" text="A">
      <formula>NOT(ISERROR(SEARCH("A",AG438)))</formula>
    </cfRule>
    <cfRule type="containsText" dxfId="7813" priority="8977" operator="containsText" text="P">
      <formula>NOT(ISERROR(SEARCH("P",AG438)))</formula>
    </cfRule>
  </conditionalFormatting>
  <conditionalFormatting sqref="AG481:AG484 AG487:AG490 AG492 AG494 AG496 AG498 AG500:AG501">
    <cfRule type="containsText" dxfId="7812" priority="8972" operator="containsText" text="L">
      <formula>NOT(ISERROR(SEARCH("L",AG481)))</formula>
    </cfRule>
    <cfRule type="containsText" dxfId="7811" priority="8973" operator="containsText" text="A">
      <formula>NOT(ISERROR(SEARCH("A",AG481)))</formula>
    </cfRule>
    <cfRule type="containsText" dxfId="7810" priority="8974" operator="containsText" text="P">
      <formula>NOT(ISERROR(SEARCH("P",AG481)))</formula>
    </cfRule>
  </conditionalFormatting>
  <conditionalFormatting sqref="AG485">
    <cfRule type="containsText" dxfId="7809" priority="8969" operator="containsText" text="L">
      <formula>NOT(ISERROR(SEARCH("L",AG485)))</formula>
    </cfRule>
    <cfRule type="containsText" dxfId="7808" priority="8970" operator="containsText" text="A">
      <formula>NOT(ISERROR(SEARCH("A",AG485)))</formula>
    </cfRule>
    <cfRule type="containsText" dxfId="7807" priority="8971" operator="containsText" text="P">
      <formula>NOT(ISERROR(SEARCH("P",AG485)))</formula>
    </cfRule>
  </conditionalFormatting>
  <conditionalFormatting sqref="AG486">
    <cfRule type="containsText" dxfId="7806" priority="8966" operator="containsText" text="L">
      <formula>NOT(ISERROR(SEARCH("L",AG486)))</formula>
    </cfRule>
    <cfRule type="containsText" dxfId="7805" priority="8967" operator="containsText" text="A">
      <formula>NOT(ISERROR(SEARCH("A",AG486)))</formula>
    </cfRule>
    <cfRule type="containsText" dxfId="7804" priority="8968" operator="containsText" text="P">
      <formula>NOT(ISERROR(SEARCH("P",AG486)))</formula>
    </cfRule>
  </conditionalFormatting>
  <conditionalFormatting sqref="AG491">
    <cfRule type="containsText" dxfId="7803" priority="8963" operator="containsText" text="L">
      <formula>NOT(ISERROR(SEARCH("L",AG491)))</formula>
    </cfRule>
    <cfRule type="containsText" dxfId="7802" priority="8964" operator="containsText" text="A">
      <formula>NOT(ISERROR(SEARCH("A",AG491)))</formula>
    </cfRule>
    <cfRule type="containsText" dxfId="7801" priority="8965" operator="containsText" text="P">
      <formula>NOT(ISERROR(SEARCH("P",AG491)))</formula>
    </cfRule>
  </conditionalFormatting>
  <conditionalFormatting sqref="AG493">
    <cfRule type="containsText" dxfId="7800" priority="8960" operator="containsText" text="L">
      <formula>NOT(ISERROR(SEARCH("L",AG493)))</formula>
    </cfRule>
    <cfRule type="containsText" dxfId="7799" priority="8961" operator="containsText" text="A">
      <formula>NOT(ISERROR(SEARCH("A",AG493)))</formula>
    </cfRule>
    <cfRule type="containsText" dxfId="7798" priority="8962" operator="containsText" text="P">
      <formula>NOT(ISERROR(SEARCH("P",AG493)))</formula>
    </cfRule>
  </conditionalFormatting>
  <conditionalFormatting sqref="AG495">
    <cfRule type="containsText" dxfId="7797" priority="8957" operator="containsText" text="L">
      <formula>NOT(ISERROR(SEARCH("L",AG495)))</formula>
    </cfRule>
    <cfRule type="containsText" dxfId="7796" priority="8958" operator="containsText" text="A">
      <formula>NOT(ISERROR(SEARCH("A",AG495)))</formula>
    </cfRule>
    <cfRule type="containsText" dxfId="7795" priority="8959" operator="containsText" text="P">
      <formula>NOT(ISERROR(SEARCH("P",AG495)))</formula>
    </cfRule>
  </conditionalFormatting>
  <conditionalFormatting sqref="AG497">
    <cfRule type="containsText" dxfId="7794" priority="8954" operator="containsText" text="L">
      <formula>NOT(ISERROR(SEARCH("L",AG497)))</formula>
    </cfRule>
    <cfRule type="containsText" dxfId="7793" priority="8955" operator="containsText" text="A">
      <formula>NOT(ISERROR(SEARCH("A",AG497)))</formula>
    </cfRule>
    <cfRule type="containsText" dxfId="7792" priority="8956" operator="containsText" text="P">
      <formula>NOT(ISERROR(SEARCH("P",AG497)))</formula>
    </cfRule>
  </conditionalFormatting>
  <conditionalFormatting sqref="AG499">
    <cfRule type="containsText" dxfId="7791" priority="8951" operator="containsText" text="L">
      <formula>NOT(ISERROR(SEARCH("L",AG499)))</formula>
    </cfRule>
    <cfRule type="containsText" dxfId="7790" priority="8952" operator="containsText" text="A">
      <formula>NOT(ISERROR(SEARCH("A",AG499)))</formula>
    </cfRule>
    <cfRule type="containsText" dxfId="7789" priority="8953" operator="containsText" text="P">
      <formula>NOT(ISERROR(SEARCH("P",AG499)))</formula>
    </cfRule>
  </conditionalFormatting>
  <conditionalFormatting sqref="AG405:AG407 AG409 AG411 AG413">
    <cfRule type="containsText" dxfId="7788" priority="8945" operator="containsText" text="L">
      <formula>NOT(ISERROR(SEARCH("L",AG405)))</formula>
    </cfRule>
    <cfRule type="containsText" dxfId="7787" priority="8946" operator="containsText" text="A">
      <formula>NOT(ISERROR(SEARCH("A",AG405)))</formula>
    </cfRule>
    <cfRule type="containsText" dxfId="7786" priority="8947" operator="containsText" text="P">
      <formula>NOT(ISERROR(SEARCH("P",AG405)))</formula>
    </cfRule>
  </conditionalFormatting>
  <conditionalFormatting sqref="AG408">
    <cfRule type="containsText" dxfId="7785" priority="8942" operator="containsText" text="L">
      <formula>NOT(ISERROR(SEARCH("L",AG408)))</formula>
    </cfRule>
    <cfRule type="containsText" dxfId="7784" priority="8943" operator="containsText" text="A">
      <formula>NOT(ISERROR(SEARCH("A",AG408)))</formula>
    </cfRule>
    <cfRule type="containsText" dxfId="7783" priority="8944" operator="containsText" text="P">
      <formula>NOT(ISERROR(SEARCH("P",AG408)))</formula>
    </cfRule>
  </conditionalFormatting>
  <conditionalFormatting sqref="AG410">
    <cfRule type="containsText" dxfId="7782" priority="8939" operator="containsText" text="L">
      <formula>NOT(ISERROR(SEARCH("L",AG410)))</formula>
    </cfRule>
    <cfRule type="containsText" dxfId="7781" priority="8940" operator="containsText" text="A">
      <formula>NOT(ISERROR(SEARCH("A",AG410)))</formula>
    </cfRule>
    <cfRule type="containsText" dxfId="7780" priority="8941" operator="containsText" text="P">
      <formula>NOT(ISERROR(SEARCH("P",AG410)))</formula>
    </cfRule>
  </conditionalFormatting>
  <conditionalFormatting sqref="AG412">
    <cfRule type="containsText" dxfId="7779" priority="8936" operator="containsText" text="L">
      <formula>NOT(ISERROR(SEARCH("L",AG412)))</formula>
    </cfRule>
    <cfRule type="containsText" dxfId="7778" priority="8937" operator="containsText" text="A">
      <formula>NOT(ISERROR(SEARCH("A",AG412)))</formula>
    </cfRule>
    <cfRule type="containsText" dxfId="7777" priority="8938" operator="containsText" text="P">
      <formula>NOT(ISERROR(SEARCH("P",AG412)))</formula>
    </cfRule>
  </conditionalFormatting>
  <conditionalFormatting sqref="AG430 AG437">
    <cfRule type="containsText" dxfId="7776" priority="8933" operator="containsText" text="L">
      <formula>NOT(ISERROR(SEARCH("L",AG430)))</formula>
    </cfRule>
    <cfRule type="containsText" dxfId="7775" priority="8934" operator="containsText" text="A">
      <formula>NOT(ISERROR(SEARCH("A",AG430)))</formula>
    </cfRule>
    <cfRule type="containsText" dxfId="7774" priority="8935" operator="containsText" text="P">
      <formula>NOT(ISERROR(SEARCH("P",AG430)))</formula>
    </cfRule>
  </conditionalFormatting>
  <conditionalFormatting sqref="AG428">
    <cfRule type="containsText" dxfId="7773" priority="8930" operator="containsText" text="L">
      <formula>NOT(ISERROR(SEARCH("L",AG428)))</formula>
    </cfRule>
    <cfRule type="containsText" dxfId="7772" priority="8931" operator="containsText" text="A">
      <formula>NOT(ISERROR(SEARCH("A",AG428)))</formula>
    </cfRule>
    <cfRule type="containsText" dxfId="7771" priority="8932" operator="containsText" text="P">
      <formula>NOT(ISERROR(SEARCH("P",AG428)))</formula>
    </cfRule>
  </conditionalFormatting>
  <conditionalFormatting sqref="AG429">
    <cfRule type="containsText" dxfId="7770" priority="8927" operator="containsText" text="L">
      <formula>NOT(ISERROR(SEARCH("L",AG429)))</formula>
    </cfRule>
    <cfRule type="containsText" dxfId="7769" priority="8928" operator="containsText" text="A">
      <formula>NOT(ISERROR(SEARCH("A",AG429)))</formula>
    </cfRule>
    <cfRule type="containsText" dxfId="7768" priority="8929" operator="containsText" text="P">
      <formula>NOT(ISERROR(SEARCH("P",AG429)))</formula>
    </cfRule>
  </conditionalFormatting>
  <conditionalFormatting sqref="AG431">
    <cfRule type="containsText" dxfId="7767" priority="8924" operator="containsText" text="L">
      <formula>NOT(ISERROR(SEARCH("L",AG431)))</formula>
    </cfRule>
    <cfRule type="containsText" dxfId="7766" priority="8925" operator="containsText" text="A">
      <formula>NOT(ISERROR(SEARCH("A",AG431)))</formula>
    </cfRule>
    <cfRule type="containsText" dxfId="7765" priority="8926" operator="containsText" text="P">
      <formula>NOT(ISERROR(SEARCH("P",AG431)))</formula>
    </cfRule>
  </conditionalFormatting>
  <conditionalFormatting sqref="AG436">
    <cfRule type="containsText" dxfId="7764" priority="8921" operator="containsText" text="L">
      <formula>NOT(ISERROR(SEARCH("L",AG436)))</formula>
    </cfRule>
    <cfRule type="containsText" dxfId="7763" priority="8922" operator="containsText" text="A">
      <formula>NOT(ISERROR(SEARCH("A",AG436)))</formula>
    </cfRule>
    <cfRule type="containsText" dxfId="7762" priority="8923" operator="containsText" text="P">
      <formula>NOT(ISERROR(SEARCH("P",AG436)))</formula>
    </cfRule>
  </conditionalFormatting>
  <conditionalFormatting sqref="AG469:AG470 AG472:AG480">
    <cfRule type="containsText" dxfId="7761" priority="8918" operator="containsText" text="L">
      <formula>NOT(ISERROR(SEARCH("L",AG469)))</formula>
    </cfRule>
    <cfRule type="containsText" dxfId="7760" priority="8919" operator="containsText" text="A">
      <formula>NOT(ISERROR(SEARCH("A",AG469)))</formula>
    </cfRule>
    <cfRule type="containsText" dxfId="7759" priority="8920" operator="containsText" text="P">
      <formula>NOT(ISERROR(SEARCH("P",AG469)))</formula>
    </cfRule>
  </conditionalFormatting>
  <conditionalFormatting sqref="AG471">
    <cfRule type="containsText" dxfId="7758" priority="8915" operator="containsText" text="L">
      <formula>NOT(ISERROR(SEARCH("L",AG471)))</formula>
    </cfRule>
    <cfRule type="containsText" dxfId="7757" priority="8916" operator="containsText" text="A">
      <formula>NOT(ISERROR(SEARCH("A",AG471)))</formula>
    </cfRule>
    <cfRule type="containsText" dxfId="7756" priority="8917" operator="containsText" text="P">
      <formula>NOT(ISERROR(SEARCH("P",AG471)))</formula>
    </cfRule>
  </conditionalFormatting>
  <conditionalFormatting sqref="AG471">
    <cfRule type="containsText" dxfId="7755" priority="8912" operator="containsText" text="L">
      <formula>NOT(ISERROR(SEARCH("L",AG471)))</formula>
    </cfRule>
    <cfRule type="containsText" dxfId="7754" priority="8913" operator="containsText" text="A">
      <formula>NOT(ISERROR(SEARCH("A",AG471)))</formula>
    </cfRule>
    <cfRule type="containsText" dxfId="7753" priority="8914" operator="containsText" text="P">
      <formula>NOT(ISERROR(SEARCH("P",AG471)))</formula>
    </cfRule>
  </conditionalFormatting>
  <conditionalFormatting sqref="AG1012">
    <cfRule type="containsText" dxfId="7752" priority="8909" operator="containsText" text="L">
      <formula>NOT(ISERROR(SEARCH("L",AG1012)))</formula>
    </cfRule>
    <cfRule type="containsText" dxfId="7751" priority="8910" operator="containsText" text="A">
      <formula>NOT(ISERROR(SEARCH("A",AG1012)))</formula>
    </cfRule>
    <cfRule type="containsText" dxfId="7750" priority="8911" operator="containsText" text="P">
      <formula>NOT(ISERROR(SEARCH("P",AG1012)))</formula>
    </cfRule>
  </conditionalFormatting>
  <conditionalFormatting sqref="AG457">
    <cfRule type="containsText" dxfId="7749" priority="8897" operator="containsText" text="L">
      <formula>NOT(ISERROR(SEARCH("L",AG457)))</formula>
    </cfRule>
    <cfRule type="containsText" dxfId="7748" priority="8898" operator="containsText" text="A">
      <formula>NOT(ISERROR(SEARCH("A",AG457)))</formula>
    </cfRule>
    <cfRule type="containsText" dxfId="7747" priority="8899" operator="containsText" text="P">
      <formula>NOT(ISERROR(SEARCH("P",AG457)))</formula>
    </cfRule>
  </conditionalFormatting>
  <conditionalFormatting sqref="AG456">
    <cfRule type="containsText" dxfId="7746" priority="8882" operator="containsText" text="L">
      <formula>NOT(ISERROR(SEARCH("L",AG456)))</formula>
    </cfRule>
    <cfRule type="containsText" dxfId="7745" priority="8883" operator="containsText" text="A">
      <formula>NOT(ISERROR(SEARCH("A",AG456)))</formula>
    </cfRule>
    <cfRule type="containsText" dxfId="7744" priority="8884" operator="containsText" text="P">
      <formula>NOT(ISERROR(SEARCH("P",AG456)))</formula>
    </cfRule>
  </conditionalFormatting>
  <conditionalFormatting sqref="AH550:AH554">
    <cfRule type="containsText" dxfId="7743" priority="8876" operator="containsText" text="L">
      <formula>NOT(ISERROR(SEARCH("L",AH550)))</formula>
    </cfRule>
    <cfRule type="containsText" dxfId="7742" priority="8877" operator="containsText" text="A">
      <formula>NOT(ISERROR(SEARCH("A",AH550)))</formula>
    </cfRule>
    <cfRule type="containsText" dxfId="7741" priority="8878" operator="containsText" text="P">
      <formula>NOT(ISERROR(SEARCH("P",AH550)))</formula>
    </cfRule>
  </conditionalFormatting>
  <conditionalFormatting sqref="AH576:AH584">
    <cfRule type="containsText" dxfId="7740" priority="8873" operator="containsText" text="L">
      <formula>NOT(ISERROR(SEARCH("L",AH576)))</formula>
    </cfRule>
    <cfRule type="containsText" dxfId="7739" priority="8874" operator="containsText" text="A">
      <formula>NOT(ISERROR(SEARCH("A",AH576)))</formula>
    </cfRule>
    <cfRule type="containsText" dxfId="7738" priority="8875" operator="containsText" text="P">
      <formula>NOT(ISERROR(SEARCH("P",AH576)))</formula>
    </cfRule>
  </conditionalFormatting>
  <conditionalFormatting sqref="AI242:AI243 AI245:AI247">
    <cfRule type="containsText" dxfId="7737" priority="8858" operator="containsText" text="L">
      <formula>NOT(ISERROR(SEARCH("L",AI242)))</formula>
    </cfRule>
    <cfRule type="containsText" dxfId="7736" priority="8859" operator="containsText" text="A">
      <formula>NOT(ISERROR(SEARCH("A",AI242)))</formula>
    </cfRule>
    <cfRule type="containsText" dxfId="7735" priority="8860" operator="containsText" text="P">
      <formula>NOT(ISERROR(SEARCH("P",AI242)))</formula>
    </cfRule>
  </conditionalFormatting>
  <conditionalFormatting sqref="AI167">
    <cfRule type="containsText" dxfId="7734" priority="8852" operator="containsText" text="L">
      <formula>NOT(ISERROR(SEARCH("L",AI167)))</formula>
    </cfRule>
    <cfRule type="containsText" dxfId="7733" priority="8853" operator="containsText" text="A">
      <formula>NOT(ISERROR(SEARCH("A",AI167)))</formula>
    </cfRule>
    <cfRule type="containsText" dxfId="7732" priority="8854" operator="containsText" text="P">
      <formula>NOT(ISERROR(SEARCH("P",AI167)))</formula>
    </cfRule>
  </conditionalFormatting>
  <conditionalFormatting sqref="AI939 AI348:AI354">
    <cfRule type="containsText" dxfId="7731" priority="8822" operator="containsText" text="L">
      <formula>NOT(ISERROR(SEARCH("L",AI348)))</formula>
    </cfRule>
    <cfRule type="containsText" dxfId="7730" priority="8823" operator="containsText" text="A">
      <formula>NOT(ISERROR(SEARCH("A",AI348)))</formula>
    </cfRule>
    <cfRule type="containsText" dxfId="7729" priority="8824" operator="containsText" text="P">
      <formula>NOT(ISERROR(SEARCH("P",AI348)))</formula>
    </cfRule>
  </conditionalFormatting>
  <conditionalFormatting sqref="AI141">
    <cfRule type="containsText" dxfId="7728" priority="8843" operator="containsText" text="L">
      <formula>NOT(ISERROR(SEARCH("L",AI141)))</formula>
    </cfRule>
    <cfRule type="containsText" dxfId="7727" priority="8844" operator="containsText" text="A">
      <formula>NOT(ISERROR(SEARCH("A",AI141)))</formula>
    </cfRule>
    <cfRule type="containsText" dxfId="7726" priority="8845" operator="containsText" text="P">
      <formula>NOT(ISERROR(SEARCH("P",AI141)))</formula>
    </cfRule>
  </conditionalFormatting>
  <conditionalFormatting sqref="AI248:AI263">
    <cfRule type="containsText" dxfId="7725" priority="8840" operator="containsText" text="L">
      <formula>NOT(ISERROR(SEARCH("L",AI248)))</formula>
    </cfRule>
    <cfRule type="containsText" dxfId="7724" priority="8841" operator="containsText" text="A">
      <formula>NOT(ISERROR(SEARCH("A",AI248)))</formula>
    </cfRule>
    <cfRule type="containsText" dxfId="7723" priority="8842" operator="containsText" text="P">
      <formula>NOT(ISERROR(SEARCH("P",AI248)))</formula>
    </cfRule>
  </conditionalFormatting>
  <conditionalFormatting sqref="AH783:AH784">
    <cfRule type="containsText" dxfId="7722" priority="8837" operator="containsText" text="L">
      <formula>NOT(ISERROR(SEARCH("L",AH783)))</formula>
    </cfRule>
    <cfRule type="containsText" dxfId="7721" priority="8838" operator="containsText" text="A">
      <formula>NOT(ISERROR(SEARCH("A",AH783)))</formula>
    </cfRule>
    <cfRule type="containsText" dxfId="7720" priority="8839" operator="containsText" text="P">
      <formula>NOT(ISERROR(SEARCH("P",AH783)))</formula>
    </cfRule>
  </conditionalFormatting>
  <conditionalFormatting sqref="AH893:AH899 AH921:AH926">
    <cfRule type="containsText" dxfId="7719" priority="8834" operator="containsText" text="L">
      <formula>NOT(ISERROR(SEARCH("L",AH893)))</formula>
    </cfRule>
    <cfRule type="containsText" dxfId="7718" priority="8835" operator="containsText" text="A">
      <formula>NOT(ISERROR(SEARCH("A",AH893)))</formula>
    </cfRule>
    <cfRule type="containsText" dxfId="7717" priority="8836" operator="containsText" text="P">
      <formula>NOT(ISERROR(SEARCH("P",AH893)))</formula>
    </cfRule>
  </conditionalFormatting>
  <conditionalFormatting sqref="AH977:AH987">
    <cfRule type="containsText" dxfId="7716" priority="8828" operator="containsText" text="L">
      <formula>NOT(ISERROR(SEARCH("L",AH977)))</formula>
    </cfRule>
    <cfRule type="containsText" dxfId="7715" priority="8829" operator="containsText" text="A">
      <formula>NOT(ISERROR(SEARCH("A",AH977)))</formula>
    </cfRule>
    <cfRule type="containsText" dxfId="7714" priority="8830" operator="containsText" text="P">
      <formula>NOT(ISERROR(SEARCH("P",AH977)))</formula>
    </cfRule>
  </conditionalFormatting>
  <conditionalFormatting sqref="AI474:AI480">
    <cfRule type="containsText" dxfId="7713" priority="8819" operator="containsText" text="L">
      <formula>NOT(ISERROR(SEARCH("L",AI474)))</formula>
    </cfRule>
    <cfRule type="containsText" dxfId="7712" priority="8820" operator="containsText" text="A">
      <formula>NOT(ISERROR(SEARCH("A",AI474)))</formula>
    </cfRule>
    <cfRule type="containsText" dxfId="7711" priority="8821" operator="containsText" text="P">
      <formula>NOT(ISERROR(SEARCH("P",AI474)))</formula>
    </cfRule>
  </conditionalFormatting>
  <conditionalFormatting sqref="AI481:AI494 AI496:AI501">
    <cfRule type="containsText" dxfId="7710" priority="8810" operator="containsText" text="L">
      <formula>NOT(ISERROR(SEARCH("L",AI481)))</formula>
    </cfRule>
    <cfRule type="containsText" dxfId="7709" priority="8811" operator="containsText" text="A">
      <formula>NOT(ISERROR(SEARCH("A",AI481)))</formula>
    </cfRule>
    <cfRule type="containsText" dxfId="7708" priority="8812" operator="containsText" text="P">
      <formula>NOT(ISERROR(SEARCH("P",AI481)))</formula>
    </cfRule>
  </conditionalFormatting>
  <conditionalFormatting sqref="AI457">
    <cfRule type="containsText" dxfId="7707" priority="8801" operator="containsText" text="L">
      <formula>NOT(ISERROR(SEARCH("L",AI457)))</formula>
    </cfRule>
    <cfRule type="containsText" dxfId="7706" priority="8802" operator="containsText" text="A">
      <formula>NOT(ISERROR(SEARCH("A",AI457)))</formula>
    </cfRule>
    <cfRule type="containsText" dxfId="7705" priority="8803" operator="containsText" text="P">
      <formula>NOT(ISERROR(SEARCH("P",AI457)))</formula>
    </cfRule>
  </conditionalFormatting>
  <conditionalFormatting sqref="AI438:AI446">
    <cfRule type="containsText" dxfId="7704" priority="8798" operator="containsText" text="L">
      <formula>NOT(ISERROR(SEARCH("L",AI438)))</formula>
    </cfRule>
    <cfRule type="containsText" dxfId="7703" priority="8799" operator="containsText" text="A">
      <formula>NOT(ISERROR(SEARCH("A",AI438)))</formula>
    </cfRule>
    <cfRule type="containsText" dxfId="7702" priority="8800" operator="containsText" text="P">
      <formula>NOT(ISERROR(SEARCH("P",AI438)))</formula>
    </cfRule>
  </conditionalFormatting>
  <conditionalFormatting sqref="AG1016">
    <cfRule type="containsText" dxfId="7701" priority="8792" operator="containsText" text="L">
      <formula>NOT(ISERROR(SEARCH("L",AG1016)))</formula>
    </cfRule>
    <cfRule type="containsText" dxfId="7700" priority="8793" operator="containsText" text="A">
      <formula>NOT(ISERROR(SEARCH("A",AG1016)))</formula>
    </cfRule>
    <cfRule type="containsText" dxfId="7699" priority="8794" operator="containsText" text="P">
      <formula>NOT(ISERROR(SEARCH("P",AG1016)))</formula>
    </cfRule>
  </conditionalFormatting>
  <conditionalFormatting sqref="AG877:AG891">
    <cfRule type="containsText" dxfId="7698" priority="8783" operator="containsText" text="L">
      <formula>NOT(ISERROR(SEARCH("L",AG877)))</formula>
    </cfRule>
    <cfRule type="containsText" dxfId="7697" priority="8784" operator="containsText" text="A">
      <formula>NOT(ISERROR(SEARCH("A",AG877)))</formula>
    </cfRule>
    <cfRule type="containsText" dxfId="7696" priority="8785" operator="containsText" text="P">
      <formula>NOT(ISERROR(SEARCH("P",AG877)))</formula>
    </cfRule>
  </conditionalFormatting>
  <conditionalFormatting sqref="Z971:Z976">
    <cfRule type="containsText" dxfId="7695" priority="8777" operator="containsText" text="L">
      <formula>NOT(ISERROR(SEARCH("L",Z971)))</formula>
    </cfRule>
    <cfRule type="containsText" dxfId="7694" priority="8778" operator="containsText" text="A">
      <formula>NOT(ISERROR(SEARCH("A",Z971)))</formula>
    </cfRule>
    <cfRule type="containsText" dxfId="7693" priority="8779" operator="containsText" text="P">
      <formula>NOT(ISERROR(SEARCH("P",Z971)))</formula>
    </cfRule>
  </conditionalFormatting>
  <conditionalFormatting sqref="AG971:AG976">
    <cfRule type="containsText" dxfId="7692" priority="8771" operator="containsText" text="L">
      <formula>NOT(ISERROR(SEARCH("L",AG971)))</formula>
    </cfRule>
    <cfRule type="containsText" dxfId="7691" priority="8772" operator="containsText" text="A">
      <formula>NOT(ISERROR(SEARCH("A",AG971)))</formula>
    </cfRule>
    <cfRule type="containsText" dxfId="7690" priority="8773" operator="containsText" text="P">
      <formula>NOT(ISERROR(SEARCH("P",AG971)))</formula>
    </cfRule>
  </conditionalFormatting>
  <conditionalFormatting sqref="AI604 AI606:AI610 AI612">
    <cfRule type="containsText" dxfId="7689" priority="8753" operator="containsText" text="L">
      <formula>NOT(ISERROR(SEARCH("L",AI604)))</formula>
    </cfRule>
    <cfRule type="containsText" dxfId="7688" priority="8754" operator="containsText" text="A">
      <formula>NOT(ISERROR(SEARCH("A",AI604)))</formula>
    </cfRule>
    <cfRule type="containsText" dxfId="7687" priority="8755" operator="containsText" text="P">
      <formula>NOT(ISERROR(SEARCH("P",AI604)))</formula>
    </cfRule>
  </conditionalFormatting>
  <conditionalFormatting sqref="AI605">
    <cfRule type="containsText" dxfId="7686" priority="8750" operator="containsText" text="L">
      <formula>NOT(ISERROR(SEARCH("L",AI605)))</formula>
    </cfRule>
    <cfRule type="containsText" dxfId="7685" priority="8751" operator="containsText" text="A">
      <formula>NOT(ISERROR(SEARCH("A",AI605)))</formula>
    </cfRule>
    <cfRule type="containsText" dxfId="7684" priority="8752" operator="containsText" text="P">
      <formula>NOT(ISERROR(SEARCH("P",AI605)))</formula>
    </cfRule>
  </conditionalFormatting>
  <conditionalFormatting sqref="AI611">
    <cfRule type="containsText" dxfId="7683" priority="8747" operator="containsText" text="L">
      <formula>NOT(ISERROR(SEARCH("L",AI611)))</formula>
    </cfRule>
    <cfRule type="containsText" dxfId="7682" priority="8748" operator="containsText" text="A">
      <formula>NOT(ISERROR(SEARCH("A",AI611)))</formula>
    </cfRule>
    <cfRule type="containsText" dxfId="7681" priority="8749" operator="containsText" text="P">
      <formula>NOT(ISERROR(SEARCH("P",AI611)))</formula>
    </cfRule>
  </conditionalFormatting>
  <conditionalFormatting sqref="AI613">
    <cfRule type="containsText" dxfId="7680" priority="8744" operator="containsText" text="L">
      <formula>NOT(ISERROR(SEARCH("L",AI613)))</formula>
    </cfRule>
    <cfRule type="containsText" dxfId="7679" priority="8745" operator="containsText" text="A">
      <formula>NOT(ISERROR(SEARCH("A",AI613)))</formula>
    </cfRule>
    <cfRule type="containsText" dxfId="7678" priority="8746" operator="containsText" text="P">
      <formula>NOT(ISERROR(SEARCH("P",AI613)))</formula>
    </cfRule>
  </conditionalFormatting>
  <conditionalFormatting sqref="AI614">
    <cfRule type="containsText" dxfId="7677" priority="8741" operator="containsText" text="L">
      <formula>NOT(ISERROR(SEARCH("L",AI614)))</formula>
    </cfRule>
    <cfRule type="containsText" dxfId="7676" priority="8742" operator="containsText" text="A">
      <formula>NOT(ISERROR(SEARCH("A",AI614)))</formula>
    </cfRule>
    <cfRule type="containsText" dxfId="7675" priority="8743" operator="containsText" text="P">
      <formula>NOT(ISERROR(SEARCH("P",AI614)))</formula>
    </cfRule>
  </conditionalFormatting>
  <conditionalFormatting sqref="AI615">
    <cfRule type="containsText" dxfId="7674" priority="8738" operator="containsText" text="L">
      <formula>NOT(ISERROR(SEARCH("L",AI615)))</formula>
    </cfRule>
    <cfRule type="containsText" dxfId="7673" priority="8739" operator="containsText" text="A">
      <formula>NOT(ISERROR(SEARCH("A",AI615)))</formula>
    </cfRule>
    <cfRule type="containsText" dxfId="7672" priority="8740" operator="containsText" text="P">
      <formula>NOT(ISERROR(SEARCH("P",AI615)))</formula>
    </cfRule>
  </conditionalFormatting>
  <conditionalFormatting sqref="AI616">
    <cfRule type="containsText" dxfId="7671" priority="8735" operator="containsText" text="L">
      <formula>NOT(ISERROR(SEARCH("L",AI616)))</formula>
    </cfRule>
    <cfRule type="containsText" dxfId="7670" priority="8736" operator="containsText" text="A">
      <formula>NOT(ISERROR(SEARCH("A",AI616)))</formula>
    </cfRule>
    <cfRule type="containsText" dxfId="7669" priority="8737" operator="containsText" text="P">
      <formula>NOT(ISERROR(SEARCH("P",AI616)))</formula>
    </cfRule>
  </conditionalFormatting>
  <conditionalFormatting sqref="AI617">
    <cfRule type="containsText" dxfId="7668" priority="8732" operator="containsText" text="L">
      <formula>NOT(ISERROR(SEARCH("L",AI617)))</formula>
    </cfRule>
    <cfRule type="containsText" dxfId="7667" priority="8733" operator="containsText" text="A">
      <formula>NOT(ISERROR(SEARCH("A",AI617)))</formula>
    </cfRule>
    <cfRule type="containsText" dxfId="7666" priority="8734" operator="containsText" text="P">
      <formula>NOT(ISERROR(SEARCH("P",AI617)))</formula>
    </cfRule>
  </conditionalFormatting>
  <conditionalFormatting sqref="AI629">
    <cfRule type="containsText" dxfId="7665" priority="8702" operator="containsText" text="L">
      <formula>NOT(ISERROR(SEARCH("L",AI629)))</formula>
    </cfRule>
    <cfRule type="containsText" dxfId="7664" priority="8703" operator="containsText" text="A">
      <formula>NOT(ISERROR(SEARCH("A",AI629)))</formula>
    </cfRule>
    <cfRule type="containsText" dxfId="7663" priority="8704" operator="containsText" text="P">
      <formula>NOT(ISERROR(SEARCH("P",AI629)))</formula>
    </cfRule>
  </conditionalFormatting>
  <conditionalFormatting sqref="AI640">
    <cfRule type="containsText" dxfId="7662" priority="8699" operator="containsText" text="L">
      <formula>NOT(ISERROR(SEARCH("L",AI640)))</formula>
    </cfRule>
    <cfRule type="containsText" dxfId="7661" priority="8700" operator="containsText" text="A">
      <formula>NOT(ISERROR(SEARCH("A",AI640)))</formula>
    </cfRule>
    <cfRule type="containsText" dxfId="7660" priority="8701" operator="containsText" text="P">
      <formula>NOT(ISERROR(SEARCH("P",AI640)))</formula>
    </cfRule>
  </conditionalFormatting>
  <conditionalFormatting sqref="AI643">
    <cfRule type="containsText" dxfId="7659" priority="8696" operator="containsText" text="L">
      <formula>NOT(ISERROR(SEARCH("L",AI643)))</formula>
    </cfRule>
    <cfRule type="containsText" dxfId="7658" priority="8697" operator="containsText" text="A">
      <formula>NOT(ISERROR(SEARCH("A",AI643)))</formula>
    </cfRule>
    <cfRule type="containsText" dxfId="7657" priority="8698" operator="containsText" text="P">
      <formula>NOT(ISERROR(SEARCH("P",AI643)))</formula>
    </cfRule>
  </conditionalFormatting>
  <conditionalFormatting sqref="AI589">
    <cfRule type="containsText" dxfId="7656" priority="8672" operator="containsText" text="L">
      <formula>NOT(ISERROR(SEARCH("L",AI589)))</formula>
    </cfRule>
    <cfRule type="containsText" dxfId="7655" priority="8673" operator="containsText" text="A">
      <formula>NOT(ISERROR(SEARCH("A",AI589)))</formula>
    </cfRule>
    <cfRule type="containsText" dxfId="7654" priority="8674" operator="containsText" text="P">
      <formula>NOT(ISERROR(SEARCH("P",AI589)))</formula>
    </cfRule>
  </conditionalFormatting>
  <conditionalFormatting sqref="AI630 AI641:AI642 AI644">
    <cfRule type="containsText" dxfId="7653" priority="8708" operator="containsText" text="L">
      <formula>NOT(ISERROR(SEARCH("L",AI630)))</formula>
    </cfRule>
    <cfRule type="containsText" dxfId="7652" priority="8709" operator="containsText" text="A">
      <formula>NOT(ISERROR(SEARCH("A",AI630)))</formula>
    </cfRule>
    <cfRule type="containsText" dxfId="7651" priority="8710" operator="containsText" text="P">
      <formula>NOT(ISERROR(SEARCH("P",AI630)))</formula>
    </cfRule>
  </conditionalFormatting>
  <conditionalFormatting sqref="AI639">
    <cfRule type="containsText" dxfId="7650" priority="8693" operator="containsText" text="L">
      <formula>NOT(ISERROR(SEARCH("L",AI639)))</formula>
    </cfRule>
    <cfRule type="containsText" dxfId="7649" priority="8694" operator="containsText" text="A">
      <formula>NOT(ISERROR(SEARCH("A",AI639)))</formula>
    </cfRule>
    <cfRule type="containsText" dxfId="7648" priority="8695" operator="containsText" text="P">
      <formula>NOT(ISERROR(SEARCH("P",AI639)))</formula>
    </cfRule>
  </conditionalFormatting>
  <conditionalFormatting sqref="AI591">
    <cfRule type="containsText" dxfId="7647" priority="8666" operator="containsText" text="L">
      <formula>NOT(ISERROR(SEARCH("L",AI591)))</formula>
    </cfRule>
    <cfRule type="containsText" dxfId="7646" priority="8667" operator="containsText" text="A">
      <formula>NOT(ISERROR(SEARCH("A",AI591)))</formula>
    </cfRule>
    <cfRule type="containsText" dxfId="7645" priority="8668" operator="containsText" text="P">
      <formula>NOT(ISERROR(SEARCH("P",AI591)))</formula>
    </cfRule>
  </conditionalFormatting>
  <conditionalFormatting sqref="AI591">
    <cfRule type="containsText" dxfId="7644" priority="8663" operator="containsText" text="L">
      <formula>NOT(ISERROR(SEARCH("L",AI591)))</formula>
    </cfRule>
    <cfRule type="containsText" dxfId="7643" priority="8664" operator="containsText" text="A">
      <formula>NOT(ISERROR(SEARCH("A",AI591)))</formula>
    </cfRule>
    <cfRule type="containsText" dxfId="7642" priority="8665" operator="containsText" text="P">
      <formula>NOT(ISERROR(SEARCH("P",AI591)))</formula>
    </cfRule>
  </conditionalFormatting>
  <conditionalFormatting sqref="AI590 AI592:AI596 AI598:AI602">
    <cfRule type="containsText" dxfId="7641" priority="8678" operator="containsText" text="L">
      <formula>NOT(ISERROR(SEARCH("L",AI590)))</formula>
    </cfRule>
    <cfRule type="containsText" dxfId="7640" priority="8679" operator="containsText" text="A">
      <formula>NOT(ISERROR(SEARCH("A",AI590)))</formula>
    </cfRule>
    <cfRule type="containsText" dxfId="7639" priority="8680" operator="containsText" text="P">
      <formula>NOT(ISERROR(SEARCH("P",AI590)))</formula>
    </cfRule>
  </conditionalFormatting>
  <conditionalFormatting sqref="AI589">
    <cfRule type="containsText" dxfId="7638" priority="8675" operator="containsText" text="L">
      <formula>NOT(ISERROR(SEARCH("L",AI589)))</formula>
    </cfRule>
    <cfRule type="containsText" dxfId="7637" priority="8676" operator="containsText" text="A">
      <formula>NOT(ISERROR(SEARCH("A",AI589)))</formula>
    </cfRule>
    <cfRule type="containsText" dxfId="7636" priority="8677" operator="containsText" text="P">
      <formula>NOT(ISERROR(SEARCH("P",AI589)))</formula>
    </cfRule>
  </conditionalFormatting>
  <conditionalFormatting sqref="AI589">
    <cfRule type="containsText" dxfId="7635" priority="8669" operator="containsText" text="L">
      <formula>NOT(ISERROR(SEARCH("L",AI589)))</formula>
    </cfRule>
    <cfRule type="containsText" dxfId="7634" priority="8670" operator="containsText" text="A">
      <formula>NOT(ISERROR(SEARCH("A",AI589)))</formula>
    </cfRule>
    <cfRule type="containsText" dxfId="7633" priority="8671" operator="containsText" text="P">
      <formula>NOT(ISERROR(SEARCH("P",AI589)))</formula>
    </cfRule>
  </conditionalFormatting>
  <conditionalFormatting sqref="AI591">
    <cfRule type="containsText" dxfId="7632" priority="8660" operator="containsText" text="L">
      <formula>NOT(ISERROR(SEARCH("L",AI591)))</formula>
    </cfRule>
    <cfRule type="containsText" dxfId="7631" priority="8661" operator="containsText" text="A">
      <formula>NOT(ISERROR(SEARCH("A",AI591)))</formula>
    </cfRule>
    <cfRule type="containsText" dxfId="7630" priority="8662" operator="containsText" text="P">
      <formula>NOT(ISERROR(SEARCH("P",AI591)))</formula>
    </cfRule>
  </conditionalFormatting>
  <conditionalFormatting sqref="AI597">
    <cfRule type="containsText" dxfId="7629" priority="8648" operator="containsText" text="L">
      <formula>NOT(ISERROR(SEARCH("L",AI597)))</formula>
    </cfRule>
    <cfRule type="containsText" dxfId="7628" priority="8649" operator="containsText" text="A">
      <formula>NOT(ISERROR(SEARCH("A",AI597)))</formula>
    </cfRule>
    <cfRule type="containsText" dxfId="7627" priority="8650" operator="containsText" text="P">
      <formula>NOT(ISERROR(SEARCH("P",AI597)))</formula>
    </cfRule>
  </conditionalFormatting>
  <conditionalFormatting sqref="AI597">
    <cfRule type="containsText" dxfId="7626" priority="8645" operator="containsText" text="L">
      <formula>NOT(ISERROR(SEARCH("L",AI597)))</formula>
    </cfRule>
    <cfRule type="containsText" dxfId="7625" priority="8646" operator="containsText" text="A">
      <formula>NOT(ISERROR(SEARCH("A",AI597)))</formula>
    </cfRule>
    <cfRule type="containsText" dxfId="7624" priority="8647" operator="containsText" text="P">
      <formula>NOT(ISERROR(SEARCH("P",AI597)))</formula>
    </cfRule>
  </conditionalFormatting>
  <conditionalFormatting sqref="AI597">
    <cfRule type="containsText" dxfId="7623" priority="8642" operator="containsText" text="L">
      <formula>NOT(ISERROR(SEARCH("L",AI597)))</formula>
    </cfRule>
    <cfRule type="containsText" dxfId="7622" priority="8643" operator="containsText" text="A">
      <formula>NOT(ISERROR(SEARCH("A",AI597)))</formula>
    </cfRule>
    <cfRule type="containsText" dxfId="7621" priority="8644" operator="containsText" text="P">
      <formula>NOT(ISERROR(SEARCH("P",AI597)))</formula>
    </cfRule>
  </conditionalFormatting>
  <conditionalFormatting sqref="AI603">
    <cfRule type="containsText" dxfId="7620" priority="8639" operator="containsText" text="L">
      <formula>NOT(ISERROR(SEARCH("L",AI603)))</formula>
    </cfRule>
    <cfRule type="containsText" dxfId="7619" priority="8640" operator="containsText" text="A">
      <formula>NOT(ISERROR(SEARCH("A",AI603)))</formula>
    </cfRule>
    <cfRule type="containsText" dxfId="7618" priority="8641" operator="containsText" text="P">
      <formula>NOT(ISERROR(SEARCH("P",AI603)))</formula>
    </cfRule>
  </conditionalFormatting>
  <conditionalFormatting sqref="AI603">
    <cfRule type="containsText" dxfId="7617" priority="8636" operator="containsText" text="L">
      <formula>NOT(ISERROR(SEARCH("L",AI603)))</formula>
    </cfRule>
    <cfRule type="containsText" dxfId="7616" priority="8637" operator="containsText" text="A">
      <formula>NOT(ISERROR(SEARCH("A",AI603)))</formula>
    </cfRule>
    <cfRule type="containsText" dxfId="7615" priority="8638" operator="containsText" text="P">
      <formula>NOT(ISERROR(SEARCH("P",AI603)))</formula>
    </cfRule>
  </conditionalFormatting>
  <conditionalFormatting sqref="AI603">
    <cfRule type="containsText" dxfId="7614" priority="8633" operator="containsText" text="L">
      <formula>NOT(ISERROR(SEARCH("L",AI603)))</formula>
    </cfRule>
    <cfRule type="containsText" dxfId="7613" priority="8634" operator="containsText" text="A">
      <formula>NOT(ISERROR(SEARCH("A",AI603)))</formula>
    </cfRule>
    <cfRule type="containsText" dxfId="7612" priority="8635" operator="containsText" text="P">
      <formula>NOT(ISERROR(SEARCH("P",AI603)))</formula>
    </cfRule>
  </conditionalFormatting>
  <conditionalFormatting sqref="AH385 AH393:AH395 AH388:AH391">
    <cfRule type="containsText" dxfId="7611" priority="8621" operator="containsText" text="L">
      <formula>NOT(ISERROR(SEARCH("L",AH385)))</formula>
    </cfRule>
    <cfRule type="containsText" dxfId="7610" priority="8622" operator="containsText" text="A">
      <formula>NOT(ISERROR(SEARCH("A",AH385)))</formula>
    </cfRule>
    <cfRule type="containsText" dxfId="7609" priority="8623" operator="containsText" text="P">
      <formula>NOT(ISERROR(SEARCH("P",AH385)))</formula>
    </cfRule>
  </conditionalFormatting>
  <conditionalFormatting sqref="AH392">
    <cfRule type="containsText" dxfId="7608" priority="8618" operator="containsText" text="L">
      <formula>NOT(ISERROR(SEARCH("L",AH392)))</formula>
    </cfRule>
    <cfRule type="containsText" dxfId="7607" priority="8619" operator="containsText" text="A">
      <formula>NOT(ISERROR(SEARCH("A",AH392)))</formula>
    </cfRule>
    <cfRule type="containsText" dxfId="7606" priority="8620" operator="containsText" text="P">
      <formula>NOT(ISERROR(SEARCH("P",AH392)))</formula>
    </cfRule>
  </conditionalFormatting>
  <conditionalFormatting sqref="AH396">
    <cfRule type="containsText" dxfId="7605" priority="8612" operator="containsText" text="L">
      <formula>NOT(ISERROR(SEARCH("L",AH396)))</formula>
    </cfRule>
    <cfRule type="containsText" dxfId="7604" priority="8613" operator="containsText" text="A">
      <formula>NOT(ISERROR(SEARCH("A",AH396)))</formula>
    </cfRule>
    <cfRule type="containsText" dxfId="7603" priority="8614" operator="containsText" text="P">
      <formula>NOT(ISERROR(SEARCH("P",AH396)))</formula>
    </cfRule>
  </conditionalFormatting>
  <conditionalFormatting sqref="AH364:AH366 AH368">
    <cfRule type="containsText" dxfId="7602" priority="8573" operator="containsText" text="L">
      <formula>NOT(ISERROR(SEARCH("L",AH364)))</formula>
    </cfRule>
    <cfRule type="containsText" dxfId="7601" priority="8574" operator="containsText" text="A">
      <formula>NOT(ISERROR(SEARCH("A",AH364)))</formula>
    </cfRule>
    <cfRule type="containsText" dxfId="7600" priority="8575" operator="containsText" text="P">
      <formula>NOT(ISERROR(SEARCH("P",AH364)))</formula>
    </cfRule>
  </conditionalFormatting>
  <conditionalFormatting sqref="AH362">
    <cfRule type="containsText" dxfId="7599" priority="8570" operator="containsText" text="L">
      <formula>NOT(ISERROR(SEARCH("L",AH362)))</formula>
    </cfRule>
    <cfRule type="containsText" dxfId="7598" priority="8571" operator="containsText" text="A">
      <formula>NOT(ISERROR(SEARCH("A",AH362)))</formula>
    </cfRule>
    <cfRule type="containsText" dxfId="7597" priority="8572" operator="containsText" text="P">
      <formula>NOT(ISERROR(SEARCH("P",AH362)))</formula>
    </cfRule>
  </conditionalFormatting>
  <conditionalFormatting sqref="AH362">
    <cfRule type="containsText" dxfId="7596" priority="8567" operator="containsText" text="L">
      <formula>NOT(ISERROR(SEARCH("L",AH362)))</formula>
    </cfRule>
    <cfRule type="containsText" dxfId="7595" priority="8568" operator="containsText" text="A">
      <formula>NOT(ISERROR(SEARCH("A",AH362)))</formula>
    </cfRule>
    <cfRule type="containsText" dxfId="7594" priority="8569" operator="containsText" text="P">
      <formula>NOT(ISERROR(SEARCH("P",AH362)))</formula>
    </cfRule>
  </conditionalFormatting>
  <conditionalFormatting sqref="AH363">
    <cfRule type="containsText" dxfId="7593" priority="8564" operator="containsText" text="L">
      <formula>NOT(ISERROR(SEARCH("L",AH363)))</formula>
    </cfRule>
    <cfRule type="containsText" dxfId="7592" priority="8565" operator="containsText" text="A">
      <formula>NOT(ISERROR(SEARCH("A",AH363)))</formula>
    </cfRule>
    <cfRule type="containsText" dxfId="7591" priority="8566" operator="containsText" text="P">
      <formula>NOT(ISERROR(SEARCH("P",AH363)))</formula>
    </cfRule>
  </conditionalFormatting>
  <conditionalFormatting sqref="AH363">
    <cfRule type="containsText" dxfId="7590" priority="8561" operator="containsText" text="L">
      <formula>NOT(ISERROR(SEARCH("L",AH363)))</formula>
    </cfRule>
    <cfRule type="containsText" dxfId="7589" priority="8562" operator="containsText" text="A">
      <formula>NOT(ISERROR(SEARCH("A",AH363)))</formula>
    </cfRule>
    <cfRule type="containsText" dxfId="7588" priority="8563" operator="containsText" text="P">
      <formula>NOT(ISERROR(SEARCH("P",AH363)))</formula>
    </cfRule>
  </conditionalFormatting>
  <conditionalFormatting sqref="AH367">
    <cfRule type="containsText" dxfId="7587" priority="8552" operator="containsText" text="L">
      <formula>NOT(ISERROR(SEARCH("L",AH367)))</formula>
    </cfRule>
    <cfRule type="containsText" dxfId="7586" priority="8553" operator="containsText" text="A">
      <formula>NOT(ISERROR(SEARCH("A",AH367)))</formula>
    </cfRule>
    <cfRule type="containsText" dxfId="7585" priority="8554" operator="containsText" text="P">
      <formula>NOT(ISERROR(SEARCH("P",AH367)))</formula>
    </cfRule>
  </conditionalFormatting>
  <conditionalFormatting sqref="AH367">
    <cfRule type="containsText" dxfId="7584" priority="8549" operator="containsText" text="L">
      <formula>NOT(ISERROR(SEARCH("L",AH367)))</formula>
    </cfRule>
    <cfRule type="containsText" dxfId="7583" priority="8550" operator="containsText" text="A">
      <formula>NOT(ISERROR(SEARCH("A",AH367)))</formula>
    </cfRule>
    <cfRule type="containsText" dxfId="7582" priority="8551" operator="containsText" text="P">
      <formula>NOT(ISERROR(SEARCH("P",AH367)))</formula>
    </cfRule>
  </conditionalFormatting>
  <conditionalFormatting sqref="AH369">
    <cfRule type="containsText" dxfId="7581" priority="8546" operator="containsText" text="L">
      <formula>NOT(ISERROR(SEARCH("L",AH369)))</formula>
    </cfRule>
    <cfRule type="containsText" dxfId="7580" priority="8547" operator="containsText" text="A">
      <formula>NOT(ISERROR(SEARCH("A",AH369)))</formula>
    </cfRule>
    <cfRule type="containsText" dxfId="7579" priority="8548" operator="containsText" text="P">
      <formula>NOT(ISERROR(SEARCH("P",AH369)))</formula>
    </cfRule>
  </conditionalFormatting>
  <conditionalFormatting sqref="AH369">
    <cfRule type="containsText" dxfId="7578" priority="8543" operator="containsText" text="L">
      <formula>NOT(ISERROR(SEARCH("L",AH369)))</formula>
    </cfRule>
    <cfRule type="containsText" dxfId="7577" priority="8544" operator="containsText" text="A">
      <formula>NOT(ISERROR(SEARCH("A",AH369)))</formula>
    </cfRule>
    <cfRule type="containsText" dxfId="7576" priority="8545" operator="containsText" text="P">
      <formula>NOT(ISERROR(SEARCH("P",AH369)))</formula>
    </cfRule>
  </conditionalFormatting>
  <conditionalFormatting sqref="AH370">
    <cfRule type="containsText" dxfId="7575" priority="8540" operator="containsText" text="L">
      <formula>NOT(ISERROR(SEARCH("L",AH370)))</formula>
    </cfRule>
    <cfRule type="containsText" dxfId="7574" priority="8541" operator="containsText" text="A">
      <formula>NOT(ISERROR(SEARCH("A",AH370)))</formula>
    </cfRule>
    <cfRule type="containsText" dxfId="7573" priority="8542" operator="containsText" text="P">
      <formula>NOT(ISERROR(SEARCH("P",AH370)))</formula>
    </cfRule>
  </conditionalFormatting>
  <conditionalFormatting sqref="AH370">
    <cfRule type="containsText" dxfId="7572" priority="8537" operator="containsText" text="L">
      <formula>NOT(ISERROR(SEARCH("L",AH370)))</formula>
    </cfRule>
    <cfRule type="containsText" dxfId="7571" priority="8538" operator="containsText" text="A">
      <formula>NOT(ISERROR(SEARCH("A",AH370)))</formula>
    </cfRule>
    <cfRule type="containsText" dxfId="7570" priority="8539" operator="containsText" text="P">
      <formula>NOT(ISERROR(SEARCH("P",AH370)))</formula>
    </cfRule>
  </conditionalFormatting>
  <conditionalFormatting sqref="AJ144:AJ153">
    <cfRule type="containsText" dxfId="7569" priority="8516" operator="containsText" text="L">
      <formula>NOT(ISERROR(SEARCH("L",AJ144)))</formula>
    </cfRule>
    <cfRule type="containsText" dxfId="7568" priority="8517" operator="containsText" text="A">
      <formula>NOT(ISERROR(SEARCH("A",AJ144)))</formula>
    </cfRule>
    <cfRule type="containsText" dxfId="7567" priority="8518" operator="containsText" text="P">
      <formula>NOT(ISERROR(SEARCH("P",AJ144)))</formula>
    </cfRule>
  </conditionalFormatting>
  <conditionalFormatting sqref="AI495">
    <cfRule type="containsText" dxfId="7566" priority="8501" operator="containsText" text="L">
      <formula>NOT(ISERROR(SEARCH("L",AI495)))</formula>
    </cfRule>
    <cfRule type="containsText" dxfId="7565" priority="8502" operator="containsText" text="A">
      <formula>NOT(ISERROR(SEARCH("A",AI495)))</formula>
    </cfRule>
    <cfRule type="containsText" dxfId="7564" priority="8503" operator="containsText" text="P">
      <formula>NOT(ISERROR(SEARCH("P",AI495)))</formula>
    </cfRule>
  </conditionalFormatting>
  <conditionalFormatting sqref="AJ98:AJ102">
    <cfRule type="containsText" dxfId="7563" priority="8507" operator="containsText" text="L">
      <formula>NOT(ISERROR(SEARCH("L",AJ98)))</formula>
    </cfRule>
    <cfRule type="containsText" dxfId="7562" priority="8508" operator="containsText" text="A">
      <formula>NOT(ISERROR(SEARCH("A",AJ98)))</formula>
    </cfRule>
    <cfRule type="containsText" dxfId="7561" priority="8509" operator="containsText" text="P">
      <formula>NOT(ISERROR(SEARCH("P",AJ98)))</formula>
    </cfRule>
  </conditionalFormatting>
  <conditionalFormatting sqref="AD736:AD737">
    <cfRule type="containsText" dxfId="7560" priority="8495" operator="containsText" text="L">
      <formula>NOT(ISERROR(SEARCH("L",AD736)))</formula>
    </cfRule>
    <cfRule type="containsText" dxfId="7559" priority="8496" operator="containsText" text="A">
      <formula>NOT(ISERROR(SEARCH("A",AD736)))</formula>
    </cfRule>
    <cfRule type="containsText" dxfId="7558" priority="8497" operator="containsText" text="P">
      <formula>NOT(ISERROR(SEARCH("P",AD736)))</formula>
    </cfRule>
  </conditionalFormatting>
  <conditionalFormatting sqref="AD767:AD771">
    <cfRule type="containsText" dxfId="7557" priority="8489" operator="containsText" text="L">
      <formula>NOT(ISERROR(SEARCH("L",AD767)))</formula>
    </cfRule>
    <cfRule type="containsText" dxfId="7556" priority="8490" operator="containsText" text="A">
      <formula>NOT(ISERROR(SEARCH("A",AD767)))</formula>
    </cfRule>
    <cfRule type="containsText" dxfId="7555" priority="8491" operator="containsText" text="P">
      <formula>NOT(ISERROR(SEARCH("P",AD767)))</formula>
    </cfRule>
  </conditionalFormatting>
  <conditionalFormatting sqref="AK167">
    <cfRule type="containsText" dxfId="7554" priority="8483" operator="containsText" text="L">
      <formula>NOT(ISERROR(SEARCH("L",AK167)))</formula>
    </cfRule>
    <cfRule type="containsText" dxfId="7553" priority="8484" operator="containsText" text="A">
      <formula>NOT(ISERROR(SEARCH("A",AK167)))</formula>
    </cfRule>
    <cfRule type="containsText" dxfId="7552" priority="8485" operator="containsText" text="P">
      <formula>NOT(ISERROR(SEARCH("P",AK167)))</formula>
    </cfRule>
  </conditionalFormatting>
  <conditionalFormatting sqref="AK100 AK103:AK111">
    <cfRule type="containsText" dxfId="7551" priority="8480" operator="containsText" text="L">
      <formula>NOT(ISERROR(SEARCH("L",AK100)))</formula>
    </cfRule>
    <cfRule type="containsText" dxfId="7550" priority="8481" operator="containsText" text="A">
      <formula>NOT(ISERROR(SEARCH("A",AK100)))</formula>
    </cfRule>
    <cfRule type="containsText" dxfId="7549" priority="8482" operator="containsText" text="P">
      <formula>NOT(ISERROR(SEARCH("P",AK100)))</formula>
    </cfRule>
  </conditionalFormatting>
  <conditionalFormatting sqref="AK141">
    <cfRule type="containsText" dxfId="7548" priority="8477" operator="containsText" text="L">
      <formula>NOT(ISERROR(SEARCH("L",AK141)))</formula>
    </cfRule>
    <cfRule type="containsText" dxfId="7547" priority="8478" operator="containsText" text="A">
      <formula>NOT(ISERROR(SEARCH("A",AK141)))</formula>
    </cfRule>
    <cfRule type="containsText" dxfId="7546" priority="8479" operator="containsText" text="P">
      <formula>NOT(ISERROR(SEARCH("P",AK141)))</formula>
    </cfRule>
  </conditionalFormatting>
  <conditionalFormatting sqref="AK248:AK263">
    <cfRule type="containsText" dxfId="7545" priority="8468" operator="containsText" text="L">
      <formula>NOT(ISERROR(SEARCH("L",AK248)))</formula>
    </cfRule>
    <cfRule type="containsText" dxfId="7544" priority="8469" operator="containsText" text="A">
      <formula>NOT(ISERROR(SEARCH("A",AK248)))</formula>
    </cfRule>
    <cfRule type="containsText" dxfId="7543" priority="8470" operator="containsText" text="P">
      <formula>NOT(ISERROR(SEARCH("P",AK248)))</formula>
    </cfRule>
  </conditionalFormatting>
  <conditionalFormatting sqref="AK242:AK243 AK245:AK250">
    <cfRule type="containsText" dxfId="7542" priority="8459" operator="containsText" text="L">
      <formula>NOT(ISERROR(SEARCH("L",AK242)))</formula>
    </cfRule>
    <cfRule type="containsText" dxfId="7541" priority="8460" operator="containsText" text="A">
      <formula>NOT(ISERROR(SEARCH("A",AK242)))</formula>
    </cfRule>
    <cfRule type="containsText" dxfId="7540" priority="8461" operator="containsText" text="P">
      <formula>NOT(ISERROR(SEARCH("P",AK242)))</formula>
    </cfRule>
  </conditionalFormatting>
  <conditionalFormatting sqref="AK67:AK70">
    <cfRule type="containsText" dxfId="7539" priority="8456" operator="containsText" text="L">
      <formula>NOT(ISERROR(SEARCH("L",AK67)))</formula>
    </cfRule>
    <cfRule type="containsText" dxfId="7538" priority="8457" operator="containsText" text="A">
      <formula>NOT(ISERROR(SEARCH("A",AK67)))</formula>
    </cfRule>
    <cfRule type="containsText" dxfId="7537" priority="8458" operator="containsText" text="P">
      <formula>NOT(ISERROR(SEARCH("P",AK67)))</formula>
    </cfRule>
  </conditionalFormatting>
  <conditionalFormatting sqref="AJ778:AJ784">
    <cfRule type="containsText" dxfId="7536" priority="8453" operator="containsText" text="L">
      <formula>NOT(ISERROR(SEARCH("L",AJ778)))</formula>
    </cfRule>
    <cfRule type="containsText" dxfId="7535" priority="8454" operator="containsText" text="A">
      <formula>NOT(ISERROR(SEARCH("A",AJ778)))</formula>
    </cfRule>
    <cfRule type="containsText" dxfId="7534" priority="8455" operator="containsText" text="P">
      <formula>NOT(ISERROR(SEARCH("P",AJ778)))</formula>
    </cfRule>
  </conditionalFormatting>
  <conditionalFormatting sqref="AD830:AD832">
    <cfRule type="containsText" dxfId="7533" priority="8444" operator="containsText" text="L">
      <formula>NOT(ISERROR(SEARCH("L",AD830)))</formula>
    </cfRule>
    <cfRule type="containsText" dxfId="7532" priority="8445" operator="containsText" text="A">
      <formula>NOT(ISERROR(SEARCH("A",AD830)))</formula>
    </cfRule>
    <cfRule type="containsText" dxfId="7531" priority="8446" operator="containsText" text="P">
      <formula>NOT(ISERROR(SEARCH("P",AD830)))</formula>
    </cfRule>
  </conditionalFormatting>
  <conditionalFormatting sqref="AJ576:AJ584">
    <cfRule type="containsText" dxfId="7530" priority="8441" operator="containsText" text="L">
      <formula>NOT(ISERROR(SEARCH("L",AJ576)))</formula>
    </cfRule>
    <cfRule type="containsText" dxfId="7529" priority="8442" operator="containsText" text="A">
      <formula>NOT(ISERROR(SEARCH("A",AJ576)))</formula>
    </cfRule>
    <cfRule type="containsText" dxfId="7528" priority="8443" operator="containsText" text="P">
      <formula>NOT(ISERROR(SEARCH("P",AJ576)))</formula>
    </cfRule>
  </conditionalFormatting>
  <conditionalFormatting sqref="AJ550:AJ554">
    <cfRule type="containsText" dxfId="7527" priority="8438" operator="containsText" text="L">
      <formula>NOT(ISERROR(SEARCH("L",AJ550)))</formula>
    </cfRule>
    <cfRule type="containsText" dxfId="7526" priority="8439" operator="containsText" text="A">
      <formula>NOT(ISERROR(SEARCH("A",AJ550)))</formula>
    </cfRule>
    <cfRule type="containsText" dxfId="7525" priority="8440" operator="containsText" text="P">
      <formula>NOT(ISERROR(SEARCH("P",AJ550)))</formula>
    </cfRule>
  </conditionalFormatting>
  <conditionalFormatting sqref="AJ892:AJ914">
    <cfRule type="containsText" dxfId="7524" priority="8431" operator="containsText" text="L">
      <formula>NOT(ISERROR(SEARCH("L",AJ892)))</formula>
    </cfRule>
    <cfRule type="containsText" dxfId="7523" priority="8432" operator="containsText" text="A">
      <formula>NOT(ISERROR(SEARCH("A",AJ892)))</formula>
    </cfRule>
    <cfRule type="containsText" dxfId="7522" priority="8433" operator="containsText" text="P">
      <formula>NOT(ISERROR(SEARCH("P",AJ892)))</formula>
    </cfRule>
  </conditionalFormatting>
  <conditionalFormatting sqref="AD787">
    <cfRule type="containsText" dxfId="7521" priority="8416" operator="containsText" text="L">
      <formula>NOT(ISERROR(SEARCH("L",AD787)))</formula>
    </cfRule>
    <cfRule type="containsText" dxfId="7520" priority="8417" operator="containsText" text="A">
      <formula>NOT(ISERROR(SEARCH("A",AD787)))</formula>
    </cfRule>
    <cfRule type="containsText" dxfId="7519" priority="8418" operator="containsText" text="P">
      <formula>NOT(ISERROR(SEARCH("P",AD787)))</formula>
    </cfRule>
  </conditionalFormatting>
  <conditionalFormatting sqref="AD625:AD627">
    <cfRule type="containsText" dxfId="7518" priority="8413" operator="containsText" text="L">
      <formula>NOT(ISERROR(SEARCH("L",AD625)))</formula>
    </cfRule>
    <cfRule type="containsText" dxfId="7517" priority="8414" operator="containsText" text="A">
      <formula>NOT(ISERROR(SEARCH("A",AD625)))</formula>
    </cfRule>
    <cfRule type="containsText" dxfId="7516" priority="8415" operator="containsText" text="P">
      <formula>NOT(ISERROR(SEARCH("P",AD625)))</formula>
    </cfRule>
  </conditionalFormatting>
  <conditionalFormatting sqref="AJ362 AJ365:AJ366 AJ368">
    <cfRule type="containsText" dxfId="7515" priority="8398" operator="containsText" text="L">
      <formula>NOT(ISERROR(SEARCH("L",AJ362)))</formula>
    </cfRule>
    <cfRule type="containsText" dxfId="7514" priority="8399" operator="containsText" text="A">
      <formula>NOT(ISERROR(SEARCH("A",AJ362)))</formula>
    </cfRule>
    <cfRule type="containsText" dxfId="7513" priority="8400" operator="containsText" text="P">
      <formula>NOT(ISERROR(SEARCH("P",AJ362)))</formula>
    </cfRule>
  </conditionalFormatting>
  <conditionalFormatting sqref="AD551">
    <cfRule type="containsText" dxfId="7512" priority="8401" operator="containsText" text="L">
      <formula>NOT(ISERROR(SEARCH("L",AD551)))</formula>
    </cfRule>
    <cfRule type="containsText" dxfId="7511" priority="8402" operator="containsText" text="A">
      <formula>NOT(ISERROR(SEARCH("A",AD551)))</formula>
    </cfRule>
    <cfRule type="containsText" dxfId="7510" priority="8403" operator="containsText" text="P">
      <formula>NOT(ISERROR(SEARCH("P",AD551)))</formula>
    </cfRule>
  </conditionalFormatting>
  <conditionalFormatting sqref="AJ362 AJ365:AJ366 AJ368">
    <cfRule type="containsText" dxfId="7509" priority="8395" operator="containsText" text="L">
      <formula>NOT(ISERROR(SEARCH("L",AJ362)))</formula>
    </cfRule>
    <cfRule type="containsText" dxfId="7508" priority="8396" operator="containsText" text="A">
      <formula>NOT(ISERROR(SEARCH("A",AJ362)))</formula>
    </cfRule>
    <cfRule type="containsText" dxfId="7507" priority="8397" operator="containsText" text="P">
      <formula>NOT(ISERROR(SEARCH("P",AJ362)))</formula>
    </cfRule>
  </conditionalFormatting>
  <conditionalFormatting sqref="AJ363">
    <cfRule type="containsText" dxfId="7506" priority="8392" operator="containsText" text="L">
      <formula>NOT(ISERROR(SEARCH("L",AJ363)))</formula>
    </cfRule>
    <cfRule type="containsText" dxfId="7505" priority="8393" operator="containsText" text="A">
      <formula>NOT(ISERROR(SEARCH("A",AJ363)))</formula>
    </cfRule>
    <cfRule type="containsText" dxfId="7504" priority="8394" operator="containsText" text="P">
      <formula>NOT(ISERROR(SEARCH("P",AJ363)))</formula>
    </cfRule>
  </conditionalFormatting>
  <conditionalFormatting sqref="AJ363">
    <cfRule type="containsText" dxfId="7503" priority="8389" operator="containsText" text="L">
      <formula>NOT(ISERROR(SEARCH("L",AJ363)))</formula>
    </cfRule>
    <cfRule type="containsText" dxfId="7502" priority="8390" operator="containsText" text="A">
      <formula>NOT(ISERROR(SEARCH("A",AJ363)))</formula>
    </cfRule>
    <cfRule type="containsText" dxfId="7501" priority="8391" operator="containsText" text="P">
      <formula>NOT(ISERROR(SEARCH("P",AJ363)))</formula>
    </cfRule>
  </conditionalFormatting>
  <conditionalFormatting sqref="AJ364">
    <cfRule type="containsText" dxfId="7500" priority="8386" operator="containsText" text="L">
      <formula>NOT(ISERROR(SEARCH("L",AJ364)))</formula>
    </cfRule>
    <cfRule type="containsText" dxfId="7499" priority="8387" operator="containsText" text="A">
      <formula>NOT(ISERROR(SEARCH("A",AJ364)))</formula>
    </cfRule>
    <cfRule type="containsText" dxfId="7498" priority="8388" operator="containsText" text="P">
      <formula>NOT(ISERROR(SEARCH("P",AJ364)))</formula>
    </cfRule>
  </conditionalFormatting>
  <conditionalFormatting sqref="AJ364">
    <cfRule type="containsText" dxfId="7497" priority="8383" operator="containsText" text="L">
      <formula>NOT(ISERROR(SEARCH("L",AJ364)))</formula>
    </cfRule>
    <cfRule type="containsText" dxfId="7496" priority="8384" operator="containsText" text="A">
      <formula>NOT(ISERROR(SEARCH("A",AJ364)))</formula>
    </cfRule>
    <cfRule type="containsText" dxfId="7495" priority="8385" operator="containsText" text="P">
      <formula>NOT(ISERROR(SEARCH("P",AJ364)))</formula>
    </cfRule>
  </conditionalFormatting>
  <conditionalFormatting sqref="AJ367">
    <cfRule type="containsText" dxfId="7494" priority="8380" operator="containsText" text="L">
      <formula>NOT(ISERROR(SEARCH("L",AJ367)))</formula>
    </cfRule>
    <cfRule type="containsText" dxfId="7493" priority="8381" operator="containsText" text="A">
      <formula>NOT(ISERROR(SEARCH("A",AJ367)))</formula>
    </cfRule>
    <cfRule type="containsText" dxfId="7492" priority="8382" operator="containsText" text="P">
      <formula>NOT(ISERROR(SEARCH("P",AJ367)))</formula>
    </cfRule>
  </conditionalFormatting>
  <conditionalFormatting sqref="AJ367">
    <cfRule type="containsText" dxfId="7491" priority="8377" operator="containsText" text="L">
      <formula>NOT(ISERROR(SEARCH("L",AJ367)))</formula>
    </cfRule>
    <cfRule type="containsText" dxfId="7490" priority="8378" operator="containsText" text="A">
      <formula>NOT(ISERROR(SEARCH("A",AJ367)))</formula>
    </cfRule>
    <cfRule type="containsText" dxfId="7489" priority="8379" operator="containsText" text="P">
      <formula>NOT(ISERROR(SEARCH("P",AJ367)))</formula>
    </cfRule>
  </conditionalFormatting>
  <conditionalFormatting sqref="AJ369">
    <cfRule type="containsText" dxfId="7488" priority="8374" operator="containsText" text="L">
      <formula>NOT(ISERROR(SEARCH("L",AJ369)))</formula>
    </cfRule>
    <cfRule type="containsText" dxfId="7487" priority="8375" operator="containsText" text="A">
      <formula>NOT(ISERROR(SEARCH("A",AJ369)))</formula>
    </cfRule>
    <cfRule type="containsText" dxfId="7486" priority="8376" operator="containsText" text="P">
      <formula>NOT(ISERROR(SEARCH("P",AJ369)))</formula>
    </cfRule>
  </conditionalFormatting>
  <conditionalFormatting sqref="AJ369">
    <cfRule type="containsText" dxfId="7485" priority="8371" operator="containsText" text="L">
      <formula>NOT(ISERROR(SEARCH("L",AJ369)))</formula>
    </cfRule>
    <cfRule type="containsText" dxfId="7484" priority="8372" operator="containsText" text="A">
      <formula>NOT(ISERROR(SEARCH("A",AJ369)))</formula>
    </cfRule>
    <cfRule type="containsText" dxfId="7483" priority="8373" operator="containsText" text="P">
      <formula>NOT(ISERROR(SEARCH("P",AJ369)))</formula>
    </cfRule>
  </conditionalFormatting>
  <conditionalFormatting sqref="AJ370">
    <cfRule type="containsText" dxfId="7482" priority="8368" operator="containsText" text="L">
      <formula>NOT(ISERROR(SEARCH("L",AJ370)))</formula>
    </cfRule>
    <cfRule type="containsText" dxfId="7481" priority="8369" operator="containsText" text="A">
      <formula>NOT(ISERROR(SEARCH("A",AJ370)))</formula>
    </cfRule>
    <cfRule type="containsText" dxfId="7480" priority="8370" operator="containsText" text="P">
      <formula>NOT(ISERROR(SEARCH("P",AJ370)))</formula>
    </cfRule>
  </conditionalFormatting>
  <conditionalFormatting sqref="AJ370">
    <cfRule type="containsText" dxfId="7479" priority="8365" operator="containsText" text="L">
      <formula>NOT(ISERROR(SEARCH("L",AJ370)))</formula>
    </cfRule>
    <cfRule type="containsText" dxfId="7478" priority="8366" operator="containsText" text="A">
      <formula>NOT(ISERROR(SEARCH("A",AJ370)))</formula>
    </cfRule>
    <cfRule type="containsText" dxfId="7477" priority="8367" operator="containsText" text="P">
      <formula>NOT(ISERROR(SEARCH("P",AJ370)))</formula>
    </cfRule>
  </conditionalFormatting>
  <conditionalFormatting sqref="AJ464:AJ468">
    <cfRule type="containsText" dxfId="7476" priority="8326" operator="containsText" text="L">
      <formula>NOT(ISERROR(SEARCH("L",AJ464)))</formula>
    </cfRule>
    <cfRule type="containsText" dxfId="7475" priority="8327" operator="containsText" text="A">
      <formula>NOT(ISERROR(SEARCH("A",AJ464)))</formula>
    </cfRule>
    <cfRule type="containsText" dxfId="7474" priority="8328" operator="containsText" text="P">
      <formula>NOT(ISERROR(SEARCH("P",AJ464)))</formula>
    </cfRule>
  </conditionalFormatting>
  <conditionalFormatting sqref="AH315 AH317:AH322">
    <cfRule type="containsText" dxfId="7473" priority="8314" operator="containsText" text="L">
      <formula>NOT(ISERROR(SEARCH("L",AH315)))</formula>
    </cfRule>
    <cfRule type="containsText" dxfId="7472" priority="8315" operator="containsText" text="A">
      <formula>NOT(ISERROR(SEARCH("A",AH315)))</formula>
    </cfRule>
    <cfRule type="containsText" dxfId="7471" priority="8316" operator="containsText" text="P">
      <formula>NOT(ISERROR(SEARCH("P",AH315)))</formula>
    </cfRule>
  </conditionalFormatting>
  <conditionalFormatting sqref="AH315">
    <cfRule type="containsText" dxfId="7470" priority="8311" operator="containsText" text="L">
      <formula>NOT(ISERROR(SEARCH("L",AH315)))</formula>
    </cfRule>
    <cfRule type="containsText" dxfId="7469" priority="8312" operator="containsText" text="A">
      <formula>NOT(ISERROR(SEARCH("A",AH315)))</formula>
    </cfRule>
    <cfRule type="containsText" dxfId="7468" priority="8313" operator="containsText" text="P">
      <formula>NOT(ISERROR(SEARCH("P",AH315)))</formula>
    </cfRule>
  </conditionalFormatting>
  <conditionalFormatting sqref="AH315">
    <cfRule type="containsText" dxfId="7467" priority="8308" operator="containsText" text="L">
      <formula>NOT(ISERROR(SEARCH("L",AH315)))</formula>
    </cfRule>
    <cfRule type="containsText" dxfId="7466" priority="8309" operator="containsText" text="A">
      <formula>NOT(ISERROR(SEARCH("A",AH315)))</formula>
    </cfRule>
    <cfRule type="containsText" dxfId="7465" priority="8310" operator="containsText" text="P">
      <formula>NOT(ISERROR(SEARCH("P",AH315)))</formula>
    </cfRule>
  </conditionalFormatting>
  <conditionalFormatting sqref="AH317">
    <cfRule type="containsText" dxfId="7464" priority="8305" operator="containsText" text="L">
      <formula>NOT(ISERROR(SEARCH("L",AH317)))</formula>
    </cfRule>
    <cfRule type="containsText" dxfId="7463" priority="8306" operator="containsText" text="A">
      <formula>NOT(ISERROR(SEARCH("A",AH317)))</formula>
    </cfRule>
    <cfRule type="containsText" dxfId="7462" priority="8307" operator="containsText" text="P">
      <formula>NOT(ISERROR(SEARCH("P",AH317)))</formula>
    </cfRule>
  </conditionalFormatting>
  <conditionalFormatting sqref="AH317">
    <cfRule type="containsText" dxfId="7461" priority="8302" operator="containsText" text="L">
      <formula>NOT(ISERROR(SEARCH("L",AH317)))</formula>
    </cfRule>
    <cfRule type="containsText" dxfId="7460" priority="8303" operator="containsText" text="A">
      <formula>NOT(ISERROR(SEARCH("A",AH317)))</formula>
    </cfRule>
    <cfRule type="containsText" dxfId="7459" priority="8304" operator="containsText" text="P">
      <formula>NOT(ISERROR(SEARCH("P",AH317)))</formula>
    </cfRule>
  </conditionalFormatting>
  <conditionalFormatting sqref="AJ398:AJ404">
    <cfRule type="containsText" dxfId="7458" priority="8293" operator="containsText" text="L">
      <formula>NOT(ISERROR(SEARCH("L",AJ398)))</formula>
    </cfRule>
    <cfRule type="containsText" dxfId="7457" priority="8294" operator="containsText" text="A">
      <formula>NOT(ISERROR(SEARCH("A",AJ398)))</formula>
    </cfRule>
    <cfRule type="containsText" dxfId="7456" priority="8295" operator="containsText" text="P">
      <formula>NOT(ISERROR(SEARCH("P",AJ398)))</formula>
    </cfRule>
  </conditionalFormatting>
  <conditionalFormatting sqref="AJ396">
    <cfRule type="containsText" dxfId="7455" priority="8290" operator="containsText" text="L">
      <formula>NOT(ISERROR(SEARCH("L",AJ396)))</formula>
    </cfRule>
    <cfRule type="containsText" dxfId="7454" priority="8291" operator="containsText" text="A">
      <formula>NOT(ISERROR(SEARCH("A",AJ396)))</formula>
    </cfRule>
    <cfRule type="containsText" dxfId="7453" priority="8292" operator="containsText" text="P">
      <formula>NOT(ISERROR(SEARCH("P",AJ396)))</formula>
    </cfRule>
  </conditionalFormatting>
  <conditionalFormatting sqref="AJ397">
    <cfRule type="containsText" dxfId="7452" priority="8287" operator="containsText" text="L">
      <formula>NOT(ISERROR(SEARCH("L",AJ397)))</formula>
    </cfRule>
    <cfRule type="containsText" dxfId="7451" priority="8288" operator="containsText" text="A">
      <formula>NOT(ISERROR(SEARCH("A",AJ397)))</formula>
    </cfRule>
    <cfRule type="containsText" dxfId="7450" priority="8289" operator="containsText" text="P">
      <formula>NOT(ISERROR(SEARCH("P",AJ397)))</formula>
    </cfRule>
  </conditionalFormatting>
  <conditionalFormatting sqref="AJ415:AJ417">
    <cfRule type="containsText" dxfId="7449" priority="8284" operator="containsText" text="L">
      <formula>NOT(ISERROR(SEARCH("L",AJ415)))</formula>
    </cfRule>
    <cfRule type="containsText" dxfId="7448" priority="8285" operator="containsText" text="A">
      <formula>NOT(ISERROR(SEARCH("A",AJ415)))</formula>
    </cfRule>
    <cfRule type="containsText" dxfId="7447" priority="8286" operator="containsText" text="P">
      <formula>NOT(ISERROR(SEARCH("P",AJ415)))</formula>
    </cfRule>
  </conditionalFormatting>
  <conditionalFormatting sqref="AJ414">
    <cfRule type="containsText" dxfId="7446" priority="8281" operator="containsText" text="L">
      <formula>NOT(ISERROR(SEARCH("L",AJ414)))</formula>
    </cfRule>
    <cfRule type="containsText" dxfId="7445" priority="8282" operator="containsText" text="A">
      <formula>NOT(ISERROR(SEARCH("A",AJ414)))</formula>
    </cfRule>
    <cfRule type="containsText" dxfId="7444" priority="8283" operator="containsText" text="P">
      <formula>NOT(ISERROR(SEARCH("P",AJ414)))</formula>
    </cfRule>
  </conditionalFormatting>
  <conditionalFormatting sqref="AJ325:AJ326 AJ328:AJ331">
    <cfRule type="containsText" dxfId="7443" priority="8257" operator="containsText" text="L">
      <formula>NOT(ISERROR(SEARCH("L",AJ325)))</formula>
    </cfRule>
    <cfRule type="containsText" dxfId="7442" priority="8258" operator="containsText" text="A">
      <formula>NOT(ISERROR(SEARCH("A",AJ325)))</formula>
    </cfRule>
    <cfRule type="containsText" dxfId="7441" priority="8259" operator="containsText" text="P">
      <formula>NOT(ISERROR(SEARCH("P",AJ325)))</formula>
    </cfRule>
  </conditionalFormatting>
  <conditionalFormatting sqref="AJ327">
    <cfRule type="containsText" dxfId="7440" priority="8254" operator="containsText" text="L">
      <formula>NOT(ISERROR(SEARCH("L",AJ327)))</formula>
    </cfRule>
    <cfRule type="containsText" dxfId="7439" priority="8255" operator="containsText" text="A">
      <formula>NOT(ISERROR(SEARCH("A",AJ327)))</formula>
    </cfRule>
    <cfRule type="containsText" dxfId="7438" priority="8256" operator="containsText" text="P">
      <formula>NOT(ISERROR(SEARCH("P",AJ327)))</formula>
    </cfRule>
  </conditionalFormatting>
  <conditionalFormatting sqref="AJ332">
    <cfRule type="containsText" dxfId="7437" priority="8251" operator="containsText" text="L">
      <formula>NOT(ISERROR(SEARCH("L",AJ332)))</formula>
    </cfRule>
    <cfRule type="containsText" dxfId="7436" priority="8252" operator="containsText" text="A">
      <formula>NOT(ISERROR(SEARCH("A",AJ332)))</formula>
    </cfRule>
    <cfRule type="containsText" dxfId="7435" priority="8253" operator="containsText" text="P">
      <formula>NOT(ISERROR(SEARCH("P",AJ332)))</formula>
    </cfRule>
  </conditionalFormatting>
  <conditionalFormatting sqref="AJ333">
    <cfRule type="containsText" dxfId="7434" priority="8248" operator="containsText" text="L">
      <formula>NOT(ISERROR(SEARCH("L",AJ333)))</formula>
    </cfRule>
    <cfRule type="containsText" dxfId="7433" priority="8249" operator="containsText" text="A">
      <formula>NOT(ISERROR(SEARCH("A",AJ333)))</formula>
    </cfRule>
    <cfRule type="containsText" dxfId="7432" priority="8250" operator="containsText" text="P">
      <formula>NOT(ISERROR(SEARCH("P",AJ333)))</formula>
    </cfRule>
  </conditionalFormatting>
  <conditionalFormatting sqref="AH316">
    <cfRule type="containsText" dxfId="7431" priority="8230" operator="containsText" text="L">
      <formula>NOT(ISERROR(SEARCH("L",AH316)))</formula>
    </cfRule>
    <cfRule type="containsText" dxfId="7430" priority="8231" operator="containsText" text="A">
      <formula>NOT(ISERROR(SEARCH("A",AH316)))</formula>
    </cfRule>
    <cfRule type="containsText" dxfId="7429" priority="8232" operator="containsText" text="P">
      <formula>NOT(ISERROR(SEARCH("P",AH316)))</formula>
    </cfRule>
  </conditionalFormatting>
  <conditionalFormatting sqref="AH316">
    <cfRule type="containsText" dxfId="7428" priority="8227" operator="containsText" text="L">
      <formula>NOT(ISERROR(SEARCH("L",AH316)))</formula>
    </cfRule>
    <cfRule type="containsText" dxfId="7427" priority="8228" operator="containsText" text="A">
      <formula>NOT(ISERROR(SEARCH("A",AH316)))</formula>
    </cfRule>
    <cfRule type="containsText" dxfId="7426" priority="8229" operator="containsText" text="P">
      <formula>NOT(ISERROR(SEARCH("P",AH316)))</formula>
    </cfRule>
  </conditionalFormatting>
  <conditionalFormatting sqref="AH323">
    <cfRule type="containsText" dxfId="7425" priority="8224" operator="containsText" text="L">
      <formula>NOT(ISERROR(SEARCH("L",AH323)))</formula>
    </cfRule>
    <cfRule type="containsText" dxfId="7424" priority="8225" operator="containsText" text="A">
      <formula>NOT(ISERROR(SEARCH("A",AH323)))</formula>
    </cfRule>
    <cfRule type="containsText" dxfId="7423" priority="8226" operator="containsText" text="P">
      <formula>NOT(ISERROR(SEARCH("P",AH323)))</formula>
    </cfRule>
  </conditionalFormatting>
  <conditionalFormatting sqref="AH323">
    <cfRule type="containsText" dxfId="7422" priority="8221" operator="containsText" text="L">
      <formula>NOT(ISERROR(SEARCH("L",AH323)))</formula>
    </cfRule>
    <cfRule type="containsText" dxfId="7421" priority="8222" operator="containsText" text="A">
      <formula>NOT(ISERROR(SEARCH("A",AH323)))</formula>
    </cfRule>
    <cfRule type="containsText" dxfId="7420" priority="8223" operator="containsText" text="P">
      <formula>NOT(ISERROR(SEARCH("P",AH323)))</formula>
    </cfRule>
  </conditionalFormatting>
  <conditionalFormatting sqref="AJ316 AJ318:AJ322 AJ324">
    <cfRule type="containsText" dxfId="7419" priority="8218" operator="containsText" text="L">
      <formula>NOT(ISERROR(SEARCH("L",AJ316)))</formula>
    </cfRule>
    <cfRule type="containsText" dxfId="7418" priority="8219" operator="containsText" text="A">
      <formula>NOT(ISERROR(SEARCH("A",AJ316)))</formula>
    </cfRule>
    <cfRule type="containsText" dxfId="7417" priority="8220" operator="containsText" text="P">
      <formula>NOT(ISERROR(SEARCH("P",AJ316)))</formula>
    </cfRule>
  </conditionalFormatting>
  <conditionalFormatting sqref="AJ316 AJ318:AJ322 AJ324">
    <cfRule type="containsText" dxfId="7416" priority="8215" operator="containsText" text="L">
      <formula>NOT(ISERROR(SEARCH("L",AJ316)))</formula>
    </cfRule>
    <cfRule type="containsText" dxfId="7415" priority="8216" operator="containsText" text="A">
      <formula>NOT(ISERROR(SEARCH("A",AJ316)))</formula>
    </cfRule>
    <cfRule type="containsText" dxfId="7414" priority="8217" operator="containsText" text="P">
      <formula>NOT(ISERROR(SEARCH("P",AJ316)))</formula>
    </cfRule>
  </conditionalFormatting>
  <conditionalFormatting sqref="AJ316 AJ318:AJ322 AJ324">
    <cfRule type="containsText" dxfId="7413" priority="8212" operator="containsText" text="L">
      <formula>NOT(ISERROR(SEARCH("L",AJ316)))</formula>
    </cfRule>
    <cfRule type="containsText" dxfId="7412" priority="8213" operator="containsText" text="A">
      <formula>NOT(ISERROR(SEARCH("A",AJ316)))</formula>
    </cfRule>
    <cfRule type="containsText" dxfId="7411" priority="8214" operator="containsText" text="P">
      <formula>NOT(ISERROR(SEARCH("P",AJ316)))</formula>
    </cfRule>
  </conditionalFormatting>
  <conditionalFormatting sqref="AJ315">
    <cfRule type="containsText" dxfId="7410" priority="8209" operator="containsText" text="L">
      <formula>NOT(ISERROR(SEARCH("L",AJ315)))</formula>
    </cfRule>
    <cfRule type="containsText" dxfId="7409" priority="8210" operator="containsText" text="A">
      <formula>NOT(ISERROR(SEARCH("A",AJ315)))</formula>
    </cfRule>
    <cfRule type="containsText" dxfId="7408" priority="8211" operator="containsText" text="P">
      <formula>NOT(ISERROR(SEARCH("P",AJ315)))</formula>
    </cfRule>
  </conditionalFormatting>
  <conditionalFormatting sqref="AJ315">
    <cfRule type="containsText" dxfId="7407" priority="8206" operator="containsText" text="L">
      <formula>NOT(ISERROR(SEARCH("L",AJ315)))</formula>
    </cfRule>
    <cfRule type="containsText" dxfId="7406" priority="8207" operator="containsText" text="A">
      <formula>NOT(ISERROR(SEARCH("A",AJ315)))</formula>
    </cfRule>
    <cfRule type="containsText" dxfId="7405" priority="8208" operator="containsText" text="P">
      <formula>NOT(ISERROR(SEARCH("P",AJ315)))</formula>
    </cfRule>
  </conditionalFormatting>
  <conditionalFormatting sqref="AJ317">
    <cfRule type="containsText" dxfId="7404" priority="8203" operator="containsText" text="L">
      <formula>NOT(ISERROR(SEARCH("L",AJ317)))</formula>
    </cfRule>
    <cfRule type="containsText" dxfId="7403" priority="8204" operator="containsText" text="A">
      <formula>NOT(ISERROR(SEARCH("A",AJ317)))</formula>
    </cfRule>
    <cfRule type="containsText" dxfId="7402" priority="8205" operator="containsText" text="P">
      <formula>NOT(ISERROR(SEARCH("P",AJ317)))</formula>
    </cfRule>
  </conditionalFormatting>
  <conditionalFormatting sqref="AJ317">
    <cfRule type="containsText" dxfId="7401" priority="8200" operator="containsText" text="L">
      <formula>NOT(ISERROR(SEARCH("L",AJ317)))</formula>
    </cfRule>
    <cfRule type="containsText" dxfId="7400" priority="8201" operator="containsText" text="A">
      <formula>NOT(ISERROR(SEARCH("A",AJ317)))</formula>
    </cfRule>
    <cfRule type="containsText" dxfId="7399" priority="8202" operator="containsText" text="P">
      <formula>NOT(ISERROR(SEARCH("P",AJ317)))</formula>
    </cfRule>
  </conditionalFormatting>
  <conditionalFormatting sqref="AJ323">
    <cfRule type="containsText" dxfId="7398" priority="8197" operator="containsText" text="L">
      <formula>NOT(ISERROR(SEARCH("L",AJ323)))</formula>
    </cfRule>
    <cfRule type="containsText" dxfId="7397" priority="8198" operator="containsText" text="A">
      <formula>NOT(ISERROR(SEARCH("A",AJ323)))</formula>
    </cfRule>
    <cfRule type="containsText" dxfId="7396" priority="8199" operator="containsText" text="P">
      <formula>NOT(ISERROR(SEARCH("P",AJ323)))</formula>
    </cfRule>
  </conditionalFormatting>
  <conditionalFormatting sqref="AJ323">
    <cfRule type="containsText" dxfId="7395" priority="8194" operator="containsText" text="L">
      <formula>NOT(ISERROR(SEARCH("L",AJ323)))</formula>
    </cfRule>
    <cfRule type="containsText" dxfId="7394" priority="8195" operator="containsText" text="A">
      <formula>NOT(ISERROR(SEARCH("A",AJ323)))</formula>
    </cfRule>
    <cfRule type="containsText" dxfId="7393" priority="8196" operator="containsText" text="P">
      <formula>NOT(ISERROR(SEARCH("P",AJ323)))</formula>
    </cfRule>
  </conditionalFormatting>
  <conditionalFormatting sqref="AL153">
    <cfRule type="containsText" dxfId="7392" priority="8185" operator="containsText" text="L">
      <formula>NOT(ISERROR(SEARCH("L",AL153)))</formula>
    </cfRule>
    <cfRule type="containsText" dxfId="7391" priority="8186" operator="containsText" text="A">
      <formula>NOT(ISERROR(SEARCH("A",AL153)))</formula>
    </cfRule>
    <cfRule type="containsText" dxfId="7390" priority="8187" operator="containsText" text="P">
      <formula>NOT(ISERROR(SEARCH("P",AL153)))</formula>
    </cfRule>
  </conditionalFormatting>
  <conditionalFormatting sqref="AL98:AL102">
    <cfRule type="containsText" dxfId="7389" priority="8182" operator="containsText" text="L">
      <formula>NOT(ISERROR(SEARCH("L",AL98)))</formula>
    </cfRule>
    <cfRule type="containsText" dxfId="7388" priority="8183" operator="containsText" text="A">
      <formula>NOT(ISERROR(SEARCH("A",AL98)))</formula>
    </cfRule>
    <cfRule type="containsText" dxfId="7387" priority="8184" operator="containsText" text="P">
      <formula>NOT(ISERROR(SEARCH("P",AL98)))</formula>
    </cfRule>
  </conditionalFormatting>
  <conditionalFormatting sqref="AK939">
    <cfRule type="containsText" dxfId="7386" priority="8176" operator="containsText" text="L">
      <formula>NOT(ISERROR(SEARCH("L",AK939)))</formula>
    </cfRule>
    <cfRule type="containsText" dxfId="7385" priority="8177" operator="containsText" text="A">
      <formula>NOT(ISERROR(SEARCH("A",AK939)))</formula>
    </cfRule>
    <cfRule type="containsText" dxfId="7384" priority="8178" operator="containsText" text="P">
      <formula>NOT(ISERROR(SEARCH("P",AK939)))</formula>
    </cfRule>
  </conditionalFormatting>
  <conditionalFormatting sqref="AK475">
    <cfRule type="containsText" dxfId="7383" priority="8173" operator="containsText" text="L">
      <formula>NOT(ISERROR(SEARCH("L",AK475)))</formula>
    </cfRule>
    <cfRule type="containsText" dxfId="7382" priority="8174" operator="containsText" text="A">
      <formula>NOT(ISERROR(SEARCH("A",AK475)))</formula>
    </cfRule>
    <cfRule type="containsText" dxfId="7381" priority="8175" operator="containsText" text="P">
      <formula>NOT(ISERROR(SEARCH("P",AK475)))</formula>
    </cfRule>
  </conditionalFormatting>
  <conditionalFormatting sqref="AK348:AK350 AK352:AK354">
    <cfRule type="containsText" dxfId="7380" priority="8158" operator="containsText" text="L">
      <formula>NOT(ISERROR(SEARCH("L",AK348)))</formula>
    </cfRule>
    <cfRule type="containsText" dxfId="7379" priority="8159" operator="containsText" text="A">
      <formula>NOT(ISERROR(SEARCH("A",AK348)))</formula>
    </cfRule>
    <cfRule type="containsText" dxfId="7378" priority="8160" operator="containsText" text="P">
      <formula>NOT(ISERROR(SEARCH("P",AK348)))</formula>
    </cfRule>
  </conditionalFormatting>
  <conditionalFormatting sqref="AK351">
    <cfRule type="containsText" dxfId="7377" priority="8155" operator="containsText" text="L">
      <formula>NOT(ISERROR(SEARCH("L",AK351)))</formula>
    </cfRule>
    <cfRule type="containsText" dxfId="7376" priority="8156" operator="containsText" text="A">
      <formula>NOT(ISERROR(SEARCH("A",AK351)))</formula>
    </cfRule>
    <cfRule type="containsText" dxfId="7375" priority="8157" operator="containsText" text="P">
      <formula>NOT(ISERROR(SEARCH("P",AK351)))</formula>
    </cfRule>
  </conditionalFormatting>
  <conditionalFormatting sqref="AK308:AK313">
    <cfRule type="containsText" dxfId="7374" priority="8131" operator="containsText" text="L">
      <formula>NOT(ISERROR(SEARCH("L",AK308)))</formula>
    </cfRule>
    <cfRule type="containsText" dxfId="7373" priority="8132" operator="containsText" text="A">
      <formula>NOT(ISERROR(SEARCH("A",AK308)))</formula>
    </cfRule>
    <cfRule type="containsText" dxfId="7372" priority="8133" operator="containsText" text="P">
      <formula>NOT(ISERROR(SEARCH("P",AK308)))</formula>
    </cfRule>
  </conditionalFormatting>
  <conditionalFormatting sqref="AK305">
    <cfRule type="containsText" dxfId="7371" priority="8128" operator="containsText" text="L">
      <formula>NOT(ISERROR(SEARCH("L",AK305)))</formula>
    </cfRule>
    <cfRule type="containsText" dxfId="7370" priority="8129" operator="containsText" text="A">
      <formula>NOT(ISERROR(SEARCH("A",AK305)))</formula>
    </cfRule>
    <cfRule type="containsText" dxfId="7369" priority="8130" operator="containsText" text="P">
      <formula>NOT(ISERROR(SEARCH("P",AK305)))</formula>
    </cfRule>
  </conditionalFormatting>
  <conditionalFormatting sqref="AK307">
    <cfRule type="containsText" dxfId="7368" priority="8125" operator="containsText" text="L">
      <formula>NOT(ISERROR(SEARCH("L",AK307)))</formula>
    </cfRule>
    <cfRule type="containsText" dxfId="7367" priority="8126" operator="containsText" text="A">
      <formula>NOT(ISERROR(SEARCH("A",AK307)))</formula>
    </cfRule>
    <cfRule type="containsText" dxfId="7366" priority="8127" operator="containsText" text="P">
      <formula>NOT(ISERROR(SEARCH("P",AK307)))</formula>
    </cfRule>
  </conditionalFormatting>
  <conditionalFormatting sqref="AK448:AK450 AK452:AK455">
    <cfRule type="containsText" dxfId="7365" priority="8122" operator="containsText" text="L">
      <formula>NOT(ISERROR(SEARCH("L",AK448)))</formula>
    </cfRule>
    <cfRule type="containsText" dxfId="7364" priority="8123" operator="containsText" text="A">
      <formula>NOT(ISERROR(SEARCH("A",AK448)))</formula>
    </cfRule>
    <cfRule type="containsText" dxfId="7363" priority="8124" operator="containsText" text="P">
      <formula>NOT(ISERROR(SEARCH("P",AK448)))</formula>
    </cfRule>
  </conditionalFormatting>
  <conditionalFormatting sqref="AK447">
    <cfRule type="containsText" dxfId="7362" priority="8119" operator="containsText" text="L">
      <formula>NOT(ISERROR(SEARCH("L",AK447)))</formula>
    </cfRule>
    <cfRule type="containsText" dxfId="7361" priority="8120" operator="containsText" text="A">
      <formula>NOT(ISERROR(SEARCH("A",AK447)))</formula>
    </cfRule>
    <cfRule type="containsText" dxfId="7360" priority="8121" operator="containsText" text="P">
      <formula>NOT(ISERROR(SEARCH("P",AK447)))</formula>
    </cfRule>
  </conditionalFormatting>
  <conditionalFormatting sqref="AK451">
    <cfRule type="containsText" dxfId="7359" priority="8113" operator="containsText" text="L">
      <formula>NOT(ISERROR(SEARCH("L",AK451)))</formula>
    </cfRule>
    <cfRule type="containsText" dxfId="7358" priority="8114" operator="containsText" text="A">
      <formula>NOT(ISERROR(SEARCH("A",AK451)))</formula>
    </cfRule>
    <cfRule type="containsText" dxfId="7357" priority="8115" operator="containsText" text="P">
      <formula>NOT(ISERROR(SEARCH("P",AK451)))</formula>
    </cfRule>
  </conditionalFormatting>
  <conditionalFormatting sqref="AK443">
    <cfRule type="containsText" dxfId="7356" priority="8107" operator="containsText" text="L">
      <formula>NOT(ISERROR(SEARCH("L",AK443)))</formula>
    </cfRule>
    <cfRule type="containsText" dxfId="7355" priority="8108" operator="containsText" text="A">
      <formula>NOT(ISERROR(SEARCH("A",AK443)))</formula>
    </cfRule>
    <cfRule type="containsText" dxfId="7354" priority="8109" operator="containsText" text="P">
      <formula>NOT(ISERROR(SEARCH("P",AK443)))</formula>
    </cfRule>
  </conditionalFormatting>
  <conditionalFormatting sqref="AK444">
    <cfRule type="containsText" dxfId="7353" priority="8098" operator="containsText" text="L">
      <formula>NOT(ISERROR(SEARCH("L",AK444)))</formula>
    </cfRule>
    <cfRule type="containsText" dxfId="7352" priority="8099" operator="containsText" text="A">
      <formula>NOT(ISERROR(SEARCH("A",AK444)))</formula>
    </cfRule>
    <cfRule type="containsText" dxfId="7351" priority="8100" operator="containsText" text="P">
      <formula>NOT(ISERROR(SEARCH("P",AK444)))</formula>
    </cfRule>
  </conditionalFormatting>
  <conditionalFormatting sqref="AK445">
    <cfRule type="containsText" dxfId="7350" priority="8095" operator="containsText" text="L">
      <formula>NOT(ISERROR(SEARCH("L",AK445)))</formula>
    </cfRule>
    <cfRule type="containsText" dxfId="7349" priority="8096" operator="containsText" text="A">
      <formula>NOT(ISERROR(SEARCH("A",AK445)))</formula>
    </cfRule>
    <cfRule type="containsText" dxfId="7348" priority="8097" operator="containsText" text="P">
      <formula>NOT(ISERROR(SEARCH("P",AK445)))</formula>
    </cfRule>
  </conditionalFormatting>
  <conditionalFormatting sqref="AK446">
    <cfRule type="containsText" dxfId="7347" priority="8092" operator="containsText" text="L">
      <formula>NOT(ISERROR(SEARCH("L",AK446)))</formula>
    </cfRule>
    <cfRule type="containsText" dxfId="7346" priority="8093" operator="containsText" text="A">
      <formula>NOT(ISERROR(SEARCH("A",AK446)))</formula>
    </cfRule>
    <cfRule type="containsText" dxfId="7345" priority="8094" operator="containsText" text="P">
      <formula>NOT(ISERROR(SEARCH("P",AK446)))</formula>
    </cfRule>
  </conditionalFormatting>
  <conditionalFormatting sqref="AJ385 AJ388:AJ395">
    <cfRule type="containsText" dxfId="7344" priority="8068" operator="containsText" text="L">
      <formula>NOT(ISERROR(SEARCH("L",AJ385)))</formula>
    </cfRule>
    <cfRule type="containsText" dxfId="7343" priority="8069" operator="containsText" text="A">
      <formula>NOT(ISERROR(SEARCH("A",AJ385)))</formula>
    </cfRule>
    <cfRule type="containsText" dxfId="7342" priority="8070" operator="containsText" text="P">
      <formula>NOT(ISERROR(SEARCH("P",AJ385)))</formula>
    </cfRule>
  </conditionalFormatting>
  <conditionalFormatting sqref="AH386">
    <cfRule type="containsText" dxfId="7341" priority="8062" operator="containsText" text="L">
      <formula>NOT(ISERROR(SEARCH("L",AH386)))</formula>
    </cfRule>
    <cfRule type="containsText" dxfId="7340" priority="8063" operator="containsText" text="A">
      <formula>NOT(ISERROR(SEARCH("A",AH386)))</formula>
    </cfRule>
    <cfRule type="containsText" dxfId="7339" priority="8064" operator="containsText" text="P">
      <formula>NOT(ISERROR(SEARCH("P",AH386)))</formula>
    </cfRule>
  </conditionalFormatting>
  <conditionalFormatting sqref="AH387">
    <cfRule type="containsText" dxfId="7338" priority="8059" operator="containsText" text="L">
      <formula>NOT(ISERROR(SEARCH("L",AH387)))</formula>
    </cfRule>
    <cfRule type="containsText" dxfId="7337" priority="8060" operator="containsText" text="A">
      <formula>NOT(ISERROR(SEARCH("A",AH387)))</formula>
    </cfRule>
    <cfRule type="containsText" dxfId="7336" priority="8061" operator="containsText" text="P">
      <formula>NOT(ISERROR(SEARCH("P",AH387)))</formula>
    </cfRule>
  </conditionalFormatting>
  <conditionalFormatting sqref="AJ386">
    <cfRule type="containsText" dxfId="7335" priority="8056" operator="containsText" text="L">
      <formula>NOT(ISERROR(SEARCH("L",AJ386)))</formula>
    </cfRule>
    <cfRule type="containsText" dxfId="7334" priority="8057" operator="containsText" text="A">
      <formula>NOT(ISERROR(SEARCH("A",AJ386)))</formula>
    </cfRule>
    <cfRule type="containsText" dxfId="7333" priority="8058" operator="containsText" text="P">
      <formula>NOT(ISERROR(SEARCH("P",AJ386)))</formula>
    </cfRule>
  </conditionalFormatting>
  <conditionalFormatting sqref="AJ387">
    <cfRule type="containsText" dxfId="7332" priority="8053" operator="containsText" text="L">
      <formula>NOT(ISERROR(SEARCH("L",AJ387)))</formula>
    </cfRule>
    <cfRule type="containsText" dxfId="7331" priority="8054" operator="containsText" text="A">
      <formula>NOT(ISERROR(SEARCH("A",AJ387)))</formula>
    </cfRule>
    <cfRule type="containsText" dxfId="7330" priority="8055" operator="containsText" text="P">
      <formula>NOT(ISERROR(SEARCH("P",AJ387)))</formula>
    </cfRule>
  </conditionalFormatting>
  <conditionalFormatting sqref="AL464:AL468">
    <cfRule type="containsText" dxfId="7329" priority="8038" operator="containsText" text="L">
      <formula>NOT(ISERROR(SEARCH("L",AL464)))</formula>
    </cfRule>
    <cfRule type="containsText" dxfId="7328" priority="8039" operator="containsText" text="A">
      <formula>NOT(ISERROR(SEARCH("A",AL464)))</formula>
    </cfRule>
    <cfRule type="containsText" dxfId="7327" priority="8040" operator="containsText" text="P">
      <formula>NOT(ISERROR(SEARCH("P",AL464)))</formula>
    </cfRule>
  </conditionalFormatting>
  <conditionalFormatting sqref="AL324">
    <cfRule type="containsText" dxfId="7326" priority="7966" operator="containsText" text="L">
      <formula>NOT(ISERROR(SEARCH("L",AL324)))</formula>
    </cfRule>
    <cfRule type="containsText" dxfId="7325" priority="7967" operator="containsText" text="A">
      <formula>NOT(ISERROR(SEARCH("A",AL324)))</formula>
    </cfRule>
    <cfRule type="containsText" dxfId="7324" priority="7968" operator="containsText" text="P">
      <formula>NOT(ISERROR(SEARCH("P",AL324)))</formula>
    </cfRule>
  </conditionalFormatting>
  <conditionalFormatting sqref="AL398:AL404">
    <cfRule type="containsText" dxfId="7323" priority="8032" operator="containsText" text="L">
      <formula>NOT(ISERROR(SEARCH("L",AL398)))</formula>
    </cfRule>
    <cfRule type="containsText" dxfId="7322" priority="8033" operator="containsText" text="A">
      <formula>NOT(ISERROR(SEARCH("A",AL398)))</formula>
    </cfRule>
    <cfRule type="containsText" dxfId="7321" priority="8034" operator="containsText" text="P">
      <formula>NOT(ISERROR(SEARCH("P",AL398)))</formula>
    </cfRule>
  </conditionalFormatting>
  <conditionalFormatting sqref="AL397">
    <cfRule type="containsText" dxfId="7320" priority="8026" operator="containsText" text="L">
      <formula>NOT(ISERROR(SEARCH("L",AL397)))</formula>
    </cfRule>
    <cfRule type="containsText" dxfId="7319" priority="8027" operator="containsText" text="A">
      <formula>NOT(ISERROR(SEARCH("A",AL397)))</formula>
    </cfRule>
    <cfRule type="containsText" dxfId="7318" priority="8028" operator="containsText" text="P">
      <formula>NOT(ISERROR(SEARCH("P",AL397)))</formula>
    </cfRule>
  </conditionalFormatting>
  <conditionalFormatting sqref="AL414:AL417">
    <cfRule type="containsText" dxfId="7317" priority="8023" operator="containsText" text="L">
      <formula>NOT(ISERROR(SEARCH("L",AL414)))</formula>
    </cfRule>
    <cfRule type="containsText" dxfId="7316" priority="8024" operator="containsText" text="A">
      <formula>NOT(ISERROR(SEARCH("A",AL414)))</formula>
    </cfRule>
    <cfRule type="containsText" dxfId="7315" priority="8025" operator="containsText" text="P">
      <formula>NOT(ISERROR(SEARCH("P",AL414)))</formula>
    </cfRule>
  </conditionalFormatting>
  <conditionalFormatting sqref="AL325:AL326 AL328:AL330">
    <cfRule type="containsText" dxfId="7314" priority="8002" operator="containsText" text="L">
      <formula>NOT(ISERROR(SEARCH("L",AL325)))</formula>
    </cfRule>
    <cfRule type="containsText" dxfId="7313" priority="8003" operator="containsText" text="A">
      <formula>NOT(ISERROR(SEARCH("A",AL325)))</formula>
    </cfRule>
    <cfRule type="containsText" dxfId="7312" priority="8004" operator="containsText" text="P">
      <formula>NOT(ISERROR(SEARCH("P",AL325)))</formula>
    </cfRule>
  </conditionalFormatting>
  <conditionalFormatting sqref="AL327">
    <cfRule type="containsText" dxfId="7311" priority="7999" operator="containsText" text="L">
      <formula>NOT(ISERROR(SEARCH("L",AL327)))</formula>
    </cfRule>
    <cfRule type="containsText" dxfId="7310" priority="8000" operator="containsText" text="A">
      <formula>NOT(ISERROR(SEARCH("A",AL327)))</formula>
    </cfRule>
    <cfRule type="containsText" dxfId="7309" priority="8001" operator="containsText" text="P">
      <formula>NOT(ISERROR(SEARCH("P",AL327)))</formula>
    </cfRule>
  </conditionalFormatting>
  <conditionalFormatting sqref="AL331">
    <cfRule type="containsText" dxfId="7308" priority="7996" operator="containsText" text="L">
      <formula>NOT(ISERROR(SEARCH("L",AL331)))</formula>
    </cfRule>
    <cfRule type="containsText" dxfId="7307" priority="7997" operator="containsText" text="A">
      <formula>NOT(ISERROR(SEARCH("A",AL331)))</formula>
    </cfRule>
    <cfRule type="containsText" dxfId="7306" priority="7998" operator="containsText" text="P">
      <formula>NOT(ISERROR(SEARCH("P",AL331)))</formula>
    </cfRule>
  </conditionalFormatting>
  <conditionalFormatting sqref="AL332">
    <cfRule type="containsText" dxfId="7305" priority="7993" operator="containsText" text="L">
      <formula>NOT(ISERROR(SEARCH("L",AL332)))</formula>
    </cfRule>
    <cfRule type="containsText" dxfId="7304" priority="7994" operator="containsText" text="A">
      <formula>NOT(ISERROR(SEARCH("A",AL332)))</formula>
    </cfRule>
    <cfRule type="containsText" dxfId="7303" priority="7995" operator="containsText" text="P">
      <formula>NOT(ISERROR(SEARCH("P",AL332)))</formula>
    </cfRule>
  </conditionalFormatting>
  <conditionalFormatting sqref="AL333">
    <cfRule type="containsText" dxfId="7302" priority="7990" operator="containsText" text="L">
      <formula>NOT(ISERROR(SEARCH("L",AL333)))</formula>
    </cfRule>
    <cfRule type="containsText" dxfId="7301" priority="7991" operator="containsText" text="A">
      <formula>NOT(ISERROR(SEARCH("A",AL333)))</formula>
    </cfRule>
    <cfRule type="containsText" dxfId="7300" priority="7992" operator="containsText" text="P">
      <formula>NOT(ISERROR(SEARCH("P",AL333)))</formula>
    </cfRule>
  </conditionalFormatting>
  <conditionalFormatting sqref="AL324">
    <cfRule type="containsText" dxfId="7299" priority="7972" operator="containsText" text="L">
      <formula>NOT(ISERROR(SEARCH("L",AL324)))</formula>
    </cfRule>
    <cfRule type="containsText" dxfId="7298" priority="7973" operator="containsText" text="A">
      <formula>NOT(ISERROR(SEARCH("A",AL324)))</formula>
    </cfRule>
    <cfRule type="containsText" dxfId="7297" priority="7974" operator="containsText" text="P">
      <formula>NOT(ISERROR(SEARCH("P",AL324)))</formula>
    </cfRule>
  </conditionalFormatting>
  <conditionalFormatting sqref="AL324">
    <cfRule type="containsText" dxfId="7296" priority="7969" operator="containsText" text="L">
      <formula>NOT(ISERROR(SEARCH("L",AL324)))</formula>
    </cfRule>
    <cfRule type="containsText" dxfId="7295" priority="7970" operator="containsText" text="A">
      <formula>NOT(ISERROR(SEARCH("A",AL324)))</formula>
    </cfRule>
    <cfRule type="containsText" dxfId="7294" priority="7971" operator="containsText" text="P">
      <formula>NOT(ISERROR(SEARCH("P",AL324)))</formula>
    </cfRule>
  </conditionalFormatting>
  <conditionalFormatting sqref="AL1019">
    <cfRule type="containsText" dxfId="7293" priority="7939" operator="containsText" text="L">
      <formula>NOT(ISERROR(SEARCH("L",AL1019)))</formula>
    </cfRule>
    <cfRule type="containsText" dxfId="7292" priority="7940" operator="containsText" text="A">
      <formula>NOT(ISERROR(SEARCH("A",AL1019)))</formula>
    </cfRule>
    <cfRule type="containsText" dxfId="7291" priority="7941" operator="containsText" text="P">
      <formula>NOT(ISERROR(SEARCH("P",AL1019)))</formula>
    </cfRule>
  </conditionalFormatting>
  <conditionalFormatting sqref="AL1019">
    <cfRule type="containsText" dxfId="7290" priority="7936" operator="containsText" text="L">
      <formula>NOT(ISERROR(SEARCH("L",AL1019)))</formula>
    </cfRule>
    <cfRule type="containsText" dxfId="7289" priority="7937" operator="containsText" text="A">
      <formula>NOT(ISERROR(SEARCH("A",AL1019)))</formula>
    </cfRule>
    <cfRule type="containsText" dxfId="7288" priority="7938" operator="containsText" text="P">
      <formula>NOT(ISERROR(SEARCH("P",AL1019)))</formula>
    </cfRule>
  </conditionalFormatting>
  <conditionalFormatting sqref="AL1018">
    <cfRule type="containsText" dxfId="7287" priority="7879" operator="containsText" text="L">
      <formula>NOT(ISERROR(SEARCH("L",AL1018)))</formula>
    </cfRule>
    <cfRule type="containsText" dxfId="7286" priority="7880" operator="containsText" text="A">
      <formula>NOT(ISERROR(SEARCH("A",AL1018)))</formula>
    </cfRule>
    <cfRule type="containsText" dxfId="7285" priority="7881" operator="containsText" text="P">
      <formula>NOT(ISERROR(SEARCH("P",AL1018)))</formula>
    </cfRule>
  </conditionalFormatting>
  <conditionalFormatting sqref="AL1018">
    <cfRule type="containsText" dxfId="7284" priority="7876" operator="containsText" text="L">
      <formula>NOT(ISERROR(SEARCH("L",AL1018)))</formula>
    </cfRule>
    <cfRule type="containsText" dxfId="7283" priority="7877" operator="containsText" text="A">
      <formula>NOT(ISERROR(SEARCH("A",AL1018)))</formula>
    </cfRule>
    <cfRule type="containsText" dxfId="7282" priority="7878" operator="containsText" text="P">
      <formula>NOT(ISERROR(SEARCH("P",AL1018)))</formula>
    </cfRule>
  </conditionalFormatting>
  <conditionalFormatting sqref="AN237:AN247">
    <cfRule type="containsText" dxfId="7281" priority="7855" operator="containsText" text="L">
      <formula>NOT(ISERROR(SEARCH("L",AN237)))</formula>
    </cfRule>
    <cfRule type="containsText" dxfId="7280" priority="7856" operator="containsText" text="A">
      <formula>NOT(ISERROR(SEARCH("A",AN237)))</formula>
    </cfRule>
    <cfRule type="containsText" dxfId="7279" priority="7857" operator="containsText" text="P">
      <formula>NOT(ISERROR(SEARCH("P",AN237)))</formula>
    </cfRule>
  </conditionalFormatting>
  <conditionalFormatting sqref="AN205:AN206">
    <cfRule type="containsText" dxfId="7278" priority="7846" operator="containsText" text="L">
      <formula>NOT(ISERROR(SEARCH("L",AN205)))</formula>
    </cfRule>
    <cfRule type="containsText" dxfId="7277" priority="7847" operator="containsText" text="A">
      <formula>NOT(ISERROR(SEARCH("A",AN205)))</formula>
    </cfRule>
    <cfRule type="containsText" dxfId="7276" priority="7848" operator="containsText" text="P">
      <formula>NOT(ISERROR(SEARCH("P",AN205)))</formula>
    </cfRule>
  </conditionalFormatting>
  <conditionalFormatting sqref="AN248:AN251">
    <cfRule type="containsText" dxfId="7275" priority="7837" operator="containsText" text="L">
      <formula>NOT(ISERROR(SEARCH("L",AN248)))</formula>
    </cfRule>
    <cfRule type="containsText" dxfId="7274" priority="7838" operator="containsText" text="A">
      <formula>NOT(ISERROR(SEARCH("A",AN248)))</formula>
    </cfRule>
    <cfRule type="containsText" dxfId="7273" priority="7839" operator="containsText" text="P">
      <formula>NOT(ISERROR(SEARCH("P",AN248)))</formula>
    </cfRule>
  </conditionalFormatting>
  <conditionalFormatting sqref="AN154:AN167">
    <cfRule type="containsText" dxfId="7272" priority="7834" operator="containsText" text="L">
      <formula>NOT(ISERROR(SEARCH("L",AN154)))</formula>
    </cfRule>
    <cfRule type="containsText" dxfId="7271" priority="7835" operator="containsText" text="A">
      <formula>NOT(ISERROR(SEARCH("A",AN154)))</formula>
    </cfRule>
    <cfRule type="containsText" dxfId="7270" priority="7836" operator="containsText" text="P">
      <formula>NOT(ISERROR(SEARCH("P",AN154)))</formula>
    </cfRule>
  </conditionalFormatting>
  <conditionalFormatting sqref="AL892:AL914">
    <cfRule type="containsText" dxfId="7269" priority="7822" operator="containsText" text="L">
      <formula>NOT(ISERROR(SEARCH("L",AL892)))</formula>
    </cfRule>
    <cfRule type="containsText" dxfId="7268" priority="7823" operator="containsText" text="A">
      <formula>NOT(ISERROR(SEARCH("A",AL892)))</formula>
    </cfRule>
    <cfRule type="containsText" dxfId="7267" priority="7824" operator="containsText" text="P">
      <formula>NOT(ISERROR(SEARCH("P",AL892)))</formula>
    </cfRule>
  </conditionalFormatting>
  <conditionalFormatting sqref="AL551:AL554">
    <cfRule type="containsText" dxfId="7266" priority="7819" operator="containsText" text="L">
      <formula>NOT(ISERROR(SEARCH("L",AL551)))</formula>
    </cfRule>
    <cfRule type="containsText" dxfId="7265" priority="7820" operator="containsText" text="A">
      <formula>NOT(ISERROR(SEARCH("A",AL551)))</formula>
    </cfRule>
    <cfRule type="containsText" dxfId="7264" priority="7821" operator="containsText" text="P">
      <formula>NOT(ISERROR(SEARCH("P",AL551)))</formula>
    </cfRule>
  </conditionalFormatting>
  <conditionalFormatting sqref="AJ1016 AL1016">
    <cfRule type="containsText" dxfId="7263" priority="7810" operator="containsText" text="L">
      <formula>NOT(ISERROR(SEARCH("L",AJ1016)))</formula>
    </cfRule>
    <cfRule type="containsText" dxfId="7262" priority="7811" operator="containsText" text="A">
      <formula>NOT(ISERROR(SEARCH("A",AJ1016)))</formula>
    </cfRule>
    <cfRule type="containsText" dxfId="7261" priority="7812" operator="containsText" text="P">
      <formula>NOT(ISERROR(SEARCH("P",AJ1016)))</formula>
    </cfRule>
  </conditionalFormatting>
  <conditionalFormatting sqref="AK815:AK822">
    <cfRule type="containsText" dxfId="7260" priority="7804" operator="containsText" text="L">
      <formula>NOT(ISERROR(SEARCH("L",AK815)))</formula>
    </cfRule>
    <cfRule type="containsText" dxfId="7259" priority="7805" operator="containsText" text="A">
      <formula>NOT(ISERROR(SEARCH("A",AK815)))</formula>
    </cfRule>
    <cfRule type="containsText" dxfId="7258" priority="7806" operator="containsText" text="P">
      <formula>NOT(ISERROR(SEARCH("P",AK815)))</formula>
    </cfRule>
  </conditionalFormatting>
  <conditionalFormatting sqref="AK815:AK822">
    <cfRule type="containsText" dxfId="7257" priority="7801" operator="containsText" text="L">
      <formula>NOT(ISERROR(SEARCH("L",AK815)))</formula>
    </cfRule>
    <cfRule type="containsText" dxfId="7256" priority="7802" operator="containsText" text="A">
      <formula>NOT(ISERROR(SEARCH("A",AK815)))</formula>
    </cfRule>
    <cfRule type="containsText" dxfId="7255" priority="7803" operator="containsText" text="P">
      <formula>NOT(ISERROR(SEARCH("P",AK815)))</formula>
    </cfRule>
  </conditionalFormatting>
  <conditionalFormatting sqref="AF1064 Y1064 AA1064 AC1064 AI1064 AK1064">
    <cfRule type="containsText" dxfId="7254" priority="7798" operator="containsText" text="L">
      <formula>NOT(ISERROR(SEARCH("L",Y1064)))</formula>
    </cfRule>
    <cfRule type="containsText" dxfId="7253" priority="7799" operator="containsText" text="A">
      <formula>NOT(ISERROR(SEARCH("A",Y1064)))</formula>
    </cfRule>
    <cfRule type="containsText" dxfId="7252" priority="7800" operator="containsText" text="P">
      <formula>NOT(ISERROR(SEARCH("P",Y1064)))</formula>
    </cfRule>
  </conditionalFormatting>
  <conditionalFormatting sqref="AN1016">
    <cfRule type="containsText" dxfId="7251" priority="7795" operator="containsText" text="L">
      <formula>NOT(ISERROR(SEARCH("L",AN1016)))</formula>
    </cfRule>
    <cfRule type="containsText" dxfId="7250" priority="7796" operator="containsText" text="A">
      <formula>NOT(ISERROR(SEARCH("A",AN1016)))</formula>
    </cfRule>
    <cfRule type="containsText" dxfId="7249" priority="7797" operator="containsText" text="P">
      <formula>NOT(ISERROR(SEARCH("P",AN1016)))</formula>
    </cfRule>
  </conditionalFormatting>
  <conditionalFormatting sqref="AN877:AN891">
    <cfRule type="containsText" dxfId="7248" priority="7792" operator="containsText" text="L">
      <formula>NOT(ISERROR(SEARCH("L",AN877)))</formula>
    </cfRule>
    <cfRule type="containsText" dxfId="7247" priority="7793" operator="containsText" text="A">
      <formula>NOT(ISERROR(SEARCH("A",AN877)))</formula>
    </cfRule>
    <cfRule type="containsText" dxfId="7246" priority="7794" operator="containsText" text="P">
      <formula>NOT(ISERROR(SEARCH("P",AN877)))</formula>
    </cfRule>
  </conditionalFormatting>
  <conditionalFormatting sqref="AN971:AN976">
    <cfRule type="containsText" dxfId="7245" priority="7780" operator="containsText" text="L">
      <formula>NOT(ISERROR(SEARCH("L",AN971)))</formula>
    </cfRule>
    <cfRule type="containsText" dxfId="7244" priority="7781" operator="containsText" text="A">
      <formula>NOT(ISERROR(SEARCH("A",AN971)))</formula>
    </cfRule>
    <cfRule type="containsText" dxfId="7243" priority="7782" operator="containsText" text="P">
      <formula>NOT(ISERROR(SEARCH("P",AN971)))</formula>
    </cfRule>
  </conditionalFormatting>
  <conditionalFormatting sqref="AN486">
    <cfRule type="containsText" dxfId="7242" priority="7720" operator="containsText" text="L">
      <formula>NOT(ISERROR(SEARCH("L",AN486)))</formula>
    </cfRule>
    <cfRule type="containsText" dxfId="7241" priority="7721" operator="containsText" text="A">
      <formula>NOT(ISERROR(SEARCH("A",AN486)))</formula>
    </cfRule>
    <cfRule type="containsText" dxfId="7240" priority="7722" operator="containsText" text="P">
      <formula>NOT(ISERROR(SEARCH("P",AN486)))</formula>
    </cfRule>
  </conditionalFormatting>
  <conditionalFormatting sqref="AN1039">
    <cfRule type="containsText" dxfId="7239" priority="7771" operator="containsText" text="L">
      <formula>NOT(ISERROR(SEARCH("L",AN1039)))</formula>
    </cfRule>
    <cfRule type="containsText" dxfId="7238" priority="7772" operator="containsText" text="A">
      <formula>NOT(ISERROR(SEARCH("A",AN1039)))</formula>
    </cfRule>
    <cfRule type="containsText" dxfId="7237" priority="7773" operator="containsText" text="P">
      <formula>NOT(ISERROR(SEARCH("P",AN1039)))</formula>
    </cfRule>
  </conditionalFormatting>
  <conditionalFormatting sqref="AN469:AN470 AN472:AN474 AN476:AN480">
    <cfRule type="containsText" dxfId="7236" priority="7768" operator="containsText" text="L">
      <formula>NOT(ISERROR(SEARCH("L",AN469)))</formula>
    </cfRule>
    <cfRule type="containsText" dxfId="7235" priority="7769" operator="containsText" text="A">
      <formula>NOT(ISERROR(SEARCH("A",AN469)))</formula>
    </cfRule>
    <cfRule type="containsText" dxfId="7234" priority="7770" operator="containsText" text="P">
      <formula>NOT(ISERROR(SEARCH("P",AN469)))</formula>
    </cfRule>
  </conditionalFormatting>
  <conditionalFormatting sqref="AN471">
    <cfRule type="containsText" dxfId="7233" priority="7765" operator="containsText" text="L">
      <formula>NOT(ISERROR(SEARCH("L",AN471)))</formula>
    </cfRule>
    <cfRule type="containsText" dxfId="7232" priority="7766" operator="containsText" text="A">
      <formula>NOT(ISERROR(SEARCH("A",AN471)))</formula>
    </cfRule>
    <cfRule type="containsText" dxfId="7231" priority="7767" operator="containsText" text="P">
      <formula>NOT(ISERROR(SEARCH("P",AN471)))</formula>
    </cfRule>
  </conditionalFormatting>
  <conditionalFormatting sqref="AN439:AN440 AN443:AN455">
    <cfRule type="containsText" dxfId="7230" priority="7759" operator="containsText" text="L">
      <formula>NOT(ISERROR(SEARCH("L",AN439)))</formula>
    </cfRule>
    <cfRule type="containsText" dxfId="7229" priority="7760" operator="containsText" text="A">
      <formula>NOT(ISERROR(SEARCH("A",AN439)))</formula>
    </cfRule>
    <cfRule type="containsText" dxfId="7228" priority="7761" operator="containsText" text="P">
      <formula>NOT(ISERROR(SEARCH("P",AN439)))</formula>
    </cfRule>
  </conditionalFormatting>
  <conditionalFormatting sqref="AN438">
    <cfRule type="containsText" dxfId="7227" priority="7756" operator="containsText" text="L">
      <formula>NOT(ISERROR(SEARCH("L",AN438)))</formula>
    </cfRule>
    <cfRule type="containsText" dxfId="7226" priority="7757" operator="containsText" text="A">
      <formula>NOT(ISERROR(SEARCH("A",AN438)))</formula>
    </cfRule>
    <cfRule type="containsText" dxfId="7225" priority="7758" operator="containsText" text="P">
      <formula>NOT(ISERROR(SEARCH("P",AN438)))</formula>
    </cfRule>
  </conditionalFormatting>
  <conditionalFormatting sqref="AN441">
    <cfRule type="containsText" dxfId="7224" priority="7753" operator="containsText" text="L">
      <formula>NOT(ISERROR(SEARCH("L",AN441)))</formula>
    </cfRule>
    <cfRule type="containsText" dxfId="7223" priority="7754" operator="containsText" text="A">
      <formula>NOT(ISERROR(SEARCH("A",AN441)))</formula>
    </cfRule>
    <cfRule type="containsText" dxfId="7222" priority="7755" operator="containsText" text="P">
      <formula>NOT(ISERROR(SEARCH("P",AN441)))</formula>
    </cfRule>
  </conditionalFormatting>
  <conditionalFormatting sqref="AN442">
    <cfRule type="containsText" dxfId="7221" priority="7750" operator="containsText" text="L">
      <formula>NOT(ISERROR(SEARCH("L",AN442)))</formula>
    </cfRule>
    <cfRule type="containsText" dxfId="7220" priority="7751" operator="containsText" text="A">
      <formula>NOT(ISERROR(SEARCH("A",AN442)))</formula>
    </cfRule>
    <cfRule type="containsText" dxfId="7219" priority="7752" operator="containsText" text="P">
      <formula>NOT(ISERROR(SEARCH("P",AN442)))</formula>
    </cfRule>
  </conditionalFormatting>
  <conditionalFormatting sqref="AN445">
    <cfRule type="containsText" dxfId="7218" priority="7747" operator="containsText" text="L">
      <formula>NOT(ISERROR(SEARCH("L",AN445)))</formula>
    </cfRule>
    <cfRule type="containsText" dxfId="7217" priority="7748" operator="containsText" text="A">
      <formula>NOT(ISERROR(SEARCH("A",AN445)))</formula>
    </cfRule>
    <cfRule type="containsText" dxfId="7216" priority="7749" operator="containsText" text="P">
      <formula>NOT(ISERROR(SEARCH("P",AN445)))</formula>
    </cfRule>
  </conditionalFormatting>
  <conditionalFormatting sqref="AN446">
    <cfRule type="containsText" dxfId="7215" priority="7744" operator="containsText" text="L">
      <formula>NOT(ISERROR(SEARCH("L",AN446)))</formula>
    </cfRule>
    <cfRule type="containsText" dxfId="7214" priority="7745" operator="containsText" text="A">
      <formula>NOT(ISERROR(SEARCH("A",AN446)))</formula>
    </cfRule>
    <cfRule type="containsText" dxfId="7213" priority="7746" operator="containsText" text="P">
      <formula>NOT(ISERROR(SEARCH("P",AN446)))</formula>
    </cfRule>
  </conditionalFormatting>
  <conditionalFormatting sqref="AN448:AN450 AN457">
    <cfRule type="containsText" dxfId="7212" priority="7741" operator="containsText" text="L">
      <formula>NOT(ISERROR(SEARCH("L",AN448)))</formula>
    </cfRule>
    <cfRule type="containsText" dxfId="7211" priority="7742" operator="containsText" text="A">
      <formula>NOT(ISERROR(SEARCH("A",AN448)))</formula>
    </cfRule>
    <cfRule type="containsText" dxfId="7210" priority="7743" operator="containsText" text="P">
      <formula>NOT(ISERROR(SEARCH("P",AN448)))</formula>
    </cfRule>
  </conditionalFormatting>
  <conditionalFormatting sqref="AN447">
    <cfRule type="containsText" dxfId="7209" priority="7738" operator="containsText" text="L">
      <formula>NOT(ISERROR(SEARCH("L",AN447)))</formula>
    </cfRule>
    <cfRule type="containsText" dxfId="7208" priority="7739" operator="containsText" text="A">
      <formula>NOT(ISERROR(SEARCH("A",AN447)))</formula>
    </cfRule>
    <cfRule type="containsText" dxfId="7207" priority="7740" operator="containsText" text="P">
      <formula>NOT(ISERROR(SEARCH("P",AN447)))</formula>
    </cfRule>
  </conditionalFormatting>
  <conditionalFormatting sqref="AN451">
    <cfRule type="containsText" dxfId="7206" priority="7732" operator="containsText" text="L">
      <formula>NOT(ISERROR(SEARCH("L",AN451)))</formula>
    </cfRule>
    <cfRule type="containsText" dxfId="7205" priority="7733" operator="containsText" text="A">
      <formula>NOT(ISERROR(SEARCH("A",AN451)))</formula>
    </cfRule>
    <cfRule type="containsText" dxfId="7204" priority="7734" operator="containsText" text="P">
      <formula>NOT(ISERROR(SEARCH("P",AN451)))</formula>
    </cfRule>
  </conditionalFormatting>
  <conditionalFormatting sqref="AN481:AN482 AN484 AN487:AN488 AN490:AN492 AN494 AN496 AN498:AN499 AN501">
    <cfRule type="containsText" dxfId="7203" priority="7729" operator="containsText" text="L">
      <formula>NOT(ISERROR(SEARCH("L",AN481)))</formula>
    </cfRule>
    <cfRule type="containsText" dxfId="7202" priority="7730" operator="containsText" text="A">
      <formula>NOT(ISERROR(SEARCH("A",AN481)))</formula>
    </cfRule>
    <cfRule type="containsText" dxfId="7201" priority="7731" operator="containsText" text="P">
      <formula>NOT(ISERROR(SEARCH("P",AN481)))</formula>
    </cfRule>
  </conditionalFormatting>
  <conditionalFormatting sqref="AN483">
    <cfRule type="containsText" dxfId="7200" priority="7726" operator="containsText" text="L">
      <formula>NOT(ISERROR(SEARCH("L",AN483)))</formula>
    </cfRule>
    <cfRule type="containsText" dxfId="7199" priority="7727" operator="containsText" text="A">
      <formula>NOT(ISERROR(SEARCH("A",AN483)))</formula>
    </cfRule>
    <cfRule type="containsText" dxfId="7198" priority="7728" operator="containsText" text="P">
      <formula>NOT(ISERROR(SEARCH("P",AN483)))</formula>
    </cfRule>
  </conditionalFormatting>
  <conditionalFormatting sqref="AN485">
    <cfRule type="containsText" dxfId="7197" priority="7723" operator="containsText" text="L">
      <formula>NOT(ISERROR(SEARCH("L",AN485)))</formula>
    </cfRule>
    <cfRule type="containsText" dxfId="7196" priority="7724" operator="containsText" text="A">
      <formula>NOT(ISERROR(SEARCH("A",AN485)))</formula>
    </cfRule>
    <cfRule type="containsText" dxfId="7195" priority="7725" operator="containsText" text="P">
      <formula>NOT(ISERROR(SEARCH("P",AN485)))</formula>
    </cfRule>
  </conditionalFormatting>
  <conditionalFormatting sqref="AN489">
    <cfRule type="containsText" dxfId="7194" priority="7717" operator="containsText" text="L">
      <formula>NOT(ISERROR(SEARCH("L",AN489)))</formula>
    </cfRule>
    <cfRule type="containsText" dxfId="7193" priority="7718" operator="containsText" text="A">
      <formula>NOT(ISERROR(SEARCH("A",AN489)))</formula>
    </cfRule>
    <cfRule type="containsText" dxfId="7192" priority="7719" operator="containsText" text="P">
      <formula>NOT(ISERROR(SEARCH("P",AN489)))</formula>
    </cfRule>
  </conditionalFormatting>
  <conditionalFormatting sqref="AN493">
    <cfRule type="containsText" dxfId="7191" priority="7714" operator="containsText" text="L">
      <formula>NOT(ISERROR(SEARCH("L",AN493)))</formula>
    </cfRule>
    <cfRule type="containsText" dxfId="7190" priority="7715" operator="containsText" text="A">
      <formula>NOT(ISERROR(SEARCH("A",AN493)))</formula>
    </cfRule>
    <cfRule type="containsText" dxfId="7189" priority="7716" operator="containsText" text="P">
      <formula>NOT(ISERROR(SEARCH("P",AN493)))</formula>
    </cfRule>
  </conditionalFormatting>
  <conditionalFormatting sqref="AN495">
    <cfRule type="containsText" dxfId="7188" priority="7711" operator="containsText" text="L">
      <formula>NOT(ISERROR(SEARCH("L",AN495)))</formula>
    </cfRule>
    <cfRule type="containsText" dxfId="7187" priority="7712" operator="containsText" text="A">
      <formula>NOT(ISERROR(SEARCH("A",AN495)))</formula>
    </cfRule>
    <cfRule type="containsText" dxfId="7186" priority="7713" operator="containsText" text="P">
      <formula>NOT(ISERROR(SEARCH("P",AN495)))</formula>
    </cfRule>
  </conditionalFormatting>
  <conditionalFormatting sqref="AN497">
    <cfRule type="containsText" dxfId="7185" priority="7708" operator="containsText" text="L">
      <formula>NOT(ISERROR(SEARCH("L",AN497)))</formula>
    </cfRule>
    <cfRule type="containsText" dxfId="7184" priority="7709" operator="containsText" text="A">
      <formula>NOT(ISERROR(SEARCH("A",AN497)))</formula>
    </cfRule>
    <cfRule type="containsText" dxfId="7183" priority="7710" operator="containsText" text="P">
      <formula>NOT(ISERROR(SEARCH("P",AN497)))</formula>
    </cfRule>
  </conditionalFormatting>
  <conditionalFormatting sqref="AN500">
    <cfRule type="containsText" dxfId="7182" priority="7705" operator="containsText" text="L">
      <formula>NOT(ISERROR(SEARCH("L",AN500)))</formula>
    </cfRule>
    <cfRule type="containsText" dxfId="7181" priority="7706" operator="containsText" text="A">
      <formula>NOT(ISERROR(SEARCH("A",AN500)))</formula>
    </cfRule>
    <cfRule type="containsText" dxfId="7180" priority="7707" operator="containsText" text="P">
      <formula>NOT(ISERROR(SEARCH("P",AN500)))</formula>
    </cfRule>
  </conditionalFormatting>
  <conditionalFormatting sqref="AN405:AN406 AN408:AN409">
    <cfRule type="containsText" dxfId="7179" priority="7702" operator="containsText" text="L">
      <formula>NOT(ISERROR(SEARCH("L",AN405)))</formula>
    </cfRule>
    <cfRule type="containsText" dxfId="7178" priority="7703" operator="containsText" text="A">
      <formula>NOT(ISERROR(SEARCH("A",AN405)))</formula>
    </cfRule>
    <cfRule type="containsText" dxfId="7177" priority="7704" operator="containsText" text="P">
      <formula>NOT(ISERROR(SEARCH("P",AN405)))</formula>
    </cfRule>
  </conditionalFormatting>
  <conditionalFormatting sqref="AN407">
    <cfRule type="containsText" dxfId="7176" priority="7699" operator="containsText" text="L">
      <formula>NOT(ISERROR(SEARCH("L",AN407)))</formula>
    </cfRule>
    <cfRule type="containsText" dxfId="7175" priority="7700" operator="containsText" text="A">
      <formula>NOT(ISERROR(SEARCH("A",AN407)))</formula>
    </cfRule>
    <cfRule type="containsText" dxfId="7174" priority="7701" operator="containsText" text="P">
      <formula>NOT(ISERROR(SEARCH("P",AN407)))</formula>
    </cfRule>
  </conditionalFormatting>
  <conditionalFormatting sqref="AN410">
    <cfRule type="containsText" dxfId="7173" priority="7696" operator="containsText" text="L">
      <formula>NOT(ISERROR(SEARCH("L",AN410)))</formula>
    </cfRule>
    <cfRule type="containsText" dxfId="7172" priority="7697" operator="containsText" text="A">
      <formula>NOT(ISERROR(SEARCH("A",AN410)))</formula>
    </cfRule>
    <cfRule type="containsText" dxfId="7171" priority="7698" operator="containsText" text="P">
      <formula>NOT(ISERROR(SEARCH("P",AN410)))</formula>
    </cfRule>
  </conditionalFormatting>
  <conditionalFormatting sqref="AN411">
    <cfRule type="containsText" dxfId="7170" priority="7693" operator="containsText" text="L">
      <formula>NOT(ISERROR(SEARCH("L",AN411)))</formula>
    </cfRule>
    <cfRule type="containsText" dxfId="7169" priority="7694" operator="containsText" text="A">
      <formula>NOT(ISERROR(SEARCH("A",AN411)))</formula>
    </cfRule>
    <cfRule type="containsText" dxfId="7168" priority="7695" operator="containsText" text="P">
      <formula>NOT(ISERROR(SEARCH("P",AN411)))</formula>
    </cfRule>
  </conditionalFormatting>
  <conditionalFormatting sqref="AN412">
    <cfRule type="containsText" dxfId="7167" priority="7687" operator="containsText" text="L">
      <formula>NOT(ISERROR(SEARCH("L",AN412)))</formula>
    </cfRule>
    <cfRule type="containsText" dxfId="7166" priority="7688" operator="containsText" text="A">
      <formula>NOT(ISERROR(SEARCH("A",AN412)))</formula>
    </cfRule>
    <cfRule type="containsText" dxfId="7165" priority="7689" operator="containsText" text="P">
      <formula>NOT(ISERROR(SEARCH("P",AN412)))</formula>
    </cfRule>
  </conditionalFormatting>
  <conditionalFormatting sqref="AN413">
    <cfRule type="containsText" dxfId="7164" priority="7684" operator="containsText" text="L">
      <formula>NOT(ISERROR(SEARCH("L",AN413)))</formula>
    </cfRule>
    <cfRule type="containsText" dxfId="7163" priority="7685" operator="containsText" text="A">
      <formula>NOT(ISERROR(SEARCH("A",AN413)))</formula>
    </cfRule>
    <cfRule type="containsText" dxfId="7162" priority="7686" operator="containsText" text="P">
      <formula>NOT(ISERROR(SEARCH("P",AN413)))</formula>
    </cfRule>
  </conditionalFormatting>
  <conditionalFormatting sqref="AN428 AN437">
    <cfRule type="containsText" dxfId="7161" priority="7681" operator="containsText" text="L">
      <formula>NOT(ISERROR(SEARCH("L",AN428)))</formula>
    </cfRule>
    <cfRule type="containsText" dxfId="7160" priority="7682" operator="containsText" text="A">
      <formula>NOT(ISERROR(SEARCH("A",AN428)))</formula>
    </cfRule>
    <cfRule type="containsText" dxfId="7159" priority="7683" operator="containsText" text="P">
      <formula>NOT(ISERROR(SEARCH("P",AN428)))</formula>
    </cfRule>
  </conditionalFormatting>
  <conditionalFormatting sqref="AN429">
    <cfRule type="containsText" dxfId="7158" priority="7678" operator="containsText" text="L">
      <formula>NOT(ISERROR(SEARCH("L",AN429)))</formula>
    </cfRule>
    <cfRule type="containsText" dxfId="7157" priority="7679" operator="containsText" text="A">
      <formula>NOT(ISERROR(SEARCH("A",AN429)))</formula>
    </cfRule>
    <cfRule type="containsText" dxfId="7156" priority="7680" operator="containsText" text="P">
      <formula>NOT(ISERROR(SEARCH("P",AN429)))</formula>
    </cfRule>
  </conditionalFormatting>
  <conditionalFormatting sqref="AN436">
    <cfRule type="containsText" dxfId="7155" priority="7675" operator="containsText" text="L">
      <formula>NOT(ISERROR(SEARCH("L",AN436)))</formula>
    </cfRule>
    <cfRule type="containsText" dxfId="7154" priority="7676" operator="containsText" text="A">
      <formula>NOT(ISERROR(SEARCH("A",AN436)))</formula>
    </cfRule>
    <cfRule type="containsText" dxfId="7153" priority="7677" operator="containsText" text="P">
      <formula>NOT(ISERROR(SEARCH("P",AN436)))</formula>
    </cfRule>
  </conditionalFormatting>
  <conditionalFormatting sqref="AN348:AN350">
    <cfRule type="containsText" dxfId="7152" priority="7672" operator="containsText" text="L">
      <formula>NOT(ISERROR(SEARCH("L",AN348)))</formula>
    </cfRule>
    <cfRule type="containsText" dxfId="7151" priority="7673" operator="containsText" text="A">
      <formula>NOT(ISERROR(SEARCH("A",AN348)))</formula>
    </cfRule>
    <cfRule type="containsText" dxfId="7150" priority="7674" operator="containsText" text="P">
      <formula>NOT(ISERROR(SEARCH("P",AN348)))</formula>
    </cfRule>
  </conditionalFormatting>
  <conditionalFormatting sqref="AN351">
    <cfRule type="containsText" dxfId="7149" priority="7669" operator="containsText" text="L">
      <formula>NOT(ISERROR(SEARCH("L",AN351)))</formula>
    </cfRule>
    <cfRule type="containsText" dxfId="7148" priority="7670" operator="containsText" text="A">
      <formula>NOT(ISERROR(SEARCH("A",AN351)))</formula>
    </cfRule>
    <cfRule type="containsText" dxfId="7147" priority="7671" operator="containsText" text="P">
      <formula>NOT(ISERROR(SEARCH("P",AN351)))</formula>
    </cfRule>
  </conditionalFormatting>
  <conditionalFormatting sqref="AN358">
    <cfRule type="containsText" dxfId="7146" priority="7666" operator="containsText" text="L">
      <formula>NOT(ISERROR(SEARCH("L",AN358)))</formula>
    </cfRule>
    <cfRule type="containsText" dxfId="7145" priority="7667" operator="containsText" text="A">
      <formula>NOT(ISERROR(SEARCH("A",AN358)))</formula>
    </cfRule>
    <cfRule type="containsText" dxfId="7144" priority="7668" operator="containsText" text="P">
      <formula>NOT(ISERROR(SEARCH("P",AN358)))</formula>
    </cfRule>
  </conditionalFormatting>
  <conditionalFormatting sqref="AN1012">
    <cfRule type="containsText" dxfId="7143" priority="7663" operator="containsText" text="L">
      <formula>NOT(ISERROR(SEARCH("L",AN1012)))</formula>
    </cfRule>
    <cfRule type="containsText" dxfId="7142" priority="7664" operator="containsText" text="A">
      <formula>NOT(ISERROR(SEARCH("A",AN1012)))</formula>
    </cfRule>
    <cfRule type="containsText" dxfId="7141" priority="7665" operator="containsText" text="P">
      <formula>NOT(ISERROR(SEARCH("P",AN1012)))</formula>
    </cfRule>
  </conditionalFormatting>
  <conditionalFormatting sqref="AK593:AK598">
    <cfRule type="containsText" dxfId="7140" priority="7651" operator="containsText" text="L">
      <formula>NOT(ISERROR(SEARCH("L",AK593)))</formula>
    </cfRule>
    <cfRule type="containsText" dxfId="7139" priority="7652" operator="containsText" text="A">
      <formula>NOT(ISERROR(SEARCH("A",AK593)))</formula>
    </cfRule>
    <cfRule type="containsText" dxfId="7138" priority="7653" operator="containsText" text="P">
      <formula>NOT(ISERROR(SEARCH("P",AK593)))</formula>
    </cfRule>
  </conditionalFormatting>
  <conditionalFormatting sqref="AN589:AN590 AN592:AN598">
    <cfRule type="containsText" dxfId="7137" priority="7639" operator="containsText" text="L">
      <formula>NOT(ISERROR(SEARCH("L",AN589)))</formula>
    </cfRule>
    <cfRule type="containsText" dxfId="7136" priority="7640" operator="containsText" text="A">
      <formula>NOT(ISERROR(SEARCH("A",AN589)))</formula>
    </cfRule>
    <cfRule type="containsText" dxfId="7135" priority="7641" operator="containsText" text="P">
      <formula>NOT(ISERROR(SEARCH("P",AN589)))</formula>
    </cfRule>
  </conditionalFormatting>
  <conditionalFormatting sqref="AN591">
    <cfRule type="containsText" dxfId="7134" priority="7636" operator="containsText" text="L">
      <formula>NOT(ISERROR(SEARCH("L",AN591)))</formula>
    </cfRule>
    <cfRule type="containsText" dxfId="7133" priority="7637" operator="containsText" text="A">
      <formula>NOT(ISERROR(SEARCH("A",AN591)))</formula>
    </cfRule>
    <cfRule type="containsText" dxfId="7132" priority="7638" operator="containsText" text="P">
      <formula>NOT(ISERROR(SEARCH("P",AN591)))</formula>
    </cfRule>
  </conditionalFormatting>
  <conditionalFormatting sqref="AN591">
    <cfRule type="containsText" dxfId="7131" priority="7633" operator="containsText" text="L">
      <formula>NOT(ISERROR(SEARCH("L",AN591)))</formula>
    </cfRule>
    <cfRule type="containsText" dxfId="7130" priority="7634" operator="containsText" text="A">
      <formula>NOT(ISERROR(SEARCH("A",AN591)))</formula>
    </cfRule>
    <cfRule type="containsText" dxfId="7129" priority="7635" operator="containsText" text="P">
      <formula>NOT(ISERROR(SEARCH("P",AN591)))</formula>
    </cfRule>
  </conditionalFormatting>
  <conditionalFormatting sqref="AN591">
    <cfRule type="containsText" dxfId="7128" priority="7630" operator="containsText" text="L">
      <formula>NOT(ISERROR(SEARCH("L",AN591)))</formula>
    </cfRule>
    <cfRule type="containsText" dxfId="7127" priority="7631" operator="containsText" text="A">
      <formula>NOT(ISERROR(SEARCH("A",AN591)))</formula>
    </cfRule>
    <cfRule type="containsText" dxfId="7126" priority="7632" operator="containsText" text="P">
      <formula>NOT(ISERROR(SEARCH("P",AN591)))</formula>
    </cfRule>
  </conditionalFormatting>
  <conditionalFormatting sqref="AK1065">
    <cfRule type="containsText" dxfId="7125" priority="7627" operator="containsText" text="L">
      <formula>NOT(ISERROR(SEARCH("L",AK1065)))</formula>
    </cfRule>
    <cfRule type="containsText" dxfId="7124" priority="7628" operator="containsText" text="A">
      <formula>NOT(ISERROR(SEARCH("A",AK1065)))</formula>
    </cfRule>
    <cfRule type="containsText" dxfId="7123" priority="7629" operator="containsText" text="P">
      <formula>NOT(ISERROR(SEARCH("P",AK1065)))</formula>
    </cfRule>
  </conditionalFormatting>
  <conditionalFormatting sqref="AK644 AK640:AK642">
    <cfRule type="containsText" dxfId="7122" priority="7621" operator="containsText" text="L">
      <formula>NOT(ISERROR(SEARCH("L",AK640)))</formula>
    </cfRule>
    <cfRule type="containsText" dxfId="7121" priority="7622" operator="containsText" text="A">
      <formula>NOT(ISERROR(SEARCH("A",AK640)))</formula>
    </cfRule>
    <cfRule type="containsText" dxfId="7120" priority="7623" operator="containsText" text="P">
      <formula>NOT(ISERROR(SEARCH("P",AK640)))</formula>
    </cfRule>
  </conditionalFormatting>
  <conditionalFormatting sqref="AN628 AN634:AN635 AN640:AN642 AN637:AN638">
    <cfRule type="containsText" dxfId="7119" priority="7618" operator="containsText" text="L">
      <formula>NOT(ISERROR(SEARCH("L",AN628)))</formula>
    </cfRule>
    <cfRule type="containsText" dxfId="7118" priority="7619" operator="containsText" text="A">
      <formula>NOT(ISERROR(SEARCH("A",AN628)))</formula>
    </cfRule>
    <cfRule type="containsText" dxfId="7117" priority="7620" operator="containsText" text="P">
      <formula>NOT(ISERROR(SEARCH("P",AN628)))</formula>
    </cfRule>
  </conditionalFormatting>
  <conditionalFormatting sqref="AK643">
    <cfRule type="containsText" dxfId="7116" priority="7606" operator="containsText" text="L">
      <formula>NOT(ISERROR(SEARCH("L",AK643)))</formula>
    </cfRule>
    <cfRule type="containsText" dxfId="7115" priority="7607" operator="containsText" text="A">
      <formula>NOT(ISERROR(SEARCH("A",AK643)))</formula>
    </cfRule>
    <cfRule type="containsText" dxfId="7114" priority="7608" operator="containsText" text="P">
      <formula>NOT(ISERROR(SEARCH("P",AK643)))</formula>
    </cfRule>
  </conditionalFormatting>
  <conditionalFormatting sqref="AK639">
    <cfRule type="containsText" dxfId="7113" priority="7603" operator="containsText" text="L">
      <formula>NOT(ISERROR(SEARCH("L",AK639)))</formula>
    </cfRule>
    <cfRule type="containsText" dxfId="7112" priority="7604" operator="containsText" text="A">
      <formula>NOT(ISERROR(SEARCH("A",AK639)))</formula>
    </cfRule>
    <cfRule type="containsText" dxfId="7111" priority="7605" operator="containsText" text="P">
      <formula>NOT(ISERROR(SEARCH("P",AK639)))</formula>
    </cfRule>
  </conditionalFormatting>
  <conditionalFormatting sqref="AN629:AN631">
    <cfRule type="containsText" dxfId="7110" priority="7597" operator="containsText" text="L">
      <formula>NOT(ISERROR(SEARCH("L",AN629)))</formula>
    </cfRule>
    <cfRule type="containsText" dxfId="7109" priority="7598" operator="containsText" text="A">
      <formula>NOT(ISERROR(SEARCH("A",AN629)))</formula>
    </cfRule>
    <cfRule type="containsText" dxfId="7108" priority="7599" operator="containsText" text="P">
      <formula>NOT(ISERROR(SEARCH("P",AN629)))</formula>
    </cfRule>
  </conditionalFormatting>
  <conditionalFormatting sqref="AN632">
    <cfRule type="containsText" dxfId="7107" priority="7594" operator="containsText" text="L">
      <formula>NOT(ISERROR(SEARCH("L",AN632)))</formula>
    </cfRule>
    <cfRule type="containsText" dxfId="7106" priority="7595" operator="containsText" text="A">
      <formula>NOT(ISERROR(SEARCH("A",AN632)))</formula>
    </cfRule>
    <cfRule type="containsText" dxfId="7105" priority="7596" operator="containsText" text="P">
      <formula>NOT(ISERROR(SEARCH("P",AN632)))</formula>
    </cfRule>
  </conditionalFormatting>
  <conditionalFormatting sqref="AN633">
    <cfRule type="containsText" dxfId="7104" priority="7591" operator="containsText" text="L">
      <formula>NOT(ISERROR(SEARCH("L",AN633)))</formula>
    </cfRule>
    <cfRule type="containsText" dxfId="7103" priority="7592" operator="containsText" text="A">
      <formula>NOT(ISERROR(SEARCH("A",AN633)))</formula>
    </cfRule>
    <cfRule type="containsText" dxfId="7102" priority="7593" operator="containsText" text="P">
      <formula>NOT(ISERROR(SEARCH("P",AN633)))</formula>
    </cfRule>
  </conditionalFormatting>
  <conditionalFormatting sqref="AN639">
    <cfRule type="containsText" dxfId="7101" priority="7588" operator="containsText" text="L">
      <formula>NOT(ISERROR(SEARCH("L",AN639)))</formula>
    </cfRule>
    <cfRule type="containsText" dxfId="7100" priority="7589" operator="containsText" text="A">
      <formula>NOT(ISERROR(SEARCH("A",AN639)))</formula>
    </cfRule>
    <cfRule type="containsText" dxfId="7099" priority="7590" operator="containsText" text="P">
      <formula>NOT(ISERROR(SEARCH("P",AN639)))</formula>
    </cfRule>
  </conditionalFormatting>
  <conditionalFormatting sqref="AN643">
    <cfRule type="containsText" dxfId="7098" priority="7585" operator="containsText" text="L">
      <formula>NOT(ISERROR(SEARCH("L",AN643)))</formula>
    </cfRule>
    <cfRule type="containsText" dxfId="7097" priority="7586" operator="containsText" text="A">
      <formula>NOT(ISERROR(SEARCH("A",AN643)))</formula>
    </cfRule>
    <cfRule type="containsText" dxfId="7096" priority="7587" operator="containsText" text="P">
      <formula>NOT(ISERROR(SEARCH("P",AN643)))</formula>
    </cfRule>
  </conditionalFormatting>
  <conditionalFormatting sqref="AN636">
    <cfRule type="containsText" dxfId="7095" priority="7579" operator="containsText" text="L">
      <formula>NOT(ISERROR(SEARCH("L",AN636)))</formula>
    </cfRule>
    <cfRule type="containsText" dxfId="7094" priority="7580" operator="containsText" text="A">
      <formula>NOT(ISERROR(SEARCH("A",AN636)))</formula>
    </cfRule>
    <cfRule type="containsText" dxfId="7093" priority="7581" operator="containsText" text="P">
      <formula>NOT(ISERROR(SEARCH("P",AN636)))</formula>
    </cfRule>
  </conditionalFormatting>
  <conditionalFormatting sqref="AN564">
    <cfRule type="containsText" dxfId="7092" priority="7548" operator="containsText" text="L">
      <formula>NOT(ISERROR(SEARCH("L",AN564)))</formula>
    </cfRule>
    <cfRule type="containsText" dxfId="7091" priority="7549" operator="containsText" text="A">
      <formula>NOT(ISERROR(SEARCH("A",AN564)))</formula>
    </cfRule>
    <cfRule type="containsText" dxfId="7090" priority="7550" operator="containsText" text="P">
      <formula>NOT(ISERROR(SEARCH("P",AN564)))</formula>
    </cfRule>
  </conditionalFormatting>
  <conditionalFormatting sqref="AK610 AK612:AK613 AK617">
    <cfRule type="containsText" dxfId="7089" priority="7545" operator="containsText" text="L">
      <formula>NOT(ISERROR(SEARCH("L",AK610)))</formula>
    </cfRule>
    <cfRule type="containsText" dxfId="7088" priority="7546" operator="containsText" text="A">
      <formula>NOT(ISERROR(SEARCH("A",AK610)))</formula>
    </cfRule>
    <cfRule type="containsText" dxfId="7087" priority="7547" operator="containsText" text="P">
      <formula>NOT(ISERROR(SEARCH("P",AK610)))</formula>
    </cfRule>
  </conditionalFormatting>
  <conditionalFormatting sqref="AN610">
    <cfRule type="containsText" dxfId="7086" priority="7542" operator="containsText" text="L">
      <formula>NOT(ISERROR(SEARCH("L",AN610)))</formula>
    </cfRule>
    <cfRule type="containsText" dxfId="7085" priority="7543" operator="containsText" text="A">
      <formula>NOT(ISERROR(SEARCH("A",AN610)))</formula>
    </cfRule>
    <cfRule type="containsText" dxfId="7084" priority="7544" operator="containsText" text="P">
      <formula>NOT(ISERROR(SEARCH("P",AN610)))</formula>
    </cfRule>
  </conditionalFormatting>
  <conditionalFormatting sqref="AK611">
    <cfRule type="containsText" dxfId="7083" priority="7533" operator="containsText" text="L">
      <formula>NOT(ISERROR(SEARCH("L",AK611)))</formula>
    </cfRule>
    <cfRule type="containsText" dxfId="7082" priority="7534" operator="containsText" text="A">
      <formula>NOT(ISERROR(SEARCH("A",AK611)))</formula>
    </cfRule>
    <cfRule type="containsText" dxfId="7081" priority="7535" operator="containsText" text="P">
      <formula>NOT(ISERROR(SEARCH("P",AK611)))</formula>
    </cfRule>
  </conditionalFormatting>
  <conditionalFormatting sqref="AK614">
    <cfRule type="containsText" dxfId="7080" priority="7530" operator="containsText" text="L">
      <formula>NOT(ISERROR(SEARCH("L",AK614)))</formula>
    </cfRule>
    <cfRule type="containsText" dxfId="7079" priority="7531" operator="containsText" text="A">
      <formula>NOT(ISERROR(SEARCH("A",AK614)))</formula>
    </cfRule>
    <cfRule type="containsText" dxfId="7078" priority="7532" operator="containsText" text="P">
      <formula>NOT(ISERROR(SEARCH("P",AK614)))</formula>
    </cfRule>
  </conditionalFormatting>
  <conditionalFormatting sqref="AK615">
    <cfRule type="containsText" dxfId="7077" priority="7527" operator="containsText" text="L">
      <formula>NOT(ISERROR(SEARCH("L",AK615)))</formula>
    </cfRule>
    <cfRule type="containsText" dxfId="7076" priority="7528" operator="containsText" text="A">
      <formula>NOT(ISERROR(SEARCH("A",AK615)))</formula>
    </cfRule>
    <cfRule type="containsText" dxfId="7075" priority="7529" operator="containsText" text="P">
      <formula>NOT(ISERROR(SEARCH("P",AK615)))</formula>
    </cfRule>
  </conditionalFormatting>
  <conditionalFormatting sqref="AK616">
    <cfRule type="containsText" dxfId="7074" priority="7524" operator="containsText" text="L">
      <formula>NOT(ISERROR(SEARCH("L",AK616)))</formula>
    </cfRule>
    <cfRule type="containsText" dxfId="7073" priority="7525" operator="containsText" text="A">
      <formula>NOT(ISERROR(SEARCH("A",AK616)))</formula>
    </cfRule>
    <cfRule type="containsText" dxfId="7072" priority="7526" operator="containsText" text="P">
      <formula>NOT(ISERROR(SEARCH("P",AK616)))</formula>
    </cfRule>
  </conditionalFormatting>
  <conditionalFormatting sqref="AN536:AN539">
    <cfRule type="containsText" dxfId="7071" priority="7497" operator="containsText" text="L">
      <formula>NOT(ISERROR(SEARCH("L",AN536)))</formula>
    </cfRule>
    <cfRule type="containsText" dxfId="7070" priority="7498" operator="containsText" text="A">
      <formula>NOT(ISERROR(SEARCH("A",AN536)))</formula>
    </cfRule>
    <cfRule type="containsText" dxfId="7069" priority="7499" operator="containsText" text="P">
      <formula>NOT(ISERROR(SEARCH("P",AN536)))</formula>
    </cfRule>
  </conditionalFormatting>
  <conditionalFormatting sqref="AN573:AN574">
    <cfRule type="containsText" dxfId="7068" priority="7491" operator="containsText" text="L">
      <formula>NOT(ISERROR(SEARCH("L",AN573)))</formula>
    </cfRule>
    <cfRule type="containsText" dxfId="7067" priority="7492" operator="containsText" text="A">
      <formula>NOT(ISERROR(SEARCH("A",AN573)))</formula>
    </cfRule>
    <cfRule type="containsText" dxfId="7066" priority="7493" operator="containsText" text="P">
      <formula>NOT(ISERROR(SEARCH("P",AN573)))</formula>
    </cfRule>
  </conditionalFormatting>
  <conditionalFormatting sqref="AN567">
    <cfRule type="containsText" dxfId="7065" priority="7476" operator="containsText" text="L">
      <formula>NOT(ISERROR(SEARCH("L",AN567)))</formula>
    </cfRule>
    <cfRule type="containsText" dxfId="7064" priority="7477" operator="containsText" text="A">
      <formula>NOT(ISERROR(SEARCH("A",AN567)))</formula>
    </cfRule>
    <cfRule type="containsText" dxfId="7063" priority="7478" operator="containsText" text="P">
      <formula>NOT(ISERROR(SEARCH("P",AN567)))</formula>
    </cfRule>
  </conditionalFormatting>
  <conditionalFormatting sqref="AN571">
    <cfRule type="containsText" dxfId="7062" priority="7473" operator="containsText" text="L">
      <formula>NOT(ISERROR(SEARCH("L",AN571)))</formula>
    </cfRule>
    <cfRule type="containsText" dxfId="7061" priority="7474" operator="containsText" text="A">
      <formula>NOT(ISERROR(SEARCH("A",AN571)))</formula>
    </cfRule>
    <cfRule type="containsText" dxfId="7060" priority="7475" operator="containsText" text="P">
      <formula>NOT(ISERROR(SEARCH("P",AN571)))</formula>
    </cfRule>
  </conditionalFormatting>
  <conditionalFormatting sqref="AN572">
    <cfRule type="containsText" dxfId="7059" priority="7470" operator="containsText" text="L">
      <formula>NOT(ISERROR(SEARCH("L",AN572)))</formula>
    </cfRule>
    <cfRule type="containsText" dxfId="7058" priority="7471" operator="containsText" text="A">
      <formula>NOT(ISERROR(SEARCH("A",AN572)))</formula>
    </cfRule>
    <cfRule type="containsText" dxfId="7057" priority="7472" operator="containsText" text="P">
      <formula>NOT(ISERROR(SEARCH("P",AN572)))</formula>
    </cfRule>
  </conditionalFormatting>
  <conditionalFormatting sqref="AN575">
    <cfRule type="containsText" dxfId="7056" priority="7467" operator="containsText" text="L">
      <formula>NOT(ISERROR(SEARCH("L",AN575)))</formula>
    </cfRule>
    <cfRule type="containsText" dxfId="7055" priority="7468" operator="containsText" text="A">
      <formula>NOT(ISERROR(SEARCH("A",AN575)))</formula>
    </cfRule>
    <cfRule type="containsText" dxfId="7054" priority="7469" operator="containsText" text="P">
      <formula>NOT(ISERROR(SEARCH("P",AN575)))</formula>
    </cfRule>
  </conditionalFormatting>
  <conditionalFormatting sqref="AN1011">
    <cfRule type="containsText" dxfId="7053" priority="7464" operator="containsText" text="L">
      <formula>NOT(ISERROR(SEARCH("L",AN1011)))</formula>
    </cfRule>
    <cfRule type="containsText" dxfId="7052" priority="7465" operator="containsText" text="A">
      <formula>NOT(ISERROR(SEARCH("A",AN1011)))</formula>
    </cfRule>
    <cfRule type="containsText" dxfId="7051" priority="7466" operator="containsText" text="P">
      <formula>NOT(ISERROR(SEARCH("P",AN1011)))</formula>
    </cfRule>
  </conditionalFormatting>
  <conditionalFormatting sqref="AN541:AN548">
    <cfRule type="containsText" dxfId="7050" priority="7458" operator="containsText" text="L">
      <formula>NOT(ISERROR(SEARCH("L",AN541)))</formula>
    </cfRule>
    <cfRule type="containsText" dxfId="7049" priority="7459" operator="containsText" text="A">
      <formula>NOT(ISERROR(SEARCH("A",AN541)))</formula>
    </cfRule>
    <cfRule type="containsText" dxfId="7048" priority="7460" operator="containsText" text="P">
      <formula>NOT(ISERROR(SEARCH("P",AN541)))</formula>
    </cfRule>
  </conditionalFormatting>
  <conditionalFormatting sqref="AK549">
    <cfRule type="containsText" dxfId="7047" priority="7455" operator="containsText" text="L">
      <formula>NOT(ISERROR(SEARCH("L",AK549)))</formula>
    </cfRule>
    <cfRule type="containsText" dxfId="7046" priority="7456" operator="containsText" text="A">
      <formula>NOT(ISERROR(SEARCH("A",AK549)))</formula>
    </cfRule>
    <cfRule type="containsText" dxfId="7045" priority="7457" operator="containsText" text="P">
      <formula>NOT(ISERROR(SEARCH("P",AK549)))</formula>
    </cfRule>
  </conditionalFormatting>
  <conditionalFormatting sqref="AN549">
    <cfRule type="containsText" dxfId="7044" priority="7452" operator="containsText" text="L">
      <formula>NOT(ISERROR(SEARCH("L",AN549)))</formula>
    </cfRule>
    <cfRule type="containsText" dxfId="7043" priority="7453" operator="containsText" text="A">
      <formula>NOT(ISERROR(SEARCH("A",AN549)))</formula>
    </cfRule>
    <cfRule type="containsText" dxfId="7042" priority="7454" operator="containsText" text="P">
      <formula>NOT(ISERROR(SEARCH("P",AN549)))</formula>
    </cfRule>
  </conditionalFormatting>
  <conditionalFormatting sqref="AO51">
    <cfRule type="containsText" dxfId="7041" priority="7449" operator="containsText" text="L">
      <formula>NOT(ISERROR(SEARCH("L",AO51)))</formula>
    </cfRule>
    <cfRule type="containsText" dxfId="7040" priority="7450" operator="containsText" text="A">
      <formula>NOT(ISERROR(SEARCH("A",AO51)))</formula>
    </cfRule>
    <cfRule type="containsText" dxfId="7039" priority="7451" operator="containsText" text="P">
      <formula>NOT(ISERROR(SEARCH("P",AO51)))</formula>
    </cfRule>
  </conditionalFormatting>
  <conditionalFormatting sqref="AO29:AO33">
    <cfRule type="containsText" dxfId="7038" priority="7445" operator="containsText" text="L">
      <formula>NOT(ISERROR(SEARCH("L",AO29)))</formula>
    </cfRule>
    <cfRule type="containsText" dxfId="7037" priority="7446" operator="containsText" text="A">
      <formula>NOT(ISERROR(SEARCH("A",AO29)))</formula>
    </cfRule>
    <cfRule type="containsText" dxfId="7036" priority="7447" operator="containsText" text="P">
      <formula>NOT(ISERROR(SEARCH("P",AO29)))</formula>
    </cfRule>
  </conditionalFormatting>
  <conditionalFormatting sqref="AO187:AO204">
    <cfRule type="containsText" dxfId="7035" priority="7442" operator="containsText" text="L">
      <formula>NOT(ISERROR(SEARCH("L",AO187)))</formula>
    </cfRule>
    <cfRule type="containsText" dxfId="7034" priority="7443" operator="containsText" text="A">
      <formula>NOT(ISERROR(SEARCH("A",AO187)))</formula>
    </cfRule>
    <cfRule type="containsText" dxfId="7033" priority="7444" operator="containsText" text="P">
      <formula>NOT(ISERROR(SEARCH("P",AO187)))</formula>
    </cfRule>
  </conditionalFormatting>
  <conditionalFormatting sqref="AO98:AO102">
    <cfRule type="containsText" dxfId="7032" priority="7433" operator="containsText" text="L">
      <formula>NOT(ISERROR(SEARCH("L",AO98)))</formula>
    </cfRule>
    <cfRule type="containsText" dxfId="7031" priority="7434" operator="containsText" text="A">
      <formula>NOT(ISERROR(SEARCH("A",AO98)))</formula>
    </cfRule>
    <cfRule type="containsText" dxfId="7030" priority="7435" operator="containsText" text="P">
      <formula>NOT(ISERROR(SEARCH("P",AO98)))</formula>
    </cfRule>
  </conditionalFormatting>
  <conditionalFormatting sqref="AO144:AO164">
    <cfRule type="containsText" dxfId="7029" priority="7427" operator="containsText" text="L">
      <formula>NOT(ISERROR(SEARCH("L",AO144)))</formula>
    </cfRule>
    <cfRule type="containsText" dxfId="7028" priority="7428" operator="containsText" text="A">
      <formula>NOT(ISERROR(SEARCH("A",AO144)))</formula>
    </cfRule>
    <cfRule type="containsText" dxfId="7027" priority="7429" operator="containsText" text="P">
      <formula>NOT(ISERROR(SEARCH("P",AO144)))</formula>
    </cfRule>
  </conditionalFormatting>
  <conditionalFormatting sqref="AO228:AO229 AO225:AO226">
    <cfRule type="containsText" dxfId="7026" priority="7421" operator="containsText" text="L">
      <formula>NOT(ISERROR(SEARCH("L",AO225)))</formula>
    </cfRule>
    <cfRule type="containsText" dxfId="7025" priority="7422" operator="containsText" text="A">
      <formula>NOT(ISERROR(SEARCH("A",AO225)))</formula>
    </cfRule>
    <cfRule type="containsText" dxfId="7024" priority="7423" operator="containsText" text="P">
      <formula>NOT(ISERROR(SEARCH("P",AO225)))</formula>
    </cfRule>
  </conditionalFormatting>
  <conditionalFormatting sqref="AN847 AN852:AN864">
    <cfRule type="containsText" dxfId="7023" priority="7418" operator="containsText" text="L">
      <formula>NOT(ISERROR(SEARCH("L",AN847)))</formula>
    </cfRule>
    <cfRule type="containsText" dxfId="7022" priority="7419" operator="containsText" text="A">
      <formula>NOT(ISERROR(SEARCH("A",AN847)))</formula>
    </cfRule>
    <cfRule type="containsText" dxfId="7021" priority="7420" operator="containsText" text="P">
      <formula>NOT(ISERROR(SEARCH("P",AN847)))</formula>
    </cfRule>
  </conditionalFormatting>
  <conditionalFormatting sqref="AO396 AO399">
    <cfRule type="containsText" dxfId="7020" priority="7414" operator="containsText" text="L">
      <formula>NOT(ISERROR(SEARCH("L",AO396)))</formula>
    </cfRule>
    <cfRule type="containsText" dxfId="7019" priority="7415" operator="containsText" text="A">
      <formula>NOT(ISERROR(SEARCH("A",AO396)))</formula>
    </cfRule>
    <cfRule type="containsText" dxfId="7018" priority="7416" operator="containsText" text="P">
      <formula>NOT(ISERROR(SEARCH("P",AO396)))</formula>
    </cfRule>
  </conditionalFormatting>
  <conditionalFormatting sqref="AO325:AO329 AO331:AO332">
    <cfRule type="containsText" dxfId="7017" priority="7411" operator="containsText" text="L">
      <formula>NOT(ISERROR(SEARCH("L",AO325)))</formula>
    </cfRule>
    <cfRule type="containsText" dxfId="7016" priority="7412" operator="containsText" text="A">
      <formula>NOT(ISERROR(SEARCH("A",AO325)))</formula>
    </cfRule>
    <cfRule type="containsText" dxfId="7015" priority="7413" operator="containsText" text="P">
      <formula>NOT(ISERROR(SEARCH("P",AO325)))</formula>
    </cfRule>
  </conditionalFormatting>
  <conditionalFormatting sqref="AO330">
    <cfRule type="containsText" dxfId="7014" priority="7408" operator="containsText" text="L">
      <formula>NOT(ISERROR(SEARCH("L",AO330)))</formula>
    </cfRule>
    <cfRule type="containsText" dxfId="7013" priority="7409" operator="containsText" text="A">
      <formula>NOT(ISERROR(SEARCH("A",AO330)))</formula>
    </cfRule>
    <cfRule type="containsText" dxfId="7012" priority="7410" operator="containsText" text="P">
      <formula>NOT(ISERROR(SEARCH("P",AO330)))</formula>
    </cfRule>
  </conditionalFormatting>
  <conditionalFormatting sqref="AO370">
    <cfRule type="containsText" dxfId="7011" priority="7291" operator="containsText" text="L">
      <formula>NOT(ISERROR(SEARCH("L",AO370)))</formula>
    </cfRule>
    <cfRule type="containsText" dxfId="7010" priority="7292" operator="containsText" text="A">
      <formula>NOT(ISERROR(SEARCH("A",AO370)))</formula>
    </cfRule>
    <cfRule type="containsText" dxfId="7009" priority="7293" operator="containsText" text="P">
      <formula>NOT(ISERROR(SEARCH("P",AO370)))</formula>
    </cfRule>
  </conditionalFormatting>
  <conditionalFormatting sqref="AO370">
    <cfRule type="containsText" dxfId="7008" priority="7288" operator="containsText" text="L">
      <formula>NOT(ISERROR(SEARCH("L",AO370)))</formula>
    </cfRule>
    <cfRule type="containsText" dxfId="7007" priority="7289" operator="containsText" text="A">
      <formula>NOT(ISERROR(SEARCH("A",AO370)))</formula>
    </cfRule>
    <cfRule type="containsText" dxfId="7006" priority="7290" operator="containsText" text="P">
      <formula>NOT(ISERROR(SEARCH("P",AO370)))</formula>
    </cfRule>
  </conditionalFormatting>
  <conditionalFormatting sqref="AO514:AO515">
    <cfRule type="containsText" dxfId="7005" priority="7393" operator="containsText" text="L">
      <formula>NOT(ISERROR(SEARCH("L",AO514)))</formula>
    </cfRule>
    <cfRule type="containsText" dxfId="7004" priority="7394" operator="containsText" text="A">
      <formula>NOT(ISERROR(SEARCH("A",AO514)))</formula>
    </cfRule>
    <cfRule type="containsText" dxfId="7003" priority="7395" operator="containsText" text="P">
      <formula>NOT(ISERROR(SEARCH("P",AO514)))</formula>
    </cfRule>
  </conditionalFormatting>
  <conditionalFormatting sqref="AO385 AO388:AO395">
    <cfRule type="containsText" dxfId="7002" priority="7384" operator="containsText" text="L">
      <formula>NOT(ISERROR(SEARCH("L",AO385)))</formula>
    </cfRule>
    <cfRule type="containsText" dxfId="7001" priority="7385" operator="containsText" text="A">
      <formula>NOT(ISERROR(SEARCH("A",AO385)))</formula>
    </cfRule>
    <cfRule type="containsText" dxfId="7000" priority="7386" operator="containsText" text="P">
      <formula>NOT(ISERROR(SEARCH("P",AO385)))</formula>
    </cfRule>
  </conditionalFormatting>
  <conditionalFormatting sqref="AO386">
    <cfRule type="containsText" dxfId="6999" priority="7378" operator="containsText" text="L">
      <formula>NOT(ISERROR(SEARCH("L",AO386)))</formula>
    </cfRule>
    <cfRule type="containsText" dxfId="6998" priority="7379" operator="containsText" text="A">
      <formula>NOT(ISERROR(SEARCH("A",AO386)))</formula>
    </cfRule>
    <cfRule type="containsText" dxfId="6997" priority="7380" operator="containsText" text="P">
      <formula>NOT(ISERROR(SEARCH("P",AO386)))</formula>
    </cfRule>
  </conditionalFormatting>
  <conditionalFormatting sqref="AO387">
    <cfRule type="containsText" dxfId="6996" priority="7375" operator="containsText" text="L">
      <formula>NOT(ISERROR(SEARCH("L",AO387)))</formula>
    </cfRule>
    <cfRule type="containsText" dxfId="6995" priority="7376" operator="containsText" text="A">
      <formula>NOT(ISERROR(SEARCH("A",AO387)))</formula>
    </cfRule>
    <cfRule type="containsText" dxfId="6994" priority="7377" operator="containsText" text="P">
      <formula>NOT(ISERROR(SEARCH("P",AO387)))</formula>
    </cfRule>
  </conditionalFormatting>
  <conditionalFormatting sqref="AO415:AO417">
    <cfRule type="containsText" dxfId="6993" priority="7372" operator="containsText" text="L">
      <formula>NOT(ISERROR(SEARCH("L",AO415)))</formula>
    </cfRule>
    <cfRule type="containsText" dxfId="6992" priority="7373" operator="containsText" text="A">
      <formula>NOT(ISERROR(SEARCH("A",AO415)))</formula>
    </cfRule>
    <cfRule type="containsText" dxfId="6991" priority="7374" operator="containsText" text="P">
      <formula>NOT(ISERROR(SEARCH("P",AO415)))</formula>
    </cfRule>
  </conditionalFormatting>
  <conditionalFormatting sqref="AO414">
    <cfRule type="containsText" dxfId="6990" priority="7369" operator="containsText" text="L">
      <formula>NOT(ISERROR(SEARCH("L",AO414)))</formula>
    </cfRule>
    <cfRule type="containsText" dxfId="6989" priority="7370" operator="containsText" text="A">
      <formula>NOT(ISERROR(SEARCH("A",AO414)))</formula>
    </cfRule>
    <cfRule type="containsText" dxfId="6988" priority="7371" operator="containsText" text="P">
      <formula>NOT(ISERROR(SEARCH("P",AO414)))</formula>
    </cfRule>
  </conditionalFormatting>
  <conditionalFormatting sqref="AO315:AO316 AO318:AO321 AO323">
    <cfRule type="containsText" dxfId="6987" priority="7357" operator="containsText" text="L">
      <formula>NOT(ISERROR(SEARCH("L",AO315)))</formula>
    </cfRule>
    <cfRule type="containsText" dxfId="6986" priority="7358" operator="containsText" text="A">
      <formula>NOT(ISERROR(SEARCH("A",AO315)))</formula>
    </cfRule>
    <cfRule type="containsText" dxfId="6985" priority="7359" operator="containsText" text="P">
      <formula>NOT(ISERROR(SEARCH("P",AO315)))</formula>
    </cfRule>
  </conditionalFormatting>
  <conditionalFormatting sqref="AO315:AO316 AO318:AO321 AO323">
    <cfRule type="containsText" dxfId="6984" priority="7354" operator="containsText" text="L">
      <formula>NOT(ISERROR(SEARCH("L",AO315)))</formula>
    </cfRule>
    <cfRule type="containsText" dxfId="6983" priority="7355" operator="containsText" text="A">
      <formula>NOT(ISERROR(SEARCH("A",AO315)))</formula>
    </cfRule>
    <cfRule type="containsText" dxfId="6982" priority="7356" operator="containsText" text="P">
      <formula>NOT(ISERROR(SEARCH("P",AO315)))</formula>
    </cfRule>
  </conditionalFormatting>
  <conditionalFormatting sqref="AO315:AO316 AO318:AO321 AO323">
    <cfRule type="containsText" dxfId="6981" priority="7351" operator="containsText" text="L">
      <formula>NOT(ISERROR(SEARCH("L",AO315)))</formula>
    </cfRule>
    <cfRule type="containsText" dxfId="6980" priority="7352" operator="containsText" text="A">
      <formula>NOT(ISERROR(SEARCH("A",AO315)))</formula>
    </cfRule>
    <cfRule type="containsText" dxfId="6979" priority="7353" operator="containsText" text="P">
      <formula>NOT(ISERROR(SEARCH("P",AO315)))</formula>
    </cfRule>
  </conditionalFormatting>
  <conditionalFormatting sqref="AO317">
    <cfRule type="containsText" dxfId="6978" priority="7348" operator="containsText" text="L">
      <formula>NOT(ISERROR(SEARCH("L",AO317)))</formula>
    </cfRule>
    <cfRule type="containsText" dxfId="6977" priority="7349" operator="containsText" text="A">
      <formula>NOT(ISERROR(SEARCH("A",AO317)))</formula>
    </cfRule>
    <cfRule type="containsText" dxfId="6976" priority="7350" operator="containsText" text="P">
      <formula>NOT(ISERROR(SEARCH("P",AO317)))</formula>
    </cfRule>
  </conditionalFormatting>
  <conditionalFormatting sqref="AO317">
    <cfRule type="containsText" dxfId="6975" priority="7345" operator="containsText" text="L">
      <formula>NOT(ISERROR(SEARCH("L",AO317)))</formula>
    </cfRule>
    <cfRule type="containsText" dxfId="6974" priority="7346" operator="containsText" text="A">
      <formula>NOT(ISERROR(SEARCH("A",AO317)))</formula>
    </cfRule>
    <cfRule type="containsText" dxfId="6973" priority="7347" operator="containsText" text="P">
      <formula>NOT(ISERROR(SEARCH("P",AO317)))</formula>
    </cfRule>
  </conditionalFormatting>
  <conditionalFormatting sqref="AO322">
    <cfRule type="containsText" dxfId="6972" priority="7342" operator="containsText" text="L">
      <formula>NOT(ISERROR(SEARCH("L",AO322)))</formula>
    </cfRule>
    <cfRule type="containsText" dxfId="6971" priority="7343" operator="containsText" text="A">
      <formula>NOT(ISERROR(SEARCH("A",AO322)))</formula>
    </cfRule>
    <cfRule type="containsText" dxfId="6970" priority="7344" operator="containsText" text="P">
      <formula>NOT(ISERROR(SEARCH("P",AO322)))</formula>
    </cfRule>
  </conditionalFormatting>
  <conditionalFormatting sqref="AO322">
    <cfRule type="containsText" dxfId="6969" priority="7339" operator="containsText" text="L">
      <formula>NOT(ISERROR(SEARCH("L",AO322)))</formula>
    </cfRule>
    <cfRule type="containsText" dxfId="6968" priority="7340" operator="containsText" text="A">
      <formula>NOT(ISERROR(SEARCH("A",AO322)))</formula>
    </cfRule>
    <cfRule type="containsText" dxfId="6967" priority="7341" operator="containsText" text="P">
      <formula>NOT(ISERROR(SEARCH("P",AO322)))</formula>
    </cfRule>
  </conditionalFormatting>
  <conditionalFormatting sqref="AO324:AO332">
    <cfRule type="containsText" dxfId="6966" priority="7336" operator="containsText" text="L">
      <formula>NOT(ISERROR(SEARCH("L",AO324)))</formula>
    </cfRule>
    <cfRule type="containsText" dxfId="6965" priority="7337" operator="containsText" text="A">
      <formula>NOT(ISERROR(SEARCH("A",AO324)))</formula>
    </cfRule>
    <cfRule type="containsText" dxfId="6964" priority="7338" operator="containsText" text="P">
      <formula>NOT(ISERROR(SEARCH("P",AO324)))</formula>
    </cfRule>
  </conditionalFormatting>
  <conditionalFormatting sqref="AO324:AO332">
    <cfRule type="containsText" dxfId="6963" priority="7333" operator="containsText" text="L">
      <formula>NOT(ISERROR(SEARCH("L",AO324)))</formula>
    </cfRule>
    <cfRule type="containsText" dxfId="6962" priority="7334" operator="containsText" text="A">
      <formula>NOT(ISERROR(SEARCH("A",AO324)))</formula>
    </cfRule>
    <cfRule type="containsText" dxfId="6961" priority="7335" operator="containsText" text="P">
      <formula>NOT(ISERROR(SEARCH("P",AO324)))</formula>
    </cfRule>
  </conditionalFormatting>
  <conditionalFormatting sqref="AO362 AO368">
    <cfRule type="containsText" dxfId="6960" priority="7321" operator="containsText" text="L">
      <formula>NOT(ISERROR(SEARCH("L",AO362)))</formula>
    </cfRule>
    <cfRule type="containsText" dxfId="6959" priority="7322" operator="containsText" text="A">
      <formula>NOT(ISERROR(SEARCH("A",AO362)))</formula>
    </cfRule>
    <cfRule type="containsText" dxfId="6958" priority="7323" operator="containsText" text="P">
      <formula>NOT(ISERROR(SEARCH("P",AO362)))</formula>
    </cfRule>
  </conditionalFormatting>
  <conditionalFormatting sqref="AO362 AO368">
    <cfRule type="containsText" dxfId="6957" priority="7318" operator="containsText" text="L">
      <formula>NOT(ISERROR(SEARCH("L",AO362)))</formula>
    </cfRule>
    <cfRule type="containsText" dxfId="6956" priority="7319" operator="containsText" text="A">
      <formula>NOT(ISERROR(SEARCH("A",AO362)))</formula>
    </cfRule>
    <cfRule type="containsText" dxfId="6955" priority="7320" operator="containsText" text="P">
      <formula>NOT(ISERROR(SEARCH("P",AO362)))</formula>
    </cfRule>
  </conditionalFormatting>
  <conditionalFormatting sqref="AO363">
    <cfRule type="containsText" dxfId="6954" priority="7315" operator="containsText" text="L">
      <formula>NOT(ISERROR(SEARCH("L",AO363)))</formula>
    </cfRule>
    <cfRule type="containsText" dxfId="6953" priority="7316" operator="containsText" text="A">
      <formula>NOT(ISERROR(SEARCH("A",AO363)))</formula>
    </cfRule>
    <cfRule type="containsText" dxfId="6952" priority="7317" operator="containsText" text="P">
      <formula>NOT(ISERROR(SEARCH("P",AO363)))</formula>
    </cfRule>
  </conditionalFormatting>
  <conditionalFormatting sqref="AO363">
    <cfRule type="containsText" dxfId="6951" priority="7312" operator="containsText" text="L">
      <formula>NOT(ISERROR(SEARCH("L",AO363)))</formula>
    </cfRule>
    <cfRule type="containsText" dxfId="6950" priority="7313" operator="containsText" text="A">
      <formula>NOT(ISERROR(SEARCH("A",AO363)))</formula>
    </cfRule>
    <cfRule type="containsText" dxfId="6949" priority="7314" operator="containsText" text="P">
      <formula>NOT(ISERROR(SEARCH("P",AO363)))</formula>
    </cfRule>
  </conditionalFormatting>
  <conditionalFormatting sqref="AO366">
    <cfRule type="containsText" dxfId="6948" priority="7309" operator="containsText" text="L">
      <formula>NOT(ISERROR(SEARCH("L",AO366)))</formula>
    </cfRule>
    <cfRule type="containsText" dxfId="6947" priority="7310" operator="containsText" text="A">
      <formula>NOT(ISERROR(SEARCH("A",AO366)))</formula>
    </cfRule>
    <cfRule type="containsText" dxfId="6946" priority="7311" operator="containsText" text="P">
      <formula>NOT(ISERROR(SEARCH("P",AO366)))</formula>
    </cfRule>
  </conditionalFormatting>
  <conditionalFormatting sqref="AO366">
    <cfRule type="containsText" dxfId="6945" priority="7306" operator="containsText" text="L">
      <formula>NOT(ISERROR(SEARCH("L",AO366)))</formula>
    </cfRule>
    <cfRule type="containsText" dxfId="6944" priority="7307" operator="containsText" text="A">
      <formula>NOT(ISERROR(SEARCH("A",AO366)))</formula>
    </cfRule>
    <cfRule type="containsText" dxfId="6943" priority="7308" operator="containsText" text="P">
      <formula>NOT(ISERROR(SEARCH("P",AO366)))</formula>
    </cfRule>
  </conditionalFormatting>
  <conditionalFormatting sqref="AO367">
    <cfRule type="containsText" dxfId="6942" priority="7303" operator="containsText" text="L">
      <formula>NOT(ISERROR(SEARCH("L",AO367)))</formula>
    </cfRule>
    <cfRule type="containsText" dxfId="6941" priority="7304" operator="containsText" text="A">
      <formula>NOT(ISERROR(SEARCH("A",AO367)))</formula>
    </cfRule>
    <cfRule type="containsText" dxfId="6940" priority="7305" operator="containsText" text="P">
      <formula>NOT(ISERROR(SEARCH("P",AO367)))</formula>
    </cfRule>
  </conditionalFormatting>
  <conditionalFormatting sqref="AO367">
    <cfRule type="containsText" dxfId="6939" priority="7300" operator="containsText" text="L">
      <formula>NOT(ISERROR(SEARCH("L",AO367)))</formula>
    </cfRule>
    <cfRule type="containsText" dxfId="6938" priority="7301" operator="containsText" text="A">
      <formula>NOT(ISERROR(SEARCH("A",AO367)))</formula>
    </cfRule>
    <cfRule type="containsText" dxfId="6937" priority="7302" operator="containsText" text="P">
      <formula>NOT(ISERROR(SEARCH("P",AO367)))</formula>
    </cfRule>
  </conditionalFormatting>
  <conditionalFormatting sqref="AO369">
    <cfRule type="containsText" dxfId="6936" priority="7297" operator="containsText" text="L">
      <formula>NOT(ISERROR(SEARCH("L",AO369)))</formula>
    </cfRule>
    <cfRule type="containsText" dxfId="6935" priority="7298" operator="containsText" text="A">
      <formula>NOT(ISERROR(SEARCH("A",AO369)))</formula>
    </cfRule>
    <cfRule type="containsText" dxfId="6934" priority="7299" operator="containsText" text="P">
      <formula>NOT(ISERROR(SEARCH("P",AO369)))</formula>
    </cfRule>
  </conditionalFormatting>
  <conditionalFormatting sqref="AO369">
    <cfRule type="containsText" dxfId="6933" priority="7294" operator="containsText" text="L">
      <formula>NOT(ISERROR(SEARCH("L",AO369)))</formula>
    </cfRule>
    <cfRule type="containsText" dxfId="6932" priority="7295" operator="containsText" text="A">
      <formula>NOT(ISERROR(SEARCH("A",AO369)))</formula>
    </cfRule>
    <cfRule type="containsText" dxfId="6931" priority="7296" operator="containsText" text="P">
      <formula>NOT(ISERROR(SEARCH("P",AO369)))</formula>
    </cfRule>
  </conditionalFormatting>
  <conditionalFormatting sqref="AO464:AO473">
    <cfRule type="containsText" dxfId="6930" priority="7252" operator="containsText" text="L">
      <formula>NOT(ISERROR(SEARCH("L",AO464)))</formula>
    </cfRule>
    <cfRule type="containsText" dxfId="6929" priority="7253" operator="containsText" text="A">
      <formula>NOT(ISERROR(SEARCH("A",AO464)))</formula>
    </cfRule>
    <cfRule type="containsText" dxfId="6928" priority="7254" operator="containsText" text="P">
      <formula>NOT(ISERROR(SEARCH("P",AO464)))</formula>
    </cfRule>
  </conditionalFormatting>
  <conditionalFormatting sqref="L604">
    <cfRule type="containsText" dxfId="6927" priority="7235" operator="containsText" text="L">
      <formula>NOT(ISERROR(SEARCH("L",L604)))</formula>
    </cfRule>
    <cfRule type="containsText" dxfId="6926" priority="7236" operator="containsText" text="A">
      <formula>NOT(ISERROR(SEARCH("A",L604)))</formula>
    </cfRule>
    <cfRule type="containsText" dxfId="6925" priority="7237" operator="containsText" text="P">
      <formula>NOT(ISERROR(SEARCH("P",L604)))</formula>
    </cfRule>
  </conditionalFormatting>
  <conditionalFormatting sqref="AO550:AO554">
    <cfRule type="containsText" dxfId="6924" priority="7223" operator="containsText" text="L">
      <formula>NOT(ISERROR(SEARCH("L",AO550)))</formula>
    </cfRule>
    <cfRule type="containsText" dxfId="6923" priority="7224" operator="containsText" text="A">
      <formula>NOT(ISERROR(SEARCH("A",AO550)))</formula>
    </cfRule>
    <cfRule type="containsText" dxfId="6922" priority="7225" operator="containsText" text="P">
      <formula>NOT(ISERROR(SEARCH("P",AO550)))</formula>
    </cfRule>
  </conditionalFormatting>
  <conditionalFormatting sqref="AO619:AO624">
    <cfRule type="containsText" dxfId="6921" priority="7220" operator="containsText" text="L">
      <formula>NOT(ISERROR(SEARCH("L",AO619)))</formula>
    </cfRule>
    <cfRule type="containsText" dxfId="6920" priority="7221" operator="containsText" text="A">
      <formula>NOT(ISERROR(SEARCH("A",AO619)))</formula>
    </cfRule>
    <cfRule type="containsText" dxfId="6919" priority="7222" operator="containsText" text="P">
      <formula>NOT(ISERROR(SEARCH("P",AO619)))</formula>
    </cfRule>
  </conditionalFormatting>
  <conditionalFormatting sqref="AO893:AO899 AO901:AO911">
    <cfRule type="containsText" dxfId="6918" priority="7205" operator="containsText" text="L">
      <formula>NOT(ISERROR(SEARCH("L",AO893)))</formula>
    </cfRule>
    <cfRule type="containsText" dxfId="6917" priority="7206" operator="containsText" text="A">
      <formula>NOT(ISERROR(SEARCH("A",AO893)))</formula>
    </cfRule>
    <cfRule type="containsText" dxfId="6916" priority="7207" operator="containsText" text="P">
      <formula>NOT(ISERROR(SEARCH("P",AO893)))</formula>
    </cfRule>
  </conditionalFormatting>
  <conditionalFormatting sqref="AO1065">
    <cfRule type="containsText" dxfId="6915" priority="7199" operator="containsText" text="L">
      <formula>NOT(ISERROR(SEARCH("L",AO1065)))</formula>
    </cfRule>
    <cfRule type="containsText" dxfId="6914" priority="7200" operator="containsText" text="A">
      <formula>NOT(ISERROR(SEARCH("A",AO1065)))</formula>
    </cfRule>
    <cfRule type="containsText" dxfId="6913" priority="7201" operator="containsText" text="P">
      <formula>NOT(ISERROR(SEARCH("P",AO1065)))</formula>
    </cfRule>
  </conditionalFormatting>
  <conditionalFormatting sqref="AN1065">
    <cfRule type="containsText" dxfId="6912" priority="7196" operator="containsText" text="L">
      <formula>NOT(ISERROR(SEARCH("L",AN1065)))</formula>
    </cfRule>
    <cfRule type="containsText" dxfId="6911" priority="7197" operator="containsText" text="A">
      <formula>NOT(ISERROR(SEARCH("A",AN1065)))</formula>
    </cfRule>
    <cfRule type="containsText" dxfId="6910" priority="7198" operator="containsText" text="P">
      <formula>NOT(ISERROR(SEARCH("P",AN1065)))</formula>
    </cfRule>
  </conditionalFormatting>
  <conditionalFormatting sqref="AO982:AO987">
    <cfRule type="containsText" dxfId="6909" priority="7193" operator="containsText" text="L">
      <formula>NOT(ISERROR(SEARCH("L",AO982)))</formula>
    </cfRule>
    <cfRule type="containsText" dxfId="6908" priority="7194" operator="containsText" text="A">
      <formula>NOT(ISERROR(SEARCH("A",AO982)))</formula>
    </cfRule>
    <cfRule type="containsText" dxfId="6907" priority="7195" operator="containsText" text="P">
      <formula>NOT(ISERROR(SEARCH("P",AO982)))</formula>
    </cfRule>
  </conditionalFormatting>
  <conditionalFormatting sqref="K3:K14">
    <cfRule type="containsText" dxfId="6906" priority="6963" operator="containsText" text="L">
      <formula>NOT(ISERROR(SEARCH("L",K3)))</formula>
    </cfRule>
    <cfRule type="containsText" dxfId="6905" priority="6964" operator="containsText" text="A">
      <formula>NOT(ISERROR(SEARCH("A",K3)))</formula>
    </cfRule>
    <cfRule type="containsText" dxfId="6904" priority="6965" operator="containsText" text="P">
      <formula>NOT(ISERROR(SEARCH("P",K3)))</formula>
    </cfRule>
  </conditionalFormatting>
  <conditionalFormatting sqref="K7:K8">
    <cfRule type="containsText" dxfId="6903" priority="6960" operator="containsText" text="L">
      <formula>NOT(ISERROR(SEARCH("L",K7)))</formula>
    </cfRule>
    <cfRule type="containsText" dxfId="6902" priority="6961" operator="containsText" text="A">
      <formula>NOT(ISERROR(SEARCH("A",K7)))</formula>
    </cfRule>
    <cfRule type="containsText" dxfId="6901" priority="6962" operator="containsText" text="P">
      <formula>NOT(ISERROR(SEARCH("P",K7)))</formula>
    </cfRule>
  </conditionalFormatting>
  <conditionalFormatting sqref="K10">
    <cfRule type="containsText" dxfId="6900" priority="6957" operator="containsText" text="L">
      <formula>NOT(ISERROR(SEARCH("L",K10)))</formula>
    </cfRule>
    <cfRule type="containsText" dxfId="6899" priority="6958" operator="containsText" text="A">
      <formula>NOT(ISERROR(SEARCH("A",K10)))</formula>
    </cfRule>
    <cfRule type="containsText" dxfId="6898" priority="6959" operator="containsText" text="P">
      <formula>NOT(ISERROR(SEARCH("P",K10)))</formula>
    </cfRule>
  </conditionalFormatting>
  <conditionalFormatting sqref="T4">
    <cfRule type="containsText" dxfId="6897" priority="6954" operator="containsText" text="L">
      <formula>NOT(ISERROR(SEARCH("L",T4)))</formula>
    </cfRule>
    <cfRule type="containsText" dxfId="6896" priority="6955" operator="containsText" text="A">
      <formula>NOT(ISERROR(SEARCH("A",T4)))</formula>
    </cfRule>
    <cfRule type="containsText" dxfId="6895" priority="6956" operator="containsText" text="P">
      <formula>NOT(ISERROR(SEARCH("P",T4)))</formula>
    </cfRule>
  </conditionalFormatting>
  <conditionalFormatting sqref="T5">
    <cfRule type="containsText" dxfId="6894" priority="6951" operator="containsText" text="L">
      <formula>NOT(ISERROR(SEARCH("L",T5)))</formula>
    </cfRule>
    <cfRule type="containsText" dxfId="6893" priority="6952" operator="containsText" text="A">
      <formula>NOT(ISERROR(SEARCH("A",T5)))</formula>
    </cfRule>
    <cfRule type="containsText" dxfId="6892" priority="6953" operator="containsText" text="P">
      <formula>NOT(ISERROR(SEARCH("P",T5)))</formula>
    </cfRule>
  </conditionalFormatting>
  <conditionalFormatting sqref="T7">
    <cfRule type="containsText" dxfId="6891" priority="6948" operator="containsText" text="L">
      <formula>NOT(ISERROR(SEARCH("L",T7)))</formula>
    </cfRule>
    <cfRule type="containsText" dxfId="6890" priority="6949" operator="containsText" text="A">
      <formula>NOT(ISERROR(SEARCH("A",T7)))</formula>
    </cfRule>
    <cfRule type="containsText" dxfId="6889" priority="6950" operator="containsText" text="P">
      <formula>NOT(ISERROR(SEARCH("P",T7)))</formula>
    </cfRule>
  </conditionalFormatting>
  <conditionalFormatting sqref="T8">
    <cfRule type="containsText" dxfId="6888" priority="6945" operator="containsText" text="L">
      <formula>NOT(ISERROR(SEARCH("L",T8)))</formula>
    </cfRule>
    <cfRule type="containsText" dxfId="6887" priority="6946" operator="containsText" text="A">
      <formula>NOT(ISERROR(SEARCH("A",T8)))</formula>
    </cfRule>
    <cfRule type="containsText" dxfId="6886" priority="6947" operator="containsText" text="P">
      <formula>NOT(ISERROR(SEARCH("P",T8)))</formula>
    </cfRule>
  </conditionalFormatting>
  <conditionalFormatting sqref="T9">
    <cfRule type="containsText" dxfId="6885" priority="6942" operator="containsText" text="L">
      <formula>NOT(ISERROR(SEARCH("L",T9)))</formula>
    </cfRule>
    <cfRule type="containsText" dxfId="6884" priority="6943" operator="containsText" text="A">
      <formula>NOT(ISERROR(SEARCH("A",T9)))</formula>
    </cfRule>
    <cfRule type="containsText" dxfId="6883" priority="6944" operator="containsText" text="P">
      <formula>NOT(ISERROR(SEARCH("P",T9)))</formula>
    </cfRule>
  </conditionalFormatting>
  <conditionalFormatting sqref="T11">
    <cfRule type="containsText" dxfId="6882" priority="6939" operator="containsText" text="L">
      <formula>NOT(ISERROR(SEARCH("L",T11)))</formula>
    </cfRule>
    <cfRule type="containsText" dxfId="6881" priority="6940" operator="containsText" text="A">
      <formula>NOT(ISERROR(SEARCH("A",T11)))</formula>
    </cfRule>
    <cfRule type="containsText" dxfId="6880" priority="6941" operator="containsText" text="P">
      <formula>NOT(ISERROR(SEARCH("P",T11)))</formula>
    </cfRule>
  </conditionalFormatting>
  <conditionalFormatting sqref="K38">
    <cfRule type="containsText" dxfId="6879" priority="6927" operator="containsText" text="L">
      <formula>NOT(ISERROR(SEARCH("L",K38)))</formula>
    </cfRule>
    <cfRule type="containsText" dxfId="6878" priority="6928" operator="containsText" text="A">
      <formula>NOT(ISERROR(SEARCH("A",K38)))</formula>
    </cfRule>
    <cfRule type="containsText" dxfId="6877" priority="6929" operator="containsText" text="P">
      <formula>NOT(ISERROR(SEARCH("P",K38)))</formula>
    </cfRule>
  </conditionalFormatting>
  <conditionalFormatting sqref="P38">
    <cfRule type="containsText" dxfId="6876" priority="6921" operator="containsText" text="L">
      <formula>NOT(ISERROR(SEARCH("L",P38)))</formula>
    </cfRule>
    <cfRule type="containsText" dxfId="6875" priority="6922" operator="containsText" text="A">
      <formula>NOT(ISERROR(SEARCH("A",P38)))</formula>
    </cfRule>
    <cfRule type="containsText" dxfId="6874" priority="6923" operator="containsText" text="P">
      <formula>NOT(ISERROR(SEARCH("P",P38)))</formula>
    </cfRule>
  </conditionalFormatting>
  <conditionalFormatting sqref="R56:R60 R38">
    <cfRule type="containsText" dxfId="6873" priority="6918" operator="containsText" text="L">
      <formula>NOT(ISERROR(SEARCH("L",R38)))</formula>
    </cfRule>
    <cfRule type="containsText" dxfId="6872" priority="6919" operator="containsText" text="A">
      <formula>NOT(ISERROR(SEARCH("A",R38)))</formula>
    </cfRule>
    <cfRule type="containsText" dxfId="6871" priority="6920" operator="containsText" text="P">
      <formula>NOT(ISERROR(SEARCH("P",R38)))</formula>
    </cfRule>
  </conditionalFormatting>
  <conditionalFormatting sqref="R61">
    <cfRule type="containsText" dxfId="6870" priority="6915" operator="containsText" text="L">
      <formula>NOT(ISERROR(SEARCH("L",R61)))</formula>
    </cfRule>
    <cfRule type="containsText" dxfId="6869" priority="6916" operator="containsText" text="A">
      <formula>NOT(ISERROR(SEARCH("A",R61)))</formula>
    </cfRule>
    <cfRule type="containsText" dxfId="6868" priority="6917" operator="containsText" text="P">
      <formula>NOT(ISERROR(SEARCH("P",R61)))</formula>
    </cfRule>
  </conditionalFormatting>
  <conditionalFormatting sqref="R62">
    <cfRule type="containsText" dxfId="6867" priority="6912" operator="containsText" text="L">
      <formula>NOT(ISERROR(SEARCH("L",R62)))</formula>
    </cfRule>
    <cfRule type="containsText" dxfId="6866" priority="6913" operator="containsText" text="A">
      <formula>NOT(ISERROR(SEARCH("A",R62)))</formula>
    </cfRule>
    <cfRule type="containsText" dxfId="6865" priority="6914" operator="containsText" text="P">
      <formula>NOT(ISERROR(SEARCH("P",R62)))</formula>
    </cfRule>
  </conditionalFormatting>
  <conditionalFormatting sqref="R63">
    <cfRule type="containsText" dxfId="6864" priority="6909" operator="containsText" text="L">
      <formula>NOT(ISERROR(SEARCH("L",R63)))</formula>
    </cfRule>
    <cfRule type="containsText" dxfId="6863" priority="6910" operator="containsText" text="A">
      <formula>NOT(ISERROR(SEARCH("A",R63)))</formula>
    </cfRule>
    <cfRule type="containsText" dxfId="6862" priority="6911" operator="containsText" text="P">
      <formula>NOT(ISERROR(SEARCH("P",R63)))</formula>
    </cfRule>
  </conditionalFormatting>
  <conditionalFormatting sqref="T56:T60 T62">
    <cfRule type="containsText" dxfId="6861" priority="6903" operator="containsText" text="L">
      <formula>NOT(ISERROR(SEARCH("L",T56)))</formula>
    </cfRule>
    <cfRule type="containsText" dxfId="6860" priority="6904" operator="containsText" text="A">
      <formula>NOT(ISERROR(SEARCH("A",T56)))</formula>
    </cfRule>
    <cfRule type="containsText" dxfId="6859" priority="6905" operator="containsText" text="P">
      <formula>NOT(ISERROR(SEARCH("P",T56)))</formula>
    </cfRule>
  </conditionalFormatting>
  <conditionalFormatting sqref="T61">
    <cfRule type="containsText" dxfId="6858" priority="6900" operator="containsText" text="L">
      <formula>NOT(ISERROR(SEARCH("L",T61)))</formula>
    </cfRule>
    <cfRule type="containsText" dxfId="6857" priority="6901" operator="containsText" text="A">
      <formula>NOT(ISERROR(SEARCH("A",T61)))</formula>
    </cfRule>
    <cfRule type="containsText" dxfId="6856" priority="6902" operator="containsText" text="P">
      <formula>NOT(ISERROR(SEARCH("P",T61)))</formula>
    </cfRule>
  </conditionalFormatting>
  <conditionalFormatting sqref="T63">
    <cfRule type="containsText" dxfId="6855" priority="6897" operator="containsText" text="L">
      <formula>NOT(ISERROR(SEARCH("L",T63)))</formula>
    </cfRule>
    <cfRule type="containsText" dxfId="6854" priority="6898" operator="containsText" text="A">
      <formula>NOT(ISERROR(SEARCH("A",T63)))</formula>
    </cfRule>
    <cfRule type="containsText" dxfId="6853" priority="6899" operator="containsText" text="P">
      <formula>NOT(ISERROR(SEARCH("P",T63)))</formula>
    </cfRule>
  </conditionalFormatting>
  <conditionalFormatting sqref="M90:M122">
    <cfRule type="containsText" dxfId="6852" priority="6882" operator="containsText" text="L">
      <formula>NOT(ISERROR(SEARCH("L",M90)))</formula>
    </cfRule>
    <cfRule type="containsText" dxfId="6851" priority="6883" operator="containsText" text="A">
      <formula>NOT(ISERROR(SEARCH("A",M90)))</formula>
    </cfRule>
    <cfRule type="containsText" dxfId="6850" priority="6884" operator="containsText" text="P">
      <formula>NOT(ISERROR(SEARCH("P",M90)))</formula>
    </cfRule>
  </conditionalFormatting>
  <conditionalFormatting sqref="P103:P111">
    <cfRule type="containsText" dxfId="6849" priority="6879" operator="containsText" text="L">
      <formula>NOT(ISERROR(SEARCH("L",P103)))</formula>
    </cfRule>
    <cfRule type="containsText" dxfId="6848" priority="6880" operator="containsText" text="A">
      <formula>NOT(ISERROR(SEARCH("A",P103)))</formula>
    </cfRule>
    <cfRule type="containsText" dxfId="6847" priority="6881" operator="containsText" text="P">
      <formula>NOT(ISERROR(SEARCH("P",P103)))</formula>
    </cfRule>
  </conditionalFormatting>
  <conditionalFormatting sqref="R103:R111">
    <cfRule type="containsText" dxfId="6846" priority="6870" operator="containsText" text="L">
      <formula>NOT(ISERROR(SEARCH("L",R103)))</formula>
    </cfRule>
    <cfRule type="containsText" dxfId="6845" priority="6871" operator="containsText" text="A">
      <formula>NOT(ISERROR(SEARCH("A",R103)))</formula>
    </cfRule>
    <cfRule type="containsText" dxfId="6844" priority="6872" operator="containsText" text="P">
      <formula>NOT(ISERROR(SEARCH("P",R103)))</formula>
    </cfRule>
  </conditionalFormatting>
  <conditionalFormatting sqref="M153:M161 M163:M164">
    <cfRule type="containsText" dxfId="6843" priority="6858" operator="containsText" text="L">
      <formula>NOT(ISERROR(SEARCH("L",M153)))</formula>
    </cfRule>
    <cfRule type="containsText" dxfId="6842" priority="6859" operator="containsText" text="A">
      <formula>NOT(ISERROR(SEARCH("A",M153)))</formula>
    </cfRule>
    <cfRule type="containsText" dxfId="6841" priority="6860" operator="containsText" text="P">
      <formula>NOT(ISERROR(SEARCH("P",M153)))</formula>
    </cfRule>
  </conditionalFormatting>
  <conditionalFormatting sqref="M162">
    <cfRule type="containsText" dxfId="6840" priority="6855" operator="containsText" text="L">
      <formula>NOT(ISERROR(SEARCH("L",M162)))</formula>
    </cfRule>
    <cfRule type="containsText" dxfId="6839" priority="6856" operator="containsText" text="A">
      <formula>NOT(ISERROR(SEARCH("A",M162)))</formula>
    </cfRule>
    <cfRule type="containsText" dxfId="6838" priority="6857" operator="containsText" text="P">
      <formula>NOT(ISERROR(SEARCH("P",M162)))</formula>
    </cfRule>
  </conditionalFormatting>
  <conditionalFormatting sqref="P158:P166">
    <cfRule type="containsText" dxfId="6837" priority="6852" operator="containsText" text="L">
      <formula>NOT(ISERROR(SEARCH("L",P158)))</formula>
    </cfRule>
    <cfRule type="containsText" dxfId="6836" priority="6853" operator="containsText" text="A">
      <formula>NOT(ISERROR(SEARCH("A",P158)))</formula>
    </cfRule>
    <cfRule type="containsText" dxfId="6835" priority="6854" operator="containsText" text="P">
      <formula>NOT(ISERROR(SEARCH("P",P158)))</formula>
    </cfRule>
  </conditionalFormatting>
  <conditionalFormatting sqref="R158">
    <cfRule type="containsText" dxfId="6834" priority="6849" operator="containsText" text="L">
      <formula>NOT(ISERROR(SEARCH("L",R158)))</formula>
    </cfRule>
    <cfRule type="containsText" dxfId="6833" priority="6850" operator="containsText" text="A">
      <formula>NOT(ISERROR(SEARCH("A",R158)))</formula>
    </cfRule>
    <cfRule type="containsText" dxfId="6832" priority="6851" operator="containsText" text="P">
      <formula>NOT(ISERROR(SEARCH("P",R158)))</formula>
    </cfRule>
  </conditionalFormatting>
  <conditionalFormatting sqref="T166 T153:T163">
    <cfRule type="containsText" dxfId="6831" priority="6846" operator="containsText" text="L">
      <formula>NOT(ISERROR(SEARCH("L",T153)))</formula>
    </cfRule>
    <cfRule type="containsText" dxfId="6830" priority="6847" operator="containsText" text="A">
      <formula>NOT(ISERROR(SEARCH("A",T153)))</formula>
    </cfRule>
    <cfRule type="containsText" dxfId="6829" priority="6848" operator="containsText" text="P">
      <formula>NOT(ISERROR(SEARCH("P",T153)))</formula>
    </cfRule>
  </conditionalFormatting>
  <conditionalFormatting sqref="T164">
    <cfRule type="containsText" dxfId="6828" priority="6843" operator="containsText" text="L">
      <formula>NOT(ISERROR(SEARCH("L",T164)))</formula>
    </cfRule>
    <cfRule type="containsText" dxfId="6827" priority="6844" operator="containsText" text="A">
      <formula>NOT(ISERROR(SEARCH("A",T164)))</formula>
    </cfRule>
    <cfRule type="containsText" dxfId="6826" priority="6845" operator="containsText" text="P">
      <formula>NOT(ISERROR(SEARCH("P",T164)))</formula>
    </cfRule>
  </conditionalFormatting>
  <conditionalFormatting sqref="K173:K186">
    <cfRule type="containsText" dxfId="6825" priority="6837" operator="containsText" text="L">
      <formula>NOT(ISERROR(SEARCH("L",K173)))</formula>
    </cfRule>
    <cfRule type="containsText" dxfId="6824" priority="6838" operator="containsText" text="A">
      <formula>NOT(ISERROR(SEARCH("A",K173)))</formula>
    </cfRule>
    <cfRule type="containsText" dxfId="6823" priority="6839" operator="containsText" text="P">
      <formula>NOT(ISERROR(SEARCH("P",K173)))</formula>
    </cfRule>
  </conditionalFormatting>
  <conditionalFormatting sqref="M173:M175 M177 M179:M180 M182:M186">
    <cfRule type="containsText" dxfId="6822" priority="6834" operator="containsText" text="L">
      <formula>NOT(ISERROR(SEARCH("L",M173)))</formula>
    </cfRule>
    <cfRule type="containsText" dxfId="6821" priority="6835" operator="containsText" text="A">
      <formula>NOT(ISERROR(SEARCH("A",M173)))</formula>
    </cfRule>
    <cfRule type="containsText" dxfId="6820" priority="6836" operator="containsText" text="P">
      <formula>NOT(ISERROR(SEARCH("P",M173)))</formula>
    </cfRule>
  </conditionalFormatting>
  <conditionalFormatting sqref="M176">
    <cfRule type="containsText" dxfId="6819" priority="6828" operator="containsText" text="L">
      <formula>NOT(ISERROR(SEARCH("L",M176)))</formula>
    </cfRule>
    <cfRule type="containsText" dxfId="6818" priority="6829" operator="containsText" text="A">
      <formula>NOT(ISERROR(SEARCH("A",M176)))</formula>
    </cfRule>
    <cfRule type="containsText" dxfId="6817" priority="6830" operator="containsText" text="P">
      <formula>NOT(ISERROR(SEARCH("P",M176)))</formula>
    </cfRule>
  </conditionalFormatting>
  <conditionalFormatting sqref="M181">
    <cfRule type="containsText" dxfId="6816" priority="6822" operator="containsText" text="L">
      <formula>NOT(ISERROR(SEARCH("L",M181)))</formula>
    </cfRule>
    <cfRule type="containsText" dxfId="6815" priority="6823" operator="containsText" text="A">
      <formula>NOT(ISERROR(SEARCH("A",M181)))</formula>
    </cfRule>
    <cfRule type="containsText" dxfId="6814" priority="6824" operator="containsText" text="P">
      <formula>NOT(ISERROR(SEARCH("P",M181)))</formula>
    </cfRule>
  </conditionalFormatting>
  <conditionalFormatting sqref="P178">
    <cfRule type="containsText" dxfId="6813" priority="6819" operator="containsText" text="L">
      <formula>NOT(ISERROR(SEARCH("L",P178)))</formula>
    </cfRule>
    <cfRule type="containsText" dxfId="6812" priority="6820" operator="containsText" text="A">
      <formula>NOT(ISERROR(SEARCH("A",P178)))</formula>
    </cfRule>
    <cfRule type="containsText" dxfId="6811" priority="6821" operator="containsText" text="P">
      <formula>NOT(ISERROR(SEARCH("P",P178)))</formula>
    </cfRule>
  </conditionalFormatting>
  <conditionalFormatting sqref="R179">
    <cfRule type="containsText" dxfId="6810" priority="6816" operator="containsText" text="L">
      <formula>NOT(ISERROR(SEARCH("L",R179)))</formula>
    </cfRule>
    <cfRule type="containsText" dxfId="6809" priority="6817" operator="containsText" text="A">
      <formula>NOT(ISERROR(SEARCH("A",R179)))</formula>
    </cfRule>
    <cfRule type="containsText" dxfId="6808" priority="6818" operator="containsText" text="P">
      <formula>NOT(ISERROR(SEARCH("P",R179)))</formula>
    </cfRule>
  </conditionalFormatting>
  <conditionalFormatting sqref="R178">
    <cfRule type="containsText" dxfId="6807" priority="6807" operator="containsText" text="L">
      <formula>NOT(ISERROR(SEARCH("L",R178)))</formula>
    </cfRule>
    <cfRule type="containsText" dxfId="6806" priority="6808" operator="containsText" text="A">
      <formula>NOT(ISERROR(SEARCH("A",R178)))</formula>
    </cfRule>
    <cfRule type="containsText" dxfId="6805" priority="6809" operator="containsText" text="P">
      <formula>NOT(ISERROR(SEARCH("P",R178)))</formula>
    </cfRule>
  </conditionalFormatting>
  <conditionalFormatting sqref="T173:T177 T184 T179:T182">
    <cfRule type="containsText" dxfId="6804" priority="6801" operator="containsText" text="L">
      <formula>NOT(ISERROR(SEARCH("L",T173)))</formula>
    </cfRule>
    <cfRule type="containsText" dxfId="6803" priority="6802" operator="containsText" text="A">
      <formula>NOT(ISERROR(SEARCH("A",T173)))</formula>
    </cfRule>
    <cfRule type="containsText" dxfId="6802" priority="6803" operator="containsText" text="P">
      <formula>NOT(ISERROR(SEARCH("P",T173)))</formula>
    </cfRule>
  </conditionalFormatting>
  <conditionalFormatting sqref="T183">
    <cfRule type="containsText" dxfId="6801" priority="6795" operator="containsText" text="L">
      <formula>NOT(ISERROR(SEARCH("L",T183)))</formula>
    </cfRule>
    <cfRule type="containsText" dxfId="6800" priority="6796" operator="containsText" text="A">
      <formula>NOT(ISERROR(SEARCH("A",T183)))</formula>
    </cfRule>
    <cfRule type="containsText" dxfId="6799" priority="6797" operator="containsText" text="P">
      <formula>NOT(ISERROR(SEARCH("P",T183)))</formula>
    </cfRule>
  </conditionalFormatting>
  <conditionalFormatting sqref="T185">
    <cfRule type="containsText" dxfId="6798" priority="6792" operator="containsText" text="L">
      <formula>NOT(ISERROR(SEARCH("L",T185)))</formula>
    </cfRule>
    <cfRule type="containsText" dxfId="6797" priority="6793" operator="containsText" text="A">
      <formula>NOT(ISERROR(SEARCH("A",T185)))</formula>
    </cfRule>
    <cfRule type="containsText" dxfId="6796" priority="6794" operator="containsText" text="P">
      <formula>NOT(ISERROR(SEARCH("P",T185)))</formula>
    </cfRule>
  </conditionalFormatting>
  <conditionalFormatting sqref="T186">
    <cfRule type="containsText" dxfId="6795" priority="6789" operator="containsText" text="L">
      <formula>NOT(ISERROR(SEARCH("L",T186)))</formula>
    </cfRule>
    <cfRule type="containsText" dxfId="6794" priority="6790" operator="containsText" text="A">
      <formula>NOT(ISERROR(SEARCH("A",T186)))</formula>
    </cfRule>
    <cfRule type="containsText" dxfId="6793" priority="6791" operator="containsText" text="P">
      <formula>NOT(ISERROR(SEARCH("P",T186)))</formula>
    </cfRule>
  </conditionalFormatting>
  <conditionalFormatting sqref="K585">
    <cfRule type="containsText" dxfId="6792" priority="6786" operator="containsText" text="L">
      <formula>NOT(ISERROR(SEARCH("L",K585)))</formula>
    </cfRule>
    <cfRule type="containsText" dxfId="6791" priority="6787" operator="containsText" text="A">
      <formula>NOT(ISERROR(SEARCH("A",K585)))</formula>
    </cfRule>
    <cfRule type="containsText" dxfId="6790" priority="6788" operator="containsText" text="P">
      <formula>NOT(ISERROR(SEARCH("P",K585)))</formula>
    </cfRule>
  </conditionalFormatting>
  <conditionalFormatting sqref="T585">
    <cfRule type="containsText" dxfId="6789" priority="6780" operator="containsText" text="L">
      <formula>NOT(ISERROR(SEARCH("L",T585)))</formula>
    </cfRule>
    <cfRule type="containsText" dxfId="6788" priority="6781" operator="containsText" text="A">
      <formula>NOT(ISERROR(SEARCH("A",T585)))</formula>
    </cfRule>
    <cfRule type="containsText" dxfId="6787" priority="6782" operator="containsText" text="P">
      <formula>NOT(ISERROR(SEARCH("P",T585)))</formula>
    </cfRule>
  </conditionalFormatting>
  <conditionalFormatting sqref="M237:M250">
    <cfRule type="containsText" dxfId="6786" priority="6777" operator="containsText" text="L">
      <formula>NOT(ISERROR(SEARCH("L",M237)))</formula>
    </cfRule>
    <cfRule type="containsText" dxfId="6785" priority="6778" operator="containsText" text="A">
      <formula>NOT(ISERROR(SEARCH("A",M237)))</formula>
    </cfRule>
    <cfRule type="containsText" dxfId="6784" priority="6779" operator="containsText" text="P">
      <formula>NOT(ISERROR(SEARCH("P",M237)))</formula>
    </cfRule>
  </conditionalFormatting>
  <conditionalFormatting sqref="P242:P243 P245:P250">
    <cfRule type="containsText" dxfId="6783" priority="6774" operator="containsText" text="L">
      <formula>NOT(ISERROR(SEARCH("L",P242)))</formula>
    </cfRule>
    <cfRule type="containsText" dxfId="6782" priority="6775" operator="containsText" text="A">
      <formula>NOT(ISERROR(SEARCH("A",P242)))</formula>
    </cfRule>
    <cfRule type="containsText" dxfId="6781" priority="6776" operator="containsText" text="P">
      <formula>NOT(ISERROR(SEARCH("P",P242)))</formula>
    </cfRule>
  </conditionalFormatting>
  <conditionalFormatting sqref="M295">
    <cfRule type="containsText" dxfId="6780" priority="6771" operator="containsText" text="L">
      <formula>NOT(ISERROR(SEARCH("L",M295)))</formula>
    </cfRule>
    <cfRule type="containsText" dxfId="6779" priority="6772" operator="containsText" text="A">
      <formula>NOT(ISERROR(SEARCH("A",M295)))</formula>
    </cfRule>
    <cfRule type="containsText" dxfId="6778" priority="6773" operator="containsText" text="P">
      <formula>NOT(ISERROR(SEARCH("P",M295)))</formula>
    </cfRule>
  </conditionalFormatting>
  <conditionalFormatting sqref="P295">
    <cfRule type="containsText" dxfId="6777" priority="6768" operator="containsText" text="L">
      <formula>NOT(ISERROR(SEARCH("L",P295)))</formula>
    </cfRule>
    <cfRule type="containsText" dxfId="6776" priority="6769" operator="containsText" text="A">
      <formula>NOT(ISERROR(SEARCH("A",P295)))</formula>
    </cfRule>
    <cfRule type="containsText" dxfId="6775" priority="6770" operator="containsText" text="P">
      <formula>NOT(ISERROR(SEARCH("P",P295)))</formula>
    </cfRule>
  </conditionalFormatting>
  <conditionalFormatting sqref="R295 R267:R274">
    <cfRule type="containsText" dxfId="6774" priority="6765" operator="containsText" text="L">
      <formula>NOT(ISERROR(SEARCH("L",R267)))</formula>
    </cfRule>
    <cfRule type="containsText" dxfId="6773" priority="6766" operator="containsText" text="A">
      <formula>NOT(ISERROR(SEARCH("A",R267)))</formula>
    </cfRule>
    <cfRule type="containsText" dxfId="6772" priority="6767" operator="containsText" text="P">
      <formula>NOT(ISERROR(SEARCH("P",R267)))</formula>
    </cfRule>
  </conditionalFormatting>
  <conditionalFormatting sqref="T295 T267:T274">
    <cfRule type="containsText" dxfId="6771" priority="6759" operator="containsText" text="L">
      <formula>NOT(ISERROR(SEARCH("L",T267)))</formula>
    </cfRule>
    <cfRule type="containsText" dxfId="6770" priority="6760" operator="containsText" text="A">
      <formula>NOT(ISERROR(SEARCH("A",T267)))</formula>
    </cfRule>
    <cfRule type="containsText" dxfId="6769" priority="6761" operator="containsText" text="P">
      <formula>NOT(ISERROR(SEARCH("P",T267)))</formula>
    </cfRule>
  </conditionalFormatting>
  <conditionalFormatting sqref="T93:T94 T96:T102">
    <cfRule type="containsText" dxfId="6768" priority="6750" operator="containsText" text="L">
      <formula>NOT(ISERROR(SEARCH("L",T93)))</formula>
    </cfRule>
    <cfRule type="containsText" dxfId="6767" priority="6751" operator="containsText" text="A">
      <formula>NOT(ISERROR(SEARCH("A",T93)))</formula>
    </cfRule>
    <cfRule type="containsText" dxfId="6766" priority="6752" operator="containsText" text="P">
      <formula>NOT(ISERROR(SEARCH("P",T93)))</formula>
    </cfRule>
  </conditionalFormatting>
  <conditionalFormatting sqref="T90:T92">
    <cfRule type="containsText" dxfId="6765" priority="6747" operator="containsText" text="L">
      <formula>NOT(ISERROR(SEARCH("L",T90)))</formula>
    </cfRule>
    <cfRule type="containsText" dxfId="6764" priority="6748" operator="containsText" text="A">
      <formula>NOT(ISERROR(SEARCH("A",T90)))</formula>
    </cfRule>
    <cfRule type="containsText" dxfId="6763" priority="6749" operator="containsText" text="P">
      <formula>NOT(ISERROR(SEARCH("P",T90)))</formula>
    </cfRule>
  </conditionalFormatting>
  <conditionalFormatting sqref="T95">
    <cfRule type="containsText" dxfId="6762" priority="6744" operator="containsText" text="L">
      <formula>NOT(ISERROR(SEARCH("L",T95)))</formula>
    </cfRule>
    <cfRule type="containsText" dxfId="6761" priority="6745" operator="containsText" text="A">
      <formula>NOT(ISERROR(SEARCH("A",T95)))</formula>
    </cfRule>
    <cfRule type="containsText" dxfId="6760" priority="6746" operator="containsText" text="P">
      <formula>NOT(ISERROR(SEARCH("P",T95)))</formula>
    </cfRule>
  </conditionalFormatting>
  <conditionalFormatting sqref="K832 K827:K829 K815:K821">
    <cfRule type="containsText" dxfId="6759" priority="6720" operator="containsText" text="L">
      <formula>NOT(ISERROR(SEARCH("L",K815)))</formula>
    </cfRule>
    <cfRule type="containsText" dxfId="6758" priority="6721" operator="containsText" text="A">
      <formula>NOT(ISERROR(SEARCH("A",K815)))</formula>
    </cfRule>
    <cfRule type="containsText" dxfId="6757" priority="6722" operator="containsText" text="P">
      <formula>NOT(ISERROR(SEARCH("P",K815)))</formula>
    </cfRule>
  </conditionalFormatting>
  <conditionalFormatting sqref="K832 K827:K829 K815:K821">
    <cfRule type="containsText" dxfId="6756" priority="6717" operator="containsText" text="L">
      <formula>NOT(ISERROR(SEARCH("L",K815)))</formula>
    </cfRule>
    <cfRule type="containsText" dxfId="6755" priority="6718" operator="containsText" text="A">
      <formula>NOT(ISERROR(SEARCH("A",K815)))</formula>
    </cfRule>
    <cfRule type="containsText" dxfId="6754" priority="6719" operator="containsText" text="P">
      <formula>NOT(ISERROR(SEARCH("P",K815)))</formula>
    </cfRule>
  </conditionalFormatting>
  <conditionalFormatting sqref="M824:M829">
    <cfRule type="containsText" dxfId="6753" priority="6714" operator="containsText" text="L">
      <formula>NOT(ISERROR(SEARCH("L",M824)))</formula>
    </cfRule>
    <cfRule type="containsText" dxfId="6752" priority="6715" operator="containsText" text="A">
      <formula>NOT(ISERROR(SEARCH("A",M824)))</formula>
    </cfRule>
    <cfRule type="containsText" dxfId="6751" priority="6716" operator="containsText" text="P">
      <formula>NOT(ISERROR(SEARCH("P",M824)))</formula>
    </cfRule>
  </conditionalFormatting>
  <conditionalFormatting sqref="M832 M824:M829">
    <cfRule type="containsText" dxfId="6750" priority="6711" operator="containsText" text="L">
      <formula>NOT(ISERROR(SEARCH("L",M824)))</formula>
    </cfRule>
    <cfRule type="containsText" dxfId="6749" priority="6712" operator="containsText" text="A">
      <formula>NOT(ISERROR(SEARCH("A",M824)))</formula>
    </cfRule>
    <cfRule type="containsText" dxfId="6748" priority="6713" operator="containsText" text="P">
      <formula>NOT(ISERROR(SEARCH("P",M824)))</formula>
    </cfRule>
  </conditionalFormatting>
  <conditionalFormatting sqref="P824:P829">
    <cfRule type="containsText" dxfId="6747" priority="6708" operator="containsText" text="L">
      <formula>NOT(ISERROR(SEARCH("L",P824)))</formula>
    </cfRule>
    <cfRule type="containsText" dxfId="6746" priority="6709" operator="containsText" text="A">
      <formula>NOT(ISERROR(SEARCH("A",P824)))</formula>
    </cfRule>
    <cfRule type="containsText" dxfId="6745" priority="6710" operator="containsText" text="P">
      <formula>NOT(ISERROR(SEARCH("P",P824)))</formula>
    </cfRule>
  </conditionalFormatting>
  <conditionalFormatting sqref="P832 P824:P829">
    <cfRule type="containsText" dxfId="6744" priority="6705" operator="containsText" text="L">
      <formula>NOT(ISERROR(SEARCH("L",P824)))</formula>
    </cfRule>
    <cfRule type="containsText" dxfId="6743" priority="6706" operator="containsText" text="A">
      <formula>NOT(ISERROR(SEARCH("A",P824)))</formula>
    </cfRule>
    <cfRule type="containsText" dxfId="6742" priority="6707" operator="containsText" text="P">
      <formula>NOT(ISERROR(SEARCH("P",P824)))</formula>
    </cfRule>
  </conditionalFormatting>
  <conditionalFormatting sqref="R832 R815:R822 R824:R829">
    <cfRule type="containsText" dxfId="6741" priority="6702" operator="containsText" text="L">
      <formula>NOT(ISERROR(SEARCH("L",R815)))</formula>
    </cfRule>
    <cfRule type="containsText" dxfId="6740" priority="6703" operator="containsText" text="A">
      <formula>NOT(ISERROR(SEARCH("A",R815)))</formula>
    </cfRule>
    <cfRule type="containsText" dxfId="6739" priority="6704" operator="containsText" text="P">
      <formula>NOT(ISERROR(SEARCH("P",R815)))</formula>
    </cfRule>
  </conditionalFormatting>
  <conditionalFormatting sqref="R824:R829">
    <cfRule type="containsText" dxfId="6738" priority="6699" operator="containsText" text="L">
      <formula>NOT(ISERROR(SEARCH("L",R824)))</formula>
    </cfRule>
    <cfRule type="containsText" dxfId="6737" priority="6700" operator="containsText" text="A">
      <formula>NOT(ISERROR(SEARCH("A",R824)))</formula>
    </cfRule>
    <cfRule type="containsText" dxfId="6736" priority="6701" operator="containsText" text="P">
      <formula>NOT(ISERROR(SEARCH("P",R824)))</formula>
    </cfRule>
  </conditionalFormatting>
  <conditionalFormatting sqref="T832 T825:T829">
    <cfRule type="containsText" dxfId="6735" priority="6696" operator="containsText" text="L">
      <formula>NOT(ISERROR(SEARCH("L",T825)))</formula>
    </cfRule>
    <cfRule type="containsText" dxfId="6734" priority="6697" operator="containsText" text="A">
      <formula>NOT(ISERROR(SEARCH("A",T825)))</formula>
    </cfRule>
    <cfRule type="containsText" dxfId="6733" priority="6698" operator="containsText" text="P">
      <formula>NOT(ISERROR(SEARCH("P",T825)))</formula>
    </cfRule>
  </conditionalFormatting>
  <conditionalFormatting sqref="T825:T829">
    <cfRule type="containsText" dxfId="6732" priority="6693" operator="containsText" text="L">
      <formula>NOT(ISERROR(SEARCH("L",T825)))</formula>
    </cfRule>
    <cfRule type="containsText" dxfId="6731" priority="6694" operator="containsText" text="A">
      <formula>NOT(ISERROR(SEARCH("A",T825)))</formula>
    </cfRule>
    <cfRule type="containsText" dxfId="6730" priority="6695" operator="containsText" text="P">
      <formula>NOT(ISERROR(SEARCH("P",T825)))</formula>
    </cfRule>
  </conditionalFormatting>
  <conditionalFormatting sqref="X825:X829">
    <cfRule type="containsText" dxfId="6729" priority="6690" operator="containsText" text="L">
      <formula>NOT(ISERROR(SEARCH("L",X825)))</formula>
    </cfRule>
    <cfRule type="containsText" dxfId="6728" priority="6691" operator="containsText" text="A">
      <formula>NOT(ISERROR(SEARCH("A",X825)))</formula>
    </cfRule>
    <cfRule type="containsText" dxfId="6727" priority="6692" operator="containsText" text="P">
      <formula>NOT(ISERROR(SEARCH("P",X825)))</formula>
    </cfRule>
  </conditionalFormatting>
  <conditionalFormatting sqref="X832 X825:X829">
    <cfRule type="containsText" dxfId="6726" priority="6687" operator="containsText" text="L">
      <formula>NOT(ISERROR(SEARCH("L",X825)))</formula>
    </cfRule>
    <cfRule type="containsText" dxfId="6725" priority="6688" operator="containsText" text="A">
      <formula>NOT(ISERROR(SEARCH("A",X825)))</formula>
    </cfRule>
    <cfRule type="containsText" dxfId="6724" priority="6689" operator="containsText" text="P">
      <formula>NOT(ISERROR(SEARCH("P",X825)))</formula>
    </cfRule>
  </conditionalFormatting>
  <conditionalFormatting sqref="Y832 Y824:Y829 Y815:Y822">
    <cfRule type="containsText" dxfId="6723" priority="6684" operator="containsText" text="L">
      <formula>NOT(ISERROR(SEARCH("L",Y815)))</formula>
    </cfRule>
    <cfRule type="containsText" dxfId="6722" priority="6685" operator="containsText" text="A">
      <formula>NOT(ISERROR(SEARCH("A",Y815)))</formula>
    </cfRule>
    <cfRule type="containsText" dxfId="6721" priority="6686" operator="containsText" text="P">
      <formula>NOT(ISERROR(SEARCH("P",Y815)))</formula>
    </cfRule>
  </conditionalFormatting>
  <conditionalFormatting sqref="Y824:Y829">
    <cfRule type="containsText" dxfId="6720" priority="6681" operator="containsText" text="L">
      <formula>NOT(ISERROR(SEARCH("L",Y824)))</formula>
    </cfRule>
    <cfRule type="containsText" dxfId="6719" priority="6682" operator="containsText" text="A">
      <formula>NOT(ISERROR(SEARCH("A",Y824)))</formula>
    </cfRule>
    <cfRule type="containsText" dxfId="6718" priority="6683" operator="containsText" text="P">
      <formula>NOT(ISERROR(SEARCH("P",Y824)))</formula>
    </cfRule>
  </conditionalFormatting>
  <conditionalFormatting sqref="X800:X807">
    <cfRule type="containsText" dxfId="6717" priority="6678" operator="containsText" text="L">
      <formula>NOT(ISERROR(SEARCH("L",X800)))</formula>
    </cfRule>
    <cfRule type="containsText" dxfId="6716" priority="6679" operator="containsText" text="A">
      <formula>NOT(ISERROR(SEARCH("A",X800)))</formula>
    </cfRule>
    <cfRule type="containsText" dxfId="6715" priority="6680" operator="containsText" text="P">
      <formula>NOT(ISERROR(SEARCH("P",X800)))</formula>
    </cfRule>
  </conditionalFormatting>
  <conditionalFormatting sqref="X842:X847">
    <cfRule type="containsText" dxfId="6714" priority="6666" operator="containsText" text="L">
      <formula>NOT(ISERROR(SEARCH("L",X842)))</formula>
    </cfRule>
    <cfRule type="containsText" dxfId="6713" priority="6667" operator="containsText" text="A">
      <formula>NOT(ISERROR(SEARCH("A",X842)))</formula>
    </cfRule>
    <cfRule type="containsText" dxfId="6712" priority="6668" operator="containsText" text="P">
      <formula>NOT(ISERROR(SEARCH("P",X842)))</formula>
    </cfRule>
  </conditionalFormatting>
  <conditionalFormatting sqref="T842:T847">
    <cfRule type="containsText" dxfId="6711" priority="6669" operator="containsText" text="L">
      <formula>NOT(ISERROR(SEARCH("L",T842)))</formula>
    </cfRule>
    <cfRule type="containsText" dxfId="6710" priority="6670" operator="containsText" text="A">
      <formula>NOT(ISERROR(SEARCH("A",T842)))</formula>
    </cfRule>
    <cfRule type="containsText" dxfId="6709" priority="6671" operator="containsText" text="P">
      <formula>NOT(ISERROR(SEARCH("P",T842)))</formula>
    </cfRule>
  </conditionalFormatting>
  <conditionalFormatting sqref="K885 K855:K864">
    <cfRule type="containsText" dxfId="6708" priority="6660" operator="containsText" text="L">
      <formula>NOT(ISERROR(SEARCH("L",K855)))</formula>
    </cfRule>
    <cfRule type="containsText" dxfId="6707" priority="6661" operator="containsText" text="A">
      <formula>NOT(ISERROR(SEARCH("A",K855)))</formula>
    </cfRule>
    <cfRule type="containsText" dxfId="6706" priority="6662" operator="containsText" text="P">
      <formula>NOT(ISERROR(SEARCH("P",K855)))</formula>
    </cfRule>
  </conditionalFormatting>
  <conditionalFormatting sqref="R886:R891 R877:R884">
    <cfRule type="containsText" dxfId="6705" priority="6630" operator="containsText" text="L">
      <formula>NOT(ISERROR(SEARCH("L",R877)))</formula>
    </cfRule>
    <cfRule type="containsText" dxfId="6704" priority="6631" operator="containsText" text="A">
      <formula>NOT(ISERROR(SEARCH("A",R877)))</formula>
    </cfRule>
    <cfRule type="containsText" dxfId="6703" priority="6632" operator="containsText" text="P">
      <formula>NOT(ISERROR(SEARCH("P",R877)))</formula>
    </cfRule>
  </conditionalFormatting>
  <conditionalFormatting sqref="P885">
    <cfRule type="containsText" dxfId="6702" priority="6654" operator="containsText" text="L">
      <formula>NOT(ISERROR(SEARCH("L",P885)))</formula>
    </cfRule>
    <cfRule type="containsText" dxfId="6701" priority="6655" operator="containsText" text="A">
      <formula>NOT(ISERROR(SEARCH("A",P885)))</formula>
    </cfRule>
    <cfRule type="containsText" dxfId="6700" priority="6656" operator="containsText" text="P">
      <formula>NOT(ISERROR(SEARCH("P",P885)))</formula>
    </cfRule>
  </conditionalFormatting>
  <conditionalFormatting sqref="R885">
    <cfRule type="containsText" dxfId="6699" priority="6651" operator="containsText" text="L">
      <formula>NOT(ISERROR(SEARCH("L",R885)))</formula>
    </cfRule>
    <cfRule type="containsText" dxfId="6698" priority="6652" operator="containsText" text="A">
      <formula>NOT(ISERROR(SEARCH("A",R885)))</formula>
    </cfRule>
    <cfRule type="containsText" dxfId="6697" priority="6653" operator="containsText" text="P">
      <formula>NOT(ISERROR(SEARCH("P",R885)))</formula>
    </cfRule>
  </conditionalFormatting>
  <conditionalFormatting sqref="Y885">
    <cfRule type="containsText" dxfId="6696" priority="6642" operator="containsText" text="L">
      <formula>NOT(ISERROR(SEARCH("L",Y885)))</formula>
    </cfRule>
    <cfRule type="containsText" dxfId="6695" priority="6643" operator="containsText" text="A">
      <formula>NOT(ISERROR(SEARCH("A",Y885)))</formula>
    </cfRule>
    <cfRule type="containsText" dxfId="6694" priority="6644" operator="containsText" text="P">
      <formula>NOT(ISERROR(SEARCH("P",Y885)))</formula>
    </cfRule>
  </conditionalFormatting>
  <conditionalFormatting sqref="K886:K892">
    <cfRule type="containsText" dxfId="6693" priority="6639" operator="containsText" text="L">
      <formula>NOT(ISERROR(SEARCH("L",K886)))</formula>
    </cfRule>
    <cfRule type="containsText" dxfId="6692" priority="6640" operator="containsText" text="A">
      <formula>NOT(ISERROR(SEARCH("A",K886)))</formula>
    </cfRule>
    <cfRule type="containsText" dxfId="6691" priority="6641" operator="containsText" text="P">
      <formula>NOT(ISERROR(SEARCH("P",K886)))</formula>
    </cfRule>
  </conditionalFormatting>
  <conditionalFormatting sqref="M892">
    <cfRule type="containsText" dxfId="6690" priority="6636" operator="containsText" text="L">
      <formula>NOT(ISERROR(SEARCH("L",M892)))</formula>
    </cfRule>
    <cfRule type="containsText" dxfId="6689" priority="6637" operator="containsText" text="A">
      <formula>NOT(ISERROR(SEARCH("A",M892)))</formula>
    </cfRule>
    <cfRule type="containsText" dxfId="6688" priority="6638" operator="containsText" text="P">
      <formula>NOT(ISERROR(SEARCH("P",M892)))</formula>
    </cfRule>
  </conditionalFormatting>
  <conditionalFormatting sqref="P886:P891 P877:P884">
    <cfRule type="containsText" dxfId="6687" priority="6633" operator="containsText" text="L">
      <formula>NOT(ISERROR(SEARCH("L",P877)))</formula>
    </cfRule>
    <cfRule type="containsText" dxfId="6686" priority="6634" operator="containsText" text="A">
      <formula>NOT(ISERROR(SEARCH("A",P877)))</formula>
    </cfRule>
    <cfRule type="containsText" dxfId="6685" priority="6635" operator="containsText" text="P">
      <formula>NOT(ISERROR(SEARCH("P",P877)))</formula>
    </cfRule>
  </conditionalFormatting>
  <conditionalFormatting sqref="T892">
    <cfRule type="containsText" dxfId="6684" priority="6627" operator="containsText" text="L">
      <formula>NOT(ISERROR(SEARCH("L",T892)))</formula>
    </cfRule>
    <cfRule type="containsText" dxfId="6683" priority="6628" operator="containsText" text="A">
      <formula>NOT(ISERROR(SEARCH("A",T892)))</formula>
    </cfRule>
    <cfRule type="containsText" dxfId="6682" priority="6629" operator="containsText" text="P">
      <formula>NOT(ISERROR(SEARCH("P",T892)))</formula>
    </cfRule>
  </conditionalFormatting>
  <conditionalFormatting sqref="X892">
    <cfRule type="containsText" dxfId="6681" priority="6624" operator="containsText" text="L">
      <formula>NOT(ISERROR(SEARCH("L",X892)))</formula>
    </cfRule>
    <cfRule type="containsText" dxfId="6680" priority="6625" operator="containsText" text="A">
      <formula>NOT(ISERROR(SEARCH("A",X892)))</formula>
    </cfRule>
    <cfRule type="containsText" dxfId="6679" priority="6626" operator="containsText" text="P">
      <formula>NOT(ISERROR(SEARCH("P",X892)))</formula>
    </cfRule>
  </conditionalFormatting>
  <conditionalFormatting sqref="Y886:Y892 Y877:Y884">
    <cfRule type="containsText" dxfId="6678" priority="6621" operator="containsText" text="L">
      <formula>NOT(ISERROR(SEARCH("L",Y877)))</formula>
    </cfRule>
    <cfRule type="containsText" dxfId="6677" priority="6622" operator="containsText" text="A">
      <formula>NOT(ISERROR(SEARCH("A",Y877)))</formula>
    </cfRule>
    <cfRule type="containsText" dxfId="6676" priority="6623" operator="containsText" text="P">
      <formula>NOT(ISERROR(SEARCH("P",Y877)))</formula>
    </cfRule>
  </conditionalFormatting>
  <conditionalFormatting sqref="K927:K929">
    <cfRule type="containsText" dxfId="6675" priority="6597" operator="containsText" text="L">
      <formula>NOT(ISERROR(SEARCH("L",K927)))</formula>
    </cfRule>
    <cfRule type="containsText" dxfId="6674" priority="6598" operator="containsText" text="A">
      <formula>NOT(ISERROR(SEARCH("A",K927)))</formula>
    </cfRule>
    <cfRule type="containsText" dxfId="6673" priority="6599" operator="containsText" text="P">
      <formula>NOT(ISERROR(SEARCH("P",K927)))</formula>
    </cfRule>
  </conditionalFormatting>
  <conditionalFormatting sqref="P927:P929">
    <cfRule type="containsText" dxfId="6672" priority="6594" operator="containsText" text="L">
      <formula>NOT(ISERROR(SEARCH("L",P927)))</formula>
    </cfRule>
    <cfRule type="containsText" dxfId="6671" priority="6595" operator="containsText" text="A">
      <formula>NOT(ISERROR(SEARCH("A",P927)))</formula>
    </cfRule>
    <cfRule type="containsText" dxfId="6670" priority="6596" operator="containsText" text="P">
      <formula>NOT(ISERROR(SEARCH("P",P927)))</formula>
    </cfRule>
  </conditionalFormatting>
  <conditionalFormatting sqref="R927:R929">
    <cfRule type="containsText" dxfId="6669" priority="6591" operator="containsText" text="L">
      <formula>NOT(ISERROR(SEARCH("L",R927)))</formula>
    </cfRule>
    <cfRule type="containsText" dxfId="6668" priority="6592" operator="containsText" text="A">
      <formula>NOT(ISERROR(SEARCH("A",R927)))</formula>
    </cfRule>
    <cfRule type="containsText" dxfId="6667" priority="6593" operator="containsText" text="P">
      <formula>NOT(ISERROR(SEARCH("P",R927)))</formula>
    </cfRule>
  </conditionalFormatting>
  <conditionalFormatting sqref="Y927:Y929">
    <cfRule type="containsText" dxfId="6666" priority="6582" operator="containsText" text="L">
      <formula>NOT(ISERROR(SEARCH("L",Y927)))</formula>
    </cfRule>
    <cfRule type="containsText" dxfId="6665" priority="6583" operator="containsText" text="A">
      <formula>NOT(ISERROR(SEARCH("A",Y927)))</formula>
    </cfRule>
    <cfRule type="containsText" dxfId="6664" priority="6584" operator="containsText" text="P">
      <formula>NOT(ISERROR(SEARCH("P",Y927)))</formula>
    </cfRule>
  </conditionalFormatting>
  <conditionalFormatting sqref="S542:S545">
    <cfRule type="containsText" dxfId="6663" priority="6551" operator="containsText" text="L">
      <formula>NOT(ISERROR(SEARCH("L",S542)))</formula>
    </cfRule>
    <cfRule type="containsText" dxfId="6662" priority="6552" operator="containsText" text="A">
      <formula>NOT(ISERROR(SEARCH("A",S542)))</formula>
    </cfRule>
    <cfRule type="containsText" dxfId="6661" priority="6553" operator="containsText" text="P">
      <formula>NOT(ISERROR(SEARCH("P",S542)))</formula>
    </cfRule>
  </conditionalFormatting>
  <conditionalFormatting sqref="Z542:Z545">
    <cfRule type="containsText" dxfId="6660" priority="6548" operator="containsText" text="L">
      <formula>NOT(ISERROR(SEARCH("L",Z542)))</formula>
    </cfRule>
    <cfRule type="containsText" dxfId="6659" priority="6549" operator="containsText" text="A">
      <formula>NOT(ISERROR(SEARCH("A",Z542)))</formula>
    </cfRule>
    <cfRule type="containsText" dxfId="6658" priority="6550" operator="containsText" text="P">
      <formula>NOT(ISERROR(SEARCH("P",Z542)))</formula>
    </cfRule>
  </conditionalFormatting>
  <conditionalFormatting sqref="K476:K482">
    <cfRule type="containsText" dxfId="6657" priority="6518" operator="containsText" text="L">
      <formula>NOT(ISERROR(SEARCH("L",K476)))</formula>
    </cfRule>
    <cfRule type="containsText" dxfId="6656" priority="6519" operator="containsText" text="A">
      <formula>NOT(ISERROR(SEARCH("A",K476)))</formula>
    </cfRule>
    <cfRule type="containsText" dxfId="6655" priority="6520" operator="containsText" text="P">
      <formula>NOT(ISERROR(SEARCH("P",K476)))</formula>
    </cfRule>
  </conditionalFormatting>
  <conditionalFormatting sqref="M466:M474">
    <cfRule type="containsText" dxfId="6654" priority="6515" operator="containsText" text="L">
      <formula>NOT(ISERROR(SEARCH("L",M466)))</formula>
    </cfRule>
    <cfRule type="containsText" dxfId="6653" priority="6516" operator="containsText" text="A">
      <formula>NOT(ISERROR(SEARCH("A",M466)))</formula>
    </cfRule>
    <cfRule type="containsText" dxfId="6652" priority="6517" operator="containsText" text="P">
      <formula>NOT(ISERROR(SEARCH("P",M466)))</formula>
    </cfRule>
  </conditionalFormatting>
  <conditionalFormatting sqref="P476:P482 P474">
    <cfRule type="containsText" dxfId="6651" priority="6512" operator="containsText" text="L">
      <formula>NOT(ISERROR(SEARCH("L",P474)))</formula>
    </cfRule>
    <cfRule type="containsText" dxfId="6650" priority="6513" operator="containsText" text="A">
      <formula>NOT(ISERROR(SEARCH("A",P474)))</formula>
    </cfRule>
    <cfRule type="containsText" dxfId="6649" priority="6514" operator="containsText" text="P">
      <formula>NOT(ISERROR(SEARCH("P",P474)))</formula>
    </cfRule>
  </conditionalFormatting>
  <conditionalFormatting sqref="R476:R482 R474">
    <cfRule type="containsText" dxfId="6648" priority="6509" operator="containsText" text="L">
      <formula>NOT(ISERROR(SEARCH("L",R474)))</formula>
    </cfRule>
    <cfRule type="containsText" dxfId="6647" priority="6510" operator="containsText" text="A">
      <formula>NOT(ISERROR(SEARCH("A",R474)))</formula>
    </cfRule>
    <cfRule type="containsText" dxfId="6646" priority="6511" operator="containsText" text="P">
      <formula>NOT(ISERROR(SEARCH("P",R474)))</formula>
    </cfRule>
  </conditionalFormatting>
  <conditionalFormatting sqref="T467:T473">
    <cfRule type="containsText" dxfId="6645" priority="6506" operator="containsText" text="L">
      <formula>NOT(ISERROR(SEARCH("L",T467)))</formula>
    </cfRule>
    <cfRule type="containsText" dxfId="6644" priority="6507" operator="containsText" text="A">
      <formula>NOT(ISERROR(SEARCH("A",T467)))</formula>
    </cfRule>
    <cfRule type="containsText" dxfId="6643" priority="6508" operator="containsText" text="P">
      <formula>NOT(ISERROR(SEARCH("P",T467)))</formula>
    </cfRule>
  </conditionalFormatting>
  <conditionalFormatting sqref="X466:X473">
    <cfRule type="containsText" dxfId="6642" priority="6503" operator="containsText" text="L">
      <formula>NOT(ISERROR(SEARCH("L",X466)))</formula>
    </cfRule>
    <cfRule type="containsText" dxfId="6641" priority="6504" operator="containsText" text="A">
      <formula>NOT(ISERROR(SEARCH("A",X466)))</formula>
    </cfRule>
    <cfRule type="containsText" dxfId="6640" priority="6505" operator="containsText" text="P">
      <formula>NOT(ISERROR(SEARCH("P",X466)))</formula>
    </cfRule>
  </conditionalFormatting>
  <conditionalFormatting sqref="Y476:Y482 Y474">
    <cfRule type="containsText" dxfId="6639" priority="6500" operator="containsText" text="L">
      <formula>NOT(ISERROR(SEARCH("L",Y474)))</formula>
    </cfRule>
    <cfRule type="containsText" dxfId="6638" priority="6501" operator="containsText" text="A">
      <formula>NOT(ISERROR(SEARCH("A",Y474)))</formula>
    </cfRule>
    <cfRule type="containsText" dxfId="6637" priority="6502" operator="containsText" text="P">
      <formula>NOT(ISERROR(SEARCH("P",Y474)))</formula>
    </cfRule>
  </conditionalFormatting>
  <conditionalFormatting sqref="K484:K502">
    <cfRule type="containsText" dxfId="6636" priority="6473" operator="containsText" text="L">
      <formula>NOT(ISERROR(SEARCH("L",K484)))</formula>
    </cfRule>
    <cfRule type="containsText" dxfId="6635" priority="6474" operator="containsText" text="A">
      <formula>NOT(ISERROR(SEARCH("A",K484)))</formula>
    </cfRule>
    <cfRule type="containsText" dxfId="6634" priority="6475" operator="containsText" text="P">
      <formula>NOT(ISERROR(SEARCH("P",K484)))</formula>
    </cfRule>
  </conditionalFormatting>
  <conditionalFormatting sqref="Y484:Y502">
    <cfRule type="containsText" dxfId="6633" priority="6437" operator="containsText" text="L">
      <formula>NOT(ISERROR(SEARCH("L",Y484)))</formula>
    </cfRule>
    <cfRule type="containsText" dxfId="6632" priority="6438" operator="containsText" text="A">
      <formula>NOT(ISERROR(SEARCH("A",Y484)))</formula>
    </cfRule>
    <cfRule type="containsText" dxfId="6631" priority="6439" operator="containsText" text="P">
      <formula>NOT(ISERROR(SEARCH("P",Y484)))</formula>
    </cfRule>
  </conditionalFormatting>
  <conditionalFormatting sqref="P483">
    <cfRule type="containsText" dxfId="6630" priority="6464" operator="containsText" text="L">
      <formula>NOT(ISERROR(SEARCH("L",P483)))</formula>
    </cfRule>
    <cfRule type="containsText" dxfId="6629" priority="6465" operator="containsText" text="A">
      <formula>NOT(ISERROR(SEARCH("A",P483)))</formula>
    </cfRule>
    <cfRule type="containsText" dxfId="6628" priority="6466" operator="containsText" text="P">
      <formula>NOT(ISERROR(SEARCH("P",P483)))</formula>
    </cfRule>
  </conditionalFormatting>
  <conditionalFormatting sqref="P484:P502">
    <cfRule type="containsText" dxfId="6627" priority="6461" operator="containsText" text="L">
      <formula>NOT(ISERROR(SEARCH("L",P484)))</formula>
    </cfRule>
    <cfRule type="containsText" dxfId="6626" priority="6462" operator="containsText" text="A">
      <formula>NOT(ISERROR(SEARCH("A",P484)))</formula>
    </cfRule>
    <cfRule type="containsText" dxfId="6625" priority="6463" operator="containsText" text="P">
      <formula>NOT(ISERROR(SEARCH("P",P484)))</formula>
    </cfRule>
  </conditionalFormatting>
  <conditionalFormatting sqref="R483">
    <cfRule type="containsText" dxfId="6624" priority="6458" operator="containsText" text="L">
      <formula>NOT(ISERROR(SEARCH("L",R483)))</formula>
    </cfRule>
    <cfRule type="containsText" dxfId="6623" priority="6459" operator="containsText" text="A">
      <formula>NOT(ISERROR(SEARCH("A",R483)))</formula>
    </cfRule>
    <cfRule type="containsText" dxfId="6622" priority="6460" operator="containsText" text="P">
      <formula>NOT(ISERROR(SEARCH("P",R483)))</formula>
    </cfRule>
  </conditionalFormatting>
  <conditionalFormatting sqref="R484:R502">
    <cfRule type="containsText" dxfId="6621" priority="6455" operator="containsText" text="L">
      <formula>NOT(ISERROR(SEARCH("L",R484)))</formula>
    </cfRule>
    <cfRule type="containsText" dxfId="6620" priority="6456" operator="containsText" text="A">
      <formula>NOT(ISERROR(SEARCH("A",R484)))</formula>
    </cfRule>
    <cfRule type="containsText" dxfId="6619" priority="6457" operator="containsText" text="P">
      <formula>NOT(ISERROR(SEARCH("P",R484)))</formula>
    </cfRule>
  </conditionalFormatting>
  <conditionalFormatting sqref="L723:L729">
    <cfRule type="containsText" dxfId="6618" priority="6428" operator="containsText" text="L">
      <formula>NOT(ISERROR(SEARCH("L",L723)))</formula>
    </cfRule>
    <cfRule type="containsText" dxfId="6617" priority="6429" operator="containsText" text="A">
      <formula>NOT(ISERROR(SEARCH("A",L723)))</formula>
    </cfRule>
    <cfRule type="containsText" dxfId="6616" priority="6430" operator="containsText" text="P">
      <formula>NOT(ISERROR(SEARCH("P",L723)))</formula>
    </cfRule>
  </conditionalFormatting>
  <conditionalFormatting sqref="W483">
    <cfRule type="containsText" dxfId="6615" priority="6446" operator="containsText" text="L">
      <formula>NOT(ISERROR(SEARCH("L",W483)))</formula>
    </cfRule>
    <cfRule type="containsText" dxfId="6614" priority="6447" operator="containsText" text="A">
      <formula>NOT(ISERROR(SEARCH("A",W483)))</formula>
    </cfRule>
    <cfRule type="containsText" dxfId="6613" priority="6448" operator="containsText" text="P">
      <formula>NOT(ISERROR(SEARCH("P",W483)))</formula>
    </cfRule>
  </conditionalFormatting>
  <conditionalFormatting sqref="W484:W502">
    <cfRule type="containsText" dxfId="6612" priority="6443" operator="containsText" text="L">
      <formula>NOT(ISERROR(SEARCH("L",W484)))</formula>
    </cfRule>
    <cfRule type="containsText" dxfId="6611" priority="6444" operator="containsText" text="A">
      <formula>NOT(ISERROR(SEARCH("A",W484)))</formula>
    </cfRule>
    <cfRule type="containsText" dxfId="6610" priority="6445" operator="containsText" text="P">
      <formula>NOT(ISERROR(SEARCH("P",W484)))</formula>
    </cfRule>
  </conditionalFormatting>
  <conditionalFormatting sqref="Y483">
    <cfRule type="containsText" dxfId="6609" priority="6440" operator="containsText" text="L">
      <formula>NOT(ISERROR(SEARCH("L",Y483)))</formula>
    </cfRule>
    <cfRule type="containsText" dxfId="6608" priority="6441" operator="containsText" text="A">
      <formula>NOT(ISERROR(SEARCH("A",Y483)))</formula>
    </cfRule>
    <cfRule type="containsText" dxfId="6607" priority="6442" operator="containsText" text="P">
      <formula>NOT(ISERROR(SEARCH("P",Y483)))</formula>
    </cfRule>
  </conditionalFormatting>
  <conditionalFormatting sqref="AA487:AA502">
    <cfRule type="containsText" dxfId="6606" priority="6431" operator="containsText" text="L">
      <formula>NOT(ISERROR(SEARCH("L",AA487)))</formula>
    </cfRule>
    <cfRule type="containsText" dxfId="6605" priority="6432" operator="containsText" text="A">
      <formula>NOT(ISERROR(SEARCH("A",AA487)))</formula>
    </cfRule>
    <cfRule type="containsText" dxfId="6604" priority="6433" operator="containsText" text="P">
      <formula>NOT(ISERROR(SEARCH("P",AA487)))</formula>
    </cfRule>
  </conditionalFormatting>
  <conditionalFormatting sqref="L738:L739">
    <cfRule type="containsText" dxfId="6603" priority="6425" operator="containsText" text="L">
      <formula>NOT(ISERROR(SEARCH("L",L738)))</formula>
    </cfRule>
    <cfRule type="containsText" dxfId="6602" priority="6426" operator="containsText" text="A">
      <formula>NOT(ISERROR(SEARCH("A",L738)))</formula>
    </cfRule>
    <cfRule type="containsText" dxfId="6601" priority="6427" operator="containsText" text="P">
      <formula>NOT(ISERROR(SEARCH("P",L738)))</formula>
    </cfRule>
  </conditionalFormatting>
  <conditionalFormatting sqref="L702:L712">
    <cfRule type="containsText" dxfId="6600" priority="6422" operator="containsText" text="L">
      <formula>NOT(ISERROR(SEARCH("L",L702)))</formula>
    </cfRule>
    <cfRule type="containsText" dxfId="6599" priority="6423" operator="containsText" text="A">
      <formula>NOT(ISERROR(SEARCH("A",L702)))</formula>
    </cfRule>
    <cfRule type="containsText" dxfId="6598" priority="6424" operator="containsText" text="P">
      <formula>NOT(ISERROR(SEARCH("P",L702)))</formula>
    </cfRule>
  </conditionalFormatting>
  <conditionalFormatting sqref="S701:S712">
    <cfRule type="containsText" dxfId="6597" priority="6413" operator="containsText" text="L">
      <formula>NOT(ISERROR(SEARCH("L",S701)))</formula>
    </cfRule>
    <cfRule type="containsText" dxfId="6596" priority="6414" operator="containsText" text="A">
      <formula>NOT(ISERROR(SEARCH("A",S701)))</formula>
    </cfRule>
    <cfRule type="containsText" dxfId="6595" priority="6415" operator="containsText" text="P">
      <formula>NOT(ISERROR(SEARCH("P",S701)))</formula>
    </cfRule>
  </conditionalFormatting>
  <conditionalFormatting sqref="U701:U712">
    <cfRule type="containsText" dxfId="6594" priority="6410" operator="containsText" text="L">
      <formula>NOT(ISERROR(SEARCH("L",U701)))</formula>
    </cfRule>
    <cfRule type="containsText" dxfId="6593" priority="6411" operator="containsText" text="A">
      <formula>NOT(ISERROR(SEARCH("A",U701)))</formula>
    </cfRule>
    <cfRule type="containsText" dxfId="6592" priority="6412" operator="containsText" text="P">
      <formula>NOT(ISERROR(SEARCH("P",U701)))</formula>
    </cfRule>
  </conditionalFormatting>
  <conditionalFormatting sqref="Z701:Z712">
    <cfRule type="containsText" dxfId="6591" priority="6404" operator="containsText" text="L">
      <formula>NOT(ISERROR(SEARCH("L",Z701)))</formula>
    </cfRule>
    <cfRule type="containsText" dxfId="6590" priority="6405" operator="containsText" text="A">
      <formula>NOT(ISERROR(SEARCH("A",Z701)))</formula>
    </cfRule>
    <cfRule type="containsText" dxfId="6589" priority="6406" operator="containsText" text="P">
      <formula>NOT(ISERROR(SEARCH("P",Z701)))</formula>
    </cfRule>
  </conditionalFormatting>
  <conditionalFormatting sqref="L987:L1003">
    <cfRule type="containsText" dxfId="6588" priority="6401" operator="containsText" text="L">
      <formula>NOT(ISERROR(SEARCH("L",L987)))</formula>
    </cfRule>
    <cfRule type="containsText" dxfId="6587" priority="6402" operator="containsText" text="A">
      <formula>NOT(ISERROR(SEARCH("A",L987)))</formula>
    </cfRule>
    <cfRule type="containsText" dxfId="6586" priority="6403" operator="containsText" text="P">
      <formula>NOT(ISERROR(SEARCH("P",L987)))</formula>
    </cfRule>
  </conditionalFormatting>
  <conditionalFormatting sqref="S987:S1003">
    <cfRule type="containsText" dxfId="6585" priority="6392" operator="containsText" text="L">
      <formula>NOT(ISERROR(SEARCH("L",S987)))</formula>
    </cfRule>
    <cfRule type="containsText" dxfId="6584" priority="6393" operator="containsText" text="A">
      <formula>NOT(ISERROR(SEARCH("A",S987)))</formula>
    </cfRule>
    <cfRule type="containsText" dxfId="6583" priority="6394" operator="containsText" text="P">
      <formula>NOT(ISERROR(SEARCH("P",S987)))</formula>
    </cfRule>
  </conditionalFormatting>
  <conditionalFormatting sqref="U986:U1003">
    <cfRule type="containsText" dxfId="6582" priority="6389" operator="containsText" text="L">
      <formula>NOT(ISERROR(SEARCH("L",U986)))</formula>
    </cfRule>
    <cfRule type="containsText" dxfId="6581" priority="6390" operator="containsText" text="A">
      <formula>NOT(ISERROR(SEARCH("A",U986)))</formula>
    </cfRule>
    <cfRule type="containsText" dxfId="6580" priority="6391" operator="containsText" text="P">
      <formula>NOT(ISERROR(SEARCH("P",U986)))</formula>
    </cfRule>
  </conditionalFormatting>
  <conditionalFormatting sqref="Z986:Z1003">
    <cfRule type="containsText" dxfId="6579" priority="6383" operator="containsText" text="L">
      <formula>NOT(ISERROR(SEARCH("L",Z986)))</formula>
    </cfRule>
    <cfRule type="containsText" dxfId="6578" priority="6384" operator="containsText" text="A">
      <formula>NOT(ISERROR(SEARCH("A",Z986)))</formula>
    </cfRule>
    <cfRule type="containsText" dxfId="6577" priority="6385" operator="containsText" text="P">
      <formula>NOT(ISERROR(SEARCH("P",Z986)))</formula>
    </cfRule>
  </conditionalFormatting>
  <conditionalFormatting sqref="L678:L682">
    <cfRule type="containsText" dxfId="6576" priority="6380" operator="containsText" text="L">
      <formula>NOT(ISERROR(SEARCH("L",L678)))</formula>
    </cfRule>
    <cfRule type="containsText" dxfId="6575" priority="6381" operator="containsText" text="A">
      <formula>NOT(ISERROR(SEARCH("A",L678)))</formula>
    </cfRule>
    <cfRule type="containsText" dxfId="6574" priority="6382" operator="containsText" text="P">
      <formula>NOT(ISERROR(SEARCH("P",L678)))</formula>
    </cfRule>
  </conditionalFormatting>
  <conditionalFormatting sqref="K334:K336">
    <cfRule type="containsText" dxfId="6573" priority="6374" operator="containsText" text="L">
      <formula>NOT(ISERROR(SEARCH("L",K334)))</formula>
    </cfRule>
    <cfRule type="containsText" dxfId="6572" priority="6375" operator="containsText" text="A">
      <formula>NOT(ISERROR(SEARCH("A",K334)))</formula>
    </cfRule>
    <cfRule type="containsText" dxfId="6571" priority="6376" operator="containsText" text="P">
      <formula>NOT(ISERROR(SEARCH("P",K334)))</formula>
    </cfRule>
  </conditionalFormatting>
  <conditionalFormatting sqref="M324:M334">
    <cfRule type="containsText" dxfId="6570" priority="6371" operator="containsText" text="L">
      <formula>NOT(ISERROR(SEARCH("L",M324)))</formula>
    </cfRule>
    <cfRule type="containsText" dxfId="6569" priority="6372" operator="containsText" text="A">
      <formula>NOT(ISERROR(SEARCH("A",M324)))</formula>
    </cfRule>
    <cfRule type="containsText" dxfId="6568" priority="6373" operator="containsText" text="P">
      <formula>NOT(ISERROR(SEARCH("P",M324)))</formula>
    </cfRule>
  </conditionalFormatting>
  <conditionalFormatting sqref="P334:P336">
    <cfRule type="containsText" dxfId="6567" priority="6368" operator="containsText" text="L">
      <formula>NOT(ISERROR(SEARCH("L",P334)))</formula>
    </cfRule>
    <cfRule type="containsText" dxfId="6566" priority="6369" operator="containsText" text="A">
      <formula>NOT(ISERROR(SEARCH("A",P334)))</formula>
    </cfRule>
    <cfRule type="containsText" dxfId="6565" priority="6370" operator="containsText" text="P">
      <formula>NOT(ISERROR(SEARCH("P",P334)))</formula>
    </cfRule>
  </conditionalFormatting>
  <conditionalFormatting sqref="R334:R336">
    <cfRule type="containsText" dxfId="6564" priority="6365" operator="containsText" text="L">
      <formula>NOT(ISERROR(SEARCH("L",R334)))</formula>
    </cfRule>
    <cfRule type="containsText" dxfId="6563" priority="6366" operator="containsText" text="A">
      <formula>NOT(ISERROR(SEARCH("A",R334)))</formula>
    </cfRule>
    <cfRule type="containsText" dxfId="6562" priority="6367" operator="containsText" text="P">
      <formula>NOT(ISERROR(SEARCH("P",R334)))</formula>
    </cfRule>
  </conditionalFormatting>
  <conditionalFormatting sqref="T324:T333">
    <cfRule type="containsText" dxfId="6561" priority="6362" operator="containsText" text="L">
      <formula>NOT(ISERROR(SEARCH("L",T324)))</formula>
    </cfRule>
    <cfRule type="containsText" dxfId="6560" priority="6363" operator="containsText" text="A">
      <formula>NOT(ISERROR(SEARCH("A",T324)))</formula>
    </cfRule>
    <cfRule type="containsText" dxfId="6559" priority="6364" operator="containsText" text="P">
      <formula>NOT(ISERROR(SEARCH("P",T324)))</formula>
    </cfRule>
  </conditionalFormatting>
  <conditionalFormatting sqref="W334:W336">
    <cfRule type="containsText" dxfId="6558" priority="6359" operator="containsText" text="L">
      <formula>NOT(ISERROR(SEARCH("L",W334)))</formula>
    </cfRule>
    <cfRule type="containsText" dxfId="6557" priority="6360" operator="containsText" text="A">
      <formula>NOT(ISERROR(SEARCH("A",W334)))</formula>
    </cfRule>
    <cfRule type="containsText" dxfId="6556" priority="6361" operator="containsText" text="P">
      <formula>NOT(ISERROR(SEARCH("P",W334)))</formula>
    </cfRule>
  </conditionalFormatting>
  <conditionalFormatting sqref="Y334:Y337">
    <cfRule type="containsText" dxfId="6555" priority="6356" operator="containsText" text="L">
      <formula>NOT(ISERROR(SEARCH("L",Y334)))</formula>
    </cfRule>
    <cfRule type="containsText" dxfId="6554" priority="6357" operator="containsText" text="A">
      <formula>NOT(ISERROR(SEARCH("A",Y334)))</formula>
    </cfRule>
    <cfRule type="containsText" dxfId="6553" priority="6358" operator="containsText" text="P">
      <formula>NOT(ISERROR(SEARCH("P",Y334)))</formula>
    </cfRule>
  </conditionalFormatting>
  <conditionalFormatting sqref="AA324:AA333">
    <cfRule type="containsText" dxfId="6552" priority="6353" operator="containsText" text="L">
      <formula>NOT(ISERROR(SEARCH("L",AA324)))</formula>
    </cfRule>
    <cfRule type="containsText" dxfId="6551" priority="6354" operator="containsText" text="A">
      <formula>NOT(ISERROR(SEARCH("A",AA324)))</formula>
    </cfRule>
    <cfRule type="containsText" dxfId="6550" priority="6355" operator="containsText" text="P">
      <formula>NOT(ISERROR(SEARCH("P",AA324)))</formula>
    </cfRule>
  </conditionalFormatting>
  <conditionalFormatting sqref="M464:M465">
    <cfRule type="containsText" dxfId="6549" priority="6347" operator="containsText" text="L">
      <formula>NOT(ISERROR(SEARCH("L",M464)))</formula>
    </cfRule>
    <cfRule type="containsText" dxfId="6548" priority="6348" operator="containsText" text="A">
      <formula>NOT(ISERROR(SEARCH("A",M464)))</formula>
    </cfRule>
    <cfRule type="containsText" dxfId="6547" priority="6349" operator="containsText" text="P">
      <formula>NOT(ISERROR(SEARCH("P",M464)))</formula>
    </cfRule>
  </conditionalFormatting>
  <conditionalFormatting sqref="P940">
    <cfRule type="containsText" dxfId="6546" priority="6344" operator="containsText" text="L">
      <formula>NOT(ISERROR(SEARCH("L",P940)))</formula>
    </cfRule>
    <cfRule type="containsText" dxfId="6545" priority="6345" operator="containsText" text="A">
      <formula>NOT(ISERROR(SEARCH("A",P940)))</formula>
    </cfRule>
    <cfRule type="containsText" dxfId="6544" priority="6346" operator="containsText" text="P">
      <formula>NOT(ISERROR(SEARCH("P",P940)))</formula>
    </cfRule>
  </conditionalFormatting>
  <conditionalFormatting sqref="R940">
    <cfRule type="containsText" dxfId="6543" priority="6341" operator="containsText" text="L">
      <formula>NOT(ISERROR(SEARCH("L",R940)))</formula>
    </cfRule>
    <cfRule type="containsText" dxfId="6542" priority="6342" operator="containsText" text="A">
      <formula>NOT(ISERROR(SEARCH("A",R940)))</formula>
    </cfRule>
    <cfRule type="containsText" dxfId="6541" priority="6343" operator="containsText" text="P">
      <formula>NOT(ISERROR(SEARCH("P",R940)))</formula>
    </cfRule>
  </conditionalFormatting>
  <conditionalFormatting sqref="T464:T466">
    <cfRule type="containsText" dxfId="6540" priority="6338" operator="containsText" text="L">
      <formula>NOT(ISERROR(SEARCH("L",T464)))</formula>
    </cfRule>
    <cfRule type="containsText" dxfId="6539" priority="6339" operator="containsText" text="A">
      <formula>NOT(ISERROR(SEARCH("A",T464)))</formula>
    </cfRule>
    <cfRule type="containsText" dxfId="6538" priority="6340" operator="containsText" text="P">
      <formula>NOT(ISERROR(SEARCH("P",T464)))</formula>
    </cfRule>
  </conditionalFormatting>
  <conditionalFormatting sqref="X464:X465">
    <cfRule type="containsText" dxfId="6537" priority="6335" operator="containsText" text="L">
      <formula>NOT(ISERROR(SEARCH("L",X464)))</formula>
    </cfRule>
    <cfRule type="containsText" dxfId="6536" priority="6336" operator="containsText" text="A">
      <formula>NOT(ISERROR(SEARCH("A",X464)))</formula>
    </cfRule>
    <cfRule type="containsText" dxfId="6535" priority="6337" operator="containsText" text="P">
      <formula>NOT(ISERROR(SEARCH("P",X464)))</formula>
    </cfRule>
  </conditionalFormatting>
  <conditionalFormatting sqref="Y940">
    <cfRule type="containsText" dxfId="6534" priority="6332" operator="containsText" text="L">
      <formula>NOT(ISERROR(SEARCH("L",Y940)))</formula>
    </cfRule>
    <cfRule type="containsText" dxfId="6533" priority="6333" operator="containsText" text="A">
      <formula>NOT(ISERROR(SEARCH("A",Y940)))</formula>
    </cfRule>
    <cfRule type="containsText" dxfId="6532" priority="6334" operator="containsText" text="P">
      <formula>NOT(ISERROR(SEARCH("P",Y940)))</formula>
    </cfRule>
  </conditionalFormatting>
  <conditionalFormatting sqref="K429:K433">
    <cfRule type="containsText" dxfId="6531" priority="6326" operator="containsText" text="L">
      <formula>NOT(ISERROR(SEARCH("L",K429)))</formula>
    </cfRule>
    <cfRule type="containsText" dxfId="6530" priority="6327" operator="containsText" text="A">
      <formula>NOT(ISERROR(SEARCH("A",K429)))</formula>
    </cfRule>
    <cfRule type="containsText" dxfId="6529" priority="6328" operator="containsText" text="P">
      <formula>NOT(ISERROR(SEARCH("P",K429)))</formula>
    </cfRule>
  </conditionalFormatting>
  <conditionalFormatting sqref="P428:P433">
    <cfRule type="containsText" dxfId="6528" priority="6320" operator="containsText" text="L">
      <formula>NOT(ISERROR(SEARCH("L",P428)))</formula>
    </cfRule>
    <cfRule type="containsText" dxfId="6527" priority="6321" operator="containsText" text="A">
      <formula>NOT(ISERROR(SEARCH("A",P428)))</formula>
    </cfRule>
    <cfRule type="containsText" dxfId="6526" priority="6322" operator="containsText" text="P">
      <formula>NOT(ISERROR(SEARCH("P",P428)))</formula>
    </cfRule>
  </conditionalFormatting>
  <conditionalFormatting sqref="R428:R433">
    <cfRule type="containsText" dxfId="6525" priority="6317" operator="containsText" text="L">
      <formula>NOT(ISERROR(SEARCH("L",R428)))</formula>
    </cfRule>
    <cfRule type="containsText" dxfId="6524" priority="6318" operator="containsText" text="A">
      <formula>NOT(ISERROR(SEARCH("A",R428)))</formula>
    </cfRule>
    <cfRule type="containsText" dxfId="6523" priority="6319" operator="containsText" text="P">
      <formula>NOT(ISERROR(SEARCH("P",R428)))</formula>
    </cfRule>
  </conditionalFormatting>
  <conditionalFormatting sqref="Y428:Y433">
    <cfRule type="containsText" dxfId="6522" priority="6308" operator="containsText" text="L">
      <formula>NOT(ISERROR(SEARCH("L",Y428)))</formula>
    </cfRule>
    <cfRule type="containsText" dxfId="6521" priority="6309" operator="containsText" text="A">
      <formula>NOT(ISERROR(SEARCH("A",Y428)))</formula>
    </cfRule>
    <cfRule type="containsText" dxfId="6520" priority="6310" operator="containsText" text="P">
      <formula>NOT(ISERROR(SEARCH("P",Y428)))</formula>
    </cfRule>
  </conditionalFormatting>
  <conditionalFormatting sqref="P418:P419">
    <cfRule type="containsText" dxfId="6519" priority="6299" operator="containsText" text="L">
      <formula>NOT(ISERROR(SEARCH("L",P418)))</formula>
    </cfRule>
    <cfRule type="containsText" dxfId="6518" priority="6300" operator="containsText" text="A">
      <formula>NOT(ISERROR(SEARCH("A",P418)))</formula>
    </cfRule>
    <cfRule type="containsText" dxfId="6517" priority="6301" operator="containsText" text="P">
      <formula>NOT(ISERROR(SEARCH("P",P418)))</formula>
    </cfRule>
  </conditionalFormatting>
  <conditionalFormatting sqref="R418:R419">
    <cfRule type="containsText" dxfId="6516" priority="6296" operator="containsText" text="L">
      <formula>NOT(ISERROR(SEARCH("L",R418)))</formula>
    </cfRule>
    <cfRule type="containsText" dxfId="6515" priority="6297" operator="containsText" text="A">
      <formula>NOT(ISERROR(SEARCH("A",R418)))</formula>
    </cfRule>
    <cfRule type="containsText" dxfId="6514" priority="6298" operator="containsText" text="P">
      <formula>NOT(ISERROR(SEARCH("P",R418)))</formula>
    </cfRule>
  </conditionalFormatting>
  <conditionalFormatting sqref="K401:K406 K375:K380">
    <cfRule type="containsText" dxfId="6513" priority="6254" operator="containsText" text="L">
      <formula>NOT(ISERROR(SEARCH("L",K375)))</formula>
    </cfRule>
    <cfRule type="containsText" dxfId="6512" priority="6255" operator="containsText" text="A">
      <formula>NOT(ISERROR(SEARCH("A",K375)))</formula>
    </cfRule>
    <cfRule type="containsText" dxfId="6511" priority="6256" operator="containsText" text="P">
      <formula>NOT(ISERROR(SEARCH("P",K375)))</formula>
    </cfRule>
  </conditionalFormatting>
  <conditionalFormatting sqref="M397:M406 M374:M380">
    <cfRule type="containsText" dxfId="6510" priority="6251" operator="containsText" text="L">
      <formula>NOT(ISERROR(SEARCH("L",M374)))</formula>
    </cfRule>
    <cfRule type="containsText" dxfId="6509" priority="6252" operator="containsText" text="A">
      <formula>NOT(ISERROR(SEARCH("A",M374)))</formula>
    </cfRule>
    <cfRule type="containsText" dxfId="6508" priority="6253" operator="containsText" text="P">
      <formula>NOT(ISERROR(SEARCH("P",M374)))</formula>
    </cfRule>
  </conditionalFormatting>
  <conditionalFormatting sqref="P374:P380">
    <cfRule type="containsText" dxfId="6507" priority="6248" operator="containsText" text="L">
      <formula>NOT(ISERROR(SEARCH("L",P374)))</formula>
    </cfRule>
    <cfRule type="containsText" dxfId="6506" priority="6249" operator="containsText" text="A">
      <formula>NOT(ISERROR(SEARCH("A",P374)))</formula>
    </cfRule>
    <cfRule type="containsText" dxfId="6505" priority="6250" operator="containsText" text="P">
      <formula>NOT(ISERROR(SEARCH("P",P374)))</formula>
    </cfRule>
  </conditionalFormatting>
  <conditionalFormatting sqref="R374:R380">
    <cfRule type="containsText" dxfId="6504" priority="6245" operator="containsText" text="L">
      <formula>NOT(ISERROR(SEARCH("L",R374)))</formula>
    </cfRule>
    <cfRule type="containsText" dxfId="6503" priority="6246" operator="containsText" text="A">
      <formula>NOT(ISERROR(SEARCH("A",R374)))</formula>
    </cfRule>
    <cfRule type="containsText" dxfId="6502" priority="6247" operator="containsText" text="P">
      <formula>NOT(ISERROR(SEARCH("P",R374)))</formula>
    </cfRule>
  </conditionalFormatting>
  <conditionalFormatting sqref="T397:T406 T374:T380">
    <cfRule type="containsText" dxfId="6501" priority="6242" operator="containsText" text="L">
      <formula>NOT(ISERROR(SEARCH("L",T374)))</formula>
    </cfRule>
    <cfRule type="containsText" dxfId="6500" priority="6243" operator="containsText" text="A">
      <formula>NOT(ISERROR(SEARCH("A",T374)))</formula>
    </cfRule>
    <cfRule type="containsText" dxfId="6499" priority="6244" operator="containsText" text="P">
      <formula>NOT(ISERROR(SEARCH("P",T374)))</formula>
    </cfRule>
  </conditionalFormatting>
  <conditionalFormatting sqref="W374:W380">
    <cfRule type="containsText" dxfId="6498" priority="6239" operator="containsText" text="L">
      <formula>NOT(ISERROR(SEARCH("L",W374)))</formula>
    </cfRule>
    <cfRule type="containsText" dxfId="6497" priority="6240" operator="containsText" text="A">
      <formula>NOT(ISERROR(SEARCH("A",W374)))</formula>
    </cfRule>
    <cfRule type="containsText" dxfId="6496" priority="6241" operator="containsText" text="P">
      <formula>NOT(ISERROR(SEARCH("P",W374)))</formula>
    </cfRule>
  </conditionalFormatting>
  <conditionalFormatting sqref="Y397:Y406 Y374:Y380">
    <cfRule type="containsText" dxfId="6495" priority="6236" operator="containsText" text="L">
      <formula>NOT(ISERROR(SEARCH("L",Y374)))</formula>
    </cfRule>
    <cfRule type="containsText" dxfId="6494" priority="6237" operator="containsText" text="A">
      <formula>NOT(ISERROR(SEARCH("A",Y374)))</formula>
    </cfRule>
    <cfRule type="containsText" dxfId="6493" priority="6238" operator="containsText" text="P">
      <formula>NOT(ISERROR(SEARCH("P",Y374)))</formula>
    </cfRule>
  </conditionalFormatting>
  <conditionalFormatting sqref="AA401:AA406">
    <cfRule type="containsText" dxfId="6492" priority="6233" operator="containsText" text="L">
      <formula>NOT(ISERROR(SEARCH("L",AA401)))</formula>
    </cfRule>
    <cfRule type="containsText" dxfId="6491" priority="6234" operator="containsText" text="A">
      <formula>NOT(ISERROR(SEARCH("A",AA401)))</formula>
    </cfRule>
    <cfRule type="containsText" dxfId="6490" priority="6235" operator="containsText" text="P">
      <formula>NOT(ISERROR(SEARCH("P",AA401)))</formula>
    </cfRule>
  </conditionalFormatting>
  <conditionalFormatting sqref="L1025">
    <cfRule type="containsText" dxfId="6489" priority="6209" operator="containsText" text="L">
      <formula>NOT(ISERROR(SEARCH("L",L1025)))</formula>
    </cfRule>
    <cfRule type="containsText" dxfId="6488" priority="6210" operator="containsText" text="A">
      <formula>NOT(ISERROR(SEARCH("A",L1025)))</formula>
    </cfRule>
    <cfRule type="containsText" dxfId="6487" priority="6211" operator="containsText" text="P">
      <formula>NOT(ISERROR(SEARCH("P",L1025)))</formula>
    </cfRule>
  </conditionalFormatting>
  <conditionalFormatting sqref="S1025">
    <cfRule type="containsText" dxfId="6486" priority="6200" operator="containsText" text="L">
      <formula>NOT(ISERROR(SEARCH("L",S1025)))</formula>
    </cfRule>
    <cfRule type="containsText" dxfId="6485" priority="6201" operator="containsText" text="A">
      <formula>NOT(ISERROR(SEARCH("A",S1025)))</formula>
    </cfRule>
    <cfRule type="containsText" dxfId="6484" priority="6202" operator="containsText" text="P">
      <formula>NOT(ISERROR(SEARCH("P",S1025)))</formula>
    </cfRule>
  </conditionalFormatting>
  <conditionalFormatting sqref="U1025">
    <cfRule type="containsText" dxfId="6483" priority="6197" operator="containsText" text="L">
      <formula>NOT(ISERROR(SEARCH("L",U1025)))</formula>
    </cfRule>
    <cfRule type="containsText" dxfId="6482" priority="6198" operator="containsText" text="A">
      <formula>NOT(ISERROR(SEARCH("A",U1025)))</formula>
    </cfRule>
    <cfRule type="containsText" dxfId="6481" priority="6199" operator="containsText" text="P">
      <formula>NOT(ISERROR(SEARCH("P",U1025)))</formula>
    </cfRule>
  </conditionalFormatting>
  <conditionalFormatting sqref="Z1025">
    <cfRule type="containsText" dxfId="6480" priority="6191" operator="containsText" text="L">
      <formula>NOT(ISERROR(SEARCH("L",Z1025)))</formula>
    </cfRule>
    <cfRule type="containsText" dxfId="6479" priority="6192" operator="containsText" text="A">
      <formula>NOT(ISERROR(SEARCH("A",Z1025)))</formula>
    </cfRule>
    <cfRule type="containsText" dxfId="6478" priority="6193" operator="containsText" text="P">
      <formula>NOT(ISERROR(SEARCH("P",Z1025)))</formula>
    </cfRule>
  </conditionalFormatting>
  <conditionalFormatting sqref="AB1025">
    <cfRule type="containsText" dxfId="6477" priority="6188" operator="containsText" text="L">
      <formula>NOT(ISERROR(SEARCH("L",AB1025)))</formula>
    </cfRule>
    <cfRule type="containsText" dxfId="6476" priority="6189" operator="containsText" text="A">
      <formula>NOT(ISERROR(SEARCH("A",AB1025)))</formula>
    </cfRule>
    <cfRule type="containsText" dxfId="6475" priority="6190" operator="containsText" text="P">
      <formula>NOT(ISERROR(SEARCH("P",AB1025)))</formula>
    </cfRule>
  </conditionalFormatting>
  <conditionalFormatting sqref="L1027 L444:L455">
    <cfRule type="containsText" dxfId="6474" priority="6185" operator="containsText" text="L">
      <formula>NOT(ISERROR(SEARCH("L",L444)))</formula>
    </cfRule>
    <cfRule type="containsText" dxfId="6473" priority="6186" operator="containsText" text="A">
      <formula>NOT(ISERROR(SEARCH("A",L444)))</formula>
    </cfRule>
    <cfRule type="containsText" dxfId="6472" priority="6187" operator="containsText" text="P">
      <formula>NOT(ISERROR(SEARCH("P",L444)))</formula>
    </cfRule>
  </conditionalFormatting>
  <conditionalFormatting sqref="S1027 S443:S455">
    <cfRule type="containsText" dxfId="6471" priority="6179" operator="containsText" text="L">
      <formula>NOT(ISERROR(SEARCH("L",S443)))</formula>
    </cfRule>
    <cfRule type="containsText" dxfId="6470" priority="6180" operator="containsText" text="A">
      <formula>NOT(ISERROR(SEARCH("A",S443)))</formula>
    </cfRule>
    <cfRule type="containsText" dxfId="6469" priority="6181" operator="containsText" text="P">
      <formula>NOT(ISERROR(SEARCH("P",S443)))</formula>
    </cfRule>
  </conditionalFormatting>
  <conditionalFormatting sqref="U1027 U443:U448 U450 U452:U455">
    <cfRule type="containsText" dxfId="6468" priority="6176" operator="containsText" text="L">
      <formula>NOT(ISERROR(SEARCH("L",U443)))</formula>
    </cfRule>
    <cfRule type="containsText" dxfId="6467" priority="6177" operator="containsText" text="A">
      <formula>NOT(ISERROR(SEARCH("A",U443)))</formula>
    </cfRule>
    <cfRule type="containsText" dxfId="6466" priority="6178" operator="containsText" text="P">
      <formula>NOT(ISERROR(SEARCH("P",U443)))</formula>
    </cfRule>
  </conditionalFormatting>
  <conditionalFormatting sqref="Z1027 Z443:Z455">
    <cfRule type="containsText" dxfId="6465" priority="6170" operator="containsText" text="L">
      <formula>NOT(ISERROR(SEARCH("L",Z443)))</formula>
    </cfRule>
    <cfRule type="containsText" dxfId="6464" priority="6171" operator="containsText" text="A">
      <formula>NOT(ISERROR(SEARCH("A",Z443)))</formula>
    </cfRule>
    <cfRule type="containsText" dxfId="6463" priority="6172" operator="containsText" text="P">
      <formula>NOT(ISERROR(SEARCH("P",Z443)))</formula>
    </cfRule>
  </conditionalFormatting>
  <conditionalFormatting sqref="AB1027 AB443:AB455">
    <cfRule type="containsText" dxfId="6462" priority="6167" operator="containsText" text="L">
      <formula>NOT(ISERROR(SEARCH("L",AB443)))</formula>
    </cfRule>
    <cfRule type="containsText" dxfId="6461" priority="6168" operator="containsText" text="A">
      <formula>NOT(ISERROR(SEARCH("A",AB443)))</formula>
    </cfRule>
    <cfRule type="containsText" dxfId="6460" priority="6169" operator="containsText" text="P">
      <formula>NOT(ISERROR(SEARCH("P",AB443)))</formula>
    </cfRule>
  </conditionalFormatting>
  <conditionalFormatting sqref="L382:L396">
    <cfRule type="containsText" dxfId="6459" priority="6164" operator="containsText" text="L">
      <formula>NOT(ISERROR(SEARCH("L",L382)))</formula>
    </cfRule>
    <cfRule type="containsText" dxfId="6458" priority="6165" operator="containsText" text="A">
      <formula>NOT(ISERROR(SEARCH("A",L382)))</formula>
    </cfRule>
    <cfRule type="containsText" dxfId="6457" priority="6166" operator="containsText" text="P">
      <formula>NOT(ISERROR(SEARCH("P",L382)))</formula>
    </cfRule>
  </conditionalFormatting>
  <conditionalFormatting sqref="S381:S396">
    <cfRule type="containsText" dxfId="6456" priority="6158" operator="containsText" text="L">
      <formula>NOT(ISERROR(SEARCH("L",S381)))</formula>
    </cfRule>
    <cfRule type="containsText" dxfId="6455" priority="6159" operator="containsText" text="A">
      <formula>NOT(ISERROR(SEARCH("A",S381)))</formula>
    </cfRule>
    <cfRule type="containsText" dxfId="6454" priority="6160" operator="containsText" text="P">
      <formula>NOT(ISERROR(SEARCH("P",S381)))</formula>
    </cfRule>
  </conditionalFormatting>
  <conditionalFormatting sqref="U381:U384">
    <cfRule type="containsText" dxfId="6453" priority="6155" operator="containsText" text="L">
      <formula>NOT(ISERROR(SEARCH("L",U381)))</formula>
    </cfRule>
    <cfRule type="containsText" dxfId="6452" priority="6156" operator="containsText" text="A">
      <formula>NOT(ISERROR(SEARCH("A",U381)))</formula>
    </cfRule>
    <cfRule type="containsText" dxfId="6451" priority="6157" operator="containsText" text="P">
      <formula>NOT(ISERROR(SEARCH("P",U381)))</formula>
    </cfRule>
  </conditionalFormatting>
  <conditionalFormatting sqref="X381:X396">
    <cfRule type="containsText" dxfId="6450" priority="6152" operator="containsText" text="L">
      <formula>NOT(ISERROR(SEARCH("L",X381)))</formula>
    </cfRule>
    <cfRule type="containsText" dxfId="6449" priority="6153" operator="containsText" text="A">
      <formula>NOT(ISERROR(SEARCH("A",X381)))</formula>
    </cfRule>
    <cfRule type="containsText" dxfId="6448" priority="6154" operator="containsText" text="P">
      <formula>NOT(ISERROR(SEARCH("P",X381)))</formula>
    </cfRule>
  </conditionalFormatting>
  <conditionalFormatting sqref="Z381:Z396">
    <cfRule type="containsText" dxfId="6447" priority="6149" operator="containsText" text="L">
      <formula>NOT(ISERROR(SEARCH("L",Z381)))</formula>
    </cfRule>
    <cfRule type="containsText" dxfId="6446" priority="6150" operator="containsText" text="A">
      <formula>NOT(ISERROR(SEARCH("A",Z381)))</formula>
    </cfRule>
    <cfRule type="containsText" dxfId="6445" priority="6151" operator="containsText" text="P">
      <formula>NOT(ISERROR(SEARCH("P",Z381)))</formula>
    </cfRule>
  </conditionalFormatting>
  <conditionalFormatting sqref="AB381:AB384">
    <cfRule type="containsText" dxfId="6444" priority="6146" operator="containsText" text="L">
      <formula>NOT(ISERROR(SEARCH("L",AB381)))</formula>
    </cfRule>
    <cfRule type="containsText" dxfId="6443" priority="6147" operator="containsText" text="A">
      <formula>NOT(ISERROR(SEARCH("A",AB381)))</formula>
    </cfRule>
    <cfRule type="containsText" dxfId="6442" priority="6148" operator="containsText" text="P">
      <formula>NOT(ISERROR(SEARCH("P",AB381)))</formula>
    </cfRule>
  </conditionalFormatting>
  <conditionalFormatting sqref="L367:L373">
    <cfRule type="containsText" dxfId="6441" priority="6119" operator="containsText" text="L">
      <formula>NOT(ISERROR(SEARCH("L",L367)))</formula>
    </cfRule>
    <cfRule type="containsText" dxfId="6440" priority="6120" operator="containsText" text="A">
      <formula>NOT(ISERROR(SEARCH("A",L367)))</formula>
    </cfRule>
    <cfRule type="containsText" dxfId="6439" priority="6121" operator="containsText" text="P">
      <formula>NOT(ISERROR(SEARCH("P",L367)))</formula>
    </cfRule>
  </conditionalFormatting>
  <conditionalFormatting sqref="S366:S373">
    <cfRule type="containsText" dxfId="6438" priority="6113" operator="containsText" text="L">
      <formula>NOT(ISERROR(SEARCH("L",S366)))</formula>
    </cfRule>
    <cfRule type="containsText" dxfId="6437" priority="6114" operator="containsText" text="A">
      <formula>NOT(ISERROR(SEARCH("A",S366)))</formula>
    </cfRule>
    <cfRule type="containsText" dxfId="6436" priority="6115" operator="containsText" text="P">
      <formula>NOT(ISERROR(SEARCH("P",S366)))</formula>
    </cfRule>
  </conditionalFormatting>
  <conditionalFormatting sqref="U371:U373">
    <cfRule type="containsText" dxfId="6435" priority="6110" operator="containsText" text="L">
      <formula>NOT(ISERROR(SEARCH("L",U371)))</formula>
    </cfRule>
    <cfRule type="containsText" dxfId="6434" priority="6111" operator="containsText" text="A">
      <formula>NOT(ISERROR(SEARCH("A",U371)))</formula>
    </cfRule>
    <cfRule type="containsText" dxfId="6433" priority="6112" operator="containsText" text="P">
      <formula>NOT(ISERROR(SEARCH("P",U371)))</formula>
    </cfRule>
  </conditionalFormatting>
  <conditionalFormatting sqref="X366:X384">
    <cfRule type="containsText" dxfId="6432" priority="6107" operator="containsText" text="L">
      <formula>NOT(ISERROR(SEARCH("L",X366)))</formula>
    </cfRule>
    <cfRule type="containsText" dxfId="6431" priority="6108" operator="containsText" text="A">
      <formula>NOT(ISERROR(SEARCH("A",X366)))</formula>
    </cfRule>
    <cfRule type="containsText" dxfId="6430" priority="6109" operator="containsText" text="P">
      <formula>NOT(ISERROR(SEARCH("P",X366)))</formula>
    </cfRule>
  </conditionalFormatting>
  <conditionalFormatting sqref="Z366:Z373">
    <cfRule type="containsText" dxfId="6429" priority="6104" operator="containsText" text="L">
      <formula>NOT(ISERROR(SEARCH("L",Z366)))</formula>
    </cfRule>
    <cfRule type="containsText" dxfId="6428" priority="6105" operator="containsText" text="A">
      <formula>NOT(ISERROR(SEARCH("A",Z366)))</formula>
    </cfRule>
    <cfRule type="containsText" dxfId="6427" priority="6106" operator="containsText" text="P">
      <formula>NOT(ISERROR(SEARCH("P",Z366)))</formula>
    </cfRule>
  </conditionalFormatting>
  <conditionalFormatting sqref="AB371:AB373">
    <cfRule type="containsText" dxfId="6426" priority="6101" operator="containsText" text="L">
      <formula>NOT(ISERROR(SEARCH("L",AB371)))</formula>
    </cfRule>
    <cfRule type="containsText" dxfId="6425" priority="6102" operator="containsText" text="A">
      <formula>NOT(ISERROR(SEARCH("A",AB371)))</formula>
    </cfRule>
    <cfRule type="containsText" dxfId="6424" priority="6103" operator="containsText" text="P">
      <formula>NOT(ISERROR(SEARCH("P",AB371)))</formula>
    </cfRule>
  </conditionalFormatting>
  <conditionalFormatting sqref="S541 S521">
    <cfRule type="containsText" dxfId="6423" priority="6068" operator="containsText" text="L">
      <formula>NOT(ISERROR(SEARCH("L",S521)))</formula>
    </cfRule>
    <cfRule type="containsText" dxfId="6422" priority="6069" operator="containsText" text="A">
      <formula>NOT(ISERROR(SEARCH("A",S521)))</formula>
    </cfRule>
    <cfRule type="containsText" dxfId="6421" priority="6070" operator="containsText" text="P">
      <formula>NOT(ISERROR(SEARCH("P",S521)))</formula>
    </cfRule>
  </conditionalFormatting>
  <conditionalFormatting sqref="U541">
    <cfRule type="containsText" dxfId="6420" priority="6062" operator="containsText" text="L">
      <formula>NOT(ISERROR(SEARCH("L",U541)))</formula>
    </cfRule>
    <cfRule type="containsText" dxfId="6419" priority="6063" operator="containsText" text="A">
      <formula>NOT(ISERROR(SEARCH("A",U541)))</formula>
    </cfRule>
    <cfRule type="containsText" dxfId="6418" priority="6064" operator="containsText" text="P">
      <formula>NOT(ISERROR(SEARCH("P",U541)))</formula>
    </cfRule>
  </conditionalFormatting>
  <conditionalFormatting sqref="X541 X521">
    <cfRule type="containsText" dxfId="6417" priority="6056" operator="containsText" text="L">
      <formula>NOT(ISERROR(SEARCH("L",X521)))</formula>
    </cfRule>
    <cfRule type="containsText" dxfId="6416" priority="6057" operator="containsText" text="A">
      <formula>NOT(ISERROR(SEARCH("A",X521)))</formula>
    </cfRule>
    <cfRule type="containsText" dxfId="6415" priority="6058" operator="containsText" text="P">
      <formula>NOT(ISERROR(SEARCH("P",X521)))</formula>
    </cfRule>
  </conditionalFormatting>
  <conditionalFormatting sqref="Z541 Z521">
    <cfRule type="containsText" dxfId="6414" priority="6050" operator="containsText" text="L">
      <formula>NOT(ISERROR(SEARCH("L",Z521)))</formula>
    </cfRule>
    <cfRule type="containsText" dxfId="6413" priority="6051" operator="containsText" text="A">
      <formula>NOT(ISERROR(SEARCH("A",Z521)))</formula>
    </cfRule>
    <cfRule type="containsText" dxfId="6412" priority="6052" operator="containsText" text="P">
      <formula>NOT(ISERROR(SEARCH("P",Z521)))</formula>
    </cfRule>
  </conditionalFormatting>
  <conditionalFormatting sqref="AB1026">
    <cfRule type="containsText" dxfId="6411" priority="6038" operator="containsText" text="L">
      <formula>NOT(ISERROR(SEARCH("L",AB1026)))</formula>
    </cfRule>
    <cfRule type="containsText" dxfId="6410" priority="6039" operator="containsText" text="A">
      <formula>NOT(ISERROR(SEARCH("A",AB1026)))</formula>
    </cfRule>
    <cfRule type="containsText" dxfId="6409" priority="6040" operator="containsText" text="P">
      <formula>NOT(ISERROR(SEARCH("P",AB1026)))</formula>
    </cfRule>
  </conditionalFormatting>
  <conditionalFormatting sqref="Z1026">
    <cfRule type="containsText" dxfId="6408" priority="6035" operator="containsText" text="L">
      <formula>NOT(ISERROR(SEARCH("L",Z1026)))</formula>
    </cfRule>
    <cfRule type="containsText" dxfId="6407" priority="6036" operator="containsText" text="A">
      <formula>NOT(ISERROR(SEARCH("A",Z1026)))</formula>
    </cfRule>
    <cfRule type="containsText" dxfId="6406" priority="6037" operator="containsText" text="P">
      <formula>NOT(ISERROR(SEARCH("P",Z1026)))</formula>
    </cfRule>
  </conditionalFormatting>
  <conditionalFormatting sqref="U1026">
    <cfRule type="containsText" dxfId="6405" priority="6029" operator="containsText" text="L">
      <formula>NOT(ISERROR(SEARCH("L",U1026)))</formula>
    </cfRule>
    <cfRule type="containsText" dxfId="6404" priority="6030" operator="containsText" text="A">
      <formula>NOT(ISERROR(SEARCH("A",U1026)))</formula>
    </cfRule>
    <cfRule type="containsText" dxfId="6403" priority="6031" operator="containsText" text="P">
      <formula>NOT(ISERROR(SEARCH("P",U1026)))</formula>
    </cfRule>
  </conditionalFormatting>
  <conditionalFormatting sqref="S1026">
    <cfRule type="containsText" dxfId="6402" priority="6026" operator="containsText" text="L">
      <formula>NOT(ISERROR(SEARCH("L",S1026)))</formula>
    </cfRule>
    <cfRule type="containsText" dxfId="6401" priority="6027" operator="containsText" text="A">
      <formula>NOT(ISERROR(SEARCH("A",S1026)))</formula>
    </cfRule>
    <cfRule type="containsText" dxfId="6400" priority="6028" operator="containsText" text="P">
      <formula>NOT(ISERROR(SEARCH("P",S1026)))</formula>
    </cfRule>
  </conditionalFormatting>
  <conditionalFormatting sqref="W1033">
    <cfRule type="containsText" dxfId="6399" priority="6020" operator="containsText" text="L">
      <formula>NOT(ISERROR(SEARCH("L",W1033)))</formula>
    </cfRule>
    <cfRule type="containsText" dxfId="6398" priority="6021" operator="containsText" text="A">
      <formula>NOT(ISERROR(SEARCH("A",W1033)))</formula>
    </cfRule>
    <cfRule type="containsText" dxfId="6397" priority="6022" operator="containsText" text="P">
      <formula>NOT(ISERROR(SEARCH("P",W1033)))</formula>
    </cfRule>
  </conditionalFormatting>
  <conditionalFormatting sqref="X314:X323">
    <cfRule type="containsText" dxfId="6396" priority="6005" operator="containsText" text="L">
      <formula>NOT(ISERROR(SEARCH("L",X314)))</formula>
    </cfRule>
    <cfRule type="containsText" dxfId="6395" priority="6006" operator="containsText" text="A">
      <formula>NOT(ISERROR(SEARCH("A",X314)))</formula>
    </cfRule>
    <cfRule type="containsText" dxfId="6394" priority="6007" operator="containsText" text="P">
      <formula>NOT(ISERROR(SEARCH("P",X314)))</formula>
    </cfRule>
  </conditionalFormatting>
  <conditionalFormatting sqref="Z1080:Z1091">
    <cfRule type="containsText" dxfId="6393" priority="5988" operator="containsText" text="L">
      <formula>NOT(ISERROR(SEARCH("L",Z1080)))</formula>
    </cfRule>
    <cfRule type="containsText" dxfId="6392" priority="5989" operator="containsText" text="A">
      <formula>NOT(ISERROR(SEARCH("A",Z1080)))</formula>
    </cfRule>
    <cfRule type="containsText" dxfId="6391" priority="5990" operator="containsText" text="P">
      <formula>NOT(ISERROR(SEARCH("P",Z1080)))</formula>
    </cfRule>
  </conditionalFormatting>
  <conditionalFormatting sqref="AB1080:AB1091">
    <cfRule type="containsText" dxfId="6390" priority="5985" operator="containsText" text="L">
      <formula>NOT(ISERROR(SEARCH("L",AB1080)))</formula>
    </cfRule>
    <cfRule type="containsText" dxfId="6389" priority="5986" operator="containsText" text="A">
      <formula>NOT(ISERROR(SEARCH("A",AB1080)))</formula>
    </cfRule>
    <cfRule type="containsText" dxfId="6388" priority="5987" operator="containsText" text="P">
      <formula>NOT(ISERROR(SEARCH("P",AB1080)))</formula>
    </cfRule>
  </conditionalFormatting>
  <conditionalFormatting sqref="S475">
    <cfRule type="containsText" dxfId="6387" priority="5980" operator="containsText" text="L">
      <formula>NOT(ISERROR(SEARCH("L",S475)))</formula>
    </cfRule>
    <cfRule type="containsText" dxfId="6386" priority="5981" operator="containsText" text="A">
      <formula>NOT(ISERROR(SEARCH("A",S475)))</formula>
    </cfRule>
    <cfRule type="containsText" dxfId="6385" priority="5982" operator="containsText" text="P">
      <formula>NOT(ISERROR(SEARCH("P",S475)))</formula>
    </cfRule>
  </conditionalFormatting>
  <conditionalFormatting sqref="U475">
    <cfRule type="containsText" dxfId="6384" priority="5977" operator="containsText" text="L">
      <formula>NOT(ISERROR(SEARCH("L",U475)))</formula>
    </cfRule>
    <cfRule type="containsText" dxfId="6383" priority="5978" operator="containsText" text="A">
      <formula>NOT(ISERROR(SEARCH("A",U475)))</formula>
    </cfRule>
    <cfRule type="containsText" dxfId="6382" priority="5979" operator="containsText" text="P">
      <formula>NOT(ISERROR(SEARCH("P",U475)))</formula>
    </cfRule>
  </conditionalFormatting>
  <conditionalFormatting sqref="AB1092:AB1094 AB475">
    <cfRule type="containsText" dxfId="6381" priority="5968" operator="containsText" text="L">
      <formula>NOT(ISERROR(SEARCH("L",AB475)))</formula>
    </cfRule>
    <cfRule type="containsText" dxfId="6380" priority="5969" operator="containsText" text="A">
      <formula>NOT(ISERROR(SEARCH("A",AB475)))</formula>
    </cfRule>
    <cfRule type="containsText" dxfId="6379" priority="5970" operator="containsText" text="P">
      <formula>NOT(ISERROR(SEARCH("P",AB475)))</formula>
    </cfRule>
  </conditionalFormatting>
  <conditionalFormatting sqref="W927:W929">
    <cfRule type="containsText" dxfId="6378" priority="5965" operator="containsText" text="L">
      <formula>NOT(ISERROR(SEARCH("L",W927)))</formula>
    </cfRule>
    <cfRule type="containsText" dxfId="6377" priority="5966" operator="containsText" text="A">
      <formula>NOT(ISERROR(SEARCH("A",W927)))</formula>
    </cfRule>
    <cfRule type="containsText" dxfId="6376" priority="5967" operator="containsText" text="P">
      <formula>NOT(ISERROR(SEARCH("P",W927)))</formula>
    </cfRule>
  </conditionalFormatting>
  <conditionalFormatting sqref="W877:W891">
    <cfRule type="containsText" dxfId="6375" priority="5962" operator="containsText" text="L">
      <formula>NOT(ISERROR(SEARCH("L",W877)))</formula>
    </cfRule>
    <cfRule type="containsText" dxfId="6374" priority="5963" operator="containsText" text="A">
      <formula>NOT(ISERROR(SEARCH("A",W877)))</formula>
    </cfRule>
    <cfRule type="containsText" dxfId="6373" priority="5964" operator="containsText" text="P">
      <formula>NOT(ISERROR(SEARCH("P",W877)))</formula>
    </cfRule>
  </conditionalFormatting>
  <conditionalFormatting sqref="AA892">
    <cfRule type="containsText" dxfId="6372" priority="5956" operator="containsText" text="L">
      <formula>NOT(ISERROR(SEARCH("L",AA892)))</formula>
    </cfRule>
    <cfRule type="containsText" dxfId="6371" priority="5957" operator="containsText" text="A">
      <formula>NOT(ISERROR(SEARCH("A",AA892)))</formula>
    </cfRule>
    <cfRule type="containsText" dxfId="6370" priority="5958" operator="containsText" text="P">
      <formula>NOT(ISERROR(SEARCH("P",AA892)))</formula>
    </cfRule>
  </conditionalFormatting>
  <conditionalFormatting sqref="W865">
    <cfRule type="containsText" dxfId="6369" priority="5941" operator="containsText" text="L">
      <formula>NOT(ISERROR(SEARCH("L",W865)))</formula>
    </cfRule>
    <cfRule type="containsText" dxfId="6368" priority="5942" operator="containsText" text="A">
      <formula>NOT(ISERROR(SEARCH("A",W865)))</formula>
    </cfRule>
    <cfRule type="containsText" dxfId="6367" priority="5943" operator="containsText" text="P">
      <formula>NOT(ISERROR(SEARCH("P",W865)))</formula>
    </cfRule>
  </conditionalFormatting>
  <conditionalFormatting sqref="AA852:AA854">
    <cfRule type="containsText" dxfId="6366" priority="5938" operator="containsText" text="L">
      <formula>NOT(ISERROR(SEARCH("L",AA852)))</formula>
    </cfRule>
    <cfRule type="containsText" dxfId="6365" priority="5939" operator="containsText" text="A">
      <formula>NOT(ISERROR(SEARCH("A",AA852)))</formula>
    </cfRule>
    <cfRule type="containsText" dxfId="6364" priority="5940" operator="containsText" text="P">
      <formula>NOT(ISERROR(SEARCH("P",AA852)))</formula>
    </cfRule>
  </conditionalFormatting>
  <conditionalFormatting sqref="W855:W864">
    <cfRule type="containsText" dxfId="6363" priority="5944" operator="containsText" text="L">
      <formula>NOT(ISERROR(SEARCH("L",W855)))</formula>
    </cfRule>
    <cfRule type="containsText" dxfId="6362" priority="5945" operator="containsText" text="A">
      <formula>NOT(ISERROR(SEARCH("A",W855)))</formula>
    </cfRule>
    <cfRule type="containsText" dxfId="6361" priority="5946" operator="containsText" text="P">
      <formula>NOT(ISERROR(SEARCH("P",W855)))</formula>
    </cfRule>
  </conditionalFormatting>
  <conditionalFormatting sqref="W815:W829">
    <cfRule type="containsText" dxfId="6360" priority="5935" operator="containsText" text="L">
      <formula>NOT(ISERROR(SEARCH("L",W815)))</formula>
    </cfRule>
    <cfRule type="containsText" dxfId="6359" priority="5936" operator="containsText" text="A">
      <formula>NOT(ISERROR(SEARCH("A",W815)))</formula>
    </cfRule>
    <cfRule type="containsText" dxfId="6358" priority="5937" operator="containsText" text="P">
      <formula>NOT(ISERROR(SEARCH("P",W815)))</formula>
    </cfRule>
  </conditionalFormatting>
  <conditionalFormatting sqref="W815:W829">
    <cfRule type="containsText" dxfId="6357" priority="5932" operator="containsText" text="L">
      <formula>NOT(ISERROR(SEARCH("L",W815)))</formula>
    </cfRule>
    <cfRule type="containsText" dxfId="6356" priority="5933" operator="containsText" text="A">
      <formula>NOT(ISERROR(SEARCH("A",W815)))</formula>
    </cfRule>
    <cfRule type="containsText" dxfId="6355" priority="5934" operator="containsText" text="P">
      <formula>NOT(ISERROR(SEARCH("P",W815)))</formula>
    </cfRule>
  </conditionalFormatting>
  <conditionalFormatting sqref="W829">
    <cfRule type="containsText" dxfId="6354" priority="5929" operator="containsText" text="L">
      <formula>NOT(ISERROR(SEARCH("L",W829)))</formula>
    </cfRule>
    <cfRule type="containsText" dxfId="6353" priority="5930" operator="containsText" text="A">
      <formula>NOT(ISERROR(SEARCH("A",W829)))</formula>
    </cfRule>
    <cfRule type="containsText" dxfId="6352" priority="5931" operator="containsText" text="P">
      <formula>NOT(ISERROR(SEARCH("P",W829)))</formula>
    </cfRule>
  </conditionalFormatting>
  <conditionalFormatting sqref="W832">
    <cfRule type="containsText" dxfId="6351" priority="5926" operator="containsText" text="L">
      <formula>NOT(ISERROR(SEARCH("L",W832)))</formula>
    </cfRule>
    <cfRule type="containsText" dxfId="6350" priority="5927" operator="containsText" text="A">
      <formula>NOT(ISERROR(SEARCH("A",W832)))</formula>
    </cfRule>
    <cfRule type="containsText" dxfId="6349" priority="5928" operator="containsText" text="P">
      <formula>NOT(ISERROR(SEARCH("P",W832)))</formula>
    </cfRule>
  </conditionalFormatting>
  <conditionalFormatting sqref="W832">
    <cfRule type="containsText" dxfId="6348" priority="5923" operator="containsText" text="L">
      <formula>NOT(ISERROR(SEARCH("L",W832)))</formula>
    </cfRule>
    <cfRule type="containsText" dxfId="6347" priority="5924" operator="containsText" text="A">
      <formula>NOT(ISERROR(SEARCH("A",W832)))</formula>
    </cfRule>
    <cfRule type="containsText" dxfId="6346" priority="5925" operator="containsText" text="P">
      <formula>NOT(ISERROR(SEARCH("P",W832)))</formula>
    </cfRule>
  </conditionalFormatting>
  <conditionalFormatting sqref="AA825:AA829">
    <cfRule type="containsText" dxfId="6345" priority="5920" operator="containsText" text="L">
      <formula>NOT(ISERROR(SEARCH("L",AA825)))</formula>
    </cfRule>
    <cfRule type="containsText" dxfId="6344" priority="5921" operator="containsText" text="A">
      <formula>NOT(ISERROR(SEARCH("A",AA825)))</formula>
    </cfRule>
    <cfRule type="containsText" dxfId="6343" priority="5922" operator="containsText" text="P">
      <formula>NOT(ISERROR(SEARCH("P",AA825)))</formula>
    </cfRule>
  </conditionalFormatting>
  <conditionalFormatting sqref="W787">
    <cfRule type="containsText" dxfId="6342" priority="5917" operator="containsText" text="L">
      <formula>NOT(ISERROR(SEARCH("L",W787)))</formula>
    </cfRule>
    <cfRule type="containsText" dxfId="6341" priority="5918" operator="containsText" text="A">
      <formula>NOT(ISERROR(SEARCH("A",W787)))</formula>
    </cfRule>
    <cfRule type="containsText" dxfId="6340" priority="5919" operator="containsText" text="P">
      <formula>NOT(ISERROR(SEARCH("P",W787)))</formula>
    </cfRule>
  </conditionalFormatting>
  <conditionalFormatting sqref="W937:W939">
    <cfRule type="containsText" dxfId="6339" priority="5908" operator="containsText" text="L">
      <formula>NOT(ISERROR(SEARCH("L",W937)))</formula>
    </cfRule>
    <cfRule type="containsText" dxfId="6338" priority="5909" operator="containsText" text="A">
      <formula>NOT(ISERROR(SEARCH("A",W937)))</formula>
    </cfRule>
    <cfRule type="containsText" dxfId="6337" priority="5910" operator="containsText" text="P">
      <formula>NOT(ISERROR(SEARCH("P",W937)))</formula>
    </cfRule>
  </conditionalFormatting>
  <conditionalFormatting sqref="W1052">
    <cfRule type="containsText" dxfId="6336" priority="5899" operator="containsText" text="L">
      <formula>NOT(ISERROR(SEARCH("L",W1052)))</formula>
    </cfRule>
    <cfRule type="containsText" dxfId="6335" priority="5900" operator="containsText" text="A">
      <formula>NOT(ISERROR(SEARCH("A",W1052)))</formula>
    </cfRule>
    <cfRule type="containsText" dxfId="6334" priority="5901" operator="containsText" text="P">
      <formula>NOT(ISERROR(SEARCH("P",W1052)))</formula>
    </cfRule>
  </conditionalFormatting>
  <conditionalFormatting sqref="Q965:Q985">
    <cfRule type="containsText" dxfId="6333" priority="5896" operator="containsText" text="L">
      <formula>NOT(ISERROR(SEARCH("L",Q965)))</formula>
    </cfRule>
    <cfRule type="containsText" dxfId="6332" priority="5897" operator="containsText" text="A">
      <formula>NOT(ISERROR(SEARCH("A",Q965)))</formula>
    </cfRule>
    <cfRule type="containsText" dxfId="6331" priority="5898" operator="containsText" text="P">
      <formula>NOT(ISERROR(SEARCH("P",Q965)))</formula>
    </cfRule>
  </conditionalFormatting>
  <conditionalFormatting sqref="S965:S985">
    <cfRule type="containsText" dxfId="6330" priority="5890" operator="containsText" text="L">
      <formula>NOT(ISERROR(SEARCH("L",S965)))</formula>
    </cfRule>
    <cfRule type="containsText" dxfId="6329" priority="5891" operator="containsText" text="A">
      <formula>NOT(ISERROR(SEARCH("A",S965)))</formula>
    </cfRule>
    <cfRule type="containsText" dxfId="6328" priority="5892" operator="containsText" text="P">
      <formula>NOT(ISERROR(SEARCH("P",S965)))</formula>
    </cfRule>
  </conditionalFormatting>
  <conditionalFormatting sqref="X965:X985">
    <cfRule type="containsText" dxfId="6327" priority="5887" operator="containsText" text="L">
      <formula>NOT(ISERROR(SEARCH("L",X965)))</formula>
    </cfRule>
    <cfRule type="containsText" dxfId="6326" priority="5888" operator="containsText" text="A">
      <formula>NOT(ISERROR(SEARCH("A",X965)))</formula>
    </cfRule>
    <cfRule type="containsText" dxfId="6325" priority="5889" operator="containsText" text="P">
      <formula>NOT(ISERROR(SEARCH("P",X965)))</formula>
    </cfRule>
  </conditionalFormatting>
  <conditionalFormatting sqref="X971:X976">
    <cfRule type="containsText" dxfId="6324" priority="5884" operator="containsText" text="L">
      <formula>NOT(ISERROR(SEARCH("L",X971)))</formula>
    </cfRule>
    <cfRule type="containsText" dxfId="6323" priority="5885" operator="containsText" text="A">
      <formula>NOT(ISERROR(SEARCH("A",X971)))</formula>
    </cfRule>
    <cfRule type="containsText" dxfId="6322" priority="5886" operator="containsText" text="P">
      <formula>NOT(ISERROR(SEARCH("P",X971)))</formula>
    </cfRule>
  </conditionalFormatting>
  <conditionalFormatting sqref="AB979:AB987">
    <cfRule type="containsText" dxfId="6321" priority="5881" operator="containsText" text="L">
      <formula>NOT(ISERROR(SEARCH("L",AB979)))</formula>
    </cfRule>
    <cfRule type="containsText" dxfId="6320" priority="5882" operator="containsText" text="A">
      <formula>NOT(ISERROR(SEARCH("A",AB979)))</formula>
    </cfRule>
    <cfRule type="containsText" dxfId="6319" priority="5883" operator="containsText" text="P">
      <formula>NOT(ISERROR(SEARCH("P",AB979)))</formula>
    </cfRule>
  </conditionalFormatting>
  <conditionalFormatting sqref="Y1034:Y1039">
    <cfRule type="containsText" dxfId="6318" priority="5872" operator="containsText" text="L">
      <formula>NOT(ISERROR(SEARCH("L",Y1034)))</formula>
    </cfRule>
    <cfRule type="containsText" dxfId="6317" priority="5873" operator="containsText" text="A">
      <formula>NOT(ISERROR(SEARCH("A",Y1034)))</formula>
    </cfRule>
    <cfRule type="containsText" dxfId="6316" priority="5874" operator="containsText" text="P">
      <formula>NOT(ISERROR(SEARCH("P",Y1034)))</formula>
    </cfRule>
  </conditionalFormatting>
  <conditionalFormatting sqref="AB251:AB266">
    <cfRule type="containsText" dxfId="6315" priority="5833" operator="containsText" text="L">
      <formula>NOT(ISERROR(SEARCH("L",AB251)))</formula>
    </cfRule>
    <cfRule type="containsText" dxfId="6314" priority="5834" operator="containsText" text="A">
      <formula>NOT(ISERROR(SEARCH("A",AB251)))</formula>
    </cfRule>
    <cfRule type="containsText" dxfId="6313" priority="5835" operator="containsText" text="P">
      <formula>NOT(ISERROR(SEARCH("P",AB251)))</formula>
    </cfRule>
  </conditionalFormatting>
  <conditionalFormatting sqref="L252:L266">
    <cfRule type="containsText" dxfId="6312" priority="5851" operator="containsText" text="L">
      <formula>NOT(ISERROR(SEARCH("L",L252)))</formula>
    </cfRule>
    <cfRule type="containsText" dxfId="6311" priority="5852" operator="containsText" text="A">
      <formula>NOT(ISERROR(SEARCH("A",L252)))</formula>
    </cfRule>
    <cfRule type="containsText" dxfId="6310" priority="5853" operator="containsText" text="P">
      <formula>NOT(ISERROR(SEARCH("P",L252)))</formula>
    </cfRule>
  </conditionalFormatting>
  <conditionalFormatting sqref="S251:S266">
    <cfRule type="containsText" dxfId="6309" priority="5845" operator="containsText" text="L">
      <formula>NOT(ISERROR(SEARCH("L",S251)))</formula>
    </cfRule>
    <cfRule type="containsText" dxfId="6308" priority="5846" operator="containsText" text="A">
      <formula>NOT(ISERROR(SEARCH("A",S251)))</formula>
    </cfRule>
    <cfRule type="containsText" dxfId="6307" priority="5847" operator="containsText" text="P">
      <formula>NOT(ISERROR(SEARCH("P",S251)))</formula>
    </cfRule>
  </conditionalFormatting>
  <conditionalFormatting sqref="U251:U266">
    <cfRule type="containsText" dxfId="6306" priority="5842" operator="containsText" text="L">
      <formula>NOT(ISERROR(SEARCH("L",U251)))</formula>
    </cfRule>
    <cfRule type="containsText" dxfId="6305" priority="5843" operator="containsText" text="A">
      <formula>NOT(ISERROR(SEARCH("A",U251)))</formula>
    </cfRule>
    <cfRule type="containsText" dxfId="6304" priority="5844" operator="containsText" text="P">
      <formula>NOT(ISERROR(SEARCH("P",U251)))</formula>
    </cfRule>
  </conditionalFormatting>
  <conditionalFormatting sqref="X258:X276">
    <cfRule type="containsText" dxfId="6303" priority="5839" operator="containsText" text="L">
      <formula>NOT(ISERROR(SEARCH("L",X258)))</formula>
    </cfRule>
    <cfRule type="containsText" dxfId="6302" priority="5840" operator="containsText" text="A">
      <formula>NOT(ISERROR(SEARCH("A",X258)))</formula>
    </cfRule>
    <cfRule type="containsText" dxfId="6301" priority="5841" operator="containsText" text="P">
      <formula>NOT(ISERROR(SEARCH("P",X258)))</formula>
    </cfRule>
  </conditionalFormatting>
  <conditionalFormatting sqref="Z251:Z266">
    <cfRule type="containsText" dxfId="6300" priority="5836" operator="containsText" text="L">
      <formula>NOT(ISERROR(SEARCH("L",Z251)))</formula>
    </cfRule>
    <cfRule type="containsText" dxfId="6299" priority="5837" operator="containsText" text="A">
      <formula>NOT(ISERROR(SEARCH("A",Z251)))</formula>
    </cfRule>
    <cfRule type="containsText" dxfId="6298" priority="5838" operator="containsText" text="P">
      <formula>NOT(ISERROR(SEARCH("P",Z251)))</formula>
    </cfRule>
  </conditionalFormatting>
  <conditionalFormatting sqref="L227:L236">
    <cfRule type="containsText" dxfId="6297" priority="5830" operator="containsText" text="L">
      <formula>NOT(ISERROR(SEARCH("L",L227)))</formula>
    </cfRule>
    <cfRule type="containsText" dxfId="6296" priority="5831" operator="containsText" text="A">
      <formula>NOT(ISERROR(SEARCH("A",L227)))</formula>
    </cfRule>
    <cfRule type="containsText" dxfId="6295" priority="5832" operator="containsText" text="P">
      <formula>NOT(ISERROR(SEARCH("P",L227)))</formula>
    </cfRule>
  </conditionalFormatting>
  <conditionalFormatting sqref="Q226:Q236">
    <cfRule type="containsText" dxfId="6294" priority="5827" operator="containsText" text="L">
      <formula>NOT(ISERROR(SEARCH("L",Q226)))</formula>
    </cfRule>
    <cfRule type="containsText" dxfId="6293" priority="5828" operator="containsText" text="A">
      <formula>NOT(ISERROR(SEARCH("A",Q226)))</formula>
    </cfRule>
    <cfRule type="containsText" dxfId="6292" priority="5829" operator="containsText" text="P">
      <formula>NOT(ISERROR(SEARCH("P",Q226)))</formula>
    </cfRule>
  </conditionalFormatting>
  <conditionalFormatting sqref="S226:S236">
    <cfRule type="containsText" dxfId="6291" priority="5824" operator="containsText" text="L">
      <formula>NOT(ISERROR(SEARCH("L",S226)))</formula>
    </cfRule>
    <cfRule type="containsText" dxfId="6290" priority="5825" operator="containsText" text="A">
      <formula>NOT(ISERROR(SEARCH("A",S226)))</formula>
    </cfRule>
    <cfRule type="containsText" dxfId="6289" priority="5826" operator="containsText" text="P">
      <formula>NOT(ISERROR(SEARCH("P",S226)))</formula>
    </cfRule>
  </conditionalFormatting>
  <conditionalFormatting sqref="Q199:Q206">
    <cfRule type="containsText" dxfId="6288" priority="5806" operator="containsText" text="L">
      <formula>NOT(ISERROR(SEARCH("L",Q199)))</formula>
    </cfRule>
    <cfRule type="containsText" dxfId="6287" priority="5807" operator="containsText" text="A">
      <formula>NOT(ISERROR(SEARCH("A",Q199)))</formula>
    </cfRule>
    <cfRule type="containsText" dxfId="6286" priority="5808" operator="containsText" text="P">
      <formula>NOT(ISERROR(SEARCH("P",Q199)))</formula>
    </cfRule>
  </conditionalFormatting>
  <conditionalFormatting sqref="X226:X236">
    <cfRule type="containsText" dxfId="6285" priority="5818" operator="containsText" text="L">
      <formula>NOT(ISERROR(SEARCH("L",X226)))</formula>
    </cfRule>
    <cfRule type="containsText" dxfId="6284" priority="5819" operator="containsText" text="A">
      <formula>NOT(ISERROR(SEARCH("A",X226)))</formula>
    </cfRule>
    <cfRule type="containsText" dxfId="6283" priority="5820" operator="containsText" text="P">
      <formula>NOT(ISERROR(SEARCH("P",X226)))</formula>
    </cfRule>
  </conditionalFormatting>
  <conditionalFormatting sqref="Z226:Z236">
    <cfRule type="containsText" dxfId="6282" priority="5815" operator="containsText" text="L">
      <formula>NOT(ISERROR(SEARCH("L",Z226)))</formula>
    </cfRule>
    <cfRule type="containsText" dxfId="6281" priority="5816" operator="containsText" text="A">
      <formula>NOT(ISERROR(SEARCH("A",Z226)))</formula>
    </cfRule>
    <cfRule type="containsText" dxfId="6280" priority="5817" operator="containsText" text="P">
      <formula>NOT(ISERROR(SEARCH("P",Z226)))</formula>
    </cfRule>
  </conditionalFormatting>
  <conditionalFormatting sqref="X199:X206">
    <cfRule type="containsText" dxfId="6279" priority="5797" operator="containsText" text="L">
      <formula>NOT(ISERROR(SEARCH("L",X199)))</formula>
    </cfRule>
    <cfRule type="containsText" dxfId="6278" priority="5798" operator="containsText" text="A">
      <formula>NOT(ISERROR(SEARCH("A",X199)))</formula>
    </cfRule>
    <cfRule type="containsText" dxfId="6277" priority="5799" operator="containsText" text="P">
      <formula>NOT(ISERROR(SEARCH("P",X199)))</formula>
    </cfRule>
  </conditionalFormatting>
  <conditionalFormatting sqref="L200:L206">
    <cfRule type="containsText" dxfId="6276" priority="5809" operator="containsText" text="L">
      <formula>NOT(ISERROR(SEARCH("L",L200)))</formula>
    </cfRule>
    <cfRule type="containsText" dxfId="6275" priority="5810" operator="containsText" text="A">
      <formula>NOT(ISERROR(SEARCH("A",L200)))</formula>
    </cfRule>
    <cfRule type="containsText" dxfId="6274" priority="5811" operator="containsText" text="P">
      <formula>NOT(ISERROR(SEARCH("P",L200)))</formula>
    </cfRule>
  </conditionalFormatting>
  <conditionalFormatting sqref="S199:S206">
    <cfRule type="containsText" dxfId="6273" priority="5803" operator="containsText" text="L">
      <formula>NOT(ISERROR(SEARCH("L",S199)))</formula>
    </cfRule>
    <cfRule type="containsText" dxfId="6272" priority="5804" operator="containsText" text="A">
      <formula>NOT(ISERROR(SEARCH("A",S199)))</formula>
    </cfRule>
    <cfRule type="containsText" dxfId="6271" priority="5805" operator="containsText" text="P">
      <formula>NOT(ISERROR(SEARCH("P",S199)))</formula>
    </cfRule>
  </conditionalFormatting>
  <conditionalFormatting sqref="U199">
    <cfRule type="containsText" dxfId="6270" priority="5800" operator="containsText" text="L">
      <formula>NOT(ISERROR(SEARCH("L",U199)))</formula>
    </cfRule>
    <cfRule type="containsText" dxfId="6269" priority="5801" operator="containsText" text="A">
      <formula>NOT(ISERROR(SEARCH("A",U199)))</formula>
    </cfRule>
    <cfRule type="containsText" dxfId="6268" priority="5802" operator="containsText" text="P">
      <formula>NOT(ISERROR(SEARCH("P",U199)))</formula>
    </cfRule>
  </conditionalFormatting>
  <conditionalFormatting sqref="Z199:Z206">
    <cfRule type="containsText" dxfId="6267" priority="5794" operator="containsText" text="L">
      <formula>NOT(ISERROR(SEARCH("L",Z199)))</formula>
    </cfRule>
    <cfRule type="containsText" dxfId="6266" priority="5795" operator="containsText" text="A">
      <formula>NOT(ISERROR(SEARCH("A",Z199)))</formula>
    </cfRule>
    <cfRule type="containsText" dxfId="6265" priority="5796" operator="containsText" text="P">
      <formula>NOT(ISERROR(SEARCH("P",Z199)))</formula>
    </cfRule>
  </conditionalFormatting>
  <conditionalFormatting sqref="Q81:Q89">
    <cfRule type="containsText" dxfId="6264" priority="5788" operator="containsText" text="L">
      <formula>NOT(ISERROR(SEARCH("L",Q81)))</formula>
    </cfRule>
    <cfRule type="containsText" dxfId="6263" priority="5789" operator="containsText" text="A">
      <formula>NOT(ISERROR(SEARCH("A",Q81)))</formula>
    </cfRule>
    <cfRule type="containsText" dxfId="6262" priority="5790" operator="containsText" text="P">
      <formula>NOT(ISERROR(SEARCH("P",Q81)))</formula>
    </cfRule>
  </conditionalFormatting>
  <conditionalFormatting sqref="S81:S89">
    <cfRule type="containsText" dxfId="6261" priority="5785" operator="containsText" text="L">
      <formula>NOT(ISERROR(SEARCH("L",S81)))</formula>
    </cfRule>
    <cfRule type="containsText" dxfId="6260" priority="5786" operator="containsText" text="A">
      <formula>NOT(ISERROR(SEARCH("A",S81)))</formula>
    </cfRule>
    <cfRule type="containsText" dxfId="6259" priority="5787" operator="containsText" text="P">
      <formula>NOT(ISERROR(SEARCH("P",S81)))</formula>
    </cfRule>
  </conditionalFormatting>
  <conditionalFormatting sqref="W3:W14">
    <cfRule type="containsText" dxfId="6258" priority="5668" operator="containsText" text="L">
      <formula>NOT(ISERROR(SEARCH("L",W3)))</formula>
    </cfRule>
    <cfRule type="containsText" dxfId="6257" priority="5669" operator="containsText" text="A">
      <formula>NOT(ISERROR(SEARCH("A",W3)))</formula>
    </cfRule>
    <cfRule type="containsText" dxfId="6256" priority="5670" operator="containsText" text="P">
      <formula>NOT(ISERROR(SEARCH("P",W3)))</formula>
    </cfRule>
  </conditionalFormatting>
  <conditionalFormatting sqref="X81:X89">
    <cfRule type="containsText" dxfId="6255" priority="5779" operator="containsText" text="L">
      <formula>NOT(ISERROR(SEARCH("L",X81)))</formula>
    </cfRule>
    <cfRule type="containsText" dxfId="6254" priority="5780" operator="containsText" text="A">
      <formula>NOT(ISERROR(SEARCH("A",X81)))</formula>
    </cfRule>
    <cfRule type="containsText" dxfId="6253" priority="5781" operator="containsText" text="P">
      <formula>NOT(ISERROR(SEARCH("P",X81)))</formula>
    </cfRule>
  </conditionalFormatting>
  <conditionalFormatting sqref="Z81:Z89">
    <cfRule type="containsText" dxfId="6252" priority="5776" operator="containsText" text="L">
      <formula>NOT(ISERROR(SEARCH("L",Z81)))</formula>
    </cfRule>
    <cfRule type="containsText" dxfId="6251" priority="5777" operator="containsText" text="A">
      <formula>NOT(ISERROR(SEARCH("A",Z81)))</formula>
    </cfRule>
    <cfRule type="containsText" dxfId="6250" priority="5778" operator="containsText" text="P">
      <formula>NOT(ISERROR(SEARCH("P",Z81)))</formula>
    </cfRule>
  </conditionalFormatting>
  <conditionalFormatting sqref="L208:L225">
    <cfRule type="containsText" dxfId="6249" priority="5749" operator="containsText" text="L">
      <formula>NOT(ISERROR(SEARCH("L",L208)))</formula>
    </cfRule>
    <cfRule type="containsText" dxfId="6248" priority="5750" operator="containsText" text="A">
      <formula>NOT(ISERROR(SEARCH("A",L208)))</formula>
    </cfRule>
    <cfRule type="containsText" dxfId="6247" priority="5751" operator="containsText" text="P">
      <formula>NOT(ISERROR(SEARCH("P",L208)))</formula>
    </cfRule>
  </conditionalFormatting>
  <conditionalFormatting sqref="Q207:Q225">
    <cfRule type="containsText" dxfId="6246" priority="5746" operator="containsText" text="L">
      <formula>NOT(ISERROR(SEARCH("L",Q207)))</formula>
    </cfRule>
    <cfRule type="containsText" dxfId="6245" priority="5747" operator="containsText" text="A">
      <formula>NOT(ISERROR(SEARCH("A",Q207)))</formula>
    </cfRule>
    <cfRule type="containsText" dxfId="6244" priority="5748" operator="containsText" text="P">
      <formula>NOT(ISERROR(SEARCH("P",Q207)))</formula>
    </cfRule>
  </conditionalFormatting>
  <conditionalFormatting sqref="S207:S225">
    <cfRule type="containsText" dxfId="6243" priority="5743" operator="containsText" text="L">
      <formula>NOT(ISERROR(SEARCH("L",S207)))</formula>
    </cfRule>
    <cfRule type="containsText" dxfId="6242" priority="5744" operator="containsText" text="A">
      <formula>NOT(ISERROR(SEARCH("A",S207)))</formula>
    </cfRule>
    <cfRule type="containsText" dxfId="6241" priority="5745" operator="containsText" text="P">
      <formula>NOT(ISERROR(SEARCH("P",S207)))</formula>
    </cfRule>
  </conditionalFormatting>
  <conditionalFormatting sqref="X207:X225">
    <cfRule type="containsText" dxfId="6240" priority="5737" operator="containsText" text="L">
      <formula>NOT(ISERROR(SEARCH("L",X207)))</formula>
    </cfRule>
    <cfRule type="containsText" dxfId="6239" priority="5738" operator="containsText" text="A">
      <formula>NOT(ISERROR(SEARCH("A",X207)))</formula>
    </cfRule>
    <cfRule type="containsText" dxfId="6238" priority="5739" operator="containsText" text="P">
      <formula>NOT(ISERROR(SEARCH("P",X207)))</formula>
    </cfRule>
  </conditionalFormatting>
  <conditionalFormatting sqref="Z207:Z225">
    <cfRule type="containsText" dxfId="6237" priority="5734" operator="containsText" text="L">
      <formula>NOT(ISERROR(SEARCH("L",Z207)))</formula>
    </cfRule>
    <cfRule type="containsText" dxfId="6236" priority="5735" operator="containsText" text="A">
      <formula>NOT(ISERROR(SEARCH("A",Z207)))</formula>
    </cfRule>
    <cfRule type="containsText" dxfId="6235" priority="5736" operator="containsText" text="P">
      <formula>NOT(ISERROR(SEARCH("P",Z207)))</formula>
    </cfRule>
  </conditionalFormatting>
  <conditionalFormatting sqref="Q165 Q133 Q138:Q140 Q142:Q152">
    <cfRule type="containsText" dxfId="6234" priority="5725" operator="containsText" text="L">
      <formula>NOT(ISERROR(SEARCH("L",Q133)))</formula>
    </cfRule>
    <cfRule type="containsText" dxfId="6233" priority="5726" operator="containsText" text="A">
      <formula>NOT(ISERROR(SEARCH("A",Q133)))</formula>
    </cfRule>
    <cfRule type="containsText" dxfId="6232" priority="5727" operator="containsText" text="P">
      <formula>NOT(ISERROR(SEARCH("P",Q133)))</formula>
    </cfRule>
  </conditionalFormatting>
  <conditionalFormatting sqref="S167 S165">
    <cfRule type="containsText" dxfId="6231" priority="5722" operator="containsText" text="L">
      <formula>NOT(ISERROR(SEARCH("L",S165)))</formula>
    </cfRule>
    <cfRule type="containsText" dxfId="6230" priority="5723" operator="containsText" text="A">
      <formula>NOT(ISERROR(SEARCH("A",S165)))</formula>
    </cfRule>
    <cfRule type="containsText" dxfId="6229" priority="5724" operator="containsText" text="P">
      <formula>NOT(ISERROR(SEARCH("P",S165)))</formula>
    </cfRule>
  </conditionalFormatting>
  <conditionalFormatting sqref="U167 U165 U141">
    <cfRule type="containsText" dxfId="6228" priority="5719" operator="containsText" text="L">
      <formula>NOT(ISERROR(SEARCH("L",U141)))</formula>
    </cfRule>
    <cfRule type="containsText" dxfId="6227" priority="5720" operator="containsText" text="A">
      <formula>NOT(ISERROR(SEARCH("A",U141)))</formula>
    </cfRule>
    <cfRule type="containsText" dxfId="6226" priority="5721" operator="containsText" text="P">
      <formula>NOT(ISERROR(SEARCH("P",U141)))</formula>
    </cfRule>
  </conditionalFormatting>
  <conditionalFormatting sqref="X165 X133 X138:X140 X142:X152">
    <cfRule type="containsText" dxfId="6225" priority="5716" operator="containsText" text="L">
      <formula>NOT(ISERROR(SEARCH("L",X133)))</formula>
    </cfRule>
    <cfRule type="containsText" dxfId="6224" priority="5717" operator="containsText" text="A">
      <formula>NOT(ISERROR(SEARCH("A",X133)))</formula>
    </cfRule>
    <cfRule type="containsText" dxfId="6223" priority="5718" operator="containsText" text="P">
      <formula>NOT(ISERROR(SEARCH("P",X133)))</formula>
    </cfRule>
  </conditionalFormatting>
  <conditionalFormatting sqref="Z167 Z165">
    <cfRule type="containsText" dxfId="6222" priority="5713" operator="containsText" text="L">
      <formula>NOT(ISERROR(SEARCH("L",Z165)))</formula>
    </cfRule>
    <cfRule type="containsText" dxfId="6221" priority="5714" operator="containsText" text="A">
      <formula>NOT(ISERROR(SEARCH("A",Z165)))</formula>
    </cfRule>
    <cfRule type="containsText" dxfId="6220" priority="5715" operator="containsText" text="P">
      <formula>NOT(ISERROR(SEARCH("P",Z165)))</formula>
    </cfRule>
  </conditionalFormatting>
  <conditionalFormatting sqref="AB167 AB165">
    <cfRule type="containsText" dxfId="6219" priority="5710" operator="containsText" text="L">
      <formula>NOT(ISERROR(SEARCH("L",AB165)))</formula>
    </cfRule>
    <cfRule type="containsText" dxfId="6218" priority="5711" operator="containsText" text="A">
      <formula>NOT(ISERROR(SEARCH("A",AB165)))</formula>
    </cfRule>
    <cfRule type="containsText" dxfId="6217" priority="5712" operator="containsText" text="P">
      <formula>NOT(ISERROR(SEARCH("P",AB165)))</formula>
    </cfRule>
  </conditionalFormatting>
  <conditionalFormatting sqref="W103:W111">
    <cfRule type="containsText" dxfId="6216" priority="5707" operator="containsText" text="L">
      <formula>NOT(ISERROR(SEARCH("L",W103)))</formula>
    </cfRule>
    <cfRule type="containsText" dxfId="6215" priority="5708" operator="containsText" text="A">
      <formula>NOT(ISERROR(SEARCH("A",W103)))</formula>
    </cfRule>
    <cfRule type="containsText" dxfId="6214" priority="5709" operator="containsText" text="P">
      <formula>NOT(ISERROR(SEARCH("P",W103)))</formula>
    </cfRule>
  </conditionalFormatting>
  <conditionalFormatting sqref="Y103:Y111">
    <cfRule type="containsText" dxfId="6213" priority="5704" operator="containsText" text="L">
      <formula>NOT(ISERROR(SEARCH("L",Y103)))</formula>
    </cfRule>
    <cfRule type="containsText" dxfId="6212" priority="5705" operator="containsText" text="A">
      <formula>NOT(ISERROR(SEARCH("A",Y103)))</formula>
    </cfRule>
    <cfRule type="containsText" dxfId="6211" priority="5706" operator="containsText" text="P">
      <formula>NOT(ISERROR(SEARCH("P",Y103)))</formula>
    </cfRule>
  </conditionalFormatting>
  <conditionalFormatting sqref="AA90:AA102">
    <cfRule type="containsText" dxfId="6210" priority="5701" operator="containsText" text="L">
      <formula>NOT(ISERROR(SEARCH("L",AA90)))</formula>
    </cfRule>
    <cfRule type="containsText" dxfId="6209" priority="5702" operator="containsText" text="A">
      <formula>NOT(ISERROR(SEARCH("A",AA90)))</formula>
    </cfRule>
    <cfRule type="containsText" dxfId="6208" priority="5703" operator="containsText" text="P">
      <formula>NOT(ISERROR(SEARCH("P",AA90)))</formula>
    </cfRule>
  </conditionalFormatting>
  <conditionalFormatting sqref="W158:W166">
    <cfRule type="containsText" dxfId="6207" priority="5698" operator="containsText" text="L">
      <formula>NOT(ISERROR(SEARCH("L",W158)))</formula>
    </cfRule>
    <cfRule type="containsText" dxfId="6206" priority="5699" operator="containsText" text="A">
      <formula>NOT(ISERROR(SEARCH("A",W158)))</formula>
    </cfRule>
    <cfRule type="containsText" dxfId="6205" priority="5700" operator="containsText" text="P">
      <formula>NOT(ISERROR(SEARCH("P",W158)))</formula>
    </cfRule>
  </conditionalFormatting>
  <conditionalFormatting sqref="Y166 Y158:Y164">
    <cfRule type="containsText" dxfId="6204" priority="5695" operator="containsText" text="L">
      <formula>NOT(ISERROR(SEARCH("L",Y158)))</formula>
    </cfRule>
    <cfRule type="containsText" dxfId="6203" priority="5696" operator="containsText" text="A">
      <formula>NOT(ISERROR(SEARCH("A",Y158)))</formula>
    </cfRule>
    <cfRule type="containsText" dxfId="6202" priority="5697" operator="containsText" text="P">
      <formula>NOT(ISERROR(SEARCH("P",Y158)))</formula>
    </cfRule>
  </conditionalFormatting>
  <conditionalFormatting sqref="AA158:AA166 AA168:AA170">
    <cfRule type="containsText" dxfId="6201" priority="5692" operator="containsText" text="L">
      <formula>NOT(ISERROR(SEARCH("L",AA158)))</formula>
    </cfRule>
    <cfRule type="containsText" dxfId="6200" priority="5693" operator="containsText" text="A">
      <formula>NOT(ISERROR(SEARCH("A",AA158)))</formula>
    </cfRule>
    <cfRule type="containsText" dxfId="6199" priority="5694" operator="containsText" text="P">
      <formula>NOT(ISERROR(SEARCH("P",AA158)))</formula>
    </cfRule>
  </conditionalFormatting>
  <conditionalFormatting sqref="AA171:AA172">
    <cfRule type="containsText" dxfId="6198" priority="5689" operator="containsText" text="L">
      <formula>NOT(ISERROR(SEARCH("L",AA171)))</formula>
    </cfRule>
    <cfRule type="containsText" dxfId="6197" priority="5690" operator="containsText" text="A">
      <formula>NOT(ISERROR(SEARCH("A",AA171)))</formula>
    </cfRule>
    <cfRule type="containsText" dxfId="6196" priority="5691" operator="containsText" text="P">
      <formula>NOT(ISERROR(SEARCH("P",AA171)))</formula>
    </cfRule>
  </conditionalFormatting>
  <conditionalFormatting sqref="W39:W44 W35:W37">
    <cfRule type="containsText" dxfId="6195" priority="5686" operator="containsText" text="L">
      <formula>NOT(ISERROR(SEARCH("L",W35)))</formula>
    </cfRule>
    <cfRule type="containsText" dxfId="6194" priority="5687" operator="containsText" text="A">
      <formula>NOT(ISERROR(SEARCH("A",W35)))</formula>
    </cfRule>
    <cfRule type="containsText" dxfId="6193" priority="5688" operator="containsText" text="P">
      <formula>NOT(ISERROR(SEARCH("P",W35)))</formula>
    </cfRule>
  </conditionalFormatting>
  <conditionalFormatting sqref="Y39:Y44 Y35:Y37">
    <cfRule type="containsText" dxfId="6192" priority="5683" operator="containsText" text="L">
      <formula>NOT(ISERROR(SEARCH("L",Y35)))</formula>
    </cfRule>
    <cfRule type="containsText" dxfId="6191" priority="5684" operator="containsText" text="A">
      <formula>NOT(ISERROR(SEARCH("A",Y35)))</formula>
    </cfRule>
    <cfRule type="containsText" dxfId="6190" priority="5685" operator="containsText" text="P">
      <formula>NOT(ISERROR(SEARCH("P",Y35)))</formula>
    </cfRule>
  </conditionalFormatting>
  <conditionalFormatting sqref="W242:W243 W245:W250">
    <cfRule type="containsText" dxfId="6189" priority="5677" operator="containsText" text="L">
      <formula>NOT(ISERROR(SEARCH("L",W242)))</formula>
    </cfRule>
    <cfRule type="containsText" dxfId="6188" priority="5678" operator="containsText" text="A">
      <formula>NOT(ISERROR(SEARCH("A",W242)))</formula>
    </cfRule>
    <cfRule type="containsText" dxfId="6187" priority="5679" operator="containsText" text="P">
      <formula>NOT(ISERROR(SEARCH("P",W242)))</formula>
    </cfRule>
  </conditionalFormatting>
  <conditionalFormatting sqref="Y242:Y243 Y245:Y250">
    <cfRule type="containsText" dxfId="6186" priority="5674" operator="containsText" text="L">
      <formula>NOT(ISERROR(SEARCH("L",Y242)))</formula>
    </cfRule>
    <cfRule type="containsText" dxfId="6185" priority="5675" operator="containsText" text="A">
      <formula>NOT(ISERROR(SEARCH("A",Y242)))</formula>
    </cfRule>
    <cfRule type="containsText" dxfId="6184" priority="5676" operator="containsText" text="P">
      <formula>NOT(ISERROR(SEARCH("P",Y242)))</formula>
    </cfRule>
  </conditionalFormatting>
  <conditionalFormatting sqref="AA237:AA241 AA244">
    <cfRule type="containsText" dxfId="6183" priority="5671" operator="containsText" text="L">
      <formula>NOT(ISERROR(SEARCH("L",AA237)))</formula>
    </cfRule>
    <cfRule type="containsText" dxfId="6182" priority="5672" operator="containsText" text="A">
      <formula>NOT(ISERROR(SEARCH("A",AA237)))</formula>
    </cfRule>
    <cfRule type="containsText" dxfId="6181" priority="5673" operator="containsText" text="P">
      <formula>NOT(ISERROR(SEARCH("P",AA237)))</formula>
    </cfRule>
  </conditionalFormatting>
  <conditionalFormatting sqref="Y173:Y186">
    <cfRule type="containsText" dxfId="6180" priority="5656" operator="containsText" text="L">
      <formula>NOT(ISERROR(SEARCH("L",Y173)))</formula>
    </cfRule>
    <cfRule type="containsText" dxfId="6179" priority="5657" operator="containsText" text="A">
      <formula>NOT(ISERROR(SEARCH("A",Y173)))</formula>
    </cfRule>
    <cfRule type="containsText" dxfId="6178" priority="5658" operator="containsText" text="P">
      <formula>NOT(ISERROR(SEARCH("P",Y173)))</formula>
    </cfRule>
  </conditionalFormatting>
  <conditionalFormatting sqref="AA3:AA14">
    <cfRule type="containsText" dxfId="6177" priority="5662" operator="containsText" text="L">
      <formula>NOT(ISERROR(SEARCH("L",AA3)))</formula>
    </cfRule>
    <cfRule type="containsText" dxfId="6176" priority="5663" operator="containsText" text="A">
      <formula>NOT(ISERROR(SEARCH("A",AA3)))</formula>
    </cfRule>
    <cfRule type="containsText" dxfId="6175" priority="5664" operator="containsText" text="P">
      <formula>NOT(ISERROR(SEARCH("P",AA3)))</formula>
    </cfRule>
  </conditionalFormatting>
  <conditionalFormatting sqref="W178">
    <cfRule type="containsText" dxfId="6174" priority="5659" operator="containsText" text="L">
      <formula>NOT(ISERROR(SEARCH("L",W178)))</formula>
    </cfRule>
    <cfRule type="containsText" dxfId="6173" priority="5660" operator="containsText" text="A">
      <formula>NOT(ISERROR(SEARCH("A",W178)))</formula>
    </cfRule>
    <cfRule type="containsText" dxfId="6172" priority="5661" operator="containsText" text="P">
      <formula>NOT(ISERROR(SEARCH("P",W178)))</formula>
    </cfRule>
  </conditionalFormatting>
  <conditionalFormatting sqref="AA173:AA177 AA179:AA186">
    <cfRule type="containsText" dxfId="6171" priority="5653" operator="containsText" text="L">
      <formula>NOT(ISERROR(SEARCH("L",AA173)))</formula>
    </cfRule>
    <cfRule type="containsText" dxfId="6170" priority="5654" operator="containsText" text="A">
      <formula>NOT(ISERROR(SEARCH("A",AA173)))</formula>
    </cfRule>
    <cfRule type="containsText" dxfId="6169" priority="5655" operator="containsText" text="P">
      <formula>NOT(ISERROR(SEARCH("P",AA173)))</formula>
    </cfRule>
  </conditionalFormatting>
  <conditionalFormatting sqref="W38">
    <cfRule type="containsText" dxfId="6168" priority="5650" operator="containsText" text="L">
      <formula>NOT(ISERROR(SEARCH("L",W38)))</formula>
    </cfRule>
    <cfRule type="containsText" dxfId="6167" priority="5651" operator="containsText" text="A">
      <formula>NOT(ISERROR(SEARCH("A",W38)))</formula>
    </cfRule>
    <cfRule type="containsText" dxfId="6166" priority="5652" operator="containsText" text="P">
      <formula>NOT(ISERROR(SEARCH("P",W38)))</formula>
    </cfRule>
  </conditionalFormatting>
  <conditionalFormatting sqref="W585">
    <cfRule type="containsText" dxfId="6165" priority="5641" operator="containsText" text="L">
      <formula>NOT(ISERROR(SEARCH("L",W585)))</formula>
    </cfRule>
    <cfRule type="containsText" dxfId="6164" priority="5642" operator="containsText" text="A">
      <formula>NOT(ISERROR(SEARCH("A",W585)))</formula>
    </cfRule>
    <cfRule type="containsText" dxfId="6163" priority="5643" operator="containsText" text="P">
      <formula>NOT(ISERROR(SEARCH("P",W585)))</formula>
    </cfRule>
  </conditionalFormatting>
  <conditionalFormatting sqref="W295 W276:W286 W267:W274">
    <cfRule type="containsText" dxfId="6162" priority="5638" operator="containsText" text="L">
      <formula>NOT(ISERROR(SEARCH("L",W267)))</formula>
    </cfRule>
    <cfRule type="containsText" dxfId="6161" priority="5639" operator="containsText" text="A">
      <formula>NOT(ISERROR(SEARCH("A",W267)))</formula>
    </cfRule>
    <cfRule type="containsText" dxfId="6160" priority="5640" operator="containsText" text="P">
      <formula>NOT(ISERROR(SEARCH("P",W267)))</formula>
    </cfRule>
  </conditionalFormatting>
  <conditionalFormatting sqref="Y295 Y276:Y286 Y267:Y274">
    <cfRule type="containsText" dxfId="6159" priority="5635" operator="containsText" text="L">
      <formula>NOT(ISERROR(SEARCH("L",Y267)))</formula>
    </cfRule>
    <cfRule type="containsText" dxfId="6158" priority="5636" operator="containsText" text="A">
      <formula>NOT(ISERROR(SEARCH("A",Y267)))</formula>
    </cfRule>
    <cfRule type="containsText" dxfId="6157" priority="5637" operator="containsText" text="P">
      <formula>NOT(ISERROR(SEARCH("P",Y267)))</formula>
    </cfRule>
  </conditionalFormatting>
  <conditionalFormatting sqref="AA295 AA276:AA277 AA267:AA274">
    <cfRule type="containsText" dxfId="6156" priority="5632" operator="containsText" text="L">
      <formula>NOT(ISERROR(SEARCH("L",AA267)))</formula>
    </cfRule>
    <cfRule type="containsText" dxfId="6155" priority="5633" operator="containsText" text="A">
      <formula>NOT(ISERROR(SEARCH("A",AA267)))</formula>
    </cfRule>
    <cfRule type="containsText" dxfId="6154" priority="5634" operator="containsText" text="P">
      <formula>NOT(ISERROR(SEARCH("P",AA267)))</formula>
    </cfRule>
  </conditionalFormatting>
  <conditionalFormatting sqref="K296:K300 K287:K294">
    <cfRule type="containsText" dxfId="6153" priority="5629" operator="containsText" text="L">
      <formula>NOT(ISERROR(SEARCH("L",K287)))</formula>
    </cfRule>
    <cfRule type="containsText" dxfId="6152" priority="5630" operator="containsText" text="A">
      <formula>NOT(ISERROR(SEARCH("A",K287)))</formula>
    </cfRule>
    <cfRule type="containsText" dxfId="6151" priority="5631" operator="containsText" text="P">
      <formula>NOT(ISERROR(SEARCH("P",K287)))</formula>
    </cfRule>
  </conditionalFormatting>
  <conditionalFormatting sqref="P296:P300 P287:P294 P275">
    <cfRule type="containsText" dxfId="6150" priority="5623" operator="containsText" text="L">
      <formula>NOT(ISERROR(SEARCH("L",P275)))</formula>
    </cfRule>
    <cfRule type="containsText" dxfId="6149" priority="5624" operator="containsText" text="A">
      <formula>NOT(ISERROR(SEARCH("A",P275)))</formula>
    </cfRule>
    <cfRule type="containsText" dxfId="6148" priority="5625" operator="containsText" text="P">
      <formula>NOT(ISERROR(SEARCH("P",P275)))</formula>
    </cfRule>
  </conditionalFormatting>
  <conditionalFormatting sqref="R296:R300 R287:R294 R275">
    <cfRule type="containsText" dxfId="6147" priority="5620" operator="containsText" text="L">
      <formula>NOT(ISERROR(SEARCH("L",R275)))</formula>
    </cfRule>
    <cfRule type="containsText" dxfId="6146" priority="5621" operator="containsText" text="A">
      <formula>NOT(ISERROR(SEARCH("A",R275)))</formula>
    </cfRule>
    <cfRule type="containsText" dxfId="6145" priority="5622" operator="containsText" text="P">
      <formula>NOT(ISERROR(SEARCH("P",R275)))</formula>
    </cfRule>
  </conditionalFormatting>
  <conditionalFormatting sqref="T275">
    <cfRule type="containsText" dxfId="6144" priority="5617" operator="containsText" text="L">
      <formula>NOT(ISERROR(SEARCH("L",T275)))</formula>
    </cfRule>
    <cfRule type="containsText" dxfId="6143" priority="5618" operator="containsText" text="A">
      <formula>NOT(ISERROR(SEARCH("A",T275)))</formula>
    </cfRule>
    <cfRule type="containsText" dxfId="6142" priority="5619" operator="containsText" text="P">
      <formula>NOT(ISERROR(SEARCH("P",T275)))</formula>
    </cfRule>
  </conditionalFormatting>
  <conditionalFormatting sqref="W296 W287:W294 W275 W300">
    <cfRule type="containsText" dxfId="6141" priority="5614" operator="containsText" text="L">
      <formula>NOT(ISERROR(SEARCH("L",W275)))</formula>
    </cfRule>
    <cfRule type="containsText" dxfId="6140" priority="5615" operator="containsText" text="A">
      <formula>NOT(ISERROR(SEARCH("A",W275)))</formula>
    </cfRule>
    <cfRule type="containsText" dxfId="6139" priority="5616" operator="containsText" text="P">
      <formula>NOT(ISERROR(SEARCH("P",W275)))</formula>
    </cfRule>
  </conditionalFormatting>
  <conditionalFormatting sqref="W297:W299">
    <cfRule type="containsText" dxfId="6138" priority="5611" operator="containsText" text="L">
      <formula>NOT(ISERROR(SEARCH("L",W297)))</formula>
    </cfRule>
    <cfRule type="containsText" dxfId="6137" priority="5612" operator="containsText" text="A">
      <formula>NOT(ISERROR(SEARCH("A",W297)))</formula>
    </cfRule>
    <cfRule type="containsText" dxfId="6136" priority="5613" operator="containsText" text="P">
      <formula>NOT(ISERROR(SEARCH("P",W297)))</formula>
    </cfRule>
  </conditionalFormatting>
  <conditionalFormatting sqref="Y296:Y300 Y287:Y294 Y275">
    <cfRule type="containsText" dxfId="6135" priority="5608" operator="containsText" text="L">
      <formula>NOT(ISERROR(SEARCH("L",Y275)))</formula>
    </cfRule>
    <cfRule type="containsText" dxfId="6134" priority="5609" operator="containsText" text="A">
      <formula>NOT(ISERROR(SEARCH("A",Y275)))</formula>
    </cfRule>
    <cfRule type="containsText" dxfId="6133" priority="5610" operator="containsText" text="P">
      <formula>NOT(ISERROR(SEARCH("P",Y275)))</formula>
    </cfRule>
  </conditionalFormatting>
  <conditionalFormatting sqref="AA275 AA294:AA313">
    <cfRule type="containsText" dxfId="6132" priority="5605" operator="containsText" text="L">
      <formula>NOT(ISERROR(SEARCH("L",AA275)))</formula>
    </cfRule>
    <cfRule type="containsText" dxfId="6131" priority="5606" operator="containsText" text="A">
      <formula>NOT(ISERROR(SEARCH("A",AA275)))</formula>
    </cfRule>
    <cfRule type="containsText" dxfId="6130" priority="5607" operator="containsText" text="P">
      <formula>NOT(ISERROR(SEARCH("P",AA275)))</formula>
    </cfRule>
  </conditionalFormatting>
  <conditionalFormatting sqref="W1005">
    <cfRule type="containsText" dxfId="6129" priority="5597" operator="containsText" text="L">
      <formula>NOT(ISERROR(SEARCH("L",W1005)))</formula>
    </cfRule>
    <cfRule type="containsText" dxfId="6128" priority="5598" operator="containsText" text="A">
      <formula>NOT(ISERROR(SEARCH("A",W1005)))</formula>
    </cfRule>
    <cfRule type="containsText" dxfId="6127" priority="5599" operator="containsText" text="P">
      <formula>NOT(ISERROR(SEARCH("P",W1005)))</formula>
    </cfRule>
  </conditionalFormatting>
  <conditionalFormatting sqref="Y1139:Y1141">
    <cfRule type="containsText" dxfId="6126" priority="5579" operator="containsText" text="L">
      <formula>NOT(ISERROR(SEARCH("L",Y1139)))</formula>
    </cfRule>
    <cfRule type="containsText" dxfId="6125" priority="5580" operator="containsText" text="A">
      <formula>NOT(ISERROR(SEARCH("A",Y1139)))</formula>
    </cfRule>
    <cfRule type="containsText" dxfId="6124" priority="5581" operator="containsText" text="P">
      <formula>NOT(ISERROR(SEARCH("P",Y1139)))</formula>
    </cfRule>
  </conditionalFormatting>
  <conditionalFormatting sqref="AA1139:AA1141">
    <cfRule type="containsText" dxfId="6123" priority="5576" operator="containsText" text="L">
      <formula>NOT(ISERROR(SEARCH("L",AA1139)))</formula>
    </cfRule>
    <cfRule type="containsText" dxfId="6122" priority="5577" operator="containsText" text="A">
      <formula>NOT(ISERROR(SEARCH("A",AA1139)))</formula>
    </cfRule>
    <cfRule type="containsText" dxfId="6121" priority="5578" operator="containsText" text="P">
      <formula>NOT(ISERROR(SEARCH("P",AA1139)))</formula>
    </cfRule>
  </conditionalFormatting>
  <conditionalFormatting sqref="N1071:N1079">
    <cfRule type="containsText" dxfId="6120" priority="5560" operator="containsText" text="L">
      <formula>NOT(ISERROR(SEARCH("L",N1071)))</formula>
    </cfRule>
    <cfRule type="containsText" dxfId="6119" priority="5561" operator="containsText" text="A">
      <formula>NOT(ISERROR(SEARCH("A",N1071)))</formula>
    </cfRule>
    <cfRule type="containsText" dxfId="6118" priority="5562" operator="containsText" text="P">
      <formula>NOT(ISERROR(SEARCH("P",N1071)))</formula>
    </cfRule>
  </conditionalFormatting>
  <conditionalFormatting sqref="N1053:N1070">
    <cfRule type="containsText" dxfId="6117" priority="5539" operator="containsText" text="L">
      <formula>NOT(ISERROR(SEARCH("L",N1053)))</formula>
    </cfRule>
    <cfRule type="containsText" dxfId="6116" priority="5540" operator="containsText" text="A">
      <formula>NOT(ISERROR(SEARCH("A",N1053)))</formula>
    </cfRule>
    <cfRule type="containsText" dxfId="6115" priority="5541" operator="containsText" text="P">
      <formula>NOT(ISERROR(SEARCH("P",N1053)))</formula>
    </cfRule>
  </conditionalFormatting>
  <conditionalFormatting sqref="Z1053:Z1070">
    <cfRule type="containsText" dxfId="6114" priority="5536" operator="containsText" text="L">
      <formula>NOT(ISERROR(SEARCH("L",Z1053)))</formula>
    </cfRule>
    <cfRule type="containsText" dxfId="6113" priority="5537" operator="containsText" text="A">
      <formula>NOT(ISERROR(SEARCH("A",Z1053)))</formula>
    </cfRule>
    <cfRule type="containsText" dxfId="6112" priority="5538" operator="containsText" text="P">
      <formula>NOT(ISERROR(SEARCH("P",Z1053)))</formula>
    </cfRule>
  </conditionalFormatting>
  <conditionalFormatting sqref="AB1053:AB1070">
    <cfRule type="containsText" dxfId="6111" priority="5533" operator="containsText" text="L">
      <formula>NOT(ISERROR(SEARCH("L",AB1053)))</formula>
    </cfRule>
    <cfRule type="containsText" dxfId="6110" priority="5534" operator="containsText" text="A">
      <formula>NOT(ISERROR(SEARCH("A",AB1053)))</formula>
    </cfRule>
    <cfRule type="containsText" dxfId="6109" priority="5535" operator="containsText" text="P">
      <formula>NOT(ISERROR(SEARCH("P",AB1053)))</formula>
    </cfRule>
  </conditionalFormatting>
  <conditionalFormatting sqref="Q833:Q841">
    <cfRule type="containsText" dxfId="6108" priority="5527" operator="containsText" text="L">
      <formula>NOT(ISERROR(SEARCH("L",Q833)))</formula>
    </cfRule>
    <cfRule type="containsText" dxfId="6107" priority="5528" operator="containsText" text="A">
      <formula>NOT(ISERROR(SEARCH("A",Q833)))</formula>
    </cfRule>
    <cfRule type="containsText" dxfId="6106" priority="5529" operator="containsText" text="P">
      <formula>NOT(ISERROR(SEARCH("P",Q833)))</formula>
    </cfRule>
  </conditionalFormatting>
  <conditionalFormatting sqref="Z848:Z851 Z559">
    <cfRule type="containsText" dxfId="6105" priority="5461" operator="containsText" text="L">
      <formula>NOT(ISERROR(SEARCH("L",Z559)))</formula>
    </cfRule>
    <cfRule type="containsText" dxfId="6104" priority="5462" operator="containsText" text="A">
      <formula>NOT(ISERROR(SEARCH("A",Z559)))</formula>
    </cfRule>
    <cfRule type="containsText" dxfId="6103" priority="5463" operator="containsText" text="P">
      <formula>NOT(ISERROR(SEARCH("P",Z559)))</formula>
    </cfRule>
  </conditionalFormatting>
  <conditionalFormatting sqref="U788:U793">
    <cfRule type="containsText" dxfId="6102" priority="5512" operator="containsText" text="L">
      <formula>NOT(ISERROR(SEARCH("L",U788)))</formula>
    </cfRule>
    <cfRule type="containsText" dxfId="6101" priority="5513" operator="containsText" text="A">
      <formula>NOT(ISERROR(SEARCH("A",U788)))</formula>
    </cfRule>
    <cfRule type="containsText" dxfId="6100" priority="5514" operator="containsText" text="P">
      <formula>NOT(ISERROR(SEARCH("P",U788)))</formula>
    </cfRule>
  </conditionalFormatting>
  <conditionalFormatting sqref="L893:L901">
    <cfRule type="containsText" dxfId="6099" priority="5503" operator="containsText" text="L">
      <formula>NOT(ISERROR(SEARCH("L",L893)))</formula>
    </cfRule>
    <cfRule type="containsText" dxfId="6098" priority="5504" operator="containsText" text="A">
      <formula>NOT(ISERROR(SEARCH("A",L893)))</formula>
    </cfRule>
    <cfRule type="containsText" dxfId="6097" priority="5505" operator="containsText" text="P">
      <formula>NOT(ISERROR(SEARCH("P",L893)))</formula>
    </cfRule>
  </conditionalFormatting>
  <conditionalFormatting sqref="Q541:Q545">
    <cfRule type="containsText" dxfId="6096" priority="5452" operator="containsText" text="L">
      <formula>NOT(ISERROR(SEARCH("L",Q541)))</formula>
    </cfRule>
    <cfRule type="containsText" dxfId="6095" priority="5453" operator="containsText" text="A">
      <formula>NOT(ISERROR(SEARCH("A",Q541)))</formula>
    </cfRule>
    <cfRule type="containsText" dxfId="6094" priority="5454" operator="containsText" text="P">
      <formula>NOT(ISERROR(SEARCH("P",Q541)))</formula>
    </cfRule>
  </conditionalFormatting>
  <conditionalFormatting sqref="Q903:Q913 Q893:Q901">
    <cfRule type="containsText" dxfId="6093" priority="5497" operator="containsText" text="L">
      <formula>NOT(ISERROR(SEARCH("L",Q893)))</formula>
    </cfRule>
    <cfRule type="containsText" dxfId="6092" priority="5498" operator="containsText" text="A">
      <formula>NOT(ISERROR(SEARCH("A",Q893)))</formula>
    </cfRule>
    <cfRule type="containsText" dxfId="6091" priority="5499" operator="containsText" text="P">
      <formula>NOT(ISERROR(SEARCH("P",Q893)))</formula>
    </cfRule>
  </conditionalFormatting>
  <conditionalFormatting sqref="S903:S913 S893:S901">
    <cfRule type="containsText" dxfId="6090" priority="5494" operator="containsText" text="L">
      <formula>NOT(ISERROR(SEARCH("L",S893)))</formula>
    </cfRule>
    <cfRule type="containsText" dxfId="6089" priority="5495" operator="containsText" text="A">
      <formula>NOT(ISERROR(SEARCH("A",S893)))</formula>
    </cfRule>
    <cfRule type="containsText" dxfId="6088" priority="5496" operator="containsText" text="P">
      <formula>NOT(ISERROR(SEARCH("P",S893)))</formula>
    </cfRule>
  </conditionalFormatting>
  <conditionalFormatting sqref="X903:X913 X893:X901">
    <cfRule type="containsText" dxfId="6087" priority="5488" operator="containsText" text="L">
      <formula>NOT(ISERROR(SEARCH("L",X893)))</formula>
    </cfRule>
    <cfRule type="containsText" dxfId="6086" priority="5489" operator="containsText" text="A">
      <formula>NOT(ISERROR(SEARCH("A",X893)))</formula>
    </cfRule>
    <cfRule type="containsText" dxfId="6085" priority="5490" operator="containsText" text="P">
      <formula>NOT(ISERROR(SEARCH("P",X893)))</formula>
    </cfRule>
  </conditionalFormatting>
  <conditionalFormatting sqref="Z903:Z913 Z893:Z901">
    <cfRule type="containsText" dxfId="6084" priority="5485" operator="containsText" text="L">
      <formula>NOT(ISERROR(SEARCH("L",Z893)))</formula>
    </cfRule>
    <cfRule type="containsText" dxfId="6083" priority="5486" operator="containsText" text="A">
      <formula>NOT(ISERROR(SEARCH("A",Z893)))</formula>
    </cfRule>
    <cfRule type="containsText" dxfId="6082" priority="5487" operator="containsText" text="P">
      <formula>NOT(ISERROR(SEARCH("P",Z893)))</formula>
    </cfRule>
  </conditionalFormatting>
  <conditionalFormatting sqref="L848:L851">
    <cfRule type="containsText" dxfId="6081" priority="5479" operator="containsText" text="L">
      <formula>NOT(ISERROR(SEARCH("L",L848)))</formula>
    </cfRule>
    <cfRule type="containsText" dxfId="6080" priority="5480" operator="containsText" text="A">
      <formula>NOT(ISERROR(SEARCH("A",L848)))</formula>
    </cfRule>
    <cfRule type="containsText" dxfId="6079" priority="5481" operator="containsText" text="P">
      <formula>NOT(ISERROR(SEARCH("P",L848)))</formula>
    </cfRule>
  </conditionalFormatting>
  <conditionalFormatting sqref="Q848:Q851">
    <cfRule type="containsText" dxfId="6078" priority="5473" operator="containsText" text="L">
      <formula>NOT(ISERROR(SEARCH("L",Q848)))</formula>
    </cfRule>
    <cfRule type="containsText" dxfId="6077" priority="5474" operator="containsText" text="A">
      <formula>NOT(ISERROR(SEARCH("A",Q848)))</formula>
    </cfRule>
    <cfRule type="containsText" dxfId="6076" priority="5475" operator="containsText" text="P">
      <formula>NOT(ISERROR(SEARCH("P",Q848)))</formula>
    </cfRule>
  </conditionalFormatting>
  <conditionalFormatting sqref="S848:S851">
    <cfRule type="containsText" dxfId="6075" priority="5470" operator="containsText" text="L">
      <formula>NOT(ISERROR(SEARCH("L",S848)))</formula>
    </cfRule>
    <cfRule type="containsText" dxfId="6074" priority="5471" operator="containsText" text="A">
      <formula>NOT(ISERROR(SEARCH("A",S848)))</formula>
    </cfRule>
    <cfRule type="containsText" dxfId="6073" priority="5472" operator="containsText" text="P">
      <formula>NOT(ISERROR(SEARCH("P",S848)))</formula>
    </cfRule>
  </conditionalFormatting>
  <conditionalFormatting sqref="X848:X851">
    <cfRule type="containsText" dxfId="6072" priority="5464" operator="containsText" text="L">
      <formula>NOT(ISERROR(SEARCH("L",X848)))</formula>
    </cfRule>
    <cfRule type="containsText" dxfId="6071" priority="5465" operator="containsText" text="A">
      <formula>NOT(ISERROR(SEARCH("A",X848)))</formula>
    </cfRule>
    <cfRule type="containsText" dxfId="6070" priority="5466" operator="containsText" text="P">
      <formula>NOT(ISERROR(SEARCH("P",X848)))</formula>
    </cfRule>
  </conditionalFormatting>
  <conditionalFormatting sqref="X542:X545">
    <cfRule type="containsText" dxfId="6069" priority="5449" operator="containsText" text="L">
      <formula>NOT(ISERROR(SEARCH("L",X542)))</formula>
    </cfRule>
    <cfRule type="containsText" dxfId="6068" priority="5450" operator="containsText" text="A">
      <formula>NOT(ISERROR(SEARCH("A",X542)))</formula>
    </cfRule>
    <cfRule type="containsText" dxfId="6067" priority="5451" operator="containsText" text="P">
      <formula>NOT(ISERROR(SEARCH("P",X542)))</formula>
    </cfRule>
  </conditionalFormatting>
  <conditionalFormatting sqref="L1160">
    <cfRule type="containsText" dxfId="6066" priority="5441" operator="containsText" text="L">
      <formula>NOT(ISERROR(SEARCH("L",L1160)))</formula>
    </cfRule>
    <cfRule type="containsText" dxfId="6065" priority="5442" operator="containsText" text="A">
      <formula>NOT(ISERROR(SEARCH("A",L1160)))</formula>
    </cfRule>
    <cfRule type="containsText" dxfId="6064" priority="5443" operator="containsText" text="P">
      <formula>NOT(ISERROR(SEARCH("P",L1160)))</formula>
    </cfRule>
  </conditionalFormatting>
  <conditionalFormatting sqref="Q561">
    <cfRule type="containsText" dxfId="6063" priority="5438" operator="containsText" text="L">
      <formula>NOT(ISERROR(SEARCH("L",Q561)))</formula>
    </cfRule>
    <cfRule type="containsText" dxfId="6062" priority="5439" operator="containsText" text="A">
      <formula>NOT(ISERROR(SEARCH("A",Q561)))</formula>
    </cfRule>
    <cfRule type="containsText" dxfId="6061" priority="5440" operator="containsText" text="P">
      <formula>NOT(ISERROR(SEARCH("P",Q561)))</formula>
    </cfRule>
  </conditionalFormatting>
  <conditionalFormatting sqref="Q560 Q558">
    <cfRule type="containsText" dxfId="6060" priority="5435" operator="containsText" text="L">
      <formula>NOT(ISERROR(SEARCH("L",Q558)))</formula>
    </cfRule>
    <cfRule type="containsText" dxfId="6059" priority="5436" operator="containsText" text="A">
      <formula>NOT(ISERROR(SEARCH("A",Q558)))</formula>
    </cfRule>
    <cfRule type="containsText" dxfId="6058" priority="5437" operator="containsText" text="P">
      <formula>NOT(ISERROR(SEARCH("P",Q558)))</formula>
    </cfRule>
  </conditionalFormatting>
  <conditionalFormatting sqref="Z558">
    <cfRule type="containsText" dxfId="6057" priority="5432" operator="containsText" text="L">
      <formula>NOT(ISERROR(SEARCH("L",Z558)))</formula>
    </cfRule>
    <cfRule type="containsText" dxfId="6056" priority="5433" operator="containsText" text="A">
      <formula>NOT(ISERROR(SEARCH("A",Z558)))</formula>
    </cfRule>
    <cfRule type="containsText" dxfId="6055" priority="5434" operator="containsText" text="P">
      <formula>NOT(ISERROR(SEARCH("P",Z558)))</formula>
    </cfRule>
  </conditionalFormatting>
  <conditionalFormatting sqref="L670">
    <cfRule type="containsText" dxfId="6054" priority="5417" operator="containsText" text="L">
      <formula>NOT(ISERROR(SEARCH("L",L670)))</formula>
    </cfRule>
    <cfRule type="containsText" dxfId="6053" priority="5418" operator="containsText" text="A">
      <formula>NOT(ISERROR(SEARCH("A",L670)))</formula>
    </cfRule>
    <cfRule type="containsText" dxfId="6052" priority="5419" operator="containsText" text="P">
      <formula>NOT(ISERROR(SEARCH("P",L670)))</formula>
    </cfRule>
  </conditionalFormatting>
  <conditionalFormatting sqref="L671">
    <cfRule type="containsText" dxfId="6051" priority="5414" operator="containsText" text="L">
      <formula>NOT(ISERROR(SEARCH("L",L671)))</formula>
    </cfRule>
    <cfRule type="containsText" dxfId="6050" priority="5415" operator="containsText" text="A">
      <formula>NOT(ISERROR(SEARCH("A",L671)))</formula>
    </cfRule>
    <cfRule type="containsText" dxfId="6049" priority="5416" operator="containsText" text="P">
      <formula>NOT(ISERROR(SEARCH("P",L671)))</formula>
    </cfRule>
  </conditionalFormatting>
  <conditionalFormatting sqref="N671">
    <cfRule type="containsText" dxfId="6048" priority="5411" operator="containsText" text="L">
      <formula>NOT(ISERROR(SEARCH("L",N671)))</formula>
    </cfRule>
    <cfRule type="containsText" dxfId="6047" priority="5412" operator="containsText" text="A">
      <formula>NOT(ISERROR(SEARCH("A",N671)))</formula>
    </cfRule>
    <cfRule type="containsText" dxfId="6046" priority="5413" operator="containsText" text="P">
      <formula>NOT(ISERROR(SEARCH("P",N671)))</formula>
    </cfRule>
  </conditionalFormatting>
  <conditionalFormatting sqref="N672:N673">
    <cfRule type="containsText" dxfId="6045" priority="5387" operator="containsText" text="L">
      <formula>NOT(ISERROR(SEARCH("L",N672)))</formula>
    </cfRule>
    <cfRule type="containsText" dxfId="6044" priority="5388" operator="containsText" text="A">
      <formula>NOT(ISERROR(SEARCH("A",N672)))</formula>
    </cfRule>
    <cfRule type="containsText" dxfId="6043" priority="5389" operator="containsText" text="P">
      <formula>NOT(ISERROR(SEARCH("P",N672)))</formula>
    </cfRule>
  </conditionalFormatting>
  <conditionalFormatting sqref="L675">
    <cfRule type="containsText" dxfId="6042" priority="5405" operator="containsText" text="L">
      <formula>NOT(ISERROR(SEARCH("L",L675)))</formula>
    </cfRule>
    <cfRule type="containsText" dxfId="6041" priority="5406" operator="containsText" text="A">
      <formula>NOT(ISERROR(SEARCH("A",L675)))</formula>
    </cfRule>
    <cfRule type="containsText" dxfId="6040" priority="5407" operator="containsText" text="P">
      <formula>NOT(ISERROR(SEARCH("P",L675)))</formula>
    </cfRule>
  </conditionalFormatting>
  <conditionalFormatting sqref="L672:L674">
    <cfRule type="containsText" dxfId="6039" priority="5399" operator="containsText" text="L">
      <formula>NOT(ISERROR(SEARCH("L",L672)))</formula>
    </cfRule>
    <cfRule type="containsText" dxfId="6038" priority="5400" operator="containsText" text="A">
      <formula>NOT(ISERROR(SEARCH("A",L672)))</formula>
    </cfRule>
    <cfRule type="containsText" dxfId="6037" priority="5401" operator="containsText" text="P">
      <formula>NOT(ISERROR(SEARCH("P",L672)))</formula>
    </cfRule>
  </conditionalFormatting>
  <conditionalFormatting sqref="N670">
    <cfRule type="containsText" dxfId="6036" priority="5390" operator="containsText" text="L">
      <formula>NOT(ISERROR(SEARCH("L",N670)))</formula>
    </cfRule>
    <cfRule type="containsText" dxfId="6035" priority="5391" operator="containsText" text="A">
      <formula>NOT(ISERROR(SEARCH("A",N670)))</formula>
    </cfRule>
    <cfRule type="containsText" dxfId="6034" priority="5392" operator="containsText" text="P">
      <formula>NOT(ISERROR(SEARCH("P",N670)))</formula>
    </cfRule>
  </conditionalFormatting>
  <conditionalFormatting sqref="W717">
    <cfRule type="containsText" dxfId="6033" priority="5360" operator="containsText" text="L">
      <formula>NOT(ISERROR(SEARCH("L",W717)))</formula>
    </cfRule>
    <cfRule type="containsText" dxfId="6032" priority="5361" operator="containsText" text="A">
      <formula>NOT(ISERROR(SEARCH("A",W717)))</formula>
    </cfRule>
    <cfRule type="containsText" dxfId="6031" priority="5362" operator="containsText" text="P">
      <formula>NOT(ISERROR(SEARCH("P",W717)))</formula>
    </cfRule>
  </conditionalFormatting>
  <conditionalFormatting sqref="R713:R714">
    <cfRule type="containsText" dxfId="6030" priority="5339" operator="containsText" text="L">
      <formula>NOT(ISERROR(SEARCH("L",R713)))</formula>
    </cfRule>
    <cfRule type="containsText" dxfId="6029" priority="5340" operator="containsText" text="A">
      <formula>NOT(ISERROR(SEARCH("A",R713)))</formula>
    </cfRule>
    <cfRule type="containsText" dxfId="6028" priority="5341" operator="containsText" text="P">
      <formula>NOT(ISERROR(SEARCH("P",R713)))</formula>
    </cfRule>
  </conditionalFormatting>
  <conditionalFormatting sqref="Q674:Q676">
    <cfRule type="containsText" dxfId="6027" priority="5375" operator="containsText" text="L">
      <formula>NOT(ISERROR(SEARCH("L",Q674)))</formula>
    </cfRule>
    <cfRule type="containsText" dxfId="6026" priority="5376" operator="containsText" text="A">
      <formula>NOT(ISERROR(SEARCH("A",Q674)))</formula>
    </cfRule>
    <cfRule type="containsText" dxfId="6025" priority="5377" operator="containsText" text="P">
      <formula>NOT(ISERROR(SEARCH("P",Q674)))</formula>
    </cfRule>
  </conditionalFormatting>
  <conditionalFormatting sqref="X1109:X1110">
    <cfRule type="containsText" dxfId="6024" priority="5372" operator="containsText" text="L">
      <formula>NOT(ISERROR(SEARCH("L",X1109)))</formula>
    </cfRule>
    <cfRule type="containsText" dxfId="6023" priority="5373" operator="containsText" text="A">
      <formula>NOT(ISERROR(SEARCH("A",X1109)))</formula>
    </cfRule>
    <cfRule type="containsText" dxfId="6022" priority="5374" operator="containsText" text="P">
      <formula>NOT(ISERROR(SEARCH("P",X1109)))</formula>
    </cfRule>
  </conditionalFormatting>
  <conditionalFormatting sqref="K714">
    <cfRule type="containsText" dxfId="6021" priority="5369" operator="containsText" text="L">
      <formula>NOT(ISERROR(SEARCH("L",K714)))</formula>
    </cfRule>
    <cfRule type="containsText" dxfId="6020" priority="5370" operator="containsText" text="A">
      <formula>NOT(ISERROR(SEARCH("A",K714)))</formula>
    </cfRule>
    <cfRule type="containsText" dxfId="6019" priority="5371" operator="containsText" text="P">
      <formula>NOT(ISERROR(SEARCH("P",K714)))</formula>
    </cfRule>
  </conditionalFormatting>
  <conditionalFormatting sqref="K716:K717">
    <cfRule type="containsText" dxfId="6018" priority="5366" operator="containsText" text="L">
      <formula>NOT(ISERROR(SEARCH("L",K716)))</formula>
    </cfRule>
    <cfRule type="containsText" dxfId="6017" priority="5367" operator="containsText" text="A">
      <formula>NOT(ISERROR(SEARCH("A",K716)))</formula>
    </cfRule>
    <cfRule type="containsText" dxfId="6016" priority="5368" operator="containsText" text="P">
      <formula>NOT(ISERROR(SEARCH("P",K716)))</formula>
    </cfRule>
  </conditionalFormatting>
  <conditionalFormatting sqref="W715">
    <cfRule type="containsText" dxfId="6015" priority="5363" operator="containsText" text="L">
      <formula>NOT(ISERROR(SEARCH("L",W715)))</formula>
    </cfRule>
    <cfRule type="containsText" dxfId="6014" priority="5364" operator="containsText" text="A">
      <formula>NOT(ISERROR(SEARCH("A",W715)))</formula>
    </cfRule>
    <cfRule type="containsText" dxfId="6013" priority="5365" operator="containsText" text="P">
      <formula>NOT(ISERROR(SEARCH("P",W715)))</formula>
    </cfRule>
  </conditionalFormatting>
  <conditionalFormatting sqref="R716:R721">
    <cfRule type="containsText" dxfId="6012" priority="5336" operator="containsText" text="L">
      <formula>NOT(ISERROR(SEARCH("L",R716)))</formula>
    </cfRule>
    <cfRule type="containsText" dxfId="6011" priority="5337" operator="containsText" text="A">
      <formula>NOT(ISERROR(SEARCH("A",R716)))</formula>
    </cfRule>
    <cfRule type="containsText" dxfId="6010" priority="5338" operator="containsText" text="P">
      <formula>NOT(ISERROR(SEARCH("P",R716)))</formula>
    </cfRule>
  </conditionalFormatting>
  <conditionalFormatting sqref="P713:P714">
    <cfRule type="containsText" dxfId="6009" priority="5348" operator="containsText" text="L">
      <formula>NOT(ISERROR(SEARCH("L",P713)))</formula>
    </cfRule>
    <cfRule type="containsText" dxfId="6008" priority="5349" operator="containsText" text="A">
      <formula>NOT(ISERROR(SEARCH("A",P713)))</formula>
    </cfRule>
    <cfRule type="containsText" dxfId="6007" priority="5350" operator="containsText" text="P">
      <formula>NOT(ISERROR(SEARCH("P",P713)))</formula>
    </cfRule>
  </conditionalFormatting>
  <conditionalFormatting sqref="P716:P717">
    <cfRule type="containsText" dxfId="6006" priority="5345" operator="containsText" text="L">
      <formula>NOT(ISERROR(SEARCH("L",P716)))</formula>
    </cfRule>
    <cfRule type="containsText" dxfId="6005" priority="5346" operator="containsText" text="A">
      <formula>NOT(ISERROR(SEARCH("A",P716)))</formula>
    </cfRule>
    <cfRule type="containsText" dxfId="6004" priority="5347" operator="containsText" text="P">
      <formula>NOT(ISERROR(SEARCH("P",P716)))</formula>
    </cfRule>
  </conditionalFormatting>
  <conditionalFormatting sqref="P720:P721">
    <cfRule type="containsText" dxfId="6003" priority="5342" operator="containsText" text="L">
      <formula>NOT(ISERROR(SEARCH("L",P720)))</formula>
    </cfRule>
    <cfRule type="containsText" dxfId="6002" priority="5343" operator="containsText" text="A">
      <formula>NOT(ISERROR(SEARCH("A",P720)))</formula>
    </cfRule>
    <cfRule type="containsText" dxfId="6001" priority="5344" operator="containsText" text="P">
      <formula>NOT(ISERROR(SEARCH("P",P720)))</formula>
    </cfRule>
  </conditionalFormatting>
  <conditionalFormatting sqref="W716">
    <cfRule type="containsText" dxfId="6000" priority="5324" operator="containsText" text="L">
      <formula>NOT(ISERROR(SEARCH("L",W716)))</formula>
    </cfRule>
    <cfRule type="containsText" dxfId="5999" priority="5325" operator="containsText" text="A">
      <formula>NOT(ISERROR(SEARCH("A",W716)))</formula>
    </cfRule>
    <cfRule type="containsText" dxfId="5998" priority="5326" operator="containsText" text="P">
      <formula>NOT(ISERROR(SEARCH("P",W716)))</formula>
    </cfRule>
  </conditionalFormatting>
  <conditionalFormatting sqref="W718:W721">
    <cfRule type="containsText" dxfId="5997" priority="5321" operator="containsText" text="L">
      <formula>NOT(ISERROR(SEARCH("L",W718)))</formula>
    </cfRule>
    <cfRule type="containsText" dxfId="5996" priority="5322" operator="containsText" text="A">
      <formula>NOT(ISERROR(SEARCH("A",W718)))</formula>
    </cfRule>
    <cfRule type="containsText" dxfId="5995" priority="5323" operator="containsText" text="P">
      <formula>NOT(ISERROR(SEARCH("P",W718)))</formula>
    </cfRule>
  </conditionalFormatting>
  <conditionalFormatting sqref="W713:W714">
    <cfRule type="containsText" dxfId="5994" priority="5327" operator="containsText" text="L">
      <formula>NOT(ISERROR(SEARCH("L",W713)))</formula>
    </cfRule>
    <cfRule type="containsText" dxfId="5993" priority="5328" operator="containsText" text="A">
      <formula>NOT(ISERROR(SEARCH("A",W713)))</formula>
    </cfRule>
    <cfRule type="containsText" dxfId="5992" priority="5329" operator="containsText" text="P">
      <formula>NOT(ISERROR(SEARCH("P",W713)))</formula>
    </cfRule>
  </conditionalFormatting>
  <conditionalFormatting sqref="Y713">
    <cfRule type="containsText" dxfId="5991" priority="5318" operator="containsText" text="L">
      <formula>NOT(ISERROR(SEARCH("L",Y713)))</formula>
    </cfRule>
    <cfRule type="containsText" dxfId="5990" priority="5319" operator="containsText" text="A">
      <formula>NOT(ISERROR(SEARCH("A",Y713)))</formula>
    </cfRule>
    <cfRule type="containsText" dxfId="5989" priority="5320" operator="containsText" text="P">
      <formula>NOT(ISERROR(SEARCH("P",Y713)))</formula>
    </cfRule>
  </conditionalFormatting>
  <conditionalFormatting sqref="Y718:Y721">
    <cfRule type="containsText" dxfId="5988" priority="5315" operator="containsText" text="L">
      <formula>NOT(ISERROR(SEARCH("L",Y718)))</formula>
    </cfRule>
    <cfRule type="containsText" dxfId="5987" priority="5316" operator="containsText" text="A">
      <formula>NOT(ISERROR(SEARCH("A",Y718)))</formula>
    </cfRule>
    <cfRule type="containsText" dxfId="5986" priority="5317" operator="containsText" text="P">
      <formula>NOT(ISERROR(SEARCH("P",Y718)))</formula>
    </cfRule>
  </conditionalFormatting>
  <conditionalFormatting sqref="K768:K772">
    <cfRule type="containsText" dxfId="5985" priority="5288" operator="containsText" text="L">
      <formula>NOT(ISERROR(SEARCH("L",K768)))</formula>
    </cfRule>
    <cfRule type="containsText" dxfId="5984" priority="5289" operator="containsText" text="A">
      <formula>NOT(ISERROR(SEARCH("A",K768)))</formula>
    </cfRule>
    <cfRule type="containsText" dxfId="5983" priority="5290" operator="containsText" text="P">
      <formula>NOT(ISERROR(SEARCH("P",K768)))</formula>
    </cfRule>
  </conditionalFormatting>
  <conditionalFormatting sqref="M767:M782">
    <cfRule type="containsText" dxfId="5982" priority="5285" operator="containsText" text="L">
      <formula>NOT(ISERROR(SEARCH("L",M767)))</formula>
    </cfRule>
    <cfRule type="containsText" dxfId="5981" priority="5286" operator="containsText" text="A">
      <formula>NOT(ISERROR(SEARCH("A",M767)))</formula>
    </cfRule>
    <cfRule type="containsText" dxfId="5980" priority="5287" operator="containsText" text="P">
      <formula>NOT(ISERROR(SEARCH("P",M767)))</formula>
    </cfRule>
  </conditionalFormatting>
  <conditionalFormatting sqref="K830:K831">
    <cfRule type="containsText" dxfId="5979" priority="5306" operator="containsText" text="L">
      <formula>NOT(ISERROR(SEARCH("L",K830)))</formula>
    </cfRule>
    <cfRule type="containsText" dxfId="5978" priority="5307" operator="containsText" text="A">
      <formula>NOT(ISERROR(SEARCH("A",K830)))</formula>
    </cfRule>
    <cfRule type="containsText" dxfId="5977" priority="5308" operator="containsText" text="P">
      <formula>NOT(ISERROR(SEARCH("P",K830)))</formula>
    </cfRule>
  </conditionalFormatting>
  <conditionalFormatting sqref="W699:W700">
    <cfRule type="containsText" dxfId="5976" priority="5300" operator="containsText" text="L">
      <formula>NOT(ISERROR(SEARCH("L",W699)))</formula>
    </cfRule>
    <cfRule type="containsText" dxfId="5975" priority="5301" operator="containsText" text="A">
      <formula>NOT(ISERROR(SEARCH("A",W699)))</formula>
    </cfRule>
    <cfRule type="containsText" dxfId="5974" priority="5302" operator="containsText" text="P">
      <formula>NOT(ISERROR(SEARCH("P",W699)))</formula>
    </cfRule>
  </conditionalFormatting>
  <conditionalFormatting sqref="W699:W700">
    <cfRule type="containsText" dxfId="5973" priority="5297" operator="containsText" text="L">
      <formula>NOT(ISERROR(SEARCH("L",W699)))</formula>
    </cfRule>
    <cfRule type="containsText" dxfId="5972" priority="5298" operator="containsText" text="A">
      <formula>NOT(ISERROR(SEARCH("A",W699)))</formula>
    </cfRule>
    <cfRule type="containsText" dxfId="5971" priority="5299" operator="containsText" text="P">
      <formula>NOT(ISERROR(SEARCH("P",W699)))</formula>
    </cfRule>
  </conditionalFormatting>
  <conditionalFormatting sqref="W830:W831">
    <cfRule type="containsText" dxfId="5970" priority="5294" operator="containsText" text="L">
      <formula>NOT(ISERROR(SEARCH("L",W830)))</formula>
    </cfRule>
    <cfRule type="containsText" dxfId="5969" priority="5295" operator="containsText" text="A">
      <formula>NOT(ISERROR(SEARCH("A",W830)))</formula>
    </cfRule>
    <cfRule type="containsText" dxfId="5968" priority="5296" operator="containsText" text="P">
      <formula>NOT(ISERROR(SEARCH("P",W830)))</formula>
    </cfRule>
  </conditionalFormatting>
  <conditionalFormatting sqref="W830:W831">
    <cfRule type="containsText" dxfId="5967" priority="5291" operator="containsText" text="L">
      <formula>NOT(ISERROR(SEARCH("L",W830)))</formula>
    </cfRule>
    <cfRule type="containsText" dxfId="5966" priority="5292" operator="containsText" text="A">
      <formula>NOT(ISERROR(SEARCH("A",W830)))</formula>
    </cfRule>
    <cfRule type="containsText" dxfId="5965" priority="5293" operator="containsText" text="P">
      <formula>NOT(ISERROR(SEARCH("P",W830)))</formula>
    </cfRule>
  </conditionalFormatting>
  <conditionalFormatting sqref="W767:W774">
    <cfRule type="containsText" dxfId="5964" priority="5282" operator="containsText" text="L">
      <formula>NOT(ISERROR(SEARCH("L",W767)))</formula>
    </cfRule>
    <cfRule type="containsText" dxfId="5963" priority="5283" operator="containsText" text="A">
      <formula>NOT(ISERROR(SEARCH("A",W767)))</formula>
    </cfRule>
    <cfRule type="containsText" dxfId="5962" priority="5284" operator="containsText" text="P">
      <formula>NOT(ISERROR(SEARCH("P",W767)))</formula>
    </cfRule>
  </conditionalFormatting>
  <conditionalFormatting sqref="Y767:Y771">
    <cfRule type="containsText" dxfId="5961" priority="5279" operator="containsText" text="L">
      <formula>NOT(ISERROR(SEARCH("L",Y767)))</formula>
    </cfRule>
    <cfRule type="containsText" dxfId="5960" priority="5280" operator="containsText" text="A">
      <formula>NOT(ISERROR(SEARCH("A",Y767)))</formula>
    </cfRule>
    <cfRule type="containsText" dxfId="5959" priority="5281" operator="containsText" text="P">
      <formula>NOT(ISERROR(SEARCH("P",Y767)))</formula>
    </cfRule>
  </conditionalFormatting>
  <conditionalFormatting sqref="AA772:AA782">
    <cfRule type="containsText" dxfId="5958" priority="5276" operator="containsText" text="L">
      <formula>NOT(ISERROR(SEARCH("L",AA772)))</formula>
    </cfRule>
    <cfRule type="containsText" dxfId="5957" priority="5277" operator="containsText" text="A">
      <formula>NOT(ISERROR(SEARCH("A",AA772)))</formula>
    </cfRule>
    <cfRule type="containsText" dxfId="5956" priority="5278" operator="containsText" text="P">
      <formula>NOT(ISERROR(SEARCH("P",AA772)))</formula>
    </cfRule>
  </conditionalFormatting>
  <conditionalFormatting sqref="P546:P551">
    <cfRule type="containsText" dxfId="5955" priority="5259" operator="containsText" text="L">
      <formula>NOT(ISERROR(SEARCH("L",P546)))</formula>
    </cfRule>
    <cfRule type="containsText" dxfId="5954" priority="5260" operator="containsText" text="A">
      <formula>NOT(ISERROR(SEARCH("A",P546)))</formula>
    </cfRule>
    <cfRule type="containsText" dxfId="5953" priority="5261" operator="containsText" text="P">
      <formula>NOT(ISERROR(SEARCH("P",P546)))</formula>
    </cfRule>
  </conditionalFormatting>
  <conditionalFormatting sqref="R546:R552">
    <cfRule type="containsText" dxfId="5952" priority="5256" operator="containsText" text="L">
      <formula>NOT(ISERROR(SEARCH("L",R546)))</formula>
    </cfRule>
    <cfRule type="containsText" dxfId="5951" priority="5257" operator="containsText" text="A">
      <formula>NOT(ISERROR(SEARCH("A",R546)))</formula>
    </cfRule>
    <cfRule type="containsText" dxfId="5950" priority="5258" operator="containsText" text="P">
      <formula>NOT(ISERROR(SEARCH("P",R546)))</formula>
    </cfRule>
  </conditionalFormatting>
  <conditionalFormatting sqref="K586:K598">
    <cfRule type="containsText" dxfId="5949" priority="5217" operator="containsText" text="L">
      <formula>NOT(ISERROR(SEARCH("L",K586)))</formula>
    </cfRule>
    <cfRule type="containsText" dxfId="5948" priority="5218" operator="containsText" text="A">
      <formula>NOT(ISERROR(SEARCH("A",K586)))</formula>
    </cfRule>
    <cfRule type="containsText" dxfId="5947" priority="5219" operator="containsText" text="P">
      <formula>NOT(ISERROR(SEARCH("P",K586)))</formula>
    </cfRule>
  </conditionalFormatting>
  <conditionalFormatting sqref="P586:P592">
    <cfRule type="containsText" dxfId="5946" priority="5211" operator="containsText" text="L">
      <formula>NOT(ISERROR(SEARCH("L",P586)))</formula>
    </cfRule>
    <cfRule type="containsText" dxfId="5945" priority="5212" operator="containsText" text="A">
      <formula>NOT(ISERROR(SEARCH("A",P586)))</formula>
    </cfRule>
    <cfRule type="containsText" dxfId="5944" priority="5213" operator="containsText" text="P">
      <formula>NOT(ISERROR(SEARCH("P",P586)))</formula>
    </cfRule>
  </conditionalFormatting>
  <conditionalFormatting sqref="R586:R592">
    <cfRule type="containsText" dxfId="5943" priority="5208" operator="containsText" text="L">
      <formula>NOT(ISERROR(SEARCH("L",R586)))</formula>
    </cfRule>
    <cfRule type="containsText" dxfId="5942" priority="5209" operator="containsText" text="A">
      <formula>NOT(ISERROR(SEARCH("A",R586)))</formula>
    </cfRule>
    <cfRule type="containsText" dxfId="5941" priority="5210" operator="containsText" text="P">
      <formula>NOT(ISERROR(SEARCH("P",R586)))</formula>
    </cfRule>
  </conditionalFormatting>
  <conditionalFormatting sqref="T576:T584">
    <cfRule type="containsText" dxfId="5940" priority="5205" operator="containsText" text="L">
      <formula>NOT(ISERROR(SEARCH("L",T576)))</formula>
    </cfRule>
    <cfRule type="containsText" dxfId="5939" priority="5206" operator="containsText" text="A">
      <formula>NOT(ISERROR(SEARCH("A",T576)))</formula>
    </cfRule>
    <cfRule type="containsText" dxfId="5938" priority="5207" operator="containsText" text="P">
      <formula>NOT(ISERROR(SEARCH("P",T576)))</formula>
    </cfRule>
  </conditionalFormatting>
  <conditionalFormatting sqref="W586:W592">
    <cfRule type="containsText" dxfId="5937" priority="5202" operator="containsText" text="L">
      <formula>NOT(ISERROR(SEARCH("L",W586)))</formula>
    </cfRule>
    <cfRule type="containsText" dxfId="5936" priority="5203" operator="containsText" text="A">
      <formula>NOT(ISERROR(SEARCH("A",W586)))</formula>
    </cfRule>
    <cfRule type="containsText" dxfId="5935" priority="5204" operator="containsText" text="P">
      <formula>NOT(ISERROR(SEARCH("P",W586)))</formula>
    </cfRule>
  </conditionalFormatting>
  <conditionalFormatting sqref="Y586:Y592">
    <cfRule type="containsText" dxfId="5934" priority="5199" operator="containsText" text="L">
      <formula>NOT(ISERROR(SEARCH("L",Y586)))</formula>
    </cfRule>
    <cfRule type="containsText" dxfId="5933" priority="5200" operator="containsText" text="A">
      <formula>NOT(ISERROR(SEARCH("A",Y586)))</formula>
    </cfRule>
    <cfRule type="containsText" dxfId="5932" priority="5201" operator="containsText" text="P">
      <formula>NOT(ISERROR(SEARCH("P",Y586)))</formula>
    </cfRule>
  </conditionalFormatting>
  <conditionalFormatting sqref="AA586 AA576:AA584 AA588:AA590">
    <cfRule type="containsText" dxfId="5931" priority="5196" operator="containsText" text="L">
      <formula>NOT(ISERROR(SEARCH("L",AA576)))</formula>
    </cfRule>
    <cfRule type="containsText" dxfId="5930" priority="5197" operator="containsText" text="A">
      <formula>NOT(ISERROR(SEARCH("A",AA576)))</formula>
    </cfRule>
    <cfRule type="containsText" dxfId="5929" priority="5198" operator="containsText" text="P">
      <formula>NOT(ISERROR(SEARCH("P",AA576)))</formula>
    </cfRule>
  </conditionalFormatting>
  <conditionalFormatting sqref="P639:P643">
    <cfRule type="containsText" dxfId="5928" priority="5175" operator="containsText" text="L">
      <formula>NOT(ISERROR(SEARCH("L",P639)))</formula>
    </cfRule>
    <cfRule type="containsText" dxfId="5927" priority="5176" operator="containsText" text="A">
      <formula>NOT(ISERROR(SEARCH("A",P639)))</formula>
    </cfRule>
    <cfRule type="containsText" dxfId="5926" priority="5177" operator="containsText" text="P">
      <formula>NOT(ISERROR(SEARCH("P",P639)))</formula>
    </cfRule>
  </conditionalFormatting>
  <conditionalFormatting sqref="R639:R643">
    <cfRule type="containsText" dxfId="5925" priority="5172" operator="containsText" text="L">
      <formula>NOT(ISERROR(SEARCH("L",R639)))</formula>
    </cfRule>
    <cfRule type="containsText" dxfId="5924" priority="5173" operator="containsText" text="A">
      <formula>NOT(ISERROR(SEARCH("A",R639)))</formula>
    </cfRule>
    <cfRule type="containsText" dxfId="5923" priority="5174" operator="containsText" text="P">
      <formula>NOT(ISERROR(SEARCH("P",R639)))</formula>
    </cfRule>
  </conditionalFormatting>
  <conditionalFormatting sqref="P593:P598">
    <cfRule type="containsText" dxfId="5922" priority="5151" operator="containsText" text="L">
      <formula>NOT(ISERROR(SEARCH("L",P593)))</formula>
    </cfRule>
    <cfRule type="containsText" dxfId="5921" priority="5152" operator="containsText" text="A">
      <formula>NOT(ISERROR(SEARCH("A",P593)))</formula>
    </cfRule>
    <cfRule type="containsText" dxfId="5920" priority="5153" operator="containsText" text="P">
      <formula>NOT(ISERROR(SEARCH("P",P593)))</formula>
    </cfRule>
  </conditionalFormatting>
  <conditionalFormatting sqref="R593:R598">
    <cfRule type="containsText" dxfId="5919" priority="5148" operator="containsText" text="L">
      <formula>NOT(ISERROR(SEARCH("L",R593)))</formula>
    </cfRule>
    <cfRule type="containsText" dxfId="5918" priority="5149" operator="containsText" text="A">
      <formula>NOT(ISERROR(SEARCH("A",R593)))</formula>
    </cfRule>
    <cfRule type="containsText" dxfId="5917" priority="5150" operator="containsText" text="P">
      <formula>NOT(ISERROR(SEARCH("P",R593)))</formula>
    </cfRule>
  </conditionalFormatting>
  <conditionalFormatting sqref="W593:W598">
    <cfRule type="containsText" dxfId="5916" priority="5142" operator="containsText" text="L">
      <formula>NOT(ISERROR(SEARCH("L",W593)))</formula>
    </cfRule>
    <cfRule type="containsText" dxfId="5915" priority="5143" operator="containsText" text="A">
      <formula>NOT(ISERROR(SEARCH("A",W593)))</formula>
    </cfRule>
    <cfRule type="containsText" dxfId="5914" priority="5144" operator="containsText" text="P">
      <formula>NOT(ISERROR(SEARCH("P",W593)))</formula>
    </cfRule>
  </conditionalFormatting>
  <conditionalFormatting sqref="Y593:Y598">
    <cfRule type="containsText" dxfId="5913" priority="5139" operator="containsText" text="L">
      <formula>NOT(ISERROR(SEARCH("L",Y593)))</formula>
    </cfRule>
    <cfRule type="containsText" dxfId="5912" priority="5140" operator="containsText" text="A">
      <formula>NOT(ISERROR(SEARCH("A",Y593)))</formula>
    </cfRule>
    <cfRule type="containsText" dxfId="5911" priority="5141" operator="containsText" text="P">
      <formula>NOT(ISERROR(SEARCH("P",Y593)))</formula>
    </cfRule>
  </conditionalFormatting>
  <conditionalFormatting sqref="AA593">
    <cfRule type="containsText" dxfId="5910" priority="5136" operator="containsText" text="L">
      <formula>NOT(ISERROR(SEARCH("L",AA593)))</formula>
    </cfRule>
    <cfRule type="containsText" dxfId="5909" priority="5137" operator="containsText" text="A">
      <formula>NOT(ISERROR(SEARCH("A",AA593)))</formula>
    </cfRule>
    <cfRule type="containsText" dxfId="5908" priority="5138" operator="containsText" text="P">
      <formula>NOT(ISERROR(SEARCH("P",AA593)))</formula>
    </cfRule>
  </conditionalFormatting>
  <conditionalFormatting sqref="N752 N763:N766">
    <cfRule type="containsText" dxfId="5907" priority="5124" operator="containsText" text="L">
      <formula>NOT(ISERROR(SEARCH("L",N752)))</formula>
    </cfRule>
    <cfRule type="containsText" dxfId="5906" priority="5125" operator="containsText" text="A">
      <formula>NOT(ISERROR(SEARCH("A",N752)))</formula>
    </cfRule>
    <cfRule type="containsText" dxfId="5905" priority="5126" operator="containsText" text="P">
      <formula>NOT(ISERROR(SEARCH("P",N752)))</formula>
    </cfRule>
  </conditionalFormatting>
  <conditionalFormatting sqref="N722:N729">
    <cfRule type="containsText" dxfId="5904" priority="5118" operator="containsText" text="L">
      <formula>NOT(ISERROR(SEARCH("L",N722)))</formula>
    </cfRule>
    <cfRule type="containsText" dxfId="5903" priority="5119" operator="containsText" text="A">
      <formula>NOT(ISERROR(SEARCH("A",N722)))</formula>
    </cfRule>
    <cfRule type="containsText" dxfId="5902" priority="5120" operator="containsText" text="P">
      <formula>NOT(ISERROR(SEARCH("P",N722)))</formula>
    </cfRule>
  </conditionalFormatting>
  <conditionalFormatting sqref="N707:N711 N701:N705">
    <cfRule type="containsText" dxfId="5901" priority="5112" operator="containsText" text="L">
      <formula>NOT(ISERROR(SEARCH("L",N701)))</formula>
    </cfRule>
    <cfRule type="containsText" dxfId="5900" priority="5113" operator="containsText" text="A">
      <formula>NOT(ISERROR(SEARCH("A",N701)))</formula>
    </cfRule>
    <cfRule type="containsText" dxfId="5899" priority="5114" operator="containsText" text="P">
      <formula>NOT(ISERROR(SEARCH("P",N701)))</formula>
    </cfRule>
  </conditionalFormatting>
  <conditionalFormatting sqref="X986:X987 X998">
    <cfRule type="containsText" dxfId="5898" priority="5073" operator="containsText" text="L">
      <formula>NOT(ISERROR(SEARCH("L",X986)))</formula>
    </cfRule>
    <cfRule type="containsText" dxfId="5897" priority="5074" operator="containsText" text="A">
      <formula>NOT(ISERROR(SEARCH("A",X986)))</formula>
    </cfRule>
    <cfRule type="containsText" dxfId="5896" priority="5075" operator="containsText" text="P">
      <formula>NOT(ISERROR(SEARCH("P",X986)))</formula>
    </cfRule>
  </conditionalFormatting>
  <conditionalFormatting sqref="AB987:AB1003">
    <cfRule type="containsText" dxfId="5895" priority="5070" operator="containsText" text="L">
      <formula>NOT(ISERROR(SEARCH("L",AB987)))</formula>
    </cfRule>
    <cfRule type="containsText" dxfId="5894" priority="5071" operator="containsText" text="A">
      <formula>NOT(ISERROR(SEARCH("A",AB987)))</formula>
    </cfRule>
    <cfRule type="containsText" dxfId="5893" priority="5072" operator="containsText" text="P">
      <formula>NOT(ISERROR(SEARCH("P",AB987)))</formula>
    </cfRule>
  </conditionalFormatting>
  <conditionalFormatting sqref="Q677:Q682">
    <cfRule type="containsText" dxfId="5892" priority="5064" operator="containsText" text="L">
      <formula>NOT(ISERROR(SEARCH("L",Q677)))</formula>
    </cfRule>
    <cfRule type="containsText" dxfId="5891" priority="5065" operator="containsText" text="A">
      <formula>NOT(ISERROR(SEARCH("A",Q677)))</formula>
    </cfRule>
    <cfRule type="containsText" dxfId="5890" priority="5066" operator="containsText" text="P">
      <formula>NOT(ISERROR(SEARCH("P",Q677)))</formula>
    </cfRule>
  </conditionalFormatting>
  <conditionalFormatting sqref="L902">
    <cfRule type="containsText" dxfId="5889" priority="5061" operator="containsText" text="L">
      <formula>NOT(ISERROR(SEARCH("L",L902)))</formula>
    </cfRule>
    <cfRule type="containsText" dxfId="5888" priority="5062" operator="containsText" text="A">
      <formula>NOT(ISERROR(SEARCH("A",L902)))</formula>
    </cfRule>
    <cfRule type="containsText" dxfId="5887" priority="5063" operator="containsText" text="P">
      <formula>NOT(ISERROR(SEARCH("P",L902)))</formula>
    </cfRule>
  </conditionalFormatting>
  <conditionalFormatting sqref="N986:N1003">
    <cfRule type="containsText" dxfId="5886" priority="5079" operator="containsText" text="L">
      <formula>NOT(ISERROR(SEARCH("L",N986)))</formula>
    </cfRule>
    <cfRule type="containsText" dxfId="5885" priority="5080" operator="containsText" text="A">
      <formula>NOT(ISERROR(SEARCH("A",N986)))</formula>
    </cfRule>
    <cfRule type="containsText" dxfId="5884" priority="5081" operator="containsText" text="P">
      <formula>NOT(ISERROR(SEARCH("P",N986)))</formula>
    </cfRule>
  </conditionalFormatting>
  <conditionalFormatting sqref="Q986:Q987">
    <cfRule type="containsText" dxfId="5883" priority="5076" operator="containsText" text="L">
      <formula>NOT(ISERROR(SEARCH("L",Q986)))</formula>
    </cfRule>
    <cfRule type="containsText" dxfId="5882" priority="5077" operator="containsText" text="A">
      <formula>NOT(ISERROR(SEARCH("A",Q986)))</formula>
    </cfRule>
    <cfRule type="containsText" dxfId="5881" priority="5078" operator="containsText" text="P">
      <formula>NOT(ISERROR(SEARCH("P",Q986)))</formula>
    </cfRule>
  </conditionalFormatting>
  <conditionalFormatting sqref="Q902">
    <cfRule type="containsText" dxfId="5880" priority="5040" operator="containsText" text="L">
      <formula>NOT(ISERROR(SEARCH("L",Q902)))</formula>
    </cfRule>
    <cfRule type="containsText" dxfId="5879" priority="5041" operator="containsText" text="A">
      <formula>NOT(ISERROR(SEARCH("A",Q902)))</formula>
    </cfRule>
    <cfRule type="containsText" dxfId="5878" priority="5042" operator="containsText" text="P">
      <formula>NOT(ISERROR(SEARCH("P",Q902)))</formula>
    </cfRule>
  </conditionalFormatting>
  <conditionalFormatting sqref="Q745">
    <cfRule type="containsText" dxfId="5877" priority="5046" operator="containsText" text="L">
      <formula>NOT(ISERROR(SEARCH("L",Q745)))</formula>
    </cfRule>
    <cfRule type="containsText" dxfId="5876" priority="5047" operator="containsText" text="A">
      <formula>NOT(ISERROR(SEARCH("A",Q745)))</formula>
    </cfRule>
    <cfRule type="containsText" dxfId="5875" priority="5048" operator="containsText" text="P">
      <formula>NOT(ISERROR(SEARCH("P",Q745)))</formula>
    </cfRule>
  </conditionalFormatting>
  <conditionalFormatting sqref="Q748">
    <cfRule type="containsText" dxfId="5874" priority="5043" operator="containsText" text="L">
      <formula>NOT(ISERROR(SEARCH("L",Q748)))</formula>
    </cfRule>
    <cfRule type="containsText" dxfId="5873" priority="5044" operator="containsText" text="A">
      <formula>NOT(ISERROR(SEARCH("A",Q748)))</formula>
    </cfRule>
    <cfRule type="containsText" dxfId="5872" priority="5045" operator="containsText" text="P">
      <formula>NOT(ISERROR(SEARCH("P",Q748)))</formula>
    </cfRule>
  </conditionalFormatting>
  <conditionalFormatting sqref="Q1106">
    <cfRule type="containsText" dxfId="5871" priority="5037" operator="containsText" text="L">
      <formula>NOT(ISERROR(SEARCH("L",Q1106)))</formula>
    </cfRule>
    <cfRule type="containsText" dxfId="5870" priority="5038" operator="containsText" text="A">
      <formula>NOT(ISERROR(SEARCH("A",Q1106)))</formula>
    </cfRule>
    <cfRule type="containsText" dxfId="5869" priority="5039" operator="containsText" text="P">
      <formula>NOT(ISERROR(SEARCH("P",Q1106)))</formula>
    </cfRule>
  </conditionalFormatting>
  <conditionalFormatting sqref="L740:L743">
    <cfRule type="containsText" dxfId="5868" priority="5034" operator="containsText" text="L">
      <formula>NOT(ISERROR(SEARCH("L",L740)))</formula>
    </cfRule>
    <cfRule type="containsText" dxfId="5867" priority="5035" operator="containsText" text="A">
      <formula>NOT(ISERROR(SEARCH("A",L740)))</formula>
    </cfRule>
    <cfRule type="containsText" dxfId="5866" priority="5036" operator="containsText" text="P">
      <formula>NOT(ISERROR(SEARCH("P",L740)))</formula>
    </cfRule>
  </conditionalFormatting>
  <conditionalFormatting sqref="Q749:Q750">
    <cfRule type="containsText" dxfId="5865" priority="5022" operator="containsText" text="L">
      <formula>NOT(ISERROR(SEARCH("L",Q749)))</formula>
    </cfRule>
    <cfRule type="containsText" dxfId="5864" priority="5023" operator="containsText" text="A">
      <formula>NOT(ISERROR(SEARCH("A",Q749)))</formula>
    </cfRule>
    <cfRule type="containsText" dxfId="5863" priority="5024" operator="containsText" text="P">
      <formula>NOT(ISERROR(SEARCH("P",Q749)))</formula>
    </cfRule>
  </conditionalFormatting>
  <conditionalFormatting sqref="Q746:Q747">
    <cfRule type="containsText" dxfId="5862" priority="5019" operator="containsText" text="L">
      <formula>NOT(ISERROR(SEARCH("L",Q746)))</formula>
    </cfRule>
    <cfRule type="containsText" dxfId="5861" priority="5020" operator="containsText" text="A">
      <formula>NOT(ISERROR(SEARCH("A",Q746)))</formula>
    </cfRule>
    <cfRule type="containsText" dxfId="5860" priority="5021" operator="containsText" text="P">
      <formula>NOT(ISERROR(SEARCH("P",Q746)))</formula>
    </cfRule>
  </conditionalFormatting>
  <conditionalFormatting sqref="W474">
    <cfRule type="containsText" dxfId="5859" priority="4998" operator="containsText" text="L">
      <formula>NOT(ISERROR(SEARCH("L",W474)))</formula>
    </cfRule>
    <cfRule type="containsText" dxfId="5858" priority="4999" operator="containsText" text="A">
      <formula>NOT(ISERROR(SEARCH("A",W474)))</formula>
    </cfRule>
    <cfRule type="containsText" dxfId="5857" priority="5000" operator="containsText" text="P">
      <formula>NOT(ISERROR(SEARCH("P",W474)))</formula>
    </cfRule>
  </conditionalFormatting>
  <conditionalFormatting sqref="W476:W479 W428:W431 W434:W439 W442 W481:W482">
    <cfRule type="containsText" dxfId="5856" priority="5013" operator="containsText" text="L">
      <formula>NOT(ISERROR(SEARCH("L",W428)))</formula>
    </cfRule>
    <cfRule type="containsText" dxfId="5855" priority="5014" operator="containsText" text="A">
      <formula>NOT(ISERROR(SEARCH("A",W428)))</formula>
    </cfRule>
    <cfRule type="containsText" dxfId="5854" priority="5015" operator="containsText" text="P">
      <formula>NOT(ISERROR(SEARCH("P",W428)))</formula>
    </cfRule>
  </conditionalFormatting>
  <conditionalFormatting sqref="W440:W441">
    <cfRule type="containsText" dxfId="5853" priority="5007" operator="containsText" text="L">
      <formula>NOT(ISERROR(SEARCH("L",W440)))</formula>
    </cfRule>
    <cfRule type="containsText" dxfId="5852" priority="5008" operator="containsText" text="A">
      <formula>NOT(ISERROR(SEARCH("A",W440)))</formula>
    </cfRule>
    <cfRule type="containsText" dxfId="5851" priority="5009" operator="containsText" text="P">
      <formula>NOT(ISERROR(SEARCH("P",W440)))</formula>
    </cfRule>
  </conditionalFormatting>
  <conditionalFormatting sqref="W480">
    <cfRule type="containsText" dxfId="5850" priority="4995" operator="containsText" text="L">
      <formula>NOT(ISERROR(SEARCH("L",W480)))</formula>
    </cfRule>
    <cfRule type="containsText" dxfId="5849" priority="4996" operator="containsText" text="A">
      <formula>NOT(ISERROR(SEARCH("A",W480)))</formula>
    </cfRule>
    <cfRule type="containsText" dxfId="5848" priority="4997" operator="containsText" text="P">
      <formula>NOT(ISERROR(SEARCH("P",W480)))</formula>
    </cfRule>
  </conditionalFormatting>
  <conditionalFormatting sqref="W940">
    <cfRule type="containsText" dxfId="5847" priority="4992" operator="containsText" text="L">
      <formula>NOT(ISERROR(SEARCH("L",W940)))</formula>
    </cfRule>
    <cfRule type="containsText" dxfId="5846" priority="4993" operator="containsText" text="A">
      <formula>NOT(ISERROR(SEARCH("A",W940)))</formula>
    </cfRule>
    <cfRule type="containsText" dxfId="5845" priority="4994" operator="containsText" text="P">
      <formula>NOT(ISERROR(SEARCH("P",W940)))</formula>
    </cfRule>
  </conditionalFormatting>
  <conditionalFormatting sqref="N1167:N1183">
    <cfRule type="containsText" dxfId="5844" priority="4983" operator="containsText" text="L">
      <formula>NOT(ISERROR(SEARCH("L",N1167)))</formula>
    </cfRule>
    <cfRule type="containsText" dxfId="5843" priority="4984" operator="containsText" text="A">
      <formula>NOT(ISERROR(SEARCH("A",N1167)))</formula>
    </cfRule>
    <cfRule type="containsText" dxfId="5842" priority="4985" operator="containsText" text="P">
      <formula>NOT(ISERROR(SEARCH("P",N1167)))</formula>
    </cfRule>
  </conditionalFormatting>
  <conditionalFormatting sqref="W1184:W1187">
    <cfRule type="containsText" dxfId="5841" priority="4956" operator="containsText" text="L">
      <formula>NOT(ISERROR(SEARCH("L",W1184)))</formula>
    </cfRule>
    <cfRule type="containsText" dxfId="5840" priority="4957" operator="containsText" text="A">
      <formula>NOT(ISERROR(SEARCH("A",W1184)))</formula>
    </cfRule>
    <cfRule type="containsText" dxfId="5839" priority="4958" operator="containsText" text="P">
      <formula>NOT(ISERROR(SEARCH("P",W1184)))</formula>
    </cfRule>
  </conditionalFormatting>
  <conditionalFormatting sqref="AD1092:AD1094 AD475">
    <cfRule type="containsText" dxfId="5838" priority="4953" operator="containsText" text="L">
      <formula>NOT(ISERROR(SEARCH("L",AD475)))</formula>
    </cfRule>
    <cfRule type="containsText" dxfId="5837" priority="4954" operator="containsText" text="A">
      <formula>NOT(ISERROR(SEARCH("A",AD475)))</formula>
    </cfRule>
    <cfRule type="containsText" dxfId="5836" priority="4955" operator="containsText" text="P">
      <formula>NOT(ISERROR(SEARCH("P",AD475)))</formula>
    </cfRule>
  </conditionalFormatting>
  <conditionalFormatting sqref="AD1080:AD1091">
    <cfRule type="containsText" dxfId="5835" priority="4950" operator="containsText" text="L">
      <formula>NOT(ISERROR(SEARCH("L",AD1080)))</formula>
    </cfRule>
    <cfRule type="containsText" dxfId="5834" priority="4951" operator="containsText" text="A">
      <formula>NOT(ISERROR(SEARCH("A",AD1080)))</formula>
    </cfRule>
    <cfRule type="containsText" dxfId="5833" priority="4952" operator="containsText" text="P">
      <formula>NOT(ISERROR(SEARCH("P",AD1080)))</formula>
    </cfRule>
  </conditionalFormatting>
  <conditionalFormatting sqref="W1198:W1202">
    <cfRule type="containsText" dxfId="5832" priority="4947" operator="containsText" text="L">
      <formula>NOT(ISERROR(SEARCH("L",W1198)))</formula>
    </cfRule>
    <cfRule type="containsText" dxfId="5831" priority="4948" operator="containsText" text="A">
      <formula>NOT(ISERROR(SEARCH("A",W1198)))</formula>
    </cfRule>
    <cfRule type="containsText" dxfId="5830" priority="4949" operator="containsText" text="P">
      <formula>NOT(ISERROR(SEARCH("P",W1198)))</formula>
    </cfRule>
  </conditionalFormatting>
  <conditionalFormatting sqref="AD1026">
    <cfRule type="containsText" dxfId="5829" priority="4938" operator="containsText" text="L">
      <formula>NOT(ISERROR(SEARCH("L",AD1026)))</formula>
    </cfRule>
    <cfRule type="containsText" dxfId="5828" priority="4939" operator="containsText" text="A">
      <formula>NOT(ISERROR(SEARCH("A",AD1026)))</formula>
    </cfRule>
    <cfRule type="containsText" dxfId="5827" priority="4940" operator="containsText" text="P">
      <formula>NOT(ISERROR(SEARCH("P",AD1026)))</formula>
    </cfRule>
  </conditionalFormatting>
  <conditionalFormatting sqref="AD371:AD373">
    <cfRule type="containsText" dxfId="5826" priority="4932" operator="containsText" text="L">
      <formula>NOT(ISERROR(SEARCH("L",AD371)))</formula>
    </cfRule>
    <cfRule type="containsText" dxfId="5825" priority="4933" operator="containsText" text="A">
      <formula>NOT(ISERROR(SEARCH("A",AD371)))</formula>
    </cfRule>
    <cfRule type="containsText" dxfId="5824" priority="4934" operator="containsText" text="P">
      <formula>NOT(ISERROR(SEARCH("P",AD371)))</formula>
    </cfRule>
  </conditionalFormatting>
  <conditionalFormatting sqref="AD1027 AD443:AD455">
    <cfRule type="containsText" dxfId="5823" priority="4929" operator="containsText" text="L">
      <formula>NOT(ISERROR(SEARCH("L",AD443)))</formula>
    </cfRule>
    <cfRule type="containsText" dxfId="5822" priority="4930" operator="containsText" text="A">
      <formula>NOT(ISERROR(SEARCH("A",AD443)))</formula>
    </cfRule>
    <cfRule type="containsText" dxfId="5821" priority="4931" operator="containsText" text="P">
      <formula>NOT(ISERROR(SEARCH("P",AD443)))</formula>
    </cfRule>
  </conditionalFormatting>
  <conditionalFormatting sqref="AD381:AD384">
    <cfRule type="containsText" dxfId="5820" priority="4923" operator="containsText" text="L">
      <formula>NOT(ISERROR(SEARCH("L",AD381)))</formula>
    </cfRule>
    <cfRule type="containsText" dxfId="5819" priority="4924" operator="containsText" text="A">
      <formula>NOT(ISERROR(SEARCH("A",AD381)))</formula>
    </cfRule>
    <cfRule type="containsText" dxfId="5818" priority="4925" operator="containsText" text="P">
      <formula>NOT(ISERROR(SEARCH("P",AD381)))</formula>
    </cfRule>
  </conditionalFormatting>
  <conditionalFormatting sqref="AD1025">
    <cfRule type="containsText" dxfId="5817" priority="4920" operator="containsText" text="L">
      <formula>NOT(ISERROR(SEARCH("L",AD1025)))</formula>
    </cfRule>
    <cfRule type="containsText" dxfId="5816" priority="4921" operator="containsText" text="A">
      <formula>NOT(ISERROR(SEARCH("A",AD1025)))</formula>
    </cfRule>
    <cfRule type="containsText" dxfId="5815" priority="4922" operator="containsText" text="P">
      <formula>NOT(ISERROR(SEARCH("P",AD1025)))</formula>
    </cfRule>
  </conditionalFormatting>
  <conditionalFormatting sqref="AD251:AD266">
    <cfRule type="containsText" dxfId="5814" priority="4914" operator="containsText" text="L">
      <formula>NOT(ISERROR(SEARCH("L",AD251)))</formula>
    </cfRule>
    <cfRule type="containsText" dxfId="5813" priority="4915" operator="containsText" text="A">
      <formula>NOT(ISERROR(SEARCH("A",AD251)))</formula>
    </cfRule>
    <cfRule type="containsText" dxfId="5812" priority="4916" operator="containsText" text="P">
      <formula>NOT(ISERROR(SEARCH("P",AD251)))</formula>
    </cfRule>
  </conditionalFormatting>
  <conditionalFormatting sqref="AE81:AE88">
    <cfRule type="containsText" dxfId="5811" priority="4905" operator="containsText" text="L">
      <formula>NOT(ISERROR(SEARCH("L",AE81)))</formula>
    </cfRule>
    <cfRule type="containsText" dxfId="5810" priority="4906" operator="containsText" text="A">
      <formula>NOT(ISERROR(SEARCH("A",AE81)))</formula>
    </cfRule>
    <cfRule type="containsText" dxfId="5809" priority="4907" operator="containsText" text="P">
      <formula>NOT(ISERROR(SEARCH("P",AE81)))</formula>
    </cfRule>
  </conditionalFormatting>
  <conditionalFormatting sqref="AD167 AD141">
    <cfRule type="containsText" dxfId="5808" priority="4896" operator="containsText" text="L">
      <formula>NOT(ISERROR(SEARCH("L",AD141)))</formula>
    </cfRule>
    <cfRule type="containsText" dxfId="5807" priority="4897" operator="containsText" text="A">
      <formula>NOT(ISERROR(SEARCH("A",AD141)))</formula>
    </cfRule>
    <cfRule type="containsText" dxfId="5806" priority="4898" operator="containsText" text="P">
      <formula>NOT(ISERROR(SEARCH("P",AD141)))</formula>
    </cfRule>
  </conditionalFormatting>
  <conditionalFormatting sqref="W1207">
    <cfRule type="containsText" dxfId="5805" priority="4853" operator="containsText" text="L">
      <formula>NOT(ISERROR(SEARCH("L",W1207)))</formula>
    </cfRule>
    <cfRule type="containsText" dxfId="5804" priority="4854" operator="containsText" text="A">
      <formula>NOT(ISERROR(SEARCH("A",W1207)))</formula>
    </cfRule>
    <cfRule type="containsText" dxfId="5803" priority="4855" operator="containsText" text="P">
      <formula>NOT(ISERROR(SEARCH("P",W1207)))</formula>
    </cfRule>
  </conditionalFormatting>
  <conditionalFormatting sqref="AF483:AF502">
    <cfRule type="containsText" dxfId="5802" priority="4841" operator="containsText" text="L">
      <formula>NOT(ISERROR(SEARCH("L",AF483)))</formula>
    </cfRule>
    <cfRule type="containsText" dxfId="5801" priority="4842" operator="containsText" text="A">
      <formula>NOT(ISERROR(SEARCH("A",AF483)))</formula>
    </cfRule>
    <cfRule type="containsText" dxfId="5800" priority="4843" operator="containsText" text="P">
      <formula>NOT(ISERROR(SEARCH("P",AF483)))</formula>
    </cfRule>
  </conditionalFormatting>
  <conditionalFormatting sqref="AF334:AF336">
    <cfRule type="containsText" dxfId="5799" priority="4835" operator="containsText" text="L">
      <formula>NOT(ISERROR(SEARCH("L",AF334)))</formula>
    </cfRule>
    <cfRule type="containsText" dxfId="5798" priority="4836" operator="containsText" text="A">
      <formula>NOT(ISERROR(SEARCH("A",AF334)))</formula>
    </cfRule>
    <cfRule type="containsText" dxfId="5797" priority="4837" operator="containsText" text="P">
      <formula>NOT(ISERROR(SEARCH("P",AF334)))</formula>
    </cfRule>
  </conditionalFormatting>
  <conditionalFormatting sqref="AF476:AF482 AF474">
    <cfRule type="containsText" dxfId="5796" priority="4832" operator="containsText" text="L">
      <formula>NOT(ISERROR(SEARCH("L",AF474)))</formula>
    </cfRule>
    <cfRule type="containsText" dxfId="5795" priority="4833" operator="containsText" text="A">
      <formula>NOT(ISERROR(SEARCH("A",AF474)))</formula>
    </cfRule>
    <cfRule type="containsText" dxfId="5794" priority="4834" operator="containsText" text="P">
      <formula>NOT(ISERROR(SEARCH("P",AF474)))</formula>
    </cfRule>
  </conditionalFormatting>
  <conditionalFormatting sqref="AF940">
    <cfRule type="containsText" dxfId="5793" priority="4826" operator="containsText" text="L">
      <formula>NOT(ISERROR(SEARCH("L",AF940)))</formula>
    </cfRule>
    <cfRule type="containsText" dxfId="5792" priority="4827" operator="containsText" text="A">
      <formula>NOT(ISERROR(SEARCH("A",AF940)))</formula>
    </cfRule>
    <cfRule type="containsText" dxfId="5791" priority="4828" operator="containsText" text="P">
      <formula>NOT(ISERROR(SEARCH("P",AF940)))</formula>
    </cfRule>
  </conditionalFormatting>
  <conditionalFormatting sqref="AF374:AF380">
    <cfRule type="containsText" dxfId="5790" priority="4817" operator="containsText" text="L">
      <formula>NOT(ISERROR(SEARCH("L",AF374)))</formula>
    </cfRule>
    <cfRule type="containsText" dxfId="5789" priority="4818" operator="containsText" text="A">
      <formula>NOT(ISERROR(SEARCH("A",AF374)))</formula>
    </cfRule>
    <cfRule type="containsText" dxfId="5788" priority="4819" operator="containsText" text="P">
      <formula>NOT(ISERROR(SEARCH("P",AF374)))</formula>
    </cfRule>
  </conditionalFormatting>
  <conditionalFormatting sqref="AF428:AF433">
    <cfRule type="containsText" dxfId="5787" priority="4814" operator="containsText" text="L">
      <formula>NOT(ISERROR(SEARCH("L",AF428)))</formula>
    </cfRule>
    <cfRule type="containsText" dxfId="5786" priority="4815" operator="containsText" text="A">
      <formula>NOT(ISERROR(SEARCH("A",AF428)))</formula>
    </cfRule>
    <cfRule type="containsText" dxfId="5785" priority="4816" operator="containsText" text="P">
      <formula>NOT(ISERROR(SEARCH("P",AF428)))</formula>
    </cfRule>
  </conditionalFormatting>
  <conditionalFormatting sqref="AF178">
    <cfRule type="containsText" dxfId="5784" priority="4811" operator="containsText" text="L">
      <formula>NOT(ISERROR(SEARCH("L",AF178)))</formula>
    </cfRule>
    <cfRule type="containsText" dxfId="5783" priority="4812" operator="containsText" text="A">
      <formula>NOT(ISERROR(SEARCH("A",AF178)))</formula>
    </cfRule>
    <cfRule type="containsText" dxfId="5782" priority="4813" operator="containsText" text="P">
      <formula>NOT(ISERROR(SEARCH("P",AF178)))</formula>
    </cfRule>
  </conditionalFormatting>
  <conditionalFormatting sqref="AF295 AF276:AF286 AF267:AF274">
    <cfRule type="containsText" dxfId="5781" priority="4808" operator="containsText" text="L">
      <formula>NOT(ISERROR(SEARCH("L",AF267)))</formula>
    </cfRule>
    <cfRule type="containsText" dxfId="5780" priority="4809" operator="containsText" text="A">
      <formula>NOT(ISERROR(SEARCH("A",AF267)))</formula>
    </cfRule>
    <cfRule type="containsText" dxfId="5779" priority="4810" operator="containsText" text="P">
      <formula>NOT(ISERROR(SEARCH("P",AF267)))</formula>
    </cfRule>
  </conditionalFormatting>
  <conditionalFormatting sqref="AF296:AF300 AF287:AF294 AF275">
    <cfRule type="containsText" dxfId="5778" priority="4805" operator="containsText" text="L">
      <formula>NOT(ISERROR(SEARCH("L",AF275)))</formula>
    </cfRule>
    <cfRule type="containsText" dxfId="5777" priority="4806" operator="containsText" text="A">
      <formula>NOT(ISERROR(SEARCH("A",AF275)))</formula>
    </cfRule>
    <cfRule type="containsText" dxfId="5776" priority="4807" operator="containsText" text="P">
      <formula>NOT(ISERROR(SEARCH("P",AF275)))</formula>
    </cfRule>
  </conditionalFormatting>
  <conditionalFormatting sqref="AF3:AF10">
    <cfRule type="containsText" dxfId="5775" priority="4802" operator="containsText" text="L">
      <formula>NOT(ISERROR(SEARCH("L",AF3)))</formula>
    </cfRule>
    <cfRule type="containsText" dxfId="5774" priority="4803" operator="containsText" text="A">
      <formula>NOT(ISERROR(SEARCH("A",AF3)))</formula>
    </cfRule>
    <cfRule type="containsText" dxfId="5773" priority="4804" operator="containsText" text="P">
      <formula>NOT(ISERROR(SEARCH("P",AF3)))</formula>
    </cfRule>
  </conditionalFormatting>
  <conditionalFormatting sqref="AF158:AF166">
    <cfRule type="containsText" dxfId="5772" priority="4799" operator="containsText" text="L">
      <formula>NOT(ISERROR(SEARCH("L",AF158)))</formula>
    </cfRule>
    <cfRule type="containsText" dxfId="5771" priority="4800" operator="containsText" text="A">
      <formula>NOT(ISERROR(SEARCH("A",AF158)))</formula>
    </cfRule>
    <cfRule type="containsText" dxfId="5770" priority="4801" operator="containsText" text="P">
      <formula>NOT(ISERROR(SEARCH("P",AF158)))</formula>
    </cfRule>
  </conditionalFormatting>
  <conditionalFormatting sqref="AF39:AF44 AF35:AF37">
    <cfRule type="containsText" dxfId="5769" priority="4796" operator="containsText" text="L">
      <formula>NOT(ISERROR(SEARCH("L",AF35)))</formula>
    </cfRule>
    <cfRule type="containsText" dxfId="5768" priority="4797" operator="containsText" text="A">
      <formula>NOT(ISERROR(SEARCH("A",AF35)))</formula>
    </cfRule>
    <cfRule type="containsText" dxfId="5767" priority="4798" operator="containsText" text="P">
      <formula>NOT(ISERROR(SEARCH("P",AF35)))</formula>
    </cfRule>
  </conditionalFormatting>
  <conditionalFormatting sqref="AF38">
    <cfRule type="containsText" dxfId="5766" priority="4793" operator="containsText" text="L">
      <formula>NOT(ISERROR(SEARCH("L",AF38)))</formula>
    </cfRule>
    <cfRule type="containsText" dxfId="5765" priority="4794" operator="containsText" text="A">
      <formula>NOT(ISERROR(SEARCH("A",AF38)))</formula>
    </cfRule>
    <cfRule type="containsText" dxfId="5764" priority="4795" operator="containsText" text="P">
      <formula>NOT(ISERROR(SEARCH("P",AF38)))</formula>
    </cfRule>
  </conditionalFormatting>
  <conditionalFormatting sqref="AF242:AF243 AF245:AF250">
    <cfRule type="containsText" dxfId="5763" priority="4790" operator="containsText" text="L">
      <formula>NOT(ISERROR(SEARCH("L",AF242)))</formula>
    </cfRule>
    <cfRule type="containsText" dxfId="5762" priority="4791" operator="containsText" text="A">
      <formula>NOT(ISERROR(SEARCH("A",AF242)))</formula>
    </cfRule>
    <cfRule type="containsText" dxfId="5761" priority="4792" operator="containsText" text="P">
      <formula>NOT(ISERROR(SEARCH("P",AF242)))</formula>
    </cfRule>
  </conditionalFormatting>
  <conditionalFormatting sqref="AF103:AF111">
    <cfRule type="containsText" dxfId="5760" priority="4784" operator="containsText" text="L">
      <formula>NOT(ISERROR(SEARCH("L",AF103)))</formula>
    </cfRule>
    <cfRule type="containsText" dxfId="5759" priority="4785" operator="containsText" text="A">
      <formula>NOT(ISERROR(SEARCH("A",AF103)))</formula>
    </cfRule>
    <cfRule type="containsText" dxfId="5758" priority="4786" operator="containsText" text="P">
      <formula>NOT(ISERROR(SEARCH("P",AF103)))</formula>
    </cfRule>
  </conditionalFormatting>
  <conditionalFormatting sqref="AG251:AG266">
    <cfRule type="containsText" dxfId="5757" priority="4778" operator="containsText" text="L">
      <formula>NOT(ISERROR(SEARCH("L",AG251)))</formula>
    </cfRule>
    <cfRule type="containsText" dxfId="5756" priority="4779" operator="containsText" text="A">
      <formula>NOT(ISERROR(SEARCH("A",AG251)))</formula>
    </cfRule>
    <cfRule type="containsText" dxfId="5755" priority="4780" operator="containsText" text="P">
      <formula>NOT(ISERROR(SEARCH("P",AG251)))</formula>
    </cfRule>
  </conditionalFormatting>
  <conditionalFormatting sqref="AG81:AG89">
    <cfRule type="containsText" dxfId="5754" priority="4775" operator="containsText" text="L">
      <formula>NOT(ISERROR(SEARCH("L",AG81)))</formula>
    </cfRule>
    <cfRule type="containsText" dxfId="5753" priority="4776" operator="containsText" text="A">
      <formula>NOT(ISERROR(SEARCH("A",AG81)))</formula>
    </cfRule>
    <cfRule type="containsText" dxfId="5752" priority="4777" operator="containsText" text="P">
      <formula>NOT(ISERROR(SEARCH("P",AG81)))</formula>
    </cfRule>
  </conditionalFormatting>
  <conditionalFormatting sqref="AG226:AG235">
    <cfRule type="containsText" dxfId="5751" priority="4763" operator="containsText" text="L">
      <formula>NOT(ISERROR(SEARCH("L",AG226)))</formula>
    </cfRule>
    <cfRule type="containsText" dxfId="5750" priority="4764" operator="containsText" text="A">
      <formula>NOT(ISERROR(SEARCH("A",AG226)))</formula>
    </cfRule>
    <cfRule type="containsText" dxfId="5749" priority="4765" operator="containsText" text="P">
      <formula>NOT(ISERROR(SEARCH("P",AG226)))</formula>
    </cfRule>
  </conditionalFormatting>
  <conditionalFormatting sqref="AG236">
    <cfRule type="containsText" dxfId="5748" priority="4760" operator="containsText" text="L">
      <formula>NOT(ISERROR(SEARCH("L",AG236)))</formula>
    </cfRule>
    <cfRule type="containsText" dxfId="5747" priority="4761" operator="containsText" text="A">
      <formula>NOT(ISERROR(SEARCH("A",AG236)))</formula>
    </cfRule>
    <cfRule type="containsText" dxfId="5746" priority="4762" operator="containsText" text="P">
      <formula>NOT(ISERROR(SEARCH("P",AG236)))</formula>
    </cfRule>
  </conditionalFormatting>
  <conditionalFormatting sqref="AG199:AG206">
    <cfRule type="containsText" dxfId="5745" priority="4751" operator="containsText" text="L">
      <formula>NOT(ISERROR(SEARCH("L",AG199)))</formula>
    </cfRule>
    <cfRule type="containsText" dxfId="5744" priority="4752" operator="containsText" text="A">
      <formula>NOT(ISERROR(SEARCH("A",AG199)))</formula>
    </cfRule>
    <cfRule type="containsText" dxfId="5743" priority="4753" operator="containsText" text="P">
      <formula>NOT(ISERROR(SEARCH("P",AG199)))</formula>
    </cfRule>
  </conditionalFormatting>
  <conditionalFormatting sqref="AG207:AG225">
    <cfRule type="containsText" dxfId="5742" priority="4748" operator="containsText" text="L">
      <formula>NOT(ISERROR(SEARCH("L",AG207)))</formula>
    </cfRule>
    <cfRule type="containsText" dxfId="5741" priority="4749" operator="containsText" text="A">
      <formula>NOT(ISERROR(SEARCH("A",AG207)))</formula>
    </cfRule>
    <cfRule type="containsText" dxfId="5740" priority="4750" operator="containsText" text="P">
      <formula>NOT(ISERROR(SEARCH("P",AG207)))</formula>
    </cfRule>
  </conditionalFormatting>
  <conditionalFormatting sqref="N712 N706">
    <cfRule type="containsText" dxfId="5739" priority="4745" operator="containsText" text="L">
      <formula>NOT(ISERROR(SEARCH("L",N706)))</formula>
    </cfRule>
    <cfRule type="containsText" dxfId="5738" priority="4746" operator="containsText" text="A">
      <formula>NOT(ISERROR(SEARCH("A",N706)))</formula>
    </cfRule>
    <cfRule type="containsText" dxfId="5737" priority="4747" operator="containsText" text="P">
      <formula>NOT(ISERROR(SEARCH("P",N706)))</formula>
    </cfRule>
  </conditionalFormatting>
  <conditionalFormatting sqref="AG1092:AG1094">
    <cfRule type="containsText" dxfId="5736" priority="4712" operator="containsText" text="L">
      <formula>NOT(ISERROR(SEARCH("L",AG1092)))</formula>
    </cfRule>
    <cfRule type="containsText" dxfId="5735" priority="4713" operator="containsText" text="A">
      <formula>NOT(ISERROR(SEARCH("A",AG1092)))</formula>
    </cfRule>
    <cfRule type="containsText" dxfId="5734" priority="4714" operator="containsText" text="P">
      <formula>NOT(ISERROR(SEARCH("P",AG1092)))</formula>
    </cfRule>
  </conditionalFormatting>
  <conditionalFormatting sqref="AD712">
    <cfRule type="containsText" dxfId="5733" priority="4736" operator="containsText" text="L">
      <formula>NOT(ISERROR(SEARCH("L",AD712)))</formula>
    </cfRule>
    <cfRule type="containsText" dxfId="5732" priority="4737" operator="containsText" text="A">
      <formula>NOT(ISERROR(SEARCH("A",AD712)))</formula>
    </cfRule>
    <cfRule type="containsText" dxfId="5731" priority="4738" operator="containsText" text="P">
      <formula>NOT(ISERROR(SEARCH("P",AD712)))</formula>
    </cfRule>
  </conditionalFormatting>
  <conditionalFormatting sqref="AF824:AF829">
    <cfRule type="containsText" dxfId="5730" priority="4721" operator="containsText" text="L">
      <formula>NOT(ISERROR(SEARCH("L",AF824)))</formula>
    </cfRule>
    <cfRule type="containsText" dxfId="5729" priority="4722" operator="containsText" text="A">
      <formula>NOT(ISERROR(SEARCH("A",AF824)))</formula>
    </cfRule>
    <cfRule type="containsText" dxfId="5728" priority="4723" operator="containsText" text="P">
      <formula>NOT(ISERROR(SEARCH("P",AF824)))</formula>
    </cfRule>
  </conditionalFormatting>
  <conditionalFormatting sqref="AF886:AF892">
    <cfRule type="containsText" dxfId="5727" priority="4718" operator="containsText" text="L">
      <formula>NOT(ISERROR(SEARCH("L",AF886)))</formula>
    </cfRule>
    <cfRule type="containsText" dxfId="5726" priority="4719" operator="containsText" text="A">
      <formula>NOT(ISERROR(SEARCH("A",AF886)))</formula>
    </cfRule>
    <cfRule type="containsText" dxfId="5725" priority="4720" operator="containsText" text="P">
      <formula>NOT(ISERROR(SEARCH("P",AF886)))</formula>
    </cfRule>
  </conditionalFormatting>
  <conditionalFormatting sqref="AF586:AF592">
    <cfRule type="containsText" dxfId="5724" priority="4715" operator="containsText" text="L">
      <formula>NOT(ISERROR(SEARCH("L",AF586)))</formula>
    </cfRule>
    <cfRule type="containsText" dxfId="5723" priority="4716" operator="containsText" text="A">
      <formula>NOT(ISERROR(SEARCH("A",AF586)))</formula>
    </cfRule>
    <cfRule type="containsText" dxfId="5722" priority="4717" operator="containsText" text="P">
      <formula>NOT(ISERROR(SEARCH("P",AF586)))</formula>
    </cfRule>
  </conditionalFormatting>
  <conditionalFormatting sqref="AG1080:AG1091">
    <cfRule type="containsText" dxfId="5721" priority="4709" operator="containsText" text="L">
      <formula>NOT(ISERROR(SEARCH("L",AG1080)))</formula>
    </cfRule>
    <cfRule type="containsText" dxfId="5720" priority="4710" operator="containsText" text="A">
      <formula>NOT(ISERROR(SEARCH("A",AG1080)))</formula>
    </cfRule>
    <cfRule type="containsText" dxfId="5719" priority="4711" operator="containsText" text="P">
      <formula>NOT(ISERROR(SEARCH("P",AG1080)))</formula>
    </cfRule>
  </conditionalFormatting>
  <conditionalFormatting sqref="AG1025">
    <cfRule type="containsText" dxfId="5718" priority="4703" operator="containsText" text="L">
      <formula>NOT(ISERROR(SEARCH("L",AG1025)))</formula>
    </cfRule>
    <cfRule type="containsText" dxfId="5717" priority="4704" operator="containsText" text="A">
      <formula>NOT(ISERROR(SEARCH("A",AG1025)))</formula>
    </cfRule>
    <cfRule type="containsText" dxfId="5716" priority="4705" operator="containsText" text="P">
      <formula>NOT(ISERROR(SEARCH("P",AG1025)))</formula>
    </cfRule>
  </conditionalFormatting>
  <conditionalFormatting sqref="AG1027 AG443:AG455">
    <cfRule type="containsText" dxfId="5715" priority="4700" operator="containsText" text="L">
      <formula>NOT(ISERROR(SEARCH("L",AG443)))</formula>
    </cfRule>
    <cfRule type="containsText" dxfId="5714" priority="4701" operator="containsText" text="A">
      <formula>NOT(ISERROR(SEARCH("A",AG443)))</formula>
    </cfRule>
    <cfRule type="containsText" dxfId="5713" priority="4702" operator="containsText" text="P">
      <formula>NOT(ISERROR(SEARCH("P",AG443)))</formula>
    </cfRule>
  </conditionalFormatting>
  <conditionalFormatting sqref="AG367:AG373">
    <cfRule type="containsText" dxfId="5712" priority="4682" operator="containsText" text="L">
      <formula>NOT(ISERROR(SEARCH("L",AG367)))</formula>
    </cfRule>
    <cfRule type="containsText" dxfId="5711" priority="4683" operator="containsText" text="A">
      <formula>NOT(ISERROR(SEARCH("A",AG367)))</formula>
    </cfRule>
    <cfRule type="containsText" dxfId="5710" priority="4684" operator="containsText" text="P">
      <formula>NOT(ISERROR(SEARCH("P",AG367)))</formula>
    </cfRule>
  </conditionalFormatting>
  <conditionalFormatting sqref="AG381:AG396">
    <cfRule type="containsText" dxfId="5709" priority="4691" operator="containsText" text="L">
      <formula>NOT(ISERROR(SEARCH("L",AG381)))</formula>
    </cfRule>
    <cfRule type="containsText" dxfId="5708" priority="4692" operator="containsText" text="A">
      <formula>NOT(ISERROR(SEARCH("A",AG381)))</formula>
    </cfRule>
    <cfRule type="containsText" dxfId="5707" priority="4693" operator="containsText" text="P">
      <formula>NOT(ISERROR(SEARCH("P",AG381)))</formula>
    </cfRule>
  </conditionalFormatting>
  <conditionalFormatting sqref="AG366">
    <cfRule type="containsText" dxfId="5706" priority="4685" operator="containsText" text="L">
      <formula>NOT(ISERROR(SEARCH("L",AG366)))</formula>
    </cfRule>
    <cfRule type="containsText" dxfId="5705" priority="4686" operator="containsText" text="A">
      <formula>NOT(ISERROR(SEARCH("A",AG366)))</formula>
    </cfRule>
    <cfRule type="containsText" dxfId="5704" priority="4687" operator="containsText" text="P">
      <formula>NOT(ISERROR(SEARCH("P",AG366)))</formula>
    </cfRule>
  </conditionalFormatting>
  <conditionalFormatting sqref="AG337:AG354">
    <cfRule type="containsText" dxfId="5703" priority="4679" operator="containsText" text="L">
      <formula>NOT(ISERROR(SEARCH("L",AG337)))</formula>
    </cfRule>
    <cfRule type="containsText" dxfId="5702" priority="4680" operator="containsText" text="A">
      <formula>NOT(ISERROR(SEARCH("A",AG337)))</formula>
    </cfRule>
    <cfRule type="containsText" dxfId="5701" priority="4681" operator="containsText" text="P">
      <formula>NOT(ISERROR(SEARCH("P",AG337)))</formula>
    </cfRule>
  </conditionalFormatting>
  <conditionalFormatting sqref="AG1026">
    <cfRule type="containsText" dxfId="5700" priority="4676" operator="containsText" text="L">
      <formula>NOT(ISERROR(SEARCH("L",AG1026)))</formula>
    </cfRule>
    <cfRule type="containsText" dxfId="5699" priority="4677" operator="containsText" text="A">
      <formula>NOT(ISERROR(SEARCH("A",AG1026)))</formula>
    </cfRule>
    <cfRule type="containsText" dxfId="5698" priority="4678" operator="containsText" text="P">
      <formula>NOT(ISERROR(SEARCH("P",AG1026)))</formula>
    </cfRule>
  </conditionalFormatting>
  <conditionalFormatting sqref="AG1130">
    <cfRule type="containsText" dxfId="5697" priority="4673" operator="containsText" text="L">
      <formula>NOT(ISERROR(SEARCH("L",AG1130)))</formula>
    </cfRule>
    <cfRule type="containsText" dxfId="5696" priority="4674" operator="containsText" text="A">
      <formula>NOT(ISERROR(SEARCH("A",AG1130)))</formula>
    </cfRule>
    <cfRule type="containsText" dxfId="5695" priority="4675" operator="containsText" text="P">
      <formula>NOT(ISERROR(SEARCH("P",AG1130)))</formula>
    </cfRule>
  </conditionalFormatting>
  <conditionalFormatting sqref="Q559">
    <cfRule type="containsText" dxfId="5694" priority="4667" operator="containsText" text="L">
      <formula>NOT(ISERROR(SEARCH("L",Q559)))</formula>
    </cfRule>
    <cfRule type="containsText" dxfId="5693" priority="4668" operator="containsText" text="A">
      <formula>NOT(ISERROR(SEARCH("A",Q559)))</formula>
    </cfRule>
    <cfRule type="containsText" dxfId="5692" priority="4669" operator="containsText" text="P">
      <formula>NOT(ISERROR(SEARCH("P",Q559)))</formula>
    </cfRule>
  </conditionalFormatting>
  <conditionalFormatting sqref="N979:N987">
    <cfRule type="containsText" dxfId="5691" priority="4664" operator="containsText" text="L">
      <formula>NOT(ISERROR(SEARCH("L",N979)))</formula>
    </cfRule>
    <cfRule type="containsText" dxfId="5690" priority="4665" operator="containsText" text="A">
      <formula>NOT(ISERROR(SEARCH("A",N979)))</formula>
    </cfRule>
    <cfRule type="containsText" dxfId="5689" priority="4666" operator="containsText" text="P">
      <formula>NOT(ISERROR(SEARCH("P",N979)))</formula>
    </cfRule>
  </conditionalFormatting>
  <conditionalFormatting sqref="AH166 AH153:AH164">
    <cfRule type="containsText" dxfId="5688" priority="4661" operator="containsText" text="L">
      <formula>NOT(ISERROR(SEARCH("L",AH153)))</formula>
    </cfRule>
    <cfRule type="containsText" dxfId="5687" priority="4662" operator="containsText" text="A">
      <formula>NOT(ISERROR(SEARCH("A",AH153)))</formula>
    </cfRule>
    <cfRule type="containsText" dxfId="5686" priority="4663" operator="containsText" text="P">
      <formula>NOT(ISERROR(SEARCH("P",AH153)))</formula>
    </cfRule>
  </conditionalFormatting>
  <conditionalFormatting sqref="AH1139:AH1141">
    <cfRule type="containsText" dxfId="5685" priority="4655" operator="containsText" text="L">
      <formula>NOT(ISERROR(SEARCH("L",AH1139)))</formula>
    </cfRule>
    <cfRule type="containsText" dxfId="5684" priority="4656" operator="containsText" text="A">
      <formula>NOT(ISERROR(SEARCH("A",AH1139)))</formula>
    </cfRule>
    <cfRule type="containsText" dxfId="5683" priority="4657" operator="containsText" text="P">
      <formula>NOT(ISERROR(SEARCH("P",AH1139)))</formula>
    </cfRule>
  </conditionalFormatting>
  <conditionalFormatting sqref="AG541:AG545">
    <cfRule type="containsText" dxfId="5682" priority="4619" operator="containsText" text="L">
      <formula>NOT(ISERROR(SEARCH("L",AG541)))</formula>
    </cfRule>
    <cfRule type="containsText" dxfId="5681" priority="4620" operator="containsText" text="A">
      <formula>NOT(ISERROR(SEARCH("A",AG541)))</formula>
    </cfRule>
    <cfRule type="containsText" dxfId="5680" priority="4621" operator="containsText" text="P">
      <formula>NOT(ISERROR(SEARCH("P",AG541)))</formula>
    </cfRule>
  </conditionalFormatting>
  <conditionalFormatting sqref="AH237:AH241 AH244">
    <cfRule type="containsText" dxfId="5679" priority="4646" operator="containsText" text="L">
      <formula>NOT(ISERROR(SEARCH("L",AH237)))</formula>
    </cfRule>
    <cfRule type="containsText" dxfId="5678" priority="4647" operator="containsText" text="A">
      <formula>NOT(ISERROR(SEARCH("A",AH237)))</formula>
    </cfRule>
    <cfRule type="containsText" dxfId="5677" priority="4648" operator="containsText" text="P">
      <formula>NOT(ISERROR(SEARCH("P",AH237)))</formula>
    </cfRule>
  </conditionalFormatting>
  <conditionalFormatting sqref="AH173:AH177 AH179:AH186">
    <cfRule type="containsText" dxfId="5676" priority="4643" operator="containsText" text="L">
      <formula>NOT(ISERROR(SEARCH("L",AH173)))</formula>
    </cfRule>
    <cfRule type="containsText" dxfId="5675" priority="4644" operator="containsText" text="A">
      <formula>NOT(ISERROR(SEARCH("A",AH173)))</formula>
    </cfRule>
    <cfRule type="containsText" dxfId="5674" priority="4645" operator="containsText" text="P">
      <formula>NOT(ISERROR(SEARCH("P",AH173)))</formula>
    </cfRule>
  </conditionalFormatting>
  <conditionalFormatting sqref="AH3:AH14">
    <cfRule type="containsText" dxfId="5673" priority="4640" operator="containsText" text="L">
      <formula>NOT(ISERROR(SEARCH("L",AH3)))</formula>
    </cfRule>
    <cfRule type="containsText" dxfId="5672" priority="4641" operator="containsText" text="A">
      <formula>NOT(ISERROR(SEARCH("A",AH3)))</formula>
    </cfRule>
    <cfRule type="containsText" dxfId="5671" priority="4642" operator="containsText" text="P">
      <formula>NOT(ISERROR(SEARCH("P",AH3)))</formula>
    </cfRule>
  </conditionalFormatting>
  <conditionalFormatting sqref="AH90:AH102">
    <cfRule type="containsText" dxfId="5670" priority="4637" operator="containsText" text="L">
      <formula>NOT(ISERROR(SEARCH("L",AH90)))</formula>
    </cfRule>
    <cfRule type="containsText" dxfId="5669" priority="4638" operator="containsText" text="A">
      <formula>NOT(ISERROR(SEARCH("A",AH90)))</formula>
    </cfRule>
    <cfRule type="containsText" dxfId="5668" priority="4639" operator="containsText" text="P">
      <formula>NOT(ISERROR(SEARCH("P",AH90)))</formula>
    </cfRule>
  </conditionalFormatting>
  <conditionalFormatting sqref="AG1109:AG1110">
    <cfRule type="containsText" dxfId="5667" priority="4625" operator="containsText" text="L">
      <formula>NOT(ISERROR(SEARCH("L",AG1109)))</formula>
    </cfRule>
    <cfRule type="containsText" dxfId="5666" priority="4626" operator="containsText" text="A">
      <formula>NOT(ISERROR(SEARCH("A",AG1109)))</formula>
    </cfRule>
    <cfRule type="containsText" dxfId="5665" priority="4627" operator="containsText" text="P">
      <formula>NOT(ISERROR(SEARCH("P",AG1109)))</formula>
    </cfRule>
  </conditionalFormatting>
  <conditionalFormatting sqref="AD541:AD545">
    <cfRule type="containsText" dxfId="5664" priority="4622" operator="containsText" text="L">
      <formula>NOT(ISERROR(SEARCH("L",AD541)))</formula>
    </cfRule>
    <cfRule type="containsText" dxfId="5663" priority="4623" operator="containsText" text="A">
      <formula>NOT(ISERROR(SEARCH("A",AD541)))</formula>
    </cfRule>
    <cfRule type="containsText" dxfId="5662" priority="4624" operator="containsText" text="P">
      <formula>NOT(ISERROR(SEARCH("P",AD541)))</formula>
    </cfRule>
  </conditionalFormatting>
  <conditionalFormatting sqref="AD1160">
    <cfRule type="containsText" dxfId="5661" priority="4616" operator="containsText" text="L">
      <formula>NOT(ISERROR(SEARCH("L",AD1160)))</formula>
    </cfRule>
    <cfRule type="containsText" dxfId="5660" priority="4617" operator="containsText" text="A">
      <formula>NOT(ISERROR(SEARCH("A",AD1160)))</formula>
    </cfRule>
    <cfRule type="containsText" dxfId="5659" priority="4618" operator="containsText" text="P">
      <formula>NOT(ISERROR(SEARCH("P",AD1160)))</formula>
    </cfRule>
  </conditionalFormatting>
  <conditionalFormatting sqref="AD668:AD673">
    <cfRule type="containsText" dxfId="5658" priority="4607" operator="containsText" text="L">
      <formula>NOT(ISERROR(SEARCH("L",AD668)))</formula>
    </cfRule>
    <cfRule type="containsText" dxfId="5657" priority="4608" operator="containsText" text="A">
      <formula>NOT(ISERROR(SEARCH("A",AD668)))</formula>
    </cfRule>
    <cfRule type="containsText" dxfId="5656" priority="4609" operator="containsText" text="P">
      <formula>NOT(ISERROR(SEARCH("P",AD668)))</formula>
    </cfRule>
  </conditionalFormatting>
  <conditionalFormatting sqref="AG668:AG676">
    <cfRule type="containsText" dxfId="5655" priority="4604" operator="containsText" text="L">
      <formula>NOT(ISERROR(SEARCH("L",AG668)))</formula>
    </cfRule>
    <cfRule type="containsText" dxfId="5654" priority="4605" operator="containsText" text="A">
      <formula>NOT(ISERROR(SEARCH("A",AG668)))</formula>
    </cfRule>
    <cfRule type="containsText" dxfId="5653" priority="4606" operator="containsText" text="P">
      <formula>NOT(ISERROR(SEARCH("P",AG668)))</formula>
    </cfRule>
  </conditionalFormatting>
  <conditionalFormatting sqref="AD722:AD729">
    <cfRule type="containsText" dxfId="5652" priority="4595" operator="containsText" text="L">
      <formula>NOT(ISERROR(SEARCH("L",AD722)))</formula>
    </cfRule>
    <cfRule type="containsText" dxfId="5651" priority="4596" operator="containsText" text="A">
      <formula>NOT(ISERROR(SEARCH("A",AD722)))</formula>
    </cfRule>
    <cfRule type="containsText" dxfId="5650" priority="4597" operator="containsText" text="P">
      <formula>NOT(ISERROR(SEARCH("P",AD722)))</formula>
    </cfRule>
  </conditionalFormatting>
  <conditionalFormatting sqref="AD738:AD750">
    <cfRule type="containsText" dxfId="5649" priority="4592" operator="containsText" text="L">
      <formula>NOT(ISERROR(SEARCH("L",AD738)))</formula>
    </cfRule>
    <cfRule type="containsText" dxfId="5648" priority="4593" operator="containsText" text="A">
      <formula>NOT(ISERROR(SEARCH("A",AD738)))</formula>
    </cfRule>
    <cfRule type="containsText" dxfId="5647" priority="4594" operator="containsText" text="P">
      <formula>NOT(ISERROR(SEARCH("P",AD738)))</formula>
    </cfRule>
  </conditionalFormatting>
  <conditionalFormatting sqref="AD707:AD711">
    <cfRule type="containsText" dxfId="5646" priority="4589" operator="containsText" text="L">
      <formula>NOT(ISERROR(SEARCH("L",AD707)))</formula>
    </cfRule>
    <cfRule type="containsText" dxfId="5645" priority="4590" operator="containsText" text="A">
      <formula>NOT(ISERROR(SEARCH("A",AD707)))</formula>
    </cfRule>
    <cfRule type="containsText" dxfId="5644" priority="4591" operator="containsText" text="P">
      <formula>NOT(ISERROR(SEARCH("P",AD707)))</formula>
    </cfRule>
  </conditionalFormatting>
  <conditionalFormatting sqref="AD988:AD1003">
    <cfRule type="containsText" dxfId="5643" priority="4583" operator="containsText" text="L">
      <formula>NOT(ISERROR(SEARCH("L",AD988)))</formula>
    </cfRule>
    <cfRule type="containsText" dxfId="5642" priority="4584" operator="containsText" text="A">
      <formula>NOT(ISERROR(SEARCH("A",AD988)))</formula>
    </cfRule>
    <cfRule type="containsText" dxfId="5641" priority="4585" operator="containsText" text="P">
      <formula>NOT(ISERROR(SEARCH("P",AD988)))</formula>
    </cfRule>
  </conditionalFormatting>
  <conditionalFormatting sqref="AG986 AG988:AG1003">
    <cfRule type="containsText" dxfId="5640" priority="4580" operator="containsText" text="L">
      <formula>NOT(ISERROR(SEARCH("L",AG986)))</formula>
    </cfRule>
    <cfRule type="containsText" dxfId="5639" priority="4581" operator="containsText" text="A">
      <formula>NOT(ISERROR(SEARCH("A",AG986)))</formula>
    </cfRule>
    <cfRule type="containsText" dxfId="5638" priority="4582" operator="containsText" text="P">
      <formula>NOT(ISERROR(SEARCH("P",AG986)))</formula>
    </cfRule>
  </conditionalFormatting>
  <conditionalFormatting sqref="AH900">
    <cfRule type="containsText" dxfId="5637" priority="4571" operator="containsText" text="L">
      <formula>NOT(ISERROR(SEARCH("L",AH900)))</formula>
    </cfRule>
    <cfRule type="containsText" dxfId="5636" priority="4572" operator="containsText" text="A">
      <formula>NOT(ISERROR(SEARCH("A",AH900)))</formula>
    </cfRule>
    <cfRule type="containsText" dxfId="5635" priority="4573" operator="containsText" text="P">
      <formula>NOT(ISERROR(SEARCH("P",AH900)))</formula>
    </cfRule>
  </conditionalFormatting>
  <conditionalFormatting sqref="AH466:AH473">
    <cfRule type="containsText" dxfId="5634" priority="4559" operator="containsText" text="L">
      <formula>NOT(ISERROR(SEARCH("L",AH466)))</formula>
    </cfRule>
    <cfRule type="containsText" dxfId="5633" priority="4560" operator="containsText" text="A">
      <formula>NOT(ISERROR(SEARCH("A",AH466)))</formula>
    </cfRule>
    <cfRule type="containsText" dxfId="5632" priority="4561" operator="containsText" text="P">
      <formula>NOT(ISERROR(SEARCH("P",AH466)))</formula>
    </cfRule>
  </conditionalFormatting>
  <conditionalFormatting sqref="AH464:AH465">
    <cfRule type="containsText" dxfId="5631" priority="4553" operator="containsText" text="L">
      <formula>NOT(ISERROR(SEARCH("L",AH464)))</formula>
    </cfRule>
    <cfRule type="containsText" dxfId="5630" priority="4554" operator="containsText" text="A">
      <formula>NOT(ISERROR(SEARCH("A",AH464)))</formula>
    </cfRule>
    <cfRule type="containsText" dxfId="5629" priority="4555" operator="containsText" text="P">
      <formula>NOT(ISERROR(SEARCH("P",AH464)))</formula>
    </cfRule>
  </conditionalFormatting>
  <conditionalFormatting sqref="AH324:AH332">
    <cfRule type="containsText" dxfId="5628" priority="4544" operator="containsText" text="L">
      <formula>NOT(ISERROR(SEARCH("L",AH324)))</formula>
    </cfRule>
    <cfRule type="containsText" dxfId="5627" priority="4545" operator="containsText" text="A">
      <formula>NOT(ISERROR(SEARCH("A",AH324)))</formula>
    </cfRule>
    <cfRule type="containsText" dxfId="5626" priority="4546" operator="containsText" text="P">
      <formula>NOT(ISERROR(SEARCH("P",AH324)))</formula>
    </cfRule>
  </conditionalFormatting>
  <conditionalFormatting sqref="AH400:AH406 AH397:AH398">
    <cfRule type="containsText" dxfId="5625" priority="4541" operator="containsText" text="L">
      <formula>NOT(ISERROR(SEARCH("L",AH397)))</formula>
    </cfRule>
    <cfRule type="containsText" dxfId="5624" priority="4542" operator="containsText" text="A">
      <formula>NOT(ISERROR(SEARCH("A",AH397)))</formula>
    </cfRule>
    <cfRule type="containsText" dxfId="5623" priority="4543" operator="containsText" text="P">
      <formula>NOT(ISERROR(SEARCH("P",AH397)))</formula>
    </cfRule>
  </conditionalFormatting>
  <conditionalFormatting sqref="AH399">
    <cfRule type="containsText" dxfId="5622" priority="4535" operator="containsText" text="L">
      <formula>NOT(ISERROR(SEARCH("L",AH399)))</formula>
    </cfRule>
    <cfRule type="containsText" dxfId="5621" priority="4536" operator="containsText" text="A">
      <formula>NOT(ISERROR(SEARCH("A",AH399)))</formula>
    </cfRule>
    <cfRule type="containsText" dxfId="5620" priority="4537" operator="containsText" text="P">
      <formula>NOT(ISERROR(SEARCH("P",AH399)))</formula>
    </cfRule>
  </conditionalFormatting>
  <conditionalFormatting sqref="AF767:AF774">
    <cfRule type="containsText" dxfId="5619" priority="4467" operator="containsText" text="L">
      <formula>NOT(ISERROR(SEARCH("L",AF767)))</formula>
    </cfRule>
    <cfRule type="containsText" dxfId="5618" priority="4468" operator="containsText" text="A">
      <formula>NOT(ISERROR(SEARCH("A",AF767)))</formula>
    </cfRule>
    <cfRule type="containsText" dxfId="5617" priority="4469" operator="containsText" text="P">
      <formula>NOT(ISERROR(SEARCH("P",AF767)))</formula>
    </cfRule>
  </conditionalFormatting>
  <conditionalFormatting sqref="AH772:AH778 AH780:AH782">
    <cfRule type="containsText" dxfId="5616" priority="4464" operator="containsText" text="L">
      <formula>NOT(ISERROR(SEARCH("L",AH772)))</formula>
    </cfRule>
    <cfRule type="containsText" dxfId="5615" priority="4465" operator="containsText" text="A">
      <formula>NOT(ISERROR(SEARCH("A",AH772)))</formula>
    </cfRule>
    <cfRule type="containsText" dxfId="5614" priority="4466" operator="containsText" text="P">
      <formula>NOT(ISERROR(SEARCH("P",AH772)))</formula>
    </cfRule>
  </conditionalFormatting>
  <conditionalFormatting sqref="AF1208:AF1211 AF1188:AF1197 AF1001">
    <cfRule type="containsText" dxfId="5613" priority="4458" operator="containsText" text="L">
      <formula>NOT(ISERROR(SEARCH("L",AF1001)))</formula>
    </cfRule>
    <cfRule type="containsText" dxfId="5612" priority="4459" operator="containsText" text="A">
      <formula>NOT(ISERROR(SEARCH("A",AF1001)))</formula>
    </cfRule>
    <cfRule type="containsText" dxfId="5611" priority="4460" operator="containsText" text="P">
      <formula>NOT(ISERROR(SEARCH("P",AF1001)))</formula>
    </cfRule>
  </conditionalFormatting>
  <conditionalFormatting sqref="AH1188">
    <cfRule type="containsText" dxfId="5610" priority="4455" operator="containsText" text="L">
      <formula>NOT(ISERROR(SEARCH("L",AH1188)))</formula>
    </cfRule>
    <cfRule type="containsText" dxfId="5609" priority="4456" operator="containsText" text="A">
      <formula>NOT(ISERROR(SEARCH("A",AH1188)))</formula>
    </cfRule>
    <cfRule type="containsText" dxfId="5608" priority="4457" operator="containsText" text="P">
      <formula>NOT(ISERROR(SEARCH("P",AH1188)))</formula>
    </cfRule>
  </conditionalFormatting>
  <conditionalFormatting sqref="AH825:AH829">
    <cfRule type="containsText" dxfId="5607" priority="4438" operator="containsText" text="L">
      <formula>NOT(ISERROR(SEARCH("L",AH825)))</formula>
    </cfRule>
    <cfRule type="containsText" dxfId="5606" priority="4439" operator="containsText" text="A">
      <formula>NOT(ISERROR(SEARCH("A",AH825)))</formula>
    </cfRule>
    <cfRule type="containsText" dxfId="5605" priority="4440" operator="containsText" text="P">
      <formula>NOT(ISERROR(SEARCH("P",AH825)))</formula>
    </cfRule>
  </conditionalFormatting>
  <conditionalFormatting sqref="AH803:AH807">
    <cfRule type="containsText" dxfId="5604" priority="4435" operator="containsText" text="L">
      <formula>NOT(ISERROR(SEARCH("L",AH803)))</formula>
    </cfRule>
    <cfRule type="containsText" dxfId="5603" priority="4436" operator="containsText" text="A">
      <formula>NOT(ISERROR(SEARCH("A",AH803)))</formula>
    </cfRule>
    <cfRule type="containsText" dxfId="5602" priority="4437" operator="containsText" text="P">
      <formula>NOT(ISERROR(SEARCH("P",AH803)))</formula>
    </cfRule>
  </conditionalFormatting>
  <conditionalFormatting sqref="AK586:AK592">
    <cfRule type="containsText" dxfId="5601" priority="4392" operator="containsText" text="L">
      <formula>NOT(ISERROR(SEARCH("L",AK586)))</formula>
    </cfRule>
    <cfRule type="containsText" dxfId="5600" priority="4393" operator="containsText" text="A">
      <formula>NOT(ISERROR(SEARCH("A",AK586)))</formula>
    </cfRule>
    <cfRule type="containsText" dxfId="5599" priority="4394" operator="containsText" text="P">
      <formula>NOT(ISERROR(SEARCH("P",AK586)))</formula>
    </cfRule>
  </conditionalFormatting>
  <conditionalFormatting sqref="AG1053:AG1070">
    <cfRule type="containsText" dxfId="5598" priority="4413" operator="containsText" text="L">
      <formula>NOT(ISERROR(SEARCH("L",AG1053)))</formula>
    </cfRule>
    <cfRule type="containsText" dxfId="5597" priority="4414" operator="containsText" text="A">
      <formula>NOT(ISERROR(SEARCH("A",AG1053)))</formula>
    </cfRule>
    <cfRule type="containsText" dxfId="5596" priority="4415" operator="containsText" text="P">
      <formula>NOT(ISERROR(SEARCH("P",AG1053)))</formula>
    </cfRule>
  </conditionalFormatting>
  <conditionalFormatting sqref="AG1064">
    <cfRule type="containsText" dxfId="5595" priority="4410" operator="containsText" text="L">
      <formula>NOT(ISERROR(SEARCH("L",AG1064)))</formula>
    </cfRule>
    <cfRule type="containsText" dxfId="5594" priority="4411" operator="containsText" text="A">
      <formula>NOT(ISERROR(SEARCH("A",AG1064)))</formula>
    </cfRule>
    <cfRule type="containsText" dxfId="5593" priority="4412" operator="containsText" text="P">
      <formula>NOT(ISERROR(SEARCH("P",AG1064)))</formula>
    </cfRule>
  </conditionalFormatting>
  <conditionalFormatting sqref="AG558">
    <cfRule type="containsText" dxfId="5592" priority="4407" operator="containsText" text="L">
      <formula>NOT(ISERROR(SEARCH("L",AG558)))</formula>
    </cfRule>
    <cfRule type="containsText" dxfId="5591" priority="4408" operator="containsText" text="A">
      <formula>NOT(ISERROR(SEARCH("A",AG558)))</formula>
    </cfRule>
    <cfRule type="containsText" dxfId="5590" priority="4409" operator="containsText" text="P">
      <formula>NOT(ISERROR(SEARCH("P",AG558)))</formula>
    </cfRule>
  </conditionalFormatting>
  <conditionalFormatting sqref="AL558">
    <cfRule type="containsText" dxfId="5589" priority="4401" operator="containsText" text="L">
      <formula>NOT(ISERROR(SEARCH("L",AL558)))</formula>
    </cfRule>
    <cfRule type="containsText" dxfId="5588" priority="4402" operator="containsText" text="A">
      <formula>NOT(ISERROR(SEARCH("A",AL558)))</formula>
    </cfRule>
    <cfRule type="containsText" dxfId="5587" priority="4403" operator="containsText" text="P">
      <formula>NOT(ISERROR(SEARCH("P",AL558)))</formula>
    </cfRule>
  </conditionalFormatting>
  <conditionalFormatting sqref="AK823">
    <cfRule type="containsText" dxfId="5586" priority="4398" operator="containsText" text="L">
      <formula>NOT(ISERROR(SEARCH("L",AK823)))</formula>
    </cfRule>
    <cfRule type="containsText" dxfId="5585" priority="4399" operator="containsText" text="A">
      <formula>NOT(ISERROR(SEARCH("A",AK823)))</formula>
    </cfRule>
    <cfRule type="containsText" dxfId="5584" priority="4400" operator="containsText" text="P">
      <formula>NOT(ISERROR(SEARCH("P",AK823)))</formula>
    </cfRule>
  </conditionalFormatting>
  <conditionalFormatting sqref="AK767:AK771">
    <cfRule type="containsText" dxfId="5583" priority="4395" operator="containsText" text="L">
      <formula>NOT(ISERROR(SEARCH("L",AK767)))</formula>
    </cfRule>
    <cfRule type="containsText" dxfId="5582" priority="4396" operator="containsText" text="A">
      <formula>NOT(ISERROR(SEARCH("A",AK767)))</formula>
    </cfRule>
    <cfRule type="containsText" dxfId="5581" priority="4397" operator="containsText" text="P">
      <formula>NOT(ISERROR(SEARCH("P",AK767)))</formula>
    </cfRule>
  </conditionalFormatting>
  <conditionalFormatting sqref="AK885">
    <cfRule type="containsText" dxfId="5580" priority="4380" operator="containsText" text="L">
      <formula>NOT(ISERROR(SEARCH("L",AK885)))</formula>
    </cfRule>
    <cfRule type="containsText" dxfId="5579" priority="4381" operator="containsText" text="A">
      <formula>NOT(ISERROR(SEARCH("A",AK885)))</formula>
    </cfRule>
    <cfRule type="containsText" dxfId="5578" priority="4382" operator="containsText" text="P">
      <formula>NOT(ISERROR(SEARCH("P",AK885)))</formula>
    </cfRule>
  </conditionalFormatting>
  <conditionalFormatting sqref="AK832 AK824">
    <cfRule type="containsText" dxfId="5577" priority="4386" operator="containsText" text="L">
      <formula>NOT(ISERROR(SEARCH("L",AK824)))</formula>
    </cfRule>
    <cfRule type="containsText" dxfId="5576" priority="4387" operator="containsText" text="A">
      <formula>NOT(ISERROR(SEARCH("A",AK824)))</formula>
    </cfRule>
    <cfRule type="containsText" dxfId="5575" priority="4388" operator="containsText" text="P">
      <formula>NOT(ISERROR(SEARCH("P",AK824)))</formula>
    </cfRule>
  </conditionalFormatting>
  <conditionalFormatting sqref="AK832 AK824">
    <cfRule type="containsText" dxfId="5574" priority="4383" operator="containsText" text="L">
      <formula>NOT(ISERROR(SEARCH("L",AK824)))</formula>
    </cfRule>
    <cfRule type="containsText" dxfId="5573" priority="4384" operator="containsText" text="A">
      <formula>NOT(ISERROR(SEARCH("A",AK824)))</formula>
    </cfRule>
    <cfRule type="containsText" dxfId="5572" priority="4385" operator="containsText" text="P">
      <formula>NOT(ISERROR(SEARCH("P",AK824)))</formula>
    </cfRule>
  </conditionalFormatting>
  <conditionalFormatting sqref="AL759:AL762">
    <cfRule type="containsText" dxfId="5571" priority="4377" operator="containsText" text="L">
      <formula>NOT(ISERROR(SEARCH("L",AL759)))</formula>
    </cfRule>
    <cfRule type="containsText" dxfId="5570" priority="4378" operator="containsText" text="A">
      <formula>NOT(ISERROR(SEARCH("A",AL759)))</formula>
    </cfRule>
    <cfRule type="containsText" dxfId="5569" priority="4379" operator="containsText" text="P">
      <formula>NOT(ISERROR(SEARCH("P",AL759)))</formula>
    </cfRule>
  </conditionalFormatting>
  <conditionalFormatting sqref="N1226">
    <cfRule type="containsText" dxfId="5568" priority="4370" operator="containsText" text="L">
      <formula>NOT(ISERROR(SEARCH("L",N1226)))</formula>
    </cfRule>
    <cfRule type="containsText" dxfId="5567" priority="4371" operator="containsText" text="A">
      <formula>NOT(ISERROR(SEARCH("A",N1226)))</formula>
    </cfRule>
    <cfRule type="containsText" dxfId="5566" priority="4372" operator="containsText" text="P">
      <formula>NOT(ISERROR(SEARCH("P",N1226)))</formula>
    </cfRule>
  </conditionalFormatting>
  <conditionalFormatting sqref="AL542:AL545">
    <cfRule type="containsText" dxfId="5565" priority="4364" operator="containsText" text="L">
      <formula>NOT(ISERROR(SEARCH("L",AL542)))</formula>
    </cfRule>
    <cfRule type="containsText" dxfId="5564" priority="4365" operator="containsText" text="A">
      <formula>NOT(ISERROR(SEARCH("A",AL542)))</formula>
    </cfRule>
    <cfRule type="containsText" dxfId="5563" priority="4366" operator="containsText" text="P">
      <formula>NOT(ISERROR(SEARCH("P",AL542)))</formula>
    </cfRule>
  </conditionalFormatting>
  <conditionalFormatting sqref="AN1160 AN558">
    <cfRule type="containsText" dxfId="5562" priority="4361" operator="containsText" text="L">
      <formula>NOT(ISERROR(SEARCH("L",AN558)))</formula>
    </cfRule>
    <cfRule type="containsText" dxfId="5561" priority="4362" operator="containsText" text="A">
      <formula>NOT(ISERROR(SEARCH("A",AN558)))</formula>
    </cfRule>
    <cfRule type="containsText" dxfId="5560" priority="4363" operator="containsText" text="P">
      <formula>NOT(ISERROR(SEARCH("P",AN558)))</formula>
    </cfRule>
  </conditionalFormatting>
  <conditionalFormatting sqref="AK428:AK433">
    <cfRule type="containsText" dxfId="5559" priority="4352" operator="containsText" text="L">
      <formula>NOT(ISERROR(SEARCH("L",AK428)))</formula>
    </cfRule>
    <cfRule type="containsText" dxfId="5558" priority="4353" operator="containsText" text="A">
      <formula>NOT(ISERROR(SEARCH("A",AK428)))</formula>
    </cfRule>
    <cfRule type="containsText" dxfId="5557" priority="4354" operator="containsText" text="P">
      <formula>NOT(ISERROR(SEARCH("P",AK428)))</formula>
    </cfRule>
  </conditionalFormatting>
  <conditionalFormatting sqref="AK334:AK336">
    <cfRule type="containsText" dxfId="5556" priority="4340" operator="containsText" text="L">
      <formula>NOT(ISERROR(SEARCH("L",AK334)))</formula>
    </cfRule>
    <cfRule type="containsText" dxfId="5555" priority="4341" operator="containsText" text="A">
      <formula>NOT(ISERROR(SEARCH("A",AK334)))</formula>
    </cfRule>
    <cfRule type="containsText" dxfId="5554" priority="4342" operator="containsText" text="P">
      <formula>NOT(ISERROR(SEARCH("P",AK334)))</formula>
    </cfRule>
  </conditionalFormatting>
  <conditionalFormatting sqref="AM334:AM336">
    <cfRule type="containsText" dxfId="5553" priority="4337" operator="containsText" text="L">
      <formula>NOT(ISERROR(SEARCH("L",AM334)))</formula>
    </cfRule>
    <cfRule type="containsText" dxfId="5552" priority="4338" operator="containsText" text="A">
      <formula>NOT(ISERROR(SEARCH("A",AM334)))</formula>
    </cfRule>
    <cfRule type="containsText" dxfId="5551" priority="4339" operator="containsText" text="P">
      <formula>NOT(ISERROR(SEARCH("P",AM334)))</formula>
    </cfRule>
  </conditionalFormatting>
  <conditionalFormatting sqref="AK940">
    <cfRule type="containsText" dxfId="5550" priority="4334" operator="containsText" text="L">
      <formula>NOT(ISERROR(SEARCH("L",AK940)))</formula>
    </cfRule>
    <cfRule type="containsText" dxfId="5549" priority="4335" operator="containsText" text="A">
      <formula>NOT(ISERROR(SEARCH("A",AK940)))</formula>
    </cfRule>
    <cfRule type="containsText" dxfId="5548" priority="4336" operator="containsText" text="P">
      <formula>NOT(ISERROR(SEARCH("P",AK940)))</formula>
    </cfRule>
  </conditionalFormatting>
  <conditionalFormatting sqref="AM940">
    <cfRule type="containsText" dxfId="5547" priority="4331" operator="containsText" text="L">
      <formula>NOT(ISERROR(SEARCH("L",AM940)))</formula>
    </cfRule>
    <cfRule type="containsText" dxfId="5546" priority="4332" operator="containsText" text="A">
      <formula>NOT(ISERROR(SEARCH("A",AM940)))</formula>
    </cfRule>
    <cfRule type="containsText" dxfId="5545" priority="4333" operator="containsText" text="P">
      <formula>NOT(ISERROR(SEARCH("P",AM940)))</formula>
    </cfRule>
  </conditionalFormatting>
  <conditionalFormatting sqref="AK483:AK502">
    <cfRule type="containsText" dxfId="5544" priority="4328" operator="containsText" text="L">
      <formula>NOT(ISERROR(SEARCH("L",AK483)))</formula>
    </cfRule>
    <cfRule type="containsText" dxfId="5543" priority="4329" operator="containsText" text="A">
      <formula>NOT(ISERROR(SEARCH("A",AK483)))</formula>
    </cfRule>
    <cfRule type="containsText" dxfId="5542" priority="4330" operator="containsText" text="P">
      <formula>NOT(ISERROR(SEARCH("P",AK483)))</formula>
    </cfRule>
  </conditionalFormatting>
  <conditionalFormatting sqref="AM483:AM502">
    <cfRule type="containsText" dxfId="5541" priority="4325" operator="containsText" text="L">
      <formula>NOT(ISERROR(SEARCH("L",AM483)))</formula>
    </cfRule>
    <cfRule type="containsText" dxfId="5540" priority="4326" operator="containsText" text="A">
      <formula>NOT(ISERROR(SEARCH("A",AM483)))</formula>
    </cfRule>
    <cfRule type="containsText" dxfId="5539" priority="4327" operator="containsText" text="P">
      <formula>NOT(ISERROR(SEARCH("P",AM483)))</formula>
    </cfRule>
  </conditionalFormatting>
  <conditionalFormatting sqref="AK476:AK482 AK474">
    <cfRule type="containsText" dxfId="5538" priority="4304" operator="containsText" text="L">
      <formula>NOT(ISERROR(SEARCH("L",AK474)))</formula>
    </cfRule>
    <cfRule type="containsText" dxfId="5537" priority="4305" operator="containsText" text="A">
      <formula>NOT(ISERROR(SEARCH("A",AK474)))</formula>
    </cfRule>
    <cfRule type="containsText" dxfId="5536" priority="4306" operator="containsText" text="P">
      <formula>NOT(ISERROR(SEARCH("P",AK474)))</formula>
    </cfRule>
  </conditionalFormatting>
  <conditionalFormatting sqref="AM476:AM482 AM474">
    <cfRule type="containsText" dxfId="5535" priority="4301" operator="containsText" text="L">
      <formula>NOT(ISERROR(SEARCH("L",AM474)))</formula>
    </cfRule>
    <cfRule type="containsText" dxfId="5534" priority="4302" operator="containsText" text="A">
      <formula>NOT(ISERROR(SEARCH("A",AM474)))</formula>
    </cfRule>
    <cfRule type="containsText" dxfId="5533" priority="4303" operator="containsText" text="P">
      <formula>NOT(ISERROR(SEARCH("P",AM474)))</formula>
    </cfRule>
  </conditionalFormatting>
  <conditionalFormatting sqref="AK374:AK380">
    <cfRule type="containsText" dxfId="5532" priority="4298" operator="containsText" text="L">
      <formula>NOT(ISERROR(SEARCH("L",AK374)))</formula>
    </cfRule>
    <cfRule type="containsText" dxfId="5531" priority="4299" operator="containsText" text="A">
      <formula>NOT(ISERROR(SEARCH("A",AK374)))</formula>
    </cfRule>
    <cfRule type="containsText" dxfId="5530" priority="4300" operator="containsText" text="P">
      <formula>NOT(ISERROR(SEARCH("P",AK374)))</formula>
    </cfRule>
  </conditionalFormatting>
  <conditionalFormatting sqref="AM374:AM380">
    <cfRule type="containsText" dxfId="5529" priority="4295" operator="containsText" text="L">
      <formula>NOT(ISERROR(SEARCH("L",AM374)))</formula>
    </cfRule>
    <cfRule type="containsText" dxfId="5528" priority="4296" operator="containsText" text="A">
      <formula>NOT(ISERROR(SEARCH("A",AM374)))</formula>
    </cfRule>
    <cfRule type="containsText" dxfId="5527" priority="4297" operator="containsText" text="P">
      <formula>NOT(ISERROR(SEARCH("P",AM374)))</formula>
    </cfRule>
  </conditionalFormatting>
  <conditionalFormatting sqref="AL385:AL396">
    <cfRule type="containsText" dxfId="5526" priority="4266" operator="containsText" text="L">
      <formula>NOT(ISERROR(SEARCH("L",AL385)))</formula>
    </cfRule>
    <cfRule type="containsText" dxfId="5525" priority="4267" operator="containsText" text="A">
      <formula>NOT(ISERROR(SEARCH("A",AL385)))</formula>
    </cfRule>
    <cfRule type="containsText" dxfId="5524" priority="4268" operator="containsText" text="P">
      <formula>NOT(ISERROR(SEARCH("P",AL385)))</formula>
    </cfRule>
  </conditionalFormatting>
  <conditionalFormatting sqref="AL1029">
    <cfRule type="containsText" dxfId="5523" priority="4254" operator="containsText" text="L">
      <formula>NOT(ISERROR(SEARCH("L",AL1029)))</formula>
    </cfRule>
    <cfRule type="containsText" dxfId="5522" priority="4255" operator="containsText" text="A">
      <formula>NOT(ISERROR(SEARCH("A",AL1029)))</formula>
    </cfRule>
    <cfRule type="containsText" dxfId="5521" priority="4256" operator="containsText" text="P">
      <formula>NOT(ISERROR(SEARCH("P",AL1029)))</formula>
    </cfRule>
  </conditionalFormatting>
  <conditionalFormatting sqref="AL366:AL370">
    <cfRule type="containsText" dxfId="5520" priority="4251" operator="containsText" text="L">
      <formula>NOT(ISERROR(SEARCH("L",AL366)))</formula>
    </cfRule>
    <cfRule type="containsText" dxfId="5519" priority="4252" operator="containsText" text="A">
      <formula>NOT(ISERROR(SEARCH("A",AL366)))</formula>
    </cfRule>
    <cfRule type="containsText" dxfId="5518" priority="4253" operator="containsText" text="P">
      <formula>NOT(ISERROR(SEARCH("P",AL366)))</formula>
    </cfRule>
  </conditionalFormatting>
  <conditionalFormatting sqref="AN45:AN55">
    <cfRule type="containsText" dxfId="5517" priority="4236" operator="containsText" text="L">
      <formula>NOT(ISERROR(SEARCH("L",AN45)))</formula>
    </cfRule>
    <cfRule type="containsText" dxfId="5516" priority="4237" operator="containsText" text="A">
      <formula>NOT(ISERROR(SEARCH("A",AN45)))</formula>
    </cfRule>
    <cfRule type="containsText" dxfId="5515" priority="4238" operator="containsText" text="P">
      <formula>NOT(ISERROR(SEARCH("P",AN45)))</formula>
    </cfRule>
  </conditionalFormatting>
  <conditionalFormatting sqref="AL138:AL140 AL142:AL152">
    <cfRule type="containsText" dxfId="5514" priority="4233" operator="containsText" text="L">
      <formula>NOT(ISERROR(SEARCH("L",AL138)))</formula>
    </cfRule>
    <cfRule type="containsText" dxfId="5513" priority="4234" operator="containsText" text="A">
      <formula>NOT(ISERROR(SEARCH("A",AL138)))</formula>
    </cfRule>
    <cfRule type="containsText" dxfId="5512" priority="4235" operator="containsText" text="P">
      <formula>NOT(ISERROR(SEARCH("P",AL138)))</formula>
    </cfRule>
  </conditionalFormatting>
  <conditionalFormatting sqref="AN252:AN266">
    <cfRule type="containsText" dxfId="5511" priority="4224" operator="containsText" text="L">
      <formula>NOT(ISERROR(SEARCH("L",AN252)))</formula>
    </cfRule>
    <cfRule type="containsText" dxfId="5510" priority="4225" operator="containsText" text="A">
      <formula>NOT(ISERROR(SEARCH("A",AN252)))</formula>
    </cfRule>
    <cfRule type="containsText" dxfId="5509" priority="4226" operator="containsText" text="P">
      <formula>NOT(ISERROR(SEARCH("P",AN252)))</formula>
    </cfRule>
  </conditionalFormatting>
  <conditionalFormatting sqref="AN226:AN235">
    <cfRule type="containsText" dxfId="5508" priority="4221" operator="containsText" text="L">
      <formula>NOT(ISERROR(SEARCH("L",AN226)))</formula>
    </cfRule>
    <cfRule type="containsText" dxfId="5507" priority="4222" operator="containsText" text="A">
      <formula>NOT(ISERROR(SEARCH("A",AN226)))</formula>
    </cfRule>
    <cfRule type="containsText" dxfId="5506" priority="4223" operator="containsText" text="P">
      <formula>NOT(ISERROR(SEARCH("P",AN226)))</formula>
    </cfRule>
  </conditionalFormatting>
  <conditionalFormatting sqref="AN207:AN225">
    <cfRule type="containsText" dxfId="5505" priority="4218" operator="containsText" text="L">
      <formula>NOT(ISERROR(SEARCH("L",AN207)))</formula>
    </cfRule>
    <cfRule type="containsText" dxfId="5504" priority="4219" operator="containsText" text="A">
      <formula>NOT(ISERROR(SEARCH("A",AN207)))</formula>
    </cfRule>
    <cfRule type="containsText" dxfId="5503" priority="4220" operator="containsText" text="P">
      <formula>NOT(ISERROR(SEARCH("P",AN207)))</formula>
    </cfRule>
  </conditionalFormatting>
  <conditionalFormatting sqref="AM721">
    <cfRule type="containsText" dxfId="5502" priority="4215" operator="containsText" text="L">
      <formula>NOT(ISERROR(SEARCH("L",AM721)))</formula>
    </cfRule>
    <cfRule type="containsText" dxfId="5501" priority="4216" operator="containsText" text="A">
      <formula>NOT(ISERROR(SEARCH("A",AM721)))</formula>
    </cfRule>
    <cfRule type="containsText" dxfId="5500" priority="4217" operator="containsText" text="P">
      <formula>NOT(ISERROR(SEARCH("P",AM721)))</formula>
    </cfRule>
  </conditionalFormatting>
  <conditionalFormatting sqref="AM830:AM831 AM823 AM699:AM700">
    <cfRule type="containsText" dxfId="5499" priority="4212" operator="containsText" text="L">
      <formula>NOT(ISERROR(SEARCH("L",AM699)))</formula>
    </cfRule>
    <cfRule type="containsText" dxfId="5498" priority="4213" operator="containsText" text="A">
      <formula>NOT(ISERROR(SEARCH("A",AM699)))</formula>
    </cfRule>
    <cfRule type="containsText" dxfId="5497" priority="4214" operator="containsText" text="P">
      <formula>NOT(ISERROR(SEARCH("P",AM699)))</formula>
    </cfRule>
  </conditionalFormatting>
  <conditionalFormatting sqref="AM768:AM771">
    <cfRule type="containsText" dxfId="5496" priority="4209" operator="containsText" text="L">
      <formula>NOT(ISERROR(SEARCH("L",AM768)))</formula>
    </cfRule>
    <cfRule type="containsText" dxfId="5495" priority="4210" operator="containsText" text="A">
      <formula>NOT(ISERROR(SEARCH("A",AM768)))</formula>
    </cfRule>
    <cfRule type="containsText" dxfId="5494" priority="4211" operator="containsText" text="P">
      <formula>NOT(ISERROR(SEARCH("P",AM768)))</formula>
    </cfRule>
  </conditionalFormatting>
  <conditionalFormatting sqref="AM1208:AM1211 AM1188:AM1197">
    <cfRule type="containsText" dxfId="5493" priority="4206" operator="containsText" text="L">
      <formula>NOT(ISERROR(SEARCH("L",AM1188)))</formula>
    </cfRule>
    <cfRule type="containsText" dxfId="5492" priority="4207" operator="containsText" text="A">
      <formula>NOT(ISERROR(SEARCH("A",AM1188)))</formula>
    </cfRule>
    <cfRule type="containsText" dxfId="5491" priority="4208" operator="containsText" text="P">
      <formula>NOT(ISERROR(SEARCH("P",AM1188)))</formula>
    </cfRule>
  </conditionalFormatting>
  <conditionalFormatting sqref="AN1025">
    <cfRule type="containsText" dxfId="5490" priority="4194" operator="containsText" text="L">
      <formula>NOT(ISERROR(SEARCH("L",AN1025)))</formula>
    </cfRule>
    <cfRule type="containsText" dxfId="5489" priority="4195" operator="containsText" text="A">
      <formula>NOT(ISERROR(SEARCH("A",AN1025)))</formula>
    </cfRule>
    <cfRule type="containsText" dxfId="5488" priority="4196" operator="containsText" text="P">
      <formula>NOT(ISERROR(SEARCH("P",AN1025)))</formula>
    </cfRule>
  </conditionalFormatting>
  <conditionalFormatting sqref="AN1027">
    <cfRule type="containsText" dxfId="5487" priority="4191" operator="containsText" text="L">
      <formula>NOT(ISERROR(SEARCH("L",AN1027)))</formula>
    </cfRule>
    <cfRule type="containsText" dxfId="5486" priority="4192" operator="containsText" text="A">
      <formula>NOT(ISERROR(SEARCH("A",AN1027)))</formula>
    </cfRule>
    <cfRule type="containsText" dxfId="5485" priority="4193" operator="containsText" text="P">
      <formula>NOT(ISERROR(SEARCH("P",AN1027)))</formula>
    </cfRule>
  </conditionalFormatting>
  <conditionalFormatting sqref="AM586:AM592">
    <cfRule type="containsText" dxfId="5484" priority="4188" operator="containsText" text="L">
      <formula>NOT(ISERROR(SEARCH("L",AM586)))</formula>
    </cfRule>
    <cfRule type="containsText" dxfId="5483" priority="4189" operator="containsText" text="A">
      <formula>NOT(ISERROR(SEARCH("A",AM586)))</formula>
    </cfRule>
    <cfRule type="containsText" dxfId="5482" priority="4190" operator="containsText" text="P">
      <formula>NOT(ISERROR(SEARCH("P",AM586)))</formula>
    </cfRule>
  </conditionalFormatting>
  <conditionalFormatting sqref="AM546">
    <cfRule type="containsText" dxfId="5481" priority="4179" operator="containsText" text="L">
      <formula>NOT(ISERROR(SEARCH("L",AM546)))</formula>
    </cfRule>
    <cfRule type="containsText" dxfId="5480" priority="4180" operator="containsText" text="A">
      <formula>NOT(ISERROR(SEARCH("A",AM546)))</formula>
    </cfRule>
    <cfRule type="containsText" dxfId="5479" priority="4181" operator="containsText" text="P">
      <formula>NOT(ISERROR(SEARCH("P",AM546)))</formula>
    </cfRule>
  </conditionalFormatting>
  <conditionalFormatting sqref="AN900">
    <cfRule type="containsText" dxfId="5478" priority="4173" operator="containsText" text="L">
      <formula>NOT(ISERROR(SEARCH("L",AN900)))</formula>
    </cfRule>
    <cfRule type="containsText" dxfId="5477" priority="4174" operator="containsText" text="A">
      <formula>NOT(ISERROR(SEARCH("A",AN900)))</formula>
    </cfRule>
    <cfRule type="containsText" dxfId="5476" priority="4175" operator="containsText" text="P">
      <formula>NOT(ISERROR(SEARCH("P",AN900)))</formula>
    </cfRule>
  </conditionalFormatting>
  <conditionalFormatting sqref="AM832 AM815:AM822 AM824:AM829">
    <cfRule type="containsText" dxfId="5475" priority="4164" operator="containsText" text="L">
      <formula>NOT(ISERROR(SEARCH("L",AM815)))</formula>
    </cfRule>
    <cfRule type="containsText" dxfId="5474" priority="4165" operator="containsText" text="A">
      <formula>NOT(ISERROR(SEARCH("A",AM815)))</formula>
    </cfRule>
    <cfRule type="containsText" dxfId="5473" priority="4166" operator="containsText" text="P">
      <formula>NOT(ISERROR(SEARCH("P",AM815)))</formula>
    </cfRule>
  </conditionalFormatting>
  <conditionalFormatting sqref="AM832 AM815:AM822 AM824:AM829">
    <cfRule type="containsText" dxfId="5472" priority="4161" operator="containsText" text="L">
      <formula>NOT(ISERROR(SEARCH("L",AM815)))</formula>
    </cfRule>
    <cfRule type="containsText" dxfId="5471" priority="4162" operator="containsText" text="A">
      <formula>NOT(ISERROR(SEARCH("A",AM815)))</formula>
    </cfRule>
    <cfRule type="containsText" dxfId="5470" priority="4163" operator="containsText" text="P">
      <formula>NOT(ISERROR(SEARCH("P",AM815)))</formula>
    </cfRule>
  </conditionalFormatting>
  <conditionalFormatting sqref="AK886:AK891">
    <cfRule type="containsText" dxfId="5469" priority="4155" operator="containsText" text="L">
      <formula>NOT(ISERROR(SEARCH("L",AK886)))</formula>
    </cfRule>
    <cfRule type="containsText" dxfId="5468" priority="4156" operator="containsText" text="A">
      <formula>NOT(ISERROR(SEARCH("A",AK886)))</formula>
    </cfRule>
    <cfRule type="containsText" dxfId="5467" priority="4157" operator="containsText" text="P">
      <formula>NOT(ISERROR(SEARCH("P",AK886)))</formula>
    </cfRule>
  </conditionalFormatting>
  <conditionalFormatting sqref="AM886:AM891">
    <cfRule type="containsText" dxfId="5466" priority="4152" operator="containsText" text="L">
      <formula>NOT(ISERROR(SEARCH("L",AM886)))</formula>
    </cfRule>
    <cfRule type="containsText" dxfId="5465" priority="4153" operator="containsText" text="A">
      <formula>NOT(ISERROR(SEARCH("A",AM886)))</formula>
    </cfRule>
    <cfRule type="containsText" dxfId="5464" priority="4154" operator="containsText" text="P">
      <formula>NOT(ISERROR(SEARCH("P",AM886)))</formula>
    </cfRule>
  </conditionalFormatting>
  <conditionalFormatting sqref="W1228">
    <cfRule type="containsText" dxfId="5463" priority="4142" operator="containsText" text="L">
      <formula>NOT(ISERROR(SEARCH("L",W1228)))</formula>
    </cfRule>
    <cfRule type="containsText" dxfId="5462" priority="4143" operator="containsText" text="A">
      <formula>NOT(ISERROR(SEARCH("A",W1228)))</formula>
    </cfRule>
    <cfRule type="containsText" dxfId="5461" priority="4144" operator="containsText" text="P">
      <formula>NOT(ISERROR(SEARCH("P",W1228)))</formula>
    </cfRule>
  </conditionalFormatting>
  <conditionalFormatting sqref="AM855:AM864">
    <cfRule type="containsText" dxfId="5460" priority="4139" operator="containsText" text="L">
      <formula>NOT(ISERROR(SEARCH("L",AM855)))</formula>
    </cfRule>
    <cfRule type="containsText" dxfId="5459" priority="4140" operator="containsText" text="A">
      <formula>NOT(ISERROR(SEARCH("A",AM855)))</formula>
    </cfRule>
    <cfRule type="containsText" dxfId="5458" priority="4141" operator="containsText" text="P">
      <formula>NOT(ISERROR(SEARCH("P",AM855)))</formula>
    </cfRule>
  </conditionalFormatting>
  <conditionalFormatting sqref="AM885">
    <cfRule type="containsText" dxfId="5457" priority="4136" operator="containsText" text="L">
      <formula>NOT(ISERROR(SEARCH("L",AM885)))</formula>
    </cfRule>
    <cfRule type="containsText" dxfId="5456" priority="4137" operator="containsText" text="A">
      <formula>NOT(ISERROR(SEARCH("A",AM885)))</formula>
    </cfRule>
    <cfRule type="containsText" dxfId="5455" priority="4138" operator="containsText" text="P">
      <formula>NOT(ISERROR(SEARCH("P",AM885)))</formula>
    </cfRule>
  </conditionalFormatting>
  <conditionalFormatting sqref="AM930">
    <cfRule type="containsText" dxfId="5454" priority="4133" operator="containsText" text="L">
      <formula>NOT(ISERROR(SEARCH("L",AM930)))</formula>
    </cfRule>
    <cfRule type="containsText" dxfId="5453" priority="4134" operator="containsText" text="A">
      <formula>NOT(ISERROR(SEARCH("A",AM930)))</formula>
    </cfRule>
    <cfRule type="containsText" dxfId="5452" priority="4135" operator="containsText" text="P">
      <formula>NOT(ISERROR(SEARCH("P",AM930)))</formula>
    </cfRule>
  </conditionalFormatting>
  <conditionalFormatting sqref="AM932:AM939 AM941:AM943">
    <cfRule type="containsText" dxfId="5451" priority="4130" operator="containsText" text="L">
      <formula>NOT(ISERROR(SEARCH("L",AM932)))</formula>
    </cfRule>
    <cfRule type="containsText" dxfId="5450" priority="4131" operator="containsText" text="A">
      <formula>NOT(ISERROR(SEARCH("A",AM932)))</formula>
    </cfRule>
    <cfRule type="containsText" dxfId="5449" priority="4132" operator="containsText" text="P">
      <formula>NOT(ISERROR(SEARCH("P",AM932)))</formula>
    </cfRule>
  </conditionalFormatting>
  <conditionalFormatting sqref="AM920 AM927:AM929">
    <cfRule type="containsText" dxfId="5448" priority="4121" operator="containsText" text="L">
      <formula>NOT(ISERROR(SEARCH("L",AM920)))</formula>
    </cfRule>
    <cfRule type="containsText" dxfId="5447" priority="4122" operator="containsText" text="A">
      <formula>NOT(ISERROR(SEARCH("A",AM920)))</formula>
    </cfRule>
    <cfRule type="containsText" dxfId="5446" priority="4123" operator="containsText" text="P">
      <formula>NOT(ISERROR(SEARCH("P",AM920)))</formula>
    </cfRule>
  </conditionalFormatting>
  <conditionalFormatting sqref="AM604:AM610">
    <cfRule type="containsText" dxfId="5445" priority="4109" operator="containsText" text="L">
      <formula>NOT(ISERROR(SEARCH("L",AM604)))</formula>
    </cfRule>
    <cfRule type="containsText" dxfId="5444" priority="4110" operator="containsText" text="A">
      <formula>NOT(ISERROR(SEARCH("A",AM604)))</formula>
    </cfRule>
    <cfRule type="containsText" dxfId="5443" priority="4111" operator="containsText" text="P">
      <formula>NOT(ISERROR(SEARCH("P",AM604)))</formula>
    </cfRule>
  </conditionalFormatting>
  <conditionalFormatting sqref="AN1002:AN1003">
    <cfRule type="containsText" dxfId="5442" priority="4076" operator="containsText" text="L">
      <formula>NOT(ISERROR(SEARCH("L",AN1002)))</formula>
    </cfRule>
    <cfRule type="containsText" dxfId="5441" priority="4077" operator="containsText" text="A">
      <formula>NOT(ISERROR(SEARCH("A",AN1002)))</formula>
    </cfRule>
    <cfRule type="containsText" dxfId="5440" priority="4078" operator="containsText" text="P">
      <formula>NOT(ISERROR(SEARCH("P",AN1002)))</formula>
    </cfRule>
  </conditionalFormatting>
  <conditionalFormatting sqref="AN848:AN851">
    <cfRule type="containsText" dxfId="5439" priority="4070" operator="containsText" text="L">
      <formula>NOT(ISERROR(SEARCH("L",AN848)))</formula>
    </cfRule>
    <cfRule type="containsText" dxfId="5438" priority="4071" operator="containsText" text="A">
      <formula>NOT(ISERROR(SEARCH("A",AN848)))</formula>
    </cfRule>
    <cfRule type="containsText" dxfId="5437" priority="4072" operator="containsText" text="P">
      <formula>NOT(ISERROR(SEARCH("P",AN848)))</formula>
    </cfRule>
  </conditionalFormatting>
  <conditionalFormatting sqref="AK178">
    <cfRule type="containsText" dxfId="5436" priority="4064" operator="containsText" text="L">
      <formula>NOT(ISERROR(SEARCH("L",AK178)))</formula>
    </cfRule>
    <cfRule type="containsText" dxfId="5435" priority="4065" operator="containsText" text="A">
      <formula>NOT(ISERROR(SEARCH("A",AK178)))</formula>
    </cfRule>
    <cfRule type="containsText" dxfId="5434" priority="4066" operator="containsText" text="P">
      <formula>NOT(ISERROR(SEARCH("P",AK178)))</formula>
    </cfRule>
  </conditionalFormatting>
  <conditionalFormatting sqref="AM178:AM179 AM167">
    <cfRule type="containsText" dxfId="5433" priority="4061" operator="containsText" text="L">
      <formula>NOT(ISERROR(SEARCH("L",AM167)))</formula>
    </cfRule>
    <cfRule type="containsText" dxfId="5432" priority="4062" operator="containsText" text="A">
      <formula>NOT(ISERROR(SEARCH("A",AM167)))</formula>
    </cfRule>
    <cfRule type="containsText" dxfId="5431" priority="4063" operator="containsText" text="P">
      <formula>NOT(ISERROR(SEARCH("P",AM167)))</formula>
    </cfRule>
  </conditionalFormatting>
  <conditionalFormatting sqref="AO173:AO177 AO179:AO186">
    <cfRule type="containsText" dxfId="5430" priority="4058" operator="containsText" text="L">
      <formula>NOT(ISERROR(SEARCH("L",AO173)))</formula>
    </cfRule>
    <cfRule type="containsText" dxfId="5429" priority="4059" operator="containsText" text="A">
      <formula>NOT(ISERROR(SEARCH("A",AO173)))</formula>
    </cfRule>
    <cfRule type="containsText" dxfId="5428" priority="4060" operator="containsText" text="P">
      <formula>NOT(ISERROR(SEARCH("P",AO173)))</formula>
    </cfRule>
  </conditionalFormatting>
  <conditionalFormatting sqref="AM585">
    <cfRule type="containsText" dxfId="5427" priority="4049" operator="containsText" text="L">
      <formula>NOT(ISERROR(SEARCH("L",AM585)))</formula>
    </cfRule>
    <cfRule type="containsText" dxfId="5426" priority="4050" operator="containsText" text="A">
      <formula>NOT(ISERROR(SEARCH("A",AM585)))</formula>
    </cfRule>
    <cfRule type="containsText" dxfId="5425" priority="4051" operator="containsText" text="P">
      <formula>NOT(ISERROR(SEARCH("P",AM585)))</formula>
    </cfRule>
  </conditionalFormatting>
  <conditionalFormatting sqref="AM103:AM111">
    <cfRule type="containsText" dxfId="5424" priority="4037" operator="containsText" text="L">
      <formula>NOT(ISERROR(SEARCH("L",AM103)))</formula>
    </cfRule>
    <cfRule type="containsText" dxfId="5423" priority="4038" operator="containsText" text="A">
      <formula>NOT(ISERROR(SEARCH("A",AM103)))</formula>
    </cfRule>
    <cfRule type="containsText" dxfId="5422" priority="4039" operator="containsText" text="P">
      <formula>NOT(ISERROR(SEARCH("P",AM103)))</formula>
    </cfRule>
  </conditionalFormatting>
  <conditionalFormatting sqref="AO166">
    <cfRule type="containsText" dxfId="5421" priority="4028" operator="containsText" text="L">
      <formula>NOT(ISERROR(SEARCH("L",AO166)))</formula>
    </cfRule>
    <cfRule type="containsText" dxfId="5420" priority="4029" operator="containsText" text="A">
      <formula>NOT(ISERROR(SEARCH("A",AO166)))</formula>
    </cfRule>
    <cfRule type="containsText" dxfId="5419" priority="4030" operator="containsText" text="P">
      <formula>NOT(ISERROR(SEARCH("P",AO166)))</formula>
    </cfRule>
  </conditionalFormatting>
  <conditionalFormatting sqref="AK287:AK294">
    <cfRule type="containsText" dxfId="5418" priority="4019" operator="containsText" text="L">
      <formula>NOT(ISERROR(SEARCH("L",AK287)))</formula>
    </cfRule>
    <cfRule type="containsText" dxfId="5417" priority="4020" operator="containsText" text="A">
      <formula>NOT(ISERROR(SEARCH("A",AK287)))</formula>
    </cfRule>
    <cfRule type="containsText" dxfId="5416" priority="4021" operator="containsText" text="P">
      <formula>NOT(ISERROR(SEARCH("P",AK287)))</formula>
    </cfRule>
  </conditionalFormatting>
  <conditionalFormatting sqref="AM296:AM300 AM287:AM294">
    <cfRule type="containsText" dxfId="5415" priority="4016" operator="containsText" text="L">
      <formula>NOT(ISERROR(SEARCH("L",AM287)))</formula>
    </cfRule>
    <cfRule type="containsText" dxfId="5414" priority="4017" operator="containsText" text="A">
      <formula>NOT(ISERROR(SEARCH("A",AM287)))</formula>
    </cfRule>
    <cfRule type="containsText" dxfId="5413" priority="4018" operator="containsText" text="P">
      <formula>NOT(ISERROR(SEARCH("P",AM287)))</formula>
    </cfRule>
  </conditionalFormatting>
  <conditionalFormatting sqref="AO294">
    <cfRule type="containsText" dxfId="5412" priority="4013" operator="containsText" text="L">
      <formula>NOT(ISERROR(SEARCH("L",AO294)))</formula>
    </cfRule>
    <cfRule type="containsText" dxfId="5411" priority="4014" operator="containsText" text="A">
      <formula>NOT(ISERROR(SEARCH("A",AO294)))</formula>
    </cfRule>
    <cfRule type="containsText" dxfId="5410" priority="4015" operator="containsText" text="P">
      <formula>NOT(ISERROR(SEARCH("P",AO294)))</formula>
    </cfRule>
  </conditionalFormatting>
  <conditionalFormatting sqref="AK276:AK286">
    <cfRule type="containsText" dxfId="5409" priority="4010" operator="containsText" text="L">
      <formula>NOT(ISERROR(SEARCH("L",AK276)))</formula>
    </cfRule>
    <cfRule type="containsText" dxfId="5408" priority="4011" operator="containsText" text="A">
      <formula>NOT(ISERROR(SEARCH("A",AK276)))</formula>
    </cfRule>
    <cfRule type="containsText" dxfId="5407" priority="4012" operator="containsText" text="P">
      <formula>NOT(ISERROR(SEARCH("P",AK276)))</formula>
    </cfRule>
  </conditionalFormatting>
  <conditionalFormatting sqref="AM295 AM276:AM286 AM267:AM274">
    <cfRule type="containsText" dxfId="5406" priority="4007" operator="containsText" text="L">
      <formula>NOT(ISERROR(SEARCH("L",AM267)))</formula>
    </cfRule>
    <cfRule type="containsText" dxfId="5405" priority="4008" operator="containsText" text="A">
      <formula>NOT(ISERROR(SEARCH("A",AM267)))</formula>
    </cfRule>
    <cfRule type="containsText" dxfId="5404" priority="4009" operator="containsText" text="P">
      <formula>NOT(ISERROR(SEARCH("P",AM267)))</formula>
    </cfRule>
  </conditionalFormatting>
  <conditionalFormatting sqref="AO400:AO406 AO397:AO398">
    <cfRule type="containsText" dxfId="5403" priority="3997" operator="containsText" text="L">
      <formula>NOT(ISERROR(SEARCH("L",AO397)))</formula>
    </cfRule>
    <cfRule type="containsText" dxfId="5402" priority="3998" operator="containsText" text="A">
      <formula>NOT(ISERROR(SEARCH("A",AO397)))</formula>
    </cfRule>
    <cfRule type="containsText" dxfId="5401" priority="3999" operator="containsText" text="P">
      <formula>NOT(ISERROR(SEARCH("P",AO397)))</formula>
    </cfRule>
  </conditionalFormatting>
  <conditionalFormatting sqref="AO912">
    <cfRule type="containsText" dxfId="5400" priority="3988" operator="containsText" text="L">
      <formula>NOT(ISERROR(SEARCH("L",AO912)))</formula>
    </cfRule>
    <cfRule type="containsText" dxfId="5399" priority="3989" operator="containsText" text="A">
      <formula>NOT(ISERROR(SEARCH("A",AO912)))</formula>
    </cfRule>
    <cfRule type="containsText" dxfId="5398" priority="3990" operator="containsText" text="P">
      <formula>NOT(ISERROR(SEARCH("P",AO912)))</formula>
    </cfRule>
  </conditionalFormatting>
  <conditionalFormatting sqref="AO758">
    <cfRule type="containsText" dxfId="5397" priority="3955" operator="containsText" text="L">
      <formula>NOT(ISERROR(SEARCH("L",AO758)))</formula>
    </cfRule>
    <cfRule type="containsText" dxfId="5396" priority="3956" operator="containsText" text="A">
      <formula>NOT(ISERROR(SEARCH("A",AO758)))</formula>
    </cfRule>
    <cfRule type="containsText" dxfId="5395" priority="3957" operator="containsText" text="P">
      <formula>NOT(ISERROR(SEARCH("P",AO758)))</formula>
    </cfRule>
  </conditionalFormatting>
  <conditionalFormatting sqref="AO556:AO557">
    <cfRule type="containsText" dxfId="5394" priority="3952" operator="containsText" text="L">
      <formula>NOT(ISERROR(SEARCH("L",AO556)))</formula>
    </cfRule>
    <cfRule type="containsText" dxfId="5393" priority="3953" operator="containsText" text="A">
      <formula>NOT(ISERROR(SEARCH("A",AO556)))</formula>
    </cfRule>
    <cfRule type="containsText" dxfId="5392" priority="3954" operator="containsText" text="P">
      <formula>NOT(ISERROR(SEARCH("P",AO556)))</formula>
    </cfRule>
  </conditionalFormatting>
  <conditionalFormatting sqref="Q381:Q396">
    <cfRule type="containsText" dxfId="5391" priority="3964" operator="containsText" text="L">
      <formula>NOT(ISERROR(SEARCH("L",Q381)))</formula>
    </cfRule>
    <cfRule type="containsText" dxfId="5390" priority="3965" operator="containsText" text="A">
      <formula>NOT(ISERROR(SEARCH("A",Q381)))</formula>
    </cfRule>
    <cfRule type="containsText" dxfId="5389" priority="3966" operator="containsText" text="P">
      <formula>NOT(ISERROR(SEARCH("P",Q381)))</formula>
    </cfRule>
  </conditionalFormatting>
  <conditionalFormatting sqref="AO900">
    <cfRule type="containsText" dxfId="5388" priority="3958" operator="containsText" text="L">
      <formula>NOT(ISERROR(SEARCH("L",AO900)))</formula>
    </cfRule>
    <cfRule type="containsText" dxfId="5387" priority="3959" operator="containsText" text="A">
      <formula>NOT(ISERROR(SEARCH("A",AO900)))</formula>
    </cfRule>
    <cfRule type="containsText" dxfId="5386" priority="3960" operator="containsText" text="P">
      <formula>NOT(ISERROR(SEARCH("P",AO900)))</formula>
    </cfRule>
  </conditionalFormatting>
  <conditionalFormatting sqref="W1004">
    <cfRule type="containsText" dxfId="5385" priority="3921" operator="containsText" text="L">
      <formula>NOT(ISERROR(SEARCH("L",W1004)))</formula>
    </cfRule>
    <cfRule type="containsText" dxfId="5384" priority="3922" operator="containsText" text="A">
      <formula>NOT(ISERROR(SEARCH("A",W1004)))</formula>
    </cfRule>
    <cfRule type="containsText" dxfId="5383" priority="3923" operator="containsText" text="P">
      <formula>NOT(ISERROR(SEARCH("P",W1004)))</formula>
    </cfRule>
  </conditionalFormatting>
  <conditionalFormatting sqref="AM1004">
    <cfRule type="containsText" dxfId="5382" priority="3918" operator="containsText" text="L">
      <formula>NOT(ISERROR(SEARCH("L",AM1004)))</formula>
    </cfRule>
    <cfRule type="containsText" dxfId="5381" priority="3919" operator="containsText" text="A">
      <formula>NOT(ISERROR(SEARCH("A",AM1004)))</formula>
    </cfRule>
    <cfRule type="containsText" dxfId="5380" priority="3920" operator="containsText" text="P">
      <formula>NOT(ISERROR(SEARCH("P",AM1004)))</formula>
    </cfRule>
  </conditionalFormatting>
  <conditionalFormatting sqref="K295 K276:K286">
    <cfRule type="containsText" dxfId="5379" priority="3915" operator="containsText" text="L">
      <formula>NOT(ISERROR(SEARCH("L",K276)))</formula>
    </cfRule>
    <cfRule type="containsText" dxfId="5378" priority="3916" operator="containsText" text="A">
      <formula>NOT(ISERROR(SEARCH("A",K276)))</formula>
    </cfRule>
    <cfRule type="containsText" dxfId="5377" priority="3917" operator="containsText" text="P">
      <formula>NOT(ISERROR(SEARCH("P",K276)))</formula>
    </cfRule>
  </conditionalFormatting>
  <conditionalFormatting sqref="AD550">
    <cfRule type="containsText" dxfId="5376" priority="3912" operator="containsText" text="L">
      <formula>NOT(ISERROR(SEARCH("L",AD550)))</formula>
    </cfRule>
    <cfRule type="containsText" dxfId="5375" priority="3913" operator="containsText" text="A">
      <formula>NOT(ISERROR(SEARCH("A",AD550)))</formula>
    </cfRule>
    <cfRule type="containsText" dxfId="5374" priority="3914" operator="containsText" text="P">
      <formula>NOT(ISERROR(SEARCH("P",AD550)))</formula>
    </cfRule>
  </conditionalFormatting>
  <conditionalFormatting sqref="AL550">
    <cfRule type="containsText" dxfId="5373" priority="3909" operator="containsText" text="L">
      <formula>NOT(ISERROR(SEARCH("L",AL550)))</formula>
    </cfRule>
    <cfRule type="containsText" dxfId="5372" priority="3910" operator="containsText" text="A">
      <formula>NOT(ISERROR(SEARCH("A",AL550)))</formula>
    </cfRule>
    <cfRule type="containsText" dxfId="5371" priority="3911" operator="containsText" text="P">
      <formula>NOT(ISERROR(SEARCH("P",AL550)))</formula>
    </cfRule>
  </conditionalFormatting>
  <conditionalFormatting sqref="AN550">
    <cfRule type="containsText" dxfId="5370" priority="3906" operator="containsText" text="L">
      <formula>NOT(ISERROR(SEARCH("L",AN550)))</formula>
    </cfRule>
    <cfRule type="containsText" dxfId="5369" priority="3907" operator="containsText" text="A">
      <formula>NOT(ISERROR(SEARCH("A",AN550)))</formula>
    </cfRule>
    <cfRule type="containsText" dxfId="5368" priority="3908" operator="containsText" text="P">
      <formula>NOT(ISERROR(SEARCH("P",AN550)))</formula>
    </cfRule>
  </conditionalFormatting>
  <conditionalFormatting sqref="Y38">
    <cfRule type="containsText" dxfId="5367" priority="3903" operator="containsText" text="L">
      <formula>NOT(ISERROR(SEARCH("L",Y38)))</formula>
    </cfRule>
    <cfRule type="containsText" dxfId="5366" priority="3904" operator="containsText" text="A">
      <formula>NOT(ISERROR(SEARCH("A",Y38)))</formula>
    </cfRule>
    <cfRule type="containsText" dxfId="5365" priority="3905" operator="containsText" text="P">
      <formula>NOT(ISERROR(SEARCH("P",Y38)))</formula>
    </cfRule>
  </conditionalFormatting>
  <conditionalFormatting sqref="AM38">
    <cfRule type="containsText" dxfId="5364" priority="3894" operator="containsText" text="L">
      <formula>NOT(ISERROR(SEARCH("L",AM38)))</formula>
    </cfRule>
    <cfRule type="containsText" dxfId="5363" priority="3895" operator="containsText" text="A">
      <formula>NOT(ISERROR(SEARCH("A",AM38)))</formula>
    </cfRule>
    <cfRule type="containsText" dxfId="5362" priority="3896" operator="containsText" text="P">
      <formula>NOT(ISERROR(SEARCH("P",AM38)))</formula>
    </cfRule>
  </conditionalFormatting>
  <conditionalFormatting sqref="AM596">
    <cfRule type="containsText" dxfId="5361" priority="3879" operator="containsText" text="L">
      <formula>NOT(ISERROR(SEARCH("L",AM596)))</formula>
    </cfRule>
    <cfRule type="containsText" dxfId="5360" priority="3880" operator="containsText" text="A">
      <formula>NOT(ISERROR(SEARCH("A",AM596)))</formula>
    </cfRule>
    <cfRule type="containsText" dxfId="5359" priority="3881" operator="containsText" text="P">
      <formula>NOT(ISERROR(SEARCH("P",AM596)))</formula>
    </cfRule>
  </conditionalFormatting>
  <conditionalFormatting sqref="AO636:AO639">
    <cfRule type="containsText" dxfId="5358" priority="3873" operator="containsText" text="L">
      <formula>NOT(ISERROR(SEARCH("L",AO636)))</formula>
    </cfRule>
    <cfRule type="containsText" dxfId="5357" priority="3874" operator="containsText" text="A">
      <formula>NOT(ISERROR(SEARCH("A",AO636)))</formula>
    </cfRule>
    <cfRule type="containsText" dxfId="5356" priority="3875" operator="containsText" text="P">
      <formula>NOT(ISERROR(SEARCH("P",AO636)))</formula>
    </cfRule>
  </conditionalFormatting>
  <conditionalFormatting sqref="AO635">
    <cfRule type="containsText" dxfId="5355" priority="3870" operator="containsText" text="L">
      <formula>NOT(ISERROR(SEARCH("L",AO635)))</formula>
    </cfRule>
    <cfRule type="containsText" dxfId="5354" priority="3871" operator="containsText" text="A">
      <formula>NOT(ISERROR(SEARCH("A",AO635)))</formula>
    </cfRule>
    <cfRule type="containsText" dxfId="5353" priority="3872" operator="containsText" text="P">
      <formula>NOT(ISERROR(SEARCH("P",AO635)))</formula>
    </cfRule>
  </conditionalFormatting>
  <conditionalFormatting sqref="AH333">
    <cfRule type="containsText" dxfId="5352" priority="3861" operator="containsText" text="L">
      <formula>NOT(ISERROR(SEARCH("L",AH333)))</formula>
    </cfRule>
    <cfRule type="containsText" dxfId="5351" priority="3862" operator="containsText" text="A">
      <formula>NOT(ISERROR(SEARCH("A",AH333)))</formula>
    </cfRule>
    <cfRule type="containsText" dxfId="5350" priority="3863" operator="containsText" text="P">
      <formula>NOT(ISERROR(SEARCH("P",AH333)))</formula>
    </cfRule>
  </conditionalFormatting>
  <conditionalFormatting sqref="AO333">
    <cfRule type="containsText" dxfId="5349" priority="3855" operator="containsText" text="L">
      <formula>NOT(ISERROR(SEARCH("L",AO333)))</formula>
    </cfRule>
    <cfRule type="containsText" dxfId="5348" priority="3856" operator="containsText" text="A">
      <formula>NOT(ISERROR(SEARCH("A",AO333)))</formula>
    </cfRule>
    <cfRule type="containsText" dxfId="5347" priority="3857" operator="containsText" text="P">
      <formula>NOT(ISERROR(SEARCH("P",AO333)))</formula>
    </cfRule>
  </conditionalFormatting>
  <conditionalFormatting sqref="AO772:AO778 AO780:AO782">
    <cfRule type="containsText" dxfId="5346" priority="3849" operator="containsText" text="L">
      <formula>NOT(ISERROR(SEARCH("L",AO772)))</formula>
    </cfRule>
    <cfRule type="containsText" dxfId="5345" priority="3850" operator="containsText" text="A">
      <formula>NOT(ISERROR(SEARCH("A",AO772)))</formula>
    </cfRule>
    <cfRule type="containsText" dxfId="5344" priority="3851" operator="containsText" text="P">
      <formula>NOT(ISERROR(SEARCH("P",AO772)))</formula>
    </cfRule>
  </conditionalFormatting>
  <conditionalFormatting sqref="AH779">
    <cfRule type="containsText" dxfId="5343" priority="3843" operator="containsText" text="L">
      <formula>NOT(ISERROR(SEARCH("L",AH779)))</formula>
    </cfRule>
    <cfRule type="containsText" dxfId="5342" priority="3844" operator="containsText" text="A">
      <formula>NOT(ISERROR(SEARCH("A",AH779)))</formula>
    </cfRule>
    <cfRule type="containsText" dxfId="5341" priority="3845" operator="containsText" text="P">
      <formula>NOT(ISERROR(SEARCH("P",AH779)))</formula>
    </cfRule>
  </conditionalFormatting>
  <conditionalFormatting sqref="AL779">
    <cfRule type="containsText" dxfId="5340" priority="3840" operator="containsText" text="L">
      <formula>NOT(ISERROR(SEARCH("L",AL779)))</formula>
    </cfRule>
    <cfRule type="containsText" dxfId="5339" priority="3841" operator="containsText" text="A">
      <formula>NOT(ISERROR(SEARCH("A",AL779)))</formula>
    </cfRule>
    <cfRule type="containsText" dxfId="5338" priority="3842" operator="containsText" text="P">
      <formula>NOT(ISERROR(SEARCH("P",AL779)))</formula>
    </cfRule>
  </conditionalFormatting>
  <conditionalFormatting sqref="AO779">
    <cfRule type="containsText" dxfId="5337" priority="3834" operator="containsText" text="L">
      <formula>NOT(ISERROR(SEARCH("L",AO779)))</formula>
    </cfRule>
    <cfRule type="containsText" dxfId="5336" priority="3835" operator="containsText" text="A">
      <formula>NOT(ISERROR(SEARCH("A",AO779)))</formula>
    </cfRule>
    <cfRule type="containsText" dxfId="5335" priority="3836" operator="containsText" text="P">
      <formula>NOT(ISERROR(SEARCH("P",AO779)))</formula>
    </cfRule>
  </conditionalFormatting>
  <conditionalFormatting sqref="AO1208:AO1211 AO1188">
    <cfRule type="containsText" dxfId="5334" priority="3831" operator="containsText" text="L">
      <formula>NOT(ISERROR(SEARCH("L",AO1188)))</formula>
    </cfRule>
    <cfRule type="containsText" dxfId="5333" priority="3832" operator="containsText" text="A">
      <formula>NOT(ISERROR(SEARCH("A",AO1188)))</formula>
    </cfRule>
    <cfRule type="containsText" dxfId="5332" priority="3833" operator="containsText" text="P">
      <formula>NOT(ISERROR(SEARCH("P",AO1188)))</formula>
    </cfRule>
  </conditionalFormatting>
  <conditionalFormatting sqref="AO830 AO813 AO802 AO695:AO699">
    <cfRule type="containsText" dxfId="5331" priority="3816" operator="containsText" text="L">
      <formula>NOT(ISERROR(SEARCH("L",AO695)))</formula>
    </cfRule>
    <cfRule type="containsText" dxfId="5330" priority="3817" operator="containsText" text="A">
      <formula>NOT(ISERROR(SEARCH("A",AO695)))</formula>
    </cfRule>
    <cfRule type="containsText" dxfId="5329" priority="3818" operator="containsText" text="P">
      <formula>NOT(ISERROR(SEARCH("P",AO695)))</formula>
    </cfRule>
  </conditionalFormatting>
  <conditionalFormatting sqref="AG987">
    <cfRule type="containsText" dxfId="5328" priority="3813" operator="containsText" text="L">
      <formula>NOT(ISERROR(SEARCH("L",AG987)))</formula>
    </cfRule>
    <cfRule type="containsText" dxfId="5327" priority="3814" operator="containsText" text="A">
      <formula>NOT(ISERROR(SEARCH("A",AG987)))</formula>
    </cfRule>
    <cfRule type="containsText" dxfId="5326" priority="3815" operator="containsText" text="P">
      <formula>NOT(ISERROR(SEARCH("P",AG987)))</formula>
    </cfRule>
  </conditionalFormatting>
  <conditionalFormatting sqref="AL987">
    <cfRule type="containsText" dxfId="5325" priority="3810" operator="containsText" text="L">
      <formula>NOT(ISERROR(SEARCH("L",AL987)))</formula>
    </cfRule>
    <cfRule type="containsText" dxfId="5324" priority="3811" operator="containsText" text="A">
      <formula>NOT(ISERROR(SEARCH("A",AL987)))</formula>
    </cfRule>
    <cfRule type="containsText" dxfId="5323" priority="3812" operator="containsText" text="P">
      <formula>NOT(ISERROR(SEARCH("P",AL987)))</formula>
    </cfRule>
  </conditionalFormatting>
  <conditionalFormatting sqref="AN987">
    <cfRule type="containsText" dxfId="5322" priority="3807" operator="containsText" text="L">
      <formula>NOT(ISERROR(SEARCH("L",AN987)))</formula>
    </cfRule>
    <cfRule type="containsText" dxfId="5321" priority="3808" operator="containsText" text="A">
      <formula>NOT(ISERROR(SEARCH("A",AN987)))</formula>
    </cfRule>
    <cfRule type="containsText" dxfId="5320" priority="3809" operator="containsText" text="P">
      <formula>NOT(ISERROR(SEARCH("P",AN987)))</formula>
    </cfRule>
  </conditionalFormatting>
  <conditionalFormatting sqref="AN1080:AN1091">
    <cfRule type="containsText" dxfId="5319" priority="3804" operator="containsText" text="L">
      <formula>NOT(ISERROR(SEARCH("L",AN1080)))</formula>
    </cfRule>
    <cfRule type="containsText" dxfId="5318" priority="3805" operator="containsText" text="A">
      <formula>NOT(ISERROR(SEARCH("A",AN1080)))</formula>
    </cfRule>
    <cfRule type="containsText" dxfId="5317" priority="3806" operator="containsText" text="P">
      <formula>NOT(ISERROR(SEARCH("P",AN1080)))</formula>
    </cfRule>
  </conditionalFormatting>
  <conditionalFormatting sqref="AN236">
    <cfRule type="containsText" dxfId="5316" priority="3798" operator="containsText" text="L">
      <formula>NOT(ISERROR(SEARCH("L",AN236)))</formula>
    </cfRule>
    <cfRule type="containsText" dxfId="5315" priority="3799" operator="containsText" text="A">
      <formula>NOT(ISERROR(SEARCH("A",AN236)))</formula>
    </cfRule>
    <cfRule type="containsText" dxfId="5314" priority="3800" operator="containsText" text="P">
      <formula>NOT(ISERROR(SEARCH("P",AN236)))</formula>
    </cfRule>
  </conditionalFormatting>
  <conditionalFormatting sqref="AN475">
    <cfRule type="containsText" dxfId="5313" priority="3795" operator="containsText" text="L">
      <formula>NOT(ISERROR(SEARCH("L",AN475)))</formula>
    </cfRule>
    <cfRule type="containsText" dxfId="5312" priority="3796" operator="containsText" text="A">
      <formula>NOT(ISERROR(SEARCH("A",AN475)))</formula>
    </cfRule>
    <cfRule type="containsText" dxfId="5311" priority="3797" operator="containsText" text="P">
      <formula>NOT(ISERROR(SEARCH("P",AN475)))</formula>
    </cfRule>
  </conditionalFormatting>
  <conditionalFormatting sqref="AN1092:AN1094">
    <cfRule type="containsText" dxfId="5310" priority="3792" operator="containsText" text="L">
      <formula>NOT(ISERROR(SEARCH("L",AN1092)))</formula>
    </cfRule>
    <cfRule type="containsText" dxfId="5309" priority="3793" operator="containsText" text="A">
      <formula>NOT(ISERROR(SEARCH("A",AN1092)))</formula>
    </cfRule>
    <cfRule type="containsText" dxfId="5308" priority="3794" operator="containsText" text="P">
      <formula>NOT(ISERROR(SEARCH("P",AN1092)))</formula>
    </cfRule>
  </conditionalFormatting>
  <conditionalFormatting sqref="AO803:AO807 AO800:AO801">
    <cfRule type="containsText" dxfId="5307" priority="3777" operator="containsText" text="L">
      <formula>NOT(ISERROR(SEARCH("L",AO800)))</formula>
    </cfRule>
    <cfRule type="containsText" dxfId="5306" priority="3778" operator="containsText" text="A">
      <formula>NOT(ISERROR(SEARCH("A",AO800)))</formula>
    </cfRule>
    <cfRule type="containsText" dxfId="5305" priority="3779" operator="containsText" text="P">
      <formula>NOT(ISERROR(SEARCH("P",AO800)))</formula>
    </cfRule>
  </conditionalFormatting>
  <conditionalFormatting sqref="AO825:AO829 AO814">
    <cfRule type="containsText" dxfId="5304" priority="3771" operator="containsText" text="L">
      <formula>NOT(ISERROR(SEARCH("L",AO814)))</formula>
    </cfRule>
    <cfRule type="containsText" dxfId="5303" priority="3772" operator="containsText" text="A">
      <formula>NOT(ISERROR(SEARCH("A",AO814)))</formula>
    </cfRule>
    <cfRule type="containsText" dxfId="5302" priority="3773" operator="containsText" text="P">
      <formula>NOT(ISERROR(SEARCH("P",AO814)))</formula>
    </cfRule>
  </conditionalFormatting>
  <conditionalFormatting sqref="AO825:AO829 AO814">
    <cfRule type="containsText" dxfId="5301" priority="3768" operator="containsText" text="L">
      <formula>NOT(ISERROR(SEARCH("L",AO814)))</formula>
    </cfRule>
    <cfRule type="containsText" dxfId="5300" priority="3769" operator="containsText" text="A">
      <formula>NOT(ISERROR(SEARCH("A",AO814)))</formula>
    </cfRule>
    <cfRule type="containsText" dxfId="5299" priority="3770" operator="containsText" text="P">
      <formula>NOT(ISERROR(SEARCH("P",AO814)))</formula>
    </cfRule>
  </conditionalFormatting>
  <conditionalFormatting sqref="AO944:AO946">
    <cfRule type="containsText" dxfId="5298" priority="3762" operator="containsText" text="L">
      <formula>NOT(ISERROR(SEARCH("L",AO944)))</formula>
    </cfRule>
    <cfRule type="containsText" dxfId="5297" priority="3763" operator="containsText" text="A">
      <formula>NOT(ISERROR(SEARCH("A",AO944)))</formula>
    </cfRule>
    <cfRule type="containsText" dxfId="5296" priority="3764" operator="containsText" text="P">
      <formula>NOT(ISERROR(SEARCH("P",AO944)))</formula>
    </cfRule>
  </conditionalFormatting>
  <conditionalFormatting sqref="AO892">
    <cfRule type="containsText" dxfId="5295" priority="3759" operator="containsText" text="L">
      <formula>NOT(ISERROR(SEARCH("L",AO892)))</formula>
    </cfRule>
    <cfRule type="containsText" dxfId="5294" priority="3760" operator="containsText" text="A">
      <formula>NOT(ISERROR(SEARCH("A",AO892)))</formula>
    </cfRule>
    <cfRule type="containsText" dxfId="5293" priority="3761" operator="containsText" text="P">
      <formula>NOT(ISERROR(SEARCH("P",AO892)))</formula>
    </cfRule>
  </conditionalFormatting>
  <conditionalFormatting sqref="AO852:AO854">
    <cfRule type="containsText" dxfId="5292" priority="3756" operator="containsText" text="L">
      <formula>NOT(ISERROR(SEARCH("L",AO852)))</formula>
    </cfRule>
    <cfRule type="containsText" dxfId="5291" priority="3757" operator="containsText" text="A">
      <formula>NOT(ISERROR(SEARCH("A",AO852)))</formula>
    </cfRule>
    <cfRule type="containsText" dxfId="5290" priority="3758" operator="containsText" text="P">
      <formula>NOT(ISERROR(SEARCH("P",AO852)))</formula>
    </cfRule>
  </conditionalFormatting>
  <conditionalFormatting sqref="AO842:AO847">
    <cfRule type="containsText" dxfId="5289" priority="3744" operator="containsText" text="L">
      <formula>NOT(ISERROR(SEARCH("L",AO842)))</formula>
    </cfRule>
    <cfRule type="containsText" dxfId="5288" priority="3745" operator="containsText" text="A">
      <formula>NOT(ISERROR(SEARCH("A",AO842)))</formula>
    </cfRule>
    <cfRule type="containsText" dxfId="5287" priority="3746" operator="containsText" text="P">
      <formula>NOT(ISERROR(SEARCH("P",AO842)))</formula>
    </cfRule>
  </conditionalFormatting>
  <conditionalFormatting sqref="C1009 C58">
    <cfRule type="duplicateValues" dxfId="5286" priority="3725"/>
  </conditionalFormatting>
  <conditionalFormatting sqref="E1009 E58 E997 E993:E995">
    <cfRule type="duplicateValues" dxfId="5285" priority="3681"/>
  </conditionalFormatting>
  <conditionalFormatting sqref="D295">
    <cfRule type="duplicateValues" dxfId="5284" priority="3680"/>
  </conditionalFormatting>
  <conditionalFormatting sqref="D576">
    <cfRule type="duplicateValues" dxfId="5283" priority="3679"/>
  </conditionalFormatting>
  <conditionalFormatting sqref="D757 D759">
    <cfRule type="duplicateValues" dxfId="5282" priority="3678"/>
  </conditionalFormatting>
  <conditionalFormatting sqref="D892">
    <cfRule type="duplicateValues" dxfId="5281" priority="3677"/>
  </conditionalFormatting>
  <conditionalFormatting sqref="D516">
    <cfRule type="duplicateValues" dxfId="5280" priority="3676"/>
  </conditionalFormatting>
  <conditionalFormatting sqref="D758">
    <cfRule type="duplicateValues" dxfId="5279" priority="3675"/>
  </conditionalFormatting>
  <conditionalFormatting sqref="D1140">
    <cfRule type="duplicateValues" dxfId="5278" priority="3667"/>
    <cfRule type="duplicateValues" dxfId="5277" priority="3674"/>
  </conditionalFormatting>
  <conditionalFormatting sqref="D609">
    <cfRule type="duplicateValues" dxfId="5276" priority="3673"/>
  </conditionalFormatting>
  <conditionalFormatting sqref="D963 D943:D944 D934:D938 D946:D953">
    <cfRule type="duplicateValues" dxfId="5275" priority="3682"/>
  </conditionalFormatting>
  <conditionalFormatting sqref="D849">
    <cfRule type="duplicateValues" dxfId="5274" priority="3672"/>
  </conditionalFormatting>
  <conditionalFormatting sqref="D842">
    <cfRule type="duplicateValues" dxfId="5273" priority="3671"/>
  </conditionalFormatting>
  <conditionalFormatting sqref="D845">
    <cfRule type="duplicateValues" dxfId="5272" priority="3670"/>
  </conditionalFormatting>
  <conditionalFormatting sqref="D1122">
    <cfRule type="duplicateValues" dxfId="5271" priority="3669"/>
  </conditionalFormatting>
  <conditionalFormatting sqref="D1040">
    <cfRule type="duplicateValues" dxfId="5270" priority="3668"/>
  </conditionalFormatting>
  <conditionalFormatting sqref="D804 D345:D346 D335 D313:D330 D339 D341 D343 D332">
    <cfRule type="duplicateValues" dxfId="5269" priority="3683"/>
  </conditionalFormatting>
  <conditionalFormatting sqref="D814:D820 D660">
    <cfRule type="duplicateValues" dxfId="5268" priority="3666"/>
  </conditionalFormatting>
  <conditionalFormatting sqref="D331">
    <cfRule type="duplicateValues" dxfId="5267" priority="3664"/>
  </conditionalFormatting>
  <conditionalFormatting sqref="D1211 D1209 D1160 D646 D795 D939 D284 D615 D942 D954:D958 D1167:D1175 D1180:D1183 D1177:D1178 D1193:D1203 D964:D971 D1185:D1191 D960:D962 D1205:D1207">
    <cfRule type="duplicateValues" dxfId="5266" priority="3684"/>
  </conditionalFormatting>
  <conditionalFormatting sqref="D302">
    <cfRule type="duplicateValues" dxfId="5265" priority="3663"/>
  </conditionalFormatting>
  <conditionalFormatting sqref="D782">
    <cfRule type="duplicateValues" dxfId="5264" priority="3662"/>
  </conditionalFormatting>
  <conditionalFormatting sqref="D640:D642 D624">
    <cfRule type="duplicateValues" dxfId="5263" priority="3659"/>
  </conditionalFormatting>
  <conditionalFormatting sqref="D624">
    <cfRule type="duplicateValues" dxfId="5262" priority="3660"/>
  </conditionalFormatting>
  <conditionalFormatting sqref="D640:D642">
    <cfRule type="duplicateValues" dxfId="5261" priority="3661"/>
  </conditionalFormatting>
  <conditionalFormatting sqref="D630 D628 D635:D638 D633">
    <cfRule type="duplicateValues" dxfId="5260" priority="3658"/>
  </conditionalFormatting>
  <conditionalFormatting sqref="D627">
    <cfRule type="duplicateValues" dxfId="5259" priority="3657"/>
  </conditionalFormatting>
  <conditionalFormatting sqref="D626">
    <cfRule type="duplicateValues" dxfId="5258" priority="3655"/>
  </conditionalFormatting>
  <conditionalFormatting sqref="D648:D652 D631:D632 D643">
    <cfRule type="duplicateValues" dxfId="5257" priority="3686"/>
  </conditionalFormatting>
  <conditionalFormatting sqref="D632">
    <cfRule type="duplicateValues" dxfId="5256" priority="3654"/>
  </conditionalFormatting>
  <conditionalFormatting sqref="D941">
    <cfRule type="duplicateValues" dxfId="5255" priority="3653"/>
  </conditionalFormatting>
  <conditionalFormatting sqref="D940">
    <cfRule type="duplicateValues" dxfId="5254" priority="3652"/>
  </conditionalFormatting>
  <conditionalFormatting sqref="D201">
    <cfRule type="duplicateValues" dxfId="5253" priority="3651"/>
  </conditionalFormatting>
  <conditionalFormatting sqref="D1208 D800:D801 D634 D644:D645 D647">
    <cfRule type="duplicateValues" dxfId="5252" priority="3687"/>
  </conditionalFormatting>
  <conditionalFormatting sqref="D1208 D631:D632 D800:D801 D643:D645 D634 D647:D652">
    <cfRule type="duplicateValues" dxfId="5251" priority="3688"/>
  </conditionalFormatting>
  <conditionalFormatting sqref="D945">
    <cfRule type="duplicateValues" dxfId="5250" priority="3650"/>
  </conditionalFormatting>
  <conditionalFormatting sqref="D959 D630 D625 D627:D628 D635:D639 D633">
    <cfRule type="duplicateValues" dxfId="5249" priority="3689"/>
  </conditionalFormatting>
  <conditionalFormatting sqref="D959 D630 D624:D625 D627:D628 D635:D642 D633">
    <cfRule type="duplicateValues" dxfId="5248" priority="3690"/>
  </conditionalFormatting>
  <conditionalFormatting sqref="D1211 D1209 D795 D629 D303:D312 D653:D656 D615 D1138:D1149 D783:D793 D803 D1160 D942:D944 D1167:D1175 D1177:D1178 D1193:D1203 D1180:D1191 D202:D301 D946:D958 D646 D665:D781 D352:D608 D1205:D1207 D3:D200 D960:D1136 D821:D939">
    <cfRule type="duplicateValues" dxfId="5247" priority="3691"/>
  </conditionalFormatting>
  <conditionalFormatting sqref="D1209:D1215 D615 D1123:D1136 D333:D334 D342 D337 D344 D287:D294 D821:D841 D653:D656 D939 D629 D296:D301 D303:D312 D577:D608 D1138:D1139 D942 D783:D799 D805:D813 D802:D803 D954:D958 D843:D844 D1141:D1157 D893:D933 D517:D575 D760:D781 D846:D848 D202:D285 D646 D1041:D1121 D960:D962 D665:D756 D347:D515 D1159:D1207 D3:D200 D964:D1039 D850:D891">
    <cfRule type="duplicateValues" dxfId="5246" priority="3692"/>
  </conditionalFormatting>
  <conditionalFormatting sqref="D1209:D1215 D629 D783:D799 D1138:D1157 D942:D944 D946:D958 D646 D653:D781 D202:D623 D1159:D1207 D3:D200 D960:D1136 D802:D939">
    <cfRule type="duplicateValues" dxfId="5245" priority="3693"/>
  </conditionalFormatting>
  <conditionalFormatting sqref="D1248">
    <cfRule type="duplicateValues" dxfId="5244" priority="3648"/>
  </conditionalFormatting>
  <conditionalFormatting sqref="D1253">
    <cfRule type="duplicateValues" dxfId="5243" priority="3647"/>
  </conditionalFormatting>
  <conditionalFormatting sqref="D1254:D1255">
    <cfRule type="duplicateValues" dxfId="5242" priority="3646"/>
  </conditionalFormatting>
  <conditionalFormatting sqref="D1256:D1258">
    <cfRule type="duplicateValues" dxfId="5241" priority="3645"/>
  </conditionalFormatting>
  <conditionalFormatting sqref="D1245">
    <cfRule type="duplicateValues" dxfId="5240" priority="3643"/>
  </conditionalFormatting>
  <conditionalFormatting sqref="D1267 D1242:D1244">
    <cfRule type="duplicateValues" dxfId="5239" priority="3649"/>
  </conditionalFormatting>
  <conditionalFormatting sqref="D1270">
    <cfRule type="duplicateValues" dxfId="5238" priority="3641"/>
  </conditionalFormatting>
  <conditionalFormatting sqref="D1271">
    <cfRule type="duplicateValues" dxfId="5237" priority="3640"/>
  </conditionalFormatting>
  <conditionalFormatting sqref="D1272">
    <cfRule type="duplicateValues" dxfId="5236" priority="3639"/>
  </conditionalFormatting>
  <conditionalFormatting sqref="D1273">
    <cfRule type="duplicateValues" dxfId="5235" priority="3633"/>
  </conditionalFormatting>
  <conditionalFormatting sqref="D1274">
    <cfRule type="duplicateValues" dxfId="5234" priority="3632"/>
  </conditionalFormatting>
  <conditionalFormatting sqref="D1275">
    <cfRule type="duplicateValues" dxfId="5233" priority="3631"/>
  </conditionalFormatting>
  <conditionalFormatting sqref="D1276">
    <cfRule type="duplicateValues" dxfId="5232" priority="3630"/>
  </conditionalFormatting>
  <conditionalFormatting sqref="D1277">
    <cfRule type="duplicateValues" dxfId="5231" priority="3629"/>
  </conditionalFormatting>
  <conditionalFormatting sqref="D1278">
    <cfRule type="duplicateValues" dxfId="5230" priority="3628"/>
  </conditionalFormatting>
  <conditionalFormatting sqref="D1279">
    <cfRule type="duplicateValues" dxfId="5229" priority="3627"/>
  </conditionalFormatting>
  <conditionalFormatting sqref="D1280">
    <cfRule type="duplicateValues" dxfId="5228" priority="3626"/>
  </conditionalFormatting>
  <conditionalFormatting sqref="D1281">
    <cfRule type="duplicateValues" dxfId="5227" priority="3625"/>
  </conditionalFormatting>
  <conditionalFormatting sqref="E1281">
    <cfRule type="duplicateValues" dxfId="5226" priority="3624"/>
  </conditionalFormatting>
  <conditionalFormatting sqref="D1281">
    <cfRule type="duplicateValues" dxfId="5225" priority="3623"/>
  </conditionalFormatting>
  <conditionalFormatting sqref="D1281">
    <cfRule type="duplicateValues" dxfId="5224" priority="3622"/>
  </conditionalFormatting>
  <conditionalFormatting sqref="D1283">
    <cfRule type="duplicateValues" dxfId="5223" priority="3621"/>
  </conditionalFormatting>
  <conditionalFormatting sqref="E1283">
    <cfRule type="duplicateValues" dxfId="5222" priority="3620"/>
  </conditionalFormatting>
  <conditionalFormatting sqref="D1283">
    <cfRule type="duplicateValues" dxfId="5221" priority="3619"/>
  </conditionalFormatting>
  <conditionalFormatting sqref="D1283">
    <cfRule type="duplicateValues" dxfId="5220" priority="3618"/>
  </conditionalFormatting>
  <conditionalFormatting sqref="D1285">
    <cfRule type="duplicateValues" dxfId="5219" priority="3609"/>
  </conditionalFormatting>
  <conditionalFormatting sqref="E1285">
    <cfRule type="duplicateValues" dxfId="5218" priority="3608"/>
  </conditionalFormatting>
  <conditionalFormatting sqref="D1285">
    <cfRule type="duplicateValues" dxfId="5217" priority="3607"/>
  </conditionalFormatting>
  <conditionalFormatting sqref="D1285">
    <cfRule type="duplicateValues" dxfId="5216" priority="3606"/>
  </conditionalFormatting>
  <conditionalFormatting sqref="D1286">
    <cfRule type="duplicateValues" dxfId="5215" priority="3601"/>
  </conditionalFormatting>
  <conditionalFormatting sqref="D1286">
    <cfRule type="duplicateValues" dxfId="5214" priority="3600"/>
  </conditionalFormatting>
  <conditionalFormatting sqref="D1286">
    <cfRule type="duplicateValues" dxfId="5213" priority="3599"/>
  </conditionalFormatting>
  <conditionalFormatting sqref="D1287">
    <cfRule type="duplicateValues" dxfId="5212" priority="3597"/>
  </conditionalFormatting>
  <conditionalFormatting sqref="D1287">
    <cfRule type="duplicateValues" dxfId="5211" priority="3596"/>
  </conditionalFormatting>
  <conditionalFormatting sqref="D1287">
    <cfRule type="duplicateValues" dxfId="5210" priority="3598"/>
  </conditionalFormatting>
  <conditionalFormatting sqref="D1288">
    <cfRule type="duplicateValues" dxfId="5209" priority="3594"/>
  </conditionalFormatting>
  <conditionalFormatting sqref="D1288">
    <cfRule type="duplicateValues" dxfId="5208" priority="3593"/>
  </conditionalFormatting>
  <conditionalFormatting sqref="D1288">
    <cfRule type="duplicateValues" dxfId="5207" priority="3595"/>
  </conditionalFormatting>
  <conditionalFormatting sqref="D1284">
    <cfRule type="duplicateValues" dxfId="5206" priority="3581"/>
  </conditionalFormatting>
  <conditionalFormatting sqref="E1284">
    <cfRule type="duplicateValues" dxfId="5205" priority="3580"/>
  </conditionalFormatting>
  <conditionalFormatting sqref="D1284">
    <cfRule type="duplicateValues" dxfId="5204" priority="3579"/>
  </conditionalFormatting>
  <conditionalFormatting sqref="D1284">
    <cfRule type="duplicateValues" dxfId="5203" priority="3582"/>
  </conditionalFormatting>
  <conditionalFormatting sqref="D1289">
    <cfRule type="duplicateValues" dxfId="5202" priority="3577"/>
  </conditionalFormatting>
  <conditionalFormatting sqref="E1289">
    <cfRule type="duplicateValues" dxfId="5201" priority="3576"/>
  </conditionalFormatting>
  <conditionalFormatting sqref="D1289">
    <cfRule type="duplicateValues" dxfId="5200" priority="3575"/>
  </conditionalFormatting>
  <conditionalFormatting sqref="D1289">
    <cfRule type="duplicateValues" dxfId="5199" priority="3578"/>
  </conditionalFormatting>
  <conditionalFormatting sqref="D1290">
    <cfRule type="duplicateValues" dxfId="5198" priority="3573"/>
  </conditionalFormatting>
  <conditionalFormatting sqref="E1290">
    <cfRule type="duplicateValues" dxfId="5197" priority="3572"/>
  </conditionalFormatting>
  <conditionalFormatting sqref="D1290">
    <cfRule type="duplicateValues" dxfId="5196" priority="3571"/>
  </conditionalFormatting>
  <conditionalFormatting sqref="D1290">
    <cfRule type="duplicateValues" dxfId="5195" priority="3574"/>
  </conditionalFormatting>
  <conditionalFormatting sqref="D1282">
    <cfRule type="duplicateValues" dxfId="5194" priority="3561"/>
  </conditionalFormatting>
  <conditionalFormatting sqref="D1282">
    <cfRule type="duplicateValues" dxfId="5193" priority="3562"/>
  </conditionalFormatting>
  <conditionalFormatting sqref="D1282">
    <cfRule type="duplicateValues" dxfId="5192" priority="3563"/>
  </conditionalFormatting>
  <conditionalFormatting sqref="E1282">
    <cfRule type="duplicateValues" dxfId="5191" priority="3564"/>
  </conditionalFormatting>
  <conditionalFormatting sqref="D1282">
    <cfRule type="duplicateValues" dxfId="5190" priority="3560"/>
  </conditionalFormatting>
  <conditionalFormatting sqref="D1293">
    <cfRule type="duplicateValues" dxfId="5189" priority="3558"/>
  </conditionalFormatting>
  <conditionalFormatting sqref="D1294">
    <cfRule type="duplicateValues" dxfId="5188" priority="3557"/>
  </conditionalFormatting>
  <conditionalFormatting sqref="N665:N669">
    <cfRule type="containsText" dxfId="5187" priority="3554" operator="containsText" text="L">
      <formula>NOT(ISERROR(SEARCH("L",N665)))</formula>
    </cfRule>
    <cfRule type="containsText" dxfId="5186" priority="3555" operator="containsText" text="A">
      <formula>NOT(ISERROR(SEARCH("A",N665)))</formula>
    </cfRule>
    <cfRule type="containsText" dxfId="5185" priority="3556" operator="containsText" text="P">
      <formula>NOT(ISERROR(SEARCH("P",N665)))</formula>
    </cfRule>
  </conditionalFormatting>
  <conditionalFormatting sqref="K787:K793">
    <cfRule type="containsText" dxfId="5184" priority="3536" operator="containsText" text="L">
      <formula>NOT(ISERROR(SEARCH("L",K787)))</formula>
    </cfRule>
    <cfRule type="containsText" dxfId="5183" priority="3537" operator="containsText" text="A">
      <formula>NOT(ISERROR(SEARCH("A",K787)))</formula>
    </cfRule>
    <cfRule type="containsText" dxfId="5182" priority="3538" operator="containsText" text="P">
      <formula>NOT(ISERROR(SEARCH("P",K787)))</formula>
    </cfRule>
  </conditionalFormatting>
  <conditionalFormatting sqref="N787:N793">
    <cfRule type="containsText" dxfId="5181" priority="3533" operator="containsText" text="L">
      <formula>NOT(ISERROR(SEARCH("L",N787)))</formula>
    </cfRule>
    <cfRule type="containsText" dxfId="5180" priority="3534" operator="containsText" text="A">
      <formula>NOT(ISERROR(SEARCH("A",N787)))</formula>
    </cfRule>
    <cfRule type="containsText" dxfId="5179" priority="3535" operator="containsText" text="P">
      <formula>NOT(ISERROR(SEARCH("P",N787)))</formula>
    </cfRule>
  </conditionalFormatting>
  <conditionalFormatting sqref="K936:K944">
    <cfRule type="containsText" dxfId="5178" priority="3527" operator="containsText" text="L">
      <formula>NOT(ISERROR(SEARCH("L",K936)))</formula>
    </cfRule>
    <cfRule type="containsText" dxfId="5177" priority="3528" operator="containsText" text="A">
      <formula>NOT(ISERROR(SEARCH("A",K936)))</formula>
    </cfRule>
    <cfRule type="containsText" dxfId="5176" priority="3529" operator="containsText" text="P">
      <formula>NOT(ISERROR(SEARCH("P",K936)))</formula>
    </cfRule>
  </conditionalFormatting>
  <conditionalFormatting sqref="N935:N943">
    <cfRule type="containsText" dxfId="5175" priority="3524" operator="containsText" text="L">
      <formula>NOT(ISERROR(SEARCH("L",N935)))</formula>
    </cfRule>
    <cfRule type="containsText" dxfId="5174" priority="3525" operator="containsText" text="A">
      <formula>NOT(ISERROR(SEARCH("A",N935)))</formula>
    </cfRule>
    <cfRule type="containsText" dxfId="5173" priority="3526" operator="containsText" text="P">
      <formula>NOT(ISERROR(SEARCH("P",N935)))</formula>
    </cfRule>
  </conditionalFormatting>
  <conditionalFormatting sqref="K822:K829">
    <cfRule type="containsText" dxfId="5172" priority="3521" operator="containsText" text="L">
      <formula>NOT(ISERROR(SEARCH("L",K822)))</formula>
    </cfRule>
    <cfRule type="containsText" dxfId="5171" priority="3522" operator="containsText" text="A">
      <formula>NOT(ISERROR(SEARCH("A",K822)))</formula>
    </cfRule>
    <cfRule type="containsText" dxfId="5170" priority="3523" operator="containsText" text="P">
      <formula>NOT(ISERROR(SEARCH("P",K822)))</formula>
    </cfRule>
  </conditionalFormatting>
  <conditionalFormatting sqref="K822:K829">
    <cfRule type="containsText" dxfId="5169" priority="3518" operator="containsText" text="L">
      <formula>NOT(ISERROR(SEARCH("L",K822)))</formula>
    </cfRule>
    <cfRule type="containsText" dxfId="5168" priority="3519" operator="containsText" text="A">
      <formula>NOT(ISERROR(SEARCH("A",K822)))</formula>
    </cfRule>
    <cfRule type="containsText" dxfId="5167" priority="3520" operator="containsText" text="P">
      <formula>NOT(ISERROR(SEARCH("P",K822)))</formula>
    </cfRule>
  </conditionalFormatting>
  <conditionalFormatting sqref="N821:N829">
    <cfRule type="containsText" dxfId="5166" priority="3515" operator="containsText" text="L">
      <formula>NOT(ISERROR(SEARCH("L",N821)))</formula>
    </cfRule>
    <cfRule type="containsText" dxfId="5165" priority="3516" operator="containsText" text="A">
      <formula>NOT(ISERROR(SEARCH("A",N821)))</formula>
    </cfRule>
    <cfRule type="containsText" dxfId="5164" priority="3517" operator="containsText" text="P">
      <formula>NOT(ISERROR(SEARCH("P",N821)))</formula>
    </cfRule>
  </conditionalFormatting>
  <conditionalFormatting sqref="N821:N829">
    <cfRule type="containsText" dxfId="5163" priority="3512" operator="containsText" text="L">
      <formula>NOT(ISERROR(SEARCH("L",N821)))</formula>
    </cfRule>
    <cfRule type="containsText" dxfId="5162" priority="3513" operator="containsText" text="A">
      <formula>NOT(ISERROR(SEARCH("A",N821)))</formula>
    </cfRule>
    <cfRule type="containsText" dxfId="5161" priority="3514" operator="containsText" text="P">
      <formula>NOT(ISERROR(SEARCH("P",N821)))</formula>
    </cfRule>
  </conditionalFormatting>
  <conditionalFormatting sqref="M278:M293">
    <cfRule type="containsText" dxfId="5160" priority="3509" operator="containsText" text="L">
      <formula>NOT(ISERROR(SEARCH("L",M278)))</formula>
    </cfRule>
    <cfRule type="containsText" dxfId="5159" priority="3510" operator="containsText" text="A">
      <formula>NOT(ISERROR(SEARCH("A",M278)))</formula>
    </cfRule>
    <cfRule type="containsText" dxfId="5158" priority="3511" operator="containsText" text="P">
      <formula>NOT(ISERROR(SEARCH("P",M278)))</formula>
    </cfRule>
  </conditionalFormatting>
  <conditionalFormatting sqref="M586:M593">
    <cfRule type="containsText" dxfId="5157" priority="3506" operator="containsText" text="L">
      <formula>NOT(ISERROR(SEARCH("L",M586)))</formula>
    </cfRule>
    <cfRule type="containsText" dxfId="5156" priority="3507" operator="containsText" text="A">
      <formula>NOT(ISERROR(SEARCH("A",M586)))</formula>
    </cfRule>
    <cfRule type="containsText" dxfId="5155" priority="3508" operator="containsText" text="P">
      <formula>NOT(ISERROR(SEARCH("P",M586)))</formula>
    </cfRule>
  </conditionalFormatting>
  <conditionalFormatting sqref="M999:M1010">
    <cfRule type="containsText" dxfId="5154" priority="3503" operator="containsText" text="L">
      <formula>NOT(ISERROR(SEARCH("L",M999)))</formula>
    </cfRule>
    <cfRule type="containsText" dxfId="5153" priority="3504" operator="containsText" text="A">
      <formula>NOT(ISERROR(SEARCH("A",M999)))</formula>
    </cfRule>
    <cfRule type="containsText" dxfId="5152" priority="3505" operator="containsText" text="P">
      <formula>NOT(ISERROR(SEARCH("P",M999)))</formula>
    </cfRule>
  </conditionalFormatting>
  <conditionalFormatting sqref="O301">
    <cfRule type="containsText" dxfId="5151" priority="3500" operator="containsText" text="L">
      <formula>NOT(ISERROR(SEARCH("L",O301)))</formula>
    </cfRule>
    <cfRule type="containsText" dxfId="5150" priority="3501" operator="containsText" text="A">
      <formula>NOT(ISERROR(SEARCH("A",O301)))</formula>
    </cfRule>
    <cfRule type="containsText" dxfId="5149" priority="3502" operator="containsText" text="P">
      <formula>NOT(ISERROR(SEARCH("P",O301)))</formula>
    </cfRule>
  </conditionalFormatting>
  <conditionalFormatting sqref="O295">
    <cfRule type="containsText" dxfId="5148" priority="3497" operator="containsText" text="L">
      <formula>NOT(ISERROR(SEARCH("L",O295)))</formula>
    </cfRule>
    <cfRule type="containsText" dxfId="5147" priority="3498" operator="containsText" text="A">
      <formula>NOT(ISERROR(SEARCH("A",O295)))</formula>
    </cfRule>
    <cfRule type="containsText" dxfId="5146" priority="3499" operator="containsText" text="P">
      <formula>NOT(ISERROR(SEARCH("P",O295)))</formula>
    </cfRule>
  </conditionalFormatting>
  <conditionalFormatting sqref="O294:O301">
    <cfRule type="containsText" dxfId="5145" priority="3494" operator="containsText" text="L">
      <formula>NOT(ISERROR(SEARCH("L",O294)))</formula>
    </cfRule>
    <cfRule type="containsText" dxfId="5144" priority="3495" operator="containsText" text="A">
      <formula>NOT(ISERROR(SEARCH("A",O294)))</formula>
    </cfRule>
    <cfRule type="containsText" dxfId="5143" priority="3496" operator="containsText" text="P">
      <formula>NOT(ISERROR(SEARCH("P",O294)))</formula>
    </cfRule>
  </conditionalFormatting>
  <conditionalFormatting sqref="O305 O308:O313 O303">
    <cfRule type="containsText" dxfId="5142" priority="3491" operator="containsText" text="L">
      <formula>NOT(ISERROR(SEARCH("L",O303)))</formula>
    </cfRule>
    <cfRule type="containsText" dxfId="5141" priority="3492" operator="containsText" text="A">
      <formula>NOT(ISERROR(SEARCH("A",O303)))</formula>
    </cfRule>
    <cfRule type="containsText" dxfId="5140" priority="3493" operator="containsText" text="P">
      <formula>NOT(ISERROR(SEARCH("P",O303)))</formula>
    </cfRule>
  </conditionalFormatting>
  <conditionalFormatting sqref="O304">
    <cfRule type="containsText" dxfId="5139" priority="3488" operator="containsText" text="L">
      <formula>NOT(ISERROR(SEARCH("L",O304)))</formula>
    </cfRule>
    <cfRule type="containsText" dxfId="5138" priority="3489" operator="containsText" text="A">
      <formula>NOT(ISERROR(SEARCH("A",O304)))</formula>
    </cfRule>
    <cfRule type="containsText" dxfId="5137" priority="3490" operator="containsText" text="P">
      <formula>NOT(ISERROR(SEARCH("P",O304)))</formula>
    </cfRule>
  </conditionalFormatting>
  <conditionalFormatting sqref="O306">
    <cfRule type="containsText" dxfId="5136" priority="3485" operator="containsText" text="L">
      <formula>NOT(ISERROR(SEARCH("L",O306)))</formula>
    </cfRule>
    <cfRule type="containsText" dxfId="5135" priority="3486" operator="containsText" text="A">
      <formula>NOT(ISERROR(SEARCH("A",O306)))</formula>
    </cfRule>
    <cfRule type="containsText" dxfId="5134" priority="3487" operator="containsText" text="P">
      <formula>NOT(ISERROR(SEARCH("P",O306)))</formula>
    </cfRule>
  </conditionalFormatting>
  <conditionalFormatting sqref="O307">
    <cfRule type="containsText" dxfId="5133" priority="3482" operator="containsText" text="L">
      <formula>NOT(ISERROR(SEARCH("L",O307)))</formula>
    </cfRule>
    <cfRule type="containsText" dxfId="5132" priority="3483" operator="containsText" text="A">
      <formula>NOT(ISERROR(SEARCH("A",O307)))</formula>
    </cfRule>
    <cfRule type="containsText" dxfId="5131" priority="3484" operator="containsText" text="P">
      <formula>NOT(ISERROR(SEARCH("P",O307)))</formula>
    </cfRule>
  </conditionalFormatting>
  <conditionalFormatting sqref="M855:M870">
    <cfRule type="containsText" dxfId="5130" priority="3476" operator="containsText" text="L">
      <formula>NOT(ISERROR(SEARCH("L",M855)))</formula>
    </cfRule>
    <cfRule type="containsText" dxfId="5129" priority="3477" operator="containsText" text="A">
      <formula>NOT(ISERROR(SEARCH("A",M855)))</formula>
    </cfRule>
    <cfRule type="containsText" dxfId="5128" priority="3478" operator="containsText" text="P">
      <formula>NOT(ISERROR(SEARCH("P",M855)))</formula>
    </cfRule>
  </conditionalFormatting>
  <conditionalFormatting sqref="K979:K987">
    <cfRule type="containsText" dxfId="5127" priority="3470" operator="containsText" text="L">
      <formula>NOT(ISERROR(SEARCH("L",K979)))</formula>
    </cfRule>
    <cfRule type="containsText" dxfId="5126" priority="3471" operator="containsText" text="A">
      <formula>NOT(ISERROR(SEARCH("A",K979)))</formula>
    </cfRule>
    <cfRule type="containsText" dxfId="5125" priority="3472" operator="containsText" text="P">
      <formula>NOT(ISERROR(SEARCH("P",K979)))</formula>
    </cfRule>
  </conditionalFormatting>
  <conditionalFormatting sqref="N1103:N1115">
    <cfRule type="containsText" dxfId="5124" priority="3467" operator="containsText" text="L">
      <formula>NOT(ISERROR(SEARCH("L",N1103)))</formula>
    </cfRule>
    <cfRule type="containsText" dxfId="5123" priority="3468" operator="containsText" text="A">
      <formula>NOT(ISERROR(SEARCH("A",N1103)))</formula>
    </cfRule>
    <cfRule type="containsText" dxfId="5122" priority="3469" operator="containsText" text="P">
      <formula>NOT(ISERROR(SEARCH("P",N1103)))</formula>
    </cfRule>
  </conditionalFormatting>
  <conditionalFormatting sqref="N1098:N1102">
    <cfRule type="containsText" dxfId="5121" priority="3464" operator="containsText" text="L">
      <formula>NOT(ISERROR(SEARCH("L",N1098)))</formula>
    </cfRule>
    <cfRule type="containsText" dxfId="5120" priority="3465" operator="containsText" text="A">
      <formula>NOT(ISERROR(SEARCH("A",N1098)))</formula>
    </cfRule>
    <cfRule type="containsText" dxfId="5119" priority="3466" operator="containsText" text="P">
      <formula>NOT(ISERROR(SEARCH("P",N1098)))</formula>
    </cfRule>
  </conditionalFormatting>
  <conditionalFormatting sqref="N674:N689">
    <cfRule type="containsText" dxfId="5118" priority="3461" operator="containsText" text="L">
      <formula>NOT(ISERROR(SEARCH("L",N674)))</formula>
    </cfRule>
    <cfRule type="containsText" dxfId="5117" priority="3462" operator="containsText" text="A">
      <formula>NOT(ISERROR(SEARCH("A",N674)))</formula>
    </cfRule>
    <cfRule type="containsText" dxfId="5116" priority="3463" operator="containsText" text="P">
      <formula>NOT(ISERROR(SEARCH("P",N674)))</formula>
    </cfRule>
  </conditionalFormatting>
  <conditionalFormatting sqref="N533:N551">
    <cfRule type="containsText" dxfId="5115" priority="3458" operator="containsText" text="L">
      <formula>NOT(ISERROR(SEARCH("L",N533)))</formula>
    </cfRule>
    <cfRule type="containsText" dxfId="5114" priority="3459" operator="containsText" text="A">
      <formula>NOT(ISERROR(SEARCH("A",N533)))</formula>
    </cfRule>
    <cfRule type="containsText" dxfId="5113" priority="3460" operator="containsText" text="P">
      <formula>NOT(ISERROR(SEARCH("P",N533)))</formula>
    </cfRule>
  </conditionalFormatting>
  <conditionalFormatting sqref="N1214:N1220">
    <cfRule type="containsText" dxfId="5112" priority="3455" operator="containsText" text="L">
      <formula>NOT(ISERROR(SEARCH("L",N1214)))</formula>
    </cfRule>
    <cfRule type="containsText" dxfId="5111" priority="3456" operator="containsText" text="A">
      <formula>NOT(ISERROR(SEARCH("A",N1214)))</formula>
    </cfRule>
    <cfRule type="containsText" dxfId="5110" priority="3457" operator="containsText" text="P">
      <formula>NOT(ISERROR(SEARCH("P",N1214)))</formula>
    </cfRule>
  </conditionalFormatting>
  <conditionalFormatting sqref="O603:O617">
    <cfRule type="containsText" dxfId="5109" priority="3452" operator="containsText" text="L">
      <formula>NOT(ISERROR(SEARCH("L",O603)))</formula>
    </cfRule>
    <cfRule type="containsText" dxfId="5108" priority="3453" operator="containsText" text="A">
      <formula>NOT(ISERROR(SEARCH("A",O603)))</formula>
    </cfRule>
    <cfRule type="containsText" dxfId="5107" priority="3454" operator="containsText" text="P">
      <formula>NOT(ISERROR(SEARCH("P",O603)))</formula>
    </cfRule>
  </conditionalFormatting>
  <conditionalFormatting sqref="M178">
    <cfRule type="containsText" dxfId="5106" priority="3448" operator="containsText" text="L">
      <formula>NOT(ISERROR(SEARCH("L",M178)))</formula>
    </cfRule>
    <cfRule type="containsText" dxfId="5105" priority="3449" operator="containsText" text="A">
      <formula>NOT(ISERROR(SEARCH("A",M178)))</formula>
    </cfRule>
    <cfRule type="containsText" dxfId="5104" priority="3450" operator="containsText" text="P">
      <formula>NOT(ISERROR(SEARCH("P",M178)))</formula>
    </cfRule>
  </conditionalFormatting>
  <conditionalFormatting sqref="O1126 O178 O167 O28:O32">
    <cfRule type="containsText" dxfId="5103" priority="3445" operator="containsText" text="L">
      <formula>NOT(ISERROR(SEARCH("L",O28)))</formula>
    </cfRule>
    <cfRule type="containsText" dxfId="5102" priority="3446" operator="containsText" text="A">
      <formula>NOT(ISERROR(SEARCH("A",O28)))</formula>
    </cfRule>
    <cfRule type="containsText" dxfId="5101" priority="3447" operator="containsText" text="P">
      <formula>NOT(ISERROR(SEARCH("P",O28)))</formula>
    </cfRule>
  </conditionalFormatting>
  <conditionalFormatting sqref="N199:N206">
    <cfRule type="containsText" dxfId="5100" priority="3442" operator="containsText" text="L">
      <formula>NOT(ISERROR(SEARCH("L",N199)))</formula>
    </cfRule>
    <cfRule type="containsText" dxfId="5099" priority="3443" operator="containsText" text="A">
      <formula>NOT(ISERROR(SEARCH("A",N199)))</formula>
    </cfRule>
    <cfRule type="containsText" dxfId="5098" priority="3444" operator="containsText" text="P">
      <formula>NOT(ISERROR(SEARCH("P",N199)))</formula>
    </cfRule>
  </conditionalFormatting>
  <conditionalFormatting sqref="P199:P220">
    <cfRule type="containsText" dxfId="5097" priority="3439" operator="containsText" text="L">
      <formula>NOT(ISERROR(SEARCH("L",P199)))</formula>
    </cfRule>
    <cfRule type="containsText" dxfId="5096" priority="3440" operator="containsText" text="A">
      <formula>NOT(ISERROR(SEARCH("A",P199)))</formula>
    </cfRule>
    <cfRule type="containsText" dxfId="5095" priority="3441" operator="containsText" text="P">
      <formula>NOT(ISERROR(SEARCH("P",P199)))</formula>
    </cfRule>
  </conditionalFormatting>
  <conditionalFormatting sqref="N1116:N1120">
    <cfRule type="containsText" dxfId="5094" priority="3436" operator="containsText" text="L">
      <formula>NOT(ISERROR(SEARCH("L",N1116)))</formula>
    </cfRule>
    <cfRule type="containsText" dxfId="5093" priority="3437" operator="containsText" text="A">
      <formula>NOT(ISERROR(SEARCH("A",N1116)))</formula>
    </cfRule>
    <cfRule type="containsText" dxfId="5092" priority="3438" operator="containsText" text="P">
      <formula>NOT(ISERROR(SEARCH("P",N1116)))</formula>
    </cfRule>
  </conditionalFormatting>
  <conditionalFormatting sqref="N1127:N1128">
    <cfRule type="containsText" dxfId="5091" priority="3433" operator="containsText" text="L">
      <formula>NOT(ISERROR(SEARCH("L",N1127)))</formula>
    </cfRule>
    <cfRule type="containsText" dxfId="5090" priority="3434" operator="containsText" text="A">
      <formula>NOT(ISERROR(SEARCH("A",N1127)))</formula>
    </cfRule>
    <cfRule type="containsText" dxfId="5089" priority="3435" operator="containsText" text="P">
      <formula>NOT(ISERROR(SEARCH("P",N1127)))</formula>
    </cfRule>
  </conditionalFormatting>
  <conditionalFormatting sqref="N1129">
    <cfRule type="containsText" dxfId="5088" priority="3430" operator="containsText" text="L">
      <formula>NOT(ISERROR(SEARCH("L",N1129)))</formula>
    </cfRule>
    <cfRule type="containsText" dxfId="5087" priority="3431" operator="containsText" text="A">
      <formula>NOT(ISERROR(SEARCH("A",N1129)))</formula>
    </cfRule>
    <cfRule type="containsText" dxfId="5086" priority="3432" operator="containsText" text="P">
      <formula>NOT(ISERROR(SEARCH("P",N1129)))</formula>
    </cfRule>
  </conditionalFormatting>
  <conditionalFormatting sqref="N402:N406">
    <cfRule type="containsText" dxfId="5085" priority="3427" operator="containsText" text="L">
      <formula>NOT(ISERROR(SEARCH("L",N402)))</formula>
    </cfRule>
    <cfRule type="containsText" dxfId="5084" priority="3428" operator="containsText" text="A">
      <formula>NOT(ISERROR(SEARCH("A",N402)))</formula>
    </cfRule>
    <cfRule type="containsText" dxfId="5083" priority="3429" operator="containsText" text="P">
      <formula>NOT(ISERROR(SEARCH("P",N402)))</formula>
    </cfRule>
  </conditionalFormatting>
  <conditionalFormatting sqref="N408:N411">
    <cfRule type="containsText" dxfId="5082" priority="3424" operator="containsText" text="L">
      <formula>NOT(ISERROR(SEARCH("L",N408)))</formula>
    </cfRule>
    <cfRule type="containsText" dxfId="5081" priority="3425" operator="containsText" text="A">
      <formula>NOT(ISERROR(SEARCH("A",N408)))</formula>
    </cfRule>
    <cfRule type="containsText" dxfId="5080" priority="3426" operator="containsText" text="P">
      <formula>NOT(ISERROR(SEARCH("P",N408)))</formula>
    </cfRule>
  </conditionalFormatting>
  <conditionalFormatting sqref="N412:N413">
    <cfRule type="containsText" dxfId="5079" priority="3421" operator="containsText" text="L">
      <formula>NOT(ISERROR(SEARCH("L",N412)))</formula>
    </cfRule>
    <cfRule type="containsText" dxfId="5078" priority="3422" operator="containsText" text="A">
      <formula>NOT(ISERROR(SEARCH("A",N412)))</formula>
    </cfRule>
    <cfRule type="containsText" dxfId="5077" priority="3423" operator="containsText" text="P">
      <formula>NOT(ISERROR(SEARCH("P",N412)))</formula>
    </cfRule>
  </conditionalFormatting>
  <conditionalFormatting sqref="N417">
    <cfRule type="containsText" dxfId="5076" priority="3418" operator="containsText" text="L">
      <formula>NOT(ISERROR(SEARCH("L",N417)))</formula>
    </cfRule>
    <cfRule type="containsText" dxfId="5075" priority="3419" operator="containsText" text="A">
      <formula>NOT(ISERROR(SEARCH("A",N417)))</formula>
    </cfRule>
    <cfRule type="containsText" dxfId="5074" priority="3420" operator="containsText" text="P">
      <formula>NOT(ISERROR(SEARCH("P",N417)))</formula>
    </cfRule>
  </conditionalFormatting>
  <conditionalFormatting sqref="N415">
    <cfRule type="containsText" dxfId="5073" priority="3415" operator="containsText" text="L">
      <formula>NOT(ISERROR(SEARCH("L",N415)))</formula>
    </cfRule>
    <cfRule type="containsText" dxfId="5072" priority="3416" operator="containsText" text="A">
      <formula>NOT(ISERROR(SEARCH("A",N415)))</formula>
    </cfRule>
    <cfRule type="containsText" dxfId="5071" priority="3417" operator="containsText" text="P">
      <formula>NOT(ISERROR(SEARCH("P",N415)))</formula>
    </cfRule>
  </conditionalFormatting>
  <conditionalFormatting sqref="N407">
    <cfRule type="containsText" dxfId="5070" priority="3412" operator="containsText" text="L">
      <formula>NOT(ISERROR(SEARCH("L",N407)))</formula>
    </cfRule>
    <cfRule type="containsText" dxfId="5069" priority="3413" operator="containsText" text="A">
      <formula>NOT(ISERROR(SEARCH("A",N407)))</formula>
    </cfRule>
    <cfRule type="containsText" dxfId="5068" priority="3414" operator="containsText" text="P">
      <formula>NOT(ISERROR(SEARCH("P",N407)))</formula>
    </cfRule>
  </conditionalFormatting>
  <conditionalFormatting sqref="N414">
    <cfRule type="containsText" dxfId="5067" priority="3406" operator="containsText" text="L">
      <formula>NOT(ISERROR(SEARCH("L",N414)))</formula>
    </cfRule>
    <cfRule type="containsText" dxfId="5066" priority="3407" operator="containsText" text="A">
      <formula>NOT(ISERROR(SEARCH("A",N414)))</formula>
    </cfRule>
    <cfRule type="containsText" dxfId="5065" priority="3408" operator="containsText" text="P">
      <formula>NOT(ISERROR(SEARCH("P",N414)))</formula>
    </cfRule>
  </conditionalFormatting>
  <conditionalFormatting sqref="N416">
    <cfRule type="containsText" dxfId="5064" priority="3403" operator="containsText" text="L">
      <formula>NOT(ISERROR(SEARCH("L",N416)))</formula>
    </cfRule>
    <cfRule type="containsText" dxfId="5063" priority="3404" operator="containsText" text="A">
      <formula>NOT(ISERROR(SEARCH("A",N416)))</formula>
    </cfRule>
    <cfRule type="containsText" dxfId="5062" priority="3405" operator="containsText" text="P">
      <formula>NOT(ISERROR(SEARCH("P",N416)))</formula>
    </cfRule>
  </conditionalFormatting>
  <conditionalFormatting sqref="N401">
    <cfRule type="containsText" dxfId="5061" priority="3397" operator="containsText" text="L">
      <formula>NOT(ISERROR(SEARCH("L",N401)))</formula>
    </cfRule>
    <cfRule type="containsText" dxfId="5060" priority="3398" operator="containsText" text="A">
      <formula>NOT(ISERROR(SEARCH("A",N401)))</formula>
    </cfRule>
    <cfRule type="containsText" dxfId="5059" priority="3399" operator="containsText" text="P">
      <formula>NOT(ISERROR(SEARCH("P",N401)))</formula>
    </cfRule>
  </conditionalFormatting>
  <conditionalFormatting sqref="N1121:N1123">
    <cfRule type="containsText" dxfId="5058" priority="3391" operator="containsText" text="L">
      <formula>NOT(ISERROR(SEARCH("L",N1121)))</formula>
    </cfRule>
    <cfRule type="containsText" dxfId="5057" priority="3392" operator="containsText" text="A">
      <formula>NOT(ISERROR(SEARCH("A",N1121)))</formula>
    </cfRule>
    <cfRule type="containsText" dxfId="5056" priority="3393" operator="containsText" text="P">
      <formula>NOT(ISERROR(SEARCH("P",N1121)))</formula>
    </cfRule>
  </conditionalFormatting>
  <conditionalFormatting sqref="N1263:N1264">
    <cfRule type="containsText" dxfId="5055" priority="3388" operator="containsText" text="L">
      <formula>NOT(ISERROR(SEARCH("L",N1263)))</formula>
    </cfRule>
    <cfRule type="containsText" dxfId="5054" priority="3389" operator="containsText" text="A">
      <formula>NOT(ISERROR(SEARCH("A",N1263)))</formula>
    </cfRule>
    <cfRule type="containsText" dxfId="5053" priority="3390" operator="containsText" text="P">
      <formula>NOT(ISERROR(SEARCH("P",N1263)))</formula>
    </cfRule>
  </conditionalFormatting>
  <conditionalFormatting sqref="N1267:N1272">
    <cfRule type="containsText" dxfId="5052" priority="3385" operator="containsText" text="L">
      <formula>NOT(ISERROR(SEARCH("L",N1267)))</formula>
    </cfRule>
    <cfRule type="containsText" dxfId="5051" priority="3386" operator="containsText" text="A">
      <formula>NOT(ISERROR(SEARCH("A",N1267)))</formula>
    </cfRule>
    <cfRule type="containsText" dxfId="5050" priority="3387" operator="containsText" text="P">
      <formula>NOT(ISERROR(SEARCH("P",N1267)))</formula>
    </cfRule>
  </conditionalFormatting>
  <conditionalFormatting sqref="N1265:N1266">
    <cfRule type="containsText" dxfId="5049" priority="3382" operator="containsText" text="L">
      <formula>NOT(ISERROR(SEARCH("L",N1265)))</formula>
    </cfRule>
    <cfRule type="containsText" dxfId="5048" priority="3383" operator="containsText" text="A">
      <formula>NOT(ISERROR(SEARCH("A",N1265)))</formula>
    </cfRule>
    <cfRule type="containsText" dxfId="5047" priority="3384" operator="containsText" text="P">
      <formula>NOT(ISERROR(SEARCH("P",N1265)))</formula>
    </cfRule>
  </conditionalFormatting>
  <conditionalFormatting sqref="P1263:P1272">
    <cfRule type="containsText" dxfId="5046" priority="3379" operator="containsText" text="L">
      <formula>NOT(ISERROR(SEARCH("L",P1263)))</formula>
    </cfRule>
    <cfRule type="containsText" dxfId="5045" priority="3380" operator="containsText" text="A">
      <formula>NOT(ISERROR(SEARCH("A",P1263)))</formula>
    </cfRule>
    <cfRule type="containsText" dxfId="5044" priority="3381" operator="containsText" text="P">
      <formula>NOT(ISERROR(SEARCH("P",P1263)))</formula>
    </cfRule>
  </conditionalFormatting>
  <conditionalFormatting sqref="K753:K755">
    <cfRule type="containsText" dxfId="5043" priority="3376" operator="containsText" text="L">
      <formula>NOT(ISERROR(SEARCH("L",K753)))</formula>
    </cfRule>
    <cfRule type="containsText" dxfId="5042" priority="3377" operator="containsText" text="A">
      <formula>NOT(ISERROR(SEARCH("A",K753)))</formula>
    </cfRule>
    <cfRule type="containsText" dxfId="5041" priority="3378" operator="containsText" text="P">
      <formula>NOT(ISERROR(SEARCH("P",K753)))</formula>
    </cfRule>
  </conditionalFormatting>
  <conditionalFormatting sqref="K757">
    <cfRule type="containsText" dxfId="5040" priority="3373" operator="containsText" text="L">
      <formula>NOT(ISERROR(SEARCH("L",K757)))</formula>
    </cfRule>
    <cfRule type="containsText" dxfId="5039" priority="3374" operator="containsText" text="A">
      <formula>NOT(ISERROR(SEARCH("A",K757)))</formula>
    </cfRule>
    <cfRule type="containsText" dxfId="5038" priority="3375" operator="containsText" text="P">
      <formula>NOT(ISERROR(SEARCH("P",K757)))</formula>
    </cfRule>
  </conditionalFormatting>
  <conditionalFormatting sqref="P179:P198">
    <cfRule type="containsText" dxfId="5037" priority="3370" operator="containsText" text="L">
      <formula>NOT(ISERROR(SEARCH("L",P179)))</formula>
    </cfRule>
    <cfRule type="containsText" dxfId="5036" priority="3371" operator="containsText" text="A">
      <formula>NOT(ISERROR(SEARCH("A",P179)))</formula>
    </cfRule>
    <cfRule type="containsText" dxfId="5035" priority="3372" operator="containsText" text="P">
      <formula>NOT(ISERROR(SEARCH("P",P179)))</formula>
    </cfRule>
  </conditionalFormatting>
  <conditionalFormatting sqref="N753:N762">
    <cfRule type="containsText" dxfId="5034" priority="3358" operator="containsText" text="L">
      <formula>NOT(ISERROR(SEARCH("L",N753)))</formula>
    </cfRule>
    <cfRule type="containsText" dxfId="5033" priority="3359" operator="containsText" text="A">
      <formula>NOT(ISERROR(SEARCH("A",N753)))</formula>
    </cfRule>
    <cfRule type="containsText" dxfId="5032" priority="3360" operator="containsText" text="P">
      <formula>NOT(ISERROR(SEARCH("P",N753)))</formula>
    </cfRule>
  </conditionalFormatting>
  <conditionalFormatting sqref="P753:P762">
    <cfRule type="containsText" dxfId="5031" priority="3355" operator="containsText" text="L">
      <formula>NOT(ISERROR(SEARCH("L",P753)))</formula>
    </cfRule>
    <cfRule type="containsText" dxfId="5030" priority="3356" operator="containsText" text="A">
      <formula>NOT(ISERROR(SEARCH("A",P753)))</formula>
    </cfRule>
    <cfRule type="containsText" dxfId="5029" priority="3357" operator="containsText" text="P">
      <formula>NOT(ISERROR(SEARCH("P",P753)))</formula>
    </cfRule>
  </conditionalFormatting>
  <conditionalFormatting sqref="N1165">
    <cfRule type="containsText" dxfId="5028" priority="3352" operator="containsText" text="L">
      <formula>NOT(ISERROR(SEARCH("L",N1165)))</formula>
    </cfRule>
    <cfRule type="containsText" dxfId="5027" priority="3353" operator="containsText" text="A">
      <formula>NOT(ISERROR(SEARCH("A",N1165)))</formula>
    </cfRule>
    <cfRule type="containsText" dxfId="5026" priority="3354" operator="containsText" text="P">
      <formula>NOT(ISERROR(SEARCH("P",N1165)))</formula>
    </cfRule>
  </conditionalFormatting>
  <conditionalFormatting sqref="N1166">
    <cfRule type="containsText" dxfId="5025" priority="3349" operator="containsText" text="L">
      <formula>NOT(ISERROR(SEARCH("L",N1166)))</formula>
    </cfRule>
    <cfRule type="containsText" dxfId="5024" priority="3350" operator="containsText" text="A">
      <formula>NOT(ISERROR(SEARCH("A",N1166)))</formula>
    </cfRule>
    <cfRule type="containsText" dxfId="5023" priority="3351" operator="containsText" text="P">
      <formula>NOT(ISERROR(SEARCH("P",N1166)))</formula>
    </cfRule>
  </conditionalFormatting>
  <conditionalFormatting sqref="P1166">
    <cfRule type="containsText" dxfId="5022" priority="3346" operator="containsText" text="L">
      <formula>NOT(ISERROR(SEARCH("L",P1166)))</formula>
    </cfRule>
    <cfRule type="containsText" dxfId="5021" priority="3347" operator="containsText" text="A">
      <formula>NOT(ISERROR(SEARCH("A",P1166)))</formula>
    </cfRule>
    <cfRule type="containsText" dxfId="5020" priority="3348" operator="containsText" text="P">
      <formula>NOT(ISERROR(SEARCH("P",P1166)))</formula>
    </cfRule>
  </conditionalFormatting>
  <conditionalFormatting sqref="P1164">
    <cfRule type="containsText" dxfId="5019" priority="3343" operator="containsText" text="L">
      <formula>NOT(ISERROR(SEARCH("L",P1164)))</formula>
    </cfRule>
    <cfRule type="containsText" dxfId="5018" priority="3344" operator="containsText" text="A">
      <formula>NOT(ISERROR(SEARCH("A",P1164)))</formula>
    </cfRule>
    <cfRule type="containsText" dxfId="5017" priority="3345" operator="containsText" text="P">
      <formula>NOT(ISERROR(SEARCH("P",P1164)))</formula>
    </cfRule>
  </conditionalFormatting>
  <conditionalFormatting sqref="P1165">
    <cfRule type="containsText" dxfId="5016" priority="3340" operator="containsText" text="L">
      <formula>NOT(ISERROR(SEARCH("L",P1165)))</formula>
    </cfRule>
    <cfRule type="containsText" dxfId="5015" priority="3341" operator="containsText" text="A">
      <formula>NOT(ISERROR(SEARCH("A",P1165)))</formula>
    </cfRule>
    <cfRule type="containsText" dxfId="5014" priority="3342" operator="containsText" text="P">
      <formula>NOT(ISERROR(SEARCH("P",P1165)))</formula>
    </cfRule>
  </conditionalFormatting>
  <conditionalFormatting sqref="K386:K400">
    <cfRule type="containsText" dxfId="5013" priority="3337" operator="containsText" text="L">
      <formula>NOT(ISERROR(SEARCH("L",K386)))</formula>
    </cfRule>
    <cfRule type="containsText" dxfId="5012" priority="3338" operator="containsText" text="A">
      <formula>NOT(ISERROR(SEARCH("A",K386)))</formula>
    </cfRule>
    <cfRule type="containsText" dxfId="5011" priority="3339" operator="containsText" text="P">
      <formula>NOT(ISERROR(SEARCH("P",K386)))</formula>
    </cfRule>
  </conditionalFormatting>
  <conditionalFormatting sqref="N385:N400">
    <cfRule type="containsText" dxfId="5010" priority="3334" operator="containsText" text="L">
      <formula>NOT(ISERROR(SEARCH("L",N385)))</formula>
    </cfRule>
    <cfRule type="containsText" dxfId="5009" priority="3335" operator="containsText" text="A">
      <formula>NOT(ISERROR(SEARCH("A",N385)))</formula>
    </cfRule>
    <cfRule type="containsText" dxfId="5008" priority="3336" operator="containsText" text="P">
      <formula>NOT(ISERROR(SEARCH("P",N385)))</formula>
    </cfRule>
  </conditionalFormatting>
  <conditionalFormatting sqref="P386:P400">
    <cfRule type="containsText" dxfId="5007" priority="3331" operator="containsText" text="L">
      <formula>NOT(ISERROR(SEARCH("L",P386)))</formula>
    </cfRule>
    <cfRule type="containsText" dxfId="5006" priority="3332" operator="containsText" text="A">
      <formula>NOT(ISERROR(SEARCH("A",P386)))</formula>
    </cfRule>
    <cfRule type="containsText" dxfId="5005" priority="3333" operator="containsText" text="P">
      <formula>NOT(ISERROR(SEARCH("P",P386)))</formula>
    </cfRule>
  </conditionalFormatting>
  <conditionalFormatting sqref="N630:N638">
    <cfRule type="containsText" dxfId="5004" priority="3328" operator="containsText" text="L">
      <formula>NOT(ISERROR(SEARCH("L",N630)))</formula>
    </cfRule>
    <cfRule type="containsText" dxfId="5003" priority="3329" operator="containsText" text="A">
      <formula>NOT(ISERROR(SEARCH("A",N630)))</formula>
    </cfRule>
    <cfRule type="containsText" dxfId="5002" priority="3330" operator="containsText" text="P">
      <formula>NOT(ISERROR(SEARCH("P",N630)))</formula>
    </cfRule>
  </conditionalFormatting>
  <conditionalFormatting sqref="P630:P638">
    <cfRule type="containsText" dxfId="5001" priority="3325" operator="containsText" text="L">
      <formula>NOT(ISERROR(SEARCH("L",P630)))</formula>
    </cfRule>
    <cfRule type="containsText" dxfId="5000" priority="3326" operator="containsText" text="A">
      <formula>NOT(ISERROR(SEARCH("A",P630)))</formula>
    </cfRule>
    <cfRule type="containsText" dxfId="4999" priority="3327" operator="containsText" text="P">
      <formula>NOT(ISERROR(SEARCH("P",P630)))</formula>
    </cfRule>
  </conditionalFormatting>
  <conditionalFormatting sqref="N629">
    <cfRule type="containsText" dxfId="4998" priority="3322" operator="containsText" text="L">
      <formula>NOT(ISERROR(SEARCH("L",N629)))</formula>
    </cfRule>
    <cfRule type="containsText" dxfId="4997" priority="3323" operator="containsText" text="A">
      <formula>NOT(ISERROR(SEARCH("A",N629)))</formula>
    </cfRule>
    <cfRule type="containsText" dxfId="4996" priority="3324" operator="containsText" text="P">
      <formula>NOT(ISERROR(SEARCH("P",N629)))</formula>
    </cfRule>
  </conditionalFormatting>
  <conditionalFormatting sqref="N1034:N1036">
    <cfRule type="containsText" dxfId="4995" priority="3316" operator="containsText" text="L">
      <formula>NOT(ISERROR(SEARCH("L",N1034)))</formula>
    </cfRule>
    <cfRule type="containsText" dxfId="4994" priority="3317" operator="containsText" text="A">
      <formula>NOT(ISERROR(SEARCH("A",N1034)))</formula>
    </cfRule>
    <cfRule type="containsText" dxfId="4993" priority="3318" operator="containsText" text="P">
      <formula>NOT(ISERROR(SEARCH("P",N1034)))</formula>
    </cfRule>
  </conditionalFormatting>
  <conditionalFormatting sqref="N1038:N1039">
    <cfRule type="containsText" dxfId="4992" priority="3313" operator="containsText" text="L">
      <formula>NOT(ISERROR(SEARCH("L",N1038)))</formula>
    </cfRule>
    <cfRule type="containsText" dxfId="4991" priority="3314" operator="containsText" text="A">
      <formula>NOT(ISERROR(SEARCH("A",N1038)))</formula>
    </cfRule>
    <cfRule type="containsText" dxfId="4990" priority="3315" operator="containsText" text="P">
      <formula>NOT(ISERROR(SEARCH("P",N1038)))</formula>
    </cfRule>
  </conditionalFormatting>
  <conditionalFormatting sqref="N1037">
    <cfRule type="containsText" dxfId="4989" priority="3310" operator="containsText" text="L">
      <formula>NOT(ISERROR(SEARCH("L",N1037)))</formula>
    </cfRule>
    <cfRule type="containsText" dxfId="4988" priority="3311" operator="containsText" text="A">
      <formula>NOT(ISERROR(SEARCH("A",N1037)))</formula>
    </cfRule>
    <cfRule type="containsText" dxfId="4987" priority="3312" operator="containsText" text="P">
      <formula>NOT(ISERROR(SEARCH("P",N1037)))</formula>
    </cfRule>
  </conditionalFormatting>
  <conditionalFormatting sqref="Q855:Q870 Q830:Q832">
    <cfRule type="containsText" dxfId="4986" priority="3304" operator="containsText" text="L">
      <formula>NOT(ISERROR(SEARCH("L",Q830)))</formula>
    </cfRule>
    <cfRule type="containsText" dxfId="4985" priority="3305" operator="containsText" text="A">
      <formula>NOT(ISERROR(SEARCH("A",Q830)))</formula>
    </cfRule>
    <cfRule type="containsText" dxfId="4984" priority="3306" operator="containsText" text="P">
      <formula>NOT(ISERROR(SEARCH("P",Q830)))</formula>
    </cfRule>
  </conditionalFormatting>
  <conditionalFormatting sqref="Q988:Q997">
    <cfRule type="containsText" dxfId="4983" priority="3301" operator="containsText" text="L">
      <formula>NOT(ISERROR(SEARCH("L",Q988)))</formula>
    </cfRule>
    <cfRule type="containsText" dxfId="4982" priority="3302" operator="containsText" text="A">
      <formula>NOT(ISERROR(SEARCH("A",Q988)))</formula>
    </cfRule>
    <cfRule type="containsText" dxfId="4981" priority="3303" operator="containsText" text="P">
      <formula>NOT(ISERROR(SEARCH("P",Q988)))</formula>
    </cfRule>
  </conditionalFormatting>
  <conditionalFormatting sqref="D610:D611 D336 D340 D338 D613:D614 D616:D622">
    <cfRule type="duplicateValues" dxfId="4980" priority="19356"/>
  </conditionalFormatting>
  <conditionalFormatting sqref="Q699:Q707">
    <cfRule type="containsText" dxfId="4979" priority="3298" operator="containsText" text="L">
      <formula>NOT(ISERROR(SEARCH("L",Q699)))</formula>
    </cfRule>
    <cfRule type="containsText" dxfId="4978" priority="3299" operator="containsText" text="A">
      <formula>NOT(ISERROR(SEARCH("A",Q699)))</formula>
    </cfRule>
    <cfRule type="containsText" dxfId="4977" priority="3300" operator="containsText" text="P">
      <formula>NOT(ISERROR(SEARCH("P",Q699)))</formula>
    </cfRule>
  </conditionalFormatting>
  <conditionalFormatting sqref="O278:O293">
    <cfRule type="containsText" dxfId="4976" priority="3295" operator="containsText" text="L">
      <formula>NOT(ISERROR(SEARCH("L",O278)))</formula>
    </cfRule>
    <cfRule type="containsText" dxfId="4975" priority="3296" operator="containsText" text="A">
      <formula>NOT(ISERROR(SEARCH("A",O278)))</formula>
    </cfRule>
    <cfRule type="containsText" dxfId="4974" priority="3297" operator="containsText" text="P">
      <formula>NOT(ISERROR(SEARCH("P",O278)))</formula>
    </cfRule>
  </conditionalFormatting>
  <conditionalFormatting sqref="Q277:Q293">
    <cfRule type="containsText" dxfId="4973" priority="3292" operator="containsText" text="L">
      <formula>NOT(ISERROR(SEARCH("L",Q277)))</formula>
    </cfRule>
    <cfRule type="containsText" dxfId="4972" priority="3293" operator="containsText" text="A">
      <formula>NOT(ISERROR(SEARCH("A",Q277)))</formula>
    </cfRule>
    <cfRule type="containsText" dxfId="4971" priority="3294" operator="containsText" text="P">
      <formula>NOT(ISERROR(SEARCH("P",Q277)))</formula>
    </cfRule>
  </conditionalFormatting>
  <conditionalFormatting sqref="M38:M39">
    <cfRule type="containsText" dxfId="4970" priority="3289" operator="containsText" text="L">
      <formula>NOT(ISERROR(SEARCH("L",M38)))</formula>
    </cfRule>
    <cfRule type="containsText" dxfId="4969" priority="3290" operator="containsText" text="A">
      <formula>NOT(ISERROR(SEARCH("A",M38)))</formula>
    </cfRule>
    <cfRule type="containsText" dxfId="4968" priority="3291" operator="containsText" text="P">
      <formula>NOT(ISERROR(SEARCH("P",M38)))</formula>
    </cfRule>
  </conditionalFormatting>
  <conditionalFormatting sqref="M43:M50">
    <cfRule type="containsText" dxfId="4967" priority="3286" operator="containsText" text="L">
      <formula>NOT(ISERROR(SEARCH("L",M43)))</formula>
    </cfRule>
    <cfRule type="containsText" dxfId="4966" priority="3287" operator="containsText" text="A">
      <formula>NOT(ISERROR(SEARCH("A",M43)))</formula>
    </cfRule>
    <cfRule type="containsText" dxfId="4965" priority="3288" operator="containsText" text="P">
      <formula>NOT(ISERROR(SEARCH("P",M43)))</formula>
    </cfRule>
  </conditionalFormatting>
  <conditionalFormatting sqref="O43:O46">
    <cfRule type="containsText" dxfId="4964" priority="3283" operator="containsText" text="L">
      <formula>NOT(ISERROR(SEARCH("L",O43)))</formula>
    </cfRule>
    <cfRule type="containsText" dxfId="4963" priority="3284" operator="containsText" text="A">
      <formula>NOT(ISERROR(SEARCH("A",O43)))</formula>
    </cfRule>
    <cfRule type="containsText" dxfId="4962" priority="3285" operator="containsText" text="P">
      <formula>NOT(ISERROR(SEARCH("P",O43)))</formula>
    </cfRule>
  </conditionalFormatting>
  <conditionalFormatting sqref="O33:O41">
    <cfRule type="containsText" dxfId="4961" priority="3280" operator="containsText" text="L">
      <formula>NOT(ISERROR(SEARCH("L",O33)))</formula>
    </cfRule>
    <cfRule type="containsText" dxfId="4960" priority="3281" operator="containsText" text="A">
      <formula>NOT(ISERROR(SEARCH("A",O33)))</formula>
    </cfRule>
    <cfRule type="containsText" dxfId="4959" priority="3282" operator="containsText" text="P">
      <formula>NOT(ISERROR(SEARCH("P",O33)))</formula>
    </cfRule>
  </conditionalFormatting>
  <conditionalFormatting sqref="Q33:Q41">
    <cfRule type="containsText" dxfId="4958" priority="3277" operator="containsText" text="L">
      <formula>NOT(ISERROR(SEARCH("L",Q33)))</formula>
    </cfRule>
    <cfRule type="containsText" dxfId="4957" priority="3278" operator="containsText" text="A">
      <formula>NOT(ISERROR(SEARCH("A",Q33)))</formula>
    </cfRule>
    <cfRule type="containsText" dxfId="4956" priority="3279" operator="containsText" text="P">
      <formula>NOT(ISERROR(SEARCH("P",Q33)))</formula>
    </cfRule>
  </conditionalFormatting>
  <conditionalFormatting sqref="Q43:Q46">
    <cfRule type="containsText" dxfId="4955" priority="3274" operator="containsText" text="L">
      <formula>NOT(ISERROR(SEARCH("L",Q43)))</formula>
    </cfRule>
    <cfRule type="containsText" dxfId="4954" priority="3275" operator="containsText" text="A">
      <formula>NOT(ISERROR(SEARCH("A",Q43)))</formula>
    </cfRule>
    <cfRule type="containsText" dxfId="4953" priority="3276" operator="containsText" text="P">
      <formula>NOT(ISERROR(SEARCH("P",Q43)))</formula>
    </cfRule>
  </conditionalFormatting>
  <conditionalFormatting sqref="O585:O593">
    <cfRule type="containsText" dxfId="4952" priority="3271" operator="containsText" text="L">
      <formula>NOT(ISERROR(SEARCH("L",O585)))</formula>
    </cfRule>
    <cfRule type="containsText" dxfId="4951" priority="3272" operator="containsText" text="A">
      <formula>NOT(ISERROR(SEARCH("A",O585)))</formula>
    </cfRule>
    <cfRule type="containsText" dxfId="4950" priority="3273" operator="containsText" text="P">
      <formula>NOT(ISERROR(SEARCH("P",O585)))</formula>
    </cfRule>
  </conditionalFormatting>
  <conditionalFormatting sqref="Q585:Q593">
    <cfRule type="containsText" dxfId="4949" priority="3268" operator="containsText" text="L">
      <formula>NOT(ISERROR(SEARCH("L",Q585)))</formula>
    </cfRule>
    <cfRule type="containsText" dxfId="4948" priority="3269" operator="containsText" text="A">
      <formula>NOT(ISERROR(SEARCH("A",Q585)))</formula>
    </cfRule>
    <cfRule type="containsText" dxfId="4947" priority="3270" operator="containsText" text="P">
      <formula>NOT(ISERROR(SEARCH("P",Q585)))</formula>
    </cfRule>
  </conditionalFormatting>
  <conditionalFormatting sqref="O999:O1010">
    <cfRule type="containsText" dxfId="4946" priority="3265" operator="containsText" text="L">
      <formula>NOT(ISERROR(SEARCH("L",O999)))</formula>
    </cfRule>
    <cfRule type="containsText" dxfId="4945" priority="3266" operator="containsText" text="A">
      <formula>NOT(ISERROR(SEARCH("A",O999)))</formula>
    </cfRule>
    <cfRule type="containsText" dxfId="4944" priority="3267" operator="containsText" text="P">
      <formula>NOT(ISERROR(SEARCH("P",O999)))</formula>
    </cfRule>
  </conditionalFormatting>
  <conditionalFormatting sqref="Q603:Q617">
    <cfRule type="containsText" dxfId="4943" priority="3256" operator="containsText" text="L">
      <formula>NOT(ISERROR(SEARCH("L",Q603)))</formula>
    </cfRule>
    <cfRule type="containsText" dxfId="4942" priority="3257" operator="containsText" text="A">
      <formula>NOT(ISERROR(SEARCH("A",Q603)))</formula>
    </cfRule>
    <cfRule type="containsText" dxfId="4941" priority="3258" operator="containsText" text="P">
      <formula>NOT(ISERROR(SEARCH("P",Q603)))</formula>
    </cfRule>
  </conditionalFormatting>
  <conditionalFormatting sqref="Q1321 Q1126 Q178 Q167 Q28:Q32">
    <cfRule type="containsText" dxfId="4940" priority="3253" operator="containsText" text="L">
      <formula>NOT(ISERROR(SEARCH("L",Q28)))</formula>
    </cfRule>
    <cfRule type="containsText" dxfId="4939" priority="3254" operator="containsText" text="A">
      <formula>NOT(ISERROR(SEARCH("A",Q28)))</formula>
    </cfRule>
    <cfRule type="containsText" dxfId="4938" priority="3255" operator="containsText" text="P">
      <formula>NOT(ISERROR(SEARCH("P",Q28)))</formula>
    </cfRule>
  </conditionalFormatting>
  <conditionalFormatting sqref="Q487:Q502">
    <cfRule type="containsText" dxfId="4937" priority="3250" operator="containsText" text="L">
      <formula>NOT(ISERROR(SEARCH("L",Q487)))</formula>
    </cfRule>
    <cfRule type="containsText" dxfId="4936" priority="3251" operator="containsText" text="A">
      <formula>NOT(ISERROR(SEARCH("A",Q487)))</formula>
    </cfRule>
    <cfRule type="containsText" dxfId="4935" priority="3252" operator="containsText" text="P">
      <formula>NOT(ISERROR(SEARCH("P",Q487)))</formula>
    </cfRule>
  </conditionalFormatting>
  <conditionalFormatting sqref="Q927:Q932">
    <cfRule type="containsText" dxfId="4934" priority="3247" operator="containsText" text="L">
      <formula>NOT(ISERROR(SEARCH("L",Q927)))</formula>
    </cfRule>
    <cfRule type="containsText" dxfId="4933" priority="3248" operator="containsText" text="A">
      <formula>NOT(ISERROR(SEARCH("A",Q927)))</formula>
    </cfRule>
    <cfRule type="containsText" dxfId="4932" priority="3249" operator="containsText" text="P">
      <formula>NOT(ISERROR(SEARCH("P",Q927)))</formula>
    </cfRule>
  </conditionalFormatting>
  <conditionalFormatting sqref="R386:R400">
    <cfRule type="containsText" dxfId="4931" priority="3241" operator="containsText" text="L">
      <formula>NOT(ISERROR(SEARCH("L",R386)))</formula>
    </cfRule>
    <cfRule type="containsText" dxfId="4930" priority="3242" operator="containsText" text="A">
      <formula>NOT(ISERROR(SEARCH("A",R386)))</formula>
    </cfRule>
    <cfRule type="containsText" dxfId="4929" priority="3243" operator="containsText" text="P">
      <formula>NOT(ISERROR(SEARCH("P",R386)))</formula>
    </cfRule>
  </conditionalFormatting>
  <conditionalFormatting sqref="R630:R638">
    <cfRule type="containsText" dxfId="4928" priority="3238" operator="containsText" text="L">
      <formula>NOT(ISERROR(SEARCH("L",R630)))</formula>
    </cfRule>
    <cfRule type="containsText" dxfId="4927" priority="3239" operator="containsText" text="A">
      <formula>NOT(ISERROR(SEARCH("A",R630)))</formula>
    </cfRule>
    <cfRule type="containsText" dxfId="4926" priority="3240" operator="containsText" text="P">
      <formula>NOT(ISERROR(SEARCH("P",R630)))</formula>
    </cfRule>
  </conditionalFormatting>
  <conditionalFormatting sqref="R180:R198">
    <cfRule type="containsText" dxfId="4925" priority="3232" operator="containsText" text="L">
      <formula>NOT(ISERROR(SEARCH("L",R180)))</formula>
    </cfRule>
    <cfRule type="containsText" dxfId="4924" priority="3233" operator="containsText" text="A">
      <formula>NOT(ISERROR(SEARCH("A",R180)))</formula>
    </cfRule>
    <cfRule type="containsText" dxfId="4923" priority="3234" operator="containsText" text="P">
      <formula>NOT(ISERROR(SEARCH("P",R180)))</formula>
    </cfRule>
  </conditionalFormatting>
  <conditionalFormatting sqref="Q998:Q1010">
    <cfRule type="containsText" dxfId="4922" priority="3226" operator="containsText" text="L">
      <formula>NOT(ISERROR(SEARCH("L",Q998)))</formula>
    </cfRule>
    <cfRule type="containsText" dxfId="4921" priority="3227" operator="containsText" text="A">
      <formula>NOT(ISERROR(SEARCH("A",Q998)))</formula>
    </cfRule>
    <cfRule type="containsText" dxfId="4920" priority="3228" operator="containsText" text="P">
      <formula>NOT(ISERROR(SEARCH("P",Q998)))</formula>
    </cfRule>
  </conditionalFormatting>
  <conditionalFormatting sqref="R159:R166">
    <cfRule type="containsText" dxfId="4919" priority="3223" operator="containsText" text="L">
      <formula>NOT(ISERROR(SEARCH("L",R159)))</formula>
    </cfRule>
    <cfRule type="containsText" dxfId="4918" priority="3224" operator="containsText" text="A">
      <formula>NOT(ISERROR(SEARCH("A",R159)))</formula>
    </cfRule>
    <cfRule type="containsText" dxfId="4917" priority="3225" operator="containsText" text="P">
      <formula>NOT(ISERROR(SEARCH("P",R159)))</formula>
    </cfRule>
  </conditionalFormatting>
  <conditionalFormatting sqref="T855:T870">
    <cfRule type="containsText" dxfId="4916" priority="3220" operator="containsText" text="L">
      <formula>NOT(ISERROR(SEARCH("L",T855)))</formula>
    </cfRule>
    <cfRule type="containsText" dxfId="4915" priority="3221" operator="containsText" text="A">
      <formula>NOT(ISERROR(SEARCH("A",T855)))</formula>
    </cfRule>
    <cfRule type="containsText" dxfId="4914" priority="3222" operator="containsText" text="P">
      <formula>NOT(ISERROR(SEARCH("P",T855)))</formula>
    </cfRule>
  </conditionalFormatting>
  <conditionalFormatting sqref="T701:T707 T699">
    <cfRule type="containsText" dxfId="4913" priority="3214" operator="containsText" text="L">
      <formula>NOT(ISERROR(SEARCH("L",T699)))</formula>
    </cfRule>
    <cfRule type="containsText" dxfId="4912" priority="3215" operator="containsText" text="A">
      <formula>NOT(ISERROR(SEARCH("A",T699)))</formula>
    </cfRule>
    <cfRule type="containsText" dxfId="4911" priority="3216" operator="containsText" text="P">
      <formula>NOT(ISERROR(SEARCH("P",T699)))</formula>
    </cfRule>
  </conditionalFormatting>
  <conditionalFormatting sqref="T277:T293">
    <cfRule type="containsText" dxfId="4910" priority="3211" operator="containsText" text="L">
      <formula>NOT(ISERROR(SEARCH("L",T277)))</formula>
    </cfRule>
    <cfRule type="containsText" dxfId="4909" priority="3212" operator="containsText" text="A">
      <formula>NOT(ISERROR(SEARCH("A",T277)))</formula>
    </cfRule>
    <cfRule type="containsText" dxfId="4908" priority="3213" operator="containsText" text="P">
      <formula>NOT(ISERROR(SEARCH("P",T277)))</formula>
    </cfRule>
  </conditionalFormatting>
  <conditionalFormatting sqref="T33:T50">
    <cfRule type="containsText" dxfId="4907" priority="3208" operator="containsText" text="L">
      <formula>NOT(ISERROR(SEARCH("L",T33)))</formula>
    </cfRule>
    <cfRule type="containsText" dxfId="4906" priority="3209" operator="containsText" text="A">
      <formula>NOT(ISERROR(SEARCH("A",T33)))</formula>
    </cfRule>
    <cfRule type="containsText" dxfId="4905" priority="3210" operator="containsText" text="P">
      <formula>NOT(ISERROR(SEARCH("P",T33)))</formula>
    </cfRule>
  </conditionalFormatting>
  <conditionalFormatting sqref="T586:T593">
    <cfRule type="containsText" dxfId="4904" priority="3205" operator="containsText" text="L">
      <formula>NOT(ISERROR(SEARCH("L",T586)))</formula>
    </cfRule>
    <cfRule type="containsText" dxfId="4903" priority="3206" operator="containsText" text="A">
      <formula>NOT(ISERROR(SEARCH("A",T586)))</formula>
    </cfRule>
    <cfRule type="containsText" dxfId="4902" priority="3207" operator="containsText" text="P">
      <formula>NOT(ISERROR(SEARCH("P",T586)))</formula>
    </cfRule>
  </conditionalFormatting>
  <conditionalFormatting sqref="N690:N698">
    <cfRule type="containsText" dxfId="4901" priority="3199" operator="containsText" text="L">
      <formula>NOT(ISERROR(SEARCH("L",N690)))</formula>
    </cfRule>
    <cfRule type="containsText" dxfId="4900" priority="3200" operator="containsText" text="A">
      <formula>NOT(ISERROR(SEARCH("A",N690)))</formula>
    </cfRule>
    <cfRule type="containsText" dxfId="4899" priority="3201" operator="containsText" text="P">
      <formula>NOT(ISERROR(SEARCH("P",N690)))</formula>
    </cfRule>
  </conditionalFormatting>
  <conditionalFormatting sqref="P690:P698">
    <cfRule type="containsText" dxfId="4898" priority="3196" operator="containsText" text="L">
      <formula>NOT(ISERROR(SEARCH("L",P690)))</formula>
    </cfRule>
    <cfRule type="containsText" dxfId="4897" priority="3197" operator="containsText" text="A">
      <formula>NOT(ISERROR(SEARCH("A",P690)))</formula>
    </cfRule>
    <cfRule type="containsText" dxfId="4896" priority="3198" operator="containsText" text="P">
      <formula>NOT(ISERROR(SEARCH("P",P690)))</formula>
    </cfRule>
  </conditionalFormatting>
  <conditionalFormatting sqref="R690:R698">
    <cfRule type="containsText" dxfId="4895" priority="3193" operator="containsText" text="L">
      <formula>NOT(ISERROR(SEARCH("L",R690)))</formula>
    </cfRule>
    <cfRule type="containsText" dxfId="4894" priority="3194" operator="containsText" text="A">
      <formula>NOT(ISERROR(SEARCH("A",R690)))</formula>
    </cfRule>
    <cfRule type="containsText" dxfId="4893" priority="3195" operator="containsText" text="P">
      <formula>NOT(ISERROR(SEARCH("P",R690)))</formula>
    </cfRule>
  </conditionalFormatting>
  <conditionalFormatting sqref="K945:K961">
    <cfRule type="containsText" dxfId="4892" priority="3181" operator="containsText" text="L">
      <formula>NOT(ISERROR(SEARCH("L",K945)))</formula>
    </cfRule>
    <cfRule type="containsText" dxfId="4891" priority="3182" operator="containsText" text="A">
      <formula>NOT(ISERROR(SEARCH("A",K945)))</formula>
    </cfRule>
    <cfRule type="containsText" dxfId="4890" priority="3183" operator="containsText" text="P">
      <formula>NOT(ISERROR(SEARCH("P",K945)))</formula>
    </cfRule>
  </conditionalFormatting>
  <conditionalFormatting sqref="N944:N961">
    <cfRule type="containsText" dxfId="4889" priority="3178" operator="containsText" text="L">
      <formula>NOT(ISERROR(SEARCH("L",N944)))</formula>
    </cfRule>
    <cfRule type="containsText" dxfId="4888" priority="3179" operator="containsText" text="A">
      <formula>NOT(ISERROR(SEARCH("A",N944)))</formula>
    </cfRule>
    <cfRule type="containsText" dxfId="4887" priority="3180" operator="containsText" text="P">
      <formula>NOT(ISERROR(SEARCH("P",N944)))</formula>
    </cfRule>
  </conditionalFormatting>
  <conditionalFormatting sqref="P944:P961">
    <cfRule type="containsText" dxfId="4886" priority="3175" operator="containsText" text="L">
      <formula>NOT(ISERROR(SEARCH("L",P944)))</formula>
    </cfRule>
    <cfRule type="containsText" dxfId="4885" priority="3176" operator="containsText" text="A">
      <formula>NOT(ISERROR(SEARCH("A",P944)))</formula>
    </cfRule>
    <cfRule type="containsText" dxfId="4884" priority="3177" operator="containsText" text="P">
      <formula>NOT(ISERROR(SEARCH("P",P944)))</formula>
    </cfRule>
  </conditionalFormatting>
  <conditionalFormatting sqref="R944:R961">
    <cfRule type="containsText" dxfId="4883" priority="3172" operator="containsText" text="L">
      <formula>NOT(ISERROR(SEARCH("L",R944)))</formula>
    </cfRule>
    <cfRule type="containsText" dxfId="4882" priority="3173" operator="containsText" text="A">
      <formula>NOT(ISERROR(SEARCH("A",R944)))</formula>
    </cfRule>
    <cfRule type="containsText" dxfId="4881" priority="3174" operator="containsText" text="P">
      <formula>NOT(ISERROR(SEARCH("P",R944)))</formula>
    </cfRule>
  </conditionalFormatting>
  <conditionalFormatting sqref="M1160:M1161">
    <cfRule type="containsText" dxfId="4880" priority="3169" operator="containsText" text="L">
      <formula>NOT(ISERROR(SEARCH("L",M1160)))</formula>
    </cfRule>
    <cfRule type="containsText" dxfId="4879" priority="3170" operator="containsText" text="A">
      <formula>NOT(ISERROR(SEARCH("A",M1160)))</formula>
    </cfRule>
    <cfRule type="containsText" dxfId="4878" priority="3171" operator="containsText" text="P">
      <formula>NOT(ISERROR(SEARCH("P",M1160)))</formula>
    </cfRule>
  </conditionalFormatting>
  <conditionalFormatting sqref="N1160:N1161">
    <cfRule type="containsText" dxfId="4877" priority="3166" operator="containsText" text="L">
      <formula>NOT(ISERROR(SEARCH("L",N1160)))</formula>
    </cfRule>
    <cfRule type="containsText" dxfId="4876" priority="3167" operator="containsText" text="A">
      <formula>NOT(ISERROR(SEARCH("A",N1160)))</formula>
    </cfRule>
    <cfRule type="containsText" dxfId="4875" priority="3168" operator="containsText" text="P">
      <formula>NOT(ISERROR(SEARCH("P",N1160)))</formula>
    </cfRule>
  </conditionalFormatting>
  <conditionalFormatting sqref="O1160:O1161">
    <cfRule type="containsText" dxfId="4874" priority="3163" operator="containsText" text="L">
      <formula>NOT(ISERROR(SEARCH("L",O1160)))</formula>
    </cfRule>
    <cfRule type="containsText" dxfId="4873" priority="3164" operator="containsText" text="A">
      <formula>NOT(ISERROR(SEARCH("A",O1160)))</formula>
    </cfRule>
    <cfRule type="containsText" dxfId="4872" priority="3165" operator="containsText" text="P">
      <formula>NOT(ISERROR(SEARCH("P",O1160)))</formula>
    </cfRule>
  </conditionalFormatting>
  <conditionalFormatting sqref="P1160:P1161">
    <cfRule type="containsText" dxfId="4871" priority="3160" operator="containsText" text="L">
      <formula>NOT(ISERROR(SEARCH("L",P1160)))</formula>
    </cfRule>
    <cfRule type="containsText" dxfId="4870" priority="3161" operator="containsText" text="A">
      <formula>NOT(ISERROR(SEARCH("A",P1160)))</formula>
    </cfRule>
    <cfRule type="containsText" dxfId="4869" priority="3162" operator="containsText" text="P">
      <formula>NOT(ISERROR(SEARCH("P",P1160)))</formula>
    </cfRule>
  </conditionalFormatting>
  <conditionalFormatting sqref="Q1160:Q1161">
    <cfRule type="containsText" dxfId="4868" priority="3157" operator="containsText" text="L">
      <formula>NOT(ISERROR(SEARCH("L",Q1160)))</formula>
    </cfRule>
    <cfRule type="containsText" dxfId="4867" priority="3158" operator="containsText" text="A">
      <formula>NOT(ISERROR(SEARCH("A",Q1160)))</formula>
    </cfRule>
    <cfRule type="containsText" dxfId="4866" priority="3159" operator="containsText" text="P">
      <formula>NOT(ISERROR(SEARCH("P",Q1160)))</formula>
    </cfRule>
  </conditionalFormatting>
  <conditionalFormatting sqref="R1160:R1161">
    <cfRule type="containsText" dxfId="4865" priority="3154" operator="containsText" text="L">
      <formula>NOT(ISERROR(SEARCH("L",R1160)))</formula>
    </cfRule>
    <cfRule type="containsText" dxfId="4864" priority="3155" operator="containsText" text="A">
      <formula>NOT(ISERROR(SEARCH("A",R1160)))</formula>
    </cfRule>
    <cfRule type="containsText" dxfId="4863" priority="3156" operator="containsText" text="P">
      <formula>NOT(ISERROR(SEARCH("P",R1160)))</formula>
    </cfRule>
  </conditionalFormatting>
  <conditionalFormatting sqref="T1160:T1161">
    <cfRule type="containsText" dxfId="4862" priority="3151" operator="containsText" text="L">
      <formula>NOT(ISERROR(SEARCH("L",T1160)))</formula>
    </cfRule>
    <cfRule type="containsText" dxfId="4861" priority="3152" operator="containsText" text="A">
      <formula>NOT(ISERROR(SEARCH("A",T1160)))</formula>
    </cfRule>
    <cfRule type="containsText" dxfId="4860" priority="3153" operator="containsText" text="P">
      <formula>NOT(ISERROR(SEARCH("P",T1160)))</formula>
    </cfRule>
  </conditionalFormatting>
  <conditionalFormatting sqref="N1322 N564:N567 N569:N576">
    <cfRule type="containsText" dxfId="4859" priority="3148" operator="containsText" text="L">
      <formula>NOT(ISERROR(SEARCH("L",N564)))</formula>
    </cfRule>
    <cfRule type="containsText" dxfId="4858" priority="3149" operator="containsText" text="A">
      <formula>NOT(ISERROR(SEARCH("A",N564)))</formula>
    </cfRule>
    <cfRule type="containsText" dxfId="4857" priority="3150" operator="containsText" text="P">
      <formula>NOT(ISERROR(SEARCH("P",N564)))</formula>
    </cfRule>
  </conditionalFormatting>
  <conditionalFormatting sqref="P1322 P564:P576">
    <cfRule type="containsText" dxfId="4856" priority="3145" operator="containsText" text="L">
      <formula>NOT(ISERROR(SEARCH("L",P564)))</formula>
    </cfRule>
    <cfRule type="containsText" dxfId="4855" priority="3146" operator="containsText" text="A">
      <formula>NOT(ISERROR(SEARCH("A",P564)))</formula>
    </cfRule>
    <cfRule type="containsText" dxfId="4854" priority="3147" operator="containsText" text="P">
      <formula>NOT(ISERROR(SEARCH("P",P564)))</formula>
    </cfRule>
  </conditionalFormatting>
  <conditionalFormatting sqref="R1322 R564:R576">
    <cfRule type="containsText" dxfId="4853" priority="3142" operator="containsText" text="L">
      <formula>NOT(ISERROR(SEARCH("L",R564)))</formula>
    </cfRule>
    <cfRule type="containsText" dxfId="4852" priority="3143" operator="containsText" text="A">
      <formula>NOT(ISERROR(SEARCH("A",R564)))</formula>
    </cfRule>
    <cfRule type="containsText" dxfId="4851" priority="3144" operator="containsText" text="P">
      <formula>NOT(ISERROR(SEARCH("P",R564)))</formula>
    </cfRule>
  </conditionalFormatting>
  <conditionalFormatting sqref="N1323">
    <cfRule type="containsText" dxfId="4850" priority="3139" operator="containsText" text="L">
      <formula>NOT(ISERROR(SEARCH("L",N1323)))</formula>
    </cfRule>
    <cfRule type="containsText" dxfId="4849" priority="3140" operator="containsText" text="A">
      <formula>NOT(ISERROR(SEARCH("A",N1323)))</formula>
    </cfRule>
    <cfRule type="containsText" dxfId="4848" priority="3141" operator="containsText" text="P">
      <formula>NOT(ISERROR(SEARCH("P",N1323)))</formula>
    </cfRule>
  </conditionalFormatting>
  <conditionalFormatting sqref="K794 K773:K786">
    <cfRule type="containsText" dxfId="4847" priority="3136" operator="containsText" text="L">
      <formula>NOT(ISERROR(SEARCH("L",K773)))</formula>
    </cfRule>
    <cfRule type="containsText" dxfId="4846" priority="3137" operator="containsText" text="A">
      <formula>NOT(ISERROR(SEARCH("A",K773)))</formula>
    </cfRule>
    <cfRule type="containsText" dxfId="4845" priority="3138" operator="containsText" text="P">
      <formula>NOT(ISERROR(SEARCH("P",K773)))</formula>
    </cfRule>
  </conditionalFormatting>
  <conditionalFormatting sqref="N794 N772:N786">
    <cfRule type="containsText" dxfId="4844" priority="3133" operator="containsText" text="L">
      <formula>NOT(ISERROR(SEARCH("L",N772)))</formula>
    </cfRule>
    <cfRule type="containsText" dxfId="4843" priority="3134" operator="containsText" text="A">
      <formula>NOT(ISERROR(SEARCH("A",N772)))</formula>
    </cfRule>
    <cfRule type="containsText" dxfId="4842" priority="3135" operator="containsText" text="P">
      <formula>NOT(ISERROR(SEARCH("P",N772)))</formula>
    </cfRule>
  </conditionalFormatting>
  <conditionalFormatting sqref="P794 P772:P786">
    <cfRule type="containsText" dxfId="4841" priority="3130" operator="containsText" text="L">
      <formula>NOT(ISERROR(SEARCH("L",P772)))</formula>
    </cfRule>
    <cfRule type="containsText" dxfId="4840" priority="3131" operator="containsText" text="A">
      <formula>NOT(ISERROR(SEARCH("A",P772)))</formula>
    </cfRule>
    <cfRule type="containsText" dxfId="4839" priority="3132" operator="containsText" text="P">
      <formula>NOT(ISERROR(SEARCH("P",P772)))</formula>
    </cfRule>
  </conditionalFormatting>
  <conditionalFormatting sqref="R794 R772:R786">
    <cfRule type="containsText" dxfId="4838" priority="3127" operator="containsText" text="L">
      <formula>NOT(ISERROR(SEARCH("L",R772)))</formula>
    </cfRule>
    <cfRule type="containsText" dxfId="4837" priority="3128" operator="containsText" text="A">
      <formula>NOT(ISERROR(SEARCH("A",R772)))</formula>
    </cfRule>
    <cfRule type="containsText" dxfId="4836" priority="3129" operator="containsText" text="P">
      <formula>NOT(ISERROR(SEARCH("P",R772)))</formula>
    </cfRule>
  </conditionalFormatting>
  <conditionalFormatting sqref="K834:K840">
    <cfRule type="containsText" dxfId="4835" priority="3124" operator="containsText" text="L">
      <formula>NOT(ISERROR(SEARCH("L",K834)))</formula>
    </cfRule>
    <cfRule type="containsText" dxfId="4834" priority="3125" operator="containsText" text="A">
      <formula>NOT(ISERROR(SEARCH("A",K834)))</formula>
    </cfRule>
    <cfRule type="containsText" dxfId="4833" priority="3126" operator="containsText" text="P">
      <formula>NOT(ISERROR(SEARCH("P",K834)))</formula>
    </cfRule>
  </conditionalFormatting>
  <conditionalFormatting sqref="N833:N840">
    <cfRule type="containsText" dxfId="4832" priority="3121" operator="containsText" text="L">
      <formula>NOT(ISERROR(SEARCH("L",N833)))</formula>
    </cfRule>
    <cfRule type="containsText" dxfId="4831" priority="3122" operator="containsText" text="A">
      <formula>NOT(ISERROR(SEARCH("A",N833)))</formula>
    </cfRule>
    <cfRule type="containsText" dxfId="4830" priority="3123" operator="containsText" text="P">
      <formula>NOT(ISERROR(SEARCH("P",N833)))</formula>
    </cfRule>
  </conditionalFormatting>
  <conditionalFormatting sqref="P833:P840">
    <cfRule type="containsText" dxfId="4829" priority="3118" operator="containsText" text="L">
      <formula>NOT(ISERROR(SEARCH("L",P833)))</formula>
    </cfRule>
    <cfRule type="containsText" dxfId="4828" priority="3119" operator="containsText" text="A">
      <formula>NOT(ISERROR(SEARCH("A",P833)))</formula>
    </cfRule>
    <cfRule type="containsText" dxfId="4827" priority="3120" operator="containsText" text="P">
      <formula>NOT(ISERROR(SEARCH("P",P833)))</formula>
    </cfRule>
  </conditionalFormatting>
  <conditionalFormatting sqref="H1324">
    <cfRule type="cellIs" dxfId="4826" priority="3116" operator="equal">
      <formula>"TTS"</formula>
    </cfRule>
    <cfRule type="cellIs" dxfId="4825" priority="3117" operator="equal">
      <formula>"MWF"</formula>
    </cfRule>
  </conditionalFormatting>
  <conditionalFormatting sqref="K1324 K315:K333">
    <cfRule type="containsText" dxfId="4824" priority="3113" operator="containsText" text="L">
      <formula>NOT(ISERROR(SEARCH("L",K315)))</formula>
    </cfRule>
    <cfRule type="containsText" dxfId="4823" priority="3114" operator="containsText" text="A">
      <formula>NOT(ISERROR(SEARCH("A",K315)))</formula>
    </cfRule>
    <cfRule type="containsText" dxfId="4822" priority="3115" operator="containsText" text="P">
      <formula>NOT(ISERROR(SEARCH("P",K315)))</formula>
    </cfRule>
  </conditionalFormatting>
  <conditionalFormatting sqref="N1324 N314:N333">
    <cfRule type="containsText" dxfId="4821" priority="3110" operator="containsText" text="L">
      <formula>NOT(ISERROR(SEARCH("L",N314)))</formula>
    </cfRule>
    <cfRule type="containsText" dxfId="4820" priority="3111" operator="containsText" text="A">
      <formula>NOT(ISERROR(SEARCH("A",N314)))</formula>
    </cfRule>
    <cfRule type="containsText" dxfId="4819" priority="3112" operator="containsText" text="P">
      <formula>NOT(ISERROR(SEARCH("P",N314)))</formula>
    </cfRule>
  </conditionalFormatting>
  <conditionalFormatting sqref="P1324 P314:P333">
    <cfRule type="containsText" dxfId="4818" priority="3107" operator="containsText" text="L">
      <formula>NOT(ISERROR(SEARCH("L",P314)))</formula>
    </cfRule>
    <cfRule type="containsText" dxfId="4817" priority="3108" operator="containsText" text="A">
      <formula>NOT(ISERROR(SEARCH("A",P314)))</formula>
    </cfRule>
    <cfRule type="containsText" dxfId="4816" priority="3109" operator="containsText" text="P">
      <formula>NOT(ISERROR(SEARCH("P",P314)))</formula>
    </cfRule>
  </conditionalFormatting>
  <conditionalFormatting sqref="R1324 R314:R333">
    <cfRule type="containsText" dxfId="4815" priority="3104" operator="containsText" text="L">
      <formula>NOT(ISERROR(SEARCH("L",R314)))</formula>
    </cfRule>
    <cfRule type="containsText" dxfId="4814" priority="3105" operator="containsText" text="A">
      <formula>NOT(ISERROR(SEARCH("A",R314)))</formula>
    </cfRule>
    <cfRule type="containsText" dxfId="4813" priority="3106" operator="containsText" text="P">
      <formula>NOT(ISERROR(SEARCH("P",R314)))</formula>
    </cfRule>
  </conditionalFormatting>
  <conditionalFormatting sqref="K222:K241">
    <cfRule type="containsText" dxfId="4812" priority="3101" operator="containsText" text="L">
      <formula>NOT(ISERROR(SEARCH("L",K222)))</formula>
    </cfRule>
    <cfRule type="containsText" dxfId="4811" priority="3102" operator="containsText" text="A">
      <formula>NOT(ISERROR(SEARCH("A",K222)))</formula>
    </cfRule>
    <cfRule type="containsText" dxfId="4810" priority="3103" operator="containsText" text="P">
      <formula>NOT(ISERROR(SEARCH("P",K222)))</formula>
    </cfRule>
  </conditionalFormatting>
  <conditionalFormatting sqref="N221:N241">
    <cfRule type="containsText" dxfId="4809" priority="3098" operator="containsText" text="L">
      <formula>NOT(ISERROR(SEARCH("L",N221)))</formula>
    </cfRule>
    <cfRule type="containsText" dxfId="4808" priority="3099" operator="containsText" text="A">
      <formula>NOT(ISERROR(SEARCH("A",N221)))</formula>
    </cfRule>
    <cfRule type="containsText" dxfId="4807" priority="3100" operator="containsText" text="P">
      <formula>NOT(ISERROR(SEARCH("P",N221)))</formula>
    </cfRule>
  </conditionalFormatting>
  <conditionalFormatting sqref="P221:P241">
    <cfRule type="containsText" dxfId="4806" priority="3095" operator="containsText" text="L">
      <formula>NOT(ISERROR(SEARCH("L",P221)))</formula>
    </cfRule>
    <cfRule type="containsText" dxfId="4805" priority="3096" operator="containsText" text="A">
      <formula>NOT(ISERROR(SEARCH("A",P221)))</formula>
    </cfRule>
    <cfRule type="containsText" dxfId="4804" priority="3097" operator="containsText" text="P">
      <formula>NOT(ISERROR(SEARCH("P",P221)))</formula>
    </cfRule>
  </conditionalFormatting>
  <conditionalFormatting sqref="K84:K102">
    <cfRule type="containsText" dxfId="4803" priority="3092" operator="containsText" text="L">
      <formula>NOT(ISERROR(SEARCH("L",K84)))</formula>
    </cfRule>
    <cfRule type="containsText" dxfId="4802" priority="3093" operator="containsText" text="A">
      <formula>NOT(ISERROR(SEARCH("A",K84)))</formula>
    </cfRule>
    <cfRule type="containsText" dxfId="4801" priority="3094" operator="containsText" text="P">
      <formula>NOT(ISERROR(SEARCH("P",K84)))</formula>
    </cfRule>
  </conditionalFormatting>
  <conditionalFormatting sqref="N90:N102 N83:N88">
    <cfRule type="containsText" dxfId="4800" priority="3089" operator="containsText" text="L">
      <formula>NOT(ISERROR(SEARCH("L",N83)))</formula>
    </cfRule>
    <cfRule type="containsText" dxfId="4799" priority="3090" operator="containsText" text="A">
      <formula>NOT(ISERROR(SEARCH("A",N83)))</formula>
    </cfRule>
    <cfRule type="containsText" dxfId="4798" priority="3091" operator="containsText" text="P">
      <formula>NOT(ISERROR(SEARCH("P",N83)))</formula>
    </cfRule>
  </conditionalFormatting>
  <conditionalFormatting sqref="P90:P102 P83:P88">
    <cfRule type="containsText" dxfId="4797" priority="3086" operator="containsText" text="L">
      <formula>NOT(ISERROR(SEARCH("L",P83)))</formula>
    </cfRule>
    <cfRule type="containsText" dxfId="4796" priority="3087" operator="containsText" text="A">
      <formula>NOT(ISERROR(SEARCH("A",P83)))</formula>
    </cfRule>
    <cfRule type="containsText" dxfId="4795" priority="3088" operator="containsText" text="P">
      <formula>NOT(ISERROR(SEARCH("P",P83)))</formula>
    </cfRule>
  </conditionalFormatting>
  <conditionalFormatting sqref="R90:R102 R83:R88">
    <cfRule type="containsText" dxfId="4794" priority="3083" operator="containsText" text="L">
      <formula>NOT(ISERROR(SEARCH("L",R83)))</formula>
    </cfRule>
    <cfRule type="containsText" dxfId="4793" priority="3084" operator="containsText" text="A">
      <formula>NOT(ISERROR(SEARCH("A",R83)))</formula>
    </cfRule>
    <cfRule type="containsText" dxfId="4792" priority="3085" operator="containsText" text="P">
      <formula>NOT(ISERROR(SEARCH("P",R83)))</formula>
    </cfRule>
  </conditionalFormatting>
  <conditionalFormatting sqref="R833:R840">
    <cfRule type="containsText" dxfId="4791" priority="3080" operator="containsText" text="L">
      <formula>NOT(ISERROR(SEARCH("L",R833)))</formula>
    </cfRule>
    <cfRule type="containsText" dxfId="4790" priority="3081" operator="containsText" text="A">
      <formula>NOT(ISERROR(SEARCH("A",R833)))</formula>
    </cfRule>
    <cfRule type="containsText" dxfId="4789" priority="3082" operator="containsText" text="P">
      <formula>NOT(ISERROR(SEARCH("P",R833)))</formula>
    </cfRule>
  </conditionalFormatting>
  <conditionalFormatting sqref="U221:U241">
    <cfRule type="containsText" dxfId="4788" priority="3074" operator="containsText" text="L">
      <formula>NOT(ISERROR(SEARCH("L",U221)))</formula>
    </cfRule>
    <cfRule type="containsText" dxfId="4787" priority="3075" operator="containsText" text="A">
      <formula>NOT(ISERROR(SEARCH("A",U221)))</formula>
    </cfRule>
    <cfRule type="containsText" dxfId="4786" priority="3076" operator="containsText" text="P">
      <formula>NOT(ISERROR(SEARCH("P",U221)))</formula>
    </cfRule>
  </conditionalFormatting>
  <conditionalFormatting sqref="U794 U772:U786">
    <cfRule type="containsText" dxfId="4785" priority="3071" operator="containsText" text="L">
      <formula>NOT(ISERROR(SEARCH("L",U772)))</formula>
    </cfRule>
    <cfRule type="containsText" dxfId="4784" priority="3072" operator="containsText" text="A">
      <formula>NOT(ISERROR(SEARCH("A",U772)))</formula>
    </cfRule>
    <cfRule type="containsText" dxfId="4783" priority="3073" operator="containsText" text="P">
      <formula>NOT(ISERROR(SEARCH("P",U772)))</formula>
    </cfRule>
  </conditionalFormatting>
  <conditionalFormatting sqref="U690:U698">
    <cfRule type="containsText" dxfId="4782" priority="3068" operator="containsText" text="L">
      <formula>NOT(ISERROR(SEARCH("L",U690)))</formula>
    </cfRule>
    <cfRule type="containsText" dxfId="4781" priority="3069" operator="containsText" text="A">
      <formula>NOT(ISERROR(SEARCH("A",U690)))</formula>
    </cfRule>
    <cfRule type="containsText" dxfId="4780" priority="3070" operator="containsText" text="P">
      <formula>NOT(ISERROR(SEARCH("P",U690)))</formula>
    </cfRule>
  </conditionalFormatting>
  <conditionalFormatting sqref="U1322 U564:U576">
    <cfRule type="containsText" dxfId="4779" priority="3065" operator="containsText" text="L">
      <formula>NOT(ISERROR(SEARCH("L",U564)))</formula>
    </cfRule>
    <cfRule type="containsText" dxfId="4778" priority="3066" operator="containsText" text="A">
      <formula>NOT(ISERROR(SEARCH("A",U564)))</formula>
    </cfRule>
    <cfRule type="containsText" dxfId="4777" priority="3067" operator="containsText" text="P">
      <formula>NOT(ISERROR(SEARCH("P",U564)))</formula>
    </cfRule>
  </conditionalFormatting>
  <conditionalFormatting sqref="U90:U102 U83:U88">
    <cfRule type="containsText" dxfId="4776" priority="3062" operator="containsText" text="L">
      <formula>NOT(ISERROR(SEARCH("L",U83)))</formula>
    </cfRule>
    <cfRule type="containsText" dxfId="4775" priority="3063" operator="containsText" text="A">
      <formula>NOT(ISERROR(SEARCH("A",U83)))</formula>
    </cfRule>
    <cfRule type="containsText" dxfId="4774" priority="3064" operator="containsText" text="P">
      <formula>NOT(ISERROR(SEARCH("P",U83)))</formula>
    </cfRule>
  </conditionalFormatting>
  <conditionalFormatting sqref="U945:U961">
    <cfRule type="containsText" dxfId="4773" priority="3059" operator="containsText" text="L">
      <formula>NOT(ISERROR(SEARCH("L",U945)))</formula>
    </cfRule>
    <cfRule type="containsText" dxfId="4772" priority="3060" operator="containsText" text="A">
      <formula>NOT(ISERROR(SEARCH("A",U945)))</formula>
    </cfRule>
    <cfRule type="containsText" dxfId="4771" priority="3061" operator="containsText" text="P">
      <formula>NOT(ISERROR(SEARCH("P",U945)))</formula>
    </cfRule>
  </conditionalFormatting>
  <conditionalFormatting sqref="U833:U840">
    <cfRule type="containsText" dxfId="4770" priority="3056" operator="containsText" text="L">
      <formula>NOT(ISERROR(SEARCH("L",U833)))</formula>
    </cfRule>
    <cfRule type="containsText" dxfId="4769" priority="3057" operator="containsText" text="A">
      <formula>NOT(ISERROR(SEARCH("A",U833)))</formula>
    </cfRule>
    <cfRule type="containsText" dxfId="4768" priority="3058" operator="containsText" text="P">
      <formula>NOT(ISERROR(SEARCH("P",U833)))</formula>
    </cfRule>
  </conditionalFormatting>
  <conditionalFormatting sqref="K893:K903">
    <cfRule type="containsText" dxfId="4767" priority="3053" operator="containsText" text="L">
      <formula>NOT(ISERROR(SEARCH("L",K893)))</formula>
    </cfRule>
    <cfRule type="containsText" dxfId="4766" priority="3054" operator="containsText" text="A">
      <formula>NOT(ISERROR(SEARCH("A",K893)))</formula>
    </cfRule>
    <cfRule type="containsText" dxfId="4765" priority="3055" operator="containsText" text="P">
      <formula>NOT(ISERROR(SEARCH("P",K893)))</formula>
    </cfRule>
  </conditionalFormatting>
  <conditionalFormatting sqref="N1325 N892:N903">
    <cfRule type="containsText" dxfId="4764" priority="3050" operator="containsText" text="L">
      <formula>NOT(ISERROR(SEARCH("L",N892)))</formula>
    </cfRule>
    <cfRule type="containsText" dxfId="4763" priority="3051" operator="containsText" text="A">
      <formula>NOT(ISERROR(SEARCH("A",N892)))</formula>
    </cfRule>
    <cfRule type="containsText" dxfId="4762" priority="3052" operator="containsText" text="P">
      <formula>NOT(ISERROR(SEARCH("P",N892)))</formula>
    </cfRule>
  </conditionalFormatting>
  <conditionalFormatting sqref="P1325 P892:P903">
    <cfRule type="containsText" dxfId="4761" priority="3047" operator="containsText" text="L">
      <formula>NOT(ISERROR(SEARCH("L",P892)))</formula>
    </cfRule>
    <cfRule type="containsText" dxfId="4760" priority="3048" operator="containsText" text="A">
      <formula>NOT(ISERROR(SEARCH("A",P892)))</formula>
    </cfRule>
    <cfRule type="containsText" dxfId="4759" priority="3049" operator="containsText" text="P">
      <formula>NOT(ISERROR(SEARCH("P",P892)))</formula>
    </cfRule>
  </conditionalFormatting>
  <conditionalFormatting sqref="R1325 R892:R903">
    <cfRule type="containsText" dxfId="4758" priority="3044" operator="containsText" text="L">
      <formula>NOT(ISERROR(SEARCH("L",R892)))</formula>
    </cfRule>
    <cfRule type="containsText" dxfId="4757" priority="3045" operator="containsText" text="A">
      <formula>NOT(ISERROR(SEARCH("A",R892)))</formula>
    </cfRule>
    <cfRule type="containsText" dxfId="4756" priority="3046" operator="containsText" text="P">
      <formula>NOT(ISERROR(SEARCH("P",R892)))</formula>
    </cfRule>
  </conditionalFormatting>
  <conditionalFormatting sqref="U1325 U892:U903">
    <cfRule type="containsText" dxfId="4755" priority="3041" operator="containsText" text="L">
      <formula>NOT(ISERROR(SEARCH("L",U892)))</formula>
    </cfRule>
    <cfRule type="containsText" dxfId="4754" priority="3042" operator="containsText" text="A">
      <formula>NOT(ISERROR(SEARCH("A",U892)))</formula>
    </cfRule>
    <cfRule type="containsText" dxfId="4753" priority="3043" operator="containsText" text="P">
      <formula>NOT(ISERROR(SEARCH("P",U892)))</formula>
    </cfRule>
  </conditionalFormatting>
  <conditionalFormatting sqref="U1324 U314:U333">
    <cfRule type="containsText" dxfId="4752" priority="3038" operator="containsText" text="L">
      <formula>NOT(ISERROR(SEARCH("L",U314)))</formula>
    </cfRule>
    <cfRule type="containsText" dxfId="4751" priority="3039" operator="containsText" text="A">
      <formula>NOT(ISERROR(SEARCH("A",U314)))</formula>
    </cfRule>
    <cfRule type="containsText" dxfId="4750" priority="3040" operator="containsText" text="P">
      <formula>NOT(ISERROR(SEARCH("P",U314)))</formula>
    </cfRule>
  </conditionalFormatting>
  <conditionalFormatting sqref="N244">
    <cfRule type="containsText" dxfId="4749" priority="3032" operator="containsText" text="L">
      <formula>NOT(ISERROR(SEARCH("L",N244)))</formula>
    </cfRule>
    <cfRule type="containsText" dxfId="4748" priority="3033" operator="containsText" text="A">
      <formula>NOT(ISERROR(SEARCH("A",N244)))</formula>
    </cfRule>
    <cfRule type="containsText" dxfId="4747" priority="3034" operator="containsText" text="P">
      <formula>NOT(ISERROR(SEARCH("P",N244)))</formula>
    </cfRule>
  </conditionalFormatting>
  <conditionalFormatting sqref="R244">
    <cfRule type="containsText" dxfId="4746" priority="3029" operator="containsText" text="L">
      <formula>NOT(ISERROR(SEARCH("L",R244)))</formula>
    </cfRule>
    <cfRule type="containsText" dxfId="4745" priority="3030" operator="containsText" text="A">
      <formula>NOT(ISERROR(SEARCH("A",R244)))</formula>
    </cfRule>
    <cfRule type="containsText" dxfId="4744" priority="3031" operator="containsText" text="P">
      <formula>NOT(ISERROR(SEARCH("P",R244)))</formula>
    </cfRule>
  </conditionalFormatting>
  <conditionalFormatting sqref="P244">
    <cfRule type="containsText" dxfId="4743" priority="3026" operator="containsText" text="L">
      <formula>NOT(ISERROR(SEARCH("L",P244)))</formula>
    </cfRule>
    <cfRule type="containsText" dxfId="4742" priority="3027" operator="containsText" text="A">
      <formula>NOT(ISERROR(SEARCH("A",P244)))</formula>
    </cfRule>
    <cfRule type="containsText" dxfId="4741" priority="3028" operator="containsText" text="P">
      <formula>NOT(ISERROR(SEARCH("P",P244)))</formula>
    </cfRule>
  </conditionalFormatting>
  <conditionalFormatting sqref="U244">
    <cfRule type="containsText" dxfId="4740" priority="3023" operator="containsText" text="L">
      <formula>NOT(ISERROR(SEARCH("L",U244)))</formula>
    </cfRule>
    <cfRule type="containsText" dxfId="4739" priority="3024" operator="containsText" text="A">
      <formula>NOT(ISERROR(SEARCH("A",U244)))</formula>
    </cfRule>
    <cfRule type="containsText" dxfId="4738" priority="3025" operator="containsText" text="P">
      <formula>NOT(ISERROR(SEARCH("P",U244)))</formula>
    </cfRule>
  </conditionalFormatting>
  <conditionalFormatting sqref="N11:N14">
    <cfRule type="containsText" dxfId="4737" priority="3014" operator="containsText" text="L">
      <formula>NOT(ISERROR(SEARCH("L",N11)))</formula>
    </cfRule>
    <cfRule type="containsText" dxfId="4736" priority="3015" operator="containsText" text="A">
      <formula>NOT(ISERROR(SEARCH("A",N11)))</formula>
    </cfRule>
    <cfRule type="containsText" dxfId="4735" priority="3016" operator="containsText" text="P">
      <formula>NOT(ISERROR(SEARCH("P",N11)))</formula>
    </cfRule>
  </conditionalFormatting>
  <conditionalFormatting sqref="P11:P14">
    <cfRule type="containsText" dxfId="4734" priority="3011" operator="containsText" text="L">
      <formula>NOT(ISERROR(SEARCH("L",P11)))</formula>
    </cfRule>
    <cfRule type="containsText" dxfId="4733" priority="3012" operator="containsText" text="A">
      <formula>NOT(ISERROR(SEARCH("A",P11)))</formula>
    </cfRule>
    <cfRule type="containsText" dxfId="4732" priority="3013" operator="containsText" text="P">
      <formula>NOT(ISERROR(SEARCH("P",P11)))</formula>
    </cfRule>
  </conditionalFormatting>
  <conditionalFormatting sqref="R11:R14">
    <cfRule type="containsText" dxfId="4731" priority="3008" operator="containsText" text="L">
      <formula>NOT(ISERROR(SEARCH("L",R11)))</formula>
    </cfRule>
    <cfRule type="containsText" dxfId="4730" priority="3009" operator="containsText" text="A">
      <formula>NOT(ISERROR(SEARCH("A",R11)))</formula>
    </cfRule>
    <cfRule type="containsText" dxfId="4729" priority="3010" operator="containsText" text="P">
      <formula>NOT(ISERROR(SEARCH("P",R11)))</formula>
    </cfRule>
  </conditionalFormatting>
  <conditionalFormatting sqref="U11:U14">
    <cfRule type="containsText" dxfId="4728" priority="3005" operator="containsText" text="L">
      <formula>NOT(ISERROR(SEARCH("L",U11)))</formula>
    </cfRule>
    <cfRule type="containsText" dxfId="4727" priority="3006" operator="containsText" text="A">
      <formula>NOT(ISERROR(SEARCH("A",U11)))</formula>
    </cfRule>
    <cfRule type="containsText" dxfId="4726" priority="3007" operator="containsText" text="P">
      <formula>NOT(ISERROR(SEARCH("P",U11)))</formula>
    </cfRule>
  </conditionalFormatting>
  <conditionalFormatting sqref="N1040:N1051">
    <cfRule type="containsText" dxfId="4725" priority="3002" operator="containsText" text="L">
      <formula>NOT(ISERROR(SEARCH("L",N1040)))</formula>
    </cfRule>
    <cfRule type="containsText" dxfId="4724" priority="3003" operator="containsText" text="A">
      <formula>NOT(ISERROR(SEARCH("A",N1040)))</formula>
    </cfRule>
    <cfRule type="containsText" dxfId="4723" priority="3004" operator="containsText" text="P">
      <formula>NOT(ISERROR(SEARCH("P",N1040)))</formula>
    </cfRule>
  </conditionalFormatting>
  <conditionalFormatting sqref="P1040:P1051">
    <cfRule type="containsText" dxfId="4722" priority="2999" operator="containsText" text="L">
      <formula>NOT(ISERROR(SEARCH("L",P1040)))</formula>
    </cfRule>
    <cfRule type="containsText" dxfId="4721" priority="3000" operator="containsText" text="A">
      <formula>NOT(ISERROR(SEARCH("A",P1040)))</formula>
    </cfRule>
    <cfRule type="containsText" dxfId="4720" priority="3001" operator="containsText" text="P">
      <formula>NOT(ISERROR(SEARCH("P",P1040)))</formula>
    </cfRule>
  </conditionalFormatting>
  <conditionalFormatting sqref="R1040:R1051">
    <cfRule type="containsText" dxfId="4719" priority="2996" operator="containsText" text="L">
      <formula>NOT(ISERROR(SEARCH("L",R1040)))</formula>
    </cfRule>
    <cfRule type="containsText" dxfId="4718" priority="2997" operator="containsText" text="A">
      <formula>NOT(ISERROR(SEARCH("A",R1040)))</formula>
    </cfRule>
    <cfRule type="containsText" dxfId="4717" priority="2998" operator="containsText" text="P">
      <formula>NOT(ISERROR(SEARCH("P",R1040)))</formula>
    </cfRule>
  </conditionalFormatting>
  <conditionalFormatting sqref="U1040:U1051">
    <cfRule type="containsText" dxfId="4716" priority="2993" operator="containsText" text="L">
      <formula>NOT(ISERROR(SEARCH("L",U1040)))</formula>
    </cfRule>
    <cfRule type="containsText" dxfId="4715" priority="2994" operator="containsText" text="A">
      <formula>NOT(ISERROR(SEARCH("A",U1040)))</formula>
    </cfRule>
    <cfRule type="containsText" dxfId="4714" priority="2995" operator="containsText" text="P">
      <formula>NOT(ISERROR(SEARCH("P",U1040)))</formula>
    </cfRule>
  </conditionalFormatting>
  <conditionalFormatting sqref="N920:N926">
    <cfRule type="containsText" dxfId="4713" priority="2987" operator="containsText" text="L">
      <formula>NOT(ISERROR(SEARCH("L",N920)))</formula>
    </cfRule>
    <cfRule type="containsText" dxfId="4712" priority="2988" operator="containsText" text="A">
      <formula>NOT(ISERROR(SEARCH("A",N920)))</formula>
    </cfRule>
    <cfRule type="containsText" dxfId="4711" priority="2989" operator="containsText" text="P">
      <formula>NOT(ISERROR(SEARCH("P",N920)))</formula>
    </cfRule>
  </conditionalFormatting>
  <conditionalFormatting sqref="P920:P926">
    <cfRule type="containsText" dxfId="4710" priority="2984" operator="containsText" text="L">
      <formula>NOT(ISERROR(SEARCH("L",P920)))</formula>
    </cfRule>
    <cfRule type="containsText" dxfId="4709" priority="2985" operator="containsText" text="A">
      <formula>NOT(ISERROR(SEARCH("A",P920)))</formula>
    </cfRule>
    <cfRule type="containsText" dxfId="4708" priority="2986" operator="containsText" text="P">
      <formula>NOT(ISERROR(SEARCH("P",P920)))</formula>
    </cfRule>
  </conditionalFormatting>
  <conditionalFormatting sqref="R920:R926">
    <cfRule type="containsText" dxfId="4707" priority="2981" operator="containsText" text="L">
      <formula>NOT(ISERROR(SEARCH("L",R920)))</formula>
    </cfRule>
    <cfRule type="containsText" dxfId="4706" priority="2982" operator="containsText" text="A">
      <formula>NOT(ISERROR(SEARCH("A",R920)))</formula>
    </cfRule>
    <cfRule type="containsText" dxfId="4705" priority="2983" operator="containsText" text="P">
      <formula>NOT(ISERROR(SEARCH("P",R920)))</formula>
    </cfRule>
  </conditionalFormatting>
  <conditionalFormatting sqref="U920:U926">
    <cfRule type="containsText" dxfId="4704" priority="2978" operator="containsText" text="L">
      <formula>NOT(ISERROR(SEARCH("L",U920)))</formula>
    </cfRule>
    <cfRule type="containsText" dxfId="4703" priority="2979" operator="containsText" text="A">
      <formula>NOT(ISERROR(SEARCH("A",U920)))</formula>
    </cfRule>
    <cfRule type="containsText" dxfId="4702" priority="2980" operator="containsText" text="P">
      <formula>NOT(ISERROR(SEARCH("P",U920)))</formula>
    </cfRule>
  </conditionalFormatting>
  <conditionalFormatting sqref="K140:K157">
    <cfRule type="containsText" dxfId="4701" priority="2975" operator="containsText" text="L">
      <formula>NOT(ISERROR(SEARCH("L",K140)))</formula>
    </cfRule>
    <cfRule type="containsText" dxfId="4700" priority="2976" operator="containsText" text="A">
      <formula>NOT(ISERROR(SEARCH("A",K140)))</formula>
    </cfRule>
    <cfRule type="containsText" dxfId="4699" priority="2977" operator="containsText" text="P">
      <formula>NOT(ISERROR(SEARCH("P",K140)))</formula>
    </cfRule>
  </conditionalFormatting>
  <conditionalFormatting sqref="N142:N157">
    <cfRule type="containsText" dxfId="4698" priority="2972" operator="containsText" text="L">
      <formula>NOT(ISERROR(SEARCH("L",N142)))</formula>
    </cfRule>
    <cfRule type="containsText" dxfId="4697" priority="2973" operator="containsText" text="A">
      <formula>NOT(ISERROR(SEARCH("A",N142)))</formula>
    </cfRule>
    <cfRule type="containsText" dxfId="4696" priority="2974" operator="containsText" text="P">
      <formula>NOT(ISERROR(SEARCH("P",N142)))</formula>
    </cfRule>
  </conditionalFormatting>
  <conditionalFormatting sqref="P142:P157 P138:P140 P133">
    <cfRule type="containsText" dxfId="4695" priority="2969" operator="containsText" text="L">
      <formula>NOT(ISERROR(SEARCH("L",P133)))</formula>
    </cfRule>
    <cfRule type="containsText" dxfId="4694" priority="2970" operator="containsText" text="A">
      <formula>NOT(ISERROR(SEARCH("A",P133)))</formula>
    </cfRule>
    <cfRule type="containsText" dxfId="4693" priority="2971" operator="containsText" text="P">
      <formula>NOT(ISERROR(SEARCH("P",P133)))</formula>
    </cfRule>
  </conditionalFormatting>
  <conditionalFormatting sqref="R142:R157 R138:R140 R133">
    <cfRule type="containsText" dxfId="4692" priority="2966" operator="containsText" text="L">
      <formula>NOT(ISERROR(SEARCH("L",R133)))</formula>
    </cfRule>
    <cfRule type="containsText" dxfId="4691" priority="2967" operator="containsText" text="A">
      <formula>NOT(ISERROR(SEARCH("A",R133)))</formula>
    </cfRule>
    <cfRule type="containsText" dxfId="4690" priority="2968" operator="containsText" text="P">
      <formula>NOT(ISERROR(SEARCH("P",R133)))</formula>
    </cfRule>
  </conditionalFormatting>
  <conditionalFormatting sqref="U142:U157 U138:U140 U133">
    <cfRule type="containsText" dxfId="4689" priority="2963" operator="containsText" text="L">
      <formula>NOT(ISERROR(SEARCH("L",U133)))</formula>
    </cfRule>
    <cfRule type="containsText" dxfId="4688" priority="2964" operator="containsText" text="A">
      <formula>NOT(ISERROR(SEARCH("A",U133)))</formula>
    </cfRule>
    <cfRule type="containsText" dxfId="4687" priority="2965" operator="containsText" text="P">
      <formula>NOT(ISERROR(SEARCH("P",U133)))</formula>
    </cfRule>
  </conditionalFormatting>
  <conditionalFormatting sqref="K355:K370">
    <cfRule type="containsText" dxfId="4686" priority="2960" operator="containsText" text="L">
      <formula>NOT(ISERROR(SEARCH("L",K355)))</formula>
    </cfRule>
    <cfRule type="containsText" dxfId="4685" priority="2961" operator="containsText" text="A">
      <formula>NOT(ISERROR(SEARCH("A",K355)))</formula>
    </cfRule>
    <cfRule type="containsText" dxfId="4684" priority="2962" operator="containsText" text="P">
      <formula>NOT(ISERROR(SEARCH("P",K355)))</formula>
    </cfRule>
  </conditionalFormatting>
  <conditionalFormatting sqref="M355:M370 M89">
    <cfRule type="containsText" dxfId="4683" priority="2957" operator="containsText" text="L">
      <formula>NOT(ISERROR(SEARCH("L",M89)))</formula>
    </cfRule>
    <cfRule type="containsText" dxfId="4682" priority="2958" operator="containsText" text="A">
      <formula>NOT(ISERROR(SEARCH("A",M89)))</formula>
    </cfRule>
    <cfRule type="containsText" dxfId="4681" priority="2959" operator="containsText" text="P">
      <formula>NOT(ISERROR(SEARCH("P",M89)))</formula>
    </cfRule>
  </conditionalFormatting>
  <conditionalFormatting sqref="N355:N370 N89">
    <cfRule type="containsText" dxfId="4680" priority="2954" operator="containsText" text="L">
      <formula>NOT(ISERROR(SEARCH("L",N89)))</formula>
    </cfRule>
    <cfRule type="containsText" dxfId="4679" priority="2955" operator="containsText" text="A">
      <formula>NOT(ISERROR(SEARCH("A",N89)))</formula>
    </cfRule>
    <cfRule type="containsText" dxfId="4678" priority="2956" operator="containsText" text="P">
      <formula>NOT(ISERROR(SEARCH("P",N89)))</formula>
    </cfRule>
  </conditionalFormatting>
  <conditionalFormatting sqref="P355:P370 P89">
    <cfRule type="containsText" dxfId="4677" priority="2951" operator="containsText" text="L">
      <formula>NOT(ISERROR(SEARCH("L",P89)))</formula>
    </cfRule>
    <cfRule type="containsText" dxfId="4676" priority="2952" operator="containsText" text="A">
      <formula>NOT(ISERROR(SEARCH("A",P89)))</formula>
    </cfRule>
    <cfRule type="containsText" dxfId="4675" priority="2953" operator="containsText" text="P">
      <formula>NOT(ISERROR(SEARCH("P",P89)))</formula>
    </cfRule>
  </conditionalFormatting>
  <conditionalFormatting sqref="R355:R370 R89">
    <cfRule type="containsText" dxfId="4674" priority="2948" operator="containsText" text="L">
      <formula>NOT(ISERROR(SEARCH("L",R89)))</formula>
    </cfRule>
    <cfRule type="containsText" dxfId="4673" priority="2949" operator="containsText" text="A">
      <formula>NOT(ISERROR(SEARCH("A",R89)))</formula>
    </cfRule>
    <cfRule type="containsText" dxfId="4672" priority="2950" operator="containsText" text="P">
      <formula>NOT(ISERROR(SEARCH("P",R89)))</formula>
    </cfRule>
  </conditionalFormatting>
  <conditionalFormatting sqref="U355:U370 U89">
    <cfRule type="containsText" dxfId="4671" priority="2945" operator="containsText" text="L">
      <formula>NOT(ISERROR(SEARCH("L",U89)))</formula>
    </cfRule>
    <cfRule type="containsText" dxfId="4670" priority="2946" operator="containsText" text="A">
      <formula>NOT(ISERROR(SEARCH("A",U89)))</formula>
    </cfRule>
    <cfRule type="containsText" dxfId="4669" priority="2947" operator="containsText" text="P">
      <formula>NOT(ISERROR(SEARCH("P",U89)))</formula>
    </cfRule>
  </conditionalFormatting>
  <conditionalFormatting sqref="N464:N473">
    <cfRule type="containsText" dxfId="4668" priority="2942" operator="containsText" text="L">
      <formula>NOT(ISERROR(SEARCH("L",N464)))</formula>
    </cfRule>
    <cfRule type="containsText" dxfId="4667" priority="2943" operator="containsText" text="A">
      <formula>NOT(ISERROR(SEARCH("A",N464)))</formula>
    </cfRule>
    <cfRule type="containsText" dxfId="4666" priority="2944" operator="containsText" text="P">
      <formula>NOT(ISERROR(SEARCH("P",N464)))</formula>
    </cfRule>
  </conditionalFormatting>
  <conditionalFormatting sqref="P464:P473">
    <cfRule type="containsText" dxfId="4665" priority="2939" operator="containsText" text="L">
      <formula>NOT(ISERROR(SEARCH("L",P464)))</formula>
    </cfRule>
    <cfRule type="containsText" dxfId="4664" priority="2940" operator="containsText" text="A">
      <formula>NOT(ISERROR(SEARCH("A",P464)))</formula>
    </cfRule>
    <cfRule type="containsText" dxfId="4663" priority="2941" operator="containsText" text="P">
      <formula>NOT(ISERROR(SEARCH("P",P464)))</formula>
    </cfRule>
  </conditionalFormatting>
  <conditionalFormatting sqref="R464:R473">
    <cfRule type="containsText" dxfId="4662" priority="2936" operator="containsText" text="L">
      <formula>NOT(ISERROR(SEARCH("L",R464)))</formula>
    </cfRule>
    <cfRule type="containsText" dxfId="4661" priority="2937" operator="containsText" text="A">
      <formula>NOT(ISERROR(SEARCH("A",R464)))</formula>
    </cfRule>
    <cfRule type="containsText" dxfId="4660" priority="2938" operator="containsText" text="P">
      <formula>NOT(ISERROR(SEARCH("P",R464)))</formula>
    </cfRule>
  </conditionalFormatting>
  <conditionalFormatting sqref="U464:U473">
    <cfRule type="containsText" dxfId="4659" priority="2933" operator="containsText" text="L">
      <formula>NOT(ISERROR(SEARCH("L",U464)))</formula>
    </cfRule>
    <cfRule type="containsText" dxfId="4658" priority="2934" operator="containsText" text="A">
      <formula>NOT(ISERROR(SEARCH("A",U464)))</formula>
    </cfRule>
    <cfRule type="containsText" dxfId="4657" priority="2935" operator="containsText" text="P">
      <formula>NOT(ISERROR(SEARCH("P",U464)))</formula>
    </cfRule>
  </conditionalFormatting>
  <conditionalFormatting sqref="N577:N584">
    <cfRule type="containsText" dxfId="4656" priority="2930" operator="containsText" text="L">
      <formula>NOT(ISERROR(SEARCH("L",N577)))</formula>
    </cfRule>
    <cfRule type="containsText" dxfId="4655" priority="2931" operator="containsText" text="A">
      <formula>NOT(ISERROR(SEARCH("A",N577)))</formula>
    </cfRule>
    <cfRule type="containsText" dxfId="4654" priority="2932" operator="containsText" text="P">
      <formula>NOT(ISERROR(SEARCH("P",N577)))</formula>
    </cfRule>
  </conditionalFormatting>
  <conditionalFormatting sqref="N577:N584">
    <cfRule type="containsText" dxfId="4653" priority="2927" operator="containsText" text="L">
      <formula>NOT(ISERROR(SEARCH("L",N577)))</formula>
    </cfRule>
    <cfRule type="containsText" dxfId="4652" priority="2928" operator="containsText" text="A">
      <formula>NOT(ISERROR(SEARCH("A",N577)))</formula>
    </cfRule>
    <cfRule type="containsText" dxfId="4651" priority="2929" operator="containsText" text="P">
      <formula>NOT(ISERROR(SEARCH("P",N577)))</formula>
    </cfRule>
  </conditionalFormatting>
  <conditionalFormatting sqref="P577:P584">
    <cfRule type="containsText" dxfId="4650" priority="2924" operator="containsText" text="L">
      <formula>NOT(ISERROR(SEARCH("L",P577)))</formula>
    </cfRule>
    <cfRule type="containsText" dxfId="4649" priority="2925" operator="containsText" text="A">
      <formula>NOT(ISERROR(SEARCH("A",P577)))</formula>
    </cfRule>
    <cfRule type="containsText" dxfId="4648" priority="2926" operator="containsText" text="P">
      <formula>NOT(ISERROR(SEARCH("P",P577)))</formula>
    </cfRule>
  </conditionalFormatting>
  <conditionalFormatting sqref="P577:P584">
    <cfRule type="containsText" dxfId="4647" priority="2921" operator="containsText" text="L">
      <formula>NOT(ISERROR(SEARCH("L",P577)))</formula>
    </cfRule>
    <cfRule type="containsText" dxfId="4646" priority="2922" operator="containsText" text="A">
      <formula>NOT(ISERROR(SEARCH("A",P577)))</formula>
    </cfRule>
    <cfRule type="containsText" dxfId="4645" priority="2923" operator="containsText" text="P">
      <formula>NOT(ISERROR(SEARCH("P",P577)))</formula>
    </cfRule>
  </conditionalFormatting>
  <conditionalFormatting sqref="R577:R584">
    <cfRule type="containsText" dxfId="4644" priority="2918" operator="containsText" text="L">
      <formula>NOT(ISERROR(SEARCH("L",R577)))</formula>
    </cfRule>
    <cfRule type="containsText" dxfId="4643" priority="2919" operator="containsText" text="A">
      <formula>NOT(ISERROR(SEARCH("A",R577)))</formula>
    </cfRule>
    <cfRule type="containsText" dxfId="4642" priority="2920" operator="containsText" text="P">
      <formula>NOT(ISERROR(SEARCH("P",R577)))</formula>
    </cfRule>
  </conditionalFormatting>
  <conditionalFormatting sqref="R577:R584">
    <cfRule type="containsText" dxfId="4641" priority="2915" operator="containsText" text="L">
      <formula>NOT(ISERROR(SEARCH("L",R577)))</formula>
    </cfRule>
    <cfRule type="containsText" dxfId="4640" priority="2916" operator="containsText" text="A">
      <formula>NOT(ISERROR(SEARCH("A",R577)))</formula>
    </cfRule>
    <cfRule type="containsText" dxfId="4639" priority="2917" operator="containsText" text="P">
      <formula>NOT(ISERROR(SEARCH("P",R577)))</formula>
    </cfRule>
  </conditionalFormatting>
  <conditionalFormatting sqref="U577:U584">
    <cfRule type="containsText" dxfId="4638" priority="2912" operator="containsText" text="L">
      <formula>NOT(ISERROR(SEARCH("L",U577)))</formula>
    </cfRule>
    <cfRule type="containsText" dxfId="4637" priority="2913" operator="containsText" text="A">
      <formula>NOT(ISERROR(SEARCH("A",U577)))</formula>
    </cfRule>
    <cfRule type="containsText" dxfId="4636" priority="2914" operator="containsText" text="P">
      <formula>NOT(ISERROR(SEARCH("P",U577)))</formula>
    </cfRule>
  </conditionalFormatting>
  <conditionalFormatting sqref="U577:U584">
    <cfRule type="containsText" dxfId="4635" priority="2909" operator="containsText" text="L">
      <formula>NOT(ISERROR(SEARCH("L",U577)))</formula>
    </cfRule>
    <cfRule type="containsText" dxfId="4634" priority="2910" operator="containsText" text="A">
      <formula>NOT(ISERROR(SEARCH("A",U577)))</formula>
    </cfRule>
    <cfRule type="containsText" dxfId="4633" priority="2911" operator="containsText" text="P">
      <formula>NOT(ISERROR(SEARCH("P",U577)))</formula>
    </cfRule>
  </conditionalFormatting>
  <conditionalFormatting sqref="N1011:N1022">
    <cfRule type="containsText" dxfId="4632" priority="2906" operator="containsText" text="L">
      <formula>NOT(ISERROR(SEARCH("L",N1011)))</formula>
    </cfRule>
    <cfRule type="containsText" dxfId="4631" priority="2907" operator="containsText" text="A">
      <formula>NOT(ISERROR(SEARCH("A",N1011)))</formula>
    </cfRule>
    <cfRule type="containsText" dxfId="4630" priority="2908" operator="containsText" text="P">
      <formula>NOT(ISERROR(SEARCH("P",N1011)))</formula>
    </cfRule>
  </conditionalFormatting>
  <conditionalFormatting sqref="P1011:P1022">
    <cfRule type="containsText" dxfId="4629" priority="2903" operator="containsText" text="L">
      <formula>NOT(ISERROR(SEARCH("L",P1011)))</formula>
    </cfRule>
    <cfRule type="containsText" dxfId="4628" priority="2904" operator="containsText" text="A">
      <formula>NOT(ISERROR(SEARCH("A",P1011)))</formula>
    </cfRule>
    <cfRule type="containsText" dxfId="4627" priority="2905" operator="containsText" text="P">
      <formula>NOT(ISERROR(SEARCH("P",P1011)))</formula>
    </cfRule>
  </conditionalFormatting>
  <conditionalFormatting sqref="R1011:R1022">
    <cfRule type="containsText" dxfId="4626" priority="2900" operator="containsText" text="L">
      <formula>NOT(ISERROR(SEARCH("L",R1011)))</formula>
    </cfRule>
    <cfRule type="containsText" dxfId="4625" priority="2901" operator="containsText" text="A">
      <formula>NOT(ISERROR(SEARCH("A",R1011)))</formula>
    </cfRule>
    <cfRule type="containsText" dxfId="4624" priority="2902" operator="containsText" text="P">
      <formula>NOT(ISERROR(SEARCH("P",R1011)))</formula>
    </cfRule>
  </conditionalFormatting>
  <conditionalFormatting sqref="U1011:U1022">
    <cfRule type="containsText" dxfId="4623" priority="2897" operator="containsText" text="L">
      <formula>NOT(ISERROR(SEARCH("L",U1011)))</formula>
    </cfRule>
    <cfRule type="containsText" dxfId="4622" priority="2898" operator="containsText" text="A">
      <formula>NOT(ISERROR(SEARCH("A",U1011)))</formula>
    </cfRule>
    <cfRule type="containsText" dxfId="4621" priority="2899" operator="containsText" text="P">
      <formula>NOT(ISERROR(SEARCH("P",U1011)))</formula>
    </cfRule>
  </conditionalFormatting>
  <conditionalFormatting sqref="N904:N912">
    <cfRule type="containsText" dxfId="4620" priority="2879" operator="containsText" text="L">
      <formula>NOT(ISERROR(SEARCH("L",N904)))</formula>
    </cfRule>
    <cfRule type="containsText" dxfId="4619" priority="2880" operator="containsText" text="A">
      <formula>NOT(ISERROR(SEARCH("A",N904)))</formula>
    </cfRule>
    <cfRule type="containsText" dxfId="4618" priority="2881" operator="containsText" text="P">
      <formula>NOT(ISERROR(SEARCH("P",N904)))</formula>
    </cfRule>
  </conditionalFormatting>
  <conditionalFormatting sqref="P904:P912">
    <cfRule type="containsText" dxfId="4617" priority="2876" operator="containsText" text="L">
      <formula>NOT(ISERROR(SEARCH("L",P904)))</formula>
    </cfRule>
    <cfRule type="containsText" dxfId="4616" priority="2877" operator="containsText" text="A">
      <formula>NOT(ISERROR(SEARCH("A",P904)))</formula>
    </cfRule>
    <cfRule type="containsText" dxfId="4615" priority="2878" operator="containsText" text="P">
      <formula>NOT(ISERROR(SEARCH("P",P904)))</formula>
    </cfRule>
  </conditionalFormatting>
  <conditionalFormatting sqref="R904:R912">
    <cfRule type="containsText" dxfId="4614" priority="2873" operator="containsText" text="L">
      <formula>NOT(ISERROR(SEARCH("L",R904)))</formula>
    </cfRule>
    <cfRule type="containsText" dxfId="4613" priority="2874" operator="containsText" text="A">
      <formula>NOT(ISERROR(SEARCH("A",R904)))</formula>
    </cfRule>
    <cfRule type="containsText" dxfId="4612" priority="2875" operator="containsText" text="P">
      <formula>NOT(ISERROR(SEARCH("P",R904)))</formula>
    </cfRule>
  </conditionalFormatting>
  <conditionalFormatting sqref="U904:U912">
    <cfRule type="containsText" dxfId="4611" priority="2870" operator="containsText" text="L">
      <formula>NOT(ISERROR(SEARCH("L",U904)))</formula>
    </cfRule>
    <cfRule type="containsText" dxfId="4610" priority="2871" operator="containsText" text="A">
      <formula>NOT(ISERROR(SEARCH("A",U904)))</formula>
    </cfRule>
    <cfRule type="containsText" dxfId="4609" priority="2872" operator="containsText" text="P">
      <formula>NOT(ISERROR(SEARCH("P",U904)))</formula>
    </cfRule>
  </conditionalFormatting>
  <conditionalFormatting sqref="K963:K978">
    <cfRule type="containsText" dxfId="4608" priority="2867" operator="containsText" text="L">
      <formula>NOT(ISERROR(SEARCH("L",K963)))</formula>
    </cfRule>
    <cfRule type="containsText" dxfId="4607" priority="2868" operator="containsText" text="A">
      <formula>NOT(ISERROR(SEARCH("A",K963)))</formula>
    </cfRule>
    <cfRule type="containsText" dxfId="4606" priority="2869" operator="containsText" text="P">
      <formula>NOT(ISERROR(SEARCH("P",K963)))</formula>
    </cfRule>
  </conditionalFormatting>
  <conditionalFormatting sqref="N962:N978">
    <cfRule type="containsText" dxfId="4605" priority="2864" operator="containsText" text="L">
      <formula>NOT(ISERROR(SEARCH("L",N962)))</formula>
    </cfRule>
    <cfRule type="containsText" dxfId="4604" priority="2865" operator="containsText" text="A">
      <formula>NOT(ISERROR(SEARCH("A",N962)))</formula>
    </cfRule>
    <cfRule type="containsText" dxfId="4603" priority="2866" operator="containsText" text="P">
      <formula>NOT(ISERROR(SEARCH("P",N962)))</formula>
    </cfRule>
  </conditionalFormatting>
  <conditionalFormatting sqref="P962:P978">
    <cfRule type="containsText" dxfId="4602" priority="2861" operator="containsText" text="L">
      <formula>NOT(ISERROR(SEARCH("L",P962)))</formula>
    </cfRule>
    <cfRule type="containsText" dxfId="4601" priority="2862" operator="containsText" text="A">
      <formula>NOT(ISERROR(SEARCH("A",P962)))</formula>
    </cfRule>
    <cfRule type="containsText" dxfId="4600" priority="2863" operator="containsText" text="P">
      <formula>NOT(ISERROR(SEARCH("P",P962)))</formula>
    </cfRule>
  </conditionalFormatting>
  <conditionalFormatting sqref="R962:R978">
    <cfRule type="containsText" dxfId="4599" priority="2858" operator="containsText" text="L">
      <formula>NOT(ISERROR(SEARCH("L",R962)))</formula>
    </cfRule>
    <cfRule type="containsText" dxfId="4598" priority="2859" operator="containsText" text="A">
      <formula>NOT(ISERROR(SEARCH("A",R962)))</formula>
    </cfRule>
    <cfRule type="containsText" dxfId="4597" priority="2860" operator="containsText" text="P">
      <formula>NOT(ISERROR(SEARCH("P",R962)))</formula>
    </cfRule>
  </conditionalFormatting>
  <conditionalFormatting sqref="U962:U978">
    <cfRule type="containsText" dxfId="4596" priority="2855" operator="containsText" text="L">
      <formula>NOT(ISERROR(SEARCH("L",U962)))</formula>
    </cfRule>
    <cfRule type="containsText" dxfId="4595" priority="2856" operator="containsText" text="A">
      <formula>NOT(ISERROR(SEARCH("A",U962)))</formula>
    </cfRule>
    <cfRule type="containsText" dxfId="4594" priority="2857" operator="containsText" text="P">
      <formula>NOT(ISERROR(SEARCH("P",U962)))</formula>
    </cfRule>
  </conditionalFormatting>
  <conditionalFormatting sqref="K515:K532">
    <cfRule type="containsText" dxfId="4593" priority="2852" operator="containsText" text="L">
      <formula>NOT(ISERROR(SEARCH("L",K515)))</formula>
    </cfRule>
    <cfRule type="containsText" dxfId="4592" priority="2853" operator="containsText" text="A">
      <formula>NOT(ISERROR(SEARCH("A",K515)))</formula>
    </cfRule>
    <cfRule type="containsText" dxfId="4591" priority="2854" operator="containsText" text="P">
      <formula>NOT(ISERROR(SEARCH("P",K515)))</formula>
    </cfRule>
  </conditionalFormatting>
  <conditionalFormatting sqref="N514:N532">
    <cfRule type="containsText" dxfId="4590" priority="2849" operator="containsText" text="L">
      <formula>NOT(ISERROR(SEARCH("L",N514)))</formula>
    </cfRule>
    <cfRule type="containsText" dxfId="4589" priority="2850" operator="containsText" text="A">
      <formula>NOT(ISERROR(SEARCH("A",N514)))</formula>
    </cfRule>
    <cfRule type="containsText" dxfId="4588" priority="2851" operator="containsText" text="P">
      <formula>NOT(ISERROR(SEARCH("P",N514)))</formula>
    </cfRule>
  </conditionalFormatting>
  <conditionalFormatting sqref="P514:P532">
    <cfRule type="containsText" dxfId="4587" priority="2846" operator="containsText" text="L">
      <formula>NOT(ISERROR(SEARCH("L",P514)))</formula>
    </cfRule>
    <cfRule type="containsText" dxfId="4586" priority="2847" operator="containsText" text="A">
      <formula>NOT(ISERROR(SEARCH("A",P514)))</formula>
    </cfRule>
    <cfRule type="containsText" dxfId="4585" priority="2848" operator="containsText" text="P">
      <formula>NOT(ISERROR(SEARCH("P",P514)))</formula>
    </cfRule>
  </conditionalFormatting>
  <conditionalFormatting sqref="R514:R532">
    <cfRule type="containsText" dxfId="4584" priority="2843" operator="containsText" text="L">
      <formula>NOT(ISERROR(SEARCH("L",R514)))</formula>
    </cfRule>
    <cfRule type="containsText" dxfId="4583" priority="2844" operator="containsText" text="A">
      <formula>NOT(ISERROR(SEARCH("A",R514)))</formula>
    </cfRule>
    <cfRule type="containsText" dxfId="4582" priority="2845" operator="containsText" text="P">
      <formula>NOT(ISERROR(SEARCH("P",R514)))</formula>
    </cfRule>
  </conditionalFormatting>
  <conditionalFormatting sqref="U514:U532">
    <cfRule type="containsText" dxfId="4581" priority="2840" operator="containsText" text="L">
      <formula>NOT(ISERROR(SEARCH("L",U514)))</formula>
    </cfRule>
    <cfRule type="containsText" dxfId="4580" priority="2841" operator="containsText" text="A">
      <formula>NOT(ISERROR(SEARCH("A",U514)))</formula>
    </cfRule>
    <cfRule type="containsText" dxfId="4579" priority="2842" operator="containsText" text="P">
      <formula>NOT(ISERROR(SEARCH("P",U514)))</formula>
    </cfRule>
  </conditionalFormatting>
  <conditionalFormatting sqref="N842:N854">
    <cfRule type="containsText" dxfId="4578" priority="2837" operator="containsText" text="L">
      <formula>NOT(ISERROR(SEARCH("L",N842)))</formula>
    </cfRule>
    <cfRule type="containsText" dxfId="4577" priority="2838" operator="containsText" text="A">
      <formula>NOT(ISERROR(SEARCH("A",N842)))</formula>
    </cfRule>
    <cfRule type="containsText" dxfId="4576" priority="2839" operator="containsText" text="P">
      <formula>NOT(ISERROR(SEARCH("P",N842)))</formula>
    </cfRule>
  </conditionalFormatting>
  <conditionalFormatting sqref="U841:U854">
    <cfRule type="containsText" dxfId="4575" priority="2822" operator="containsText" text="L">
      <formula>NOT(ISERROR(SEARCH("L",U841)))</formula>
    </cfRule>
    <cfRule type="containsText" dxfId="4574" priority="2823" operator="containsText" text="A">
      <formula>NOT(ISERROR(SEARCH("A",U841)))</formula>
    </cfRule>
    <cfRule type="containsText" dxfId="4573" priority="2824" operator="containsText" text="P">
      <formula>NOT(ISERROR(SEARCH("P",U841)))</formula>
    </cfRule>
  </conditionalFormatting>
  <conditionalFormatting sqref="K841:K854">
    <cfRule type="containsText" dxfId="4572" priority="2831" operator="containsText" text="L">
      <formula>NOT(ISERROR(SEARCH("L",K841)))</formula>
    </cfRule>
    <cfRule type="containsText" dxfId="4571" priority="2832" operator="containsText" text="A">
      <formula>NOT(ISERROR(SEARCH("A",K841)))</formula>
    </cfRule>
    <cfRule type="containsText" dxfId="4570" priority="2833" operator="containsText" text="P">
      <formula>NOT(ISERROR(SEARCH("P",K841)))</formula>
    </cfRule>
  </conditionalFormatting>
  <conditionalFormatting sqref="P841:P854">
    <cfRule type="containsText" dxfId="4569" priority="2828" operator="containsText" text="L">
      <formula>NOT(ISERROR(SEARCH("L",P841)))</formula>
    </cfRule>
    <cfRule type="containsText" dxfId="4568" priority="2829" operator="containsText" text="A">
      <formula>NOT(ISERROR(SEARCH("A",P841)))</formula>
    </cfRule>
    <cfRule type="containsText" dxfId="4567" priority="2830" operator="containsText" text="P">
      <formula>NOT(ISERROR(SEARCH("P",P841)))</formula>
    </cfRule>
  </conditionalFormatting>
  <conditionalFormatting sqref="R841:R854">
    <cfRule type="containsText" dxfId="4566" priority="2825" operator="containsText" text="L">
      <formula>NOT(ISERROR(SEARCH("L",R841)))</formula>
    </cfRule>
    <cfRule type="containsText" dxfId="4565" priority="2826" operator="containsText" text="A">
      <formula>NOT(ISERROR(SEARCH("A",R841)))</formula>
    </cfRule>
    <cfRule type="containsText" dxfId="4564" priority="2827" operator="containsText" text="P">
      <formula>NOT(ISERROR(SEARCH("P",R841)))</formula>
    </cfRule>
  </conditionalFormatting>
  <conditionalFormatting sqref="O1326">
    <cfRule type="containsText" dxfId="4563" priority="2816" operator="containsText" text="L">
      <formula>NOT(ISERROR(SEARCH("L",O1326)))</formula>
    </cfRule>
    <cfRule type="containsText" dxfId="4562" priority="2817" operator="containsText" text="A">
      <formula>NOT(ISERROR(SEARCH("A",O1326)))</formula>
    </cfRule>
    <cfRule type="containsText" dxfId="4561" priority="2818" operator="containsText" text="P">
      <formula>NOT(ISERROR(SEARCH("P",O1326)))</formula>
    </cfRule>
  </conditionalFormatting>
  <conditionalFormatting sqref="Q1326">
    <cfRule type="containsText" dxfId="4560" priority="2813" operator="containsText" text="L">
      <formula>NOT(ISERROR(SEARCH("L",Q1326)))</formula>
    </cfRule>
    <cfRule type="containsText" dxfId="4559" priority="2814" operator="containsText" text="A">
      <formula>NOT(ISERROR(SEARCH("A",Q1326)))</formula>
    </cfRule>
    <cfRule type="containsText" dxfId="4558" priority="2815" operator="containsText" text="P">
      <formula>NOT(ISERROR(SEARCH("P",Q1326)))</formula>
    </cfRule>
  </conditionalFormatting>
  <conditionalFormatting sqref="T1326">
    <cfRule type="containsText" dxfId="4557" priority="2810" operator="containsText" text="L">
      <formula>NOT(ISERROR(SEARCH("L",T1326)))</formula>
    </cfRule>
    <cfRule type="containsText" dxfId="4556" priority="2811" operator="containsText" text="A">
      <formula>NOT(ISERROR(SEARCH("A",T1326)))</formula>
    </cfRule>
    <cfRule type="containsText" dxfId="4555" priority="2812" operator="containsText" text="P">
      <formula>NOT(ISERROR(SEARCH("P",T1326)))</formula>
    </cfRule>
  </conditionalFormatting>
  <conditionalFormatting sqref="M335:M354">
    <cfRule type="containsText" dxfId="4554" priority="2807" operator="containsText" text="L">
      <formula>NOT(ISERROR(SEARCH("L",M335)))</formula>
    </cfRule>
    <cfRule type="containsText" dxfId="4553" priority="2808" operator="containsText" text="A">
      <formula>NOT(ISERROR(SEARCH("A",M335)))</formula>
    </cfRule>
    <cfRule type="containsText" dxfId="4552" priority="2809" operator="containsText" text="P">
      <formula>NOT(ISERROR(SEARCH("P",M335)))</formula>
    </cfRule>
  </conditionalFormatting>
  <conditionalFormatting sqref="O334:O342 O344:O354">
    <cfRule type="containsText" dxfId="4551" priority="2804" operator="containsText" text="L">
      <formula>NOT(ISERROR(SEARCH("L",O334)))</formula>
    </cfRule>
    <cfRule type="containsText" dxfId="4550" priority="2805" operator="containsText" text="A">
      <formula>NOT(ISERROR(SEARCH("A",O334)))</formula>
    </cfRule>
    <cfRule type="containsText" dxfId="4549" priority="2806" operator="containsText" text="P">
      <formula>NOT(ISERROR(SEARCH("P",O334)))</formula>
    </cfRule>
  </conditionalFormatting>
  <conditionalFormatting sqref="Q334:Q342 Q344:Q354">
    <cfRule type="containsText" dxfId="4548" priority="2801" operator="containsText" text="L">
      <formula>NOT(ISERROR(SEARCH("L",Q334)))</formula>
    </cfRule>
    <cfRule type="containsText" dxfId="4547" priority="2802" operator="containsText" text="A">
      <formula>NOT(ISERROR(SEARCH("A",Q334)))</formula>
    </cfRule>
    <cfRule type="containsText" dxfId="4546" priority="2803" operator="containsText" text="P">
      <formula>NOT(ISERROR(SEARCH("P",Q334)))</formula>
    </cfRule>
  </conditionalFormatting>
  <conditionalFormatting sqref="T344:T354 T334:T342 T251">
    <cfRule type="containsText" dxfId="4545" priority="2798" operator="containsText" text="L">
      <formula>NOT(ISERROR(SEARCH("L",T251)))</formula>
    </cfRule>
    <cfRule type="containsText" dxfId="4544" priority="2799" operator="containsText" text="A">
      <formula>NOT(ISERROR(SEARCH("A",T251)))</formula>
    </cfRule>
    <cfRule type="containsText" dxfId="4543" priority="2800" operator="containsText" text="P">
      <formula>NOT(ISERROR(SEARCH("P",T251)))</formula>
    </cfRule>
  </conditionalFormatting>
  <conditionalFormatting sqref="M436:M448">
    <cfRule type="containsText" dxfId="4542" priority="2795" operator="containsText" text="L">
      <formula>NOT(ISERROR(SEARCH("L",M436)))</formula>
    </cfRule>
    <cfRule type="containsText" dxfId="4541" priority="2796" operator="containsText" text="A">
      <formula>NOT(ISERROR(SEARCH("A",M436)))</formula>
    </cfRule>
    <cfRule type="containsText" dxfId="4540" priority="2797" operator="containsText" text="P">
      <formula>NOT(ISERROR(SEARCH("P",M436)))</formula>
    </cfRule>
  </conditionalFormatting>
  <conditionalFormatting sqref="O435:O448">
    <cfRule type="containsText" dxfId="4539" priority="2792" operator="containsText" text="L">
      <formula>NOT(ISERROR(SEARCH("L",O435)))</formula>
    </cfRule>
    <cfRule type="containsText" dxfId="4538" priority="2793" operator="containsText" text="A">
      <formula>NOT(ISERROR(SEARCH("A",O435)))</formula>
    </cfRule>
    <cfRule type="containsText" dxfId="4537" priority="2794" operator="containsText" text="P">
      <formula>NOT(ISERROR(SEARCH("P",O435)))</formula>
    </cfRule>
  </conditionalFormatting>
  <conditionalFormatting sqref="Q435:Q448">
    <cfRule type="containsText" dxfId="4536" priority="2789" operator="containsText" text="L">
      <formula>NOT(ISERROR(SEARCH("L",Q435)))</formula>
    </cfRule>
    <cfRule type="containsText" dxfId="4535" priority="2790" operator="containsText" text="A">
      <formula>NOT(ISERROR(SEARCH("A",Q435)))</formula>
    </cfRule>
    <cfRule type="containsText" dxfId="4534" priority="2791" operator="containsText" text="P">
      <formula>NOT(ISERROR(SEARCH("P",Q435)))</formula>
    </cfRule>
  </conditionalFormatting>
  <conditionalFormatting sqref="T435:T448">
    <cfRule type="containsText" dxfId="4533" priority="2786" operator="containsText" text="L">
      <formula>NOT(ISERROR(SEARCH("L",T435)))</formula>
    </cfRule>
    <cfRule type="containsText" dxfId="4532" priority="2787" operator="containsText" text="A">
      <formula>NOT(ISERROR(SEARCH("A",T435)))</formula>
    </cfRule>
    <cfRule type="containsText" dxfId="4531" priority="2788" operator="containsText" text="P">
      <formula>NOT(ISERROR(SEARCH("P",T435)))</formula>
    </cfRule>
  </conditionalFormatting>
  <conditionalFormatting sqref="U200:U220">
    <cfRule type="containsText" dxfId="4530" priority="2783" operator="containsText" text="L">
      <formula>NOT(ISERROR(SEARCH("L",U200)))</formula>
    </cfRule>
    <cfRule type="containsText" dxfId="4529" priority="2784" operator="containsText" text="A">
      <formula>NOT(ISERROR(SEARCH("A",U200)))</formula>
    </cfRule>
    <cfRule type="containsText" dxfId="4528" priority="2785" operator="containsText" text="P">
      <formula>NOT(ISERROR(SEARCH("P",U200)))</formula>
    </cfRule>
  </conditionalFormatting>
  <conditionalFormatting sqref="T1321 T1126 T178 T167 T28:T32">
    <cfRule type="containsText" dxfId="4527" priority="2780" operator="containsText" text="L">
      <formula>NOT(ISERROR(SEARCH("L",T28)))</formula>
    </cfRule>
    <cfRule type="containsText" dxfId="4526" priority="2781" operator="containsText" text="A">
      <formula>NOT(ISERROR(SEARCH("A",T28)))</formula>
    </cfRule>
    <cfRule type="containsText" dxfId="4525" priority="2782" operator="containsText" text="P">
      <formula>NOT(ISERROR(SEARCH("P",T28)))</formula>
    </cfRule>
  </conditionalFormatting>
  <conditionalFormatting sqref="V344:V354 V334:V342 V251">
    <cfRule type="containsText" dxfId="4524" priority="2774" operator="containsText" text="L">
      <formula>NOT(ISERROR(SEARCH("L",V251)))</formula>
    </cfRule>
    <cfRule type="containsText" dxfId="4523" priority="2775" operator="containsText" text="A">
      <formula>NOT(ISERROR(SEARCH("A",V251)))</formula>
    </cfRule>
    <cfRule type="containsText" dxfId="4522" priority="2776" operator="containsText" text="P">
      <formula>NOT(ISERROR(SEARCH("P",V251)))</formula>
    </cfRule>
  </conditionalFormatting>
  <conditionalFormatting sqref="Q141 Q134:Q137">
    <cfRule type="containsText" dxfId="4521" priority="2768" operator="containsText" text="L">
      <formula>NOT(ISERROR(SEARCH("L",Q134)))</formula>
    </cfRule>
    <cfRule type="containsText" dxfId="4520" priority="2769" operator="containsText" text="A">
      <formula>NOT(ISERROR(SEARCH("A",Q134)))</formula>
    </cfRule>
    <cfRule type="containsText" dxfId="4519" priority="2770" operator="containsText" text="P">
      <formula>NOT(ISERROR(SEARCH("P",Q134)))</formula>
    </cfRule>
  </conditionalFormatting>
  <conditionalFormatting sqref="T123:T131">
    <cfRule type="containsText" dxfId="4518" priority="2765" operator="containsText" text="L">
      <formula>NOT(ISERROR(SEARCH("L",T123)))</formula>
    </cfRule>
    <cfRule type="containsText" dxfId="4517" priority="2766" operator="containsText" text="A">
      <formula>NOT(ISERROR(SEARCH("A",T123)))</formula>
    </cfRule>
    <cfRule type="containsText" dxfId="4516" priority="2767" operator="containsText" text="P">
      <formula>NOT(ISERROR(SEARCH("P",T123)))</formula>
    </cfRule>
  </conditionalFormatting>
  <conditionalFormatting sqref="V1299 V1294 V1292 V253 V141 V134:V137 V123:V132">
    <cfRule type="containsText" dxfId="4515" priority="2762" operator="containsText" text="L">
      <formula>NOT(ISERROR(SEARCH("L",V123)))</formula>
    </cfRule>
    <cfRule type="containsText" dxfId="4514" priority="2763" operator="containsText" text="A">
      <formula>NOT(ISERROR(SEARCH("A",V123)))</formula>
    </cfRule>
    <cfRule type="containsText" dxfId="4513" priority="2764" operator="containsText" text="P">
      <formula>NOT(ISERROR(SEARCH("P",V123)))</formula>
    </cfRule>
  </conditionalFormatting>
  <conditionalFormatting sqref="M254:M257 M252">
    <cfRule type="containsText" dxfId="4512" priority="2753" operator="containsText" text="L">
      <formula>NOT(ISERROR(SEARCH("L",M252)))</formula>
    </cfRule>
    <cfRule type="containsText" dxfId="4511" priority="2754" operator="containsText" text="A">
      <formula>NOT(ISERROR(SEARCH("A",M252)))</formula>
    </cfRule>
    <cfRule type="containsText" dxfId="4510" priority="2755" operator="containsText" text="P">
      <formula>NOT(ISERROR(SEARCH("P",M252)))</formula>
    </cfRule>
  </conditionalFormatting>
  <conditionalFormatting sqref="O343 O254:O257 O252 O245:O250 O242:O243">
    <cfRule type="containsText" dxfId="4509" priority="2750" operator="containsText" text="L">
      <formula>NOT(ISERROR(SEARCH("L",O242)))</formula>
    </cfRule>
    <cfRule type="containsText" dxfId="4508" priority="2751" operator="containsText" text="A">
      <formula>NOT(ISERROR(SEARCH("A",O242)))</formula>
    </cfRule>
    <cfRule type="containsText" dxfId="4507" priority="2752" operator="containsText" text="P">
      <formula>NOT(ISERROR(SEARCH("P",O242)))</formula>
    </cfRule>
  </conditionalFormatting>
  <conditionalFormatting sqref="Q343 Q254:Q257 Q252 Q245:Q250 Q242:Q243">
    <cfRule type="containsText" dxfId="4506" priority="2747" operator="containsText" text="L">
      <formula>NOT(ISERROR(SEARCH("L",Q242)))</formula>
    </cfRule>
    <cfRule type="containsText" dxfId="4505" priority="2748" operator="containsText" text="A">
      <formula>NOT(ISERROR(SEARCH("A",Q242)))</formula>
    </cfRule>
    <cfRule type="containsText" dxfId="4504" priority="2749" operator="containsText" text="P">
      <formula>NOT(ISERROR(SEARCH("P",Q242)))</formula>
    </cfRule>
  </conditionalFormatting>
  <conditionalFormatting sqref="T343 T254:T257 T252 T245:T250 T242:T243">
    <cfRule type="containsText" dxfId="4503" priority="2744" operator="containsText" text="L">
      <formula>NOT(ISERROR(SEARCH("L",T242)))</formula>
    </cfRule>
    <cfRule type="containsText" dxfId="4502" priority="2745" operator="containsText" text="A">
      <formula>NOT(ISERROR(SEARCH("A",T242)))</formula>
    </cfRule>
    <cfRule type="containsText" dxfId="4501" priority="2746" operator="containsText" text="P">
      <formula>NOT(ISERROR(SEARCH("P",T242)))</formula>
    </cfRule>
  </conditionalFormatting>
  <conditionalFormatting sqref="V343 V254:V257 V252 V245:V250 V242:V243">
    <cfRule type="containsText" dxfId="4500" priority="2741" operator="containsText" text="L">
      <formula>NOT(ISERROR(SEARCH("L",V242)))</formula>
    </cfRule>
    <cfRule type="containsText" dxfId="4499" priority="2742" operator="containsText" text="A">
      <formula>NOT(ISERROR(SEARCH("A",V242)))</formula>
    </cfRule>
    <cfRule type="containsText" dxfId="4498" priority="2743" operator="containsText" text="P">
      <formula>NOT(ISERROR(SEARCH("P",V242)))</formula>
    </cfRule>
  </conditionalFormatting>
  <conditionalFormatting sqref="O618:O628">
    <cfRule type="containsText" dxfId="4497" priority="2738" operator="containsText" text="L">
      <formula>NOT(ISERROR(SEARCH("L",O618)))</formula>
    </cfRule>
    <cfRule type="containsText" dxfId="4496" priority="2739" operator="containsText" text="A">
      <formula>NOT(ISERROR(SEARCH("A",O618)))</formula>
    </cfRule>
    <cfRule type="containsText" dxfId="4495" priority="2740" operator="containsText" text="P">
      <formula>NOT(ISERROR(SEARCH("P",O618)))</formula>
    </cfRule>
  </conditionalFormatting>
  <conditionalFormatting sqref="Q618:Q628">
    <cfRule type="containsText" dxfId="4494" priority="2735" operator="containsText" text="L">
      <formula>NOT(ISERROR(SEARCH("L",Q618)))</formula>
    </cfRule>
    <cfRule type="containsText" dxfId="4493" priority="2736" operator="containsText" text="A">
      <formula>NOT(ISERROR(SEARCH("A",Q618)))</formula>
    </cfRule>
    <cfRule type="containsText" dxfId="4492" priority="2737" operator="containsText" text="P">
      <formula>NOT(ISERROR(SEARCH("P",Q618)))</formula>
    </cfRule>
  </conditionalFormatting>
  <conditionalFormatting sqref="T618:T628">
    <cfRule type="containsText" dxfId="4491" priority="2732" operator="containsText" text="L">
      <formula>NOT(ISERROR(SEARCH("L",T618)))</formula>
    </cfRule>
    <cfRule type="containsText" dxfId="4490" priority="2733" operator="containsText" text="A">
      <formula>NOT(ISERROR(SEARCH("A",T618)))</formula>
    </cfRule>
    <cfRule type="containsText" dxfId="4489" priority="2734" operator="containsText" text="P">
      <formula>NOT(ISERROR(SEARCH("P",T618)))</formula>
    </cfRule>
  </conditionalFormatting>
  <conditionalFormatting sqref="V618:V628">
    <cfRule type="containsText" dxfId="4488" priority="2729" operator="containsText" text="L">
      <formula>NOT(ISERROR(SEARCH("L",V618)))</formula>
    </cfRule>
    <cfRule type="containsText" dxfId="4487" priority="2730" operator="containsText" text="A">
      <formula>NOT(ISERROR(SEARCH("A",V618)))</formula>
    </cfRule>
    <cfRule type="containsText" dxfId="4486" priority="2731" operator="containsText" text="P">
      <formula>NOT(ISERROR(SEARCH("P",V618)))</formula>
    </cfRule>
  </conditionalFormatting>
  <conditionalFormatting sqref="O1028:O1033">
    <cfRule type="containsText" dxfId="4485" priority="2726" operator="containsText" text="L">
      <formula>NOT(ISERROR(SEARCH("L",O1028)))</formula>
    </cfRule>
    <cfRule type="containsText" dxfId="4484" priority="2727" operator="containsText" text="A">
      <formula>NOT(ISERROR(SEARCH("A",O1028)))</formula>
    </cfRule>
    <cfRule type="containsText" dxfId="4483" priority="2728" operator="containsText" text="P">
      <formula>NOT(ISERROR(SEARCH("P",O1028)))</formula>
    </cfRule>
  </conditionalFormatting>
  <conditionalFormatting sqref="Q1028:Q1033 Q1026 Q1023:Q1024">
    <cfRule type="containsText" dxfId="4482" priority="2723" operator="containsText" text="L">
      <formula>NOT(ISERROR(SEARCH("L",Q1023)))</formula>
    </cfRule>
    <cfRule type="containsText" dxfId="4481" priority="2724" operator="containsText" text="A">
      <formula>NOT(ISERROR(SEARCH("A",Q1023)))</formula>
    </cfRule>
    <cfRule type="containsText" dxfId="4480" priority="2725" operator="containsText" text="P">
      <formula>NOT(ISERROR(SEARCH("P",Q1023)))</formula>
    </cfRule>
  </conditionalFormatting>
  <conditionalFormatting sqref="O815:O824">
    <cfRule type="containsText" dxfId="4479" priority="2720" operator="containsText" text="L">
      <formula>NOT(ISERROR(SEARCH("L",O815)))</formula>
    </cfRule>
    <cfRule type="containsText" dxfId="4478" priority="2721" operator="containsText" text="A">
      <formula>NOT(ISERROR(SEARCH("A",O815)))</formula>
    </cfRule>
    <cfRule type="containsText" dxfId="4477" priority="2722" operator="containsText" text="P">
      <formula>NOT(ISERROR(SEARCH("P",O815)))</formula>
    </cfRule>
  </conditionalFormatting>
  <conditionalFormatting sqref="Q815:Q824">
    <cfRule type="containsText" dxfId="4476" priority="2717" operator="containsText" text="L">
      <formula>NOT(ISERROR(SEARCH("L",Q815)))</formula>
    </cfRule>
    <cfRule type="containsText" dxfId="4475" priority="2718" operator="containsText" text="A">
      <formula>NOT(ISERROR(SEARCH("A",Q815)))</formula>
    </cfRule>
    <cfRule type="containsText" dxfId="4474" priority="2719" operator="containsText" text="P">
      <formula>NOT(ISERROR(SEARCH("P",Q815)))</formula>
    </cfRule>
  </conditionalFormatting>
  <conditionalFormatting sqref="T815:T824">
    <cfRule type="containsText" dxfId="4473" priority="2714" operator="containsText" text="L">
      <formula>NOT(ISERROR(SEARCH("L",T815)))</formula>
    </cfRule>
    <cfRule type="containsText" dxfId="4472" priority="2715" operator="containsText" text="A">
      <formula>NOT(ISERROR(SEARCH("A",T815)))</formula>
    </cfRule>
    <cfRule type="containsText" dxfId="4471" priority="2716" operator="containsText" text="P">
      <formula>NOT(ISERROR(SEARCH("P",T815)))</formula>
    </cfRule>
  </conditionalFormatting>
  <conditionalFormatting sqref="V815:V824">
    <cfRule type="containsText" dxfId="4470" priority="2711" operator="containsText" text="L">
      <formula>NOT(ISERROR(SEARCH("L",V815)))</formula>
    </cfRule>
    <cfRule type="containsText" dxfId="4469" priority="2712" operator="containsText" text="A">
      <formula>NOT(ISERROR(SEARCH("A",V815)))</formula>
    </cfRule>
    <cfRule type="containsText" dxfId="4468" priority="2713" operator="containsText" text="P">
      <formula>NOT(ISERROR(SEARCH("P",V815)))</formula>
    </cfRule>
  </conditionalFormatting>
  <conditionalFormatting sqref="V435:V448">
    <cfRule type="containsText" dxfId="4467" priority="2699" operator="containsText" text="L">
      <formula>NOT(ISERROR(SEARCH("L",V435)))</formula>
    </cfRule>
    <cfRule type="containsText" dxfId="4466" priority="2700" operator="containsText" text="A">
      <formula>NOT(ISERROR(SEARCH("A",V435)))</formula>
    </cfRule>
    <cfRule type="containsText" dxfId="4465" priority="2701" operator="containsText" text="P">
      <formula>NOT(ISERROR(SEARCH("P",V435)))</formula>
    </cfRule>
  </conditionalFormatting>
  <conditionalFormatting sqref="M1027">
    <cfRule type="containsText" dxfId="4464" priority="2696" operator="containsText" text="L">
      <formula>NOT(ISERROR(SEARCH("L",M1027)))</formula>
    </cfRule>
    <cfRule type="containsText" dxfId="4463" priority="2697" operator="containsText" text="A">
      <formula>NOT(ISERROR(SEARCH("A",M1027)))</formula>
    </cfRule>
    <cfRule type="containsText" dxfId="4462" priority="2698" operator="containsText" text="P">
      <formula>NOT(ISERROR(SEARCH("P",M1027)))</formula>
    </cfRule>
  </conditionalFormatting>
  <conditionalFormatting sqref="O933:O943">
    <cfRule type="containsText" dxfId="4461" priority="2693" operator="containsText" text="L">
      <formula>NOT(ISERROR(SEARCH("L",O933)))</formula>
    </cfRule>
    <cfRule type="containsText" dxfId="4460" priority="2694" operator="containsText" text="A">
      <formula>NOT(ISERROR(SEARCH("A",O933)))</formula>
    </cfRule>
    <cfRule type="containsText" dxfId="4459" priority="2695" operator="containsText" text="P">
      <formula>NOT(ISERROR(SEARCH("P",O933)))</formula>
    </cfRule>
  </conditionalFormatting>
  <conditionalFormatting sqref="O1027 O933:O943">
    <cfRule type="containsText" dxfId="4458" priority="2690" operator="containsText" text="L">
      <formula>NOT(ISERROR(SEARCH("L",O933)))</formula>
    </cfRule>
    <cfRule type="containsText" dxfId="4457" priority="2691" operator="containsText" text="A">
      <formula>NOT(ISERROR(SEARCH("A",O933)))</formula>
    </cfRule>
    <cfRule type="containsText" dxfId="4456" priority="2692" operator="containsText" text="P">
      <formula>NOT(ISERROR(SEARCH("P",O933)))</formula>
    </cfRule>
  </conditionalFormatting>
  <conditionalFormatting sqref="Q1027 Q933:Q943">
    <cfRule type="containsText" dxfId="4455" priority="2687" operator="containsText" text="L">
      <formula>NOT(ISERROR(SEARCH("L",Q933)))</formula>
    </cfRule>
    <cfRule type="containsText" dxfId="4454" priority="2688" operator="containsText" text="A">
      <formula>NOT(ISERROR(SEARCH("A",Q933)))</formula>
    </cfRule>
    <cfRule type="containsText" dxfId="4453" priority="2689" operator="containsText" text="P">
      <formula>NOT(ISERROR(SEARCH("P",Q933)))</formula>
    </cfRule>
  </conditionalFormatting>
  <conditionalFormatting sqref="Q1027 Q933:Q943">
    <cfRule type="containsText" dxfId="4452" priority="2684" operator="containsText" text="L">
      <formula>NOT(ISERROR(SEARCH("L",Q933)))</formula>
    </cfRule>
    <cfRule type="containsText" dxfId="4451" priority="2685" operator="containsText" text="A">
      <formula>NOT(ISERROR(SEARCH("A",Q933)))</formula>
    </cfRule>
    <cfRule type="containsText" dxfId="4450" priority="2686" operator="containsText" text="P">
      <formula>NOT(ISERROR(SEARCH("P",Q933)))</formula>
    </cfRule>
  </conditionalFormatting>
  <conditionalFormatting sqref="T1027 T933:T943">
    <cfRule type="containsText" dxfId="4449" priority="2681" operator="containsText" text="L">
      <formula>NOT(ISERROR(SEARCH("L",T933)))</formula>
    </cfRule>
    <cfRule type="containsText" dxfId="4448" priority="2682" operator="containsText" text="A">
      <formula>NOT(ISERROR(SEARCH("A",T933)))</formula>
    </cfRule>
    <cfRule type="containsText" dxfId="4447" priority="2683" operator="containsText" text="P">
      <formula>NOT(ISERROR(SEARCH("P",T933)))</formula>
    </cfRule>
  </conditionalFormatting>
  <conditionalFormatting sqref="T1027 T933:T943">
    <cfRule type="containsText" dxfId="4446" priority="2678" operator="containsText" text="L">
      <formula>NOT(ISERROR(SEARCH("L",T933)))</formula>
    </cfRule>
    <cfRule type="containsText" dxfId="4445" priority="2679" operator="containsText" text="A">
      <formula>NOT(ISERROR(SEARCH("A",T933)))</formula>
    </cfRule>
    <cfRule type="containsText" dxfId="4444" priority="2680" operator="containsText" text="P">
      <formula>NOT(ISERROR(SEARCH("P",T933)))</formula>
    </cfRule>
  </conditionalFormatting>
  <conditionalFormatting sqref="V1027 V933:V943">
    <cfRule type="containsText" dxfId="4443" priority="2675" operator="containsText" text="L">
      <formula>NOT(ISERROR(SEARCH("L",V933)))</formula>
    </cfRule>
    <cfRule type="containsText" dxfId="4442" priority="2676" operator="containsText" text="A">
      <formula>NOT(ISERROR(SEARCH("A",V933)))</formula>
    </cfRule>
    <cfRule type="containsText" dxfId="4441" priority="2677" operator="containsText" text="P">
      <formula>NOT(ISERROR(SEARCH("P",V933)))</formula>
    </cfRule>
  </conditionalFormatting>
  <conditionalFormatting sqref="V1027 V933:V943">
    <cfRule type="containsText" dxfId="4440" priority="2672" operator="containsText" text="L">
      <formula>NOT(ISERROR(SEARCH("L",V933)))</formula>
    </cfRule>
    <cfRule type="containsText" dxfId="4439" priority="2673" operator="containsText" text="A">
      <formula>NOT(ISERROR(SEARCH("A",V933)))</formula>
    </cfRule>
    <cfRule type="containsText" dxfId="4438" priority="2674" operator="containsText" text="P">
      <formula>NOT(ISERROR(SEARCH("P",V933)))</formula>
    </cfRule>
  </conditionalFormatting>
  <conditionalFormatting sqref="V1160:V1161">
    <cfRule type="containsText" dxfId="4437" priority="2663" operator="containsText" text="L">
      <formula>NOT(ISERROR(SEARCH("L",V1160)))</formula>
    </cfRule>
    <cfRule type="containsText" dxfId="4436" priority="2664" operator="containsText" text="A">
      <formula>NOT(ISERROR(SEARCH("A",V1160)))</formula>
    </cfRule>
    <cfRule type="containsText" dxfId="4435" priority="2665" operator="containsText" text="P">
      <formula>NOT(ISERROR(SEARCH("P",V1160)))</formula>
    </cfRule>
  </conditionalFormatting>
  <conditionalFormatting sqref="Q1025">
    <cfRule type="containsText" dxfId="4434" priority="2660" operator="containsText" text="L">
      <formula>NOT(ISERROR(SEARCH("L",Q1025)))</formula>
    </cfRule>
    <cfRule type="containsText" dxfId="4433" priority="2661" operator="containsText" text="A">
      <formula>NOT(ISERROR(SEARCH("A",Q1025)))</formula>
    </cfRule>
    <cfRule type="containsText" dxfId="4432" priority="2662" operator="containsText" text="P">
      <formula>NOT(ISERROR(SEARCH("P",Q1025)))</formula>
    </cfRule>
  </conditionalFormatting>
  <conditionalFormatting sqref="T1273:T1284 T1025">
    <cfRule type="containsText" dxfId="4431" priority="2657" operator="containsText" text="L">
      <formula>NOT(ISERROR(SEARCH("L",T1025)))</formula>
    </cfRule>
    <cfRule type="containsText" dxfId="4430" priority="2658" operator="containsText" text="A">
      <formula>NOT(ISERROR(SEARCH("A",T1025)))</formula>
    </cfRule>
    <cfRule type="containsText" dxfId="4429" priority="2659" operator="containsText" text="P">
      <formula>NOT(ISERROR(SEARCH("P",T1025)))</formula>
    </cfRule>
  </conditionalFormatting>
  <conditionalFormatting sqref="V1273:V1284 V1025">
    <cfRule type="containsText" dxfId="4428" priority="2654" operator="containsText" text="L">
      <formula>NOT(ISERROR(SEARCH("L",V1025)))</formula>
    </cfRule>
    <cfRule type="containsText" dxfId="4427" priority="2655" operator="containsText" text="A">
      <formula>NOT(ISERROR(SEARCH("A",V1025)))</formula>
    </cfRule>
    <cfRule type="containsText" dxfId="4426" priority="2656" operator="containsText" text="P">
      <formula>NOT(ISERROR(SEARCH("P",V1025)))</formula>
    </cfRule>
  </conditionalFormatting>
  <conditionalFormatting sqref="O457:O463">
    <cfRule type="containsText" dxfId="4425" priority="2645" operator="containsText" text="L">
      <formula>NOT(ISERROR(SEARCH("L",O457)))</formula>
    </cfRule>
    <cfRule type="containsText" dxfId="4424" priority="2646" operator="containsText" text="A">
      <formula>NOT(ISERROR(SEARCH("A",O457)))</formula>
    </cfRule>
    <cfRule type="containsText" dxfId="4423" priority="2647" operator="containsText" text="P">
      <formula>NOT(ISERROR(SEARCH("P",O457)))</formula>
    </cfRule>
  </conditionalFormatting>
  <conditionalFormatting sqref="Q457:Q463">
    <cfRule type="containsText" dxfId="4422" priority="2642" operator="containsText" text="L">
      <formula>NOT(ISERROR(SEARCH("L",Q457)))</formula>
    </cfRule>
    <cfRule type="containsText" dxfId="4421" priority="2643" operator="containsText" text="A">
      <formula>NOT(ISERROR(SEARCH("A",Q457)))</formula>
    </cfRule>
    <cfRule type="containsText" dxfId="4420" priority="2644" operator="containsText" text="P">
      <formula>NOT(ISERROR(SEARCH("P",Q457)))</formula>
    </cfRule>
  </conditionalFormatting>
  <conditionalFormatting sqref="T457:T463">
    <cfRule type="containsText" dxfId="4419" priority="2639" operator="containsText" text="L">
      <formula>NOT(ISERROR(SEARCH("L",T457)))</formula>
    </cfRule>
    <cfRule type="containsText" dxfId="4418" priority="2640" operator="containsText" text="A">
      <formula>NOT(ISERROR(SEARCH("A",T457)))</formula>
    </cfRule>
    <cfRule type="containsText" dxfId="4417" priority="2641" operator="containsText" text="P">
      <formula>NOT(ISERROR(SEARCH("P",T457)))</formula>
    </cfRule>
  </conditionalFormatting>
  <conditionalFormatting sqref="V457:V463">
    <cfRule type="containsText" dxfId="4416" priority="2636" operator="containsText" text="L">
      <formula>NOT(ISERROR(SEARCH("L",V457)))</formula>
    </cfRule>
    <cfRule type="containsText" dxfId="4415" priority="2637" operator="containsText" text="A">
      <formula>NOT(ISERROR(SEARCH("A",V457)))</formula>
    </cfRule>
    <cfRule type="containsText" dxfId="4414" priority="2638" operator="containsText" text="P">
      <formula>NOT(ISERROR(SEARCH("P",V457)))</formula>
    </cfRule>
  </conditionalFormatting>
  <conditionalFormatting sqref="M475:M486">
    <cfRule type="containsText" dxfId="4413" priority="2633" operator="containsText" text="L">
      <formula>NOT(ISERROR(SEARCH("L",M475)))</formula>
    </cfRule>
    <cfRule type="containsText" dxfId="4412" priority="2634" operator="containsText" text="A">
      <formula>NOT(ISERROR(SEARCH("A",M475)))</formula>
    </cfRule>
    <cfRule type="containsText" dxfId="4411" priority="2635" operator="containsText" text="P">
      <formula>NOT(ISERROR(SEARCH("P",M475)))</formula>
    </cfRule>
  </conditionalFormatting>
  <conditionalFormatting sqref="O474:O486">
    <cfRule type="containsText" dxfId="4410" priority="2630" operator="containsText" text="L">
      <formula>NOT(ISERROR(SEARCH("L",O474)))</formula>
    </cfRule>
    <cfRule type="containsText" dxfId="4409" priority="2631" operator="containsText" text="A">
      <formula>NOT(ISERROR(SEARCH("A",O474)))</formula>
    </cfRule>
    <cfRule type="containsText" dxfId="4408" priority="2632" operator="containsText" text="P">
      <formula>NOT(ISERROR(SEARCH("P",O474)))</formula>
    </cfRule>
  </conditionalFormatting>
  <conditionalFormatting sqref="Q474:Q486">
    <cfRule type="containsText" dxfId="4407" priority="2627" operator="containsText" text="L">
      <formula>NOT(ISERROR(SEARCH("L",Q474)))</formula>
    </cfRule>
    <cfRule type="containsText" dxfId="4406" priority="2628" operator="containsText" text="A">
      <formula>NOT(ISERROR(SEARCH("A",Q474)))</formula>
    </cfRule>
    <cfRule type="containsText" dxfId="4405" priority="2629" operator="containsText" text="P">
      <formula>NOT(ISERROR(SEARCH("P",Q474)))</formula>
    </cfRule>
  </conditionalFormatting>
  <conditionalFormatting sqref="T474:T486">
    <cfRule type="containsText" dxfId="4404" priority="2624" operator="containsText" text="L">
      <formula>NOT(ISERROR(SEARCH("L",T474)))</formula>
    </cfRule>
    <cfRule type="containsText" dxfId="4403" priority="2625" operator="containsText" text="A">
      <formula>NOT(ISERROR(SEARCH("A",T474)))</formula>
    </cfRule>
    <cfRule type="containsText" dxfId="4402" priority="2626" operator="containsText" text="P">
      <formula>NOT(ISERROR(SEARCH("P",T474)))</formula>
    </cfRule>
  </conditionalFormatting>
  <conditionalFormatting sqref="V474:V486">
    <cfRule type="containsText" dxfId="4401" priority="2621" operator="containsText" text="L">
      <formula>NOT(ISERROR(SEARCH("L",V474)))</formula>
    </cfRule>
    <cfRule type="containsText" dxfId="4400" priority="2622" operator="containsText" text="A">
      <formula>NOT(ISERROR(SEARCH("A",V474)))</formula>
    </cfRule>
    <cfRule type="containsText" dxfId="4399" priority="2623" operator="containsText" text="P">
      <formula>NOT(ISERROR(SEARCH("P",V474)))</formula>
    </cfRule>
  </conditionalFormatting>
  <conditionalFormatting sqref="M709:M721">
    <cfRule type="containsText" dxfId="4398" priority="2618" operator="containsText" text="L">
      <formula>NOT(ISERROR(SEARCH("L",M709)))</formula>
    </cfRule>
    <cfRule type="containsText" dxfId="4397" priority="2619" operator="containsText" text="A">
      <formula>NOT(ISERROR(SEARCH("A",M709)))</formula>
    </cfRule>
    <cfRule type="containsText" dxfId="4396" priority="2620" operator="containsText" text="P">
      <formula>NOT(ISERROR(SEARCH("P",M709)))</formula>
    </cfRule>
  </conditionalFormatting>
  <conditionalFormatting sqref="O708:O721">
    <cfRule type="containsText" dxfId="4395" priority="2615" operator="containsText" text="L">
      <formula>NOT(ISERROR(SEARCH("L",O708)))</formula>
    </cfRule>
    <cfRule type="containsText" dxfId="4394" priority="2616" operator="containsText" text="A">
      <formula>NOT(ISERROR(SEARCH("A",O708)))</formula>
    </cfRule>
    <cfRule type="containsText" dxfId="4393" priority="2617" operator="containsText" text="P">
      <formula>NOT(ISERROR(SEARCH("P",O708)))</formula>
    </cfRule>
  </conditionalFormatting>
  <conditionalFormatting sqref="Q708:Q721">
    <cfRule type="containsText" dxfId="4392" priority="2612" operator="containsText" text="L">
      <formula>NOT(ISERROR(SEARCH("L",Q708)))</formula>
    </cfRule>
    <cfRule type="containsText" dxfId="4391" priority="2613" operator="containsText" text="A">
      <formula>NOT(ISERROR(SEARCH("A",Q708)))</formula>
    </cfRule>
    <cfRule type="containsText" dxfId="4390" priority="2614" operator="containsText" text="P">
      <formula>NOT(ISERROR(SEARCH("P",Q708)))</formula>
    </cfRule>
  </conditionalFormatting>
  <conditionalFormatting sqref="T708:T721">
    <cfRule type="containsText" dxfId="4389" priority="2609" operator="containsText" text="L">
      <formula>NOT(ISERROR(SEARCH("L",T708)))</formula>
    </cfRule>
    <cfRule type="containsText" dxfId="4388" priority="2610" operator="containsText" text="A">
      <formula>NOT(ISERROR(SEARCH("A",T708)))</formula>
    </cfRule>
    <cfRule type="containsText" dxfId="4387" priority="2611" operator="containsText" text="P">
      <formula>NOT(ISERROR(SEARCH("P",T708)))</formula>
    </cfRule>
  </conditionalFormatting>
  <conditionalFormatting sqref="V708:V721">
    <cfRule type="containsText" dxfId="4386" priority="2606" operator="containsText" text="L">
      <formula>NOT(ISERROR(SEARCH("L",V708)))</formula>
    </cfRule>
    <cfRule type="containsText" dxfId="4385" priority="2607" operator="containsText" text="A">
      <formula>NOT(ISERROR(SEARCH("A",V708)))</formula>
    </cfRule>
    <cfRule type="containsText" dxfId="4384" priority="2608" operator="containsText" text="P">
      <formula>NOT(ISERROR(SEARCH("P",V708)))</formula>
    </cfRule>
  </conditionalFormatting>
  <conditionalFormatting sqref="M787:M793">
    <cfRule type="containsText" dxfId="4383" priority="2588" operator="containsText" text="L">
      <formula>NOT(ISERROR(SEARCH("L",M787)))</formula>
    </cfRule>
    <cfRule type="containsText" dxfId="4382" priority="2589" operator="containsText" text="A">
      <formula>NOT(ISERROR(SEARCH("A",M787)))</formula>
    </cfRule>
    <cfRule type="containsText" dxfId="4381" priority="2590" operator="containsText" text="P">
      <formula>NOT(ISERROR(SEARCH("P",M787)))</formula>
    </cfRule>
  </conditionalFormatting>
  <conditionalFormatting sqref="O767:O771">
    <cfRule type="containsText" dxfId="4380" priority="2585" operator="containsText" text="L">
      <formula>NOT(ISERROR(SEARCH("L",O767)))</formula>
    </cfRule>
    <cfRule type="containsText" dxfId="4379" priority="2586" operator="containsText" text="A">
      <formula>NOT(ISERROR(SEARCH("A",O767)))</formula>
    </cfRule>
    <cfRule type="containsText" dxfId="4378" priority="2587" operator="containsText" text="P">
      <formula>NOT(ISERROR(SEARCH("P",O767)))</formula>
    </cfRule>
  </conditionalFormatting>
  <conditionalFormatting sqref="O772:O778">
    <cfRule type="containsText" dxfId="4377" priority="2582" operator="containsText" text="L">
      <formula>NOT(ISERROR(SEARCH("L",O772)))</formula>
    </cfRule>
    <cfRule type="containsText" dxfId="4376" priority="2583" operator="containsText" text="A">
      <formula>NOT(ISERROR(SEARCH("A",O772)))</formula>
    </cfRule>
    <cfRule type="containsText" dxfId="4375" priority="2584" operator="containsText" text="P">
      <formula>NOT(ISERROR(SEARCH("P",O772)))</formula>
    </cfRule>
  </conditionalFormatting>
  <conditionalFormatting sqref="O787:O793">
    <cfRule type="containsText" dxfId="4374" priority="2579" operator="containsText" text="L">
      <formula>NOT(ISERROR(SEARCH("L",O787)))</formula>
    </cfRule>
    <cfRule type="containsText" dxfId="4373" priority="2580" operator="containsText" text="A">
      <formula>NOT(ISERROR(SEARCH("A",O787)))</formula>
    </cfRule>
    <cfRule type="containsText" dxfId="4372" priority="2581" operator="containsText" text="P">
      <formula>NOT(ISERROR(SEARCH("P",O787)))</formula>
    </cfRule>
  </conditionalFormatting>
  <conditionalFormatting sqref="Q787:Q793 Q763:Q771">
    <cfRule type="containsText" dxfId="4371" priority="2576" operator="containsText" text="L">
      <formula>NOT(ISERROR(SEARCH("L",Q763)))</formula>
    </cfRule>
    <cfRule type="containsText" dxfId="4370" priority="2577" operator="containsText" text="A">
      <formula>NOT(ISERROR(SEARCH("A",Q763)))</formula>
    </cfRule>
    <cfRule type="containsText" dxfId="4369" priority="2578" operator="containsText" text="P">
      <formula>NOT(ISERROR(SEARCH("P",Q763)))</formula>
    </cfRule>
  </conditionalFormatting>
  <conditionalFormatting sqref="Q787:Q793 Q763:Q771">
    <cfRule type="containsText" dxfId="4368" priority="2573" operator="containsText" text="L">
      <formula>NOT(ISERROR(SEARCH("L",Q763)))</formula>
    </cfRule>
    <cfRule type="containsText" dxfId="4367" priority="2574" operator="containsText" text="A">
      <formula>NOT(ISERROR(SEARCH("A",Q763)))</formula>
    </cfRule>
    <cfRule type="containsText" dxfId="4366" priority="2575" operator="containsText" text="P">
      <formula>NOT(ISERROR(SEARCH("P",Q763)))</formula>
    </cfRule>
  </conditionalFormatting>
  <conditionalFormatting sqref="T787:T793 T763:T771">
    <cfRule type="containsText" dxfId="4365" priority="2570" operator="containsText" text="L">
      <formula>NOT(ISERROR(SEARCH("L",T763)))</formula>
    </cfRule>
    <cfRule type="containsText" dxfId="4364" priority="2571" operator="containsText" text="A">
      <formula>NOT(ISERROR(SEARCH("A",T763)))</formula>
    </cfRule>
    <cfRule type="containsText" dxfId="4363" priority="2572" operator="containsText" text="P">
      <formula>NOT(ISERROR(SEARCH("P",T763)))</formula>
    </cfRule>
  </conditionalFormatting>
  <conditionalFormatting sqref="T787:T793 T763:T771">
    <cfRule type="containsText" dxfId="4362" priority="2567" operator="containsText" text="L">
      <formula>NOT(ISERROR(SEARCH("L",T763)))</formula>
    </cfRule>
    <cfRule type="containsText" dxfId="4361" priority="2568" operator="containsText" text="A">
      <formula>NOT(ISERROR(SEARCH("A",T763)))</formula>
    </cfRule>
    <cfRule type="containsText" dxfId="4360" priority="2569" operator="containsText" text="P">
      <formula>NOT(ISERROR(SEARCH("P",T763)))</formula>
    </cfRule>
  </conditionalFormatting>
  <conditionalFormatting sqref="V787:V793 V763:V771">
    <cfRule type="containsText" dxfId="4359" priority="2564" operator="containsText" text="L">
      <formula>NOT(ISERROR(SEARCH("L",V763)))</formula>
    </cfRule>
    <cfRule type="containsText" dxfId="4358" priority="2565" operator="containsText" text="A">
      <formula>NOT(ISERROR(SEARCH("A",V763)))</formula>
    </cfRule>
    <cfRule type="containsText" dxfId="4357" priority="2566" operator="containsText" text="P">
      <formula>NOT(ISERROR(SEARCH("P",V763)))</formula>
    </cfRule>
  </conditionalFormatting>
  <conditionalFormatting sqref="V787:V793 V763:V771">
    <cfRule type="containsText" dxfId="4356" priority="2561" operator="containsText" text="L">
      <formula>NOT(ISERROR(SEARCH("L",V763)))</formula>
    </cfRule>
    <cfRule type="containsText" dxfId="4355" priority="2562" operator="containsText" text="A">
      <formula>NOT(ISERROR(SEARCH("A",V763)))</formula>
    </cfRule>
    <cfRule type="containsText" dxfId="4354" priority="2563" operator="containsText" text="P">
      <formula>NOT(ISERROR(SEARCH("P",V763)))</formula>
    </cfRule>
  </conditionalFormatting>
  <conditionalFormatting sqref="O103:O122">
    <cfRule type="containsText" dxfId="4353" priority="2558" operator="containsText" text="L">
      <formula>NOT(ISERROR(SEARCH("L",O103)))</formula>
    </cfRule>
    <cfRule type="containsText" dxfId="4352" priority="2559" operator="containsText" text="A">
      <formula>NOT(ISERROR(SEARCH("A",O103)))</formula>
    </cfRule>
    <cfRule type="containsText" dxfId="4351" priority="2560" operator="containsText" text="P">
      <formula>NOT(ISERROR(SEARCH("P",O103)))</formula>
    </cfRule>
  </conditionalFormatting>
  <conditionalFormatting sqref="Q103:Q122">
    <cfRule type="containsText" dxfId="4350" priority="2555" operator="containsText" text="L">
      <formula>NOT(ISERROR(SEARCH("L",Q103)))</formula>
    </cfRule>
    <cfRule type="containsText" dxfId="4349" priority="2556" operator="containsText" text="A">
      <formula>NOT(ISERROR(SEARCH("A",Q103)))</formula>
    </cfRule>
    <cfRule type="containsText" dxfId="4348" priority="2557" operator="containsText" text="P">
      <formula>NOT(ISERROR(SEARCH("P",Q103)))</formula>
    </cfRule>
  </conditionalFormatting>
  <conditionalFormatting sqref="T103:T122">
    <cfRule type="containsText" dxfId="4347" priority="2552" operator="containsText" text="L">
      <formula>NOT(ISERROR(SEARCH("L",T103)))</formula>
    </cfRule>
    <cfRule type="containsText" dxfId="4346" priority="2553" operator="containsText" text="A">
      <formula>NOT(ISERROR(SEARCH("A",T103)))</formula>
    </cfRule>
    <cfRule type="containsText" dxfId="4345" priority="2554" operator="containsText" text="P">
      <formula>NOT(ISERROR(SEARCH("P",T103)))</formula>
    </cfRule>
  </conditionalFormatting>
  <conditionalFormatting sqref="V103:V122">
    <cfRule type="containsText" dxfId="4344" priority="2549" operator="containsText" text="L">
      <formula>NOT(ISERROR(SEARCH("L",V103)))</formula>
    </cfRule>
    <cfRule type="containsText" dxfId="4343" priority="2550" operator="containsText" text="A">
      <formula>NOT(ISERROR(SEARCH("A",V103)))</formula>
    </cfRule>
    <cfRule type="containsText" dxfId="4342" priority="2551" operator="containsText" text="P">
      <formula>NOT(ISERROR(SEARCH("P",V103)))</formula>
    </cfRule>
  </conditionalFormatting>
  <conditionalFormatting sqref="V277:V293">
    <cfRule type="containsText" dxfId="4341" priority="2546" operator="containsText" text="L">
      <formula>NOT(ISERROR(SEARCH("L",V277)))</formula>
    </cfRule>
    <cfRule type="containsText" dxfId="4340" priority="2547" operator="containsText" text="A">
      <formula>NOT(ISERROR(SEARCH("A",V277)))</formula>
    </cfRule>
    <cfRule type="containsText" dxfId="4339" priority="2548" operator="containsText" text="P">
      <formula>NOT(ISERROR(SEARCH("P",V277)))</formula>
    </cfRule>
  </conditionalFormatting>
  <conditionalFormatting sqref="V33:V50">
    <cfRule type="containsText" dxfId="4338" priority="2543" operator="containsText" text="L">
      <formula>NOT(ISERROR(SEARCH("L",V33)))</formula>
    </cfRule>
    <cfRule type="containsText" dxfId="4337" priority="2544" operator="containsText" text="A">
      <formula>NOT(ISERROR(SEARCH("A",V33)))</formula>
    </cfRule>
    <cfRule type="containsText" dxfId="4336" priority="2545" operator="containsText" text="P">
      <formula>NOT(ISERROR(SEARCH("P",V33)))</formula>
    </cfRule>
  </conditionalFormatting>
  <conditionalFormatting sqref="V586:V593">
    <cfRule type="containsText" dxfId="4335" priority="2540" operator="containsText" text="L">
      <formula>NOT(ISERROR(SEARCH("L",V586)))</formula>
    </cfRule>
    <cfRule type="containsText" dxfId="4334" priority="2541" operator="containsText" text="A">
      <formula>NOT(ISERROR(SEARCH("A",V586)))</formula>
    </cfRule>
    <cfRule type="containsText" dxfId="4333" priority="2542" operator="containsText" text="P">
      <formula>NOT(ISERROR(SEARCH("P",V586)))</formula>
    </cfRule>
  </conditionalFormatting>
  <conditionalFormatting sqref="T998:T1010">
    <cfRule type="containsText" dxfId="4332" priority="2537" operator="containsText" text="L">
      <formula>NOT(ISERROR(SEARCH("L",T998)))</formula>
    </cfRule>
    <cfRule type="containsText" dxfId="4331" priority="2538" operator="containsText" text="A">
      <formula>NOT(ISERROR(SEARCH("A",T998)))</formula>
    </cfRule>
    <cfRule type="containsText" dxfId="4330" priority="2539" operator="containsText" text="P">
      <formula>NOT(ISERROR(SEARCH("P",T998)))</formula>
    </cfRule>
  </conditionalFormatting>
  <conditionalFormatting sqref="V998:V1010">
    <cfRule type="containsText" dxfId="4329" priority="2534" operator="containsText" text="L">
      <formula>NOT(ISERROR(SEARCH("L",V998)))</formula>
    </cfRule>
    <cfRule type="containsText" dxfId="4328" priority="2535" operator="containsText" text="A">
      <formula>NOT(ISERROR(SEARCH("A",V998)))</formula>
    </cfRule>
    <cfRule type="containsText" dxfId="4327" priority="2536" operator="containsText" text="P">
      <formula>NOT(ISERROR(SEARCH("P",V998)))</formula>
    </cfRule>
  </conditionalFormatting>
  <conditionalFormatting sqref="U385:U400">
    <cfRule type="containsText" dxfId="4326" priority="2531" operator="containsText" text="L">
      <formula>NOT(ISERROR(SEARCH("L",U385)))</formula>
    </cfRule>
    <cfRule type="containsText" dxfId="4325" priority="2532" operator="containsText" text="A">
      <formula>NOT(ISERROR(SEARCH("A",U385)))</formula>
    </cfRule>
    <cfRule type="containsText" dxfId="4324" priority="2533" operator="containsText" text="P">
      <formula>NOT(ISERROR(SEARCH("P",U385)))</formula>
    </cfRule>
  </conditionalFormatting>
  <conditionalFormatting sqref="U631:U638">
    <cfRule type="containsText" dxfId="4323" priority="2528" operator="containsText" text="L">
      <formula>NOT(ISERROR(SEARCH("L",U631)))</formula>
    </cfRule>
    <cfRule type="containsText" dxfId="4322" priority="2529" operator="containsText" text="A">
      <formula>NOT(ISERROR(SEARCH("A",U631)))</formula>
    </cfRule>
    <cfRule type="containsText" dxfId="4321" priority="2530" operator="containsText" text="P">
      <formula>NOT(ISERROR(SEARCH("P",U631)))</formula>
    </cfRule>
  </conditionalFormatting>
  <conditionalFormatting sqref="U180:U198">
    <cfRule type="containsText" dxfId="4320" priority="2525" operator="containsText" text="L">
      <formula>NOT(ISERROR(SEARCH("L",U180)))</formula>
    </cfRule>
    <cfRule type="containsText" dxfId="4319" priority="2526" operator="containsText" text="A">
      <formula>NOT(ISERROR(SEARCH("A",U180)))</formula>
    </cfRule>
    <cfRule type="containsText" dxfId="4318" priority="2527" operator="containsText" text="P">
      <formula>NOT(ISERROR(SEARCH("P",U180)))</formula>
    </cfRule>
  </conditionalFormatting>
  <conditionalFormatting sqref="V1321 V1126 V178 V167 V28:V32">
    <cfRule type="containsText" dxfId="4317" priority="2519" operator="containsText" text="L">
      <formula>NOT(ISERROR(SEARCH("L",V28)))</formula>
    </cfRule>
    <cfRule type="containsText" dxfId="4316" priority="2520" operator="containsText" text="A">
      <formula>NOT(ISERROR(SEARCH("A",V28)))</formula>
    </cfRule>
    <cfRule type="containsText" dxfId="4315" priority="2521" operator="containsText" text="P">
      <formula>NOT(ISERROR(SEARCH("P",V28)))</formula>
    </cfRule>
  </conditionalFormatting>
  <conditionalFormatting sqref="D661:D664 D657:D659">
    <cfRule type="duplicateValues" dxfId="4314" priority="19460"/>
  </conditionalFormatting>
  <conditionalFormatting sqref="X435:X448">
    <cfRule type="containsText" dxfId="4313" priority="2516" operator="containsText" text="L">
      <formula>NOT(ISERROR(SEARCH("L",X435)))</formula>
    </cfRule>
    <cfRule type="containsText" dxfId="4312" priority="2517" operator="containsText" text="A">
      <formula>NOT(ISERROR(SEARCH("A",X435)))</formula>
    </cfRule>
    <cfRule type="containsText" dxfId="4311" priority="2518" operator="containsText" text="P">
      <formula>NOT(ISERROR(SEARCH("P",X435)))</formula>
    </cfRule>
  </conditionalFormatting>
  <conditionalFormatting sqref="X343 X254:X257 X252 X245:X250 X242:X243">
    <cfRule type="containsText" dxfId="4310" priority="2513" operator="containsText" text="L">
      <formula>NOT(ISERROR(SEARCH("L",X242)))</formula>
    </cfRule>
    <cfRule type="containsText" dxfId="4309" priority="2514" operator="containsText" text="A">
      <formula>NOT(ISERROR(SEARCH("A",X242)))</formula>
    </cfRule>
    <cfRule type="containsText" dxfId="4308" priority="2515" operator="containsText" text="P">
      <formula>NOT(ISERROR(SEARCH("P",X242)))</formula>
    </cfRule>
  </conditionalFormatting>
  <conditionalFormatting sqref="X815:X824">
    <cfRule type="containsText" dxfId="4307" priority="2510" operator="containsText" text="L">
      <formula>NOT(ISERROR(SEARCH("L",X815)))</formula>
    </cfRule>
    <cfRule type="containsText" dxfId="4306" priority="2511" operator="containsText" text="A">
      <formula>NOT(ISERROR(SEARCH("A",X815)))</formula>
    </cfRule>
    <cfRule type="containsText" dxfId="4305" priority="2512" operator="containsText" text="P">
      <formula>NOT(ISERROR(SEARCH("P",X815)))</formula>
    </cfRule>
  </conditionalFormatting>
  <conditionalFormatting sqref="X1026">
    <cfRule type="containsText" dxfId="4304" priority="2507" operator="containsText" text="L">
      <formula>NOT(ISERROR(SEARCH("L",X1026)))</formula>
    </cfRule>
    <cfRule type="containsText" dxfId="4303" priority="2508" operator="containsText" text="A">
      <formula>NOT(ISERROR(SEARCH("A",X1026)))</formula>
    </cfRule>
    <cfRule type="containsText" dxfId="4302" priority="2509" operator="containsText" text="P">
      <formula>NOT(ISERROR(SEARCH("P",X1026)))</formula>
    </cfRule>
  </conditionalFormatting>
  <conditionalFormatting sqref="X1299 X1294 X1292 X253 X141 X134:X137 X123:X132">
    <cfRule type="containsText" dxfId="4301" priority="2504" operator="containsText" text="L">
      <formula>NOT(ISERROR(SEARCH("L",X123)))</formula>
    </cfRule>
    <cfRule type="containsText" dxfId="4300" priority="2505" operator="containsText" text="A">
      <formula>NOT(ISERROR(SEARCH("A",X123)))</formula>
    </cfRule>
    <cfRule type="containsText" dxfId="4299" priority="2506" operator="containsText" text="P">
      <formula>NOT(ISERROR(SEARCH("P",X123)))</formula>
    </cfRule>
  </conditionalFormatting>
  <conditionalFormatting sqref="X1027 X933:X943">
    <cfRule type="containsText" dxfId="4298" priority="2501" operator="containsText" text="L">
      <formula>NOT(ISERROR(SEARCH("L",X933)))</formula>
    </cfRule>
    <cfRule type="containsText" dxfId="4297" priority="2502" operator="containsText" text="A">
      <formula>NOT(ISERROR(SEARCH("A",X933)))</formula>
    </cfRule>
    <cfRule type="containsText" dxfId="4296" priority="2503" operator="containsText" text="P">
      <formula>NOT(ISERROR(SEARCH("P",X933)))</formula>
    </cfRule>
  </conditionalFormatting>
  <conditionalFormatting sqref="X1027 X933:X943">
    <cfRule type="containsText" dxfId="4295" priority="2498" operator="containsText" text="L">
      <formula>NOT(ISERROR(SEARCH("L",X933)))</formula>
    </cfRule>
    <cfRule type="containsText" dxfId="4294" priority="2499" operator="containsText" text="A">
      <formula>NOT(ISERROR(SEARCH("A",X933)))</formula>
    </cfRule>
    <cfRule type="containsText" dxfId="4293" priority="2500" operator="containsText" text="P">
      <formula>NOT(ISERROR(SEARCH("P",X933)))</formula>
    </cfRule>
  </conditionalFormatting>
  <conditionalFormatting sqref="X344:X354 X334:X342 X251">
    <cfRule type="containsText" dxfId="4292" priority="2492" operator="containsText" text="L">
      <formula>NOT(ISERROR(SEARCH("L",X251)))</formula>
    </cfRule>
    <cfRule type="containsText" dxfId="4291" priority="2493" operator="containsText" text="A">
      <formula>NOT(ISERROR(SEARCH("A",X251)))</formula>
    </cfRule>
    <cfRule type="containsText" dxfId="4290" priority="2494" operator="containsText" text="P">
      <formula>NOT(ISERROR(SEARCH("P",X251)))</formula>
    </cfRule>
  </conditionalFormatting>
  <conditionalFormatting sqref="V855:V870">
    <cfRule type="containsText" dxfId="4289" priority="2489" operator="containsText" text="L">
      <formula>NOT(ISERROR(SEARCH("L",V855)))</formula>
    </cfRule>
    <cfRule type="containsText" dxfId="4288" priority="2490" operator="containsText" text="A">
      <formula>NOT(ISERROR(SEARCH("A",V855)))</formula>
    </cfRule>
    <cfRule type="containsText" dxfId="4287" priority="2491" operator="containsText" text="P">
      <formula>NOT(ISERROR(SEARCH("P",V855)))</formula>
    </cfRule>
  </conditionalFormatting>
  <conditionalFormatting sqref="X51:X70">
    <cfRule type="containsText" dxfId="4286" priority="2480" operator="containsText" text="L">
      <formula>NOT(ISERROR(SEARCH("L",X51)))</formula>
    </cfRule>
    <cfRule type="containsText" dxfId="4285" priority="2481" operator="containsText" text="A">
      <formula>NOT(ISERROR(SEARCH("A",X51)))</formula>
    </cfRule>
    <cfRule type="containsText" dxfId="4284" priority="2482" operator="containsText" text="P">
      <formula>NOT(ISERROR(SEARCH("P",X51)))</formula>
    </cfRule>
  </conditionalFormatting>
  <conditionalFormatting sqref="X988:X997">
    <cfRule type="containsText" dxfId="4283" priority="2477" operator="containsText" text="L">
      <formula>NOT(ISERROR(SEARCH("L",X988)))</formula>
    </cfRule>
    <cfRule type="containsText" dxfId="4282" priority="2478" operator="containsText" text="A">
      <formula>NOT(ISERROR(SEARCH("A",X988)))</formula>
    </cfRule>
    <cfRule type="containsText" dxfId="4281" priority="2479" operator="containsText" text="P">
      <formula>NOT(ISERROR(SEARCH("P",X988)))</formula>
    </cfRule>
  </conditionalFormatting>
  <conditionalFormatting sqref="X1190:X1202">
    <cfRule type="containsText" dxfId="4280" priority="2468" operator="containsText" text="L">
      <formula>NOT(ISERROR(SEARCH("L",X1190)))</formula>
    </cfRule>
    <cfRule type="containsText" dxfId="4279" priority="2469" operator="containsText" text="A">
      <formula>NOT(ISERROR(SEARCH("A",X1190)))</formula>
    </cfRule>
    <cfRule type="containsText" dxfId="4278" priority="2470" operator="containsText" text="P">
      <formula>NOT(ISERROR(SEARCH("P",X1190)))</formula>
    </cfRule>
  </conditionalFormatting>
  <conditionalFormatting sqref="X487:X502">
    <cfRule type="containsText" dxfId="4277" priority="2465" operator="containsText" text="L">
      <formula>NOT(ISERROR(SEARCH("L",X487)))</formula>
    </cfRule>
    <cfRule type="containsText" dxfId="4276" priority="2466" operator="containsText" text="A">
      <formula>NOT(ISERROR(SEARCH("A",X487)))</formula>
    </cfRule>
    <cfRule type="containsText" dxfId="4275" priority="2467" operator="containsText" text="P">
      <formula>NOT(ISERROR(SEARCH("P",X487)))</formula>
    </cfRule>
  </conditionalFormatting>
  <conditionalFormatting sqref="X167">
    <cfRule type="containsText" dxfId="4274" priority="2462" operator="containsText" text="L">
      <formula>NOT(ISERROR(SEARCH("L",X167)))</formula>
    </cfRule>
    <cfRule type="containsText" dxfId="4273" priority="2463" operator="containsText" text="A">
      <formula>NOT(ISERROR(SEARCH("A",X167)))</formula>
    </cfRule>
    <cfRule type="containsText" dxfId="4272" priority="2464" operator="containsText" text="P">
      <formula>NOT(ISERROR(SEARCH("P",X167)))</formula>
    </cfRule>
  </conditionalFormatting>
  <conditionalFormatting sqref="W1167:W1183">
    <cfRule type="containsText" dxfId="4271" priority="2459" operator="containsText" text="L">
      <formula>NOT(ISERROR(SEARCH("L",W1167)))</formula>
    </cfRule>
    <cfRule type="containsText" dxfId="4270" priority="2460" operator="containsText" text="A">
      <formula>NOT(ISERROR(SEARCH("A",W1167)))</formula>
    </cfRule>
    <cfRule type="containsText" dxfId="4269" priority="2461" operator="containsText" text="P">
      <formula>NOT(ISERROR(SEARCH("P",W1167)))</formula>
    </cfRule>
  </conditionalFormatting>
  <conditionalFormatting sqref="W1214:W1220">
    <cfRule type="containsText" dxfId="4268" priority="2456" operator="containsText" text="L">
      <formula>NOT(ISERROR(SEARCH("L",W1214)))</formula>
    </cfRule>
    <cfRule type="containsText" dxfId="4267" priority="2457" operator="containsText" text="A">
      <formula>NOT(ISERROR(SEARCH("A",W1214)))</formula>
    </cfRule>
    <cfRule type="containsText" dxfId="4266" priority="2458" operator="containsText" text="P">
      <formula>NOT(ISERROR(SEARCH("P",W1214)))</formula>
    </cfRule>
  </conditionalFormatting>
  <conditionalFormatting sqref="W979:W987">
    <cfRule type="containsText" dxfId="4265" priority="2450" operator="containsText" text="L">
      <formula>NOT(ISERROR(SEARCH("L",W979)))</formula>
    </cfRule>
    <cfRule type="containsText" dxfId="4264" priority="2451" operator="containsText" text="A">
      <formula>NOT(ISERROR(SEARCH("A",W979)))</formula>
    </cfRule>
    <cfRule type="containsText" dxfId="4263" priority="2452" operator="containsText" text="P">
      <formula>NOT(ISERROR(SEARCH("P",W979)))</formula>
    </cfRule>
  </conditionalFormatting>
  <conditionalFormatting sqref="W674:W689">
    <cfRule type="containsText" dxfId="4262" priority="2447" operator="containsText" text="L">
      <formula>NOT(ISERROR(SEARCH("L",W674)))</formula>
    </cfRule>
    <cfRule type="containsText" dxfId="4261" priority="2448" operator="containsText" text="A">
      <formula>NOT(ISERROR(SEARCH("A",W674)))</formula>
    </cfRule>
    <cfRule type="containsText" dxfId="4260" priority="2449" operator="containsText" text="P">
      <formula>NOT(ISERROR(SEARCH("P",W674)))</formula>
    </cfRule>
  </conditionalFormatting>
  <conditionalFormatting sqref="W1103:W1115">
    <cfRule type="containsText" dxfId="4259" priority="2444" operator="containsText" text="L">
      <formula>NOT(ISERROR(SEARCH("L",W1103)))</formula>
    </cfRule>
    <cfRule type="containsText" dxfId="4258" priority="2445" operator="containsText" text="A">
      <formula>NOT(ISERROR(SEARCH("A",W1103)))</formula>
    </cfRule>
    <cfRule type="containsText" dxfId="4257" priority="2446" operator="containsText" text="P">
      <formula>NOT(ISERROR(SEARCH("P",W1103)))</formula>
    </cfRule>
  </conditionalFormatting>
  <conditionalFormatting sqref="W533:W551">
    <cfRule type="containsText" dxfId="4256" priority="2441" operator="containsText" text="L">
      <formula>NOT(ISERROR(SEARCH("L",W533)))</formula>
    </cfRule>
    <cfRule type="containsText" dxfId="4255" priority="2442" operator="containsText" text="A">
      <formula>NOT(ISERROR(SEARCH("A",W533)))</formula>
    </cfRule>
    <cfRule type="containsText" dxfId="4254" priority="2443" operator="containsText" text="P">
      <formula>NOT(ISERROR(SEARCH("P",W533)))</formula>
    </cfRule>
  </conditionalFormatting>
  <conditionalFormatting sqref="X701:X707">
    <cfRule type="containsText" dxfId="4253" priority="2438" operator="containsText" text="L">
      <formula>NOT(ISERROR(SEARCH("L",X701)))</formula>
    </cfRule>
    <cfRule type="containsText" dxfId="4252" priority="2439" operator="containsText" text="A">
      <formula>NOT(ISERROR(SEARCH("A",X701)))</formula>
    </cfRule>
    <cfRule type="containsText" dxfId="4251" priority="2440" operator="containsText" text="P">
      <formula>NOT(ISERROR(SEARCH("P",X701)))</formula>
    </cfRule>
  </conditionalFormatting>
  <conditionalFormatting sqref="X1222:X1231">
    <cfRule type="containsText" dxfId="4250" priority="2435" operator="containsText" text="L">
      <formula>NOT(ISERROR(SEARCH("L",X1222)))</formula>
    </cfRule>
    <cfRule type="containsText" dxfId="4249" priority="2436" operator="containsText" text="A">
      <formula>NOT(ISERROR(SEARCH("A",X1222)))</formula>
    </cfRule>
    <cfRule type="containsText" dxfId="4248" priority="2437" operator="containsText" text="P">
      <formula>NOT(ISERROR(SEARCH("P",X1222)))</formula>
    </cfRule>
  </conditionalFormatting>
  <conditionalFormatting sqref="X1184:X1188">
    <cfRule type="containsText" dxfId="4247" priority="2432" operator="containsText" text="L">
      <formula>NOT(ISERROR(SEARCH("L",X1184)))</formula>
    </cfRule>
    <cfRule type="containsText" dxfId="4246" priority="2433" operator="containsText" text="A">
      <formula>NOT(ISERROR(SEARCH("A",X1184)))</formula>
    </cfRule>
    <cfRule type="containsText" dxfId="4245" priority="2434" operator="containsText" text="P">
      <formula>NOT(ISERROR(SEARCH("P",X1184)))</formula>
    </cfRule>
  </conditionalFormatting>
  <conditionalFormatting sqref="X1208:X1212">
    <cfRule type="containsText" dxfId="4244" priority="2426" operator="containsText" text="L">
      <formula>NOT(ISERROR(SEARCH("L",X1208)))</formula>
    </cfRule>
    <cfRule type="containsText" dxfId="4243" priority="2427" operator="containsText" text="A">
      <formula>NOT(ISERROR(SEARCH("A",X1208)))</formula>
    </cfRule>
    <cfRule type="containsText" dxfId="4242" priority="2428" operator="containsText" text="P">
      <formula>NOT(ISERROR(SEARCH("P",X1208)))</formula>
    </cfRule>
  </conditionalFormatting>
  <conditionalFormatting sqref="X278:X293">
    <cfRule type="containsText" dxfId="4241" priority="2423" operator="containsText" text="L">
      <formula>NOT(ISERROR(SEARCH("L",X278)))</formula>
    </cfRule>
    <cfRule type="containsText" dxfId="4240" priority="2424" operator="containsText" text="A">
      <formula>NOT(ISERROR(SEARCH("A",X278)))</formula>
    </cfRule>
    <cfRule type="containsText" dxfId="4239" priority="2425" operator="containsText" text="P">
      <formula>NOT(ISERROR(SEARCH("P",X278)))</formula>
    </cfRule>
  </conditionalFormatting>
  <conditionalFormatting sqref="X34:X50">
    <cfRule type="containsText" dxfId="4238" priority="2420" operator="containsText" text="L">
      <formula>NOT(ISERROR(SEARCH("L",X34)))</formula>
    </cfRule>
    <cfRule type="containsText" dxfId="4237" priority="2421" operator="containsText" text="A">
      <formula>NOT(ISERROR(SEARCH("A",X34)))</formula>
    </cfRule>
    <cfRule type="containsText" dxfId="4236" priority="2422" operator="containsText" text="P">
      <formula>NOT(ISERROR(SEARCH("P",X34)))</formula>
    </cfRule>
  </conditionalFormatting>
  <conditionalFormatting sqref="X585:X593">
    <cfRule type="containsText" dxfId="4235" priority="2417" operator="containsText" text="L">
      <formula>NOT(ISERROR(SEARCH("L",X585)))</formula>
    </cfRule>
    <cfRule type="containsText" dxfId="4234" priority="2418" operator="containsText" text="A">
      <formula>NOT(ISERROR(SEARCH("A",X585)))</formula>
    </cfRule>
    <cfRule type="containsText" dxfId="4233" priority="2419" operator="containsText" text="P">
      <formula>NOT(ISERROR(SEARCH("P",X585)))</formula>
    </cfRule>
  </conditionalFormatting>
  <conditionalFormatting sqref="X999:X1010">
    <cfRule type="containsText" dxfId="4232" priority="2414" operator="containsText" text="L">
      <formula>NOT(ISERROR(SEARCH("L",X999)))</formula>
    </cfRule>
    <cfRule type="containsText" dxfId="4231" priority="2415" operator="containsText" text="A">
      <formula>NOT(ISERROR(SEARCH("A",X999)))</formula>
    </cfRule>
    <cfRule type="containsText" dxfId="4230" priority="2416" operator="containsText" text="P">
      <formula>NOT(ISERROR(SEARCH("P",X999)))</formula>
    </cfRule>
  </conditionalFormatting>
  <conditionalFormatting sqref="D1159:D1215 D942:D944 D202:D625 D3:D200 D946:D1157 D627:D939">
    <cfRule type="duplicateValues" dxfId="4229" priority="19849"/>
  </conditionalFormatting>
  <conditionalFormatting sqref="D1259:D1262">
    <cfRule type="duplicateValues" dxfId="4228" priority="19868"/>
  </conditionalFormatting>
  <conditionalFormatting sqref="X474:X486">
    <cfRule type="containsText" dxfId="4227" priority="2411" operator="containsText" text="L">
      <formula>NOT(ISERROR(SEARCH("L",X474)))</formula>
    </cfRule>
    <cfRule type="containsText" dxfId="4226" priority="2412" operator="containsText" text="A">
      <formula>NOT(ISERROR(SEARCH("A",X474)))</formula>
    </cfRule>
    <cfRule type="containsText" dxfId="4225" priority="2413" operator="containsText" text="P">
      <formula>NOT(ISERROR(SEARCH("P",X474)))</formula>
    </cfRule>
  </conditionalFormatting>
  <conditionalFormatting sqref="AA474:AA486">
    <cfRule type="containsText" dxfId="4224" priority="2408" operator="containsText" text="L">
      <formula>NOT(ISERROR(SEARCH("L",AA474)))</formula>
    </cfRule>
    <cfRule type="containsText" dxfId="4223" priority="2409" operator="containsText" text="A">
      <formula>NOT(ISERROR(SEARCH("A",AA474)))</formula>
    </cfRule>
    <cfRule type="containsText" dxfId="4222" priority="2410" operator="containsText" text="P">
      <formula>NOT(ISERROR(SEARCH("P",AA474)))</formula>
    </cfRule>
  </conditionalFormatting>
  <conditionalFormatting sqref="AA855:AA870">
    <cfRule type="containsText" dxfId="4221" priority="2405" operator="containsText" text="L">
      <formula>NOT(ISERROR(SEARCH("L",AA855)))</formula>
    </cfRule>
    <cfRule type="containsText" dxfId="4220" priority="2406" operator="containsText" text="A">
      <formula>NOT(ISERROR(SEARCH("A",AA855)))</formula>
    </cfRule>
    <cfRule type="containsText" dxfId="4219" priority="2407" operator="containsText" text="P">
      <formula>NOT(ISERROR(SEARCH("P",AA855)))</formula>
    </cfRule>
  </conditionalFormatting>
  <conditionalFormatting sqref="AA1321 AA1126 AA178 AA167 AA28:AA32">
    <cfRule type="containsText" dxfId="4218" priority="2402" operator="containsText" text="L">
      <formula>NOT(ISERROR(SEARCH("L",AA28)))</formula>
    </cfRule>
    <cfRule type="containsText" dxfId="4217" priority="2403" operator="containsText" text="A">
      <formula>NOT(ISERROR(SEARCH("A",AA28)))</formula>
    </cfRule>
    <cfRule type="containsText" dxfId="4216" priority="2404" operator="containsText" text="P">
      <formula>NOT(ISERROR(SEARCH("P",AA28)))</formula>
    </cfRule>
  </conditionalFormatting>
  <conditionalFormatting sqref="AA371:AA384">
    <cfRule type="containsText" dxfId="4215" priority="2399" operator="containsText" text="L">
      <formula>NOT(ISERROR(SEARCH("L",AA371)))</formula>
    </cfRule>
    <cfRule type="containsText" dxfId="4214" priority="2400" operator="containsText" text="A">
      <formula>NOT(ISERROR(SEARCH("A",AA371)))</formula>
    </cfRule>
    <cfRule type="containsText" dxfId="4213" priority="2401" operator="containsText" text="P">
      <formula>NOT(ISERROR(SEARCH("P",AA371)))</formula>
    </cfRule>
  </conditionalFormatting>
  <conditionalFormatting sqref="AA740:AA752">
    <cfRule type="containsText" dxfId="4212" priority="2396" operator="containsText" text="L">
      <formula>NOT(ISERROR(SEARCH("L",AA740)))</formula>
    </cfRule>
    <cfRule type="containsText" dxfId="4211" priority="2397" operator="containsText" text="A">
      <formula>NOT(ISERROR(SEARCH("A",AA740)))</formula>
    </cfRule>
    <cfRule type="containsText" dxfId="4210" priority="2398" operator="containsText" text="P">
      <formula>NOT(ISERROR(SEARCH("P",AA740)))</formula>
    </cfRule>
  </conditionalFormatting>
  <conditionalFormatting sqref="X618:X628">
    <cfRule type="containsText" dxfId="4209" priority="2393" operator="containsText" text="L">
      <formula>NOT(ISERROR(SEARCH("L",X618)))</formula>
    </cfRule>
    <cfRule type="containsText" dxfId="4208" priority="2394" operator="containsText" text="A">
      <formula>NOT(ISERROR(SEARCH("A",X618)))</formula>
    </cfRule>
    <cfRule type="containsText" dxfId="4207" priority="2395" operator="containsText" text="P">
      <formula>NOT(ISERROR(SEARCH("P",X618)))</formula>
    </cfRule>
  </conditionalFormatting>
  <conditionalFormatting sqref="AA618:AA628">
    <cfRule type="containsText" dxfId="4206" priority="2390" operator="containsText" text="L">
      <formula>NOT(ISERROR(SEARCH("L",AA618)))</formula>
    </cfRule>
    <cfRule type="containsText" dxfId="4205" priority="2391" operator="containsText" text="A">
      <formula>NOT(ISERROR(SEARCH("A",AA618)))</formula>
    </cfRule>
    <cfRule type="containsText" dxfId="4204" priority="2392" operator="containsText" text="P">
      <formula>NOT(ISERROR(SEARCH("P",AA618)))</formula>
    </cfRule>
  </conditionalFormatting>
  <conditionalFormatting sqref="AA344:AA354 AA334:AA342 AA251">
    <cfRule type="containsText" dxfId="4203" priority="2387" operator="containsText" text="L">
      <formula>NOT(ISERROR(SEARCH("L",AA251)))</formula>
    </cfRule>
    <cfRule type="containsText" dxfId="4202" priority="2388" operator="containsText" text="A">
      <formula>NOT(ISERROR(SEARCH("A",AA251)))</formula>
    </cfRule>
    <cfRule type="containsText" dxfId="4201" priority="2389" operator="containsText" text="P">
      <formula>NOT(ISERROR(SEARCH("P",AA251)))</formula>
    </cfRule>
  </conditionalFormatting>
  <conditionalFormatting sqref="AA343 AA254:AA257 AA252 AA245:AA250 AA242:AA243">
    <cfRule type="containsText" dxfId="4200" priority="2384" operator="containsText" text="L">
      <formula>NOT(ISERROR(SEARCH("L",AA242)))</formula>
    </cfRule>
    <cfRule type="containsText" dxfId="4199" priority="2385" operator="containsText" text="A">
      <formula>NOT(ISERROR(SEARCH("A",AA242)))</formula>
    </cfRule>
    <cfRule type="containsText" dxfId="4198" priority="2386" operator="containsText" text="P">
      <formula>NOT(ISERROR(SEARCH("P",AA242)))</formula>
    </cfRule>
  </conditionalFormatting>
  <conditionalFormatting sqref="AA815:AA824">
    <cfRule type="containsText" dxfId="4197" priority="2381" operator="containsText" text="L">
      <formula>NOT(ISERROR(SEARCH("L",AA815)))</formula>
    </cfRule>
    <cfRule type="containsText" dxfId="4196" priority="2382" operator="containsText" text="A">
      <formula>NOT(ISERROR(SEARCH("A",AA815)))</formula>
    </cfRule>
    <cfRule type="containsText" dxfId="4195" priority="2383" operator="containsText" text="P">
      <formula>NOT(ISERROR(SEARCH("P",AA815)))</formula>
    </cfRule>
  </conditionalFormatting>
  <conditionalFormatting sqref="AA1075:AA1087">
    <cfRule type="containsText" dxfId="4194" priority="2378" operator="containsText" text="L">
      <formula>NOT(ISERROR(SEARCH("L",AA1075)))</formula>
    </cfRule>
    <cfRule type="containsText" dxfId="4193" priority="2379" operator="containsText" text="A">
      <formula>NOT(ISERROR(SEARCH("A",AA1075)))</formula>
    </cfRule>
    <cfRule type="containsText" dxfId="4192" priority="2380" operator="containsText" text="P">
      <formula>NOT(ISERROR(SEARCH("P",AA1075)))</formula>
    </cfRule>
  </conditionalFormatting>
  <conditionalFormatting sqref="AA1299 AA1294 AA1292 AA253 AA141 AA134:AA137 AA123:AA132">
    <cfRule type="containsText" dxfId="4191" priority="2375" operator="containsText" text="L">
      <formula>NOT(ISERROR(SEARCH("L",AA123)))</formula>
    </cfRule>
    <cfRule type="containsText" dxfId="4190" priority="2376" operator="containsText" text="A">
      <formula>NOT(ISERROR(SEARCH("A",AA123)))</formula>
    </cfRule>
    <cfRule type="containsText" dxfId="4189" priority="2377" operator="containsText" text="P">
      <formula>NOT(ISERROR(SEARCH("P",AA123)))</formula>
    </cfRule>
  </conditionalFormatting>
  <conditionalFormatting sqref="AA1326">
    <cfRule type="containsText" dxfId="4188" priority="2372" operator="containsText" text="L">
      <formula>NOT(ISERROR(SEARCH("L",AA1326)))</formula>
    </cfRule>
    <cfRule type="containsText" dxfId="4187" priority="2373" operator="containsText" text="A">
      <formula>NOT(ISERROR(SEARCH("A",AA1326)))</formula>
    </cfRule>
    <cfRule type="containsText" dxfId="4186" priority="2374" operator="containsText" text="P">
      <formula>NOT(ISERROR(SEARCH("P",AA1326)))</formula>
    </cfRule>
  </conditionalFormatting>
  <conditionalFormatting sqref="AA660:AA673">
    <cfRule type="containsText" dxfId="4185" priority="2369" operator="containsText" text="L">
      <formula>NOT(ISERROR(SEARCH("L",AA660)))</formula>
    </cfRule>
    <cfRule type="containsText" dxfId="4184" priority="2370" operator="containsText" text="A">
      <formula>NOT(ISERROR(SEARCH("A",AA660)))</formula>
    </cfRule>
    <cfRule type="containsText" dxfId="4183" priority="2371" operator="containsText" text="P">
      <formula>NOT(ISERROR(SEARCH("P",AA660)))</formula>
    </cfRule>
  </conditionalFormatting>
  <conditionalFormatting sqref="AA435:AA448">
    <cfRule type="containsText" dxfId="4182" priority="2366" operator="containsText" text="L">
      <formula>NOT(ISERROR(SEARCH("L",AA435)))</formula>
    </cfRule>
    <cfRule type="containsText" dxfId="4181" priority="2367" operator="containsText" text="A">
      <formula>NOT(ISERROR(SEARCH("A",AA435)))</formula>
    </cfRule>
    <cfRule type="containsText" dxfId="4180" priority="2368" operator="containsText" text="P">
      <formula>NOT(ISERROR(SEARCH("P",AA435)))</formula>
    </cfRule>
  </conditionalFormatting>
  <conditionalFormatting sqref="AA1028:AA1033 AA1026 AA1023:AA1024">
    <cfRule type="containsText" dxfId="4179" priority="2363" operator="containsText" text="L">
      <formula>NOT(ISERROR(SEARCH("L",AA1023)))</formula>
    </cfRule>
    <cfRule type="containsText" dxfId="4178" priority="2364" operator="containsText" text="A">
      <formula>NOT(ISERROR(SEARCH("A",AA1023)))</formula>
    </cfRule>
    <cfRule type="containsText" dxfId="4177" priority="2365" operator="containsText" text="P">
      <formula>NOT(ISERROR(SEARCH("P",AA1023)))</formula>
    </cfRule>
  </conditionalFormatting>
  <conditionalFormatting sqref="AA1027 AA933:AA943">
    <cfRule type="containsText" dxfId="4176" priority="2360" operator="containsText" text="L">
      <formula>NOT(ISERROR(SEARCH("L",AA933)))</formula>
    </cfRule>
    <cfRule type="containsText" dxfId="4175" priority="2361" operator="containsText" text="A">
      <formula>NOT(ISERROR(SEARCH("A",AA933)))</formula>
    </cfRule>
    <cfRule type="containsText" dxfId="4174" priority="2362" operator="containsText" text="P">
      <formula>NOT(ISERROR(SEARCH("P",AA933)))</formula>
    </cfRule>
  </conditionalFormatting>
  <conditionalFormatting sqref="AA1027 AA933:AA943">
    <cfRule type="containsText" dxfId="4173" priority="2357" operator="containsText" text="L">
      <formula>NOT(ISERROR(SEARCH("L",AA933)))</formula>
    </cfRule>
    <cfRule type="containsText" dxfId="4172" priority="2358" operator="containsText" text="A">
      <formula>NOT(ISERROR(SEARCH("A",AA933)))</formula>
    </cfRule>
    <cfRule type="containsText" dxfId="4171" priority="2359" operator="containsText" text="P">
      <formula>NOT(ISERROR(SEARCH("P",AA933)))</formula>
    </cfRule>
  </conditionalFormatting>
  <conditionalFormatting sqref="X1273:X1284 X1025">
    <cfRule type="containsText" dxfId="4170" priority="2354" operator="containsText" text="L">
      <formula>NOT(ISERROR(SEARCH("L",X1025)))</formula>
    </cfRule>
    <cfRule type="containsText" dxfId="4169" priority="2355" operator="containsText" text="A">
      <formula>NOT(ISERROR(SEARCH("A",X1025)))</formula>
    </cfRule>
    <cfRule type="containsText" dxfId="4168" priority="2356" operator="containsText" text="P">
      <formula>NOT(ISERROR(SEARCH("P",X1025)))</formula>
    </cfRule>
  </conditionalFormatting>
  <conditionalFormatting sqref="AA1273:AA1284 AA1025">
    <cfRule type="containsText" dxfId="4167" priority="2351" operator="containsText" text="L">
      <formula>NOT(ISERROR(SEARCH("L",AA1025)))</formula>
    </cfRule>
    <cfRule type="containsText" dxfId="4166" priority="2352" operator="containsText" text="A">
      <formula>NOT(ISERROR(SEARCH("A",AA1025)))</formula>
    </cfRule>
    <cfRule type="containsText" dxfId="4165" priority="2353" operator="containsText" text="P">
      <formula>NOT(ISERROR(SEARCH("P",AA1025)))</formula>
    </cfRule>
  </conditionalFormatting>
  <conditionalFormatting sqref="X457:X463">
    <cfRule type="containsText" dxfId="4164" priority="2348" operator="containsText" text="L">
      <formula>NOT(ISERROR(SEARCH("L",X457)))</formula>
    </cfRule>
    <cfRule type="containsText" dxfId="4163" priority="2349" operator="containsText" text="A">
      <formula>NOT(ISERROR(SEARCH("A",X457)))</formula>
    </cfRule>
    <cfRule type="containsText" dxfId="4162" priority="2350" operator="containsText" text="P">
      <formula>NOT(ISERROR(SEARCH("P",X457)))</formula>
    </cfRule>
  </conditionalFormatting>
  <conditionalFormatting sqref="AA457:AA463">
    <cfRule type="containsText" dxfId="4161" priority="2345" operator="containsText" text="L">
      <formula>NOT(ISERROR(SEARCH("L",AA457)))</formula>
    </cfRule>
    <cfRule type="containsText" dxfId="4160" priority="2346" operator="containsText" text="A">
      <formula>NOT(ISERROR(SEARCH("A",AA457)))</formula>
    </cfRule>
    <cfRule type="containsText" dxfId="4159" priority="2347" operator="containsText" text="P">
      <formula>NOT(ISERROR(SEARCH("P",AA457)))</formula>
    </cfRule>
  </conditionalFormatting>
  <conditionalFormatting sqref="X708:X721">
    <cfRule type="containsText" dxfId="4158" priority="2342" operator="containsText" text="L">
      <formula>NOT(ISERROR(SEARCH("L",X708)))</formula>
    </cfRule>
    <cfRule type="containsText" dxfId="4157" priority="2343" operator="containsText" text="A">
      <formula>NOT(ISERROR(SEARCH("A",X708)))</formula>
    </cfRule>
    <cfRule type="containsText" dxfId="4156" priority="2344" operator="containsText" text="P">
      <formula>NOT(ISERROR(SEARCH("P",X708)))</formula>
    </cfRule>
  </conditionalFormatting>
  <conditionalFormatting sqref="AA708:AA721">
    <cfRule type="containsText" dxfId="4155" priority="2339" operator="containsText" text="L">
      <formula>NOT(ISERROR(SEARCH("L",AA708)))</formula>
    </cfRule>
    <cfRule type="containsText" dxfId="4154" priority="2340" operator="containsText" text="A">
      <formula>NOT(ISERROR(SEARCH("A",AA708)))</formula>
    </cfRule>
    <cfRule type="containsText" dxfId="4153" priority="2341" operator="containsText" text="P">
      <formula>NOT(ISERROR(SEARCH("P",AA708)))</formula>
    </cfRule>
  </conditionalFormatting>
  <conditionalFormatting sqref="X787:X793 X763:X771">
    <cfRule type="containsText" dxfId="4152" priority="2336" operator="containsText" text="L">
      <formula>NOT(ISERROR(SEARCH("L",X763)))</formula>
    </cfRule>
    <cfRule type="containsText" dxfId="4151" priority="2337" operator="containsText" text="A">
      <formula>NOT(ISERROR(SEARCH("A",X763)))</formula>
    </cfRule>
    <cfRule type="containsText" dxfId="4150" priority="2338" operator="containsText" text="P">
      <formula>NOT(ISERROR(SEARCH("P",X763)))</formula>
    </cfRule>
  </conditionalFormatting>
  <conditionalFormatting sqref="X787:X793 X763:X771">
    <cfRule type="containsText" dxfId="4149" priority="2333" operator="containsText" text="L">
      <formula>NOT(ISERROR(SEARCH("L",X763)))</formula>
    </cfRule>
    <cfRule type="containsText" dxfId="4148" priority="2334" operator="containsText" text="A">
      <formula>NOT(ISERROR(SEARCH("A",X763)))</formula>
    </cfRule>
    <cfRule type="containsText" dxfId="4147" priority="2335" operator="containsText" text="P">
      <formula>NOT(ISERROR(SEARCH("P",X763)))</formula>
    </cfRule>
  </conditionalFormatting>
  <conditionalFormatting sqref="AA787:AA793 AA763:AA771">
    <cfRule type="containsText" dxfId="4146" priority="2330" operator="containsText" text="L">
      <formula>NOT(ISERROR(SEARCH("L",AA763)))</formula>
    </cfRule>
    <cfRule type="containsText" dxfId="4145" priority="2331" operator="containsText" text="A">
      <formula>NOT(ISERROR(SEARCH("A",AA763)))</formula>
    </cfRule>
    <cfRule type="containsText" dxfId="4144" priority="2332" operator="containsText" text="P">
      <formula>NOT(ISERROR(SEARCH("P",AA763)))</formula>
    </cfRule>
  </conditionalFormatting>
  <conditionalFormatting sqref="AA787:AA793 AA763:AA771">
    <cfRule type="containsText" dxfId="4143" priority="2327" operator="containsText" text="L">
      <formula>NOT(ISERROR(SEARCH("L",AA763)))</formula>
    </cfRule>
    <cfRule type="containsText" dxfId="4142" priority="2328" operator="containsText" text="A">
      <formula>NOT(ISERROR(SEARCH("A",AA763)))</formula>
    </cfRule>
    <cfRule type="containsText" dxfId="4141" priority="2329" operator="containsText" text="P">
      <formula>NOT(ISERROR(SEARCH("P",AA763)))</formula>
    </cfRule>
  </conditionalFormatting>
  <conditionalFormatting sqref="AA418:AA434">
    <cfRule type="containsText" dxfId="4140" priority="2315" operator="containsText" text="L">
      <formula>NOT(ISERROR(SEARCH("L",AA418)))</formula>
    </cfRule>
    <cfRule type="containsText" dxfId="4139" priority="2316" operator="containsText" text="A">
      <formula>NOT(ISERROR(SEARCH("A",AA418)))</formula>
    </cfRule>
    <cfRule type="containsText" dxfId="4138" priority="2317" operator="containsText" text="P">
      <formula>NOT(ISERROR(SEARCH("P",AA418)))</formula>
    </cfRule>
  </conditionalFormatting>
  <conditionalFormatting sqref="X103:X122">
    <cfRule type="containsText" dxfId="4137" priority="2312" operator="containsText" text="L">
      <formula>NOT(ISERROR(SEARCH("L",X103)))</formula>
    </cfRule>
    <cfRule type="containsText" dxfId="4136" priority="2313" operator="containsText" text="A">
      <formula>NOT(ISERROR(SEARCH("A",X103)))</formula>
    </cfRule>
    <cfRule type="containsText" dxfId="4135" priority="2314" operator="containsText" text="P">
      <formula>NOT(ISERROR(SEARCH("P",X103)))</formula>
    </cfRule>
  </conditionalFormatting>
  <conditionalFormatting sqref="AA103:AA122">
    <cfRule type="containsText" dxfId="4134" priority="2309" operator="containsText" text="L">
      <formula>NOT(ISERROR(SEARCH("L",AA103)))</formula>
    </cfRule>
    <cfRule type="containsText" dxfId="4133" priority="2310" operator="containsText" text="A">
      <formula>NOT(ISERROR(SEARCH("A",AA103)))</formula>
    </cfRule>
    <cfRule type="containsText" dxfId="4132" priority="2311" operator="containsText" text="P">
      <formula>NOT(ISERROR(SEARCH("P",AA103)))</formula>
    </cfRule>
  </conditionalFormatting>
  <conditionalFormatting sqref="W904:W912">
    <cfRule type="containsText" dxfId="4131" priority="2306" operator="containsText" text="L">
      <formula>NOT(ISERROR(SEARCH("L",W904)))</formula>
    </cfRule>
    <cfRule type="containsText" dxfId="4130" priority="2307" operator="containsText" text="A">
      <formula>NOT(ISERROR(SEARCH("A",W904)))</formula>
    </cfRule>
    <cfRule type="containsText" dxfId="4129" priority="2308" operator="containsText" text="P">
      <formula>NOT(ISERROR(SEARCH("P",W904)))</formula>
    </cfRule>
  </conditionalFormatting>
  <conditionalFormatting sqref="Y904:Y912">
    <cfRule type="containsText" dxfId="4128" priority="2303" operator="containsText" text="L">
      <formula>NOT(ISERROR(SEARCH("L",Y904)))</formula>
    </cfRule>
    <cfRule type="containsText" dxfId="4127" priority="2304" operator="containsText" text="A">
      <formula>NOT(ISERROR(SEARCH("A",Y904)))</formula>
    </cfRule>
    <cfRule type="containsText" dxfId="4126" priority="2305" operator="containsText" text="P">
      <formula>NOT(ISERROR(SEARCH("P",Y904)))</formula>
    </cfRule>
  </conditionalFormatting>
  <conditionalFormatting sqref="AB904:AB912">
    <cfRule type="containsText" dxfId="4125" priority="2300" operator="containsText" text="L">
      <formula>NOT(ISERROR(SEARCH("L",AB904)))</formula>
    </cfRule>
    <cfRule type="containsText" dxfId="4124" priority="2301" operator="containsText" text="A">
      <formula>NOT(ISERROR(SEARCH("A",AB904)))</formula>
    </cfRule>
    <cfRule type="containsText" dxfId="4123" priority="2302" operator="containsText" text="P">
      <formula>NOT(ISERROR(SEARCH("P",AB904)))</formula>
    </cfRule>
  </conditionalFormatting>
  <conditionalFormatting sqref="W1011:W1022">
    <cfRule type="containsText" dxfId="4122" priority="2297" operator="containsText" text="L">
      <formula>NOT(ISERROR(SEARCH("L",W1011)))</formula>
    </cfRule>
    <cfRule type="containsText" dxfId="4121" priority="2298" operator="containsText" text="A">
      <formula>NOT(ISERROR(SEARCH("A",W1011)))</formula>
    </cfRule>
    <cfRule type="containsText" dxfId="4120" priority="2299" operator="containsText" text="P">
      <formula>NOT(ISERROR(SEARCH("P",W1011)))</formula>
    </cfRule>
  </conditionalFormatting>
  <conditionalFormatting sqref="Y1011:Y1022">
    <cfRule type="containsText" dxfId="4119" priority="2294" operator="containsText" text="L">
      <formula>NOT(ISERROR(SEARCH("L",Y1011)))</formula>
    </cfRule>
    <cfRule type="containsText" dxfId="4118" priority="2295" operator="containsText" text="A">
      <formula>NOT(ISERROR(SEARCH("A",Y1011)))</formula>
    </cfRule>
    <cfRule type="containsText" dxfId="4117" priority="2296" operator="containsText" text="P">
      <formula>NOT(ISERROR(SEARCH("P",Y1011)))</formula>
    </cfRule>
  </conditionalFormatting>
  <conditionalFormatting sqref="AB1011:AB1022">
    <cfRule type="containsText" dxfId="4116" priority="2291" operator="containsText" text="L">
      <formula>NOT(ISERROR(SEARCH("L",AB1011)))</formula>
    </cfRule>
    <cfRule type="containsText" dxfId="4115" priority="2292" operator="containsText" text="A">
      <formula>NOT(ISERROR(SEARCH("A",AB1011)))</formula>
    </cfRule>
    <cfRule type="containsText" dxfId="4114" priority="2293" operator="containsText" text="P">
      <formula>NOT(ISERROR(SEARCH("P",AB1011)))</formula>
    </cfRule>
  </conditionalFormatting>
  <conditionalFormatting sqref="W841:W854">
    <cfRule type="containsText" dxfId="4113" priority="2288" operator="containsText" text="L">
      <formula>NOT(ISERROR(SEARCH("L",W841)))</formula>
    </cfRule>
    <cfRule type="containsText" dxfId="4112" priority="2289" operator="containsText" text="A">
      <formula>NOT(ISERROR(SEARCH("A",W841)))</formula>
    </cfRule>
    <cfRule type="containsText" dxfId="4111" priority="2290" operator="containsText" text="P">
      <formula>NOT(ISERROR(SEARCH("P",W841)))</formula>
    </cfRule>
  </conditionalFormatting>
  <conditionalFormatting sqref="Y841:Y854">
    <cfRule type="containsText" dxfId="4110" priority="2285" operator="containsText" text="L">
      <formula>NOT(ISERROR(SEARCH("L",Y841)))</formula>
    </cfRule>
    <cfRule type="containsText" dxfId="4109" priority="2286" operator="containsText" text="A">
      <formula>NOT(ISERROR(SEARCH("A",Y841)))</formula>
    </cfRule>
    <cfRule type="containsText" dxfId="4108" priority="2287" operator="containsText" text="P">
      <formula>NOT(ISERROR(SEARCH("P",Y841)))</formula>
    </cfRule>
  </conditionalFormatting>
  <conditionalFormatting sqref="AB841:AB854">
    <cfRule type="containsText" dxfId="4107" priority="2282" operator="containsText" text="L">
      <formula>NOT(ISERROR(SEARCH("L",AB841)))</formula>
    </cfRule>
    <cfRule type="containsText" dxfId="4106" priority="2283" operator="containsText" text="A">
      <formula>NOT(ISERROR(SEARCH("A",AB841)))</formula>
    </cfRule>
    <cfRule type="containsText" dxfId="4105" priority="2284" operator="containsText" text="P">
      <formula>NOT(ISERROR(SEARCH("P",AB841)))</formula>
    </cfRule>
  </conditionalFormatting>
  <conditionalFormatting sqref="Y142:Y144 Y138:Y140 Y133 Y146:Y150 Y152:Y157">
    <cfRule type="containsText" dxfId="4104" priority="2243" operator="containsText" text="L">
      <formula>NOT(ISERROR(SEARCH("L",Y133)))</formula>
    </cfRule>
    <cfRule type="containsText" dxfId="4103" priority="2244" operator="containsText" text="A">
      <formula>NOT(ISERROR(SEARCH("A",Y133)))</formula>
    </cfRule>
    <cfRule type="containsText" dxfId="4102" priority="2245" operator="containsText" text="P">
      <formula>NOT(ISERROR(SEARCH("P",Y133)))</formula>
    </cfRule>
  </conditionalFormatting>
  <conditionalFormatting sqref="AB142:AB144 AB138:AB140 AB133 AB146:AB150 AB152:AB157">
    <cfRule type="containsText" dxfId="4101" priority="2240" operator="containsText" text="L">
      <formula>NOT(ISERROR(SEARCH("L",AB133)))</formula>
    </cfRule>
    <cfRule type="containsText" dxfId="4100" priority="2241" operator="containsText" text="A">
      <formula>NOT(ISERROR(SEARCH("A",AB133)))</formula>
    </cfRule>
    <cfRule type="containsText" dxfId="4099" priority="2242" operator="containsText" text="P">
      <formula>NOT(ISERROR(SEARCH("P",AB133)))</formula>
    </cfRule>
  </conditionalFormatting>
  <conditionalFormatting sqref="W577:W584">
    <cfRule type="containsText" dxfId="4098" priority="2273" operator="containsText" text="L">
      <formula>NOT(ISERROR(SEARCH("L",W577)))</formula>
    </cfRule>
    <cfRule type="containsText" dxfId="4097" priority="2274" operator="containsText" text="A">
      <formula>NOT(ISERROR(SEARCH("A",W577)))</formula>
    </cfRule>
    <cfRule type="containsText" dxfId="4096" priority="2275" operator="containsText" text="P">
      <formula>NOT(ISERROR(SEARCH("P",W577)))</formula>
    </cfRule>
  </conditionalFormatting>
  <conditionalFormatting sqref="W577:W584">
    <cfRule type="containsText" dxfId="4095" priority="2270" operator="containsText" text="L">
      <formula>NOT(ISERROR(SEARCH("L",W577)))</formula>
    </cfRule>
    <cfRule type="containsText" dxfId="4094" priority="2271" operator="containsText" text="A">
      <formula>NOT(ISERROR(SEARCH("A",W577)))</formula>
    </cfRule>
    <cfRule type="containsText" dxfId="4093" priority="2272" operator="containsText" text="P">
      <formula>NOT(ISERROR(SEARCH("P",W577)))</formula>
    </cfRule>
  </conditionalFormatting>
  <conditionalFormatting sqref="Y577:Y584">
    <cfRule type="containsText" dxfId="4092" priority="2267" operator="containsText" text="L">
      <formula>NOT(ISERROR(SEARCH("L",Y577)))</formula>
    </cfRule>
    <cfRule type="containsText" dxfId="4091" priority="2268" operator="containsText" text="A">
      <formula>NOT(ISERROR(SEARCH("A",Y577)))</formula>
    </cfRule>
    <cfRule type="containsText" dxfId="4090" priority="2269" operator="containsText" text="P">
      <formula>NOT(ISERROR(SEARCH("P",Y577)))</formula>
    </cfRule>
  </conditionalFormatting>
  <conditionalFormatting sqref="Y577:Y584">
    <cfRule type="containsText" dxfId="4089" priority="2264" operator="containsText" text="L">
      <formula>NOT(ISERROR(SEARCH("L",Y577)))</formula>
    </cfRule>
    <cfRule type="containsText" dxfId="4088" priority="2265" operator="containsText" text="A">
      <formula>NOT(ISERROR(SEARCH("A",Y577)))</formula>
    </cfRule>
    <cfRule type="containsText" dxfId="4087" priority="2266" operator="containsText" text="P">
      <formula>NOT(ISERROR(SEARCH("P",Y577)))</formula>
    </cfRule>
  </conditionalFormatting>
  <conditionalFormatting sqref="AB577:AB584">
    <cfRule type="containsText" dxfId="4086" priority="2261" operator="containsText" text="L">
      <formula>NOT(ISERROR(SEARCH("L",AB577)))</formula>
    </cfRule>
    <cfRule type="containsText" dxfId="4085" priority="2262" operator="containsText" text="A">
      <formula>NOT(ISERROR(SEARCH("A",AB577)))</formula>
    </cfRule>
    <cfRule type="containsText" dxfId="4084" priority="2263" operator="containsText" text="P">
      <formula>NOT(ISERROR(SEARCH("P",AB577)))</formula>
    </cfRule>
  </conditionalFormatting>
  <conditionalFormatting sqref="AB577:AB584">
    <cfRule type="containsText" dxfId="4083" priority="2258" operator="containsText" text="L">
      <formula>NOT(ISERROR(SEARCH("L",AB577)))</formula>
    </cfRule>
    <cfRule type="containsText" dxfId="4082" priority="2259" operator="containsText" text="A">
      <formula>NOT(ISERROR(SEARCH("A",AB577)))</formula>
    </cfRule>
    <cfRule type="containsText" dxfId="4081" priority="2260" operator="containsText" text="P">
      <formula>NOT(ISERROR(SEARCH("P",AB577)))</formula>
    </cfRule>
  </conditionalFormatting>
  <conditionalFormatting sqref="W1040:W1051">
    <cfRule type="containsText" dxfId="4080" priority="2255" operator="containsText" text="L">
      <formula>NOT(ISERROR(SEARCH("L",W1040)))</formula>
    </cfRule>
    <cfRule type="containsText" dxfId="4079" priority="2256" operator="containsText" text="A">
      <formula>NOT(ISERROR(SEARCH("A",W1040)))</formula>
    </cfRule>
    <cfRule type="containsText" dxfId="4078" priority="2257" operator="containsText" text="P">
      <formula>NOT(ISERROR(SEARCH("P",W1040)))</formula>
    </cfRule>
  </conditionalFormatting>
  <conditionalFormatting sqref="Y1040:Y1051">
    <cfRule type="containsText" dxfId="4077" priority="2252" operator="containsText" text="L">
      <formula>NOT(ISERROR(SEARCH("L",Y1040)))</formula>
    </cfRule>
    <cfRule type="containsText" dxfId="4076" priority="2253" operator="containsText" text="A">
      <formula>NOT(ISERROR(SEARCH("A",Y1040)))</formula>
    </cfRule>
    <cfRule type="containsText" dxfId="4075" priority="2254" operator="containsText" text="P">
      <formula>NOT(ISERROR(SEARCH("P",Y1040)))</formula>
    </cfRule>
  </conditionalFormatting>
  <conditionalFormatting sqref="AB1040:AB1051">
    <cfRule type="containsText" dxfId="4074" priority="2249" operator="containsText" text="L">
      <formula>NOT(ISERROR(SEARCH("L",AB1040)))</formula>
    </cfRule>
    <cfRule type="containsText" dxfId="4073" priority="2250" operator="containsText" text="A">
      <formula>NOT(ISERROR(SEARCH("A",AB1040)))</formula>
    </cfRule>
    <cfRule type="containsText" dxfId="4072" priority="2251" operator="containsText" text="P">
      <formula>NOT(ISERROR(SEARCH("P",AB1040)))</formula>
    </cfRule>
  </conditionalFormatting>
  <conditionalFormatting sqref="W138:W140 W133 W142:W157">
    <cfRule type="containsText" dxfId="4071" priority="2246" operator="containsText" text="L">
      <formula>NOT(ISERROR(SEARCH("L",W133)))</formula>
    </cfRule>
    <cfRule type="containsText" dxfId="4070" priority="2247" operator="containsText" text="A">
      <formula>NOT(ISERROR(SEARCH("A",W133)))</formula>
    </cfRule>
    <cfRule type="containsText" dxfId="4069" priority="2248" operator="containsText" text="P">
      <formula>NOT(ISERROR(SEARCH("P",W133)))</formula>
    </cfRule>
  </conditionalFormatting>
  <conditionalFormatting sqref="W355:W370 W89">
    <cfRule type="containsText" dxfId="4068" priority="2237" operator="containsText" text="L">
      <formula>NOT(ISERROR(SEARCH("L",W89)))</formula>
    </cfRule>
    <cfRule type="containsText" dxfId="4067" priority="2238" operator="containsText" text="A">
      <formula>NOT(ISERROR(SEARCH("A",W89)))</formula>
    </cfRule>
    <cfRule type="containsText" dxfId="4066" priority="2239" operator="containsText" text="P">
      <formula>NOT(ISERROR(SEARCH("P",W89)))</formula>
    </cfRule>
  </conditionalFormatting>
  <conditionalFormatting sqref="Y355:Y370 Y151 Y145 Y89">
    <cfRule type="containsText" dxfId="4065" priority="2234" operator="containsText" text="L">
      <formula>NOT(ISERROR(SEARCH("L",Y89)))</formula>
    </cfRule>
    <cfRule type="containsText" dxfId="4064" priority="2235" operator="containsText" text="A">
      <formula>NOT(ISERROR(SEARCH("A",Y89)))</formula>
    </cfRule>
    <cfRule type="containsText" dxfId="4063" priority="2236" operator="containsText" text="P">
      <formula>NOT(ISERROR(SEARCH("P",Y89)))</formula>
    </cfRule>
  </conditionalFormatting>
  <conditionalFormatting sqref="AB355:AB370 AB151 AB145 AB89">
    <cfRule type="containsText" dxfId="4062" priority="2231" operator="containsText" text="L">
      <formula>NOT(ISERROR(SEARCH("L",AB89)))</formula>
    </cfRule>
    <cfRule type="containsText" dxfId="4061" priority="2232" operator="containsText" text="A">
      <formula>NOT(ISERROR(SEARCH("A",AB89)))</formula>
    </cfRule>
    <cfRule type="containsText" dxfId="4060" priority="2233" operator="containsText" text="P">
      <formula>NOT(ISERROR(SEARCH("P",AB89)))</formula>
    </cfRule>
  </conditionalFormatting>
  <conditionalFormatting sqref="W514:W532">
    <cfRule type="containsText" dxfId="4059" priority="2228" operator="containsText" text="L">
      <formula>NOT(ISERROR(SEARCH("L",W514)))</formula>
    </cfRule>
    <cfRule type="containsText" dxfId="4058" priority="2229" operator="containsText" text="A">
      <formula>NOT(ISERROR(SEARCH("A",W514)))</formula>
    </cfRule>
    <cfRule type="containsText" dxfId="4057" priority="2230" operator="containsText" text="P">
      <formula>NOT(ISERROR(SEARCH("P",W514)))</formula>
    </cfRule>
  </conditionalFormatting>
  <conditionalFormatting sqref="Y514:Y532">
    <cfRule type="containsText" dxfId="4056" priority="2225" operator="containsText" text="L">
      <formula>NOT(ISERROR(SEARCH("L",Y514)))</formula>
    </cfRule>
    <cfRule type="containsText" dxfId="4055" priority="2226" operator="containsText" text="A">
      <formula>NOT(ISERROR(SEARCH("A",Y514)))</formula>
    </cfRule>
    <cfRule type="containsText" dxfId="4054" priority="2227" operator="containsText" text="P">
      <formula>NOT(ISERROR(SEARCH("P",Y514)))</formula>
    </cfRule>
  </conditionalFormatting>
  <conditionalFormatting sqref="AB514:AB532">
    <cfRule type="containsText" dxfId="4053" priority="2222" operator="containsText" text="L">
      <formula>NOT(ISERROR(SEARCH("L",AB514)))</formula>
    </cfRule>
    <cfRule type="containsText" dxfId="4052" priority="2223" operator="containsText" text="A">
      <formula>NOT(ISERROR(SEARCH("A",AB514)))</formula>
    </cfRule>
    <cfRule type="containsText" dxfId="4051" priority="2224" operator="containsText" text="P">
      <formula>NOT(ISERROR(SEARCH("P",AB514)))</formula>
    </cfRule>
  </conditionalFormatting>
  <conditionalFormatting sqref="W920:W926">
    <cfRule type="containsText" dxfId="4050" priority="2219" operator="containsText" text="L">
      <formula>NOT(ISERROR(SEARCH("L",W920)))</formula>
    </cfRule>
    <cfRule type="containsText" dxfId="4049" priority="2220" operator="containsText" text="A">
      <formula>NOT(ISERROR(SEARCH("A",W920)))</formula>
    </cfRule>
    <cfRule type="containsText" dxfId="4048" priority="2221" operator="containsText" text="P">
      <formula>NOT(ISERROR(SEARCH("P",W920)))</formula>
    </cfRule>
  </conditionalFormatting>
  <conditionalFormatting sqref="Y920:Y926">
    <cfRule type="containsText" dxfId="4047" priority="2216" operator="containsText" text="L">
      <formula>NOT(ISERROR(SEARCH("L",Y920)))</formula>
    </cfRule>
    <cfRule type="containsText" dxfId="4046" priority="2217" operator="containsText" text="A">
      <formula>NOT(ISERROR(SEARCH("A",Y920)))</formula>
    </cfRule>
    <cfRule type="containsText" dxfId="4045" priority="2218" operator="containsText" text="P">
      <formula>NOT(ISERROR(SEARCH("P",Y920)))</formula>
    </cfRule>
  </conditionalFormatting>
  <conditionalFormatting sqref="AB920:AB926">
    <cfRule type="containsText" dxfId="4044" priority="2213" operator="containsText" text="L">
      <formula>NOT(ISERROR(SEARCH("L",AB920)))</formula>
    </cfRule>
    <cfRule type="containsText" dxfId="4043" priority="2214" operator="containsText" text="A">
      <formula>NOT(ISERROR(SEARCH("A",AB920)))</formula>
    </cfRule>
    <cfRule type="containsText" dxfId="4042" priority="2215" operator="containsText" text="P">
      <formula>NOT(ISERROR(SEARCH("P",AB920)))</formula>
    </cfRule>
  </conditionalFormatting>
  <conditionalFormatting sqref="W464:W473">
    <cfRule type="containsText" dxfId="4041" priority="2210" operator="containsText" text="L">
      <formula>NOT(ISERROR(SEARCH("L",W464)))</formula>
    </cfRule>
    <cfRule type="containsText" dxfId="4040" priority="2211" operator="containsText" text="A">
      <formula>NOT(ISERROR(SEARCH("A",W464)))</formula>
    </cfRule>
    <cfRule type="containsText" dxfId="4039" priority="2212" operator="containsText" text="P">
      <formula>NOT(ISERROR(SEARCH("P",W464)))</formula>
    </cfRule>
  </conditionalFormatting>
  <conditionalFormatting sqref="Y464:Y473">
    <cfRule type="containsText" dxfId="4038" priority="2207" operator="containsText" text="L">
      <formula>NOT(ISERROR(SEARCH("L",Y464)))</formula>
    </cfRule>
    <cfRule type="containsText" dxfId="4037" priority="2208" operator="containsText" text="A">
      <formula>NOT(ISERROR(SEARCH("A",Y464)))</formula>
    </cfRule>
    <cfRule type="containsText" dxfId="4036" priority="2209" operator="containsText" text="P">
      <formula>NOT(ISERROR(SEARCH("P",Y464)))</formula>
    </cfRule>
  </conditionalFormatting>
  <conditionalFormatting sqref="AB464:AB473">
    <cfRule type="containsText" dxfId="4035" priority="2204" operator="containsText" text="L">
      <formula>NOT(ISERROR(SEARCH("L",AB464)))</formula>
    </cfRule>
    <cfRule type="containsText" dxfId="4034" priority="2205" operator="containsText" text="A">
      <formula>NOT(ISERROR(SEARCH("A",AB464)))</formula>
    </cfRule>
    <cfRule type="containsText" dxfId="4033" priority="2206" operator="containsText" text="P">
      <formula>NOT(ISERROR(SEARCH("P",AB464)))</formula>
    </cfRule>
  </conditionalFormatting>
  <conditionalFormatting sqref="Y565:Y576">
    <cfRule type="containsText" dxfId="4032" priority="2195" operator="containsText" text="L">
      <formula>NOT(ISERROR(SEARCH("L",Y565)))</formula>
    </cfRule>
    <cfRule type="containsText" dxfId="4031" priority="2196" operator="containsText" text="A">
      <formula>NOT(ISERROR(SEARCH("A",Y565)))</formula>
    </cfRule>
    <cfRule type="containsText" dxfId="4030" priority="2197" operator="containsText" text="P">
      <formula>NOT(ISERROR(SEARCH("P",Y565)))</formula>
    </cfRule>
  </conditionalFormatting>
  <conditionalFormatting sqref="AB565:AB576">
    <cfRule type="containsText" dxfId="4029" priority="2192" operator="containsText" text="L">
      <formula>NOT(ISERROR(SEARCH("L",AB565)))</formula>
    </cfRule>
    <cfRule type="containsText" dxfId="4028" priority="2193" operator="containsText" text="A">
      <formula>NOT(ISERROR(SEARCH("A",AB565)))</formula>
    </cfRule>
    <cfRule type="containsText" dxfId="4027" priority="2194" operator="containsText" text="P">
      <formula>NOT(ISERROR(SEARCH("P",AB565)))</formula>
    </cfRule>
  </conditionalFormatting>
  <conditionalFormatting sqref="Y1325 Y893:Y903">
    <cfRule type="containsText" dxfId="4026" priority="2189" operator="containsText" text="L">
      <formula>NOT(ISERROR(SEARCH("L",Y893)))</formula>
    </cfRule>
    <cfRule type="containsText" dxfId="4025" priority="2190" operator="containsText" text="A">
      <formula>NOT(ISERROR(SEARCH("A",Y893)))</formula>
    </cfRule>
    <cfRule type="containsText" dxfId="4024" priority="2191" operator="containsText" text="P">
      <formula>NOT(ISERROR(SEARCH("P",Y893)))</formula>
    </cfRule>
  </conditionalFormatting>
  <conditionalFormatting sqref="AB1325 AB892:AB903">
    <cfRule type="containsText" dxfId="4023" priority="2186" operator="containsText" text="L">
      <formula>NOT(ISERROR(SEARCH("L",AB892)))</formula>
    </cfRule>
    <cfRule type="containsText" dxfId="4022" priority="2187" operator="containsText" text="A">
      <formula>NOT(ISERROR(SEARCH("A",AB892)))</formula>
    </cfRule>
    <cfRule type="containsText" dxfId="4021" priority="2188" operator="containsText" text="P">
      <formula>NOT(ISERROR(SEARCH("P",AB892)))</formula>
    </cfRule>
  </conditionalFormatting>
  <conditionalFormatting sqref="Y1324 Y315:Y333">
    <cfRule type="containsText" dxfId="4020" priority="2183" operator="containsText" text="L">
      <formula>NOT(ISERROR(SEARCH("L",Y315)))</formula>
    </cfRule>
    <cfRule type="containsText" dxfId="4019" priority="2184" operator="containsText" text="A">
      <formula>NOT(ISERROR(SEARCH("A",Y315)))</formula>
    </cfRule>
    <cfRule type="containsText" dxfId="4018" priority="2185" operator="containsText" text="P">
      <formula>NOT(ISERROR(SEARCH("P",Y315)))</formula>
    </cfRule>
  </conditionalFormatting>
  <conditionalFormatting sqref="AB1324 AB314:AB333">
    <cfRule type="containsText" dxfId="4017" priority="2180" operator="containsText" text="L">
      <formula>NOT(ISERROR(SEARCH("L",AB314)))</formula>
    </cfRule>
    <cfRule type="containsText" dxfId="4016" priority="2181" operator="containsText" text="A">
      <formula>NOT(ISERROR(SEARCH("A",AB314)))</formula>
    </cfRule>
    <cfRule type="containsText" dxfId="4015" priority="2182" operator="containsText" text="P">
      <formula>NOT(ISERROR(SEARCH("P",AB314)))</formula>
    </cfRule>
  </conditionalFormatting>
  <conditionalFormatting sqref="Y90:Y102">
    <cfRule type="containsText" dxfId="4014" priority="2177" operator="containsText" text="L">
      <formula>NOT(ISERROR(SEARCH("L",Y90)))</formula>
    </cfRule>
    <cfRule type="containsText" dxfId="4013" priority="2178" operator="containsText" text="A">
      <formula>NOT(ISERROR(SEARCH("A",Y90)))</formula>
    </cfRule>
    <cfRule type="containsText" dxfId="4012" priority="2179" operator="containsText" text="P">
      <formula>NOT(ISERROR(SEARCH("P",Y90)))</formula>
    </cfRule>
  </conditionalFormatting>
  <conditionalFormatting sqref="AB83:AB88">
    <cfRule type="containsText" dxfId="4011" priority="2174" operator="containsText" text="L">
      <formula>NOT(ISERROR(SEARCH("L",AB83)))</formula>
    </cfRule>
    <cfRule type="containsText" dxfId="4010" priority="2175" operator="containsText" text="A">
      <formula>NOT(ISERROR(SEARCH("A",AB83)))</formula>
    </cfRule>
    <cfRule type="containsText" dxfId="4009" priority="2176" operator="containsText" text="P">
      <formula>NOT(ISERROR(SEARCH("P",AB83)))</formula>
    </cfRule>
  </conditionalFormatting>
  <conditionalFormatting sqref="W794 W775:W786">
    <cfRule type="containsText" dxfId="4008" priority="2171" operator="containsText" text="L">
      <formula>NOT(ISERROR(SEARCH("L",W775)))</formula>
    </cfRule>
    <cfRule type="containsText" dxfId="4007" priority="2172" operator="containsText" text="A">
      <formula>NOT(ISERROR(SEARCH("A",W775)))</formula>
    </cfRule>
    <cfRule type="containsText" dxfId="4006" priority="2173" operator="containsText" text="P">
      <formula>NOT(ISERROR(SEARCH("P",W775)))</formula>
    </cfRule>
  </conditionalFormatting>
  <conditionalFormatting sqref="Y794 Y772:Y786">
    <cfRule type="containsText" dxfId="4005" priority="2168" operator="containsText" text="L">
      <formula>NOT(ISERROR(SEARCH("L",Y772)))</formula>
    </cfRule>
    <cfRule type="containsText" dxfId="4004" priority="2169" operator="containsText" text="A">
      <formula>NOT(ISERROR(SEARCH("A",Y772)))</formula>
    </cfRule>
    <cfRule type="containsText" dxfId="4003" priority="2170" operator="containsText" text="P">
      <formula>NOT(ISERROR(SEARCH("P",Y772)))</formula>
    </cfRule>
  </conditionalFormatting>
  <conditionalFormatting sqref="AB794 AB772:AB786">
    <cfRule type="containsText" dxfId="4002" priority="2165" operator="containsText" text="L">
      <formula>NOT(ISERROR(SEARCH("L",AB772)))</formula>
    </cfRule>
    <cfRule type="containsText" dxfId="4001" priority="2166" operator="containsText" text="A">
      <formula>NOT(ISERROR(SEARCH("A",AB772)))</formula>
    </cfRule>
    <cfRule type="containsText" dxfId="4000" priority="2167" operator="containsText" text="P">
      <formula>NOT(ISERROR(SEARCH("P",AB772)))</formula>
    </cfRule>
  </conditionalFormatting>
  <conditionalFormatting sqref="W222:W241">
    <cfRule type="containsText" dxfId="3999" priority="2162" operator="containsText" text="L">
      <formula>NOT(ISERROR(SEARCH("L",W222)))</formula>
    </cfRule>
    <cfRule type="containsText" dxfId="3998" priority="2163" operator="containsText" text="A">
      <formula>NOT(ISERROR(SEARCH("A",W222)))</formula>
    </cfRule>
    <cfRule type="containsText" dxfId="3997" priority="2164" operator="containsText" text="P">
      <formula>NOT(ISERROR(SEARCH("P",W222)))</formula>
    </cfRule>
  </conditionalFormatting>
  <conditionalFormatting sqref="Y221:Y241">
    <cfRule type="containsText" dxfId="3996" priority="2159" operator="containsText" text="L">
      <formula>NOT(ISERROR(SEARCH("L",Y221)))</formula>
    </cfRule>
    <cfRule type="containsText" dxfId="3995" priority="2160" operator="containsText" text="A">
      <formula>NOT(ISERROR(SEARCH("A",Y221)))</formula>
    </cfRule>
    <cfRule type="containsText" dxfId="3994" priority="2161" operator="containsText" text="P">
      <formula>NOT(ISERROR(SEARCH("P",Y221)))</formula>
    </cfRule>
  </conditionalFormatting>
  <conditionalFormatting sqref="AB221:AB241">
    <cfRule type="containsText" dxfId="3993" priority="2156" operator="containsText" text="L">
      <formula>NOT(ISERROR(SEARCH("L",AB221)))</formula>
    </cfRule>
    <cfRule type="containsText" dxfId="3992" priority="2157" operator="containsText" text="A">
      <formula>NOT(ISERROR(SEARCH("A",AB221)))</formula>
    </cfRule>
    <cfRule type="containsText" dxfId="3991" priority="2158" operator="containsText" text="P">
      <formula>NOT(ISERROR(SEARCH("P",AB221)))</formula>
    </cfRule>
  </conditionalFormatting>
  <conditionalFormatting sqref="W244 W75:W82">
    <cfRule type="containsText" dxfId="3990" priority="2153" operator="containsText" text="L">
      <formula>NOT(ISERROR(SEARCH("L",W75)))</formula>
    </cfRule>
    <cfRule type="containsText" dxfId="3989" priority="2154" operator="containsText" text="A">
      <formula>NOT(ISERROR(SEARCH("A",W75)))</formula>
    </cfRule>
    <cfRule type="containsText" dxfId="3988" priority="2155" operator="containsText" text="P">
      <formula>NOT(ISERROR(SEARCH("P",W75)))</formula>
    </cfRule>
  </conditionalFormatting>
  <conditionalFormatting sqref="Y244 Y75:Y82">
    <cfRule type="containsText" dxfId="3987" priority="2150" operator="containsText" text="L">
      <formula>NOT(ISERROR(SEARCH("L",Y75)))</formula>
    </cfRule>
    <cfRule type="containsText" dxfId="3986" priority="2151" operator="containsText" text="A">
      <formula>NOT(ISERROR(SEARCH("A",Y75)))</formula>
    </cfRule>
    <cfRule type="containsText" dxfId="3985" priority="2152" operator="containsText" text="P">
      <formula>NOT(ISERROR(SEARCH("P",Y75)))</formula>
    </cfRule>
  </conditionalFormatting>
  <conditionalFormatting sqref="AB75:AB82">
    <cfRule type="containsText" dxfId="3984" priority="2144" operator="containsText" text="L">
      <formula>NOT(ISERROR(SEARCH("L",AB75)))</formula>
    </cfRule>
    <cfRule type="containsText" dxfId="3983" priority="2145" operator="containsText" text="A">
      <formula>NOT(ISERROR(SEARCH("A",AB75)))</formula>
    </cfRule>
    <cfRule type="containsText" dxfId="3982" priority="2146" operator="containsText" text="P">
      <formula>NOT(ISERROR(SEARCH("P",AB75)))</formula>
    </cfRule>
  </conditionalFormatting>
  <conditionalFormatting sqref="W1130:W1141">
    <cfRule type="containsText" dxfId="3981" priority="2141" operator="containsText" text="L">
      <formula>NOT(ISERROR(SEARCH("L",W1130)))</formula>
    </cfRule>
    <cfRule type="containsText" dxfId="3980" priority="2142" operator="containsText" text="A">
      <formula>NOT(ISERROR(SEARCH("A",W1130)))</formula>
    </cfRule>
    <cfRule type="containsText" dxfId="3979" priority="2143" operator="containsText" text="P">
      <formula>NOT(ISERROR(SEARCH("P",W1130)))</formula>
    </cfRule>
  </conditionalFormatting>
  <conditionalFormatting sqref="AB1131:AB1141">
    <cfRule type="containsText" dxfId="3978" priority="2138" operator="containsText" text="L">
      <formula>NOT(ISERROR(SEARCH("L",AB1131)))</formula>
    </cfRule>
    <cfRule type="containsText" dxfId="3977" priority="2139" operator="containsText" text="A">
      <formula>NOT(ISERROR(SEARCH("A",AB1131)))</formula>
    </cfRule>
    <cfRule type="containsText" dxfId="3976" priority="2140" operator="containsText" text="P">
      <formula>NOT(ISERROR(SEARCH("P",AB1131)))</formula>
    </cfRule>
  </conditionalFormatting>
  <conditionalFormatting sqref="W963:W978">
    <cfRule type="containsText" dxfId="3975" priority="2135" operator="containsText" text="L">
      <formula>NOT(ISERROR(SEARCH("L",W963)))</formula>
    </cfRule>
    <cfRule type="containsText" dxfId="3974" priority="2136" operator="containsText" text="A">
      <formula>NOT(ISERROR(SEARCH("A",W963)))</formula>
    </cfRule>
    <cfRule type="containsText" dxfId="3973" priority="2137" operator="containsText" text="P">
      <formula>NOT(ISERROR(SEARCH("P",W963)))</formula>
    </cfRule>
  </conditionalFormatting>
  <conditionalFormatting sqref="Y962:Y978">
    <cfRule type="containsText" dxfId="3972" priority="2132" operator="containsText" text="L">
      <formula>NOT(ISERROR(SEARCH("L",Y962)))</formula>
    </cfRule>
    <cfRule type="containsText" dxfId="3971" priority="2133" operator="containsText" text="A">
      <formula>NOT(ISERROR(SEARCH("A",Y962)))</formula>
    </cfRule>
    <cfRule type="containsText" dxfId="3970" priority="2134" operator="containsText" text="P">
      <formula>NOT(ISERROR(SEARCH("P",Y962)))</formula>
    </cfRule>
  </conditionalFormatting>
  <conditionalFormatting sqref="AB962:AB978">
    <cfRule type="containsText" dxfId="3969" priority="2129" operator="containsText" text="L">
      <formula>NOT(ISERROR(SEARCH("L",AB962)))</formula>
    </cfRule>
    <cfRule type="containsText" dxfId="3968" priority="2130" operator="containsText" text="A">
      <formula>NOT(ISERROR(SEARCH("A",AB962)))</formula>
    </cfRule>
    <cfRule type="containsText" dxfId="3967" priority="2131" operator="containsText" text="P">
      <formula>NOT(ISERROR(SEARCH("P",AB962)))</formula>
    </cfRule>
  </conditionalFormatting>
  <conditionalFormatting sqref="W691:W698">
    <cfRule type="containsText" dxfId="3966" priority="2126" operator="containsText" text="L">
      <formula>NOT(ISERROR(SEARCH("L",W691)))</formula>
    </cfRule>
    <cfRule type="containsText" dxfId="3965" priority="2127" operator="containsText" text="A">
      <formula>NOT(ISERROR(SEARCH("A",W691)))</formula>
    </cfRule>
    <cfRule type="containsText" dxfId="3964" priority="2128" operator="containsText" text="P">
      <formula>NOT(ISERROR(SEARCH("P",W691)))</formula>
    </cfRule>
  </conditionalFormatting>
  <conditionalFormatting sqref="Y690">
    <cfRule type="containsText" dxfId="3963" priority="2123" operator="containsText" text="L">
      <formula>NOT(ISERROR(SEARCH("L",Y690)))</formula>
    </cfRule>
    <cfRule type="containsText" dxfId="3962" priority="2124" operator="containsText" text="A">
      <formula>NOT(ISERROR(SEARCH("A",Y690)))</formula>
    </cfRule>
    <cfRule type="containsText" dxfId="3961" priority="2125" operator="containsText" text="P">
      <formula>NOT(ISERROR(SEARCH("P",Y690)))</formula>
    </cfRule>
  </conditionalFormatting>
  <conditionalFormatting sqref="Y691:Y698">
    <cfRule type="containsText" dxfId="3960" priority="2120" operator="containsText" text="L">
      <formula>NOT(ISERROR(SEARCH("L",Y691)))</formula>
    </cfRule>
    <cfRule type="containsText" dxfId="3959" priority="2121" operator="containsText" text="A">
      <formula>NOT(ISERROR(SEARCH("A",Y691)))</formula>
    </cfRule>
    <cfRule type="containsText" dxfId="3958" priority="2122" operator="containsText" text="P">
      <formula>NOT(ISERROR(SEARCH("P",Y691)))</formula>
    </cfRule>
  </conditionalFormatting>
  <conditionalFormatting sqref="AB690">
    <cfRule type="containsText" dxfId="3957" priority="2117" operator="containsText" text="L">
      <formula>NOT(ISERROR(SEARCH("L",AB690)))</formula>
    </cfRule>
    <cfRule type="containsText" dxfId="3956" priority="2118" operator="containsText" text="A">
      <formula>NOT(ISERROR(SEARCH("A",AB690)))</formula>
    </cfRule>
    <cfRule type="containsText" dxfId="3955" priority="2119" operator="containsText" text="P">
      <formula>NOT(ISERROR(SEARCH("P",AB690)))</formula>
    </cfRule>
  </conditionalFormatting>
  <conditionalFormatting sqref="AB691:AB698">
    <cfRule type="containsText" dxfId="3954" priority="2114" operator="containsText" text="L">
      <formula>NOT(ISERROR(SEARCH("L",AB691)))</formula>
    </cfRule>
    <cfRule type="containsText" dxfId="3953" priority="2115" operator="containsText" text="A">
      <formula>NOT(ISERROR(SEARCH("A",AB691)))</formula>
    </cfRule>
    <cfRule type="containsText" dxfId="3952" priority="2116" operator="containsText" text="P">
      <formula>NOT(ISERROR(SEARCH("P",AB691)))</formula>
    </cfRule>
  </conditionalFormatting>
  <conditionalFormatting sqref="W944:W961">
    <cfRule type="containsText" dxfId="3951" priority="2102" operator="containsText" text="L">
      <formula>NOT(ISERROR(SEARCH("L",W944)))</formula>
    </cfRule>
    <cfRule type="containsText" dxfId="3950" priority="2103" operator="containsText" text="A">
      <formula>NOT(ISERROR(SEARCH("A",W944)))</formula>
    </cfRule>
    <cfRule type="containsText" dxfId="3949" priority="2104" operator="containsText" text="P">
      <formula>NOT(ISERROR(SEARCH("P",W944)))</formula>
    </cfRule>
  </conditionalFormatting>
  <conditionalFormatting sqref="Y944:Y961">
    <cfRule type="containsText" dxfId="3948" priority="2099" operator="containsText" text="L">
      <formula>NOT(ISERROR(SEARCH("L",Y944)))</formula>
    </cfRule>
    <cfRule type="containsText" dxfId="3947" priority="2100" operator="containsText" text="A">
      <formula>NOT(ISERROR(SEARCH("A",Y944)))</formula>
    </cfRule>
    <cfRule type="containsText" dxfId="3946" priority="2101" operator="containsText" text="P">
      <formula>NOT(ISERROR(SEARCH("P",Y944)))</formula>
    </cfRule>
  </conditionalFormatting>
  <conditionalFormatting sqref="AB944:AB961">
    <cfRule type="containsText" dxfId="3945" priority="2096" operator="containsText" text="L">
      <formula>NOT(ISERROR(SEARCH("L",AB944)))</formula>
    </cfRule>
    <cfRule type="containsText" dxfId="3944" priority="2097" operator="containsText" text="A">
      <formula>NOT(ISERROR(SEARCH("A",AB944)))</formula>
    </cfRule>
    <cfRule type="containsText" dxfId="3943" priority="2098" operator="containsText" text="P">
      <formula>NOT(ISERROR(SEARCH("P",AB944)))</formula>
    </cfRule>
  </conditionalFormatting>
  <conditionalFormatting sqref="W1323">
    <cfRule type="containsText" dxfId="3942" priority="2093" operator="containsText" text="L">
      <formula>NOT(ISERROR(SEARCH("L",W1323)))</formula>
    </cfRule>
    <cfRule type="containsText" dxfId="3941" priority="2094" operator="containsText" text="A">
      <formula>NOT(ISERROR(SEARCH("A",W1323)))</formula>
    </cfRule>
    <cfRule type="containsText" dxfId="3940" priority="2095" operator="containsText" text="P">
      <formula>NOT(ISERROR(SEARCH("P",W1323)))</formula>
    </cfRule>
  </conditionalFormatting>
  <conditionalFormatting sqref="Y15">
    <cfRule type="containsText" dxfId="3939" priority="2090" operator="containsText" text="L">
      <formula>NOT(ISERROR(SEARCH("L",Y15)))</formula>
    </cfRule>
    <cfRule type="containsText" dxfId="3938" priority="2091" operator="containsText" text="A">
      <formula>NOT(ISERROR(SEARCH("A",Y15)))</formula>
    </cfRule>
    <cfRule type="containsText" dxfId="3937" priority="2092" operator="containsText" text="P">
      <formula>NOT(ISERROR(SEARCH("P",Y15)))</formula>
    </cfRule>
  </conditionalFormatting>
  <conditionalFormatting sqref="W90:W102 W83:W88">
    <cfRule type="containsText" dxfId="3936" priority="2087" operator="containsText" text="L">
      <formula>NOT(ISERROR(SEARCH("L",W83)))</formula>
    </cfRule>
    <cfRule type="containsText" dxfId="3935" priority="2088" operator="containsText" text="A">
      <formula>NOT(ISERROR(SEARCH("A",W83)))</formula>
    </cfRule>
    <cfRule type="containsText" dxfId="3934" priority="2089" operator="containsText" text="P">
      <formula>NOT(ISERROR(SEARCH("P",W83)))</formula>
    </cfRule>
  </conditionalFormatting>
  <conditionalFormatting sqref="W833:W840">
    <cfRule type="containsText" dxfId="3933" priority="2084" operator="containsText" text="L">
      <formula>NOT(ISERROR(SEARCH("L",W833)))</formula>
    </cfRule>
    <cfRule type="containsText" dxfId="3932" priority="2085" operator="containsText" text="A">
      <formula>NOT(ISERROR(SEARCH("A",W833)))</formula>
    </cfRule>
    <cfRule type="containsText" dxfId="3931" priority="2086" operator="containsText" text="P">
      <formula>NOT(ISERROR(SEARCH("P",W833)))</formula>
    </cfRule>
  </conditionalFormatting>
  <conditionalFormatting sqref="W1325 W892:W903">
    <cfRule type="containsText" dxfId="3930" priority="2081" operator="containsText" text="L">
      <formula>NOT(ISERROR(SEARCH("L",W892)))</formula>
    </cfRule>
    <cfRule type="containsText" dxfId="3929" priority="2082" operator="containsText" text="A">
      <formula>NOT(ISERROR(SEARCH("A",W892)))</formula>
    </cfRule>
    <cfRule type="containsText" dxfId="3928" priority="2083" operator="containsText" text="P">
      <formula>NOT(ISERROR(SEARCH("P",W892)))</formula>
    </cfRule>
  </conditionalFormatting>
  <conditionalFormatting sqref="W1322 W564:W576">
    <cfRule type="containsText" dxfId="3927" priority="2078" operator="containsText" text="L">
      <formula>NOT(ISERROR(SEARCH("L",W564)))</formula>
    </cfRule>
    <cfRule type="containsText" dxfId="3926" priority="2079" operator="containsText" text="A">
      <formula>NOT(ISERROR(SEARCH("A",W564)))</formula>
    </cfRule>
    <cfRule type="containsText" dxfId="3925" priority="2080" operator="containsText" text="P">
      <formula>NOT(ISERROR(SEARCH("P",W564)))</formula>
    </cfRule>
  </conditionalFormatting>
  <conditionalFormatting sqref="W1324 W314:W333">
    <cfRule type="containsText" dxfId="3924" priority="2075" operator="containsText" text="L">
      <formula>NOT(ISERROR(SEARCH("L",W314)))</formula>
    </cfRule>
    <cfRule type="containsText" dxfId="3923" priority="2076" operator="containsText" text="A">
      <formula>NOT(ISERROR(SEARCH("A",W314)))</formula>
    </cfRule>
    <cfRule type="containsText" dxfId="3922" priority="2077" operator="containsText" text="P">
      <formula>NOT(ISERROR(SEARCH("P",W314)))</formula>
    </cfRule>
  </conditionalFormatting>
  <conditionalFormatting sqref="AC660:AC673">
    <cfRule type="containsText" dxfId="3921" priority="2072" operator="containsText" text="L">
      <formula>NOT(ISERROR(SEARCH("L",AC660)))</formula>
    </cfRule>
    <cfRule type="containsText" dxfId="3920" priority="2073" operator="containsText" text="A">
      <formula>NOT(ISERROR(SEARCH("A",AC660)))</formula>
    </cfRule>
    <cfRule type="containsText" dxfId="3919" priority="2074" operator="containsText" text="P">
      <formula>NOT(ISERROR(SEARCH("P",AC660)))</formula>
    </cfRule>
  </conditionalFormatting>
  <conditionalFormatting sqref="W1162:W1166">
    <cfRule type="containsText" dxfId="3918" priority="2069" operator="containsText" text="L">
      <formula>NOT(ISERROR(SEARCH("L",W1162)))</formula>
    </cfRule>
    <cfRule type="containsText" dxfId="3917" priority="2070" operator="containsText" text="A">
      <formula>NOT(ISERROR(SEARCH("A",W1162)))</formula>
    </cfRule>
    <cfRule type="containsText" dxfId="3916" priority="2071" operator="containsText" text="P">
      <formula>NOT(ISERROR(SEARCH("P",W1162)))</formula>
    </cfRule>
  </conditionalFormatting>
  <conditionalFormatting sqref="W385:W400">
    <cfRule type="containsText" dxfId="3915" priority="2066" operator="containsText" text="L">
      <formula>NOT(ISERROR(SEARCH("L",W385)))</formula>
    </cfRule>
    <cfRule type="containsText" dxfId="3914" priority="2067" operator="containsText" text="A">
      <formula>NOT(ISERROR(SEARCH("A",W385)))</formula>
    </cfRule>
    <cfRule type="containsText" dxfId="3913" priority="2068" operator="containsText" text="P">
      <formula>NOT(ISERROR(SEARCH("P",W385)))</formula>
    </cfRule>
  </conditionalFormatting>
  <conditionalFormatting sqref="AA386:AA400">
    <cfRule type="containsText" dxfId="3912" priority="2063" operator="containsText" text="L">
      <formula>NOT(ISERROR(SEARCH("L",AA386)))</formula>
    </cfRule>
    <cfRule type="containsText" dxfId="3911" priority="2064" operator="containsText" text="A">
      <formula>NOT(ISERROR(SEARCH("A",AA386)))</formula>
    </cfRule>
    <cfRule type="containsText" dxfId="3910" priority="2065" operator="containsText" text="P">
      <formula>NOT(ISERROR(SEARCH("P",AA386)))</formula>
    </cfRule>
  </conditionalFormatting>
  <conditionalFormatting sqref="AB1162:AB1166 AB385:AB400">
    <cfRule type="containsText" dxfId="3909" priority="2060" operator="containsText" text="L">
      <formula>NOT(ISERROR(SEARCH("L",AB385)))</formula>
    </cfRule>
    <cfRule type="containsText" dxfId="3908" priority="2061" operator="containsText" text="A">
      <formula>NOT(ISERROR(SEARCH("A",AB385)))</formula>
    </cfRule>
    <cfRule type="containsText" dxfId="3907" priority="2062" operator="containsText" text="P">
      <formula>NOT(ISERROR(SEARCH("P",AB385)))</formula>
    </cfRule>
  </conditionalFormatting>
  <conditionalFormatting sqref="W1124:W1125">
    <cfRule type="containsText" dxfId="3906" priority="2057" operator="containsText" text="L">
      <formula>NOT(ISERROR(SEARCH("L",W1124)))</formula>
    </cfRule>
    <cfRule type="containsText" dxfId="3905" priority="2058" operator="containsText" text="A">
      <formula>NOT(ISERROR(SEARCH("A",W1124)))</formula>
    </cfRule>
    <cfRule type="containsText" dxfId="3904" priority="2059" operator="containsText" text="P">
      <formula>NOT(ISERROR(SEARCH("P",W1124)))</formula>
    </cfRule>
  </conditionalFormatting>
  <conditionalFormatting sqref="W753:W762">
    <cfRule type="containsText" dxfId="3903" priority="2048" operator="containsText" text="L">
      <formula>NOT(ISERROR(SEARCH("L",W753)))</formula>
    </cfRule>
    <cfRule type="containsText" dxfId="3902" priority="2049" operator="containsText" text="A">
      <formula>NOT(ISERROR(SEARCH("A",W753)))</formula>
    </cfRule>
    <cfRule type="containsText" dxfId="3901" priority="2050" operator="containsText" text="P">
      <formula>NOT(ISERROR(SEARCH("P",W753)))</formula>
    </cfRule>
  </conditionalFormatting>
  <conditionalFormatting sqref="W1257:W1262">
    <cfRule type="containsText" dxfId="3900" priority="2045" operator="containsText" text="L">
      <formula>NOT(ISERROR(SEARCH("L",W1257)))</formula>
    </cfRule>
    <cfRule type="containsText" dxfId="3899" priority="2046" operator="containsText" text="A">
      <formula>NOT(ISERROR(SEARCH("A",W1257)))</formula>
    </cfRule>
    <cfRule type="containsText" dxfId="3898" priority="2047" operator="containsText" text="P">
      <formula>NOT(ISERROR(SEARCH("P",W1257)))</formula>
    </cfRule>
  </conditionalFormatting>
  <conditionalFormatting sqref="W179:W198">
    <cfRule type="containsText" dxfId="3897" priority="2042" operator="containsText" text="L">
      <formula>NOT(ISERROR(SEARCH("L",W179)))</formula>
    </cfRule>
    <cfRule type="containsText" dxfId="3896" priority="2043" operator="containsText" text="A">
      <formula>NOT(ISERROR(SEARCH("A",W179)))</formula>
    </cfRule>
    <cfRule type="containsText" dxfId="3895" priority="2044" operator="containsText" text="P">
      <formula>NOT(ISERROR(SEARCH("P",W179)))</formula>
    </cfRule>
  </conditionalFormatting>
  <conditionalFormatting sqref="AB179:AB198">
    <cfRule type="containsText" dxfId="3894" priority="2039" operator="containsText" text="L">
      <formula>NOT(ISERROR(SEARCH("L",AB179)))</formula>
    </cfRule>
    <cfRule type="containsText" dxfId="3893" priority="2040" operator="containsText" text="A">
      <formula>NOT(ISERROR(SEARCH("A",AB179)))</formula>
    </cfRule>
    <cfRule type="containsText" dxfId="3892" priority="2041" operator="containsText" text="P">
      <formula>NOT(ISERROR(SEARCH("P",AB179)))</formula>
    </cfRule>
  </conditionalFormatting>
  <conditionalFormatting sqref="AB1034:AB1039">
    <cfRule type="containsText" dxfId="3891" priority="2036" operator="containsText" text="L">
      <formula>NOT(ISERROR(SEARCH("L",AB1034)))</formula>
    </cfRule>
    <cfRule type="containsText" dxfId="3890" priority="2037" operator="containsText" text="A">
      <formula>NOT(ISERROR(SEARCH("A",AB1034)))</formula>
    </cfRule>
    <cfRule type="containsText" dxfId="3889" priority="2038" operator="containsText" text="P">
      <formula>NOT(ISERROR(SEARCH("P",AB1034)))</formula>
    </cfRule>
  </conditionalFormatting>
  <conditionalFormatting sqref="W199:W220">
    <cfRule type="containsText" dxfId="3888" priority="2033" operator="containsText" text="L">
      <formula>NOT(ISERROR(SEARCH("L",W199)))</formula>
    </cfRule>
    <cfRule type="containsText" dxfId="3887" priority="2034" operator="containsText" text="A">
      <formula>NOT(ISERROR(SEARCH("A",W199)))</formula>
    </cfRule>
    <cfRule type="containsText" dxfId="3886" priority="2035" operator="containsText" text="P">
      <formula>NOT(ISERROR(SEARCH("P",W199)))</formula>
    </cfRule>
  </conditionalFormatting>
  <conditionalFormatting sqref="AB199:AB220">
    <cfRule type="containsText" dxfId="3885" priority="2030" operator="containsText" text="L">
      <formula>NOT(ISERROR(SEARCH("L",AB199)))</formula>
    </cfRule>
    <cfRule type="containsText" dxfId="3884" priority="2031" operator="containsText" text="A">
      <formula>NOT(ISERROR(SEARCH("A",AB199)))</formula>
    </cfRule>
    <cfRule type="containsText" dxfId="3883" priority="2032" operator="containsText" text="P">
      <formula>NOT(ISERROR(SEARCH("P",AB199)))</formula>
    </cfRule>
  </conditionalFormatting>
  <conditionalFormatting sqref="W1127:W1128">
    <cfRule type="containsText" dxfId="3882" priority="2027" operator="containsText" text="L">
      <formula>NOT(ISERROR(SEARCH("L",W1127)))</formula>
    </cfRule>
    <cfRule type="containsText" dxfId="3881" priority="2028" operator="containsText" text="A">
      <formula>NOT(ISERROR(SEARCH("A",W1127)))</formula>
    </cfRule>
    <cfRule type="containsText" dxfId="3880" priority="2029" operator="containsText" text="P">
      <formula>NOT(ISERROR(SEARCH("P",W1127)))</formula>
    </cfRule>
  </conditionalFormatting>
  <conditionalFormatting sqref="W1129">
    <cfRule type="containsText" dxfId="3879" priority="2024" operator="containsText" text="L">
      <formula>NOT(ISERROR(SEARCH("L",W1129)))</formula>
    </cfRule>
    <cfRule type="containsText" dxfId="3878" priority="2025" operator="containsText" text="A">
      <formula>NOT(ISERROR(SEARCH("A",W1129)))</formula>
    </cfRule>
    <cfRule type="containsText" dxfId="3877" priority="2026" operator="containsText" text="P">
      <formula>NOT(ISERROR(SEARCH("P",W1129)))</formula>
    </cfRule>
  </conditionalFormatting>
  <conditionalFormatting sqref="AB1127:AB1128">
    <cfRule type="containsText" dxfId="3876" priority="2021" operator="containsText" text="L">
      <formula>NOT(ISERROR(SEARCH("L",AB1127)))</formula>
    </cfRule>
    <cfRule type="containsText" dxfId="3875" priority="2022" operator="containsText" text="A">
      <formula>NOT(ISERROR(SEARCH("A",AB1127)))</formula>
    </cfRule>
    <cfRule type="containsText" dxfId="3874" priority="2023" operator="containsText" text="P">
      <formula>NOT(ISERROR(SEARCH("P",AB1127)))</formula>
    </cfRule>
  </conditionalFormatting>
  <conditionalFormatting sqref="W401:W417">
    <cfRule type="containsText" dxfId="3873" priority="2018" operator="containsText" text="L">
      <formula>NOT(ISERROR(SEARCH("L",W401)))</formula>
    </cfRule>
    <cfRule type="containsText" dxfId="3872" priority="2019" operator="containsText" text="A">
      <formula>NOT(ISERROR(SEARCH("A",W401)))</formula>
    </cfRule>
    <cfRule type="containsText" dxfId="3871" priority="2020" operator="containsText" text="P">
      <formula>NOT(ISERROR(SEARCH("P",W401)))</formula>
    </cfRule>
  </conditionalFormatting>
  <conditionalFormatting sqref="AB401:AB417">
    <cfRule type="containsText" dxfId="3870" priority="2015" operator="containsText" text="L">
      <formula>NOT(ISERROR(SEARCH("L",AB401)))</formula>
    </cfRule>
    <cfRule type="containsText" dxfId="3869" priority="2016" operator="containsText" text="A">
      <formula>NOT(ISERROR(SEARCH("A",AB401)))</formula>
    </cfRule>
    <cfRule type="containsText" dxfId="3868" priority="2017" operator="containsText" text="P">
      <formula>NOT(ISERROR(SEARCH("P",AB401)))</formula>
    </cfRule>
  </conditionalFormatting>
  <conditionalFormatting sqref="W1121:W1123">
    <cfRule type="containsText" dxfId="3867" priority="2012" operator="containsText" text="L">
      <formula>NOT(ISERROR(SEARCH("L",W1121)))</formula>
    </cfRule>
    <cfRule type="containsText" dxfId="3866" priority="2013" operator="containsText" text="A">
      <formula>NOT(ISERROR(SEARCH("A",W1121)))</formula>
    </cfRule>
    <cfRule type="containsText" dxfId="3865" priority="2014" operator="containsText" text="P">
      <formula>NOT(ISERROR(SEARCH("P",W1121)))</formula>
    </cfRule>
  </conditionalFormatting>
  <conditionalFormatting sqref="W1263:W1272">
    <cfRule type="containsText" dxfId="3864" priority="2009" operator="containsText" text="L">
      <formula>NOT(ISERROR(SEARCH("L",W1263)))</formula>
    </cfRule>
    <cfRule type="containsText" dxfId="3863" priority="2010" operator="containsText" text="A">
      <formula>NOT(ISERROR(SEARCH("A",W1263)))</formula>
    </cfRule>
    <cfRule type="containsText" dxfId="3862" priority="2011" operator="containsText" text="P">
      <formula>NOT(ISERROR(SEARCH("P",W1263)))</formula>
    </cfRule>
  </conditionalFormatting>
  <conditionalFormatting sqref="AB1263:AB1272">
    <cfRule type="containsText" dxfId="3861" priority="2006" operator="containsText" text="L">
      <formula>NOT(ISERROR(SEARCH("L",AB1263)))</formula>
    </cfRule>
    <cfRule type="containsText" dxfId="3860" priority="2007" operator="containsText" text="A">
      <formula>NOT(ISERROR(SEARCH("A",AB1263)))</formula>
    </cfRule>
    <cfRule type="containsText" dxfId="3859" priority="2008" operator="containsText" text="P">
      <formula>NOT(ISERROR(SEARCH("P",AB1263)))</formula>
    </cfRule>
  </conditionalFormatting>
  <conditionalFormatting sqref="AC344:AC354 AC334:AC342 AC251">
    <cfRule type="containsText" dxfId="3858" priority="2003" operator="containsText" text="L">
      <formula>NOT(ISERROR(SEARCH("L",AC251)))</formula>
    </cfRule>
    <cfRule type="containsText" dxfId="3857" priority="2004" operator="containsText" text="A">
      <formula>NOT(ISERROR(SEARCH("A",AC251)))</formula>
    </cfRule>
    <cfRule type="containsText" dxfId="3856" priority="2005" operator="containsText" text="P">
      <formula>NOT(ISERROR(SEARCH("P",AC251)))</formula>
    </cfRule>
  </conditionalFormatting>
  <conditionalFormatting sqref="AC1327 AC1299 AC1294 AC1292 AC253 AC141 AC134:AC137 AC123:AC132">
    <cfRule type="containsText" dxfId="3855" priority="2000" operator="containsText" text="L">
      <formula>NOT(ISERROR(SEARCH("L",AC123)))</formula>
    </cfRule>
    <cfRule type="containsText" dxfId="3854" priority="2001" operator="containsText" text="A">
      <formula>NOT(ISERROR(SEARCH("A",AC123)))</formula>
    </cfRule>
    <cfRule type="containsText" dxfId="3853" priority="2002" operator="containsText" text="P">
      <formula>NOT(ISERROR(SEARCH("P",AC123)))</formula>
    </cfRule>
  </conditionalFormatting>
  <conditionalFormatting sqref="AC618:AC628">
    <cfRule type="containsText" dxfId="3852" priority="1997" operator="containsText" text="L">
      <formula>NOT(ISERROR(SEARCH("L",AC618)))</formula>
    </cfRule>
    <cfRule type="containsText" dxfId="3851" priority="1998" operator="containsText" text="A">
      <formula>NOT(ISERROR(SEARCH("A",AC618)))</formula>
    </cfRule>
    <cfRule type="containsText" dxfId="3850" priority="1999" operator="containsText" text="P">
      <formula>NOT(ISERROR(SEARCH("P",AC618)))</formula>
    </cfRule>
  </conditionalFormatting>
  <conditionalFormatting sqref="AC1027 AC933:AC943">
    <cfRule type="containsText" dxfId="3849" priority="1994" operator="containsText" text="L">
      <formula>NOT(ISERROR(SEARCH("L",AC933)))</formula>
    </cfRule>
    <cfRule type="containsText" dxfId="3848" priority="1995" operator="containsText" text="A">
      <formula>NOT(ISERROR(SEARCH("A",AC933)))</formula>
    </cfRule>
    <cfRule type="containsText" dxfId="3847" priority="1996" operator="containsText" text="P">
      <formula>NOT(ISERROR(SEARCH("P",AC933)))</formula>
    </cfRule>
  </conditionalFormatting>
  <conditionalFormatting sqref="AC1027 AC933:AC943">
    <cfRule type="containsText" dxfId="3846" priority="1991" operator="containsText" text="L">
      <formula>NOT(ISERROR(SEARCH("L",AC933)))</formula>
    </cfRule>
    <cfRule type="containsText" dxfId="3845" priority="1992" operator="containsText" text="A">
      <formula>NOT(ISERROR(SEARCH("A",AC933)))</formula>
    </cfRule>
    <cfRule type="containsText" dxfId="3844" priority="1993" operator="containsText" text="P">
      <formula>NOT(ISERROR(SEARCH("P",AC933)))</formula>
    </cfRule>
  </conditionalFormatting>
  <conditionalFormatting sqref="AC435:AC448">
    <cfRule type="containsText" dxfId="3843" priority="1988" operator="containsText" text="L">
      <formula>NOT(ISERROR(SEARCH("L",AC435)))</formula>
    </cfRule>
    <cfRule type="containsText" dxfId="3842" priority="1989" operator="containsText" text="A">
      <formula>NOT(ISERROR(SEARCH("A",AC435)))</formula>
    </cfRule>
    <cfRule type="containsText" dxfId="3841" priority="1990" operator="containsText" text="P">
      <formula>NOT(ISERROR(SEARCH("P",AC435)))</formula>
    </cfRule>
  </conditionalFormatting>
  <conditionalFormatting sqref="AC343 AC254:AC257 AC252 AC245:AC250 AC242:AC243">
    <cfRule type="containsText" dxfId="3840" priority="1985" operator="containsText" text="L">
      <formula>NOT(ISERROR(SEARCH("L",AC242)))</formula>
    </cfRule>
    <cfRule type="containsText" dxfId="3839" priority="1986" operator="containsText" text="A">
      <formula>NOT(ISERROR(SEARCH("A",AC242)))</formula>
    </cfRule>
    <cfRule type="containsText" dxfId="3838" priority="1987" operator="containsText" text="P">
      <formula>NOT(ISERROR(SEARCH("P",AC242)))</formula>
    </cfRule>
  </conditionalFormatting>
  <conditionalFormatting sqref="AC815:AC824">
    <cfRule type="containsText" dxfId="3837" priority="1982" operator="containsText" text="L">
      <formula>NOT(ISERROR(SEARCH("L",AC815)))</formula>
    </cfRule>
    <cfRule type="containsText" dxfId="3836" priority="1983" operator="containsText" text="A">
      <formula>NOT(ISERROR(SEARCH("A",AC815)))</formula>
    </cfRule>
    <cfRule type="containsText" dxfId="3835" priority="1984" operator="containsText" text="P">
      <formula>NOT(ISERROR(SEARCH("P",AC815)))</formula>
    </cfRule>
  </conditionalFormatting>
  <conditionalFormatting sqref="AC1075:AC1087">
    <cfRule type="containsText" dxfId="3834" priority="1979" operator="containsText" text="L">
      <formula>NOT(ISERROR(SEARCH("L",AC1075)))</formula>
    </cfRule>
    <cfRule type="containsText" dxfId="3833" priority="1980" operator="containsText" text="A">
      <formula>NOT(ISERROR(SEARCH("A",AC1075)))</formula>
    </cfRule>
    <cfRule type="containsText" dxfId="3832" priority="1981" operator="containsText" text="P">
      <formula>NOT(ISERROR(SEARCH("P",AC1075)))</formula>
    </cfRule>
  </conditionalFormatting>
  <conditionalFormatting sqref="AC1273:AC1284 AC1025">
    <cfRule type="containsText" dxfId="3831" priority="1976" operator="containsText" text="L">
      <formula>NOT(ISERROR(SEARCH("L",AC1025)))</formula>
    </cfRule>
    <cfRule type="containsText" dxfId="3830" priority="1977" operator="containsText" text="A">
      <formula>NOT(ISERROR(SEARCH("A",AC1025)))</formula>
    </cfRule>
    <cfRule type="containsText" dxfId="3829" priority="1978" operator="containsText" text="P">
      <formula>NOT(ISERROR(SEARCH("P",AC1025)))</formula>
    </cfRule>
  </conditionalFormatting>
  <conditionalFormatting sqref="AC474:AC486">
    <cfRule type="containsText" dxfId="3828" priority="1970" operator="containsText" text="L">
      <formula>NOT(ISERROR(SEARCH("L",AC474)))</formula>
    </cfRule>
    <cfRule type="containsText" dxfId="3827" priority="1971" operator="containsText" text="A">
      <formula>NOT(ISERROR(SEARCH("A",AC474)))</formula>
    </cfRule>
    <cfRule type="containsText" dxfId="3826" priority="1972" operator="containsText" text="P">
      <formula>NOT(ISERROR(SEARCH("P",AC474)))</formula>
    </cfRule>
  </conditionalFormatting>
  <conditionalFormatting sqref="AC418:AC434">
    <cfRule type="containsText" dxfId="3825" priority="1967" operator="containsText" text="L">
      <formula>NOT(ISERROR(SEARCH("L",AC418)))</formula>
    </cfRule>
    <cfRule type="containsText" dxfId="3824" priority="1968" operator="containsText" text="A">
      <formula>NOT(ISERROR(SEARCH("A",AC418)))</formula>
    </cfRule>
    <cfRule type="containsText" dxfId="3823" priority="1969" operator="containsText" text="P">
      <formula>NOT(ISERROR(SEARCH("P",AC418)))</formula>
    </cfRule>
  </conditionalFormatting>
  <conditionalFormatting sqref="AC103:AC122">
    <cfRule type="containsText" dxfId="3822" priority="1964" operator="containsText" text="L">
      <formula>NOT(ISERROR(SEARCH("L",AC103)))</formula>
    </cfRule>
    <cfRule type="containsText" dxfId="3821" priority="1965" operator="containsText" text="A">
      <formula>NOT(ISERROR(SEARCH("A",AC103)))</formula>
    </cfRule>
    <cfRule type="containsText" dxfId="3820" priority="1966" operator="containsText" text="P">
      <formula>NOT(ISERROR(SEARCH("P",AC103)))</formula>
    </cfRule>
  </conditionalFormatting>
  <conditionalFormatting sqref="AC708:AC721">
    <cfRule type="containsText" dxfId="3819" priority="1961" operator="containsText" text="L">
      <formula>NOT(ISERROR(SEARCH("L",AC708)))</formula>
    </cfRule>
    <cfRule type="containsText" dxfId="3818" priority="1962" operator="containsText" text="A">
      <formula>NOT(ISERROR(SEARCH("A",AC708)))</formula>
    </cfRule>
    <cfRule type="containsText" dxfId="3817" priority="1963" operator="containsText" text="P">
      <formula>NOT(ISERROR(SEARCH("P",AC708)))</formula>
    </cfRule>
  </conditionalFormatting>
  <conditionalFormatting sqref="AC457:AC463">
    <cfRule type="containsText" dxfId="3816" priority="1958" operator="containsText" text="L">
      <formula>NOT(ISERROR(SEARCH("L",AC457)))</formula>
    </cfRule>
    <cfRule type="containsText" dxfId="3815" priority="1959" operator="containsText" text="A">
      <formula>NOT(ISERROR(SEARCH("A",AC457)))</formula>
    </cfRule>
    <cfRule type="containsText" dxfId="3814" priority="1960" operator="containsText" text="P">
      <formula>NOT(ISERROR(SEARCH("P",AC457)))</formula>
    </cfRule>
  </conditionalFormatting>
  <conditionalFormatting sqref="AC787:AC793 AC763:AC771">
    <cfRule type="containsText" dxfId="3813" priority="1955" operator="containsText" text="L">
      <formula>NOT(ISERROR(SEARCH("L",AC763)))</formula>
    </cfRule>
    <cfRule type="containsText" dxfId="3812" priority="1956" operator="containsText" text="A">
      <formula>NOT(ISERROR(SEARCH("A",AC763)))</formula>
    </cfRule>
    <cfRule type="containsText" dxfId="3811" priority="1957" operator="containsText" text="P">
      <formula>NOT(ISERROR(SEARCH("P",AC763)))</formula>
    </cfRule>
  </conditionalFormatting>
  <conditionalFormatting sqref="AC787:AC793 AC763:AC771">
    <cfRule type="containsText" dxfId="3810" priority="1952" operator="containsText" text="L">
      <formula>NOT(ISERROR(SEARCH("L",AC763)))</formula>
    </cfRule>
    <cfRule type="containsText" dxfId="3809" priority="1953" operator="containsText" text="A">
      <formula>NOT(ISERROR(SEARCH("A",AC763)))</formula>
    </cfRule>
    <cfRule type="containsText" dxfId="3808" priority="1954" operator="containsText" text="P">
      <formula>NOT(ISERROR(SEARCH("P",AC763)))</formula>
    </cfRule>
  </conditionalFormatting>
  <conditionalFormatting sqref="AC1326">
    <cfRule type="containsText" dxfId="3807" priority="1949" operator="containsText" text="L">
      <formula>NOT(ISERROR(SEARCH("L",AC1326)))</formula>
    </cfRule>
    <cfRule type="containsText" dxfId="3806" priority="1950" operator="containsText" text="A">
      <formula>NOT(ISERROR(SEARCH("A",AC1326)))</formula>
    </cfRule>
    <cfRule type="containsText" dxfId="3805" priority="1951" operator="containsText" text="P">
      <formula>NOT(ISERROR(SEARCH("P",AC1326)))</formula>
    </cfRule>
  </conditionalFormatting>
  <conditionalFormatting sqref="AC1028:AC1033 AC1026 AC1023:AC1024">
    <cfRule type="containsText" dxfId="3804" priority="1946" operator="containsText" text="L">
      <formula>NOT(ISERROR(SEARCH("L",AC1023)))</formula>
    </cfRule>
    <cfRule type="containsText" dxfId="3803" priority="1947" operator="containsText" text="A">
      <formula>NOT(ISERROR(SEARCH("A",AC1023)))</formula>
    </cfRule>
    <cfRule type="containsText" dxfId="3802" priority="1948" operator="containsText" text="P">
      <formula>NOT(ISERROR(SEARCH("P",AC1023)))</formula>
    </cfRule>
  </conditionalFormatting>
  <conditionalFormatting sqref="AC1221:AC1231">
    <cfRule type="containsText" dxfId="3801" priority="1943" operator="containsText" text="L">
      <formula>NOT(ISERROR(SEARCH("L",AC1221)))</formula>
    </cfRule>
    <cfRule type="containsText" dxfId="3800" priority="1944" operator="containsText" text="A">
      <formula>NOT(ISERROR(SEARCH("A",AC1221)))</formula>
    </cfRule>
    <cfRule type="containsText" dxfId="3799" priority="1945" operator="containsText" text="P">
      <formula>NOT(ISERROR(SEARCH("P",AC1221)))</formula>
    </cfRule>
  </conditionalFormatting>
  <conditionalFormatting sqref="AA278:AA293">
    <cfRule type="containsText" dxfId="3798" priority="1940" operator="containsText" text="L">
      <formula>NOT(ISERROR(SEARCH("L",AA278)))</formula>
    </cfRule>
    <cfRule type="containsText" dxfId="3797" priority="1941" operator="containsText" text="A">
      <formula>NOT(ISERROR(SEARCH("A",AA278)))</formula>
    </cfRule>
    <cfRule type="containsText" dxfId="3796" priority="1942" operator="containsText" text="P">
      <formula>NOT(ISERROR(SEARCH("P",AA278)))</formula>
    </cfRule>
  </conditionalFormatting>
  <conditionalFormatting sqref="AC277:AC293">
    <cfRule type="containsText" dxfId="3795" priority="1937" operator="containsText" text="L">
      <formula>NOT(ISERROR(SEARCH("L",AC277)))</formula>
    </cfRule>
    <cfRule type="containsText" dxfId="3794" priority="1938" operator="containsText" text="A">
      <formula>NOT(ISERROR(SEARCH("A",AC277)))</formula>
    </cfRule>
    <cfRule type="containsText" dxfId="3793" priority="1939" operator="containsText" text="P">
      <formula>NOT(ISERROR(SEARCH("P",AC277)))</formula>
    </cfRule>
  </conditionalFormatting>
  <conditionalFormatting sqref="Z33:Z50">
    <cfRule type="containsText" dxfId="3792" priority="1934" operator="containsText" text="L">
      <formula>NOT(ISERROR(SEARCH("L",Z33)))</formula>
    </cfRule>
    <cfRule type="containsText" dxfId="3791" priority="1935" operator="containsText" text="A">
      <formula>NOT(ISERROR(SEARCH("A",Z33)))</formula>
    </cfRule>
    <cfRule type="containsText" dxfId="3790" priority="1936" operator="containsText" text="P">
      <formula>NOT(ISERROR(SEARCH("P",Z33)))</formula>
    </cfRule>
  </conditionalFormatting>
  <conditionalFormatting sqref="AA34:AA50">
    <cfRule type="containsText" dxfId="3789" priority="1931" operator="containsText" text="L">
      <formula>NOT(ISERROR(SEARCH("L",AA34)))</formula>
    </cfRule>
    <cfRule type="containsText" dxfId="3788" priority="1932" operator="containsText" text="A">
      <formula>NOT(ISERROR(SEARCH("A",AA34)))</formula>
    </cfRule>
    <cfRule type="containsText" dxfId="3787" priority="1933" operator="containsText" text="P">
      <formula>NOT(ISERROR(SEARCH("P",AA34)))</formula>
    </cfRule>
  </conditionalFormatting>
  <conditionalFormatting sqref="AC33:AC50">
    <cfRule type="containsText" dxfId="3786" priority="1928" operator="containsText" text="L">
      <formula>NOT(ISERROR(SEARCH("L",AC33)))</formula>
    </cfRule>
    <cfRule type="containsText" dxfId="3785" priority="1929" operator="containsText" text="A">
      <formula>NOT(ISERROR(SEARCH("A",AC33)))</formula>
    </cfRule>
    <cfRule type="containsText" dxfId="3784" priority="1930" operator="containsText" text="P">
      <formula>NOT(ISERROR(SEARCH("P",AC33)))</formula>
    </cfRule>
  </conditionalFormatting>
  <conditionalFormatting sqref="AA587">
    <cfRule type="containsText" dxfId="3783" priority="1925" operator="containsText" text="L">
      <formula>NOT(ISERROR(SEARCH("L",AA587)))</formula>
    </cfRule>
    <cfRule type="containsText" dxfId="3782" priority="1926" operator="containsText" text="A">
      <formula>NOT(ISERROR(SEARCH("A",AA587)))</formula>
    </cfRule>
    <cfRule type="containsText" dxfId="3781" priority="1927" operator="containsText" text="P">
      <formula>NOT(ISERROR(SEARCH("P",AA587)))</formula>
    </cfRule>
  </conditionalFormatting>
  <conditionalFormatting sqref="AA591:AA592">
    <cfRule type="containsText" dxfId="3780" priority="1922" operator="containsText" text="L">
      <formula>NOT(ISERROR(SEARCH("L",AA591)))</formula>
    </cfRule>
    <cfRule type="containsText" dxfId="3779" priority="1923" operator="containsText" text="A">
      <formula>NOT(ISERROR(SEARCH("A",AA591)))</formula>
    </cfRule>
    <cfRule type="containsText" dxfId="3778" priority="1924" operator="containsText" text="P">
      <formula>NOT(ISERROR(SEARCH("P",AA591)))</formula>
    </cfRule>
  </conditionalFormatting>
  <conditionalFormatting sqref="AC591">
    <cfRule type="containsText" dxfId="3777" priority="1919" operator="containsText" text="L">
      <formula>NOT(ISERROR(SEARCH("L",AC591)))</formula>
    </cfRule>
    <cfRule type="containsText" dxfId="3776" priority="1920" operator="containsText" text="A">
      <formula>NOT(ISERROR(SEARCH("A",AC591)))</formula>
    </cfRule>
    <cfRule type="containsText" dxfId="3775" priority="1921" operator="containsText" text="P">
      <formula>NOT(ISERROR(SEARCH("P",AC591)))</formula>
    </cfRule>
  </conditionalFormatting>
  <conditionalFormatting sqref="AC585:AC586">
    <cfRule type="containsText" dxfId="3774" priority="1916" operator="containsText" text="L">
      <formula>NOT(ISERROR(SEARCH("L",AC585)))</formula>
    </cfRule>
    <cfRule type="containsText" dxfId="3773" priority="1917" operator="containsText" text="A">
      <formula>NOT(ISERROR(SEARCH("A",AC585)))</formula>
    </cfRule>
    <cfRule type="containsText" dxfId="3772" priority="1918" operator="containsText" text="P">
      <formula>NOT(ISERROR(SEARCH("P",AC585)))</formula>
    </cfRule>
  </conditionalFormatting>
  <conditionalFormatting sqref="AC588">
    <cfRule type="containsText" dxfId="3771" priority="1913" operator="containsText" text="L">
      <formula>NOT(ISERROR(SEARCH("L",AC588)))</formula>
    </cfRule>
    <cfRule type="containsText" dxfId="3770" priority="1914" operator="containsText" text="A">
      <formula>NOT(ISERROR(SEARCH("A",AC588)))</formula>
    </cfRule>
    <cfRule type="containsText" dxfId="3769" priority="1915" operator="containsText" text="P">
      <formula>NOT(ISERROR(SEARCH("P",AC588)))</formula>
    </cfRule>
  </conditionalFormatting>
  <conditionalFormatting sqref="AC593">
    <cfRule type="containsText" dxfId="3768" priority="1910" operator="containsText" text="L">
      <formula>NOT(ISERROR(SEARCH("L",AC593)))</formula>
    </cfRule>
    <cfRule type="containsText" dxfId="3767" priority="1911" operator="containsText" text="A">
      <formula>NOT(ISERROR(SEARCH("A",AC593)))</formula>
    </cfRule>
    <cfRule type="containsText" dxfId="3766" priority="1912" operator="containsText" text="P">
      <formula>NOT(ISERROR(SEARCH("P",AC593)))</formula>
    </cfRule>
  </conditionalFormatting>
  <conditionalFormatting sqref="AC592">
    <cfRule type="containsText" dxfId="3765" priority="1907" operator="containsText" text="L">
      <formula>NOT(ISERROR(SEARCH("L",AC592)))</formula>
    </cfRule>
    <cfRule type="containsText" dxfId="3764" priority="1908" operator="containsText" text="A">
      <formula>NOT(ISERROR(SEARCH("A",AC592)))</formula>
    </cfRule>
    <cfRule type="containsText" dxfId="3763" priority="1909" operator="containsText" text="P">
      <formula>NOT(ISERROR(SEARCH("P",AC592)))</formula>
    </cfRule>
  </conditionalFormatting>
  <conditionalFormatting sqref="AC590">
    <cfRule type="containsText" dxfId="3762" priority="1904" operator="containsText" text="L">
      <formula>NOT(ISERROR(SEARCH("L",AC590)))</formula>
    </cfRule>
    <cfRule type="containsText" dxfId="3761" priority="1905" operator="containsText" text="A">
      <formula>NOT(ISERROR(SEARCH("A",AC590)))</formula>
    </cfRule>
    <cfRule type="containsText" dxfId="3760" priority="1906" operator="containsText" text="P">
      <formula>NOT(ISERROR(SEARCH("P",AC590)))</formula>
    </cfRule>
  </conditionalFormatting>
  <conditionalFormatting sqref="AA998:AA1010">
    <cfRule type="containsText" dxfId="3759" priority="1901" operator="containsText" text="L">
      <formula>NOT(ISERROR(SEARCH("L",AA998)))</formula>
    </cfRule>
    <cfRule type="containsText" dxfId="3758" priority="1902" operator="containsText" text="A">
      <formula>NOT(ISERROR(SEARCH("A",AA998)))</formula>
    </cfRule>
    <cfRule type="containsText" dxfId="3757" priority="1903" operator="containsText" text="P">
      <formula>NOT(ISERROR(SEARCH("P",AA998)))</formula>
    </cfRule>
  </conditionalFormatting>
  <conditionalFormatting sqref="AC998:AC1010">
    <cfRule type="containsText" dxfId="3756" priority="1898" operator="containsText" text="L">
      <formula>NOT(ISERROR(SEARCH("L",AC998)))</formula>
    </cfRule>
    <cfRule type="containsText" dxfId="3755" priority="1899" operator="containsText" text="A">
      <formula>NOT(ISERROR(SEARCH("A",AC998)))</formula>
    </cfRule>
    <cfRule type="containsText" dxfId="3754" priority="1900" operator="containsText" text="P">
      <formula>NOT(ISERROR(SEARCH("P",AC998)))</formula>
    </cfRule>
  </conditionalFormatting>
  <conditionalFormatting sqref="AC855:AC870">
    <cfRule type="containsText" dxfId="3753" priority="1895" operator="containsText" text="L">
      <formula>NOT(ISERROR(SEARCH("L",AC855)))</formula>
    </cfRule>
    <cfRule type="containsText" dxfId="3752" priority="1896" operator="containsText" text="A">
      <formula>NOT(ISERROR(SEARCH("A",AC855)))</formula>
    </cfRule>
    <cfRule type="containsText" dxfId="3751" priority="1897" operator="containsText" text="P">
      <formula>NOT(ISERROR(SEARCH("P",AC855)))</formula>
    </cfRule>
  </conditionalFormatting>
  <conditionalFormatting sqref="AC603:AC617">
    <cfRule type="containsText" dxfId="3750" priority="1889" operator="containsText" text="L">
      <formula>NOT(ISERROR(SEARCH("L",AC603)))</formula>
    </cfRule>
    <cfRule type="containsText" dxfId="3749" priority="1890" operator="containsText" text="A">
      <formula>NOT(ISERROR(SEARCH("A",AC603)))</formula>
    </cfRule>
    <cfRule type="containsText" dxfId="3748" priority="1891" operator="containsText" text="P">
      <formula>NOT(ISERROR(SEARCH("P",AC603)))</formula>
    </cfRule>
  </conditionalFormatting>
  <conditionalFormatting sqref="AC740:AC752">
    <cfRule type="containsText" dxfId="3747" priority="1886" operator="containsText" text="L">
      <formula>NOT(ISERROR(SEARCH("L",AC740)))</formula>
    </cfRule>
    <cfRule type="containsText" dxfId="3746" priority="1887" operator="containsText" text="A">
      <formula>NOT(ISERROR(SEARCH("A",AC740)))</formula>
    </cfRule>
    <cfRule type="containsText" dxfId="3745" priority="1888" operator="containsText" text="P">
      <formula>NOT(ISERROR(SEARCH("P",AC740)))</formula>
    </cfRule>
  </conditionalFormatting>
  <conditionalFormatting sqref="AC371:AC384">
    <cfRule type="containsText" dxfId="3744" priority="1883" operator="containsText" text="L">
      <formula>NOT(ISERROR(SEARCH("L",AC371)))</formula>
    </cfRule>
    <cfRule type="containsText" dxfId="3743" priority="1884" operator="containsText" text="A">
      <formula>NOT(ISERROR(SEARCH("A",AC371)))</formula>
    </cfRule>
    <cfRule type="containsText" dxfId="3742" priority="1885" operator="containsText" text="P">
      <formula>NOT(ISERROR(SEARCH("P",AC371)))</formula>
    </cfRule>
  </conditionalFormatting>
  <conditionalFormatting sqref="AC927:AC932">
    <cfRule type="containsText" dxfId="3741" priority="1880" operator="containsText" text="L">
      <formula>NOT(ISERROR(SEARCH("L",AC927)))</formula>
    </cfRule>
    <cfRule type="containsText" dxfId="3740" priority="1881" operator="containsText" text="A">
      <formula>NOT(ISERROR(SEARCH("A",AC927)))</formula>
    </cfRule>
    <cfRule type="containsText" dxfId="3739" priority="1882" operator="containsText" text="P">
      <formula>NOT(ISERROR(SEARCH("P",AC927)))</formula>
    </cfRule>
  </conditionalFormatting>
  <conditionalFormatting sqref="AD83:AD88">
    <cfRule type="containsText" dxfId="3738" priority="1877" operator="containsText" text="L">
      <formula>NOT(ISERROR(SEARCH("L",AD83)))</formula>
    </cfRule>
    <cfRule type="containsText" dxfId="3737" priority="1878" operator="containsText" text="A">
      <formula>NOT(ISERROR(SEARCH("A",AD83)))</formula>
    </cfRule>
    <cfRule type="containsText" dxfId="3736" priority="1879" operator="containsText" text="P">
      <formula>NOT(ISERROR(SEARCH("P",AD83)))</formula>
    </cfRule>
  </conditionalFormatting>
  <conditionalFormatting sqref="AD355:AD370 AD151 AD145 AD89">
    <cfRule type="containsText" dxfId="3735" priority="1847" operator="containsText" text="L">
      <formula>NOT(ISERROR(SEARCH("L",AD89)))</formula>
    </cfRule>
    <cfRule type="containsText" dxfId="3734" priority="1848" operator="containsText" text="A">
      <formula>NOT(ISERROR(SEARCH("A",AD89)))</formula>
    </cfRule>
    <cfRule type="containsText" dxfId="3733" priority="1849" operator="containsText" text="P">
      <formula>NOT(ISERROR(SEARCH("P",AD89)))</formula>
    </cfRule>
  </conditionalFormatting>
  <conditionalFormatting sqref="AD152:AD157 AD146:AD150 AD142:AD144 AD138:AD140 AD133">
    <cfRule type="containsText" dxfId="3732" priority="1844" operator="containsText" text="L">
      <formula>NOT(ISERROR(SEARCH("L",AD133)))</formula>
    </cfRule>
    <cfRule type="containsText" dxfId="3731" priority="1845" operator="containsText" text="A">
      <formula>NOT(ISERROR(SEARCH("A",AD133)))</formula>
    </cfRule>
    <cfRule type="containsText" dxfId="3730" priority="1846" operator="containsText" text="P">
      <formula>NOT(ISERROR(SEARCH("P",AD133)))</formula>
    </cfRule>
  </conditionalFormatting>
  <conditionalFormatting sqref="AD841:AD854">
    <cfRule type="containsText" dxfId="3729" priority="1841" operator="containsText" text="L">
      <formula>NOT(ISERROR(SEARCH("L",AD841)))</formula>
    </cfRule>
    <cfRule type="containsText" dxfId="3728" priority="1842" operator="containsText" text="A">
      <formula>NOT(ISERROR(SEARCH("A",AD841)))</formula>
    </cfRule>
    <cfRule type="containsText" dxfId="3727" priority="1843" operator="containsText" text="P">
      <formula>NOT(ISERROR(SEARCH("P",AD841)))</formula>
    </cfRule>
  </conditionalFormatting>
  <conditionalFormatting sqref="AD1040:AD1051">
    <cfRule type="containsText" dxfId="3726" priority="1838" operator="containsText" text="L">
      <formula>NOT(ISERROR(SEARCH("L",AD1040)))</formula>
    </cfRule>
    <cfRule type="containsText" dxfId="3725" priority="1839" operator="containsText" text="A">
      <formula>NOT(ISERROR(SEARCH("A",AD1040)))</formula>
    </cfRule>
    <cfRule type="containsText" dxfId="3724" priority="1840" operator="containsText" text="P">
      <formula>NOT(ISERROR(SEARCH("P",AD1040)))</formula>
    </cfRule>
  </conditionalFormatting>
  <conditionalFormatting sqref="AD921:AD926">
    <cfRule type="containsText" dxfId="3723" priority="1835" operator="containsText" text="L">
      <formula>NOT(ISERROR(SEARCH("L",AD921)))</formula>
    </cfRule>
    <cfRule type="containsText" dxfId="3722" priority="1836" operator="containsText" text="A">
      <formula>NOT(ISERROR(SEARCH("A",AD921)))</formula>
    </cfRule>
    <cfRule type="containsText" dxfId="3721" priority="1837" operator="containsText" text="P">
      <formula>NOT(ISERROR(SEARCH("P",AD921)))</formula>
    </cfRule>
  </conditionalFormatting>
  <conditionalFormatting sqref="AD514:AD532">
    <cfRule type="containsText" dxfId="3720" priority="1832" operator="containsText" text="L">
      <formula>NOT(ISERROR(SEARCH("L",AD514)))</formula>
    </cfRule>
    <cfRule type="containsText" dxfId="3719" priority="1833" operator="containsText" text="A">
      <formula>NOT(ISERROR(SEARCH("A",AD514)))</formula>
    </cfRule>
    <cfRule type="containsText" dxfId="3718" priority="1834" operator="containsText" text="P">
      <formula>NOT(ISERROR(SEARCH("P",AD514)))</formula>
    </cfRule>
  </conditionalFormatting>
  <conditionalFormatting sqref="AD1011:AD1022">
    <cfRule type="containsText" dxfId="3717" priority="1829" operator="containsText" text="L">
      <formula>NOT(ISERROR(SEARCH("L",AD1011)))</formula>
    </cfRule>
    <cfRule type="containsText" dxfId="3716" priority="1830" operator="containsText" text="A">
      <formula>NOT(ISERROR(SEARCH("A",AD1011)))</formula>
    </cfRule>
    <cfRule type="containsText" dxfId="3715" priority="1831" operator="containsText" text="P">
      <formula>NOT(ISERROR(SEARCH("P",AD1011)))</formula>
    </cfRule>
  </conditionalFormatting>
  <conditionalFormatting sqref="AD904:AD912">
    <cfRule type="containsText" dxfId="3714" priority="1826" operator="containsText" text="L">
      <formula>NOT(ISERROR(SEARCH("L",AD904)))</formula>
    </cfRule>
    <cfRule type="containsText" dxfId="3713" priority="1827" operator="containsText" text="A">
      <formula>NOT(ISERROR(SEARCH("A",AD904)))</formula>
    </cfRule>
    <cfRule type="containsText" dxfId="3712" priority="1828" operator="containsText" text="P">
      <formula>NOT(ISERROR(SEARCH("P",AD904)))</formula>
    </cfRule>
  </conditionalFormatting>
  <conditionalFormatting sqref="AD944:AD961">
    <cfRule type="containsText" dxfId="3711" priority="1823" operator="containsText" text="L">
      <formula>NOT(ISERROR(SEARCH("L",AD944)))</formula>
    </cfRule>
    <cfRule type="containsText" dxfId="3710" priority="1824" operator="containsText" text="A">
      <formula>NOT(ISERROR(SEARCH("A",AD944)))</formula>
    </cfRule>
    <cfRule type="containsText" dxfId="3709" priority="1825" operator="containsText" text="P">
      <formula>NOT(ISERROR(SEARCH("P",AD944)))</formula>
    </cfRule>
  </conditionalFormatting>
  <conditionalFormatting sqref="AD962:AD978">
    <cfRule type="containsText" dxfId="3708" priority="1820" operator="containsText" text="L">
      <formula>NOT(ISERROR(SEARCH("L",AD962)))</formula>
    </cfRule>
    <cfRule type="containsText" dxfId="3707" priority="1821" operator="containsText" text="A">
      <formula>NOT(ISERROR(SEARCH("A",AD962)))</formula>
    </cfRule>
    <cfRule type="containsText" dxfId="3706" priority="1822" operator="containsText" text="P">
      <formula>NOT(ISERROR(SEARCH("P",AD962)))</formula>
    </cfRule>
  </conditionalFormatting>
  <conditionalFormatting sqref="AD690:AD698">
    <cfRule type="containsText" dxfId="3705" priority="1817" operator="containsText" text="L">
      <formula>NOT(ISERROR(SEARCH("L",AD690)))</formula>
    </cfRule>
    <cfRule type="containsText" dxfId="3704" priority="1818" operator="containsText" text="A">
      <formula>NOT(ISERROR(SEARCH("A",AD690)))</formula>
    </cfRule>
    <cfRule type="containsText" dxfId="3703" priority="1819" operator="containsText" text="P">
      <formula>NOT(ISERROR(SEARCH("P",AD690)))</formula>
    </cfRule>
  </conditionalFormatting>
  <conditionalFormatting sqref="AD795:AD814">
    <cfRule type="containsText" dxfId="3702" priority="1814" operator="containsText" text="L">
      <formula>NOT(ISERROR(SEARCH("L",AD795)))</formula>
    </cfRule>
    <cfRule type="containsText" dxfId="3701" priority="1815" operator="containsText" text="A">
      <formula>NOT(ISERROR(SEARCH("A",AD795)))</formula>
    </cfRule>
    <cfRule type="containsText" dxfId="3700" priority="1816" operator="containsText" text="P">
      <formula>NOT(ISERROR(SEARCH("P",AD795)))</formula>
    </cfRule>
  </conditionalFormatting>
  <conditionalFormatting sqref="AD1130:AD1141">
    <cfRule type="containsText" dxfId="3699" priority="1808" operator="containsText" text="L">
      <formula>NOT(ISERROR(SEARCH("L",AD1130)))</formula>
    </cfRule>
    <cfRule type="containsText" dxfId="3698" priority="1809" operator="containsText" text="A">
      <formula>NOT(ISERROR(SEARCH("A",AD1130)))</formula>
    </cfRule>
    <cfRule type="containsText" dxfId="3697" priority="1810" operator="containsText" text="P">
      <formula>NOT(ISERROR(SEARCH("P",AD1130)))</formula>
    </cfRule>
  </conditionalFormatting>
  <conditionalFormatting sqref="AD577:AD584">
    <cfRule type="containsText" dxfId="3696" priority="1805" operator="containsText" text="L">
      <formula>NOT(ISERROR(SEARCH("L",AD577)))</formula>
    </cfRule>
    <cfRule type="containsText" dxfId="3695" priority="1806" operator="containsText" text="A">
      <formula>NOT(ISERROR(SEARCH("A",AD577)))</formula>
    </cfRule>
    <cfRule type="containsText" dxfId="3694" priority="1807" operator="containsText" text="P">
      <formula>NOT(ISERROR(SEARCH("P",AD577)))</formula>
    </cfRule>
  </conditionalFormatting>
  <conditionalFormatting sqref="AD577:AD584">
    <cfRule type="containsText" dxfId="3693" priority="1802" operator="containsText" text="L">
      <formula>NOT(ISERROR(SEARCH("L",AD577)))</formula>
    </cfRule>
    <cfRule type="containsText" dxfId="3692" priority="1803" operator="containsText" text="A">
      <formula>NOT(ISERROR(SEARCH("A",AD577)))</formula>
    </cfRule>
    <cfRule type="containsText" dxfId="3691" priority="1804" operator="containsText" text="P">
      <formula>NOT(ISERROR(SEARCH("P",AD577)))</formula>
    </cfRule>
  </conditionalFormatting>
  <conditionalFormatting sqref="AD1333:AD1354">
    <cfRule type="containsText" dxfId="3690" priority="1799" operator="containsText" text="L">
      <formula>NOT(ISERROR(SEARCH("L",AD1333)))</formula>
    </cfRule>
    <cfRule type="containsText" dxfId="3689" priority="1800" operator="containsText" text="A">
      <formula>NOT(ISERROR(SEARCH("A",AD1333)))</formula>
    </cfRule>
    <cfRule type="containsText" dxfId="3688" priority="1801" operator="containsText" text="P">
      <formula>NOT(ISERROR(SEARCH("P",AD1333)))</formula>
    </cfRule>
  </conditionalFormatting>
  <conditionalFormatting sqref="AD794 AD772:AD786">
    <cfRule type="containsText" dxfId="3687" priority="1793" operator="containsText" text="L">
      <formula>NOT(ISERROR(SEARCH("L",AD772)))</formula>
    </cfRule>
    <cfRule type="containsText" dxfId="3686" priority="1794" operator="containsText" text="A">
      <formula>NOT(ISERROR(SEARCH("A",AD772)))</formula>
    </cfRule>
    <cfRule type="containsText" dxfId="3685" priority="1795" operator="containsText" text="P">
      <formula>NOT(ISERROR(SEARCH("P",AD772)))</formula>
    </cfRule>
  </conditionalFormatting>
  <conditionalFormatting sqref="AD1325 AD892:AD903">
    <cfRule type="containsText" dxfId="3684" priority="1790" operator="containsText" text="L">
      <formula>NOT(ISERROR(SEARCH("L",AD892)))</formula>
    </cfRule>
    <cfRule type="containsText" dxfId="3683" priority="1791" operator="containsText" text="A">
      <formula>NOT(ISERROR(SEARCH("A",AD892)))</formula>
    </cfRule>
    <cfRule type="containsText" dxfId="3682" priority="1792" operator="containsText" text="P">
      <formula>NOT(ISERROR(SEARCH("P",AD892)))</formula>
    </cfRule>
  </conditionalFormatting>
  <conditionalFormatting sqref="AD834:AD840">
    <cfRule type="containsText" dxfId="3681" priority="1787" operator="containsText" text="L">
      <formula>NOT(ISERROR(SEARCH("L",AD834)))</formula>
    </cfRule>
    <cfRule type="containsText" dxfId="3680" priority="1788" operator="containsText" text="A">
      <formula>NOT(ISERROR(SEARCH("A",AD834)))</formula>
    </cfRule>
    <cfRule type="containsText" dxfId="3679" priority="1789" operator="containsText" text="P">
      <formula>NOT(ISERROR(SEARCH("P",AD834)))</formula>
    </cfRule>
  </conditionalFormatting>
  <conditionalFormatting sqref="AD833">
    <cfRule type="containsText" dxfId="3678" priority="1784" operator="containsText" text="L">
      <formula>NOT(ISERROR(SEARCH("L",AD833)))</formula>
    </cfRule>
    <cfRule type="containsText" dxfId="3677" priority="1785" operator="containsText" text="A">
      <formula>NOT(ISERROR(SEARCH("A",AD833)))</formula>
    </cfRule>
    <cfRule type="containsText" dxfId="3676" priority="1786" operator="containsText" text="P">
      <formula>NOT(ISERROR(SEARCH("P",AD833)))</formula>
    </cfRule>
  </conditionalFormatting>
  <conditionalFormatting sqref="AD221:AD241">
    <cfRule type="containsText" dxfId="3675" priority="1781" operator="containsText" text="L">
      <formula>NOT(ISERROR(SEARCH("L",AD221)))</formula>
    </cfRule>
    <cfRule type="containsText" dxfId="3674" priority="1782" operator="containsText" text="A">
      <formula>NOT(ISERROR(SEARCH("A",AD221)))</formula>
    </cfRule>
    <cfRule type="containsText" dxfId="3673" priority="1783" operator="containsText" text="P">
      <formula>NOT(ISERROR(SEARCH("P",AD221)))</formula>
    </cfRule>
  </conditionalFormatting>
  <conditionalFormatting sqref="AD1324 AD314:AD333">
    <cfRule type="containsText" dxfId="3672" priority="1778" operator="containsText" text="L">
      <formula>NOT(ISERROR(SEARCH("L",AD314)))</formula>
    </cfRule>
    <cfRule type="containsText" dxfId="3671" priority="1779" operator="containsText" text="A">
      <formula>NOT(ISERROR(SEARCH("A",AD314)))</formula>
    </cfRule>
    <cfRule type="containsText" dxfId="3670" priority="1780" operator="containsText" text="P">
      <formula>NOT(ISERROR(SEARCH("P",AD314)))</formula>
    </cfRule>
  </conditionalFormatting>
  <conditionalFormatting sqref="AD90:AD102">
    <cfRule type="containsText" dxfId="3669" priority="1775" operator="containsText" text="L">
      <formula>NOT(ISERROR(SEARCH("L",AD90)))</formula>
    </cfRule>
    <cfRule type="containsText" dxfId="3668" priority="1776" operator="containsText" text="A">
      <formula>NOT(ISERROR(SEARCH("A",AD90)))</formula>
    </cfRule>
    <cfRule type="containsText" dxfId="3667" priority="1777" operator="containsText" text="P">
      <formula>NOT(ISERROR(SEARCH("P",AD90)))</formula>
    </cfRule>
  </conditionalFormatting>
  <conditionalFormatting sqref="AD564:AD576">
    <cfRule type="containsText" dxfId="3666" priority="1772" operator="containsText" text="L">
      <formula>NOT(ISERROR(SEARCH("L",AD564)))</formula>
    </cfRule>
    <cfRule type="containsText" dxfId="3665" priority="1773" operator="containsText" text="A">
      <formula>NOT(ISERROR(SEARCH("A",AD564)))</formula>
    </cfRule>
    <cfRule type="containsText" dxfId="3664" priority="1774" operator="containsText" text="P">
      <formula>NOT(ISERROR(SEARCH("P",AD564)))</formula>
    </cfRule>
  </conditionalFormatting>
  <conditionalFormatting sqref="AD3:AD10">
    <cfRule type="containsText" dxfId="3663" priority="1766" operator="containsText" text="L">
      <formula>NOT(ISERROR(SEARCH("L",AD3)))</formula>
    </cfRule>
    <cfRule type="containsText" dxfId="3662" priority="1767" operator="containsText" text="A">
      <formula>NOT(ISERROR(SEARCH("A",AD3)))</formula>
    </cfRule>
    <cfRule type="containsText" dxfId="3661" priority="1768" operator="containsText" text="P">
      <formula>NOT(ISERROR(SEARCH("P",AD3)))</formula>
    </cfRule>
  </conditionalFormatting>
  <conditionalFormatting sqref="AD825:AD829">
    <cfRule type="containsText" dxfId="3660" priority="1760" operator="containsText" text="L">
      <formula>NOT(ISERROR(SEARCH("L",AD825)))</formula>
    </cfRule>
    <cfRule type="containsText" dxfId="3659" priority="1761" operator="containsText" text="A">
      <formula>NOT(ISERROR(SEARCH("A",AD825)))</formula>
    </cfRule>
    <cfRule type="containsText" dxfId="3658" priority="1762" operator="containsText" text="P">
      <formula>NOT(ISERROR(SEARCH("P",AD825)))</formula>
    </cfRule>
  </conditionalFormatting>
  <conditionalFormatting sqref="AD158:AD166">
    <cfRule type="containsText" dxfId="3657" priority="1757" operator="containsText" text="L">
      <formula>NOT(ISERROR(SEARCH("L",AD158)))</formula>
    </cfRule>
    <cfRule type="containsText" dxfId="3656" priority="1758" operator="containsText" text="A">
      <formula>NOT(ISERROR(SEARCH("A",AD158)))</formula>
    </cfRule>
    <cfRule type="containsText" dxfId="3655" priority="1759" operator="containsText" text="P">
      <formula>NOT(ISERROR(SEARCH("P",AD158)))</formula>
    </cfRule>
  </conditionalFormatting>
  <conditionalFormatting sqref="AB1103:AB1115">
    <cfRule type="containsText" dxfId="3654" priority="1751" operator="containsText" text="L">
      <formula>NOT(ISERROR(SEARCH("L",AB1103)))</formula>
    </cfRule>
    <cfRule type="containsText" dxfId="3653" priority="1752" operator="containsText" text="A">
      <formula>NOT(ISERROR(SEARCH("A",AB1103)))</formula>
    </cfRule>
    <cfRule type="containsText" dxfId="3652" priority="1753" operator="containsText" text="P">
      <formula>NOT(ISERROR(SEARCH("P",AB1103)))</formula>
    </cfRule>
  </conditionalFormatting>
  <conditionalFormatting sqref="AD1103:AD1115">
    <cfRule type="containsText" dxfId="3651" priority="1745" operator="containsText" text="L">
      <formula>NOT(ISERROR(SEARCH("L",AD1103)))</formula>
    </cfRule>
    <cfRule type="containsText" dxfId="3650" priority="1746" operator="containsText" text="A">
      <formula>NOT(ISERROR(SEARCH("A",AD1103)))</formula>
    </cfRule>
    <cfRule type="containsText" dxfId="3649" priority="1747" operator="containsText" text="P">
      <formula>NOT(ISERROR(SEARCH("P",AD1103)))</formula>
    </cfRule>
  </conditionalFormatting>
  <conditionalFormatting sqref="AD674:AD689">
    <cfRule type="containsText" dxfId="3648" priority="1739" operator="containsText" text="L">
      <formula>NOT(ISERROR(SEARCH("L",AD674)))</formula>
    </cfRule>
    <cfRule type="containsText" dxfId="3647" priority="1740" operator="containsText" text="A">
      <formula>NOT(ISERROR(SEARCH("A",AD674)))</formula>
    </cfRule>
    <cfRule type="containsText" dxfId="3646" priority="1741" operator="containsText" text="P">
      <formula>NOT(ISERROR(SEARCH("P",AD674)))</formula>
    </cfRule>
  </conditionalFormatting>
  <conditionalFormatting sqref="AD979:AD987">
    <cfRule type="containsText" dxfId="3645" priority="1733" operator="containsText" text="L">
      <formula>NOT(ISERROR(SEARCH("L",AD979)))</formula>
    </cfRule>
    <cfRule type="containsText" dxfId="3644" priority="1734" operator="containsText" text="A">
      <formula>NOT(ISERROR(SEARCH("A",AD979)))</formula>
    </cfRule>
    <cfRule type="containsText" dxfId="3643" priority="1735" operator="containsText" text="P">
      <formula>NOT(ISERROR(SEARCH("P",AD979)))</formula>
    </cfRule>
  </conditionalFormatting>
  <conditionalFormatting sqref="AD401:AD417">
    <cfRule type="containsText" dxfId="3642" priority="1730" operator="containsText" text="L">
      <formula>NOT(ISERROR(SEARCH("L",AD401)))</formula>
    </cfRule>
    <cfRule type="containsText" dxfId="3641" priority="1731" operator="containsText" text="A">
      <formula>NOT(ISERROR(SEARCH("A",AD401)))</formula>
    </cfRule>
    <cfRule type="containsText" dxfId="3640" priority="1732" operator="containsText" text="P">
      <formula>NOT(ISERROR(SEARCH("P",AD401)))</formula>
    </cfRule>
  </conditionalFormatting>
  <conditionalFormatting sqref="AD1263:AD1272">
    <cfRule type="containsText" dxfId="3639" priority="1727" operator="containsText" text="L">
      <formula>NOT(ISERROR(SEARCH("L",AD1263)))</formula>
    </cfRule>
    <cfRule type="containsText" dxfId="3638" priority="1728" operator="containsText" text="A">
      <formula>NOT(ISERROR(SEARCH("A",AD1263)))</formula>
    </cfRule>
    <cfRule type="containsText" dxfId="3637" priority="1729" operator="containsText" text="P">
      <formula>NOT(ISERROR(SEARCH("P",AD1263)))</formula>
    </cfRule>
  </conditionalFormatting>
  <conditionalFormatting sqref="AD1162:AD1166">
    <cfRule type="containsText" dxfId="3636" priority="1724" operator="containsText" text="L">
      <formula>NOT(ISERROR(SEARCH("L",AD1162)))</formula>
    </cfRule>
    <cfRule type="containsText" dxfId="3635" priority="1725" operator="containsText" text="A">
      <formula>NOT(ISERROR(SEARCH("A",AD1162)))</formula>
    </cfRule>
    <cfRule type="containsText" dxfId="3634" priority="1726" operator="containsText" text="P">
      <formula>NOT(ISERROR(SEARCH("P",AD1162)))</formula>
    </cfRule>
  </conditionalFormatting>
  <conditionalFormatting sqref="AD385:AD400">
    <cfRule type="containsText" dxfId="3633" priority="1721" operator="containsText" text="L">
      <formula>NOT(ISERROR(SEARCH("L",AD385)))</formula>
    </cfRule>
    <cfRule type="containsText" dxfId="3632" priority="1722" operator="containsText" text="A">
      <formula>NOT(ISERROR(SEARCH("A",AD385)))</formula>
    </cfRule>
    <cfRule type="containsText" dxfId="3631" priority="1723" operator="containsText" text="P">
      <formula>NOT(ISERROR(SEARCH("P",AD385)))</formula>
    </cfRule>
  </conditionalFormatting>
  <conditionalFormatting sqref="AD629">
    <cfRule type="containsText" dxfId="3630" priority="1718" operator="containsText" text="L">
      <formula>NOT(ISERROR(SEARCH("L",AD629)))</formula>
    </cfRule>
    <cfRule type="containsText" dxfId="3629" priority="1719" operator="containsText" text="A">
      <formula>NOT(ISERROR(SEARCH("A",AD629)))</formula>
    </cfRule>
    <cfRule type="containsText" dxfId="3628" priority="1720" operator="containsText" text="P">
      <formula>NOT(ISERROR(SEARCH("P",AD629)))</formula>
    </cfRule>
  </conditionalFormatting>
  <conditionalFormatting sqref="AD630:AD638">
    <cfRule type="containsText" dxfId="3627" priority="1715" operator="containsText" text="L">
      <formula>NOT(ISERROR(SEARCH("L",AD630)))</formula>
    </cfRule>
    <cfRule type="containsText" dxfId="3626" priority="1716" operator="containsText" text="A">
      <formula>NOT(ISERROR(SEARCH("A",AD630)))</formula>
    </cfRule>
    <cfRule type="containsText" dxfId="3625" priority="1717" operator="containsText" text="P">
      <formula>NOT(ISERROR(SEARCH("P",AD630)))</formula>
    </cfRule>
  </conditionalFormatting>
  <conditionalFormatting sqref="AE1320">
    <cfRule type="containsText" dxfId="3624" priority="1706" operator="containsText" text="L">
      <formula>NOT(ISERROR(SEARCH("L",AE1320)))</formula>
    </cfRule>
    <cfRule type="containsText" dxfId="3623" priority="1707" operator="containsText" text="A">
      <formula>NOT(ISERROR(SEARCH("A",AE1320)))</formula>
    </cfRule>
    <cfRule type="containsText" dxfId="3622" priority="1708" operator="containsText" text="P">
      <formula>NOT(ISERROR(SEARCH("P",AE1320)))</formula>
    </cfRule>
  </conditionalFormatting>
  <conditionalFormatting sqref="AE294:AE313">
    <cfRule type="containsText" dxfId="3621" priority="1703" operator="containsText" text="L">
      <formula>NOT(ISERROR(SEARCH("L",AE294)))</formula>
    </cfRule>
    <cfRule type="containsText" dxfId="3620" priority="1704" operator="containsText" text="A">
      <formula>NOT(ISERROR(SEARCH("A",AE294)))</formula>
    </cfRule>
    <cfRule type="containsText" dxfId="3619" priority="1705" operator="containsText" text="P">
      <formula>NOT(ISERROR(SEARCH("P",AE294)))</formula>
    </cfRule>
  </conditionalFormatting>
  <conditionalFormatting sqref="AE503:AE513">
    <cfRule type="containsText" dxfId="3618" priority="1700" operator="containsText" text="L">
      <formula>NOT(ISERROR(SEARCH("L",AE503)))</formula>
    </cfRule>
    <cfRule type="containsText" dxfId="3617" priority="1701" operator="containsText" text="A">
      <formula>NOT(ISERROR(SEARCH("A",AE503)))</formula>
    </cfRule>
    <cfRule type="containsText" dxfId="3616" priority="1702" operator="containsText" text="P">
      <formula>NOT(ISERROR(SEARCH("P",AE503)))</formula>
    </cfRule>
  </conditionalFormatting>
  <conditionalFormatting sqref="AE1319 AE855:AE870 AE830:AE832">
    <cfRule type="containsText" dxfId="3615" priority="1697" operator="containsText" text="L">
      <formula>NOT(ISERROR(SEARCH("L",AE830)))</formula>
    </cfRule>
    <cfRule type="containsText" dxfId="3614" priority="1698" operator="containsText" text="A">
      <formula>NOT(ISERROR(SEARCH("A",AE830)))</formula>
    </cfRule>
    <cfRule type="containsText" dxfId="3613" priority="1699" operator="containsText" text="P">
      <formula>NOT(ISERROR(SEARCH("P",AE830)))</formula>
    </cfRule>
  </conditionalFormatting>
  <conditionalFormatting sqref="AE1232:AE1233">
    <cfRule type="containsText" dxfId="3612" priority="1694" operator="containsText" text="L">
      <formula>NOT(ISERROR(SEARCH("L",AE1232)))</formula>
    </cfRule>
    <cfRule type="containsText" dxfId="3611" priority="1695" operator="containsText" text="A">
      <formula>NOT(ISERROR(SEARCH("A",AE1232)))</formula>
    </cfRule>
    <cfRule type="containsText" dxfId="3610" priority="1696" operator="containsText" text="P">
      <formula>NOT(ISERROR(SEARCH("P",AE1232)))</formula>
    </cfRule>
  </conditionalFormatting>
  <conditionalFormatting sqref="AE988:AE997">
    <cfRule type="containsText" dxfId="3609" priority="1691" operator="containsText" text="L">
      <formula>NOT(ISERROR(SEARCH("L",AE988)))</formula>
    </cfRule>
    <cfRule type="containsText" dxfId="3608" priority="1692" operator="containsText" text="A">
      <formula>NOT(ISERROR(SEARCH("A",AE988)))</formula>
    </cfRule>
    <cfRule type="containsText" dxfId="3607" priority="1693" operator="containsText" text="P">
      <formula>NOT(ISERROR(SEARCH("P",AE988)))</formula>
    </cfRule>
  </conditionalFormatting>
  <conditionalFormatting sqref="AE927:AE932">
    <cfRule type="containsText" dxfId="3606" priority="1688" operator="containsText" text="L">
      <formula>NOT(ISERROR(SEARCH("L",AE927)))</formula>
    </cfRule>
    <cfRule type="containsText" dxfId="3605" priority="1689" operator="containsText" text="A">
      <formula>NOT(ISERROR(SEARCH("A",AE927)))</formula>
    </cfRule>
    <cfRule type="containsText" dxfId="3604" priority="1690" operator="containsText" text="P">
      <formula>NOT(ISERROR(SEARCH("P",AE927)))</formula>
    </cfRule>
  </conditionalFormatting>
  <conditionalFormatting sqref="AE1318 AE1190:AE1202">
    <cfRule type="containsText" dxfId="3603" priority="1685" operator="containsText" text="L">
      <formula>NOT(ISERROR(SEARCH("L",AE1190)))</formula>
    </cfRule>
    <cfRule type="containsText" dxfId="3602" priority="1686" operator="containsText" text="A">
      <formula>NOT(ISERROR(SEARCH("A",AE1190)))</formula>
    </cfRule>
    <cfRule type="containsText" dxfId="3601" priority="1687" operator="containsText" text="P">
      <formula>NOT(ISERROR(SEARCH("P",AE1190)))</formula>
    </cfRule>
  </conditionalFormatting>
  <conditionalFormatting sqref="AC1321 AC1126 AC178 AC167 AC15:AC32">
    <cfRule type="containsText" dxfId="3600" priority="1682" operator="containsText" text="L">
      <formula>NOT(ISERROR(SEARCH("L",AC15)))</formula>
    </cfRule>
    <cfRule type="containsText" dxfId="3599" priority="1683" operator="containsText" text="A">
      <formula>NOT(ISERROR(SEARCH("A",AC15)))</formula>
    </cfRule>
    <cfRule type="containsText" dxfId="3598" priority="1684" operator="containsText" text="P">
      <formula>NOT(ISERROR(SEARCH("P",AC15)))</formula>
    </cfRule>
  </conditionalFormatting>
  <conditionalFormatting sqref="AE1321 AE1126 AE178 AE167 AE15:AE32">
    <cfRule type="containsText" dxfId="3597" priority="1679" operator="containsText" text="L">
      <formula>NOT(ISERROR(SEARCH("L",AE15)))</formula>
    </cfRule>
    <cfRule type="containsText" dxfId="3596" priority="1680" operator="containsText" text="A">
      <formula>NOT(ISERROR(SEARCH("A",AE15)))</formula>
    </cfRule>
    <cfRule type="containsText" dxfId="3595" priority="1681" operator="containsText" text="P">
      <formula>NOT(ISERROR(SEARCH("P",AE15)))</formula>
    </cfRule>
  </conditionalFormatting>
  <conditionalFormatting sqref="AE259:AE276">
    <cfRule type="containsText" dxfId="3594" priority="1676" operator="containsText" text="L">
      <formula>NOT(ISERROR(SEARCH("L",AE259)))</formula>
    </cfRule>
    <cfRule type="containsText" dxfId="3593" priority="1677" operator="containsText" text="A">
      <formula>NOT(ISERROR(SEARCH("A",AE259)))</formula>
    </cfRule>
    <cfRule type="containsText" dxfId="3592" priority="1678" operator="containsText" text="P">
      <formula>NOT(ISERROR(SEARCH("P",AE259)))</formula>
    </cfRule>
  </conditionalFormatting>
  <conditionalFormatting sqref="AE603:AE617">
    <cfRule type="containsText" dxfId="3591" priority="1673" operator="containsText" text="L">
      <formula>NOT(ISERROR(SEARCH("L",AE603)))</formula>
    </cfRule>
    <cfRule type="containsText" dxfId="3590" priority="1674" operator="containsText" text="A">
      <formula>NOT(ISERROR(SEARCH("A",AE603)))</formula>
    </cfRule>
    <cfRule type="containsText" dxfId="3589" priority="1675" operator="containsText" text="P">
      <formula>NOT(ISERROR(SEARCH("P",AE603)))</formula>
    </cfRule>
  </conditionalFormatting>
  <conditionalFormatting sqref="AE1052:AE1074">
    <cfRule type="containsText" dxfId="3588" priority="1670" operator="containsText" text="L">
      <formula>NOT(ISERROR(SEARCH("L",AE1052)))</formula>
    </cfRule>
    <cfRule type="containsText" dxfId="3587" priority="1671" operator="containsText" text="A">
      <formula>NOT(ISERROR(SEARCH("A",AE1052)))</formula>
    </cfRule>
    <cfRule type="containsText" dxfId="3586" priority="1672" operator="containsText" text="P">
      <formula>NOT(ISERROR(SEARCH("P",AE1052)))</formula>
    </cfRule>
  </conditionalFormatting>
  <conditionalFormatting sqref="AE1088:AE1094">
    <cfRule type="containsText" dxfId="3585" priority="1667" operator="containsText" text="L">
      <formula>NOT(ISERROR(SEARCH("L",AE1088)))</formula>
    </cfRule>
    <cfRule type="containsText" dxfId="3584" priority="1668" operator="containsText" text="A">
      <formula>NOT(ISERROR(SEARCH("A",AE1088)))</formula>
    </cfRule>
    <cfRule type="containsText" dxfId="3583" priority="1669" operator="containsText" text="P">
      <formula>NOT(ISERROR(SEARCH("P",AE1088)))</formula>
    </cfRule>
  </conditionalFormatting>
  <conditionalFormatting sqref="AE487:AE502">
    <cfRule type="containsText" dxfId="3582" priority="1664" operator="containsText" text="L">
      <formula>NOT(ISERROR(SEARCH("L",AE487)))</formula>
    </cfRule>
    <cfRule type="containsText" dxfId="3581" priority="1665" operator="containsText" text="A">
      <formula>NOT(ISERROR(SEARCH("A",AE487)))</formula>
    </cfRule>
    <cfRule type="containsText" dxfId="3580" priority="1666" operator="containsText" text="P">
      <formula>NOT(ISERROR(SEARCH("P",AE487)))</formula>
    </cfRule>
  </conditionalFormatting>
  <conditionalFormatting sqref="AD199:AD220">
    <cfRule type="containsText" dxfId="3579" priority="1661" operator="containsText" text="L">
      <formula>NOT(ISERROR(SEARCH("L",AD199)))</formula>
    </cfRule>
    <cfRule type="containsText" dxfId="3578" priority="1662" operator="containsText" text="A">
      <formula>NOT(ISERROR(SEARCH("A",AD199)))</formula>
    </cfRule>
    <cfRule type="containsText" dxfId="3577" priority="1663" operator="containsText" text="P">
      <formula>NOT(ISERROR(SEARCH("P",AD199)))</formula>
    </cfRule>
  </conditionalFormatting>
  <conditionalFormatting sqref="AF199:AF220">
    <cfRule type="containsText" dxfId="3576" priority="1658" operator="containsText" text="L">
      <formula>NOT(ISERROR(SEARCH("L",AF199)))</formula>
    </cfRule>
    <cfRule type="containsText" dxfId="3575" priority="1659" operator="containsText" text="A">
      <formula>NOT(ISERROR(SEARCH("A",AF199)))</formula>
    </cfRule>
    <cfRule type="containsText" dxfId="3574" priority="1660" operator="containsText" text="P">
      <formula>NOT(ISERROR(SEARCH("P",AF199)))</formula>
    </cfRule>
  </conditionalFormatting>
  <conditionalFormatting sqref="AF401:AF417">
    <cfRule type="containsText" dxfId="3573" priority="1655" operator="containsText" text="L">
      <formula>NOT(ISERROR(SEARCH("L",AF401)))</formula>
    </cfRule>
    <cfRule type="containsText" dxfId="3572" priority="1656" operator="containsText" text="A">
      <formula>NOT(ISERROR(SEARCH("A",AF401)))</formula>
    </cfRule>
    <cfRule type="containsText" dxfId="3571" priority="1657" operator="containsText" text="P">
      <formula>NOT(ISERROR(SEARCH("P",AF401)))</formula>
    </cfRule>
  </conditionalFormatting>
  <conditionalFormatting sqref="AF1263:AF1272">
    <cfRule type="containsText" dxfId="3570" priority="1652" operator="containsText" text="L">
      <formula>NOT(ISERROR(SEARCH("L",AF1263)))</formula>
    </cfRule>
    <cfRule type="containsText" dxfId="3569" priority="1653" operator="containsText" text="A">
      <formula>NOT(ISERROR(SEARCH("A",AF1263)))</formula>
    </cfRule>
    <cfRule type="containsText" dxfId="3568" priority="1654" operator="containsText" text="P">
      <formula>NOT(ISERROR(SEARCH("P",AF1263)))</formula>
    </cfRule>
  </conditionalFormatting>
  <conditionalFormatting sqref="AF1130:AF1141">
    <cfRule type="containsText" dxfId="3567" priority="1649" operator="containsText" text="L">
      <formula>NOT(ISERROR(SEARCH("L",AF1130)))</formula>
    </cfRule>
    <cfRule type="containsText" dxfId="3566" priority="1650" operator="containsText" text="A">
      <formula>NOT(ISERROR(SEARCH("A",AF1130)))</formula>
    </cfRule>
    <cfRule type="containsText" dxfId="3565" priority="1651" operator="containsText" text="P">
      <formula>NOT(ISERROR(SEARCH("P",AF1130)))</formula>
    </cfRule>
  </conditionalFormatting>
  <conditionalFormatting sqref="AF152:AF157">
    <cfRule type="containsText" dxfId="3564" priority="1646" operator="containsText" text="L">
      <formula>NOT(ISERROR(SEARCH("L",AF152)))</formula>
    </cfRule>
    <cfRule type="containsText" dxfId="3563" priority="1647" operator="containsText" text="A">
      <formula>NOT(ISERROR(SEARCH("A",AF152)))</formula>
    </cfRule>
    <cfRule type="containsText" dxfId="3562" priority="1648" operator="containsText" text="P">
      <formula>NOT(ISERROR(SEARCH("P",AF152)))</formula>
    </cfRule>
  </conditionalFormatting>
  <conditionalFormatting sqref="AF1041:AF1051">
    <cfRule type="containsText" dxfId="3561" priority="1643" operator="containsText" text="L">
      <formula>NOT(ISERROR(SEARCH("L",AF1041)))</formula>
    </cfRule>
    <cfRule type="containsText" dxfId="3560" priority="1644" operator="containsText" text="A">
      <formula>NOT(ISERROR(SEARCH("A",AF1041)))</formula>
    </cfRule>
    <cfRule type="containsText" dxfId="3559" priority="1645" operator="containsText" text="P">
      <formula>NOT(ISERROR(SEARCH("P",AF1041)))</formula>
    </cfRule>
  </conditionalFormatting>
  <conditionalFormatting sqref="AD465:AD473">
    <cfRule type="containsText" dxfId="3558" priority="1640" operator="containsText" text="L">
      <formula>NOT(ISERROR(SEARCH("L",AD465)))</formula>
    </cfRule>
    <cfRule type="containsText" dxfId="3557" priority="1641" operator="containsText" text="A">
      <formula>NOT(ISERROR(SEARCH("A",AD465)))</formula>
    </cfRule>
    <cfRule type="containsText" dxfId="3556" priority="1642" operator="containsText" text="P">
      <formula>NOT(ISERROR(SEARCH("P",AD465)))</formula>
    </cfRule>
  </conditionalFormatting>
  <conditionalFormatting sqref="AF464:AF473">
    <cfRule type="containsText" dxfId="3555" priority="1634" operator="containsText" text="L">
      <formula>NOT(ISERROR(SEARCH("L",AF464)))</formula>
    </cfRule>
    <cfRule type="containsText" dxfId="3554" priority="1635" operator="containsText" text="A">
      <formula>NOT(ISERROR(SEARCH("A",AF464)))</formula>
    </cfRule>
    <cfRule type="containsText" dxfId="3553" priority="1636" operator="containsText" text="P">
      <formula>NOT(ISERROR(SEARCH("P",AF464)))</formula>
    </cfRule>
  </conditionalFormatting>
  <conditionalFormatting sqref="AE618:AE628">
    <cfRule type="containsText" dxfId="3552" priority="1631" operator="containsText" text="L">
      <formula>NOT(ISERROR(SEARCH("L",AE618)))</formula>
    </cfRule>
    <cfRule type="containsText" dxfId="3551" priority="1632" operator="containsText" text="A">
      <formula>NOT(ISERROR(SEARCH("A",AE618)))</formula>
    </cfRule>
    <cfRule type="containsText" dxfId="3550" priority="1633" operator="containsText" text="P">
      <formula>NOT(ISERROR(SEARCH("P",AE618)))</formula>
    </cfRule>
  </conditionalFormatting>
  <conditionalFormatting sqref="AF796:AF814">
    <cfRule type="containsText" dxfId="3549" priority="1628" operator="containsText" text="L">
      <formula>NOT(ISERROR(SEARCH("L",AF796)))</formula>
    </cfRule>
    <cfRule type="containsText" dxfId="3548" priority="1629" operator="containsText" text="A">
      <formula>NOT(ISERROR(SEARCH("A",AF796)))</formula>
    </cfRule>
    <cfRule type="containsText" dxfId="3547" priority="1630" operator="containsText" text="P">
      <formula>NOT(ISERROR(SEARCH("P",AF796)))</formula>
    </cfRule>
  </conditionalFormatting>
  <conditionalFormatting sqref="AF963:AF978">
    <cfRule type="containsText" dxfId="3546" priority="1625" operator="containsText" text="L">
      <formula>NOT(ISERROR(SEARCH("L",AF963)))</formula>
    </cfRule>
    <cfRule type="containsText" dxfId="3545" priority="1626" operator="containsText" text="A">
      <formula>NOT(ISERROR(SEARCH("A",AF963)))</formula>
    </cfRule>
    <cfRule type="containsText" dxfId="3544" priority="1627" operator="containsText" text="P">
      <formula>NOT(ISERROR(SEARCH("P",AF963)))</formula>
    </cfRule>
  </conditionalFormatting>
  <conditionalFormatting sqref="AF1162:AF1166">
    <cfRule type="containsText" dxfId="3543" priority="1622" operator="containsText" text="L">
      <formula>NOT(ISERROR(SEARCH("L",AF1162)))</formula>
    </cfRule>
    <cfRule type="containsText" dxfId="3542" priority="1623" operator="containsText" text="A">
      <formula>NOT(ISERROR(SEARCH("A",AF1162)))</formula>
    </cfRule>
    <cfRule type="containsText" dxfId="3541" priority="1624" operator="containsText" text="P">
      <formula>NOT(ISERROR(SEARCH("P",AF1162)))</formula>
    </cfRule>
  </conditionalFormatting>
  <conditionalFormatting sqref="AF385:AF400">
    <cfRule type="containsText" dxfId="3540" priority="1619" operator="containsText" text="L">
      <formula>NOT(ISERROR(SEARCH("L",AF385)))</formula>
    </cfRule>
    <cfRule type="containsText" dxfId="3539" priority="1620" operator="containsText" text="A">
      <formula>NOT(ISERROR(SEARCH("A",AF385)))</formula>
    </cfRule>
    <cfRule type="containsText" dxfId="3538" priority="1621" operator="containsText" text="P">
      <formula>NOT(ISERROR(SEARCH("P",AF385)))</formula>
    </cfRule>
  </conditionalFormatting>
  <conditionalFormatting sqref="AF629:AF638">
    <cfRule type="containsText" dxfId="3537" priority="1616" operator="containsText" text="L">
      <formula>NOT(ISERROR(SEARCH("L",AF629)))</formula>
    </cfRule>
    <cfRule type="containsText" dxfId="3536" priority="1617" operator="containsText" text="A">
      <formula>NOT(ISERROR(SEARCH("A",AF629)))</formula>
    </cfRule>
    <cfRule type="containsText" dxfId="3535" priority="1618" operator="containsText" text="P">
      <formula>NOT(ISERROR(SEARCH("P",AF629)))</formula>
    </cfRule>
  </conditionalFormatting>
  <conditionalFormatting sqref="AD1034:AD1039">
    <cfRule type="containsText" dxfId="3534" priority="1607" operator="containsText" text="L">
      <formula>NOT(ISERROR(SEARCH("L",AD1034)))</formula>
    </cfRule>
    <cfRule type="containsText" dxfId="3533" priority="1608" operator="containsText" text="A">
      <formula>NOT(ISERROR(SEARCH("A",AD1034)))</formula>
    </cfRule>
    <cfRule type="containsText" dxfId="3532" priority="1609" operator="containsText" text="P">
      <formula>NOT(ISERROR(SEARCH("P",AD1034)))</formula>
    </cfRule>
  </conditionalFormatting>
  <conditionalFormatting sqref="AF1034:AF1039">
    <cfRule type="containsText" dxfId="3531" priority="1604" operator="containsText" text="L">
      <formula>NOT(ISERROR(SEARCH("L",AF1034)))</formula>
    </cfRule>
    <cfRule type="containsText" dxfId="3530" priority="1605" operator="containsText" text="A">
      <formula>NOT(ISERROR(SEARCH("A",AF1034)))</formula>
    </cfRule>
    <cfRule type="containsText" dxfId="3529" priority="1606" operator="containsText" text="P">
      <formula>NOT(ISERROR(SEARCH("P",AF1034)))</formula>
    </cfRule>
  </conditionalFormatting>
  <conditionalFormatting sqref="AD179:AD198">
    <cfRule type="containsText" dxfId="3528" priority="1601" operator="containsText" text="L">
      <formula>NOT(ISERROR(SEARCH("L",AD179)))</formula>
    </cfRule>
    <cfRule type="containsText" dxfId="3527" priority="1602" operator="containsText" text="A">
      <formula>NOT(ISERROR(SEARCH("A",AD179)))</formula>
    </cfRule>
    <cfRule type="containsText" dxfId="3526" priority="1603" operator="containsText" text="P">
      <formula>NOT(ISERROR(SEARCH("P",AD179)))</formula>
    </cfRule>
  </conditionalFormatting>
  <conditionalFormatting sqref="AF179:AF198">
    <cfRule type="containsText" dxfId="3525" priority="1598" operator="containsText" text="L">
      <formula>NOT(ISERROR(SEARCH("L",AF179)))</formula>
    </cfRule>
    <cfRule type="containsText" dxfId="3524" priority="1599" operator="containsText" text="A">
      <formula>NOT(ISERROR(SEARCH("A",AF179)))</formula>
    </cfRule>
    <cfRule type="containsText" dxfId="3523" priority="1600" operator="containsText" text="P">
      <formula>NOT(ISERROR(SEARCH("P",AF179)))</formula>
    </cfRule>
  </conditionalFormatting>
  <conditionalFormatting sqref="AE1285:AE1290">
    <cfRule type="containsText" dxfId="3522" priority="1595" operator="containsText" text="L">
      <formula>NOT(ISERROR(SEARCH("L",AE1285)))</formula>
    </cfRule>
    <cfRule type="containsText" dxfId="3521" priority="1596" operator="containsText" text="A">
      <formula>NOT(ISERROR(SEARCH("A",AE1285)))</formula>
    </cfRule>
    <cfRule type="containsText" dxfId="3520" priority="1597" operator="containsText" text="P">
      <formula>NOT(ISERROR(SEARCH("P",AE1285)))</formula>
    </cfRule>
  </conditionalFormatting>
  <conditionalFormatting sqref="AE371:AE384 AE258">
    <cfRule type="containsText" dxfId="3519" priority="1592" operator="containsText" text="L">
      <formula>NOT(ISERROR(SEARCH("L",AE258)))</formula>
    </cfRule>
    <cfRule type="containsText" dxfId="3518" priority="1593" operator="containsText" text="A">
      <formula>NOT(ISERROR(SEARCH("A",AE258)))</formula>
    </cfRule>
    <cfRule type="containsText" dxfId="3517" priority="1594" operator="containsText" text="P">
      <formula>NOT(ISERROR(SEARCH("P",AE258)))</formula>
    </cfRule>
  </conditionalFormatting>
  <conditionalFormatting sqref="AF168:AF177">
    <cfRule type="containsText" dxfId="3516" priority="1589" operator="containsText" text="L">
      <formula>NOT(ISERROR(SEARCH("L",AF168)))</formula>
    </cfRule>
    <cfRule type="containsText" dxfId="3515" priority="1590" operator="containsText" text="A">
      <formula>NOT(ISERROR(SEARCH("A",AF168)))</formula>
    </cfRule>
    <cfRule type="containsText" dxfId="3514" priority="1591" operator="containsText" text="P">
      <formula>NOT(ISERROR(SEARCH("P",AF168)))</formula>
    </cfRule>
  </conditionalFormatting>
  <conditionalFormatting sqref="AF1103:AF1115">
    <cfRule type="containsText" dxfId="3513" priority="1586" operator="containsText" text="L">
      <formula>NOT(ISERROR(SEARCH("L",AF1103)))</formula>
    </cfRule>
    <cfRule type="containsText" dxfId="3512" priority="1587" operator="containsText" text="A">
      <formula>NOT(ISERROR(SEARCH("A",AF1103)))</formula>
    </cfRule>
    <cfRule type="containsText" dxfId="3511" priority="1588" operator="containsText" text="P">
      <formula>NOT(ISERROR(SEARCH("P",AF1103)))</formula>
    </cfRule>
  </conditionalFormatting>
  <conditionalFormatting sqref="AF674:AF689">
    <cfRule type="containsText" dxfId="3510" priority="1583" operator="containsText" text="L">
      <formula>NOT(ISERROR(SEARCH("L",AF674)))</formula>
    </cfRule>
    <cfRule type="containsText" dxfId="3509" priority="1584" operator="containsText" text="A">
      <formula>NOT(ISERROR(SEARCH("A",AF674)))</formula>
    </cfRule>
    <cfRule type="containsText" dxfId="3508" priority="1585" operator="containsText" text="P">
      <formula>NOT(ISERROR(SEARCH("P",AF674)))</formula>
    </cfRule>
  </conditionalFormatting>
  <conditionalFormatting sqref="AE740:AE752 AE700">
    <cfRule type="containsText" dxfId="3507" priority="1580" operator="containsText" text="L">
      <formula>NOT(ISERROR(SEARCH("L",AE700)))</formula>
    </cfRule>
    <cfRule type="containsText" dxfId="3506" priority="1581" operator="containsText" text="A">
      <formula>NOT(ISERROR(SEARCH("A",AE700)))</formula>
    </cfRule>
    <cfRule type="containsText" dxfId="3505" priority="1582" operator="containsText" text="P">
      <formula>NOT(ISERROR(SEARCH("P",AE700)))</formula>
    </cfRule>
  </conditionalFormatting>
  <conditionalFormatting sqref="AE1149:AE1159">
    <cfRule type="containsText" dxfId="3504" priority="1577" operator="containsText" text="L">
      <formula>NOT(ISERROR(SEARCH("L",AE1149)))</formula>
    </cfRule>
    <cfRule type="containsText" dxfId="3503" priority="1578" operator="containsText" text="A">
      <formula>NOT(ISERROR(SEARCH("A",AE1149)))</formula>
    </cfRule>
    <cfRule type="containsText" dxfId="3502" priority="1579" operator="containsText" text="P">
      <formula>NOT(ISERROR(SEARCH("P",AE1149)))</formula>
    </cfRule>
  </conditionalFormatting>
  <conditionalFormatting sqref="AF222:AF241">
    <cfRule type="containsText" dxfId="3501" priority="1574" operator="containsText" text="L">
      <formula>NOT(ISERROR(SEARCH("L",AF222)))</formula>
    </cfRule>
    <cfRule type="containsText" dxfId="3500" priority="1575" operator="containsText" text="A">
      <formula>NOT(ISERROR(SEARCH("A",AF222)))</formula>
    </cfRule>
    <cfRule type="containsText" dxfId="3499" priority="1576" operator="containsText" text="P">
      <formula>NOT(ISERROR(SEARCH("P",AF222)))</formula>
    </cfRule>
  </conditionalFormatting>
  <conditionalFormatting sqref="AF1325 AF893:AF903">
    <cfRule type="containsText" dxfId="3498" priority="1571" operator="containsText" text="L">
      <formula>NOT(ISERROR(SEARCH("L",AF893)))</formula>
    </cfRule>
    <cfRule type="containsText" dxfId="3497" priority="1572" operator="containsText" text="A">
      <formula>NOT(ISERROR(SEARCH("A",AF893)))</formula>
    </cfRule>
    <cfRule type="containsText" dxfId="3496" priority="1573" operator="containsText" text="P">
      <formula>NOT(ISERROR(SEARCH("P",AF893)))</formula>
    </cfRule>
  </conditionalFormatting>
  <conditionalFormatting sqref="AF794 AF775:AF786">
    <cfRule type="containsText" dxfId="3495" priority="1568" operator="containsText" text="L">
      <formula>NOT(ISERROR(SEARCH("L",AF775)))</formula>
    </cfRule>
    <cfRule type="containsText" dxfId="3494" priority="1569" operator="containsText" text="A">
      <formula>NOT(ISERROR(SEARCH("A",AF775)))</formula>
    </cfRule>
    <cfRule type="containsText" dxfId="3493" priority="1570" operator="containsText" text="P">
      <formula>NOT(ISERROR(SEARCH("P",AF775)))</formula>
    </cfRule>
  </conditionalFormatting>
  <conditionalFormatting sqref="AF709:AF721">
    <cfRule type="containsText" dxfId="3492" priority="1565" operator="containsText" text="L">
      <formula>NOT(ISERROR(SEARCH("L",AF709)))</formula>
    </cfRule>
    <cfRule type="containsText" dxfId="3491" priority="1566" operator="containsText" text="A">
      <formula>NOT(ISERROR(SEARCH("A",AF709)))</formula>
    </cfRule>
    <cfRule type="containsText" dxfId="3490" priority="1567" operator="containsText" text="P">
      <formula>NOT(ISERROR(SEARCH("P",AF709)))</formula>
    </cfRule>
  </conditionalFormatting>
  <conditionalFormatting sqref="D1216:D1267">
    <cfRule type="duplicateValues" dxfId="3489" priority="19983"/>
  </conditionalFormatting>
  <conditionalFormatting sqref="AF945:AF961">
    <cfRule type="containsText" dxfId="3488" priority="1562" operator="containsText" text="L">
      <formula>NOT(ISERROR(SEARCH("L",AF945)))</formula>
    </cfRule>
    <cfRule type="containsText" dxfId="3487" priority="1563" operator="containsText" text="A">
      <formula>NOT(ISERROR(SEARCH("A",AF945)))</formula>
    </cfRule>
    <cfRule type="containsText" dxfId="3486" priority="1564" operator="containsText" text="P">
      <formula>NOT(ISERROR(SEARCH("P",AF945)))</formula>
    </cfRule>
  </conditionalFormatting>
  <conditionalFormatting sqref="AE661:AE673">
    <cfRule type="containsText" dxfId="3485" priority="1559" operator="containsText" text="L">
      <formula>NOT(ISERROR(SEARCH("L",AE661)))</formula>
    </cfRule>
    <cfRule type="containsText" dxfId="3484" priority="1560" operator="containsText" text="A">
      <formula>NOT(ISERROR(SEARCH("A",AE661)))</formula>
    </cfRule>
    <cfRule type="containsText" dxfId="3483" priority="1561" operator="containsText" text="P">
      <formula>NOT(ISERROR(SEARCH("P",AE661)))</formula>
    </cfRule>
  </conditionalFormatting>
  <conditionalFormatting sqref="AH660:AH673">
    <cfRule type="containsText" dxfId="3482" priority="1556" operator="containsText" text="L">
      <formula>NOT(ISERROR(SEARCH("L",AH660)))</formula>
    </cfRule>
    <cfRule type="containsText" dxfId="3481" priority="1557" operator="containsText" text="A">
      <formula>NOT(ISERROR(SEARCH("A",AH660)))</formula>
    </cfRule>
    <cfRule type="containsText" dxfId="3480" priority="1558" operator="containsText" text="P">
      <formula>NOT(ISERROR(SEARCH("P",AH660)))</formula>
    </cfRule>
  </conditionalFormatting>
  <conditionalFormatting sqref="AE435:AE448">
    <cfRule type="containsText" dxfId="3479" priority="1553" operator="containsText" text="L">
      <formula>NOT(ISERROR(SEARCH("L",AE435)))</formula>
    </cfRule>
    <cfRule type="containsText" dxfId="3478" priority="1554" operator="containsText" text="A">
      <formula>NOT(ISERROR(SEARCH("A",AE435)))</formula>
    </cfRule>
    <cfRule type="containsText" dxfId="3477" priority="1555" operator="containsText" text="P">
      <formula>NOT(ISERROR(SEARCH("P",AE435)))</formula>
    </cfRule>
  </conditionalFormatting>
  <conditionalFormatting sqref="AH435:AH448">
    <cfRule type="containsText" dxfId="3476" priority="1550" operator="containsText" text="L">
      <formula>NOT(ISERROR(SEARCH("L",AH435)))</formula>
    </cfRule>
    <cfRule type="containsText" dxfId="3475" priority="1551" operator="containsText" text="A">
      <formula>NOT(ISERROR(SEARCH("A",AH435)))</formula>
    </cfRule>
    <cfRule type="containsText" dxfId="3474" priority="1552" operator="containsText" text="P">
      <formula>NOT(ISERROR(SEARCH("P",AH435)))</formula>
    </cfRule>
  </conditionalFormatting>
  <conditionalFormatting sqref="AE1027 AE933:AE943">
    <cfRule type="containsText" dxfId="3473" priority="1547" operator="containsText" text="L">
      <formula>NOT(ISERROR(SEARCH("L",AE933)))</formula>
    </cfRule>
    <cfRule type="containsText" dxfId="3472" priority="1548" operator="containsText" text="A">
      <formula>NOT(ISERROR(SEARCH("A",AE933)))</formula>
    </cfRule>
    <cfRule type="containsText" dxfId="3471" priority="1549" operator="containsText" text="P">
      <formula>NOT(ISERROR(SEARCH("P",AE933)))</formula>
    </cfRule>
  </conditionalFormatting>
  <conditionalFormatting sqref="AE1027 AE933:AE943">
    <cfRule type="containsText" dxfId="3470" priority="1544" operator="containsText" text="L">
      <formula>NOT(ISERROR(SEARCH("L",AE933)))</formula>
    </cfRule>
    <cfRule type="containsText" dxfId="3469" priority="1545" operator="containsText" text="A">
      <formula>NOT(ISERROR(SEARCH("A",AE933)))</formula>
    </cfRule>
    <cfRule type="containsText" dxfId="3468" priority="1546" operator="containsText" text="P">
      <formula>NOT(ISERROR(SEARCH("P",AE933)))</formula>
    </cfRule>
  </conditionalFormatting>
  <conditionalFormatting sqref="AH933:AH944">
    <cfRule type="containsText" dxfId="3467" priority="1541" operator="containsText" text="L">
      <formula>NOT(ISERROR(SEARCH("L",AH933)))</formula>
    </cfRule>
    <cfRule type="containsText" dxfId="3466" priority="1542" operator="containsText" text="A">
      <formula>NOT(ISERROR(SEARCH("A",AH933)))</formula>
    </cfRule>
    <cfRule type="containsText" dxfId="3465" priority="1543" operator="containsText" text="P">
      <formula>NOT(ISERROR(SEARCH("P",AH933)))</formula>
    </cfRule>
  </conditionalFormatting>
  <conditionalFormatting sqref="AH933:AH944">
    <cfRule type="containsText" dxfId="3464" priority="1538" operator="containsText" text="L">
      <formula>NOT(ISERROR(SEARCH("L",AH933)))</formula>
    </cfRule>
    <cfRule type="containsText" dxfId="3463" priority="1539" operator="containsText" text="A">
      <formula>NOT(ISERROR(SEARCH("A",AH933)))</formula>
    </cfRule>
    <cfRule type="containsText" dxfId="3462" priority="1540" operator="containsText" text="P">
      <formula>NOT(ISERROR(SEARCH("P",AH933)))</formula>
    </cfRule>
  </conditionalFormatting>
  <conditionalFormatting sqref="AE1326">
    <cfRule type="containsText" dxfId="3461" priority="1535" operator="containsText" text="L">
      <formula>NOT(ISERROR(SEARCH("L",AE1326)))</formula>
    </cfRule>
    <cfRule type="containsText" dxfId="3460" priority="1536" operator="containsText" text="A">
      <formula>NOT(ISERROR(SEARCH("A",AE1326)))</formula>
    </cfRule>
    <cfRule type="containsText" dxfId="3459" priority="1537" operator="containsText" text="P">
      <formula>NOT(ISERROR(SEARCH("P",AE1326)))</formula>
    </cfRule>
  </conditionalFormatting>
  <conditionalFormatting sqref="AF315:AF333">
    <cfRule type="containsText" dxfId="3458" priority="1529" operator="containsText" text="L">
      <formula>NOT(ISERROR(SEARCH("L",AF315)))</formula>
    </cfRule>
    <cfRule type="containsText" dxfId="3457" priority="1530" operator="containsText" text="A">
      <formula>NOT(ISERROR(SEARCH("A",AF315)))</formula>
    </cfRule>
    <cfRule type="containsText" dxfId="3456" priority="1531" operator="containsText" text="P">
      <formula>NOT(ISERROR(SEARCH("P",AF315)))</formula>
    </cfRule>
  </conditionalFormatting>
  <conditionalFormatting sqref="AE123">
    <cfRule type="containsText" dxfId="3455" priority="1526" operator="containsText" text="L">
      <formula>NOT(ISERROR(SEARCH("L",AE123)))</formula>
    </cfRule>
    <cfRule type="containsText" dxfId="3454" priority="1527" operator="containsText" text="A">
      <formula>NOT(ISERROR(SEARCH("A",AE123)))</formula>
    </cfRule>
    <cfRule type="containsText" dxfId="3453" priority="1528" operator="containsText" text="P">
      <formula>NOT(ISERROR(SEARCH("P",AE123)))</formula>
    </cfRule>
  </conditionalFormatting>
  <conditionalFormatting sqref="AE1327 AE1299 AE1294 AE1292 AE253 AE141 AE134:AE137 AE124:AE132">
    <cfRule type="containsText" dxfId="3452" priority="1523" operator="containsText" text="L">
      <formula>NOT(ISERROR(SEARCH("L",AE124)))</formula>
    </cfRule>
    <cfRule type="containsText" dxfId="3451" priority="1524" operator="containsText" text="A">
      <formula>NOT(ISERROR(SEARCH("A",AE124)))</formula>
    </cfRule>
    <cfRule type="containsText" dxfId="3450" priority="1525" operator="containsText" text="P">
      <formula>NOT(ISERROR(SEARCH("P",AE124)))</formula>
    </cfRule>
  </conditionalFormatting>
  <conditionalFormatting sqref="AH1327 AH1299 AH1294 AH1292 AH253 AH141 AH134:AH137 AH123:AH132">
    <cfRule type="containsText" dxfId="3449" priority="1517" operator="containsText" text="L">
      <formula>NOT(ISERROR(SEARCH("L",AH123)))</formula>
    </cfRule>
    <cfRule type="containsText" dxfId="3448" priority="1518" operator="containsText" text="A">
      <formula>NOT(ISERROR(SEARCH("A",AH123)))</formula>
    </cfRule>
    <cfRule type="containsText" dxfId="3447" priority="1519" operator="containsText" text="P">
      <formula>NOT(ISERROR(SEARCH("P",AH123)))</formula>
    </cfRule>
  </conditionalFormatting>
  <conditionalFormatting sqref="AE1075:AE1087">
    <cfRule type="containsText" dxfId="3446" priority="1514" operator="containsText" text="L">
      <formula>NOT(ISERROR(SEARCH("L",AE1075)))</formula>
    </cfRule>
    <cfRule type="containsText" dxfId="3445" priority="1515" operator="containsText" text="A">
      <formula>NOT(ISERROR(SEARCH("A",AE1075)))</formula>
    </cfRule>
    <cfRule type="containsText" dxfId="3444" priority="1516" operator="containsText" text="P">
      <formula>NOT(ISERROR(SEARCH("P",AE1075)))</formula>
    </cfRule>
  </conditionalFormatting>
  <conditionalFormatting sqref="AH1075:AH1087">
    <cfRule type="containsText" dxfId="3443" priority="1511" operator="containsText" text="L">
      <formula>NOT(ISERROR(SEARCH("L",AH1075)))</formula>
    </cfRule>
    <cfRule type="containsText" dxfId="3442" priority="1512" operator="containsText" text="A">
      <formula>NOT(ISERROR(SEARCH("A",AH1075)))</formula>
    </cfRule>
    <cfRule type="containsText" dxfId="3441" priority="1513" operator="containsText" text="P">
      <formula>NOT(ISERROR(SEARCH("P",AH1075)))</formula>
    </cfRule>
  </conditionalFormatting>
  <conditionalFormatting sqref="AE722:AE739">
    <cfRule type="containsText" dxfId="3440" priority="1508" operator="containsText" text="L">
      <formula>NOT(ISERROR(SEARCH("L",AE722)))</formula>
    </cfRule>
    <cfRule type="containsText" dxfId="3439" priority="1509" operator="containsText" text="A">
      <formula>NOT(ISERROR(SEARCH("A",AE722)))</formula>
    </cfRule>
    <cfRule type="containsText" dxfId="3438" priority="1510" operator="containsText" text="P">
      <formula>NOT(ISERROR(SEARCH("P",AE722)))</formula>
    </cfRule>
  </conditionalFormatting>
  <conditionalFormatting sqref="AE1028:AE1033 AE1026 AE1023:AE1024">
    <cfRule type="containsText" dxfId="3437" priority="1505" operator="containsText" text="L">
      <formula>NOT(ISERROR(SEARCH("L",AE1023)))</formula>
    </cfRule>
    <cfRule type="containsText" dxfId="3436" priority="1506" operator="containsText" text="A">
      <formula>NOT(ISERROR(SEARCH("A",AE1023)))</formula>
    </cfRule>
    <cfRule type="containsText" dxfId="3435" priority="1507" operator="containsText" text="P">
      <formula>NOT(ISERROR(SEARCH("P",AE1023)))</formula>
    </cfRule>
  </conditionalFormatting>
  <conditionalFormatting sqref="AH1028:AH1033 AH1026 AH1023:AH1024">
    <cfRule type="containsText" dxfId="3434" priority="1502" operator="containsText" text="L">
      <formula>NOT(ISERROR(SEARCH("L",AH1023)))</formula>
    </cfRule>
    <cfRule type="containsText" dxfId="3433" priority="1503" operator="containsText" text="A">
      <formula>NOT(ISERROR(SEARCH("A",AH1023)))</formula>
    </cfRule>
    <cfRule type="containsText" dxfId="3432" priority="1504" operator="containsText" text="P">
      <formula>NOT(ISERROR(SEARCH("P",AH1023)))</formula>
    </cfRule>
  </conditionalFormatting>
  <conditionalFormatting sqref="AE1295:AE1297 AE1293 AE1291">
    <cfRule type="containsText" dxfId="3431" priority="1499" operator="containsText" text="L">
      <formula>NOT(ISERROR(SEARCH("L",AE1291)))</formula>
    </cfRule>
    <cfRule type="containsText" dxfId="3430" priority="1500" operator="containsText" text="A">
      <formula>NOT(ISERROR(SEARCH("A",AE1291)))</formula>
    </cfRule>
    <cfRule type="containsText" dxfId="3429" priority="1501" operator="containsText" text="P">
      <formula>NOT(ISERROR(SEARCH("P",AE1291)))</formula>
    </cfRule>
  </conditionalFormatting>
  <conditionalFormatting sqref="AH1295:AH1297 AH1293 AH1291">
    <cfRule type="containsText" dxfId="3428" priority="1496" operator="containsText" text="L">
      <formula>NOT(ISERROR(SEARCH("L",AH1291)))</formula>
    </cfRule>
    <cfRule type="containsText" dxfId="3427" priority="1497" operator="containsText" text="A">
      <formula>NOT(ISERROR(SEARCH("A",AH1291)))</formula>
    </cfRule>
    <cfRule type="containsText" dxfId="3426" priority="1498" operator="containsText" text="P">
      <formula>NOT(ISERROR(SEARCH("P",AH1291)))</formula>
    </cfRule>
  </conditionalFormatting>
  <conditionalFormatting sqref="AE343 AE254:AE257 AE252 AE245:AE250 AE242:AE243">
    <cfRule type="containsText" dxfId="3425" priority="1493" operator="containsText" text="L">
      <formula>NOT(ISERROR(SEARCH("L",AE242)))</formula>
    </cfRule>
    <cfRule type="containsText" dxfId="3424" priority="1494" operator="containsText" text="A">
      <formula>NOT(ISERROR(SEARCH("A",AE242)))</formula>
    </cfRule>
    <cfRule type="containsText" dxfId="3423" priority="1495" operator="containsText" text="P">
      <formula>NOT(ISERROR(SEARCH("P",AE242)))</formula>
    </cfRule>
  </conditionalFormatting>
  <conditionalFormatting sqref="AH343 AH254:AH257 AH252 AH245:AH250 AH242:AH243">
    <cfRule type="containsText" dxfId="3422" priority="1490" operator="containsText" text="L">
      <formula>NOT(ISERROR(SEARCH("L",AH242)))</formula>
    </cfRule>
    <cfRule type="containsText" dxfId="3421" priority="1491" operator="containsText" text="A">
      <formula>NOT(ISERROR(SEARCH("A",AH242)))</formula>
    </cfRule>
    <cfRule type="containsText" dxfId="3420" priority="1492" operator="containsText" text="P">
      <formula>NOT(ISERROR(SEARCH("P",AH242)))</formula>
    </cfRule>
  </conditionalFormatting>
  <conditionalFormatting sqref="AH618:AH628">
    <cfRule type="containsText" dxfId="3419" priority="1487" operator="containsText" text="L">
      <formula>NOT(ISERROR(SEARCH("L",AH618)))</formula>
    </cfRule>
    <cfRule type="containsText" dxfId="3418" priority="1488" operator="containsText" text="A">
      <formula>NOT(ISERROR(SEARCH("A",AH618)))</formula>
    </cfRule>
    <cfRule type="containsText" dxfId="3417" priority="1489" operator="containsText" text="P">
      <formula>NOT(ISERROR(SEARCH("P",AH618)))</formula>
    </cfRule>
  </conditionalFormatting>
  <conditionalFormatting sqref="AE344:AE354 AE334:AE342 AE251">
    <cfRule type="containsText" dxfId="3416" priority="1484" operator="containsText" text="L">
      <formula>NOT(ISERROR(SEARCH("L",AE251)))</formula>
    </cfRule>
    <cfRule type="containsText" dxfId="3415" priority="1485" operator="containsText" text="A">
      <formula>NOT(ISERROR(SEARCH("A",AE251)))</formula>
    </cfRule>
    <cfRule type="containsText" dxfId="3414" priority="1486" operator="containsText" text="P">
      <formula>NOT(ISERROR(SEARCH("P",AE251)))</formula>
    </cfRule>
  </conditionalFormatting>
  <conditionalFormatting sqref="AH344:AH354 AH334:AH342 AH251">
    <cfRule type="containsText" dxfId="3413" priority="1481" operator="containsText" text="L">
      <formula>NOT(ISERROR(SEARCH("L",AH251)))</formula>
    </cfRule>
    <cfRule type="containsText" dxfId="3412" priority="1482" operator="containsText" text="A">
      <formula>NOT(ISERROR(SEARCH("A",AH251)))</formula>
    </cfRule>
    <cfRule type="containsText" dxfId="3411" priority="1483" operator="containsText" text="P">
      <formula>NOT(ISERROR(SEARCH("P",AH251)))</formula>
    </cfRule>
  </conditionalFormatting>
  <conditionalFormatting sqref="N919">
    <cfRule type="containsText" dxfId="3410" priority="1478" operator="containsText" text="L">
      <formula>NOT(ISERROR(SEARCH("L",N919)))</formula>
    </cfRule>
    <cfRule type="containsText" dxfId="3409" priority="1479" operator="containsText" text="A">
      <formula>NOT(ISERROR(SEARCH("A",N919)))</formula>
    </cfRule>
    <cfRule type="containsText" dxfId="3408" priority="1480" operator="containsText" text="P">
      <formula>NOT(ISERROR(SEARCH("P",N919)))</formula>
    </cfRule>
  </conditionalFormatting>
  <conditionalFormatting sqref="P919">
    <cfRule type="containsText" dxfId="3407" priority="1475" operator="containsText" text="L">
      <formula>NOT(ISERROR(SEARCH("L",P919)))</formula>
    </cfRule>
    <cfRule type="containsText" dxfId="3406" priority="1476" operator="containsText" text="A">
      <formula>NOT(ISERROR(SEARCH("A",P919)))</formula>
    </cfRule>
    <cfRule type="containsText" dxfId="3405" priority="1477" operator="containsText" text="P">
      <formula>NOT(ISERROR(SEARCH("P",P919)))</formula>
    </cfRule>
  </conditionalFormatting>
  <conditionalFormatting sqref="R919">
    <cfRule type="containsText" dxfId="3404" priority="1472" operator="containsText" text="L">
      <formula>NOT(ISERROR(SEARCH("L",R919)))</formula>
    </cfRule>
    <cfRule type="containsText" dxfId="3403" priority="1473" operator="containsText" text="A">
      <formula>NOT(ISERROR(SEARCH("A",R919)))</formula>
    </cfRule>
    <cfRule type="containsText" dxfId="3402" priority="1474" operator="containsText" text="P">
      <formula>NOT(ISERROR(SEARCH("P",R919)))</formula>
    </cfRule>
  </conditionalFormatting>
  <conditionalFormatting sqref="U919">
    <cfRule type="containsText" dxfId="3401" priority="1469" operator="containsText" text="L">
      <formula>NOT(ISERROR(SEARCH("L",U919)))</formula>
    </cfRule>
    <cfRule type="containsText" dxfId="3400" priority="1470" operator="containsText" text="A">
      <formula>NOT(ISERROR(SEARCH("A",U919)))</formula>
    </cfRule>
    <cfRule type="containsText" dxfId="3399" priority="1471" operator="containsText" text="P">
      <formula>NOT(ISERROR(SEARCH("P",U919)))</formula>
    </cfRule>
  </conditionalFormatting>
  <conditionalFormatting sqref="W919">
    <cfRule type="containsText" dxfId="3398" priority="1466" operator="containsText" text="L">
      <formula>NOT(ISERROR(SEARCH("L",W919)))</formula>
    </cfRule>
    <cfRule type="containsText" dxfId="3397" priority="1467" operator="containsText" text="A">
      <formula>NOT(ISERROR(SEARCH("A",W919)))</formula>
    </cfRule>
    <cfRule type="containsText" dxfId="3396" priority="1468" operator="containsText" text="P">
      <formula>NOT(ISERROR(SEARCH("P",W919)))</formula>
    </cfRule>
  </conditionalFormatting>
  <conditionalFormatting sqref="Y919">
    <cfRule type="containsText" dxfId="3395" priority="1463" operator="containsText" text="L">
      <formula>NOT(ISERROR(SEARCH("L",Y919)))</formula>
    </cfRule>
    <cfRule type="containsText" dxfId="3394" priority="1464" operator="containsText" text="A">
      <formula>NOT(ISERROR(SEARCH("A",Y919)))</formula>
    </cfRule>
    <cfRule type="containsText" dxfId="3393" priority="1465" operator="containsText" text="P">
      <formula>NOT(ISERROR(SEARCH("P",Y919)))</formula>
    </cfRule>
  </conditionalFormatting>
  <conditionalFormatting sqref="AB919">
    <cfRule type="containsText" dxfId="3392" priority="1460" operator="containsText" text="L">
      <formula>NOT(ISERROR(SEARCH("L",AB919)))</formula>
    </cfRule>
    <cfRule type="containsText" dxfId="3391" priority="1461" operator="containsText" text="A">
      <formula>NOT(ISERROR(SEARCH("A",AB919)))</formula>
    </cfRule>
    <cfRule type="containsText" dxfId="3390" priority="1462" operator="containsText" text="P">
      <formula>NOT(ISERROR(SEARCH("P",AB919)))</formula>
    </cfRule>
  </conditionalFormatting>
  <conditionalFormatting sqref="AD919">
    <cfRule type="containsText" dxfId="3389" priority="1457" operator="containsText" text="L">
      <formula>NOT(ISERROR(SEARCH("L",AD919)))</formula>
    </cfRule>
    <cfRule type="containsText" dxfId="3388" priority="1458" operator="containsText" text="A">
      <formula>NOT(ISERROR(SEARCH("A",AD919)))</formula>
    </cfRule>
    <cfRule type="containsText" dxfId="3387" priority="1459" operator="containsText" text="P">
      <formula>NOT(ISERROR(SEARCH("P",AD919)))</formula>
    </cfRule>
  </conditionalFormatting>
  <conditionalFormatting sqref="AF919">
    <cfRule type="containsText" dxfId="3386" priority="1454" operator="containsText" text="L">
      <formula>NOT(ISERROR(SEARCH("L",AF919)))</formula>
    </cfRule>
    <cfRule type="containsText" dxfId="3385" priority="1455" operator="containsText" text="A">
      <formula>NOT(ISERROR(SEARCH("A",AF919)))</formula>
    </cfRule>
    <cfRule type="containsText" dxfId="3384" priority="1456" operator="containsText" text="P">
      <formula>NOT(ISERROR(SEARCH("P",AF919)))</formula>
    </cfRule>
  </conditionalFormatting>
  <conditionalFormatting sqref="AE701:AE707 AE699">
    <cfRule type="containsText" dxfId="3383" priority="1451" operator="containsText" text="L">
      <formula>NOT(ISERROR(SEARCH("L",AE699)))</formula>
    </cfRule>
    <cfRule type="containsText" dxfId="3382" priority="1452" operator="containsText" text="A">
      <formula>NOT(ISERROR(SEARCH("A",AE699)))</formula>
    </cfRule>
    <cfRule type="containsText" dxfId="3381" priority="1453" operator="containsText" text="P">
      <formula>NOT(ISERROR(SEARCH("P",AE699)))</formula>
    </cfRule>
  </conditionalFormatting>
  <conditionalFormatting sqref="AE1142:AE1148">
    <cfRule type="containsText" dxfId="3380" priority="1448" operator="containsText" text="L">
      <formula>NOT(ISERROR(SEARCH("L",AE1142)))</formula>
    </cfRule>
    <cfRule type="containsText" dxfId="3379" priority="1449" operator="containsText" text="A">
      <formula>NOT(ISERROR(SEARCH("A",AE1142)))</formula>
    </cfRule>
    <cfRule type="containsText" dxfId="3378" priority="1450" operator="containsText" text="P">
      <formula>NOT(ISERROR(SEARCH("P",AE1142)))</formula>
    </cfRule>
  </conditionalFormatting>
  <conditionalFormatting sqref="AE1221:AE1231 AE920">
    <cfRule type="containsText" dxfId="3377" priority="1445" operator="containsText" text="L">
      <formula>NOT(ISERROR(SEARCH("L",AE920)))</formula>
    </cfRule>
    <cfRule type="containsText" dxfId="3376" priority="1446" operator="containsText" text="A">
      <formula>NOT(ISERROR(SEARCH("A",AE920)))</formula>
    </cfRule>
    <cfRule type="containsText" dxfId="3375" priority="1447" operator="containsText" text="P">
      <formula>NOT(ISERROR(SEARCH("P",AE920)))</formula>
    </cfRule>
  </conditionalFormatting>
  <conditionalFormatting sqref="AH1221:AH1231 AH920">
    <cfRule type="containsText" dxfId="3374" priority="1442" operator="containsText" text="L">
      <formula>NOT(ISERROR(SEARCH("L",AH920)))</formula>
    </cfRule>
    <cfRule type="containsText" dxfId="3373" priority="1443" operator="containsText" text="A">
      <formula>NOT(ISERROR(SEARCH("A",AH920)))</formula>
    </cfRule>
    <cfRule type="containsText" dxfId="3372" priority="1444" operator="containsText" text="P">
      <formula>NOT(ISERROR(SEARCH("P",AH920)))</formula>
    </cfRule>
  </conditionalFormatting>
  <conditionalFormatting sqref="AE277:AE279">
    <cfRule type="containsText" dxfId="3371" priority="1439" operator="containsText" text="L">
      <formula>NOT(ISERROR(SEARCH("L",AE277)))</formula>
    </cfRule>
    <cfRule type="containsText" dxfId="3370" priority="1440" operator="containsText" text="A">
      <formula>NOT(ISERROR(SEARCH("A",AE277)))</formula>
    </cfRule>
    <cfRule type="containsText" dxfId="3369" priority="1441" operator="containsText" text="P">
      <formula>NOT(ISERROR(SEARCH("P",AE277)))</formula>
    </cfRule>
  </conditionalFormatting>
  <conditionalFormatting sqref="AE281:AE293">
    <cfRule type="containsText" dxfId="3368" priority="1436" operator="containsText" text="L">
      <formula>NOT(ISERROR(SEARCH("L",AE281)))</formula>
    </cfRule>
    <cfRule type="containsText" dxfId="3367" priority="1437" operator="containsText" text="A">
      <formula>NOT(ISERROR(SEARCH("A",AE281)))</formula>
    </cfRule>
    <cfRule type="containsText" dxfId="3366" priority="1438" operator="containsText" text="P">
      <formula>NOT(ISERROR(SEARCH("P",AE281)))</formula>
    </cfRule>
  </conditionalFormatting>
  <conditionalFormatting sqref="AH277:AH279">
    <cfRule type="containsText" dxfId="3365" priority="1433" operator="containsText" text="L">
      <formula>NOT(ISERROR(SEARCH("L",AH277)))</formula>
    </cfRule>
    <cfRule type="containsText" dxfId="3364" priority="1434" operator="containsText" text="A">
      <formula>NOT(ISERROR(SEARCH("A",AH277)))</formula>
    </cfRule>
    <cfRule type="containsText" dxfId="3363" priority="1435" operator="containsText" text="P">
      <formula>NOT(ISERROR(SEARCH("P",AH277)))</formula>
    </cfRule>
  </conditionalFormatting>
  <conditionalFormatting sqref="AH281:AH293">
    <cfRule type="containsText" dxfId="3362" priority="1430" operator="containsText" text="L">
      <formula>NOT(ISERROR(SEARCH("L",AH281)))</formula>
    </cfRule>
    <cfRule type="containsText" dxfId="3361" priority="1431" operator="containsText" text="A">
      <formula>NOT(ISERROR(SEARCH("A",AH281)))</formula>
    </cfRule>
    <cfRule type="containsText" dxfId="3360" priority="1432" operator="containsText" text="P">
      <formula>NOT(ISERROR(SEARCH("P",AH281)))</formula>
    </cfRule>
  </conditionalFormatting>
  <conditionalFormatting sqref="AE585:AE588">
    <cfRule type="containsText" dxfId="3359" priority="1427" operator="containsText" text="L">
      <formula>NOT(ISERROR(SEARCH("L",AE585)))</formula>
    </cfRule>
    <cfRule type="containsText" dxfId="3358" priority="1428" operator="containsText" text="A">
      <formula>NOT(ISERROR(SEARCH("A",AE585)))</formula>
    </cfRule>
    <cfRule type="containsText" dxfId="3357" priority="1429" operator="containsText" text="P">
      <formula>NOT(ISERROR(SEARCH("P",AE585)))</formula>
    </cfRule>
  </conditionalFormatting>
  <conditionalFormatting sqref="AE590:AE593">
    <cfRule type="containsText" dxfId="3356" priority="1424" operator="containsText" text="L">
      <formula>NOT(ISERROR(SEARCH("L",AE590)))</formula>
    </cfRule>
    <cfRule type="containsText" dxfId="3355" priority="1425" operator="containsText" text="A">
      <formula>NOT(ISERROR(SEARCH("A",AE590)))</formula>
    </cfRule>
    <cfRule type="containsText" dxfId="3354" priority="1426" operator="containsText" text="P">
      <formula>NOT(ISERROR(SEARCH("P",AE590)))</formula>
    </cfRule>
  </conditionalFormatting>
  <conditionalFormatting sqref="AH585:AH588">
    <cfRule type="containsText" dxfId="3353" priority="1415" operator="containsText" text="L">
      <formula>NOT(ISERROR(SEARCH("L",AH585)))</formula>
    </cfRule>
    <cfRule type="containsText" dxfId="3352" priority="1416" operator="containsText" text="A">
      <formula>NOT(ISERROR(SEARCH("A",AH585)))</formula>
    </cfRule>
    <cfRule type="containsText" dxfId="3351" priority="1417" operator="containsText" text="P">
      <formula>NOT(ISERROR(SEARCH("P",AH585)))</formula>
    </cfRule>
  </conditionalFormatting>
  <conditionalFormatting sqref="AH590:AH593">
    <cfRule type="containsText" dxfId="3350" priority="1412" operator="containsText" text="L">
      <formula>NOT(ISERROR(SEARCH("L",AH590)))</formula>
    </cfRule>
    <cfRule type="containsText" dxfId="3349" priority="1413" operator="containsText" text="A">
      <formula>NOT(ISERROR(SEARCH("A",AH590)))</formula>
    </cfRule>
    <cfRule type="containsText" dxfId="3348" priority="1414" operator="containsText" text="P">
      <formula>NOT(ISERROR(SEARCH("P",AH590)))</formula>
    </cfRule>
  </conditionalFormatting>
  <conditionalFormatting sqref="AE998:AE1010">
    <cfRule type="containsText" dxfId="3347" priority="1409" operator="containsText" text="L">
      <formula>NOT(ISERROR(SEARCH("L",AE998)))</formula>
    </cfRule>
    <cfRule type="containsText" dxfId="3346" priority="1410" operator="containsText" text="A">
      <formula>NOT(ISERROR(SEARCH("A",AE998)))</formula>
    </cfRule>
    <cfRule type="containsText" dxfId="3345" priority="1411" operator="containsText" text="P">
      <formula>NOT(ISERROR(SEARCH("P",AE998)))</formula>
    </cfRule>
  </conditionalFormatting>
  <conditionalFormatting sqref="AH998:AH1010">
    <cfRule type="containsText" dxfId="3344" priority="1403" operator="containsText" text="L">
      <formula>NOT(ISERROR(SEARCH("L",AH998)))</formula>
    </cfRule>
    <cfRule type="containsText" dxfId="3343" priority="1404" operator="containsText" text="A">
      <formula>NOT(ISERROR(SEARCH("A",AH998)))</formula>
    </cfRule>
    <cfRule type="containsText" dxfId="3342" priority="1405" operator="containsText" text="P">
      <formula>NOT(ISERROR(SEARCH("P",AH998)))</formula>
    </cfRule>
  </conditionalFormatting>
  <conditionalFormatting sqref="AE815:AE824">
    <cfRule type="containsText" dxfId="3341" priority="1400" operator="containsText" text="L">
      <formula>NOT(ISERROR(SEARCH("L",AE815)))</formula>
    </cfRule>
    <cfRule type="containsText" dxfId="3340" priority="1401" operator="containsText" text="A">
      <formula>NOT(ISERROR(SEARCH("A",AE815)))</formula>
    </cfRule>
    <cfRule type="containsText" dxfId="3339" priority="1402" operator="containsText" text="P">
      <formula>NOT(ISERROR(SEARCH("P",AE815)))</formula>
    </cfRule>
  </conditionalFormatting>
  <conditionalFormatting sqref="AH815:AH824">
    <cfRule type="containsText" dxfId="3338" priority="1397" operator="containsText" text="L">
      <formula>NOT(ISERROR(SEARCH("L",AH815)))</formula>
    </cfRule>
    <cfRule type="containsText" dxfId="3337" priority="1398" operator="containsText" text="A">
      <formula>NOT(ISERROR(SEARCH("A",AH815)))</formula>
    </cfRule>
    <cfRule type="containsText" dxfId="3336" priority="1399" operator="containsText" text="P">
      <formula>NOT(ISERROR(SEARCH("P",AH815)))</formula>
    </cfRule>
  </conditionalFormatting>
  <conditionalFormatting sqref="AE418:AE434">
    <cfRule type="containsText" dxfId="3335" priority="1394" operator="containsText" text="L">
      <formula>NOT(ISERROR(SEARCH("L",AE418)))</formula>
    </cfRule>
    <cfRule type="containsText" dxfId="3334" priority="1395" operator="containsText" text="A">
      <formula>NOT(ISERROR(SEARCH("A",AE418)))</formula>
    </cfRule>
    <cfRule type="containsText" dxfId="3333" priority="1396" operator="containsText" text="P">
      <formula>NOT(ISERROR(SEARCH("P",AE418)))</formula>
    </cfRule>
  </conditionalFormatting>
  <conditionalFormatting sqref="AH418:AH434">
    <cfRule type="containsText" dxfId="3332" priority="1391" operator="containsText" text="L">
      <formula>NOT(ISERROR(SEARCH("L",AH418)))</formula>
    </cfRule>
    <cfRule type="containsText" dxfId="3331" priority="1392" operator="containsText" text="A">
      <formula>NOT(ISERROR(SEARCH("A",AH418)))</formula>
    </cfRule>
    <cfRule type="containsText" dxfId="3330" priority="1393" operator="containsText" text="P">
      <formula>NOT(ISERROR(SEARCH("P",AH418)))</formula>
    </cfRule>
  </conditionalFormatting>
  <conditionalFormatting sqref="AE457:AE463">
    <cfRule type="containsText" dxfId="3329" priority="1382" operator="containsText" text="L">
      <formula>NOT(ISERROR(SEARCH("L",AE457)))</formula>
    </cfRule>
    <cfRule type="containsText" dxfId="3328" priority="1383" operator="containsText" text="A">
      <formula>NOT(ISERROR(SEARCH("A",AE457)))</formula>
    </cfRule>
    <cfRule type="containsText" dxfId="3327" priority="1384" operator="containsText" text="P">
      <formula>NOT(ISERROR(SEARCH("P",AE457)))</formula>
    </cfRule>
  </conditionalFormatting>
  <conditionalFormatting sqref="AH457:AH463">
    <cfRule type="containsText" dxfId="3326" priority="1379" operator="containsText" text="L">
      <formula>NOT(ISERROR(SEARCH("L",AH457)))</formula>
    </cfRule>
    <cfRule type="containsText" dxfId="3325" priority="1380" operator="containsText" text="A">
      <formula>NOT(ISERROR(SEARCH("A",AH457)))</formula>
    </cfRule>
    <cfRule type="containsText" dxfId="3324" priority="1381" operator="containsText" text="P">
      <formula>NOT(ISERROR(SEARCH("P",AH457)))</formula>
    </cfRule>
  </conditionalFormatting>
  <conditionalFormatting sqref="AE103:AE122">
    <cfRule type="containsText" dxfId="3323" priority="1376" operator="containsText" text="L">
      <formula>NOT(ISERROR(SEARCH("L",AE103)))</formula>
    </cfRule>
    <cfRule type="containsText" dxfId="3322" priority="1377" operator="containsText" text="A">
      <formula>NOT(ISERROR(SEARCH("A",AE103)))</formula>
    </cfRule>
    <cfRule type="containsText" dxfId="3321" priority="1378" operator="containsText" text="P">
      <formula>NOT(ISERROR(SEARCH("P",AE103)))</formula>
    </cfRule>
  </conditionalFormatting>
  <conditionalFormatting sqref="AH103:AH122">
    <cfRule type="containsText" dxfId="3320" priority="1373" operator="containsText" text="L">
      <formula>NOT(ISERROR(SEARCH("L",AH103)))</formula>
    </cfRule>
    <cfRule type="containsText" dxfId="3319" priority="1374" operator="containsText" text="A">
      <formula>NOT(ISERROR(SEARCH("A",AH103)))</formula>
    </cfRule>
    <cfRule type="containsText" dxfId="3318" priority="1375" operator="containsText" text="P">
      <formula>NOT(ISERROR(SEARCH("P",AH103)))</formula>
    </cfRule>
  </conditionalFormatting>
  <conditionalFormatting sqref="AE1095:AE1097">
    <cfRule type="containsText" dxfId="3317" priority="1370" operator="containsText" text="L">
      <formula>NOT(ISERROR(SEARCH("L",AE1095)))</formula>
    </cfRule>
    <cfRule type="containsText" dxfId="3316" priority="1371" operator="containsText" text="A">
      <formula>NOT(ISERROR(SEARCH("A",AE1095)))</formula>
    </cfRule>
    <cfRule type="containsText" dxfId="3315" priority="1372" operator="containsText" text="P">
      <formula>NOT(ISERROR(SEARCH("P",AE1095)))</formula>
    </cfRule>
  </conditionalFormatting>
  <conditionalFormatting sqref="AH1095:AH1097">
    <cfRule type="containsText" dxfId="3314" priority="1367" operator="containsText" text="L">
      <formula>NOT(ISERROR(SEARCH("L",AH1095)))</formula>
    </cfRule>
    <cfRule type="containsText" dxfId="3313" priority="1368" operator="containsText" text="A">
      <formula>NOT(ISERROR(SEARCH("A",AH1095)))</formula>
    </cfRule>
    <cfRule type="containsText" dxfId="3312" priority="1369" operator="containsText" text="P">
      <formula>NOT(ISERROR(SEARCH("P",AH1095)))</formula>
    </cfRule>
  </conditionalFormatting>
  <conditionalFormatting sqref="AE708:AE721">
    <cfRule type="containsText" dxfId="3311" priority="1364" operator="containsText" text="L">
      <formula>NOT(ISERROR(SEARCH("L",AE708)))</formula>
    </cfRule>
    <cfRule type="containsText" dxfId="3310" priority="1365" operator="containsText" text="A">
      <formula>NOT(ISERROR(SEARCH("A",AE708)))</formula>
    </cfRule>
    <cfRule type="containsText" dxfId="3309" priority="1366" operator="containsText" text="P">
      <formula>NOT(ISERROR(SEARCH("P",AE708)))</formula>
    </cfRule>
  </conditionalFormatting>
  <conditionalFormatting sqref="AH708:AH721">
    <cfRule type="containsText" dxfId="3308" priority="1361" operator="containsText" text="L">
      <formula>NOT(ISERROR(SEARCH("L",AH708)))</formula>
    </cfRule>
    <cfRule type="containsText" dxfId="3307" priority="1362" operator="containsText" text="A">
      <formula>NOT(ISERROR(SEARCH("A",AH708)))</formula>
    </cfRule>
    <cfRule type="containsText" dxfId="3306" priority="1363" operator="containsText" text="P">
      <formula>NOT(ISERROR(SEARCH("P",AH708)))</formula>
    </cfRule>
  </conditionalFormatting>
  <conditionalFormatting sqref="AE787:AE793 AE763:AE771">
    <cfRule type="containsText" dxfId="3305" priority="1358" operator="containsText" text="L">
      <formula>NOT(ISERROR(SEARCH("L",AE763)))</formula>
    </cfRule>
    <cfRule type="containsText" dxfId="3304" priority="1359" operator="containsText" text="A">
      <formula>NOT(ISERROR(SEARCH("A",AE763)))</formula>
    </cfRule>
    <cfRule type="containsText" dxfId="3303" priority="1360" operator="containsText" text="P">
      <formula>NOT(ISERROR(SEARCH("P",AE763)))</formula>
    </cfRule>
  </conditionalFormatting>
  <conditionalFormatting sqref="AE787:AE793 AE763:AE771">
    <cfRule type="containsText" dxfId="3302" priority="1355" operator="containsText" text="L">
      <formula>NOT(ISERROR(SEARCH("L",AE763)))</formula>
    </cfRule>
    <cfRule type="containsText" dxfId="3301" priority="1356" operator="containsText" text="A">
      <formula>NOT(ISERROR(SEARCH("A",AE763)))</formula>
    </cfRule>
    <cfRule type="containsText" dxfId="3300" priority="1357" operator="containsText" text="P">
      <formula>NOT(ISERROR(SEARCH("P",AE763)))</formula>
    </cfRule>
  </conditionalFormatting>
  <conditionalFormatting sqref="AH787:AH793 AH763:AH771">
    <cfRule type="containsText" dxfId="3299" priority="1352" operator="containsText" text="L">
      <formula>NOT(ISERROR(SEARCH("L",AH763)))</formula>
    </cfRule>
    <cfRule type="containsText" dxfId="3298" priority="1353" operator="containsText" text="A">
      <formula>NOT(ISERROR(SEARCH("A",AH763)))</formula>
    </cfRule>
    <cfRule type="containsText" dxfId="3297" priority="1354" operator="containsText" text="P">
      <formula>NOT(ISERROR(SEARCH("P",AH763)))</formula>
    </cfRule>
  </conditionalFormatting>
  <conditionalFormatting sqref="AH787:AH793 AH763:AH771">
    <cfRule type="containsText" dxfId="3296" priority="1349" operator="containsText" text="L">
      <formula>NOT(ISERROR(SEARCH("L",AH763)))</formula>
    </cfRule>
    <cfRule type="containsText" dxfId="3295" priority="1350" operator="containsText" text="A">
      <formula>NOT(ISERROR(SEARCH("A",AH763)))</formula>
    </cfRule>
    <cfRule type="containsText" dxfId="3294" priority="1351" operator="containsText" text="P">
      <formula>NOT(ISERROR(SEARCH("P",AH763)))</formula>
    </cfRule>
  </conditionalFormatting>
  <conditionalFormatting sqref="AE1330:AE1332 AE1303:AE1317 AE1298 AE1189">
    <cfRule type="containsText" dxfId="3293" priority="1346" operator="containsText" text="L">
      <formula>NOT(ISERROR(SEARCH("L",AE1189)))</formula>
    </cfRule>
    <cfRule type="containsText" dxfId="3292" priority="1347" operator="containsText" text="A">
      <formula>NOT(ISERROR(SEARCH("A",AE1189)))</formula>
    </cfRule>
    <cfRule type="containsText" dxfId="3291" priority="1348" operator="containsText" text="P">
      <formula>NOT(ISERROR(SEARCH("P",AE1189)))</formula>
    </cfRule>
  </conditionalFormatting>
  <conditionalFormatting sqref="AH1330:AH1332 AH1303:AH1317 AH1298 AH1189">
    <cfRule type="containsText" dxfId="3290" priority="1343" operator="containsText" text="L">
      <formula>NOT(ISERROR(SEARCH("L",AH1189)))</formula>
    </cfRule>
    <cfRule type="containsText" dxfId="3289" priority="1344" operator="containsText" text="A">
      <formula>NOT(ISERROR(SEARCH("A",AH1189)))</formula>
    </cfRule>
    <cfRule type="containsText" dxfId="3288" priority="1345" operator="containsText" text="P">
      <formula>NOT(ISERROR(SEARCH("P",AH1189)))</formula>
    </cfRule>
  </conditionalFormatting>
  <conditionalFormatting sqref="AE1273:AE1284 AE1025">
    <cfRule type="containsText" dxfId="3287" priority="1340" operator="containsText" text="L">
      <formula>NOT(ISERROR(SEARCH("L",AE1025)))</formula>
    </cfRule>
    <cfRule type="containsText" dxfId="3286" priority="1341" operator="containsText" text="A">
      <formula>NOT(ISERROR(SEARCH("A",AE1025)))</formula>
    </cfRule>
    <cfRule type="containsText" dxfId="3285" priority="1342" operator="containsText" text="P">
      <formula>NOT(ISERROR(SEARCH("P",AE1025)))</formula>
    </cfRule>
  </conditionalFormatting>
  <conditionalFormatting sqref="AH1273:AH1284 AH1025">
    <cfRule type="containsText" dxfId="3284" priority="1337" operator="containsText" text="L">
      <formula>NOT(ISERROR(SEARCH("L",AH1025)))</formula>
    </cfRule>
    <cfRule type="containsText" dxfId="3283" priority="1338" operator="containsText" text="A">
      <formula>NOT(ISERROR(SEARCH("A",AH1025)))</formula>
    </cfRule>
    <cfRule type="containsText" dxfId="3282" priority="1339" operator="containsText" text="P">
      <formula>NOT(ISERROR(SEARCH("P",AH1025)))</formula>
    </cfRule>
  </conditionalFormatting>
  <conditionalFormatting sqref="AE652:AE659">
    <cfRule type="containsText" dxfId="3281" priority="1334" operator="containsText" text="L">
      <formula>NOT(ISERROR(SEARCH("L",AE652)))</formula>
    </cfRule>
    <cfRule type="containsText" dxfId="3280" priority="1335" operator="containsText" text="A">
      <formula>NOT(ISERROR(SEARCH("A",AE652)))</formula>
    </cfRule>
    <cfRule type="containsText" dxfId="3279" priority="1336" operator="containsText" text="P">
      <formula>NOT(ISERROR(SEARCH("P",AE652)))</formula>
    </cfRule>
  </conditionalFormatting>
  <conditionalFormatting sqref="AH652:AH659">
    <cfRule type="containsText" dxfId="3278" priority="1331" operator="containsText" text="L">
      <formula>NOT(ISERROR(SEARCH("L",AH652)))</formula>
    </cfRule>
    <cfRule type="containsText" dxfId="3277" priority="1332" operator="containsText" text="A">
      <formula>NOT(ISERROR(SEARCH("A",AH652)))</formula>
    </cfRule>
    <cfRule type="containsText" dxfId="3276" priority="1333" operator="containsText" text="P">
      <formula>NOT(ISERROR(SEARCH("P",AH652)))</formula>
    </cfRule>
  </conditionalFormatting>
  <conditionalFormatting sqref="AE474:AE486">
    <cfRule type="containsText" dxfId="3275" priority="1328" operator="containsText" text="L">
      <formula>NOT(ISERROR(SEARCH("L",AE474)))</formula>
    </cfRule>
    <cfRule type="containsText" dxfId="3274" priority="1329" operator="containsText" text="A">
      <formula>NOT(ISERROR(SEARCH("A",AE474)))</formula>
    </cfRule>
    <cfRule type="containsText" dxfId="3273" priority="1330" operator="containsText" text="P">
      <formula>NOT(ISERROR(SEARCH("P",AE474)))</formula>
    </cfRule>
  </conditionalFormatting>
  <conditionalFormatting sqref="AH474:AH486">
    <cfRule type="containsText" dxfId="3272" priority="1325" operator="containsText" text="L">
      <formula>NOT(ISERROR(SEARCH("L",AH474)))</formula>
    </cfRule>
    <cfRule type="containsText" dxfId="3271" priority="1326" operator="containsText" text="A">
      <formula>NOT(ISERROR(SEARCH("A",AH474)))</formula>
    </cfRule>
    <cfRule type="containsText" dxfId="3270" priority="1327" operator="containsText" text="P">
      <formula>NOT(ISERROR(SEARCH("P",AH474)))</formula>
    </cfRule>
  </conditionalFormatting>
  <conditionalFormatting sqref="AF1322 AF564:AF576">
    <cfRule type="containsText" dxfId="3269" priority="1322" operator="containsText" text="L">
      <formula>NOT(ISERROR(SEARCH("L",AF564)))</formula>
    </cfRule>
    <cfRule type="containsText" dxfId="3268" priority="1323" operator="containsText" text="A">
      <formula>NOT(ISERROR(SEARCH("A",AF564)))</formula>
    </cfRule>
    <cfRule type="containsText" dxfId="3267" priority="1324" operator="containsText" text="P">
      <formula>NOT(ISERROR(SEARCH("P",AF564)))</formula>
    </cfRule>
  </conditionalFormatting>
  <conditionalFormatting sqref="AF90:AF102 AF83:AF88">
    <cfRule type="containsText" dxfId="3266" priority="1319" operator="containsText" text="L">
      <formula>NOT(ISERROR(SEARCH("L",AF83)))</formula>
    </cfRule>
    <cfRule type="containsText" dxfId="3265" priority="1320" operator="containsText" text="A">
      <formula>NOT(ISERROR(SEARCH("A",AF83)))</formula>
    </cfRule>
    <cfRule type="containsText" dxfId="3264" priority="1321" operator="containsText" text="P">
      <formula>NOT(ISERROR(SEARCH("P",AF83)))</formula>
    </cfRule>
  </conditionalFormatting>
  <conditionalFormatting sqref="AF244 AF71:AF82">
    <cfRule type="containsText" dxfId="3263" priority="1316" operator="containsText" text="L">
      <formula>NOT(ISERROR(SEARCH("L",AF71)))</formula>
    </cfRule>
    <cfRule type="containsText" dxfId="3262" priority="1317" operator="containsText" text="A">
      <formula>NOT(ISERROR(SEARCH("A",AF71)))</formula>
    </cfRule>
    <cfRule type="containsText" dxfId="3261" priority="1318" operator="containsText" text="P">
      <formula>NOT(ISERROR(SEARCH("P",AF71)))</formula>
    </cfRule>
  </conditionalFormatting>
  <conditionalFormatting sqref="AF11:AF14">
    <cfRule type="containsText" dxfId="3260" priority="1313" operator="containsText" text="L">
      <formula>NOT(ISERROR(SEARCH("L",AF11)))</formula>
    </cfRule>
    <cfRule type="containsText" dxfId="3259" priority="1314" operator="containsText" text="A">
      <formula>NOT(ISERROR(SEARCH("A",AF11)))</formula>
    </cfRule>
    <cfRule type="containsText" dxfId="3258" priority="1315" operator="containsText" text="P">
      <formula>NOT(ISERROR(SEARCH("P",AF11)))</formula>
    </cfRule>
  </conditionalFormatting>
  <conditionalFormatting sqref="AH51:AH70">
    <cfRule type="containsText" dxfId="3257" priority="1307" operator="containsText" text="L">
      <formula>NOT(ISERROR(SEARCH("L",AH51)))</formula>
    </cfRule>
    <cfRule type="containsText" dxfId="3256" priority="1308" operator="containsText" text="A">
      <formula>NOT(ISERROR(SEARCH("A",AH51)))</formula>
    </cfRule>
    <cfRule type="containsText" dxfId="3255" priority="1309" operator="containsText" text="P">
      <formula>NOT(ISERROR(SEARCH("P",AH51)))</formula>
    </cfRule>
  </conditionalFormatting>
  <conditionalFormatting sqref="AH1319 AH855:AH870 AH830:AH832">
    <cfRule type="containsText" dxfId="3254" priority="1304" operator="containsText" text="L">
      <formula>NOT(ISERROR(SEARCH("L",AH830)))</formula>
    </cfRule>
    <cfRule type="containsText" dxfId="3253" priority="1305" operator="containsText" text="A">
      <formula>NOT(ISERROR(SEARCH("A",AH830)))</formula>
    </cfRule>
    <cfRule type="containsText" dxfId="3252" priority="1306" operator="containsText" text="P">
      <formula>NOT(ISERROR(SEARCH("P",AH830)))</formula>
    </cfRule>
  </conditionalFormatting>
  <conditionalFormatting sqref="AH503:AH513">
    <cfRule type="containsText" dxfId="3251" priority="1301" operator="containsText" text="L">
      <formula>NOT(ISERROR(SEARCH("L",AH503)))</formula>
    </cfRule>
    <cfRule type="containsText" dxfId="3250" priority="1302" operator="containsText" text="A">
      <formula>NOT(ISERROR(SEARCH("A",AH503)))</formula>
    </cfRule>
    <cfRule type="containsText" dxfId="3249" priority="1303" operator="containsText" text="P">
      <formula>NOT(ISERROR(SEARCH("P",AH503)))</formula>
    </cfRule>
  </conditionalFormatting>
  <conditionalFormatting sqref="AH1232:AH1233">
    <cfRule type="containsText" dxfId="3248" priority="1298" operator="containsText" text="L">
      <formula>NOT(ISERROR(SEARCH("L",AH1232)))</formula>
    </cfRule>
    <cfRule type="containsText" dxfId="3247" priority="1299" operator="containsText" text="A">
      <formula>NOT(ISERROR(SEARCH("A",AH1232)))</formula>
    </cfRule>
    <cfRule type="containsText" dxfId="3246" priority="1300" operator="containsText" text="P">
      <formula>NOT(ISERROR(SEARCH("P",AH1232)))</formula>
    </cfRule>
  </conditionalFormatting>
  <conditionalFormatting sqref="AH988:AH997">
    <cfRule type="containsText" dxfId="3245" priority="1295" operator="containsText" text="L">
      <formula>NOT(ISERROR(SEARCH("L",AH988)))</formula>
    </cfRule>
    <cfRule type="containsText" dxfId="3244" priority="1296" operator="containsText" text="A">
      <formula>NOT(ISERROR(SEARCH("A",AH988)))</formula>
    </cfRule>
    <cfRule type="containsText" dxfId="3243" priority="1297" operator="containsText" text="P">
      <formula>NOT(ISERROR(SEARCH("P",AH988)))</formula>
    </cfRule>
  </conditionalFormatting>
  <conditionalFormatting sqref="AH294:AH313">
    <cfRule type="containsText" dxfId="3242" priority="1292" operator="containsText" text="L">
      <formula>NOT(ISERROR(SEARCH("L",AH294)))</formula>
    </cfRule>
    <cfRule type="containsText" dxfId="3241" priority="1293" operator="containsText" text="A">
      <formula>NOT(ISERROR(SEARCH("A",AH294)))</formula>
    </cfRule>
    <cfRule type="containsText" dxfId="3240" priority="1294" operator="containsText" text="P">
      <formula>NOT(ISERROR(SEARCH("P",AH294)))</formula>
    </cfRule>
  </conditionalFormatting>
  <conditionalFormatting sqref="D1359">
    <cfRule type="duplicateValues" dxfId="3239" priority="1286"/>
  </conditionalFormatting>
  <conditionalFormatting sqref="D1359">
    <cfRule type="duplicateValues" dxfId="3238" priority="1287"/>
  </conditionalFormatting>
  <conditionalFormatting sqref="D1359">
    <cfRule type="duplicateValues" dxfId="3237" priority="1288"/>
  </conditionalFormatting>
  <conditionalFormatting sqref="D1359">
    <cfRule type="duplicateValues" dxfId="3236" priority="1289"/>
  </conditionalFormatting>
  <conditionalFormatting sqref="D1359">
    <cfRule type="duplicateValues" dxfId="3235" priority="1290"/>
  </conditionalFormatting>
  <conditionalFormatting sqref="D1359">
    <cfRule type="duplicateValues" dxfId="3234" priority="1291"/>
  </conditionalFormatting>
  <conditionalFormatting sqref="AE1359:AE1364">
    <cfRule type="containsText" dxfId="3233" priority="1277" operator="containsText" text="L">
      <formula>NOT(ISERROR(SEARCH("L",AE1359)))</formula>
    </cfRule>
    <cfRule type="containsText" dxfId="3232" priority="1278" operator="containsText" text="A">
      <formula>NOT(ISERROR(SEARCH("A",AE1359)))</formula>
    </cfRule>
    <cfRule type="containsText" dxfId="3231" priority="1279" operator="containsText" text="P">
      <formula>NOT(ISERROR(SEARCH("P",AE1359)))</formula>
    </cfRule>
  </conditionalFormatting>
  <conditionalFormatting sqref="AH1359:AH1364 AH1285:AH1290">
    <cfRule type="containsText" dxfId="3230" priority="1274" operator="containsText" text="L">
      <formula>NOT(ISERROR(SEARCH("L",AH1285)))</formula>
    </cfRule>
    <cfRule type="containsText" dxfId="3229" priority="1275" operator="containsText" text="A">
      <formula>NOT(ISERROR(SEARCH("A",AH1285)))</formula>
    </cfRule>
    <cfRule type="containsText" dxfId="3228" priority="1276" operator="containsText" text="P">
      <formula>NOT(ISERROR(SEARCH("P",AH1285)))</formula>
    </cfRule>
  </conditionalFormatting>
  <conditionalFormatting sqref="AH1321 AH1126 AH178 AH167 AH15:AH32">
    <cfRule type="containsText" dxfId="3227" priority="1271" operator="containsText" text="L">
      <formula>NOT(ISERROR(SEARCH("L",AH15)))</formula>
    </cfRule>
    <cfRule type="containsText" dxfId="3226" priority="1272" operator="containsText" text="A">
      <formula>NOT(ISERROR(SEARCH("A",AH15)))</formula>
    </cfRule>
    <cfRule type="containsText" dxfId="3225" priority="1273" operator="containsText" text="P">
      <formula>NOT(ISERROR(SEARCH("P",AH15)))</formula>
    </cfRule>
  </conditionalFormatting>
  <conditionalFormatting sqref="M1365">
    <cfRule type="containsText" dxfId="3224" priority="1263" operator="containsText" text="L">
      <formula>NOT(ISERROR(SEARCH("L",M1365)))</formula>
    </cfRule>
    <cfRule type="containsText" dxfId="3223" priority="1264" operator="containsText" text="A">
      <formula>NOT(ISERROR(SEARCH("A",M1365)))</formula>
    </cfRule>
    <cfRule type="containsText" dxfId="3222" priority="1265" operator="containsText" text="P">
      <formula>NOT(ISERROR(SEARCH("P",M1365)))</formula>
    </cfRule>
  </conditionalFormatting>
  <conditionalFormatting sqref="O1365">
    <cfRule type="containsText" dxfId="3221" priority="1260" operator="containsText" text="L">
      <formula>NOT(ISERROR(SEARCH("L",O1365)))</formula>
    </cfRule>
    <cfRule type="containsText" dxfId="3220" priority="1261" operator="containsText" text="A">
      <formula>NOT(ISERROR(SEARCH("A",O1365)))</formula>
    </cfRule>
    <cfRule type="containsText" dxfId="3219" priority="1262" operator="containsText" text="P">
      <formula>NOT(ISERROR(SEARCH("P",O1365)))</formula>
    </cfRule>
  </conditionalFormatting>
  <conditionalFormatting sqref="Q1365">
    <cfRule type="containsText" dxfId="3218" priority="1257" operator="containsText" text="L">
      <formula>NOT(ISERROR(SEARCH("L",Q1365)))</formula>
    </cfRule>
    <cfRule type="containsText" dxfId="3217" priority="1258" operator="containsText" text="A">
      <formula>NOT(ISERROR(SEARCH("A",Q1365)))</formula>
    </cfRule>
    <cfRule type="containsText" dxfId="3216" priority="1259" operator="containsText" text="P">
      <formula>NOT(ISERROR(SEARCH("P",Q1365)))</formula>
    </cfRule>
  </conditionalFormatting>
  <conditionalFormatting sqref="T1365">
    <cfRule type="containsText" dxfId="3215" priority="1254" operator="containsText" text="L">
      <formula>NOT(ISERROR(SEARCH("L",T1365)))</formula>
    </cfRule>
    <cfRule type="containsText" dxfId="3214" priority="1255" operator="containsText" text="A">
      <formula>NOT(ISERROR(SEARCH("A",T1365)))</formula>
    </cfRule>
    <cfRule type="containsText" dxfId="3213" priority="1256" operator="containsText" text="P">
      <formula>NOT(ISERROR(SEARCH("P",T1365)))</formula>
    </cfRule>
  </conditionalFormatting>
  <conditionalFormatting sqref="V1365">
    <cfRule type="containsText" dxfId="3212" priority="1251" operator="containsText" text="L">
      <formula>NOT(ISERROR(SEARCH("L",V1365)))</formula>
    </cfRule>
    <cfRule type="containsText" dxfId="3211" priority="1252" operator="containsText" text="A">
      <formula>NOT(ISERROR(SEARCH("A",V1365)))</formula>
    </cfRule>
    <cfRule type="containsText" dxfId="3210" priority="1253" operator="containsText" text="P">
      <formula>NOT(ISERROR(SEARCH("P",V1365)))</formula>
    </cfRule>
  </conditionalFormatting>
  <conditionalFormatting sqref="X1365">
    <cfRule type="containsText" dxfId="3209" priority="1248" operator="containsText" text="L">
      <formula>NOT(ISERROR(SEARCH("L",X1365)))</formula>
    </cfRule>
    <cfRule type="containsText" dxfId="3208" priority="1249" operator="containsText" text="A">
      <formula>NOT(ISERROR(SEARCH("A",X1365)))</formula>
    </cfRule>
    <cfRule type="containsText" dxfId="3207" priority="1250" operator="containsText" text="P">
      <formula>NOT(ISERROR(SEARCH("P",X1365)))</formula>
    </cfRule>
  </conditionalFormatting>
  <conditionalFormatting sqref="AA1365">
    <cfRule type="containsText" dxfId="3206" priority="1245" operator="containsText" text="L">
      <formula>NOT(ISERROR(SEARCH("L",AA1365)))</formula>
    </cfRule>
    <cfRule type="containsText" dxfId="3205" priority="1246" operator="containsText" text="A">
      <formula>NOT(ISERROR(SEARCH("A",AA1365)))</formula>
    </cfRule>
    <cfRule type="containsText" dxfId="3204" priority="1247" operator="containsText" text="P">
      <formula>NOT(ISERROR(SEARCH("P",AA1365)))</formula>
    </cfRule>
  </conditionalFormatting>
  <conditionalFormatting sqref="AC1365">
    <cfRule type="containsText" dxfId="3203" priority="1242" operator="containsText" text="L">
      <formula>NOT(ISERROR(SEARCH("L",AC1365)))</formula>
    </cfRule>
    <cfRule type="containsText" dxfId="3202" priority="1243" operator="containsText" text="A">
      <formula>NOT(ISERROR(SEARCH("A",AC1365)))</formula>
    </cfRule>
    <cfRule type="containsText" dxfId="3201" priority="1244" operator="containsText" text="P">
      <formula>NOT(ISERROR(SEARCH("P",AC1365)))</formula>
    </cfRule>
  </conditionalFormatting>
  <conditionalFormatting sqref="AE1365">
    <cfRule type="containsText" dxfId="3200" priority="1239" operator="containsText" text="L">
      <formula>NOT(ISERROR(SEARCH("L",AE1365)))</formula>
    </cfRule>
    <cfRule type="containsText" dxfId="3199" priority="1240" operator="containsText" text="A">
      <formula>NOT(ISERROR(SEARCH("A",AE1365)))</formula>
    </cfRule>
    <cfRule type="containsText" dxfId="3198" priority="1241" operator="containsText" text="P">
      <formula>NOT(ISERROR(SEARCH("P",AE1365)))</formula>
    </cfRule>
  </conditionalFormatting>
  <conditionalFormatting sqref="AH1365">
    <cfRule type="containsText" dxfId="3197" priority="1236" operator="containsText" text="L">
      <formula>NOT(ISERROR(SEARCH("L",AH1365)))</formula>
    </cfRule>
    <cfRule type="containsText" dxfId="3196" priority="1237" operator="containsText" text="A">
      <formula>NOT(ISERROR(SEARCH("A",AH1365)))</formula>
    </cfRule>
    <cfRule type="containsText" dxfId="3195" priority="1238" operator="containsText" text="P">
      <formula>NOT(ISERROR(SEARCH("P",AH1365)))</formula>
    </cfRule>
  </conditionalFormatting>
  <conditionalFormatting sqref="AH371:AH384 AH258">
    <cfRule type="containsText" dxfId="3194" priority="1233" operator="containsText" text="L">
      <formula>NOT(ISERROR(SEARCH("L",AH258)))</formula>
    </cfRule>
    <cfRule type="containsText" dxfId="3193" priority="1234" operator="containsText" text="A">
      <formula>NOT(ISERROR(SEARCH("A",AH258)))</formula>
    </cfRule>
    <cfRule type="containsText" dxfId="3192" priority="1235" operator="containsText" text="P">
      <formula>NOT(ISERROR(SEARCH("P",AH258)))</formula>
    </cfRule>
  </conditionalFormatting>
  <conditionalFormatting sqref="AH1088:AH1094">
    <cfRule type="containsText" dxfId="3191" priority="1230" operator="containsText" text="L">
      <formula>NOT(ISERROR(SEARCH("L",AH1088)))</formula>
    </cfRule>
    <cfRule type="containsText" dxfId="3190" priority="1231" operator="containsText" text="A">
      <formula>NOT(ISERROR(SEARCH("A",AH1088)))</formula>
    </cfRule>
    <cfRule type="containsText" dxfId="3189" priority="1232" operator="containsText" text="P">
      <formula>NOT(ISERROR(SEARCH("P",AH1088)))</formula>
    </cfRule>
  </conditionalFormatting>
  <conditionalFormatting sqref="AH1318 AH1190:AH1202">
    <cfRule type="containsText" dxfId="3188" priority="1227" operator="containsText" text="L">
      <formula>NOT(ISERROR(SEARCH("L",AH1190)))</formula>
    </cfRule>
    <cfRule type="containsText" dxfId="3187" priority="1228" operator="containsText" text="A">
      <formula>NOT(ISERROR(SEARCH("A",AH1190)))</formula>
    </cfRule>
    <cfRule type="containsText" dxfId="3186" priority="1229" operator="containsText" text="P">
      <formula>NOT(ISERROR(SEARCH("P",AH1190)))</formula>
    </cfRule>
  </conditionalFormatting>
  <conditionalFormatting sqref="AH259:AH276">
    <cfRule type="containsText" dxfId="3185" priority="1224" operator="containsText" text="L">
      <formula>NOT(ISERROR(SEARCH("L",AH259)))</formula>
    </cfRule>
    <cfRule type="containsText" dxfId="3184" priority="1225" operator="containsText" text="A">
      <formula>NOT(ISERROR(SEARCH("A",AH259)))</formula>
    </cfRule>
    <cfRule type="containsText" dxfId="3183" priority="1226" operator="containsText" text="P">
      <formula>NOT(ISERROR(SEARCH("P",AH259)))</formula>
    </cfRule>
  </conditionalFormatting>
  <conditionalFormatting sqref="AH1052:AH1074">
    <cfRule type="containsText" dxfId="3182" priority="1221" operator="containsText" text="L">
      <formula>NOT(ISERROR(SEARCH("L",AH1052)))</formula>
    </cfRule>
    <cfRule type="containsText" dxfId="3181" priority="1222" operator="containsText" text="A">
      <formula>NOT(ISERROR(SEARCH("A",AH1052)))</formula>
    </cfRule>
    <cfRule type="containsText" dxfId="3180" priority="1223" operator="containsText" text="P">
      <formula>NOT(ISERROR(SEARCH("P",AH1052)))</formula>
    </cfRule>
  </conditionalFormatting>
  <conditionalFormatting sqref="AH740:AH752 AH700">
    <cfRule type="containsText" dxfId="3179" priority="1218" operator="containsText" text="L">
      <formula>NOT(ISERROR(SEARCH("L",AH700)))</formula>
    </cfRule>
    <cfRule type="containsText" dxfId="3178" priority="1219" operator="containsText" text="A">
      <formula>NOT(ISERROR(SEARCH("A",AH700)))</formula>
    </cfRule>
    <cfRule type="containsText" dxfId="3177" priority="1220" operator="containsText" text="P">
      <formula>NOT(ISERROR(SEARCH("P",AH700)))</formula>
    </cfRule>
  </conditionalFormatting>
  <conditionalFormatting sqref="AH927:AH932">
    <cfRule type="containsText" dxfId="3176" priority="1215" operator="containsText" text="L">
      <formula>NOT(ISERROR(SEARCH("L",AH927)))</formula>
    </cfRule>
    <cfRule type="containsText" dxfId="3175" priority="1216" operator="containsText" text="A">
      <formula>NOT(ISERROR(SEARCH("A",AH927)))</formula>
    </cfRule>
    <cfRule type="containsText" dxfId="3174" priority="1217" operator="containsText" text="P">
      <formula>NOT(ISERROR(SEARCH("P",AH927)))</formula>
    </cfRule>
  </conditionalFormatting>
  <conditionalFormatting sqref="AH1149:AH1159">
    <cfRule type="containsText" dxfId="3173" priority="1212" operator="containsText" text="L">
      <formula>NOT(ISERROR(SEARCH("L",AH1149)))</formula>
    </cfRule>
    <cfRule type="containsText" dxfId="3172" priority="1213" operator="containsText" text="A">
      <formula>NOT(ISERROR(SEARCH("A",AH1149)))</formula>
    </cfRule>
    <cfRule type="containsText" dxfId="3171" priority="1214" operator="containsText" text="P">
      <formula>NOT(ISERROR(SEARCH("P",AH1149)))</formula>
    </cfRule>
  </conditionalFormatting>
  <conditionalFormatting sqref="AH603:AH617">
    <cfRule type="containsText" dxfId="3170" priority="1209" operator="containsText" text="L">
      <formula>NOT(ISERROR(SEARCH("L",AH603)))</formula>
    </cfRule>
    <cfRule type="containsText" dxfId="3169" priority="1210" operator="containsText" text="A">
      <formula>NOT(ISERROR(SEARCH("A",AH603)))</formula>
    </cfRule>
    <cfRule type="containsText" dxfId="3168" priority="1211" operator="containsText" text="P">
      <formula>NOT(ISERROR(SEARCH("P",AH603)))</formula>
    </cfRule>
  </conditionalFormatting>
  <conditionalFormatting sqref="AH487:AH502">
    <cfRule type="containsText" dxfId="3167" priority="1206" operator="containsText" text="L">
      <formula>NOT(ISERROR(SEARCH("L",AH487)))</formula>
    </cfRule>
    <cfRule type="containsText" dxfId="3166" priority="1207" operator="containsText" text="A">
      <formula>NOT(ISERROR(SEARCH("A",AH487)))</formula>
    </cfRule>
    <cfRule type="containsText" dxfId="3165" priority="1208" operator="containsText" text="P">
      <formula>NOT(ISERROR(SEARCH("P",AH487)))</formula>
    </cfRule>
  </conditionalFormatting>
  <conditionalFormatting sqref="AF578:AF584">
    <cfRule type="containsText" dxfId="3164" priority="1203" operator="containsText" text="L">
      <formula>NOT(ISERROR(SEARCH("L",AF578)))</formula>
    </cfRule>
    <cfRule type="containsText" dxfId="3163" priority="1204" operator="containsText" text="A">
      <formula>NOT(ISERROR(SEARCH("A",AF578)))</formula>
    </cfRule>
    <cfRule type="containsText" dxfId="3162" priority="1205" operator="containsText" text="P">
      <formula>NOT(ISERROR(SEARCH("P",AF578)))</formula>
    </cfRule>
  </conditionalFormatting>
  <conditionalFormatting sqref="AF578:AF584">
    <cfRule type="containsText" dxfId="3161" priority="1200" operator="containsText" text="L">
      <formula>NOT(ISERROR(SEARCH("L",AF578)))</formula>
    </cfRule>
    <cfRule type="containsText" dxfId="3160" priority="1201" operator="containsText" text="A">
      <formula>NOT(ISERROR(SEARCH("A",AF578)))</formula>
    </cfRule>
    <cfRule type="containsText" dxfId="3159" priority="1202" operator="containsText" text="P">
      <formula>NOT(ISERROR(SEARCH("P",AF578)))</formula>
    </cfRule>
  </conditionalFormatting>
  <conditionalFormatting sqref="AI618:AI628 AI577:AI584">
    <cfRule type="containsText" dxfId="3158" priority="1197" operator="containsText" text="L">
      <formula>NOT(ISERROR(SEARCH("L",AI577)))</formula>
    </cfRule>
    <cfRule type="containsText" dxfId="3157" priority="1198" operator="containsText" text="A">
      <formula>NOT(ISERROR(SEARCH("A",AI577)))</formula>
    </cfRule>
    <cfRule type="containsText" dxfId="3156" priority="1199" operator="containsText" text="P">
      <formula>NOT(ISERROR(SEARCH("P",AI577)))</formula>
    </cfRule>
  </conditionalFormatting>
  <conditionalFormatting sqref="AI962:AI978">
    <cfRule type="containsText" dxfId="3155" priority="1194" operator="containsText" text="L">
      <formula>NOT(ISERROR(SEARCH("L",AI962)))</formula>
    </cfRule>
    <cfRule type="containsText" dxfId="3154" priority="1195" operator="containsText" text="A">
      <formula>NOT(ISERROR(SEARCH("A",AI962)))</formula>
    </cfRule>
    <cfRule type="containsText" dxfId="3153" priority="1196" operator="containsText" text="P">
      <formula>NOT(ISERROR(SEARCH("P",AI962)))</formula>
    </cfRule>
  </conditionalFormatting>
  <conditionalFormatting sqref="AI913:AI919">
    <cfRule type="containsText" dxfId="3152" priority="1191" operator="containsText" text="L">
      <formula>NOT(ISERROR(SEARCH("L",AI913)))</formula>
    </cfRule>
    <cfRule type="containsText" dxfId="3151" priority="1192" operator="containsText" text="A">
      <formula>NOT(ISERROR(SEARCH("A",AI913)))</formula>
    </cfRule>
    <cfRule type="containsText" dxfId="3150" priority="1193" operator="containsText" text="P">
      <formula>NOT(ISERROR(SEARCH("P",AI913)))</formula>
    </cfRule>
  </conditionalFormatting>
  <conditionalFormatting sqref="AI464:AI473">
    <cfRule type="containsText" dxfId="3149" priority="1188" operator="containsText" text="L">
      <formula>NOT(ISERROR(SEARCH("L",AI464)))</formula>
    </cfRule>
    <cfRule type="containsText" dxfId="3148" priority="1189" operator="containsText" text="A">
      <formula>NOT(ISERROR(SEARCH("A",AI464)))</formula>
    </cfRule>
    <cfRule type="containsText" dxfId="3147" priority="1190" operator="containsText" text="P">
      <formula>NOT(ISERROR(SEARCH("P",AI464)))</formula>
    </cfRule>
  </conditionalFormatting>
  <conditionalFormatting sqref="AI813:AI814 AI795:AI811">
    <cfRule type="containsText" dxfId="3146" priority="1185" operator="containsText" text="L">
      <formula>NOT(ISERROR(SEARCH("L",AI795)))</formula>
    </cfRule>
    <cfRule type="containsText" dxfId="3145" priority="1186" operator="containsText" text="A">
      <formula>NOT(ISERROR(SEARCH("A",AI795)))</formula>
    </cfRule>
    <cfRule type="containsText" dxfId="3144" priority="1187" operator="containsText" text="P">
      <formula>NOT(ISERROR(SEARCH("P",AI795)))</formula>
    </cfRule>
  </conditionalFormatting>
  <conditionalFormatting sqref="AI355:AI370 AI89">
    <cfRule type="containsText" dxfId="3143" priority="1182" operator="containsText" text="L">
      <formula>NOT(ISERROR(SEARCH("L",AI89)))</formula>
    </cfRule>
    <cfRule type="containsText" dxfId="3142" priority="1183" operator="containsText" text="A">
      <formula>NOT(ISERROR(SEARCH("A",AI89)))</formula>
    </cfRule>
    <cfRule type="containsText" dxfId="3141" priority="1184" operator="containsText" text="P">
      <formula>NOT(ISERROR(SEARCH("P",AI89)))</formula>
    </cfRule>
  </conditionalFormatting>
  <conditionalFormatting sqref="AI1011:AI1022">
    <cfRule type="containsText" dxfId="3140" priority="1179" operator="containsText" text="L">
      <formula>NOT(ISERROR(SEARCH("L",AI1011)))</formula>
    </cfRule>
    <cfRule type="containsText" dxfId="3139" priority="1180" operator="containsText" text="A">
      <formula>NOT(ISERROR(SEARCH("A",AI1011)))</formula>
    </cfRule>
    <cfRule type="containsText" dxfId="3138" priority="1181" operator="containsText" text="P">
      <formula>NOT(ISERROR(SEARCH("P",AI1011)))</formula>
    </cfRule>
  </conditionalFormatting>
  <conditionalFormatting sqref="AI1040:AI1051">
    <cfRule type="containsText" dxfId="3137" priority="1176" operator="containsText" text="L">
      <formula>NOT(ISERROR(SEARCH("L",AI1040)))</formula>
    </cfRule>
    <cfRule type="containsText" dxfId="3136" priority="1177" operator="containsText" text="A">
      <formula>NOT(ISERROR(SEARCH("A",AI1040)))</formula>
    </cfRule>
    <cfRule type="containsText" dxfId="3135" priority="1178" operator="containsText" text="P">
      <formula>NOT(ISERROR(SEARCH("P",AI1040)))</formula>
    </cfRule>
  </conditionalFormatting>
  <conditionalFormatting sqref="AL1040:AL1051">
    <cfRule type="containsText" dxfId="3134" priority="1173" operator="containsText" text="L">
      <formula>NOT(ISERROR(SEARCH("L",AL1040)))</formula>
    </cfRule>
    <cfRule type="containsText" dxfId="3133" priority="1174" operator="containsText" text="A">
      <formula>NOT(ISERROR(SEARCH("A",AL1040)))</formula>
    </cfRule>
    <cfRule type="containsText" dxfId="3132" priority="1175" operator="containsText" text="P">
      <formula>NOT(ISERROR(SEARCH("P",AL1040)))</formula>
    </cfRule>
  </conditionalFormatting>
  <conditionalFormatting sqref="AI142:AI157 AI138:AI140 AI133">
    <cfRule type="containsText" dxfId="3131" priority="1170" operator="containsText" text="L">
      <formula>NOT(ISERROR(SEARCH("L",AI133)))</formula>
    </cfRule>
    <cfRule type="containsText" dxfId="3130" priority="1171" operator="containsText" text="A">
      <formula>NOT(ISERROR(SEARCH("A",AI133)))</formula>
    </cfRule>
    <cfRule type="containsText" dxfId="3129" priority="1172" operator="containsText" text="P">
      <formula>NOT(ISERROR(SEARCH("P",AI133)))</formula>
    </cfRule>
  </conditionalFormatting>
  <conditionalFormatting sqref="AI101:AI102 AI90:AI99 AI83:AI88">
    <cfRule type="containsText" dxfId="3128" priority="1167" operator="containsText" text="L">
      <formula>NOT(ISERROR(SEARCH("L",AI83)))</formula>
    </cfRule>
    <cfRule type="containsText" dxfId="3127" priority="1168" operator="containsText" text="A">
      <formula>NOT(ISERROR(SEARCH("A",AI83)))</formula>
    </cfRule>
    <cfRule type="containsText" dxfId="3126" priority="1169" operator="containsText" text="P">
      <formula>NOT(ISERROR(SEARCH("P",AI83)))</formula>
    </cfRule>
  </conditionalFormatting>
  <conditionalFormatting sqref="AI794 AI772:AI786">
    <cfRule type="containsText" dxfId="3125" priority="1164" operator="containsText" text="L">
      <formula>NOT(ISERROR(SEARCH("L",AI772)))</formula>
    </cfRule>
    <cfRule type="containsText" dxfId="3124" priority="1165" operator="containsText" text="A">
      <formula>NOT(ISERROR(SEARCH("A",AI772)))</formula>
    </cfRule>
    <cfRule type="containsText" dxfId="3123" priority="1166" operator="containsText" text="P">
      <formula>NOT(ISERROR(SEARCH("P",AI772)))</formula>
    </cfRule>
  </conditionalFormatting>
  <conditionalFormatting sqref="AI1324 AI314:AI333">
    <cfRule type="containsText" dxfId="3122" priority="1161" operator="containsText" text="L">
      <formula>NOT(ISERROR(SEARCH("L",AI314)))</formula>
    </cfRule>
    <cfRule type="containsText" dxfId="3121" priority="1162" operator="containsText" text="A">
      <formula>NOT(ISERROR(SEARCH("A",AI314)))</formula>
    </cfRule>
    <cfRule type="containsText" dxfId="3120" priority="1163" operator="containsText" text="P">
      <formula>NOT(ISERROR(SEARCH("P",AI314)))</formula>
    </cfRule>
  </conditionalFormatting>
  <conditionalFormatting sqref="AI1322 AI564:AI576">
    <cfRule type="containsText" dxfId="3119" priority="1158" operator="containsText" text="L">
      <formula>NOT(ISERROR(SEARCH("L",AI564)))</formula>
    </cfRule>
    <cfRule type="containsText" dxfId="3118" priority="1159" operator="containsText" text="A">
      <formula>NOT(ISERROR(SEARCH("A",AI564)))</formula>
    </cfRule>
    <cfRule type="containsText" dxfId="3117" priority="1160" operator="containsText" text="P">
      <formula>NOT(ISERROR(SEARCH("P",AI564)))</formula>
    </cfRule>
  </conditionalFormatting>
  <conditionalFormatting sqref="AI221:AI241">
    <cfRule type="containsText" dxfId="3116" priority="1155" operator="containsText" text="L">
      <formula>NOT(ISERROR(SEARCH("L",AI221)))</formula>
    </cfRule>
    <cfRule type="containsText" dxfId="3115" priority="1156" operator="containsText" text="A">
      <formula>NOT(ISERROR(SEARCH("A",AI221)))</formula>
    </cfRule>
    <cfRule type="containsText" dxfId="3114" priority="1157" operator="containsText" text="P">
      <formula>NOT(ISERROR(SEARCH("P",AI221)))</formula>
    </cfRule>
  </conditionalFormatting>
  <conditionalFormatting sqref="AI1325 AI892:AI903">
    <cfRule type="containsText" dxfId="3113" priority="1152" operator="containsText" text="L">
      <formula>NOT(ISERROR(SEARCH("L",AI892)))</formula>
    </cfRule>
    <cfRule type="containsText" dxfId="3112" priority="1153" operator="containsText" text="A">
      <formula>NOT(ISERROR(SEARCH("A",AI892)))</formula>
    </cfRule>
    <cfRule type="containsText" dxfId="3111" priority="1154" operator="containsText" text="P">
      <formula>NOT(ISERROR(SEARCH("P",AI892)))</formula>
    </cfRule>
  </conditionalFormatting>
  <conditionalFormatting sqref="AI944:AI961">
    <cfRule type="containsText" dxfId="3110" priority="1149" operator="containsText" text="L">
      <formula>NOT(ISERROR(SEARCH("L",AI944)))</formula>
    </cfRule>
    <cfRule type="containsText" dxfId="3109" priority="1150" operator="containsText" text="A">
      <formula>NOT(ISERROR(SEARCH("A",AI944)))</formula>
    </cfRule>
    <cfRule type="containsText" dxfId="3108" priority="1151" operator="containsText" text="P">
      <formula>NOT(ISERROR(SEARCH("P",AI944)))</formula>
    </cfRule>
  </conditionalFormatting>
  <conditionalFormatting sqref="AI11:AI14">
    <cfRule type="containsText" dxfId="3107" priority="1146" operator="containsText" text="L">
      <formula>NOT(ISERROR(SEARCH("L",AI11)))</formula>
    </cfRule>
    <cfRule type="containsText" dxfId="3106" priority="1147" operator="containsText" text="A">
      <formula>NOT(ISERROR(SEARCH("A",AI11)))</formula>
    </cfRule>
    <cfRule type="containsText" dxfId="3105" priority="1148" operator="containsText" text="P">
      <formula>NOT(ISERROR(SEARCH("P",AI11)))</formula>
    </cfRule>
  </conditionalFormatting>
  <conditionalFormatting sqref="AI244 AI74:AI82">
    <cfRule type="containsText" dxfId="3104" priority="1143" operator="containsText" text="L">
      <formula>NOT(ISERROR(SEARCH("L",AI74)))</formula>
    </cfRule>
    <cfRule type="containsText" dxfId="3103" priority="1144" operator="containsText" text="A">
      <formula>NOT(ISERROR(SEARCH("A",AI74)))</formula>
    </cfRule>
    <cfRule type="containsText" dxfId="3102" priority="1145" operator="containsText" text="P">
      <formula>NOT(ISERROR(SEARCH("P",AI74)))</formula>
    </cfRule>
  </conditionalFormatting>
  <conditionalFormatting sqref="AJ457:AJ463">
    <cfRule type="containsText" dxfId="3101" priority="1140" operator="containsText" text="L">
      <formula>NOT(ISERROR(SEARCH("L",AJ457)))</formula>
    </cfRule>
    <cfRule type="containsText" dxfId="3100" priority="1141" operator="containsText" text="A">
      <formula>NOT(ISERROR(SEARCH("A",AJ457)))</formula>
    </cfRule>
    <cfRule type="containsText" dxfId="3099" priority="1142" operator="containsText" text="P">
      <formula>NOT(ISERROR(SEARCH("P",AJ457)))</formula>
    </cfRule>
  </conditionalFormatting>
  <conditionalFormatting sqref="AI3:AI10">
    <cfRule type="containsText" dxfId="3098" priority="1137" operator="containsText" text="L">
      <formula>NOT(ISERROR(SEARCH("L",AI3)))</formula>
    </cfRule>
    <cfRule type="containsText" dxfId="3097" priority="1138" operator="containsText" text="A">
      <formula>NOT(ISERROR(SEARCH("A",AI3)))</formula>
    </cfRule>
    <cfRule type="containsText" dxfId="3096" priority="1139" operator="containsText" text="P">
      <formula>NOT(ISERROR(SEARCH("P",AI3)))</formula>
    </cfRule>
  </conditionalFormatting>
  <conditionalFormatting sqref="AI674:AI689">
    <cfRule type="containsText" dxfId="3095" priority="1134" operator="containsText" text="L">
      <formula>NOT(ISERROR(SEARCH("L",AI674)))</formula>
    </cfRule>
    <cfRule type="containsText" dxfId="3094" priority="1135" operator="containsText" text="A">
      <formula>NOT(ISERROR(SEARCH("A",AI674)))</formula>
    </cfRule>
    <cfRule type="containsText" dxfId="3093" priority="1136" operator="containsText" text="P">
      <formula>NOT(ISERROR(SEARCH("P",AI674)))</formula>
    </cfRule>
  </conditionalFormatting>
  <conditionalFormatting sqref="AI1103:AI1115">
    <cfRule type="containsText" dxfId="3092" priority="1131" operator="containsText" text="L">
      <formula>NOT(ISERROR(SEARCH("L",AI1103)))</formula>
    </cfRule>
    <cfRule type="containsText" dxfId="3091" priority="1132" operator="containsText" text="A">
      <formula>NOT(ISERROR(SEARCH("A",AI1103)))</formula>
    </cfRule>
    <cfRule type="containsText" dxfId="3090" priority="1133" operator="containsText" text="P">
      <formula>NOT(ISERROR(SEARCH("P",AI1103)))</formula>
    </cfRule>
  </conditionalFormatting>
  <conditionalFormatting sqref="AI825:AI829">
    <cfRule type="containsText" dxfId="3089" priority="1128" operator="containsText" text="L">
      <formula>NOT(ISERROR(SEARCH("L",AI825)))</formula>
    </cfRule>
    <cfRule type="containsText" dxfId="3088" priority="1129" operator="containsText" text="A">
      <formula>NOT(ISERROR(SEARCH("A",AI825)))</formula>
    </cfRule>
    <cfRule type="containsText" dxfId="3087" priority="1130" operator="containsText" text="P">
      <formula>NOT(ISERROR(SEARCH("P",AI825)))</formula>
    </cfRule>
  </conditionalFormatting>
  <conditionalFormatting sqref="AI533:AI551">
    <cfRule type="containsText" dxfId="3086" priority="1125" operator="containsText" text="L">
      <formula>NOT(ISERROR(SEARCH("L",AI533)))</formula>
    </cfRule>
    <cfRule type="containsText" dxfId="3085" priority="1126" operator="containsText" text="A">
      <formula>NOT(ISERROR(SEARCH("A",AI533)))</formula>
    </cfRule>
    <cfRule type="containsText" dxfId="3084" priority="1127" operator="containsText" text="P">
      <formula>NOT(ISERROR(SEARCH("P",AI533)))</formula>
    </cfRule>
  </conditionalFormatting>
  <conditionalFormatting sqref="AI168:AI177 AI158:AI166">
    <cfRule type="containsText" dxfId="3083" priority="1122" operator="containsText" text="L">
      <formula>NOT(ISERROR(SEARCH("L",AI158)))</formula>
    </cfRule>
    <cfRule type="containsText" dxfId="3082" priority="1123" operator="containsText" text="A">
      <formula>NOT(ISERROR(SEARCH("A",AI158)))</formula>
    </cfRule>
    <cfRule type="containsText" dxfId="3081" priority="1124" operator="containsText" text="P">
      <formula>NOT(ISERROR(SEARCH("P",AI158)))</formula>
    </cfRule>
  </conditionalFormatting>
  <conditionalFormatting sqref="AJ294:AJ313">
    <cfRule type="containsText" dxfId="3080" priority="1119" operator="containsText" text="L">
      <formula>NOT(ISERROR(SEARCH("L",AJ294)))</formula>
    </cfRule>
    <cfRule type="containsText" dxfId="3079" priority="1120" operator="containsText" text="A">
      <formula>NOT(ISERROR(SEARCH("A",AJ294)))</formula>
    </cfRule>
    <cfRule type="containsText" dxfId="3078" priority="1121" operator="containsText" text="P">
      <formula>NOT(ISERROR(SEARCH("P",AJ294)))</formula>
    </cfRule>
  </conditionalFormatting>
  <conditionalFormatting sqref="AJ1232:AJ1233">
    <cfRule type="containsText" dxfId="3077" priority="1116" operator="containsText" text="L">
      <formula>NOT(ISERROR(SEARCH("L",AJ1232)))</formula>
    </cfRule>
    <cfRule type="containsText" dxfId="3076" priority="1117" operator="containsText" text="A">
      <formula>NOT(ISERROR(SEARCH("A",AJ1232)))</formula>
    </cfRule>
    <cfRule type="containsText" dxfId="3075" priority="1118" operator="containsText" text="P">
      <formula>NOT(ISERROR(SEARCH("P",AJ1232)))</formula>
    </cfRule>
  </conditionalFormatting>
  <conditionalFormatting sqref="AJ503:AJ513">
    <cfRule type="containsText" dxfId="3074" priority="1113" operator="containsText" text="L">
      <formula>NOT(ISERROR(SEARCH("L",AJ503)))</formula>
    </cfRule>
    <cfRule type="containsText" dxfId="3073" priority="1114" operator="containsText" text="A">
      <formula>NOT(ISERROR(SEARCH("A",AJ503)))</formula>
    </cfRule>
    <cfRule type="containsText" dxfId="3072" priority="1115" operator="containsText" text="P">
      <formula>NOT(ISERROR(SEARCH("P",AJ503)))</formula>
    </cfRule>
  </conditionalFormatting>
  <conditionalFormatting sqref="AJ1320 AJ51:AJ70">
    <cfRule type="containsText" dxfId="3071" priority="1110" operator="containsText" text="L">
      <formula>NOT(ISERROR(SEARCH("L",AJ51)))</formula>
    </cfRule>
    <cfRule type="containsText" dxfId="3070" priority="1111" operator="containsText" text="A">
      <formula>NOT(ISERROR(SEARCH("A",AJ51)))</formula>
    </cfRule>
    <cfRule type="containsText" dxfId="3069" priority="1112" operator="containsText" text="P">
      <formula>NOT(ISERROR(SEARCH("P",AJ51)))</formula>
    </cfRule>
  </conditionalFormatting>
  <conditionalFormatting sqref="AJ1319 AJ855:AJ870 AJ830:AJ832">
    <cfRule type="containsText" dxfId="3068" priority="1107" operator="containsText" text="L">
      <formula>NOT(ISERROR(SEARCH("L",AJ830)))</formula>
    </cfRule>
    <cfRule type="containsText" dxfId="3067" priority="1108" operator="containsText" text="A">
      <formula>NOT(ISERROR(SEARCH("A",AJ830)))</formula>
    </cfRule>
    <cfRule type="containsText" dxfId="3066" priority="1109" operator="containsText" text="P">
      <formula>NOT(ISERROR(SEARCH("P",AJ830)))</formula>
    </cfRule>
  </conditionalFormatting>
  <conditionalFormatting sqref="AJ988:AJ997">
    <cfRule type="containsText" dxfId="3065" priority="1101" operator="containsText" text="L">
      <formula>NOT(ISERROR(SEARCH("L",AJ988)))</formula>
    </cfRule>
    <cfRule type="containsText" dxfId="3064" priority="1102" operator="containsText" text="A">
      <formula>NOT(ISERROR(SEARCH("A",AJ988)))</formula>
    </cfRule>
    <cfRule type="containsText" dxfId="3063" priority="1103" operator="containsText" text="P">
      <formula>NOT(ISERROR(SEARCH("P",AJ988)))</formula>
    </cfRule>
  </conditionalFormatting>
  <conditionalFormatting sqref="AJ1359:AJ1364 AJ1285:AJ1290">
    <cfRule type="containsText" dxfId="3062" priority="1098" operator="containsText" text="L">
      <formula>NOT(ISERROR(SEARCH("L",AJ1285)))</formula>
    </cfRule>
    <cfRule type="containsText" dxfId="3061" priority="1099" operator="containsText" text="A">
      <formula>NOT(ISERROR(SEARCH("A",AJ1285)))</formula>
    </cfRule>
    <cfRule type="containsText" dxfId="3060" priority="1100" operator="containsText" text="P">
      <formula>NOT(ISERROR(SEARCH("P",AJ1285)))</formula>
    </cfRule>
  </conditionalFormatting>
  <conditionalFormatting sqref="AJ1365 AJ1321 AJ1126 AJ178 AJ167 AJ15:AJ32">
    <cfRule type="containsText" dxfId="3059" priority="1095" operator="containsText" text="L">
      <formula>NOT(ISERROR(SEARCH("L",AJ15)))</formula>
    </cfRule>
    <cfRule type="containsText" dxfId="3058" priority="1096" operator="containsText" text="A">
      <formula>NOT(ISERROR(SEARCH("A",AJ15)))</formula>
    </cfRule>
    <cfRule type="containsText" dxfId="3057" priority="1097" operator="containsText" text="P">
      <formula>NOT(ISERROR(SEARCH("P",AJ15)))</formula>
    </cfRule>
  </conditionalFormatting>
  <conditionalFormatting sqref="AJ1318 AJ1190:AJ1202">
    <cfRule type="containsText" dxfId="3056" priority="1092" operator="containsText" text="L">
      <formula>NOT(ISERROR(SEARCH("L",AJ1190)))</formula>
    </cfRule>
    <cfRule type="containsText" dxfId="3055" priority="1093" operator="containsText" text="A">
      <formula>NOT(ISERROR(SEARCH("A",AJ1190)))</formula>
    </cfRule>
    <cfRule type="containsText" dxfId="3054" priority="1094" operator="containsText" text="P">
      <formula>NOT(ISERROR(SEARCH("P",AJ1190)))</formula>
    </cfRule>
  </conditionalFormatting>
  <conditionalFormatting sqref="AJ1088:AJ1094">
    <cfRule type="containsText" dxfId="3053" priority="1089" operator="containsText" text="L">
      <formula>NOT(ISERROR(SEARCH("L",AJ1088)))</formula>
    </cfRule>
    <cfRule type="containsText" dxfId="3052" priority="1090" operator="containsText" text="A">
      <formula>NOT(ISERROR(SEARCH("A",AJ1088)))</formula>
    </cfRule>
    <cfRule type="containsText" dxfId="3051" priority="1091" operator="containsText" text="P">
      <formula>NOT(ISERROR(SEARCH("P",AJ1088)))</formula>
    </cfRule>
  </conditionalFormatting>
  <conditionalFormatting sqref="AJ1149:AJ1159">
    <cfRule type="containsText" dxfId="3050" priority="1086" operator="containsText" text="L">
      <formula>NOT(ISERROR(SEARCH("L",AJ1149)))</formula>
    </cfRule>
    <cfRule type="containsText" dxfId="3049" priority="1087" operator="containsText" text="A">
      <formula>NOT(ISERROR(SEARCH("A",AJ1149)))</formula>
    </cfRule>
    <cfRule type="containsText" dxfId="3048" priority="1088" operator="containsText" text="P">
      <formula>NOT(ISERROR(SEARCH("P",AJ1149)))</formula>
    </cfRule>
  </conditionalFormatting>
  <conditionalFormatting sqref="AJ259:AJ276">
    <cfRule type="containsText" dxfId="3047" priority="1083" operator="containsText" text="L">
      <formula>NOT(ISERROR(SEARCH("L",AJ259)))</formula>
    </cfRule>
    <cfRule type="containsText" dxfId="3046" priority="1084" operator="containsText" text="A">
      <formula>NOT(ISERROR(SEARCH("A",AJ259)))</formula>
    </cfRule>
    <cfRule type="containsText" dxfId="3045" priority="1085" operator="containsText" text="P">
      <formula>NOT(ISERROR(SEARCH("P",AJ259)))</formula>
    </cfRule>
  </conditionalFormatting>
  <conditionalFormatting sqref="AJ487:AJ502">
    <cfRule type="containsText" dxfId="3044" priority="1080" operator="containsText" text="L">
      <formula>NOT(ISERROR(SEARCH("L",AJ487)))</formula>
    </cfRule>
    <cfRule type="containsText" dxfId="3043" priority="1081" operator="containsText" text="A">
      <formula>NOT(ISERROR(SEARCH("A",AJ487)))</formula>
    </cfRule>
    <cfRule type="containsText" dxfId="3042" priority="1082" operator="containsText" text="P">
      <formula>NOT(ISERROR(SEARCH("P",AJ487)))</formula>
    </cfRule>
  </conditionalFormatting>
  <conditionalFormatting sqref="AJ371:AJ384 AJ258">
    <cfRule type="containsText" dxfId="3041" priority="1077" operator="containsText" text="L">
      <formula>NOT(ISERROR(SEARCH("L",AJ258)))</formula>
    </cfRule>
    <cfRule type="containsText" dxfId="3040" priority="1078" operator="containsText" text="A">
      <formula>NOT(ISERROR(SEARCH("A",AJ258)))</formula>
    </cfRule>
    <cfRule type="containsText" dxfId="3039" priority="1079" operator="containsText" text="P">
      <formula>NOT(ISERROR(SEARCH("P",AJ258)))</formula>
    </cfRule>
  </conditionalFormatting>
  <conditionalFormatting sqref="AJ927:AJ932">
    <cfRule type="containsText" dxfId="3038" priority="1074" operator="containsText" text="L">
      <formula>NOT(ISERROR(SEARCH("L",AJ927)))</formula>
    </cfRule>
    <cfRule type="containsText" dxfId="3037" priority="1075" operator="containsText" text="A">
      <formula>NOT(ISERROR(SEARCH("A",AJ927)))</formula>
    </cfRule>
    <cfRule type="containsText" dxfId="3036" priority="1076" operator="containsText" text="P">
      <formula>NOT(ISERROR(SEARCH("P",AJ927)))</formula>
    </cfRule>
  </conditionalFormatting>
  <conditionalFormatting sqref="AJ1052:AJ1074">
    <cfRule type="containsText" dxfId="3035" priority="1071" operator="containsText" text="L">
      <formula>NOT(ISERROR(SEARCH("L",AJ1052)))</formula>
    </cfRule>
    <cfRule type="containsText" dxfId="3034" priority="1072" operator="containsText" text="A">
      <formula>NOT(ISERROR(SEARCH("A",AJ1052)))</formula>
    </cfRule>
    <cfRule type="containsText" dxfId="3033" priority="1073" operator="containsText" text="P">
      <formula>NOT(ISERROR(SEARCH("P",AJ1052)))</formula>
    </cfRule>
  </conditionalFormatting>
  <conditionalFormatting sqref="AJ603:AJ617">
    <cfRule type="containsText" dxfId="3032" priority="1068" operator="containsText" text="L">
      <formula>NOT(ISERROR(SEARCH("L",AJ603)))</formula>
    </cfRule>
    <cfRule type="containsText" dxfId="3031" priority="1069" operator="containsText" text="A">
      <formula>NOT(ISERROR(SEARCH("A",AJ603)))</formula>
    </cfRule>
    <cfRule type="containsText" dxfId="3030" priority="1070" operator="containsText" text="P">
      <formula>NOT(ISERROR(SEARCH("P",AJ603)))</formula>
    </cfRule>
  </conditionalFormatting>
  <conditionalFormatting sqref="AJ740:AJ752 AJ700">
    <cfRule type="containsText" dxfId="3029" priority="1065" operator="containsText" text="L">
      <formula>NOT(ISERROR(SEARCH("L",AJ700)))</formula>
    </cfRule>
    <cfRule type="containsText" dxfId="3028" priority="1066" operator="containsText" text="A">
      <formula>NOT(ISERROR(SEARCH("A",AJ700)))</formula>
    </cfRule>
    <cfRule type="containsText" dxfId="3027" priority="1067" operator="containsText" text="P">
      <formula>NOT(ISERROR(SEARCH("P",AJ700)))</formula>
    </cfRule>
  </conditionalFormatting>
  <conditionalFormatting sqref="AJ1295:AJ1297 AJ1293 AJ1291">
    <cfRule type="containsText" dxfId="3026" priority="1062" operator="containsText" text="L">
      <formula>NOT(ISERROR(SEARCH("L",AJ1291)))</formula>
    </cfRule>
    <cfRule type="containsText" dxfId="3025" priority="1063" operator="containsText" text="A">
      <formula>NOT(ISERROR(SEARCH("A",AJ1291)))</formula>
    </cfRule>
    <cfRule type="containsText" dxfId="3024" priority="1064" operator="containsText" text="P">
      <formula>NOT(ISERROR(SEARCH("P",AJ1291)))</formula>
    </cfRule>
  </conditionalFormatting>
  <conditionalFormatting sqref="AJ1075:AJ1087">
    <cfRule type="containsText" dxfId="3023" priority="1059" operator="containsText" text="L">
      <formula>NOT(ISERROR(SEARCH("L",AJ1075)))</formula>
    </cfRule>
    <cfRule type="containsText" dxfId="3022" priority="1060" operator="containsText" text="A">
      <formula>NOT(ISERROR(SEARCH("A",AJ1075)))</formula>
    </cfRule>
    <cfRule type="containsText" dxfId="3021" priority="1061" operator="containsText" text="P">
      <formula>NOT(ISERROR(SEARCH("P",AJ1075)))</formula>
    </cfRule>
  </conditionalFormatting>
  <conditionalFormatting sqref="AJ1030:AJ1033 AJ1028 AJ1026 AJ1023:AJ1024">
    <cfRule type="containsText" dxfId="3020" priority="1056" operator="containsText" text="L">
      <formula>NOT(ISERROR(SEARCH("L",AJ1023)))</formula>
    </cfRule>
    <cfRule type="containsText" dxfId="3019" priority="1057" operator="containsText" text="A">
      <formula>NOT(ISERROR(SEARCH("A",AJ1023)))</formula>
    </cfRule>
    <cfRule type="containsText" dxfId="3018" priority="1058" operator="containsText" text="P">
      <formula>NOT(ISERROR(SEARCH("P",AJ1023)))</formula>
    </cfRule>
  </conditionalFormatting>
  <conditionalFormatting sqref="AJ652:AJ659">
    <cfRule type="containsText" dxfId="3017" priority="1050" operator="containsText" text="L">
      <formula>NOT(ISERROR(SEARCH("L",AJ652)))</formula>
    </cfRule>
    <cfRule type="containsText" dxfId="3016" priority="1051" operator="containsText" text="A">
      <formula>NOT(ISERROR(SEARCH("A",AJ652)))</formula>
    </cfRule>
    <cfRule type="containsText" dxfId="3015" priority="1052" operator="containsText" text="P">
      <formula>NOT(ISERROR(SEARCH("P",AJ652)))</formula>
    </cfRule>
  </conditionalFormatting>
  <conditionalFormatting sqref="AJ344:AJ354 AJ334:AJ342 AJ251">
    <cfRule type="containsText" dxfId="3014" priority="1047" operator="containsText" text="L">
      <formula>NOT(ISERROR(SEARCH("L",AJ251)))</formula>
    </cfRule>
    <cfRule type="containsText" dxfId="3013" priority="1048" operator="containsText" text="A">
      <formula>NOT(ISERROR(SEARCH("A",AJ251)))</formula>
    </cfRule>
    <cfRule type="containsText" dxfId="3012" priority="1049" operator="containsText" text="P">
      <formula>NOT(ISERROR(SEARCH("P",AJ251)))</formula>
    </cfRule>
  </conditionalFormatting>
  <conditionalFormatting sqref="AJ1326">
    <cfRule type="containsText" dxfId="3011" priority="1044" operator="containsText" text="L">
      <formula>NOT(ISERROR(SEARCH("L",AJ1326)))</formula>
    </cfRule>
    <cfRule type="containsText" dxfId="3010" priority="1045" operator="containsText" text="A">
      <formula>NOT(ISERROR(SEARCH("A",AJ1326)))</formula>
    </cfRule>
    <cfRule type="containsText" dxfId="3009" priority="1046" operator="containsText" text="P">
      <formula>NOT(ISERROR(SEARCH("P",AJ1326)))</formula>
    </cfRule>
  </conditionalFormatting>
  <conditionalFormatting sqref="AJ435:AJ448">
    <cfRule type="containsText" dxfId="3008" priority="1041" operator="containsText" text="L">
      <formula>NOT(ISERROR(SEARCH("L",AJ435)))</formula>
    </cfRule>
    <cfRule type="containsText" dxfId="3007" priority="1042" operator="containsText" text="A">
      <formula>NOT(ISERROR(SEARCH("A",AJ435)))</formula>
    </cfRule>
    <cfRule type="containsText" dxfId="3006" priority="1043" operator="containsText" text="P">
      <formula>NOT(ISERROR(SEARCH("P",AJ435)))</formula>
    </cfRule>
  </conditionalFormatting>
  <conditionalFormatting sqref="AJ1327 AJ1299 AJ1294 AJ1292 AJ253 AJ141 AJ134:AJ137 AJ123:AJ132">
    <cfRule type="containsText" dxfId="3005" priority="1038" operator="containsText" text="L">
      <formula>NOT(ISERROR(SEARCH("L",AJ123)))</formula>
    </cfRule>
    <cfRule type="containsText" dxfId="3004" priority="1039" operator="containsText" text="A">
      <formula>NOT(ISERROR(SEARCH("A",AJ123)))</formula>
    </cfRule>
    <cfRule type="containsText" dxfId="3003" priority="1040" operator="containsText" text="P">
      <formula>NOT(ISERROR(SEARCH("P",AJ123)))</formula>
    </cfRule>
  </conditionalFormatting>
  <conditionalFormatting sqref="AJ343 AJ254:AJ257 AJ252 AJ245:AJ250 AJ242:AJ243">
    <cfRule type="containsText" dxfId="3002" priority="1035" operator="containsText" text="L">
      <formula>NOT(ISERROR(SEARCH("L",AJ242)))</formula>
    </cfRule>
    <cfRule type="containsText" dxfId="3001" priority="1036" operator="containsText" text="A">
      <formula>NOT(ISERROR(SEARCH("A",AJ242)))</formula>
    </cfRule>
    <cfRule type="containsText" dxfId="3000" priority="1037" operator="containsText" text="P">
      <formula>NOT(ISERROR(SEARCH("P",AJ242)))</formula>
    </cfRule>
  </conditionalFormatting>
  <conditionalFormatting sqref="AJ667:AJ673 AJ660:AJ664">
    <cfRule type="containsText" dxfId="2999" priority="1032" operator="containsText" text="L">
      <formula>NOT(ISERROR(SEARCH("L",AJ660)))</formula>
    </cfRule>
    <cfRule type="containsText" dxfId="2998" priority="1033" operator="containsText" text="A">
      <formula>NOT(ISERROR(SEARCH("A",AJ660)))</formula>
    </cfRule>
    <cfRule type="containsText" dxfId="2997" priority="1034" operator="containsText" text="P">
      <formula>NOT(ISERROR(SEARCH("P",AJ660)))</formula>
    </cfRule>
  </conditionalFormatting>
  <conditionalFormatting sqref="AJ1027 AJ933:AJ943">
    <cfRule type="containsText" dxfId="2996" priority="1029" operator="containsText" text="L">
      <formula>NOT(ISERROR(SEARCH("L",AJ933)))</formula>
    </cfRule>
    <cfRule type="containsText" dxfId="2995" priority="1030" operator="containsText" text="A">
      <formula>NOT(ISERROR(SEARCH("A",AJ933)))</formula>
    </cfRule>
    <cfRule type="containsText" dxfId="2994" priority="1031" operator="containsText" text="P">
      <formula>NOT(ISERROR(SEARCH("P",AJ933)))</formula>
    </cfRule>
  </conditionalFormatting>
  <conditionalFormatting sqref="AJ1027 AJ933:AJ943">
    <cfRule type="containsText" dxfId="2993" priority="1026" operator="containsText" text="L">
      <formula>NOT(ISERROR(SEARCH("L",AJ933)))</formula>
    </cfRule>
    <cfRule type="containsText" dxfId="2992" priority="1027" operator="containsText" text="A">
      <formula>NOT(ISERROR(SEARCH("A",AJ933)))</formula>
    </cfRule>
    <cfRule type="containsText" dxfId="2991" priority="1028" operator="containsText" text="P">
      <formula>NOT(ISERROR(SEARCH("P",AJ933)))</formula>
    </cfRule>
  </conditionalFormatting>
  <conditionalFormatting sqref="AJ815:AJ824">
    <cfRule type="containsText" dxfId="2990" priority="1023" operator="containsText" text="L">
      <formula>NOT(ISERROR(SEARCH("L",AJ815)))</formula>
    </cfRule>
    <cfRule type="containsText" dxfId="2989" priority="1024" operator="containsText" text="A">
      <formula>NOT(ISERROR(SEARCH("A",AJ815)))</formula>
    </cfRule>
    <cfRule type="containsText" dxfId="2988" priority="1025" operator="containsText" text="P">
      <formula>NOT(ISERROR(SEARCH("P",AJ815)))</formula>
    </cfRule>
  </conditionalFormatting>
  <conditionalFormatting sqref="AJ1095:AJ1097">
    <cfRule type="containsText" dxfId="2987" priority="1020" operator="containsText" text="L">
      <formula>NOT(ISERROR(SEARCH("L",AJ1095)))</formula>
    </cfRule>
    <cfRule type="containsText" dxfId="2986" priority="1021" operator="containsText" text="A">
      <formula>NOT(ISERROR(SEARCH("A",AJ1095)))</formula>
    </cfRule>
    <cfRule type="containsText" dxfId="2985" priority="1022" operator="containsText" text="P">
      <formula>NOT(ISERROR(SEARCH("P",AJ1095)))</formula>
    </cfRule>
  </conditionalFormatting>
  <conditionalFormatting sqref="AJ1273:AJ1284 AJ1025">
    <cfRule type="containsText" dxfId="2984" priority="1017" operator="containsText" text="L">
      <formula>NOT(ISERROR(SEARCH("L",AJ1025)))</formula>
    </cfRule>
    <cfRule type="containsText" dxfId="2983" priority="1018" operator="containsText" text="A">
      <formula>NOT(ISERROR(SEARCH("A",AJ1025)))</formula>
    </cfRule>
    <cfRule type="containsText" dxfId="2982" priority="1019" operator="containsText" text="P">
      <formula>NOT(ISERROR(SEARCH("P",AJ1025)))</formula>
    </cfRule>
  </conditionalFormatting>
  <conditionalFormatting sqref="AJ1330:AJ1332 AJ1303:AJ1317 AJ1298 AJ1189">
    <cfRule type="containsText" dxfId="2981" priority="1014" operator="containsText" text="L">
      <formula>NOT(ISERROR(SEARCH("L",AJ1189)))</formula>
    </cfRule>
    <cfRule type="containsText" dxfId="2980" priority="1015" operator="containsText" text="A">
      <formula>NOT(ISERROR(SEARCH("A",AJ1189)))</formula>
    </cfRule>
    <cfRule type="containsText" dxfId="2979" priority="1016" operator="containsText" text="P">
      <formula>NOT(ISERROR(SEARCH("P",AJ1189)))</formula>
    </cfRule>
  </conditionalFormatting>
  <conditionalFormatting sqref="AJ787:AJ793 AJ763:AJ771">
    <cfRule type="containsText" dxfId="2978" priority="1011" operator="containsText" text="L">
      <formula>NOT(ISERROR(SEARCH("L",AJ763)))</formula>
    </cfRule>
    <cfRule type="containsText" dxfId="2977" priority="1012" operator="containsText" text="A">
      <formula>NOT(ISERROR(SEARCH("A",AJ763)))</formula>
    </cfRule>
    <cfRule type="containsText" dxfId="2976" priority="1013" operator="containsText" text="P">
      <formula>NOT(ISERROR(SEARCH("P",AJ763)))</formula>
    </cfRule>
  </conditionalFormatting>
  <conditionalFormatting sqref="AJ787:AJ793 AJ763:AJ771">
    <cfRule type="containsText" dxfId="2975" priority="1008" operator="containsText" text="L">
      <formula>NOT(ISERROR(SEARCH("L",AJ763)))</formula>
    </cfRule>
    <cfRule type="containsText" dxfId="2974" priority="1009" operator="containsText" text="A">
      <formula>NOT(ISERROR(SEARCH("A",AJ763)))</formula>
    </cfRule>
    <cfRule type="containsText" dxfId="2973" priority="1010" operator="containsText" text="P">
      <formula>NOT(ISERROR(SEARCH("P",AJ763)))</formula>
    </cfRule>
  </conditionalFormatting>
  <conditionalFormatting sqref="AJ103:AJ122">
    <cfRule type="containsText" dxfId="2972" priority="1005" operator="containsText" text="L">
      <formula>NOT(ISERROR(SEARCH("L",AJ103)))</formula>
    </cfRule>
    <cfRule type="containsText" dxfId="2971" priority="1006" operator="containsText" text="A">
      <formula>NOT(ISERROR(SEARCH("A",AJ103)))</formula>
    </cfRule>
    <cfRule type="containsText" dxfId="2970" priority="1007" operator="containsText" text="P">
      <formula>NOT(ISERROR(SEARCH("P",AJ103)))</formula>
    </cfRule>
  </conditionalFormatting>
  <conditionalFormatting sqref="AJ708:AJ721">
    <cfRule type="containsText" dxfId="2969" priority="1002" operator="containsText" text="L">
      <formula>NOT(ISERROR(SEARCH("L",AJ708)))</formula>
    </cfRule>
    <cfRule type="containsText" dxfId="2968" priority="1003" operator="containsText" text="A">
      <formula>NOT(ISERROR(SEARCH("A",AJ708)))</formula>
    </cfRule>
    <cfRule type="containsText" dxfId="2967" priority="1004" operator="containsText" text="P">
      <formula>NOT(ISERROR(SEARCH("P",AJ708)))</formula>
    </cfRule>
  </conditionalFormatting>
  <conditionalFormatting sqref="AJ418:AJ434">
    <cfRule type="containsText" dxfId="2966" priority="999" operator="containsText" text="L">
      <formula>NOT(ISERROR(SEARCH("L",AJ418)))</formula>
    </cfRule>
    <cfRule type="containsText" dxfId="2965" priority="1000" operator="containsText" text="A">
      <formula>NOT(ISERROR(SEARCH("A",AJ418)))</formula>
    </cfRule>
    <cfRule type="containsText" dxfId="2964" priority="1001" operator="containsText" text="P">
      <formula>NOT(ISERROR(SEARCH("P",AJ418)))</formula>
    </cfRule>
  </conditionalFormatting>
  <conditionalFormatting sqref="AJ474:AJ486">
    <cfRule type="containsText" dxfId="2963" priority="996" operator="containsText" text="L">
      <formula>NOT(ISERROR(SEARCH("L",AJ474)))</formula>
    </cfRule>
    <cfRule type="containsText" dxfId="2962" priority="997" operator="containsText" text="A">
      <formula>NOT(ISERROR(SEARCH("A",AJ474)))</formula>
    </cfRule>
    <cfRule type="containsText" dxfId="2961" priority="998" operator="containsText" text="P">
      <formula>NOT(ISERROR(SEARCH("P",AJ474)))</formula>
    </cfRule>
  </conditionalFormatting>
  <conditionalFormatting sqref="AK812 AK665:AK666 AK618 AK577 AK581 AK620:AK623 AK627:AK628 AK583:AK584">
    <cfRule type="containsText" dxfId="2960" priority="993" operator="containsText" text="L">
      <formula>NOT(ISERROR(SEARCH("L",AK577)))</formula>
    </cfRule>
    <cfRule type="containsText" dxfId="2959" priority="994" operator="containsText" text="A">
      <formula>NOT(ISERROR(SEARCH("A",AK577)))</formula>
    </cfRule>
    <cfRule type="containsText" dxfId="2958" priority="995" operator="containsText" text="P">
      <formula>NOT(ISERROR(SEARCH("P",AK577)))</formula>
    </cfRule>
  </conditionalFormatting>
  <conditionalFormatting sqref="AK578">
    <cfRule type="containsText" dxfId="2957" priority="990" operator="containsText" text="L">
      <formula>NOT(ISERROR(SEARCH("L",AK578)))</formula>
    </cfRule>
    <cfRule type="containsText" dxfId="2956" priority="991" operator="containsText" text="A">
      <formula>NOT(ISERROR(SEARCH("A",AK578)))</formula>
    </cfRule>
    <cfRule type="containsText" dxfId="2955" priority="992" operator="containsText" text="P">
      <formula>NOT(ISERROR(SEARCH("P",AK578)))</formula>
    </cfRule>
  </conditionalFormatting>
  <conditionalFormatting sqref="AK579">
    <cfRule type="containsText" dxfId="2954" priority="987" operator="containsText" text="L">
      <formula>NOT(ISERROR(SEARCH("L",AK579)))</formula>
    </cfRule>
    <cfRule type="containsText" dxfId="2953" priority="988" operator="containsText" text="A">
      <formula>NOT(ISERROR(SEARCH("A",AK579)))</formula>
    </cfRule>
    <cfRule type="containsText" dxfId="2952" priority="989" operator="containsText" text="P">
      <formula>NOT(ISERROR(SEARCH("P",AK579)))</formula>
    </cfRule>
  </conditionalFormatting>
  <conditionalFormatting sqref="AK580">
    <cfRule type="containsText" dxfId="2951" priority="984" operator="containsText" text="L">
      <formula>NOT(ISERROR(SEARCH("L",AK580)))</formula>
    </cfRule>
    <cfRule type="containsText" dxfId="2950" priority="985" operator="containsText" text="A">
      <formula>NOT(ISERROR(SEARCH("A",AK580)))</formula>
    </cfRule>
    <cfRule type="containsText" dxfId="2949" priority="986" operator="containsText" text="P">
      <formula>NOT(ISERROR(SEARCH("P",AK580)))</formula>
    </cfRule>
  </conditionalFormatting>
  <conditionalFormatting sqref="AK619">
    <cfRule type="containsText" dxfId="2948" priority="981" operator="containsText" text="L">
      <formula>NOT(ISERROR(SEARCH("L",AK619)))</formula>
    </cfRule>
    <cfRule type="containsText" dxfId="2947" priority="982" operator="containsText" text="A">
      <formula>NOT(ISERROR(SEARCH("A",AK619)))</formula>
    </cfRule>
    <cfRule type="containsText" dxfId="2946" priority="983" operator="containsText" text="P">
      <formula>NOT(ISERROR(SEARCH("P",AK619)))</formula>
    </cfRule>
  </conditionalFormatting>
  <conditionalFormatting sqref="AK624">
    <cfRule type="containsText" dxfId="2945" priority="978" operator="containsText" text="L">
      <formula>NOT(ISERROR(SEARCH("L",AK624)))</formula>
    </cfRule>
    <cfRule type="containsText" dxfId="2944" priority="979" operator="containsText" text="A">
      <formula>NOT(ISERROR(SEARCH("A",AK624)))</formula>
    </cfRule>
    <cfRule type="containsText" dxfId="2943" priority="980" operator="containsText" text="P">
      <formula>NOT(ISERROR(SEARCH("P",AK624)))</formula>
    </cfRule>
  </conditionalFormatting>
  <conditionalFormatting sqref="AK625">
    <cfRule type="containsText" dxfId="2942" priority="975" operator="containsText" text="L">
      <formula>NOT(ISERROR(SEARCH("L",AK625)))</formula>
    </cfRule>
    <cfRule type="containsText" dxfId="2941" priority="976" operator="containsText" text="A">
      <formula>NOT(ISERROR(SEARCH("A",AK625)))</formula>
    </cfRule>
    <cfRule type="containsText" dxfId="2940" priority="977" operator="containsText" text="P">
      <formula>NOT(ISERROR(SEARCH("P",AK625)))</formula>
    </cfRule>
  </conditionalFormatting>
  <conditionalFormatting sqref="AK626">
    <cfRule type="containsText" dxfId="2939" priority="972" operator="containsText" text="L">
      <formula>NOT(ISERROR(SEARCH("L",AK626)))</formula>
    </cfRule>
    <cfRule type="containsText" dxfId="2938" priority="973" operator="containsText" text="A">
      <formula>NOT(ISERROR(SEARCH("A",AK626)))</formula>
    </cfRule>
    <cfRule type="containsText" dxfId="2937" priority="974" operator="containsText" text="P">
      <formula>NOT(ISERROR(SEARCH("P",AK626)))</formula>
    </cfRule>
  </conditionalFormatting>
  <conditionalFormatting sqref="AK582">
    <cfRule type="containsText" dxfId="2936" priority="969" operator="containsText" text="L">
      <formula>NOT(ISERROR(SEARCH("L",AK582)))</formula>
    </cfRule>
    <cfRule type="containsText" dxfId="2935" priority="970" operator="containsText" text="A">
      <formula>NOT(ISERROR(SEARCH("A",AK582)))</formula>
    </cfRule>
    <cfRule type="containsText" dxfId="2934" priority="971" operator="containsText" text="P">
      <formula>NOT(ISERROR(SEARCH("P",AK582)))</formula>
    </cfRule>
  </conditionalFormatting>
  <conditionalFormatting sqref="AK464:AK473">
    <cfRule type="containsText" dxfId="2933" priority="966" operator="containsText" text="L">
      <formula>NOT(ISERROR(SEARCH("L",AK464)))</formula>
    </cfRule>
    <cfRule type="containsText" dxfId="2932" priority="967" operator="containsText" text="A">
      <formula>NOT(ISERROR(SEARCH("A",AK464)))</formula>
    </cfRule>
    <cfRule type="containsText" dxfId="2931" priority="968" operator="containsText" text="P">
      <formula>NOT(ISERROR(SEARCH("P",AK464)))</formula>
    </cfRule>
  </conditionalFormatting>
  <conditionalFormatting sqref="AK355:AK370 AK89">
    <cfRule type="containsText" dxfId="2930" priority="963" operator="containsText" text="L">
      <formula>NOT(ISERROR(SEARCH("L",AK89)))</formula>
    </cfRule>
    <cfRule type="containsText" dxfId="2929" priority="964" operator="containsText" text="A">
      <formula>NOT(ISERROR(SEARCH("A",AK89)))</formula>
    </cfRule>
    <cfRule type="containsText" dxfId="2928" priority="965" operator="containsText" text="P">
      <formula>NOT(ISERROR(SEARCH("P",AK89)))</formula>
    </cfRule>
  </conditionalFormatting>
  <conditionalFormatting sqref="AK921:AK926 AK913:AK919">
    <cfRule type="containsText" dxfId="2927" priority="960" operator="containsText" text="L">
      <formula>NOT(ISERROR(SEARCH("L",AK913)))</formula>
    </cfRule>
    <cfRule type="containsText" dxfId="2926" priority="961" operator="containsText" text="A">
      <formula>NOT(ISERROR(SEARCH("A",AK913)))</formula>
    </cfRule>
    <cfRule type="containsText" dxfId="2925" priority="962" operator="containsText" text="P">
      <formula>NOT(ISERROR(SEARCH("P",AK913)))</formula>
    </cfRule>
  </conditionalFormatting>
  <conditionalFormatting sqref="AK1040:AK1051">
    <cfRule type="containsText" dxfId="2924" priority="957" operator="containsText" text="L">
      <formula>NOT(ISERROR(SEARCH("L",AK1040)))</formula>
    </cfRule>
    <cfRule type="containsText" dxfId="2923" priority="958" operator="containsText" text="A">
      <formula>NOT(ISERROR(SEARCH("A",AK1040)))</formula>
    </cfRule>
    <cfRule type="containsText" dxfId="2922" priority="959" operator="containsText" text="P">
      <formula>NOT(ISERROR(SEARCH("P",AK1040)))</formula>
    </cfRule>
  </conditionalFormatting>
  <conditionalFormatting sqref="AK142:AK157 AK138:AK140 AK133">
    <cfRule type="containsText" dxfId="2921" priority="954" operator="containsText" text="L">
      <formula>NOT(ISERROR(SEARCH("L",AK133)))</formula>
    </cfRule>
    <cfRule type="containsText" dxfId="2920" priority="955" operator="containsText" text="A">
      <formula>NOT(ISERROR(SEARCH("A",AK133)))</formula>
    </cfRule>
    <cfRule type="containsText" dxfId="2919" priority="956" operator="containsText" text="P">
      <formula>NOT(ISERROR(SEARCH("P",AK133)))</formula>
    </cfRule>
  </conditionalFormatting>
  <conditionalFormatting sqref="AK962:AK978">
    <cfRule type="containsText" dxfId="2918" priority="951" operator="containsText" text="L">
      <formula>NOT(ISERROR(SEARCH("L",AK962)))</formula>
    </cfRule>
    <cfRule type="containsText" dxfId="2917" priority="952" operator="containsText" text="A">
      <formula>NOT(ISERROR(SEARCH("A",AK962)))</formula>
    </cfRule>
    <cfRule type="containsText" dxfId="2916" priority="953" operator="containsText" text="P">
      <formula>NOT(ISERROR(SEARCH("P",AK962)))</formula>
    </cfRule>
  </conditionalFormatting>
  <conditionalFormatting sqref="AK1029 AK1011:AK1022">
    <cfRule type="containsText" dxfId="2915" priority="948" operator="containsText" text="L">
      <formula>NOT(ISERROR(SEARCH("L",AK1011)))</formula>
    </cfRule>
    <cfRule type="containsText" dxfId="2914" priority="949" operator="containsText" text="A">
      <formula>NOT(ISERROR(SEARCH("A",AK1011)))</formula>
    </cfRule>
    <cfRule type="containsText" dxfId="2913" priority="950" operator="containsText" text="P">
      <formula>NOT(ISERROR(SEARCH("P",AK1011)))</formula>
    </cfRule>
  </conditionalFormatting>
  <conditionalFormatting sqref="AK1324 AK314:AK333">
    <cfRule type="containsText" dxfId="2912" priority="945" operator="containsText" text="L">
      <formula>NOT(ISERROR(SEARCH("L",AK314)))</formula>
    </cfRule>
    <cfRule type="containsText" dxfId="2911" priority="946" operator="containsText" text="A">
      <formula>NOT(ISERROR(SEARCH("A",AK314)))</formula>
    </cfRule>
    <cfRule type="containsText" dxfId="2910" priority="947" operator="containsText" text="P">
      <formula>NOT(ISERROR(SEARCH("P",AK314)))</formula>
    </cfRule>
  </conditionalFormatting>
  <conditionalFormatting sqref="AK794 AK772:AK786">
    <cfRule type="containsText" dxfId="2909" priority="942" operator="containsText" text="L">
      <formula>NOT(ISERROR(SEARCH("L",AK772)))</formula>
    </cfRule>
    <cfRule type="containsText" dxfId="2908" priority="943" operator="containsText" text="A">
      <formula>NOT(ISERROR(SEARCH("A",AK772)))</formula>
    </cfRule>
    <cfRule type="containsText" dxfId="2907" priority="944" operator="containsText" text="P">
      <formula>NOT(ISERROR(SEARCH("P",AK772)))</formula>
    </cfRule>
  </conditionalFormatting>
  <conditionalFormatting sqref="AK1325 AK892:AK903">
    <cfRule type="containsText" dxfId="2906" priority="939" operator="containsText" text="L">
      <formula>NOT(ISERROR(SEARCH("L",AK892)))</formula>
    </cfRule>
    <cfRule type="containsText" dxfId="2905" priority="940" operator="containsText" text="A">
      <formula>NOT(ISERROR(SEARCH("A",AK892)))</formula>
    </cfRule>
    <cfRule type="containsText" dxfId="2904" priority="941" operator="containsText" text="P">
      <formula>NOT(ISERROR(SEARCH("P",AK892)))</formula>
    </cfRule>
  </conditionalFormatting>
  <conditionalFormatting sqref="AK221:AK241">
    <cfRule type="containsText" dxfId="2903" priority="936" operator="containsText" text="L">
      <formula>NOT(ISERROR(SEARCH("L",AK221)))</formula>
    </cfRule>
    <cfRule type="containsText" dxfId="2902" priority="937" operator="containsText" text="A">
      <formula>NOT(ISERROR(SEARCH("A",AK221)))</formula>
    </cfRule>
    <cfRule type="containsText" dxfId="2901" priority="938" operator="containsText" text="P">
      <formula>NOT(ISERROR(SEARCH("P",AK221)))</formula>
    </cfRule>
  </conditionalFormatting>
  <conditionalFormatting sqref="AK101:AK102 AK90:AK99 AK83:AK88">
    <cfRule type="containsText" dxfId="2900" priority="933" operator="containsText" text="L">
      <formula>NOT(ISERROR(SEARCH("L",AK83)))</formula>
    </cfRule>
    <cfRule type="containsText" dxfId="2899" priority="934" operator="containsText" text="A">
      <formula>NOT(ISERROR(SEARCH("A",AK83)))</formula>
    </cfRule>
    <cfRule type="containsText" dxfId="2898" priority="935" operator="containsText" text="P">
      <formula>NOT(ISERROR(SEARCH("P",AK83)))</formula>
    </cfRule>
  </conditionalFormatting>
  <conditionalFormatting sqref="AK944:AK961">
    <cfRule type="containsText" dxfId="2897" priority="930" operator="containsText" text="L">
      <formula>NOT(ISERROR(SEARCH("L",AK944)))</formula>
    </cfRule>
    <cfRule type="containsText" dxfId="2896" priority="931" operator="containsText" text="A">
      <formula>NOT(ISERROR(SEARCH("A",AK944)))</formula>
    </cfRule>
    <cfRule type="containsText" dxfId="2895" priority="932" operator="containsText" text="P">
      <formula>NOT(ISERROR(SEARCH("P",AK944)))</formula>
    </cfRule>
  </conditionalFormatting>
  <conditionalFormatting sqref="AK1322 AK564:AK576">
    <cfRule type="containsText" dxfId="2894" priority="927" operator="containsText" text="L">
      <formula>NOT(ISERROR(SEARCH("L",AK564)))</formula>
    </cfRule>
    <cfRule type="containsText" dxfId="2893" priority="928" operator="containsText" text="A">
      <formula>NOT(ISERROR(SEARCH("A",AK564)))</formula>
    </cfRule>
    <cfRule type="containsText" dxfId="2892" priority="929" operator="containsText" text="P">
      <formula>NOT(ISERROR(SEARCH("P",AK564)))</formula>
    </cfRule>
  </conditionalFormatting>
  <conditionalFormatting sqref="AK11:AK14">
    <cfRule type="containsText" dxfId="2891" priority="924" operator="containsText" text="L">
      <formula>NOT(ISERROR(SEARCH("L",AK11)))</formula>
    </cfRule>
    <cfRule type="containsText" dxfId="2890" priority="925" operator="containsText" text="A">
      <formula>NOT(ISERROR(SEARCH("A",AK11)))</formula>
    </cfRule>
    <cfRule type="containsText" dxfId="2889" priority="926" operator="containsText" text="P">
      <formula>NOT(ISERROR(SEARCH("P",AK11)))</formula>
    </cfRule>
  </conditionalFormatting>
  <conditionalFormatting sqref="AK244 AK71:AK82">
    <cfRule type="containsText" dxfId="2888" priority="921" operator="containsText" text="L">
      <formula>NOT(ISERROR(SEARCH("L",AK71)))</formula>
    </cfRule>
    <cfRule type="containsText" dxfId="2887" priority="922" operator="containsText" text="A">
      <formula>NOT(ISERROR(SEARCH("A",AK71)))</formula>
    </cfRule>
    <cfRule type="containsText" dxfId="2886" priority="923" operator="containsText" text="P">
      <formula>NOT(ISERROR(SEARCH("P",AK71)))</formula>
    </cfRule>
  </conditionalFormatting>
  <conditionalFormatting sqref="AK825:AK829">
    <cfRule type="containsText" dxfId="2885" priority="918" operator="containsText" text="L">
      <formula>NOT(ISERROR(SEARCH("L",AK825)))</formula>
    </cfRule>
    <cfRule type="containsText" dxfId="2884" priority="919" operator="containsText" text="A">
      <formula>NOT(ISERROR(SEARCH("A",AK825)))</formula>
    </cfRule>
    <cfRule type="containsText" dxfId="2883" priority="920" operator="containsText" text="P">
      <formula>NOT(ISERROR(SEARCH("P",AK825)))</formula>
    </cfRule>
  </conditionalFormatting>
  <conditionalFormatting sqref="AK1103:AK1115">
    <cfRule type="containsText" dxfId="2882" priority="915" operator="containsText" text="L">
      <formula>NOT(ISERROR(SEARCH("L",AK1103)))</formula>
    </cfRule>
    <cfRule type="containsText" dxfId="2881" priority="916" operator="containsText" text="A">
      <formula>NOT(ISERROR(SEARCH("A",AK1103)))</formula>
    </cfRule>
    <cfRule type="containsText" dxfId="2880" priority="917" operator="containsText" text="P">
      <formula>NOT(ISERROR(SEARCH("P",AK1103)))</formula>
    </cfRule>
  </conditionalFormatting>
  <conditionalFormatting sqref="AK3:AK10">
    <cfRule type="containsText" dxfId="2879" priority="912" operator="containsText" text="L">
      <formula>NOT(ISERROR(SEARCH("L",AK3)))</formula>
    </cfRule>
    <cfRule type="containsText" dxfId="2878" priority="913" operator="containsText" text="A">
      <formula>NOT(ISERROR(SEARCH("A",AK3)))</formula>
    </cfRule>
    <cfRule type="containsText" dxfId="2877" priority="914" operator="containsText" text="P">
      <formula>NOT(ISERROR(SEARCH("P",AK3)))</formula>
    </cfRule>
  </conditionalFormatting>
  <conditionalFormatting sqref="AK168:AK177 AK158:AK166">
    <cfRule type="containsText" dxfId="2876" priority="909" operator="containsText" text="L">
      <formula>NOT(ISERROR(SEARCH("L",AK158)))</formula>
    </cfRule>
    <cfRule type="containsText" dxfId="2875" priority="910" operator="containsText" text="A">
      <formula>NOT(ISERROR(SEARCH("A",AK158)))</formula>
    </cfRule>
    <cfRule type="containsText" dxfId="2874" priority="911" operator="containsText" text="P">
      <formula>NOT(ISERROR(SEARCH("P",AK158)))</formula>
    </cfRule>
  </conditionalFormatting>
  <conditionalFormatting sqref="AK674:AK689">
    <cfRule type="containsText" dxfId="2873" priority="906" operator="containsText" text="L">
      <formula>NOT(ISERROR(SEARCH("L",AK674)))</formula>
    </cfRule>
    <cfRule type="containsText" dxfId="2872" priority="907" operator="containsText" text="A">
      <formula>NOT(ISERROR(SEARCH("A",AK674)))</formula>
    </cfRule>
    <cfRule type="containsText" dxfId="2871" priority="908" operator="containsText" text="P">
      <formula>NOT(ISERROR(SEARCH("P",AK674)))</formula>
    </cfRule>
  </conditionalFormatting>
  <conditionalFormatting sqref="D1366:D1367">
    <cfRule type="duplicateValues" dxfId="2870" priority="894"/>
  </conditionalFormatting>
  <conditionalFormatting sqref="D1366:D1367">
    <cfRule type="duplicateValues" dxfId="2869" priority="895"/>
  </conditionalFormatting>
  <conditionalFormatting sqref="D1366:D1367">
    <cfRule type="duplicateValues" dxfId="2868" priority="896"/>
  </conditionalFormatting>
  <conditionalFormatting sqref="D1366:D1367">
    <cfRule type="duplicateValues" dxfId="2867" priority="897"/>
  </conditionalFormatting>
  <conditionalFormatting sqref="D1366:D1367">
    <cfRule type="duplicateValues" dxfId="2866" priority="898"/>
  </conditionalFormatting>
  <conditionalFormatting sqref="D1366:D1367">
    <cfRule type="duplicateValues" dxfId="2865" priority="899"/>
  </conditionalFormatting>
  <conditionalFormatting sqref="D1368:D1369 D1371:D1374">
    <cfRule type="duplicateValues" dxfId="2864" priority="886"/>
  </conditionalFormatting>
  <conditionalFormatting sqref="D1374">
    <cfRule type="duplicateValues" dxfId="2863" priority="887"/>
  </conditionalFormatting>
  <conditionalFormatting sqref="D1375">
    <cfRule type="duplicateValues" dxfId="2862" priority="878"/>
  </conditionalFormatting>
  <conditionalFormatting sqref="D1375">
    <cfRule type="duplicateValues" dxfId="2861" priority="879"/>
  </conditionalFormatting>
  <conditionalFormatting sqref="D1375">
    <cfRule type="duplicateValues" dxfId="2860" priority="880"/>
  </conditionalFormatting>
  <conditionalFormatting sqref="D1375">
    <cfRule type="duplicateValues" dxfId="2859" priority="877"/>
  </conditionalFormatting>
  <conditionalFormatting sqref="D1375">
    <cfRule type="duplicateValues" dxfId="2858" priority="876"/>
  </conditionalFormatting>
  <conditionalFormatting sqref="D1376:D1377">
    <cfRule type="duplicateValues" dxfId="2857" priority="873"/>
  </conditionalFormatting>
  <conditionalFormatting sqref="D1376:D1377">
    <cfRule type="duplicateValues" dxfId="2856" priority="874"/>
  </conditionalFormatting>
  <conditionalFormatting sqref="D1376:D1377">
    <cfRule type="duplicateValues" dxfId="2855" priority="875"/>
  </conditionalFormatting>
  <conditionalFormatting sqref="D1376:D1377">
    <cfRule type="duplicateValues" dxfId="2854" priority="872"/>
  </conditionalFormatting>
  <conditionalFormatting sqref="D1376:D1377">
    <cfRule type="duplicateValues" dxfId="2853" priority="871"/>
  </conditionalFormatting>
  <conditionalFormatting sqref="AE34:AE50">
    <cfRule type="containsText" dxfId="2852" priority="867" operator="containsText" text="L">
      <formula>NOT(ISERROR(SEARCH("L",AE34)))</formula>
    </cfRule>
    <cfRule type="containsText" dxfId="2851" priority="868" operator="containsText" text="A">
      <formula>NOT(ISERROR(SEARCH("A",AE34)))</formula>
    </cfRule>
    <cfRule type="containsText" dxfId="2850" priority="869" operator="containsText" text="P">
      <formula>NOT(ISERROR(SEARCH("P",AE34)))</formula>
    </cfRule>
  </conditionalFormatting>
  <conditionalFormatting sqref="AH33:AH50">
    <cfRule type="containsText" dxfId="2849" priority="864" operator="containsText" text="L">
      <formula>NOT(ISERROR(SEARCH("L",AH33)))</formula>
    </cfRule>
    <cfRule type="containsText" dxfId="2848" priority="865" operator="containsText" text="A">
      <formula>NOT(ISERROR(SEARCH("A",AH33)))</formula>
    </cfRule>
    <cfRule type="containsText" dxfId="2847" priority="866" operator="containsText" text="P">
      <formula>NOT(ISERROR(SEARCH("P",AH33)))</formula>
    </cfRule>
  </conditionalFormatting>
  <conditionalFormatting sqref="AE1378">
    <cfRule type="containsText" dxfId="2846" priority="858" operator="containsText" text="L">
      <formula>NOT(ISERROR(SEARCH("L",AE1378)))</formula>
    </cfRule>
    <cfRule type="containsText" dxfId="2845" priority="859" operator="containsText" text="A">
      <formula>NOT(ISERROR(SEARCH("A",AE1378)))</formula>
    </cfRule>
    <cfRule type="containsText" dxfId="2844" priority="860" operator="containsText" text="P">
      <formula>NOT(ISERROR(SEARCH("P",AE1378)))</formula>
    </cfRule>
  </conditionalFormatting>
  <conditionalFormatting sqref="AJ1221:AJ1231">
    <cfRule type="containsText" dxfId="2843" priority="855" operator="containsText" text="L">
      <formula>NOT(ISERROR(SEARCH("L",AJ1221)))</formula>
    </cfRule>
    <cfRule type="containsText" dxfId="2842" priority="856" operator="containsText" text="A">
      <formula>NOT(ISERROR(SEARCH("A",AJ1221)))</formula>
    </cfRule>
    <cfRule type="containsText" dxfId="2841" priority="857" operator="containsText" text="P">
      <formula>NOT(ISERROR(SEARCH("P",AJ1221)))</formula>
    </cfRule>
  </conditionalFormatting>
  <conditionalFormatting sqref="AA1204:AA1213">
    <cfRule type="containsText" dxfId="2840" priority="852" operator="containsText" text="L">
      <formula>NOT(ISERROR(SEARCH("L",AA1204)))</formula>
    </cfRule>
    <cfRule type="containsText" dxfId="2839" priority="853" operator="containsText" text="A">
      <formula>NOT(ISERROR(SEARCH("A",AA1204)))</formula>
    </cfRule>
    <cfRule type="containsText" dxfId="2838" priority="854" operator="containsText" text="P">
      <formula>NOT(ISERROR(SEARCH("P",AA1204)))</formula>
    </cfRule>
  </conditionalFormatting>
  <conditionalFormatting sqref="AE1203:AE1213">
    <cfRule type="containsText" dxfId="2837" priority="849" operator="containsText" text="L">
      <formula>NOT(ISERROR(SEARCH("L",AE1203)))</formula>
    </cfRule>
    <cfRule type="containsText" dxfId="2836" priority="850" operator="containsText" text="A">
      <formula>NOT(ISERROR(SEARCH("A",AE1203)))</formula>
    </cfRule>
    <cfRule type="containsText" dxfId="2835" priority="851" operator="containsText" text="P">
      <formula>NOT(ISERROR(SEARCH("P",AE1203)))</formula>
    </cfRule>
  </conditionalFormatting>
  <conditionalFormatting sqref="AH1204:AH1213">
    <cfRule type="containsText" dxfId="2834" priority="846" operator="containsText" text="L">
      <formula>NOT(ISERROR(SEARCH("L",AH1204)))</formula>
    </cfRule>
    <cfRule type="containsText" dxfId="2833" priority="847" operator="containsText" text="A">
      <formula>NOT(ISERROR(SEARCH("A",AH1204)))</formula>
    </cfRule>
    <cfRule type="containsText" dxfId="2832" priority="848" operator="containsText" text="P">
      <formula>NOT(ISERROR(SEARCH("P",AH1204)))</formula>
    </cfRule>
  </conditionalFormatting>
  <conditionalFormatting sqref="AJ1204:AJ1213">
    <cfRule type="containsText" dxfId="2831" priority="843" operator="containsText" text="L">
      <formula>NOT(ISERROR(SEARCH("L",AJ1204)))</formula>
    </cfRule>
    <cfRule type="containsText" dxfId="2830" priority="844" operator="containsText" text="A">
      <formula>NOT(ISERROR(SEARCH("A",AJ1204)))</formula>
    </cfRule>
    <cfRule type="containsText" dxfId="2829" priority="845" operator="containsText" text="P">
      <formula>NOT(ISERROR(SEARCH("P",AJ1204)))</formula>
    </cfRule>
  </conditionalFormatting>
  <conditionalFormatting sqref="AJ277:AJ279 AJ281:AJ293">
    <cfRule type="containsText" dxfId="2828" priority="840" operator="containsText" text="L">
      <formula>NOT(ISERROR(SEARCH("L",AJ277)))</formula>
    </cfRule>
    <cfRule type="containsText" dxfId="2827" priority="841" operator="containsText" text="A">
      <formula>NOT(ISERROR(SEARCH("A",AJ277)))</formula>
    </cfRule>
    <cfRule type="containsText" dxfId="2826" priority="842" operator="containsText" text="P">
      <formula>NOT(ISERROR(SEARCH("P",AJ277)))</formula>
    </cfRule>
  </conditionalFormatting>
  <conditionalFormatting sqref="AJ585:AJ593">
    <cfRule type="containsText" dxfId="2825" priority="837" operator="containsText" text="L">
      <formula>NOT(ISERROR(SEARCH("L",AJ585)))</formula>
    </cfRule>
    <cfRule type="containsText" dxfId="2824" priority="838" operator="containsText" text="A">
      <formula>NOT(ISERROR(SEARCH("A",AJ585)))</formula>
    </cfRule>
    <cfRule type="containsText" dxfId="2823" priority="839" operator="containsText" text="P">
      <formula>NOT(ISERROR(SEARCH("P",AJ585)))</formula>
    </cfRule>
  </conditionalFormatting>
  <conditionalFormatting sqref="AJ999:AJ1010">
    <cfRule type="containsText" dxfId="2822" priority="834" operator="containsText" text="L">
      <formula>NOT(ISERROR(SEARCH("L",AJ999)))</formula>
    </cfRule>
    <cfRule type="containsText" dxfId="2821" priority="835" operator="containsText" text="A">
      <formula>NOT(ISERROR(SEARCH("A",AJ999)))</formula>
    </cfRule>
    <cfRule type="containsText" dxfId="2820" priority="836" operator="containsText" text="P">
      <formula>NOT(ISERROR(SEARCH("P",AJ999)))</formula>
    </cfRule>
  </conditionalFormatting>
  <conditionalFormatting sqref="AI199:AI220">
    <cfRule type="containsText" dxfId="2819" priority="831" operator="containsText" text="L">
      <formula>NOT(ISERROR(SEARCH("L",AI199)))</formula>
    </cfRule>
    <cfRule type="containsText" dxfId="2818" priority="832" operator="containsText" text="A">
      <formula>NOT(ISERROR(SEARCH("A",AI199)))</formula>
    </cfRule>
    <cfRule type="containsText" dxfId="2817" priority="833" operator="containsText" text="P">
      <formula>NOT(ISERROR(SEARCH("P",AI199)))</formula>
    </cfRule>
  </conditionalFormatting>
  <conditionalFormatting sqref="AK199:AK220">
    <cfRule type="containsText" dxfId="2816" priority="828" operator="containsText" text="L">
      <formula>NOT(ISERROR(SEARCH("L",AK199)))</formula>
    </cfRule>
    <cfRule type="containsText" dxfId="2815" priority="829" operator="containsText" text="A">
      <formula>NOT(ISERROR(SEARCH("A",AK199)))</formula>
    </cfRule>
    <cfRule type="containsText" dxfId="2814" priority="830" operator="containsText" text="P">
      <formula>NOT(ISERROR(SEARCH("P",AK199)))</formula>
    </cfRule>
  </conditionalFormatting>
  <conditionalFormatting sqref="AI401:AI417">
    <cfRule type="containsText" dxfId="2813" priority="825" operator="containsText" text="L">
      <formula>NOT(ISERROR(SEARCH("L",AI401)))</formula>
    </cfRule>
    <cfRule type="containsText" dxfId="2812" priority="826" operator="containsText" text="A">
      <formula>NOT(ISERROR(SEARCH("A",AI401)))</formula>
    </cfRule>
    <cfRule type="containsText" dxfId="2811" priority="827" operator="containsText" text="P">
      <formula>NOT(ISERROR(SEARCH("P",AI401)))</formula>
    </cfRule>
  </conditionalFormatting>
  <conditionalFormatting sqref="AK401:AK417">
    <cfRule type="containsText" dxfId="2810" priority="822" operator="containsText" text="L">
      <formula>NOT(ISERROR(SEARCH("L",AK401)))</formula>
    </cfRule>
    <cfRule type="containsText" dxfId="2809" priority="823" operator="containsText" text="A">
      <formula>NOT(ISERROR(SEARCH("A",AK401)))</formula>
    </cfRule>
    <cfRule type="containsText" dxfId="2808" priority="824" operator="containsText" text="P">
      <formula>NOT(ISERROR(SEARCH("P",AK401)))</formula>
    </cfRule>
  </conditionalFormatting>
  <conditionalFormatting sqref="AI1263:AI1272">
    <cfRule type="containsText" dxfId="2807" priority="819" operator="containsText" text="L">
      <formula>NOT(ISERROR(SEARCH("L",AI1263)))</formula>
    </cfRule>
    <cfRule type="containsText" dxfId="2806" priority="820" operator="containsText" text="A">
      <formula>NOT(ISERROR(SEARCH("A",AI1263)))</formula>
    </cfRule>
    <cfRule type="containsText" dxfId="2805" priority="821" operator="containsText" text="P">
      <formula>NOT(ISERROR(SEARCH("P",AI1263)))</formula>
    </cfRule>
  </conditionalFormatting>
  <conditionalFormatting sqref="AK1263:AK1272">
    <cfRule type="containsText" dxfId="2804" priority="816" operator="containsText" text="L">
      <formula>NOT(ISERROR(SEARCH("L",AK1263)))</formula>
    </cfRule>
    <cfRule type="containsText" dxfId="2803" priority="817" operator="containsText" text="A">
      <formula>NOT(ISERROR(SEARCH("A",AK1263)))</formula>
    </cfRule>
    <cfRule type="containsText" dxfId="2802" priority="818" operator="containsText" text="P">
      <formula>NOT(ISERROR(SEARCH("P",AK1263)))</formula>
    </cfRule>
  </conditionalFormatting>
  <conditionalFormatting sqref="AI1162:AI1166">
    <cfRule type="containsText" dxfId="2801" priority="813" operator="containsText" text="L">
      <formula>NOT(ISERROR(SEARCH("L",AI1162)))</formula>
    </cfRule>
    <cfRule type="containsText" dxfId="2800" priority="814" operator="containsText" text="A">
      <formula>NOT(ISERROR(SEARCH("A",AI1162)))</formula>
    </cfRule>
    <cfRule type="containsText" dxfId="2799" priority="815" operator="containsText" text="P">
      <formula>NOT(ISERROR(SEARCH("P",AI1162)))</formula>
    </cfRule>
  </conditionalFormatting>
  <conditionalFormatting sqref="AK1162:AK1166">
    <cfRule type="containsText" dxfId="2798" priority="810" operator="containsText" text="L">
      <formula>NOT(ISERROR(SEARCH("L",AK1162)))</formula>
    </cfRule>
    <cfRule type="containsText" dxfId="2797" priority="811" operator="containsText" text="A">
      <formula>NOT(ISERROR(SEARCH("A",AK1162)))</formula>
    </cfRule>
    <cfRule type="containsText" dxfId="2796" priority="812" operator="containsText" text="P">
      <formula>NOT(ISERROR(SEARCH("P",AK1162)))</formula>
    </cfRule>
  </conditionalFormatting>
  <conditionalFormatting sqref="AI385:AI400">
    <cfRule type="containsText" dxfId="2795" priority="807" operator="containsText" text="L">
      <formula>NOT(ISERROR(SEARCH("L",AI385)))</formula>
    </cfRule>
    <cfRule type="containsText" dxfId="2794" priority="808" operator="containsText" text="A">
      <formula>NOT(ISERROR(SEARCH("A",AI385)))</formula>
    </cfRule>
    <cfRule type="containsText" dxfId="2793" priority="809" operator="containsText" text="P">
      <formula>NOT(ISERROR(SEARCH("P",AI385)))</formula>
    </cfRule>
  </conditionalFormatting>
  <conditionalFormatting sqref="AK385:AK400">
    <cfRule type="containsText" dxfId="2792" priority="804" operator="containsText" text="L">
      <formula>NOT(ISERROR(SEARCH("L",AK385)))</formula>
    </cfRule>
    <cfRule type="containsText" dxfId="2791" priority="805" operator="containsText" text="A">
      <formula>NOT(ISERROR(SEARCH("A",AK385)))</formula>
    </cfRule>
    <cfRule type="containsText" dxfId="2790" priority="806" operator="containsText" text="P">
      <formula>NOT(ISERROR(SEARCH("P",AK385)))</formula>
    </cfRule>
  </conditionalFormatting>
  <conditionalFormatting sqref="AI631:AI638">
    <cfRule type="containsText" dxfId="2789" priority="801" operator="containsText" text="L">
      <formula>NOT(ISERROR(SEARCH("L",AI631)))</formula>
    </cfRule>
    <cfRule type="containsText" dxfId="2788" priority="802" operator="containsText" text="A">
      <formula>NOT(ISERROR(SEARCH("A",AI631)))</formula>
    </cfRule>
    <cfRule type="containsText" dxfId="2787" priority="803" operator="containsText" text="P">
      <formula>NOT(ISERROR(SEARCH("P",AI631)))</formula>
    </cfRule>
  </conditionalFormatting>
  <conditionalFormatting sqref="AK629:AK638">
    <cfRule type="containsText" dxfId="2786" priority="798" operator="containsText" text="L">
      <formula>NOT(ISERROR(SEARCH("L",AK629)))</formula>
    </cfRule>
    <cfRule type="containsText" dxfId="2785" priority="799" operator="containsText" text="A">
      <formula>NOT(ISERROR(SEARCH("A",AK629)))</formula>
    </cfRule>
    <cfRule type="containsText" dxfId="2784" priority="800" operator="containsText" text="P">
      <formula>NOT(ISERROR(SEARCH("P",AK629)))</formula>
    </cfRule>
  </conditionalFormatting>
  <conditionalFormatting sqref="AI179:AI198">
    <cfRule type="containsText" dxfId="2783" priority="789" operator="containsText" text="L">
      <formula>NOT(ISERROR(SEARCH("L",AI179)))</formula>
    </cfRule>
    <cfRule type="containsText" dxfId="2782" priority="790" operator="containsText" text="A">
      <formula>NOT(ISERROR(SEARCH("A",AI179)))</formula>
    </cfRule>
    <cfRule type="containsText" dxfId="2781" priority="791" operator="containsText" text="P">
      <formula>NOT(ISERROR(SEARCH("P",AI179)))</formula>
    </cfRule>
  </conditionalFormatting>
  <conditionalFormatting sqref="AK179:AK198">
    <cfRule type="containsText" dxfId="2780" priority="786" operator="containsText" text="L">
      <formula>NOT(ISERROR(SEARCH("L",AK179)))</formula>
    </cfRule>
    <cfRule type="containsText" dxfId="2779" priority="787" operator="containsText" text="A">
      <formula>NOT(ISERROR(SEARCH("A",AK179)))</formula>
    </cfRule>
    <cfRule type="containsText" dxfId="2778" priority="788" operator="containsText" text="P">
      <formula>NOT(ISERROR(SEARCH("P",AK179)))</formula>
    </cfRule>
  </conditionalFormatting>
  <conditionalFormatting sqref="AI1034:AI1039">
    <cfRule type="containsText" dxfId="2777" priority="783" operator="containsText" text="L">
      <formula>NOT(ISERROR(SEARCH("L",AI1034)))</formula>
    </cfRule>
    <cfRule type="containsText" dxfId="2776" priority="784" operator="containsText" text="A">
      <formula>NOT(ISERROR(SEARCH("A",AI1034)))</formula>
    </cfRule>
    <cfRule type="containsText" dxfId="2775" priority="785" operator="containsText" text="P">
      <formula>NOT(ISERROR(SEARCH("P",AI1034)))</formula>
    </cfRule>
  </conditionalFormatting>
  <conditionalFormatting sqref="AK1034:AK1039">
    <cfRule type="containsText" dxfId="2774" priority="780" operator="containsText" text="L">
      <formula>NOT(ISERROR(SEARCH("L",AK1034)))</formula>
    </cfRule>
    <cfRule type="containsText" dxfId="2773" priority="781" operator="containsText" text="A">
      <formula>NOT(ISERROR(SEARCH("A",AK1034)))</formula>
    </cfRule>
    <cfRule type="containsText" dxfId="2772" priority="782" operator="containsText" text="P">
      <formula>NOT(ISERROR(SEARCH("P",AK1034)))</formula>
    </cfRule>
  </conditionalFormatting>
  <conditionalFormatting sqref="AL1221:AL1231">
    <cfRule type="containsText" dxfId="2771" priority="777" operator="containsText" text="L">
      <formula>NOT(ISERROR(SEARCH("L",AL1221)))</formula>
    </cfRule>
    <cfRule type="containsText" dxfId="2770" priority="778" operator="containsText" text="A">
      <formula>NOT(ISERROR(SEARCH("A",AL1221)))</formula>
    </cfRule>
    <cfRule type="containsText" dxfId="2769" priority="779" operator="containsText" text="P">
      <formula>NOT(ISERROR(SEARCH("P",AL1221)))</formula>
    </cfRule>
  </conditionalFormatting>
  <conditionalFormatting sqref="AL277:AL279 AL281:AL293">
    <cfRule type="containsText" dxfId="2768" priority="774" operator="containsText" text="L">
      <formula>NOT(ISERROR(SEARCH("L",AL277)))</formula>
    </cfRule>
    <cfRule type="containsText" dxfId="2767" priority="775" operator="containsText" text="A">
      <formula>NOT(ISERROR(SEARCH("A",AL277)))</formula>
    </cfRule>
    <cfRule type="containsText" dxfId="2766" priority="776" operator="containsText" text="P">
      <formula>NOT(ISERROR(SEARCH("P",AL277)))</formula>
    </cfRule>
  </conditionalFormatting>
  <conditionalFormatting sqref="AL585:AL593">
    <cfRule type="containsText" dxfId="2765" priority="771" operator="containsText" text="L">
      <formula>NOT(ISERROR(SEARCH("L",AL585)))</formula>
    </cfRule>
    <cfRule type="containsText" dxfId="2764" priority="772" operator="containsText" text="A">
      <formula>NOT(ISERROR(SEARCH("A",AL585)))</formula>
    </cfRule>
    <cfRule type="containsText" dxfId="2763" priority="773" operator="containsText" text="P">
      <formula>NOT(ISERROR(SEARCH("P",AL585)))</formula>
    </cfRule>
  </conditionalFormatting>
  <conditionalFormatting sqref="AL998:AL1010">
    <cfRule type="containsText" dxfId="2762" priority="768" operator="containsText" text="L">
      <formula>NOT(ISERROR(SEARCH("L",AL998)))</formula>
    </cfRule>
    <cfRule type="containsText" dxfId="2761" priority="769" operator="containsText" text="A">
      <formula>NOT(ISERROR(SEARCH("A",AL998)))</formula>
    </cfRule>
    <cfRule type="containsText" dxfId="2760" priority="770" operator="containsText" text="P">
      <formula>NOT(ISERROR(SEARCH("P",AL998)))</formula>
    </cfRule>
  </conditionalFormatting>
  <conditionalFormatting sqref="AL1027 AL933:AL943">
    <cfRule type="containsText" dxfId="2759" priority="765" operator="containsText" text="L">
      <formula>NOT(ISERROR(SEARCH("L",AL933)))</formula>
    </cfRule>
    <cfRule type="containsText" dxfId="2758" priority="766" operator="containsText" text="A">
      <formula>NOT(ISERROR(SEARCH("A",AL933)))</formula>
    </cfRule>
    <cfRule type="containsText" dxfId="2757" priority="767" operator="containsText" text="P">
      <formula>NOT(ISERROR(SEARCH("P",AL933)))</formula>
    </cfRule>
  </conditionalFormatting>
  <conditionalFormatting sqref="AL1027 AL933:AL943">
    <cfRule type="containsText" dxfId="2756" priority="762" operator="containsText" text="L">
      <formula>NOT(ISERROR(SEARCH("L",AL933)))</formula>
    </cfRule>
    <cfRule type="containsText" dxfId="2755" priority="763" operator="containsText" text="A">
      <formula>NOT(ISERROR(SEARCH("A",AL933)))</formula>
    </cfRule>
    <cfRule type="containsText" dxfId="2754" priority="764" operator="containsText" text="P">
      <formula>NOT(ISERROR(SEARCH("P",AL933)))</formula>
    </cfRule>
  </conditionalFormatting>
  <conditionalFormatting sqref="AL1326">
    <cfRule type="containsText" dxfId="2753" priority="759" operator="containsText" text="L">
      <formula>NOT(ISERROR(SEARCH("L",AL1326)))</formula>
    </cfRule>
    <cfRule type="containsText" dxfId="2752" priority="760" operator="containsText" text="A">
      <formula>NOT(ISERROR(SEARCH("A",AL1326)))</formula>
    </cfRule>
    <cfRule type="containsText" dxfId="2751" priority="761" operator="containsText" text="P">
      <formula>NOT(ISERROR(SEARCH("P",AL1326)))</formula>
    </cfRule>
  </conditionalFormatting>
  <conditionalFormatting sqref="AL435:AL448">
    <cfRule type="containsText" dxfId="2750" priority="756" operator="containsText" text="L">
      <formula>NOT(ISERROR(SEARCH("L",AL435)))</formula>
    </cfRule>
    <cfRule type="containsText" dxfId="2749" priority="757" operator="containsText" text="A">
      <formula>NOT(ISERROR(SEARCH("A",AL435)))</formula>
    </cfRule>
    <cfRule type="containsText" dxfId="2748" priority="758" operator="containsText" text="P">
      <formula>NOT(ISERROR(SEARCH("P",AL435)))</formula>
    </cfRule>
  </conditionalFormatting>
  <conditionalFormatting sqref="AL1030:AL1033 AL1028 AL1026 AL1023:AL1024">
    <cfRule type="containsText" dxfId="2747" priority="753" operator="containsText" text="L">
      <formula>NOT(ISERROR(SEARCH("L",AL1023)))</formula>
    </cfRule>
    <cfRule type="containsText" dxfId="2746" priority="754" operator="containsText" text="A">
      <formula>NOT(ISERROR(SEARCH("A",AL1023)))</formula>
    </cfRule>
    <cfRule type="containsText" dxfId="2745" priority="755" operator="containsText" text="P">
      <formula>NOT(ISERROR(SEARCH("P",AL1023)))</formula>
    </cfRule>
  </conditionalFormatting>
  <conditionalFormatting sqref="AL815:AL824">
    <cfRule type="containsText" dxfId="2744" priority="750" operator="containsText" text="L">
      <formula>NOT(ISERROR(SEARCH("L",AL815)))</formula>
    </cfRule>
    <cfRule type="containsText" dxfId="2743" priority="751" operator="containsText" text="A">
      <formula>NOT(ISERROR(SEARCH("A",AL815)))</formula>
    </cfRule>
    <cfRule type="containsText" dxfId="2742" priority="752" operator="containsText" text="P">
      <formula>NOT(ISERROR(SEARCH("P",AL815)))</formula>
    </cfRule>
  </conditionalFormatting>
  <conditionalFormatting sqref="AL667:AL673 AL660:AL664">
    <cfRule type="containsText" dxfId="2741" priority="747" operator="containsText" text="L">
      <formula>NOT(ISERROR(SEARCH("L",AL660)))</formula>
    </cfRule>
    <cfRule type="containsText" dxfId="2740" priority="748" operator="containsText" text="A">
      <formula>NOT(ISERROR(SEARCH("A",AL660)))</formula>
    </cfRule>
    <cfRule type="containsText" dxfId="2739" priority="749" operator="containsText" text="P">
      <formula>NOT(ISERROR(SEARCH("P",AL660)))</formula>
    </cfRule>
  </conditionalFormatting>
  <conditionalFormatting sqref="AL343 AL254:AL257 AL252 AL245:AL250 AL242:AL243">
    <cfRule type="containsText" dxfId="2738" priority="744" operator="containsText" text="L">
      <formula>NOT(ISERROR(SEARCH("L",AL242)))</formula>
    </cfRule>
    <cfRule type="containsText" dxfId="2737" priority="745" operator="containsText" text="A">
      <formula>NOT(ISERROR(SEARCH("A",AL242)))</formula>
    </cfRule>
    <cfRule type="containsText" dxfId="2736" priority="746" operator="containsText" text="P">
      <formula>NOT(ISERROR(SEARCH("P",AL242)))</formula>
    </cfRule>
  </conditionalFormatting>
  <conditionalFormatting sqref="AL344:AL354 AL334:AL342 AL251">
    <cfRule type="containsText" dxfId="2735" priority="741" operator="containsText" text="L">
      <formula>NOT(ISERROR(SEARCH("L",AL251)))</formula>
    </cfRule>
    <cfRule type="containsText" dxfId="2734" priority="742" operator="containsText" text="A">
      <formula>NOT(ISERROR(SEARCH("A",AL251)))</formula>
    </cfRule>
    <cfRule type="containsText" dxfId="2733" priority="743" operator="containsText" text="P">
      <formula>NOT(ISERROR(SEARCH("P",AL251)))</formula>
    </cfRule>
  </conditionalFormatting>
  <conditionalFormatting sqref="AL1327 AL1299 AL1294 AL1292 AL253 AL141 AL134:AL137 AL123:AL132">
    <cfRule type="containsText" dxfId="2732" priority="738" operator="containsText" text="L">
      <formula>NOT(ISERROR(SEARCH("L",AL123)))</formula>
    </cfRule>
    <cfRule type="containsText" dxfId="2731" priority="739" operator="containsText" text="A">
      <formula>NOT(ISERROR(SEARCH("A",AL123)))</formula>
    </cfRule>
    <cfRule type="containsText" dxfId="2730" priority="740" operator="containsText" text="P">
      <formula>NOT(ISERROR(SEARCH("P",AL123)))</formula>
    </cfRule>
  </conditionalFormatting>
  <conditionalFormatting sqref="AL1295:AL1297 AL1293 AL1291">
    <cfRule type="containsText" dxfId="2729" priority="735" operator="containsText" text="L">
      <formula>NOT(ISERROR(SEARCH("L",AL1291)))</formula>
    </cfRule>
    <cfRule type="containsText" dxfId="2728" priority="736" operator="containsText" text="A">
      <formula>NOT(ISERROR(SEARCH("A",AL1291)))</formula>
    </cfRule>
    <cfRule type="containsText" dxfId="2727" priority="737" operator="containsText" text="P">
      <formula>NOT(ISERROR(SEARCH("P",AL1291)))</formula>
    </cfRule>
  </conditionalFormatting>
  <conditionalFormatting sqref="AL1075:AL1087">
    <cfRule type="containsText" dxfId="2726" priority="729" operator="containsText" text="L">
      <formula>NOT(ISERROR(SEARCH("L",AL1075)))</formula>
    </cfRule>
    <cfRule type="containsText" dxfId="2725" priority="730" operator="containsText" text="A">
      <formula>NOT(ISERROR(SEARCH("A",AL1075)))</formula>
    </cfRule>
    <cfRule type="containsText" dxfId="2724" priority="731" operator="containsText" text="P">
      <formula>NOT(ISERROR(SEARCH("P",AL1075)))</formula>
    </cfRule>
  </conditionalFormatting>
  <conditionalFormatting sqref="AL1330:AL1332 AL1303:AL1317 AL1298 AL1189">
    <cfRule type="containsText" dxfId="2723" priority="726" operator="containsText" text="L">
      <formula>NOT(ISERROR(SEARCH("L",AL1189)))</formula>
    </cfRule>
    <cfRule type="containsText" dxfId="2722" priority="727" operator="containsText" text="A">
      <formula>NOT(ISERROR(SEARCH("A",AL1189)))</formula>
    </cfRule>
    <cfRule type="containsText" dxfId="2721" priority="728" operator="containsText" text="P">
      <formula>NOT(ISERROR(SEARCH("P",AL1189)))</formula>
    </cfRule>
  </conditionalFormatting>
  <conditionalFormatting sqref="AL259:AL276">
    <cfRule type="containsText" dxfId="2720" priority="723" operator="containsText" text="L">
      <formula>NOT(ISERROR(SEARCH("L",AL259)))</formula>
    </cfRule>
    <cfRule type="containsText" dxfId="2719" priority="724" operator="containsText" text="A">
      <formula>NOT(ISERROR(SEARCH("A",AL259)))</formula>
    </cfRule>
    <cfRule type="containsText" dxfId="2718" priority="725" operator="containsText" text="P">
      <formula>NOT(ISERROR(SEARCH("P",AL259)))</formula>
    </cfRule>
  </conditionalFormatting>
  <conditionalFormatting sqref="AL1052:AL1074">
    <cfRule type="containsText" dxfId="2717" priority="720" operator="containsText" text="L">
      <formula>NOT(ISERROR(SEARCH("L",AL1052)))</formula>
    </cfRule>
    <cfRule type="containsText" dxfId="2716" priority="721" operator="containsText" text="A">
      <formula>NOT(ISERROR(SEARCH("A",AL1052)))</formula>
    </cfRule>
    <cfRule type="containsText" dxfId="2715" priority="722" operator="containsText" text="P">
      <formula>NOT(ISERROR(SEARCH("P",AL1052)))</formula>
    </cfRule>
  </conditionalFormatting>
  <conditionalFormatting sqref="AL927:AL932">
    <cfRule type="containsText" dxfId="2714" priority="717" operator="containsText" text="L">
      <formula>NOT(ISERROR(SEARCH("L",AL927)))</formula>
    </cfRule>
    <cfRule type="containsText" dxfId="2713" priority="718" operator="containsText" text="A">
      <formula>NOT(ISERROR(SEARCH("A",AL927)))</formula>
    </cfRule>
    <cfRule type="containsText" dxfId="2712" priority="719" operator="containsText" text="P">
      <formula>NOT(ISERROR(SEARCH("P",AL927)))</formula>
    </cfRule>
  </conditionalFormatting>
  <conditionalFormatting sqref="AL371:AL384 AL258">
    <cfRule type="containsText" dxfId="2711" priority="714" operator="containsText" text="L">
      <formula>NOT(ISERROR(SEARCH("L",AL258)))</formula>
    </cfRule>
    <cfRule type="containsText" dxfId="2710" priority="715" operator="containsText" text="A">
      <formula>NOT(ISERROR(SEARCH("A",AL258)))</formula>
    </cfRule>
    <cfRule type="containsText" dxfId="2709" priority="716" operator="containsText" text="P">
      <formula>NOT(ISERROR(SEARCH("P",AL258)))</formula>
    </cfRule>
  </conditionalFormatting>
  <conditionalFormatting sqref="AL487:AL502">
    <cfRule type="containsText" dxfId="2708" priority="711" operator="containsText" text="L">
      <formula>NOT(ISERROR(SEARCH("L",AL487)))</formula>
    </cfRule>
    <cfRule type="containsText" dxfId="2707" priority="712" operator="containsText" text="A">
      <formula>NOT(ISERROR(SEARCH("A",AL487)))</formula>
    </cfRule>
    <cfRule type="containsText" dxfId="2706" priority="713" operator="containsText" text="P">
      <formula>NOT(ISERROR(SEARCH("P",AL487)))</formula>
    </cfRule>
  </conditionalFormatting>
  <conditionalFormatting sqref="AL1088:AL1094">
    <cfRule type="containsText" dxfId="2705" priority="708" operator="containsText" text="L">
      <formula>NOT(ISERROR(SEARCH("L",AL1088)))</formula>
    </cfRule>
    <cfRule type="containsText" dxfId="2704" priority="709" operator="containsText" text="A">
      <formula>NOT(ISERROR(SEARCH("A",AL1088)))</formula>
    </cfRule>
    <cfRule type="containsText" dxfId="2703" priority="710" operator="containsText" text="P">
      <formula>NOT(ISERROR(SEARCH("P",AL1088)))</formula>
    </cfRule>
  </conditionalFormatting>
  <conditionalFormatting sqref="AL1318 AL1190:AL1202">
    <cfRule type="containsText" dxfId="2702" priority="705" operator="containsText" text="L">
      <formula>NOT(ISERROR(SEARCH("L",AL1190)))</formula>
    </cfRule>
    <cfRule type="containsText" dxfId="2701" priority="706" operator="containsText" text="A">
      <formula>NOT(ISERROR(SEARCH("A",AL1190)))</formula>
    </cfRule>
    <cfRule type="containsText" dxfId="2700" priority="707" operator="containsText" text="P">
      <formula>NOT(ISERROR(SEARCH("P",AL1190)))</formula>
    </cfRule>
  </conditionalFormatting>
  <conditionalFormatting sqref="AL1149:AL1159">
    <cfRule type="containsText" dxfId="2699" priority="702" operator="containsText" text="L">
      <formula>NOT(ISERROR(SEARCH("L",AL1149)))</formula>
    </cfRule>
    <cfRule type="containsText" dxfId="2698" priority="703" operator="containsText" text="A">
      <formula>NOT(ISERROR(SEARCH("A",AL1149)))</formula>
    </cfRule>
    <cfRule type="containsText" dxfId="2697" priority="704" operator="containsText" text="P">
      <formula>NOT(ISERROR(SEARCH("P",AL1149)))</formula>
    </cfRule>
  </conditionalFormatting>
  <conditionalFormatting sqref="AL503:AL513">
    <cfRule type="containsText" dxfId="2696" priority="699" operator="containsText" text="L">
      <formula>NOT(ISERROR(SEARCH("L",AL503)))</formula>
    </cfRule>
    <cfRule type="containsText" dxfId="2695" priority="700" operator="containsText" text="A">
      <formula>NOT(ISERROR(SEARCH("A",AL503)))</formula>
    </cfRule>
    <cfRule type="containsText" dxfId="2694" priority="701" operator="containsText" text="P">
      <formula>NOT(ISERROR(SEARCH("P",AL503)))</formula>
    </cfRule>
  </conditionalFormatting>
  <conditionalFormatting sqref="AL1232:AL1233">
    <cfRule type="containsText" dxfId="2693" priority="696" operator="containsText" text="L">
      <formula>NOT(ISERROR(SEARCH("L",AL1232)))</formula>
    </cfRule>
    <cfRule type="containsText" dxfId="2692" priority="697" operator="containsText" text="A">
      <formula>NOT(ISERROR(SEARCH("A",AL1232)))</formula>
    </cfRule>
    <cfRule type="containsText" dxfId="2691" priority="698" operator="containsText" text="P">
      <formula>NOT(ISERROR(SEARCH("P",AL1232)))</formula>
    </cfRule>
  </conditionalFormatting>
  <conditionalFormatting sqref="AL1319 AL855:AL870 AL830:AL832">
    <cfRule type="containsText" dxfId="2690" priority="693" operator="containsText" text="L">
      <formula>NOT(ISERROR(SEARCH("L",AL830)))</formula>
    </cfRule>
    <cfRule type="containsText" dxfId="2689" priority="694" operator="containsText" text="A">
      <formula>NOT(ISERROR(SEARCH("A",AL830)))</formula>
    </cfRule>
    <cfRule type="containsText" dxfId="2688" priority="695" operator="containsText" text="P">
      <formula>NOT(ISERROR(SEARCH("P",AL830)))</formula>
    </cfRule>
  </conditionalFormatting>
  <conditionalFormatting sqref="AL988:AL997">
    <cfRule type="containsText" dxfId="2687" priority="690" operator="containsText" text="L">
      <formula>NOT(ISERROR(SEARCH("L",AL988)))</formula>
    </cfRule>
    <cfRule type="containsText" dxfId="2686" priority="691" operator="containsText" text="A">
      <formula>NOT(ISERROR(SEARCH("A",AL988)))</formula>
    </cfRule>
    <cfRule type="containsText" dxfId="2685" priority="692" operator="containsText" text="P">
      <formula>NOT(ISERROR(SEARCH("P",AL988)))</formula>
    </cfRule>
  </conditionalFormatting>
  <conditionalFormatting sqref="AL294:AL313">
    <cfRule type="containsText" dxfId="2684" priority="687" operator="containsText" text="L">
      <formula>NOT(ISERROR(SEARCH("L",AL294)))</formula>
    </cfRule>
    <cfRule type="containsText" dxfId="2683" priority="688" operator="containsText" text="A">
      <formula>NOT(ISERROR(SEARCH("A",AL294)))</formula>
    </cfRule>
    <cfRule type="containsText" dxfId="2682" priority="689" operator="containsText" text="P">
      <formula>NOT(ISERROR(SEARCH("P",AL294)))</formula>
    </cfRule>
  </conditionalFormatting>
  <conditionalFormatting sqref="AL1359:AL1364 AL1285:AL1290">
    <cfRule type="containsText" dxfId="2681" priority="684" operator="containsText" text="L">
      <formula>NOT(ISERROR(SEARCH("L",AL1285)))</formula>
    </cfRule>
    <cfRule type="containsText" dxfId="2680" priority="685" operator="containsText" text="A">
      <formula>NOT(ISERROR(SEARCH("A",AL1285)))</formula>
    </cfRule>
    <cfRule type="containsText" dxfId="2679" priority="686" operator="containsText" text="P">
      <formula>NOT(ISERROR(SEARCH("P",AL1285)))</formula>
    </cfRule>
  </conditionalFormatting>
  <conditionalFormatting sqref="AL1320 AL51:AL70">
    <cfRule type="containsText" dxfId="2678" priority="681" operator="containsText" text="L">
      <formula>NOT(ISERROR(SEARCH("L",AL51)))</formula>
    </cfRule>
    <cfRule type="containsText" dxfId="2677" priority="682" operator="containsText" text="A">
      <formula>NOT(ISERROR(SEARCH("A",AL51)))</formula>
    </cfRule>
    <cfRule type="containsText" dxfId="2676" priority="683" operator="containsText" text="P">
      <formula>NOT(ISERROR(SEARCH("P",AL51)))</formula>
    </cfRule>
  </conditionalFormatting>
  <conditionalFormatting sqref="AL1365 AL1321 AL1126 AL178 AL167 AL15:AL32">
    <cfRule type="containsText" dxfId="2675" priority="675" operator="containsText" text="L">
      <formula>NOT(ISERROR(SEARCH("L",AL15)))</formula>
    </cfRule>
    <cfRule type="containsText" dxfId="2674" priority="676" operator="containsText" text="A">
      <formula>NOT(ISERROR(SEARCH("A",AL15)))</formula>
    </cfRule>
    <cfRule type="containsText" dxfId="2673" priority="677" operator="containsText" text="P">
      <formula>NOT(ISERROR(SEARCH("P",AL15)))</formula>
    </cfRule>
  </conditionalFormatting>
  <conditionalFormatting sqref="D1386">
    <cfRule type="duplicateValues" dxfId="2672" priority="669"/>
  </conditionalFormatting>
  <conditionalFormatting sqref="D1386">
    <cfRule type="duplicateValues" dxfId="2671" priority="670"/>
  </conditionalFormatting>
  <conditionalFormatting sqref="D1386">
    <cfRule type="duplicateValues" dxfId="2670" priority="671"/>
  </conditionalFormatting>
  <conditionalFormatting sqref="D1389">
    <cfRule type="duplicateValues" dxfId="2669" priority="666"/>
  </conditionalFormatting>
  <conditionalFormatting sqref="D1389">
    <cfRule type="duplicateValues" dxfId="2668" priority="667"/>
  </conditionalFormatting>
  <conditionalFormatting sqref="D1389">
    <cfRule type="duplicateValues" dxfId="2667" priority="668"/>
  </conditionalFormatting>
  <conditionalFormatting sqref="D1391">
    <cfRule type="duplicateValues" dxfId="2666" priority="663"/>
  </conditionalFormatting>
  <conditionalFormatting sqref="D1391">
    <cfRule type="duplicateValues" dxfId="2665" priority="664"/>
  </conditionalFormatting>
  <conditionalFormatting sqref="D1391">
    <cfRule type="duplicateValues" dxfId="2664" priority="665"/>
  </conditionalFormatting>
  <conditionalFormatting sqref="D1393">
    <cfRule type="duplicateValues" dxfId="2663" priority="655"/>
  </conditionalFormatting>
  <conditionalFormatting sqref="D1393">
    <cfRule type="duplicateValues" dxfId="2662" priority="656"/>
  </conditionalFormatting>
  <conditionalFormatting sqref="D1393">
    <cfRule type="duplicateValues" dxfId="2661" priority="657"/>
  </conditionalFormatting>
  <conditionalFormatting sqref="D1393:D1396">
    <cfRule type="duplicateValues" dxfId="2660" priority="658"/>
  </conditionalFormatting>
  <conditionalFormatting sqref="D1393:D1396">
    <cfRule type="duplicateValues" dxfId="2659" priority="659"/>
  </conditionalFormatting>
  <conditionalFormatting sqref="D1394:D1395">
    <cfRule type="duplicateValues" dxfId="2658" priority="660"/>
  </conditionalFormatting>
  <conditionalFormatting sqref="D1394:D1395">
    <cfRule type="duplicateValues" dxfId="2657" priority="661"/>
  </conditionalFormatting>
  <conditionalFormatting sqref="D1394:D1395">
    <cfRule type="duplicateValues" dxfId="2656" priority="662"/>
  </conditionalFormatting>
  <conditionalFormatting sqref="AM3:AM10">
    <cfRule type="containsText" dxfId="2655" priority="651" operator="containsText" text="L">
      <formula>NOT(ISERROR(SEARCH("L",AM3)))</formula>
    </cfRule>
    <cfRule type="containsText" dxfId="2654" priority="652" operator="containsText" text="A">
      <formula>NOT(ISERROR(SEARCH("A",AM3)))</formula>
    </cfRule>
    <cfRule type="containsText" dxfId="2653" priority="653" operator="containsText" text="P">
      <formula>NOT(ISERROR(SEARCH("P",AM3)))</formula>
    </cfRule>
  </conditionalFormatting>
  <conditionalFormatting sqref="AM1103:AM1115">
    <cfRule type="containsText" dxfId="2652" priority="648" operator="containsText" text="L">
      <formula>NOT(ISERROR(SEARCH("L",AM1103)))</formula>
    </cfRule>
    <cfRule type="containsText" dxfId="2651" priority="649" operator="containsText" text="A">
      <formula>NOT(ISERROR(SEARCH("A",AM1103)))</formula>
    </cfRule>
    <cfRule type="containsText" dxfId="2650" priority="650" operator="containsText" text="P">
      <formula>NOT(ISERROR(SEARCH("P",AM1103)))</formula>
    </cfRule>
  </conditionalFormatting>
  <conditionalFormatting sqref="AM168:AM177 AM158:AM166">
    <cfRule type="containsText" dxfId="2649" priority="645" operator="containsText" text="L">
      <formula>NOT(ISERROR(SEARCH("L",AM158)))</formula>
    </cfRule>
    <cfRule type="containsText" dxfId="2648" priority="646" operator="containsText" text="A">
      <formula>NOT(ISERROR(SEARCH("A",AM158)))</formula>
    </cfRule>
    <cfRule type="containsText" dxfId="2647" priority="647" operator="containsText" text="P">
      <formula>NOT(ISERROR(SEARCH("P",AM158)))</formula>
    </cfRule>
  </conditionalFormatting>
  <conditionalFormatting sqref="AM979:AM987">
    <cfRule type="containsText" dxfId="2646" priority="642" operator="containsText" text="L">
      <formula>NOT(ISERROR(SEARCH("L",AM979)))</formula>
    </cfRule>
    <cfRule type="containsText" dxfId="2645" priority="643" operator="containsText" text="A">
      <formula>NOT(ISERROR(SEARCH("A",AM979)))</formula>
    </cfRule>
    <cfRule type="containsText" dxfId="2644" priority="644" operator="containsText" text="P">
      <formula>NOT(ISERROR(SEARCH("P",AM979)))</formula>
    </cfRule>
  </conditionalFormatting>
  <conditionalFormatting sqref="AM1162:AM1166">
    <cfRule type="containsText" dxfId="2643" priority="639" operator="containsText" text="L">
      <formula>NOT(ISERROR(SEARCH("L",AM1162)))</formula>
    </cfRule>
    <cfRule type="containsText" dxfId="2642" priority="640" operator="containsText" text="A">
      <formula>NOT(ISERROR(SEARCH("A",AM1162)))</formula>
    </cfRule>
    <cfRule type="containsText" dxfId="2641" priority="641" operator="containsText" text="P">
      <formula>NOT(ISERROR(SEARCH("P",AM1162)))</formula>
    </cfRule>
  </conditionalFormatting>
  <conditionalFormatting sqref="D1368:D1369 D1371:D1373">
    <cfRule type="duplicateValues" dxfId="2640" priority="20324"/>
  </conditionalFormatting>
  <conditionalFormatting sqref="AE280">
    <cfRule type="containsText" dxfId="2639" priority="636" operator="containsText" text="L">
      <formula>NOT(ISERROR(SEARCH("L",AE280)))</formula>
    </cfRule>
    <cfRule type="containsText" dxfId="2638" priority="637" operator="containsText" text="A">
      <formula>NOT(ISERROR(SEARCH("A",AE280)))</formula>
    </cfRule>
    <cfRule type="containsText" dxfId="2637" priority="638" operator="containsText" text="P">
      <formula>NOT(ISERROR(SEARCH("P",AE280)))</formula>
    </cfRule>
  </conditionalFormatting>
  <conditionalFormatting sqref="AH280">
    <cfRule type="containsText" dxfId="2636" priority="633" operator="containsText" text="L">
      <formula>NOT(ISERROR(SEARCH("L",AH280)))</formula>
    </cfRule>
    <cfRule type="containsText" dxfId="2635" priority="634" operator="containsText" text="A">
      <formula>NOT(ISERROR(SEARCH("A",AH280)))</formula>
    </cfRule>
    <cfRule type="containsText" dxfId="2634" priority="635" operator="containsText" text="P">
      <formula>NOT(ISERROR(SEARCH("P",AH280)))</formula>
    </cfRule>
  </conditionalFormatting>
  <conditionalFormatting sqref="AJ280">
    <cfRule type="containsText" dxfId="2633" priority="630" operator="containsText" text="L">
      <formula>NOT(ISERROR(SEARCH("L",AJ280)))</formula>
    </cfRule>
    <cfRule type="containsText" dxfId="2632" priority="631" operator="containsText" text="A">
      <formula>NOT(ISERROR(SEARCH("A",AJ280)))</formula>
    </cfRule>
    <cfRule type="containsText" dxfId="2631" priority="632" operator="containsText" text="P">
      <formula>NOT(ISERROR(SEARCH("P",AJ280)))</formula>
    </cfRule>
  </conditionalFormatting>
  <conditionalFormatting sqref="AL280">
    <cfRule type="containsText" dxfId="2630" priority="627" operator="containsText" text="L">
      <formula>NOT(ISERROR(SEARCH("L",AL280)))</formula>
    </cfRule>
    <cfRule type="containsText" dxfId="2629" priority="628" operator="containsText" text="A">
      <formula>NOT(ISERROR(SEARCH("A",AL280)))</formula>
    </cfRule>
    <cfRule type="containsText" dxfId="2628" priority="629" operator="containsText" text="P">
      <formula>NOT(ISERROR(SEARCH("P",AL280)))</formula>
    </cfRule>
  </conditionalFormatting>
  <conditionalFormatting sqref="AM1029 AM1011:AM1012 AM1020:AM1021 AM1016:AM1018">
    <cfRule type="containsText" dxfId="2627" priority="621" operator="containsText" text="L">
      <formula>NOT(ISERROR(SEARCH("L",AM1011)))</formula>
    </cfRule>
    <cfRule type="containsText" dxfId="2626" priority="622" operator="containsText" text="A">
      <formula>NOT(ISERROR(SEARCH("A",AM1011)))</formula>
    </cfRule>
    <cfRule type="containsText" dxfId="2625" priority="623" operator="containsText" text="P">
      <formula>NOT(ISERROR(SEARCH("P",AM1011)))</formula>
    </cfRule>
  </conditionalFormatting>
  <conditionalFormatting sqref="AM1013">
    <cfRule type="containsText" dxfId="2624" priority="618" operator="containsText" text="L">
      <formula>NOT(ISERROR(SEARCH("L",AM1013)))</formula>
    </cfRule>
    <cfRule type="containsText" dxfId="2623" priority="619" operator="containsText" text="A">
      <formula>NOT(ISERROR(SEARCH("A",AM1013)))</formula>
    </cfRule>
    <cfRule type="containsText" dxfId="2622" priority="620" operator="containsText" text="P">
      <formula>NOT(ISERROR(SEARCH("P",AM1013)))</formula>
    </cfRule>
  </conditionalFormatting>
  <conditionalFormatting sqref="AM1019">
    <cfRule type="containsText" dxfId="2621" priority="615" operator="containsText" text="L">
      <formula>NOT(ISERROR(SEARCH("L",AM1019)))</formula>
    </cfRule>
    <cfRule type="containsText" dxfId="2620" priority="616" operator="containsText" text="A">
      <formula>NOT(ISERROR(SEARCH("A",AM1019)))</formula>
    </cfRule>
    <cfRule type="containsText" dxfId="2619" priority="617" operator="containsText" text="P">
      <formula>NOT(ISERROR(SEARCH("P",AM1019)))</formula>
    </cfRule>
  </conditionalFormatting>
  <conditionalFormatting sqref="AM1015">
    <cfRule type="containsText" dxfId="2618" priority="612" operator="containsText" text="L">
      <formula>NOT(ISERROR(SEARCH("L",AM1015)))</formula>
    </cfRule>
    <cfRule type="containsText" dxfId="2617" priority="613" operator="containsText" text="A">
      <formula>NOT(ISERROR(SEARCH("A",AM1015)))</formula>
    </cfRule>
    <cfRule type="containsText" dxfId="2616" priority="614" operator="containsText" text="P">
      <formula>NOT(ISERROR(SEARCH("P",AM1015)))</formula>
    </cfRule>
  </conditionalFormatting>
  <conditionalFormatting sqref="AM1022">
    <cfRule type="containsText" dxfId="2615" priority="609" operator="containsText" text="L">
      <formula>NOT(ISERROR(SEARCH("L",AM1022)))</formula>
    </cfRule>
    <cfRule type="containsText" dxfId="2614" priority="610" operator="containsText" text="A">
      <formula>NOT(ISERROR(SEARCH("A",AM1022)))</formula>
    </cfRule>
    <cfRule type="containsText" dxfId="2613" priority="611" operator="containsText" text="P">
      <formula>NOT(ISERROR(SEARCH("P",AM1022)))</formula>
    </cfRule>
  </conditionalFormatting>
  <conditionalFormatting sqref="AM1014">
    <cfRule type="containsText" dxfId="2612" priority="606" operator="containsText" text="L">
      <formula>NOT(ISERROR(SEARCH("L",AM1014)))</formula>
    </cfRule>
    <cfRule type="containsText" dxfId="2611" priority="607" operator="containsText" text="A">
      <formula>NOT(ISERROR(SEARCH("A",AM1014)))</formula>
    </cfRule>
    <cfRule type="containsText" dxfId="2610" priority="608" operator="containsText" text="P">
      <formula>NOT(ISERROR(SEARCH("P",AM1014)))</formula>
    </cfRule>
  </conditionalFormatting>
  <conditionalFormatting sqref="AO1029 AO1011:AO1022">
    <cfRule type="containsText" dxfId="2609" priority="603" operator="containsText" text="L">
      <formula>NOT(ISERROR(SEARCH("L",AO1011)))</formula>
    </cfRule>
    <cfRule type="containsText" dxfId="2608" priority="604" operator="containsText" text="A">
      <formula>NOT(ISERROR(SEARCH("A",AO1011)))</formula>
    </cfRule>
    <cfRule type="containsText" dxfId="2607" priority="605" operator="containsText" text="P">
      <formula>NOT(ISERROR(SEARCH("P",AO1011)))</formula>
    </cfRule>
  </conditionalFormatting>
  <conditionalFormatting sqref="AM142:AM152 AM138 AM133 AM140 AM154:AM157">
    <cfRule type="containsText" dxfId="2606" priority="600" operator="containsText" text="L">
      <formula>NOT(ISERROR(SEARCH("L",AM133)))</formula>
    </cfRule>
    <cfRule type="containsText" dxfId="2605" priority="601" operator="containsText" text="A">
      <formula>NOT(ISERROR(SEARCH("A",AM133)))</formula>
    </cfRule>
    <cfRule type="containsText" dxfId="2604" priority="602" operator="containsText" text="P">
      <formula>NOT(ISERROR(SEARCH("P",AM133)))</formula>
    </cfRule>
  </conditionalFormatting>
  <conditionalFormatting sqref="AM139">
    <cfRule type="containsText" dxfId="2603" priority="597" operator="containsText" text="L">
      <formula>NOT(ISERROR(SEARCH("L",AM139)))</formula>
    </cfRule>
    <cfRule type="containsText" dxfId="2602" priority="598" operator="containsText" text="A">
      <formula>NOT(ISERROR(SEARCH("A",AM139)))</formula>
    </cfRule>
    <cfRule type="containsText" dxfId="2601" priority="599" operator="containsText" text="P">
      <formula>NOT(ISERROR(SEARCH("P",AM139)))</formula>
    </cfRule>
  </conditionalFormatting>
  <conditionalFormatting sqref="AM153">
    <cfRule type="containsText" dxfId="2600" priority="594" operator="containsText" text="L">
      <formula>NOT(ISERROR(SEARCH("L",AM153)))</formula>
    </cfRule>
    <cfRule type="containsText" dxfId="2599" priority="595" operator="containsText" text="A">
      <formula>NOT(ISERROR(SEARCH("A",AM153)))</formula>
    </cfRule>
    <cfRule type="containsText" dxfId="2598" priority="596" operator="containsText" text="P">
      <formula>NOT(ISERROR(SEARCH("P",AM153)))</formula>
    </cfRule>
  </conditionalFormatting>
  <conditionalFormatting sqref="AM464:AM473">
    <cfRule type="containsText" dxfId="2597" priority="591" operator="containsText" text="L">
      <formula>NOT(ISERROR(SEARCH("L",AM464)))</formula>
    </cfRule>
    <cfRule type="containsText" dxfId="2596" priority="592" operator="containsText" text="A">
      <formula>NOT(ISERROR(SEARCH("A",AM464)))</formula>
    </cfRule>
    <cfRule type="containsText" dxfId="2595" priority="593" operator="containsText" text="P">
      <formula>NOT(ISERROR(SEARCH("P",AM464)))</formula>
    </cfRule>
  </conditionalFormatting>
  <conditionalFormatting sqref="AM814 AM795:AM801 AM804 AM806:AM807 AM810">
    <cfRule type="containsText" dxfId="2594" priority="588" operator="containsText" text="L">
      <formula>NOT(ISERROR(SEARCH("L",AM795)))</formula>
    </cfRule>
    <cfRule type="containsText" dxfId="2593" priority="589" operator="containsText" text="A">
      <formula>NOT(ISERROR(SEARCH("A",AM795)))</formula>
    </cfRule>
    <cfRule type="containsText" dxfId="2592" priority="590" operator="containsText" text="P">
      <formula>NOT(ISERROR(SEARCH("P",AM795)))</formula>
    </cfRule>
  </conditionalFormatting>
  <conditionalFormatting sqref="AM802">
    <cfRule type="containsText" dxfId="2591" priority="585" operator="containsText" text="L">
      <formula>NOT(ISERROR(SEARCH("L",AM802)))</formula>
    </cfRule>
    <cfRule type="containsText" dxfId="2590" priority="586" operator="containsText" text="A">
      <formula>NOT(ISERROR(SEARCH("A",AM802)))</formula>
    </cfRule>
    <cfRule type="containsText" dxfId="2589" priority="587" operator="containsText" text="P">
      <formula>NOT(ISERROR(SEARCH("P",AM802)))</formula>
    </cfRule>
  </conditionalFormatting>
  <conditionalFormatting sqref="AM803">
    <cfRule type="containsText" dxfId="2588" priority="582" operator="containsText" text="L">
      <formula>NOT(ISERROR(SEARCH("L",AM803)))</formula>
    </cfRule>
    <cfRule type="containsText" dxfId="2587" priority="583" operator="containsText" text="A">
      <formula>NOT(ISERROR(SEARCH("A",AM803)))</formula>
    </cfRule>
    <cfRule type="containsText" dxfId="2586" priority="584" operator="containsText" text="P">
      <formula>NOT(ISERROR(SEARCH("P",AM803)))</formula>
    </cfRule>
  </conditionalFormatting>
  <conditionalFormatting sqref="AM805">
    <cfRule type="containsText" dxfId="2585" priority="579" operator="containsText" text="L">
      <formula>NOT(ISERROR(SEARCH("L",AM805)))</formula>
    </cfRule>
    <cfRule type="containsText" dxfId="2584" priority="580" operator="containsText" text="A">
      <formula>NOT(ISERROR(SEARCH("A",AM805)))</formula>
    </cfRule>
    <cfRule type="containsText" dxfId="2583" priority="581" operator="containsText" text="P">
      <formula>NOT(ISERROR(SEARCH("P",AM805)))</formula>
    </cfRule>
  </conditionalFormatting>
  <conditionalFormatting sqref="AM808">
    <cfRule type="containsText" dxfId="2582" priority="576" operator="containsText" text="L">
      <formula>NOT(ISERROR(SEARCH("L",AM808)))</formula>
    </cfRule>
    <cfRule type="containsText" dxfId="2581" priority="577" operator="containsText" text="A">
      <formula>NOT(ISERROR(SEARCH("A",AM808)))</formula>
    </cfRule>
    <cfRule type="containsText" dxfId="2580" priority="578" operator="containsText" text="P">
      <formula>NOT(ISERROR(SEARCH("P",AM808)))</formula>
    </cfRule>
  </conditionalFormatting>
  <conditionalFormatting sqref="AM809">
    <cfRule type="containsText" dxfId="2579" priority="573" operator="containsText" text="L">
      <formula>NOT(ISERROR(SEARCH("L",AM809)))</formula>
    </cfRule>
    <cfRule type="containsText" dxfId="2578" priority="574" operator="containsText" text="A">
      <formula>NOT(ISERROR(SEARCH("A",AM809)))</formula>
    </cfRule>
    <cfRule type="containsText" dxfId="2577" priority="575" operator="containsText" text="P">
      <formula>NOT(ISERROR(SEARCH("P",AM809)))</formula>
    </cfRule>
  </conditionalFormatting>
  <conditionalFormatting sqref="AM811">
    <cfRule type="containsText" dxfId="2576" priority="570" operator="containsText" text="L">
      <formula>NOT(ISERROR(SEARCH("L",AM811)))</formula>
    </cfRule>
    <cfRule type="containsText" dxfId="2575" priority="571" operator="containsText" text="A">
      <formula>NOT(ISERROR(SEARCH("A",AM811)))</formula>
    </cfRule>
    <cfRule type="containsText" dxfId="2574" priority="572" operator="containsText" text="P">
      <formula>NOT(ISERROR(SEARCH("P",AM811)))</formula>
    </cfRule>
  </conditionalFormatting>
  <conditionalFormatting sqref="AM813">
    <cfRule type="containsText" dxfId="2573" priority="567" operator="containsText" text="L">
      <formula>NOT(ISERROR(SEARCH("L",AM813)))</formula>
    </cfRule>
    <cfRule type="containsText" dxfId="2572" priority="568" operator="containsText" text="A">
      <formula>NOT(ISERROR(SEARCH("A",AM813)))</formula>
    </cfRule>
    <cfRule type="containsText" dxfId="2571" priority="569" operator="containsText" text="P">
      <formula>NOT(ISERROR(SEARCH("P",AM813)))</formula>
    </cfRule>
  </conditionalFormatting>
  <conditionalFormatting sqref="AM100 AM89 AM355:AM370">
    <cfRule type="containsText" dxfId="2570" priority="564" operator="containsText" text="L">
      <formula>NOT(ISERROR(SEARCH("L",AM89)))</formula>
    </cfRule>
    <cfRule type="containsText" dxfId="2569" priority="565" operator="containsText" text="A">
      <formula>NOT(ISERROR(SEARCH("A",AM89)))</formula>
    </cfRule>
    <cfRule type="containsText" dxfId="2568" priority="566" operator="containsText" text="P">
      <formula>NOT(ISERROR(SEARCH("P",AM89)))</formula>
    </cfRule>
  </conditionalFormatting>
  <conditionalFormatting sqref="AM1040 AM1042:AM1050">
    <cfRule type="containsText" dxfId="2567" priority="561" operator="containsText" text="L">
      <formula>NOT(ISERROR(SEARCH("L",AM1040)))</formula>
    </cfRule>
    <cfRule type="containsText" dxfId="2566" priority="562" operator="containsText" text="A">
      <formula>NOT(ISERROR(SEARCH("A",AM1040)))</formula>
    </cfRule>
    <cfRule type="containsText" dxfId="2565" priority="563" operator="containsText" text="P">
      <formula>NOT(ISERROR(SEARCH("P",AM1040)))</formula>
    </cfRule>
  </conditionalFormatting>
  <conditionalFormatting sqref="AM1041">
    <cfRule type="containsText" dxfId="2564" priority="558" operator="containsText" text="L">
      <formula>NOT(ISERROR(SEARCH("L",AM1041)))</formula>
    </cfRule>
    <cfRule type="containsText" dxfId="2563" priority="559" operator="containsText" text="A">
      <formula>NOT(ISERROR(SEARCH("A",AM1041)))</formula>
    </cfRule>
    <cfRule type="containsText" dxfId="2562" priority="560" operator="containsText" text="P">
      <formula>NOT(ISERROR(SEARCH("P",AM1041)))</formula>
    </cfRule>
  </conditionalFormatting>
  <conditionalFormatting sqref="AM1051">
    <cfRule type="containsText" dxfId="2561" priority="555" operator="containsText" text="L">
      <formula>NOT(ISERROR(SEARCH("L",AM1051)))</formula>
    </cfRule>
    <cfRule type="containsText" dxfId="2560" priority="556" operator="containsText" text="A">
      <formula>NOT(ISERROR(SEARCH("A",AM1051)))</formula>
    </cfRule>
    <cfRule type="containsText" dxfId="2559" priority="557" operator="containsText" text="P">
      <formula>NOT(ISERROR(SEARCH("P",AM1051)))</formula>
    </cfRule>
  </conditionalFormatting>
  <conditionalFormatting sqref="AM921:AM926 AM913:AM919">
    <cfRule type="containsText" dxfId="2558" priority="552" operator="containsText" text="L">
      <formula>NOT(ISERROR(SEARCH("L",AM913)))</formula>
    </cfRule>
    <cfRule type="containsText" dxfId="2557" priority="553" operator="containsText" text="A">
      <formula>NOT(ISERROR(SEARCH("A",AM913)))</formula>
    </cfRule>
    <cfRule type="containsText" dxfId="2556" priority="554" operator="containsText" text="P">
      <formula>NOT(ISERROR(SEARCH("P",AM913)))</formula>
    </cfRule>
  </conditionalFormatting>
  <conditionalFormatting sqref="AM904:AM912">
    <cfRule type="containsText" dxfId="2555" priority="549" operator="containsText" text="L">
      <formula>NOT(ISERROR(SEARCH("L",AM904)))</formula>
    </cfRule>
    <cfRule type="containsText" dxfId="2554" priority="550" operator="containsText" text="A">
      <formula>NOT(ISERROR(SEARCH("A",AM904)))</formula>
    </cfRule>
    <cfRule type="containsText" dxfId="2553" priority="551" operator="containsText" text="P">
      <formula>NOT(ISERROR(SEARCH("P",AM904)))</formula>
    </cfRule>
  </conditionalFormatting>
  <conditionalFormatting sqref="AM812 AM620:AM622 AM577 AM581:AM584 AM627:AM628 AM665:AM666">
    <cfRule type="containsText" dxfId="2552" priority="546" operator="containsText" text="L">
      <formula>NOT(ISERROR(SEARCH("L",AM577)))</formula>
    </cfRule>
    <cfRule type="containsText" dxfId="2551" priority="547" operator="containsText" text="A">
      <formula>NOT(ISERROR(SEARCH("A",AM577)))</formula>
    </cfRule>
    <cfRule type="containsText" dxfId="2550" priority="548" operator="containsText" text="P">
      <formula>NOT(ISERROR(SEARCH("P",AM577)))</formula>
    </cfRule>
  </conditionalFormatting>
  <conditionalFormatting sqref="AM578">
    <cfRule type="containsText" dxfId="2549" priority="543" operator="containsText" text="L">
      <formula>NOT(ISERROR(SEARCH("L",AM578)))</formula>
    </cfRule>
    <cfRule type="containsText" dxfId="2548" priority="544" operator="containsText" text="A">
      <formula>NOT(ISERROR(SEARCH("A",AM578)))</formula>
    </cfRule>
    <cfRule type="containsText" dxfId="2547" priority="545" operator="containsText" text="P">
      <formula>NOT(ISERROR(SEARCH("P",AM578)))</formula>
    </cfRule>
  </conditionalFormatting>
  <conditionalFormatting sqref="AM579">
    <cfRule type="containsText" dxfId="2546" priority="540" operator="containsText" text="L">
      <formula>NOT(ISERROR(SEARCH("L",AM579)))</formula>
    </cfRule>
    <cfRule type="containsText" dxfId="2545" priority="541" operator="containsText" text="A">
      <formula>NOT(ISERROR(SEARCH("A",AM579)))</formula>
    </cfRule>
    <cfRule type="containsText" dxfId="2544" priority="542" operator="containsText" text="P">
      <formula>NOT(ISERROR(SEARCH("P",AM579)))</formula>
    </cfRule>
  </conditionalFormatting>
  <conditionalFormatting sqref="AM580">
    <cfRule type="containsText" dxfId="2543" priority="537" operator="containsText" text="L">
      <formula>NOT(ISERROR(SEARCH("L",AM580)))</formula>
    </cfRule>
    <cfRule type="containsText" dxfId="2542" priority="538" operator="containsText" text="A">
      <formula>NOT(ISERROR(SEARCH("A",AM580)))</formula>
    </cfRule>
    <cfRule type="containsText" dxfId="2541" priority="539" operator="containsText" text="P">
      <formula>NOT(ISERROR(SEARCH("P",AM580)))</formula>
    </cfRule>
  </conditionalFormatting>
  <conditionalFormatting sqref="AM618">
    <cfRule type="containsText" dxfId="2540" priority="534" operator="containsText" text="L">
      <formula>NOT(ISERROR(SEARCH("L",AM618)))</formula>
    </cfRule>
    <cfRule type="containsText" dxfId="2539" priority="535" operator="containsText" text="A">
      <formula>NOT(ISERROR(SEARCH("A",AM618)))</formula>
    </cfRule>
    <cfRule type="containsText" dxfId="2538" priority="536" operator="containsText" text="P">
      <formula>NOT(ISERROR(SEARCH("P",AM618)))</formula>
    </cfRule>
  </conditionalFormatting>
  <conditionalFormatting sqref="AM619">
    <cfRule type="containsText" dxfId="2537" priority="531" operator="containsText" text="L">
      <formula>NOT(ISERROR(SEARCH("L",AM619)))</formula>
    </cfRule>
    <cfRule type="containsText" dxfId="2536" priority="532" operator="containsText" text="A">
      <formula>NOT(ISERROR(SEARCH("A",AM619)))</formula>
    </cfRule>
    <cfRule type="containsText" dxfId="2535" priority="533" operator="containsText" text="P">
      <formula>NOT(ISERROR(SEARCH("P",AM619)))</formula>
    </cfRule>
  </conditionalFormatting>
  <conditionalFormatting sqref="AM623">
    <cfRule type="containsText" dxfId="2534" priority="528" operator="containsText" text="L">
      <formula>NOT(ISERROR(SEARCH("L",AM623)))</formula>
    </cfRule>
    <cfRule type="containsText" dxfId="2533" priority="529" operator="containsText" text="A">
      <formula>NOT(ISERROR(SEARCH("A",AM623)))</formula>
    </cfRule>
    <cfRule type="containsText" dxfId="2532" priority="530" operator="containsText" text="P">
      <formula>NOT(ISERROR(SEARCH("P",AM623)))</formula>
    </cfRule>
  </conditionalFormatting>
  <conditionalFormatting sqref="AM624">
    <cfRule type="containsText" dxfId="2531" priority="525" operator="containsText" text="L">
      <formula>NOT(ISERROR(SEARCH("L",AM624)))</formula>
    </cfRule>
    <cfRule type="containsText" dxfId="2530" priority="526" operator="containsText" text="A">
      <formula>NOT(ISERROR(SEARCH("A",AM624)))</formula>
    </cfRule>
    <cfRule type="containsText" dxfId="2529" priority="527" operator="containsText" text="P">
      <formula>NOT(ISERROR(SEARCH("P",AM624)))</formula>
    </cfRule>
  </conditionalFormatting>
  <conditionalFormatting sqref="AM625">
    <cfRule type="containsText" dxfId="2528" priority="522" operator="containsText" text="L">
      <formula>NOT(ISERROR(SEARCH("L",AM625)))</formula>
    </cfRule>
    <cfRule type="containsText" dxfId="2527" priority="523" operator="containsText" text="A">
      <formula>NOT(ISERROR(SEARCH("A",AM625)))</formula>
    </cfRule>
    <cfRule type="containsText" dxfId="2526" priority="524" operator="containsText" text="P">
      <formula>NOT(ISERROR(SEARCH("P",AM625)))</formula>
    </cfRule>
  </conditionalFormatting>
  <conditionalFormatting sqref="AM626">
    <cfRule type="containsText" dxfId="2525" priority="519" operator="containsText" text="L">
      <formula>NOT(ISERROR(SEARCH("L",AM626)))</formula>
    </cfRule>
    <cfRule type="containsText" dxfId="2524" priority="520" operator="containsText" text="A">
      <formula>NOT(ISERROR(SEARCH("A",AM626)))</formula>
    </cfRule>
    <cfRule type="containsText" dxfId="2523" priority="521" operator="containsText" text="P">
      <formula>NOT(ISERROR(SEARCH("P",AM626)))</formula>
    </cfRule>
  </conditionalFormatting>
  <conditionalFormatting sqref="AM690:AM696 AM698">
    <cfRule type="containsText" dxfId="2522" priority="516" operator="containsText" text="L">
      <formula>NOT(ISERROR(SEARCH("L",AM690)))</formula>
    </cfRule>
    <cfRule type="containsText" dxfId="2521" priority="517" operator="containsText" text="A">
      <formula>NOT(ISERROR(SEARCH("A",AM690)))</formula>
    </cfRule>
    <cfRule type="containsText" dxfId="2520" priority="518" operator="containsText" text="P">
      <formula>NOT(ISERROR(SEARCH("P",AM690)))</formula>
    </cfRule>
  </conditionalFormatting>
  <conditionalFormatting sqref="AM697">
    <cfRule type="containsText" dxfId="2519" priority="513" operator="containsText" text="L">
      <formula>NOT(ISERROR(SEARCH("L",AM697)))</formula>
    </cfRule>
    <cfRule type="containsText" dxfId="2518" priority="514" operator="containsText" text="A">
      <formula>NOT(ISERROR(SEARCH("A",AM697)))</formula>
    </cfRule>
    <cfRule type="containsText" dxfId="2517" priority="515" operator="containsText" text="P">
      <formula>NOT(ISERROR(SEARCH("P",AM697)))</formula>
    </cfRule>
  </conditionalFormatting>
  <conditionalFormatting sqref="AM1324 AM314 AM316 AM318 AM320 AM322 AM324:AM333">
    <cfRule type="containsText" dxfId="2516" priority="507" operator="containsText" text="L">
      <formula>NOT(ISERROR(SEARCH("L",AM314)))</formula>
    </cfRule>
    <cfRule type="containsText" dxfId="2515" priority="508" operator="containsText" text="A">
      <formula>NOT(ISERROR(SEARCH("A",AM314)))</formula>
    </cfRule>
    <cfRule type="containsText" dxfId="2514" priority="509" operator="containsText" text="P">
      <formula>NOT(ISERROR(SEARCH("P",AM314)))</formula>
    </cfRule>
  </conditionalFormatting>
  <conditionalFormatting sqref="AM315">
    <cfRule type="containsText" dxfId="2513" priority="504" operator="containsText" text="L">
      <formula>NOT(ISERROR(SEARCH("L",AM315)))</formula>
    </cfRule>
    <cfRule type="containsText" dxfId="2512" priority="505" operator="containsText" text="A">
      <formula>NOT(ISERROR(SEARCH("A",AM315)))</formula>
    </cfRule>
    <cfRule type="containsText" dxfId="2511" priority="506" operator="containsText" text="P">
      <formula>NOT(ISERROR(SEARCH("P",AM315)))</formula>
    </cfRule>
  </conditionalFormatting>
  <conditionalFormatting sqref="AM317">
    <cfRule type="containsText" dxfId="2510" priority="501" operator="containsText" text="L">
      <formula>NOT(ISERROR(SEARCH("L",AM317)))</formula>
    </cfRule>
    <cfRule type="containsText" dxfId="2509" priority="502" operator="containsText" text="A">
      <formula>NOT(ISERROR(SEARCH("A",AM317)))</formula>
    </cfRule>
    <cfRule type="containsText" dxfId="2508" priority="503" operator="containsText" text="P">
      <formula>NOT(ISERROR(SEARCH("P",AM317)))</formula>
    </cfRule>
  </conditionalFormatting>
  <conditionalFormatting sqref="AM319">
    <cfRule type="containsText" dxfId="2507" priority="498" operator="containsText" text="L">
      <formula>NOT(ISERROR(SEARCH("L",AM319)))</formula>
    </cfRule>
    <cfRule type="containsText" dxfId="2506" priority="499" operator="containsText" text="A">
      <formula>NOT(ISERROR(SEARCH("A",AM319)))</formula>
    </cfRule>
    <cfRule type="containsText" dxfId="2505" priority="500" operator="containsText" text="P">
      <formula>NOT(ISERROR(SEARCH("P",AM319)))</formula>
    </cfRule>
  </conditionalFormatting>
  <conditionalFormatting sqref="AM321">
    <cfRule type="containsText" dxfId="2504" priority="495" operator="containsText" text="L">
      <formula>NOT(ISERROR(SEARCH("L",AM321)))</formula>
    </cfRule>
    <cfRule type="containsText" dxfId="2503" priority="496" operator="containsText" text="A">
      <formula>NOT(ISERROR(SEARCH("A",AM321)))</formula>
    </cfRule>
    <cfRule type="containsText" dxfId="2502" priority="497" operator="containsText" text="P">
      <formula>NOT(ISERROR(SEARCH("P",AM321)))</formula>
    </cfRule>
  </conditionalFormatting>
  <conditionalFormatting sqref="AM323">
    <cfRule type="containsText" dxfId="2501" priority="492" operator="containsText" text="L">
      <formula>NOT(ISERROR(SEARCH("L",AM323)))</formula>
    </cfRule>
    <cfRule type="containsText" dxfId="2500" priority="493" operator="containsText" text="A">
      <formula>NOT(ISERROR(SEARCH("A",AM323)))</formula>
    </cfRule>
    <cfRule type="containsText" dxfId="2499" priority="494" operator="containsText" text="P">
      <formula>NOT(ISERROR(SEARCH("P",AM323)))</formula>
    </cfRule>
  </conditionalFormatting>
  <conditionalFormatting sqref="AM833:AM840">
    <cfRule type="containsText" dxfId="2498" priority="489" operator="containsText" text="L">
      <formula>NOT(ISERROR(SEARCH("L",AM833)))</formula>
    </cfRule>
    <cfRule type="containsText" dxfId="2497" priority="490" operator="containsText" text="A">
      <formula>NOT(ISERROR(SEARCH("A",AM833)))</formula>
    </cfRule>
    <cfRule type="containsText" dxfId="2496" priority="491" operator="containsText" text="P">
      <formula>NOT(ISERROR(SEARCH("P",AM833)))</formula>
    </cfRule>
  </conditionalFormatting>
  <conditionalFormatting sqref="AM71:AM82 AM244">
    <cfRule type="containsText" dxfId="2495" priority="486" operator="containsText" text="L">
      <formula>NOT(ISERROR(SEARCH("L",AM71)))</formula>
    </cfRule>
    <cfRule type="containsText" dxfId="2494" priority="487" operator="containsText" text="A">
      <formula>NOT(ISERROR(SEARCH("A",AM71)))</formula>
    </cfRule>
    <cfRule type="containsText" dxfId="2493" priority="488" operator="containsText" text="P">
      <formula>NOT(ISERROR(SEARCH("P",AM71)))</formula>
    </cfRule>
  </conditionalFormatting>
  <conditionalFormatting sqref="AM564:AM576 AM1322">
    <cfRule type="containsText" dxfId="2492" priority="483" operator="containsText" text="L">
      <formula>NOT(ISERROR(SEARCH("L",AM564)))</formula>
    </cfRule>
    <cfRule type="containsText" dxfId="2491" priority="484" operator="containsText" text="A">
      <formula>NOT(ISERROR(SEARCH("A",AM564)))</formula>
    </cfRule>
    <cfRule type="containsText" dxfId="2490" priority="485" operator="containsText" text="P">
      <formula>NOT(ISERROR(SEARCH("P",AM564)))</formula>
    </cfRule>
  </conditionalFormatting>
  <conditionalFormatting sqref="AM101:AM102 AM90:AM97 AM83:AM88">
    <cfRule type="containsText" dxfId="2489" priority="480" operator="containsText" text="L">
      <formula>NOT(ISERROR(SEARCH("L",AM83)))</formula>
    </cfRule>
    <cfRule type="containsText" dxfId="2488" priority="481" operator="containsText" text="A">
      <formula>NOT(ISERROR(SEARCH("A",AM83)))</formula>
    </cfRule>
    <cfRule type="containsText" dxfId="2487" priority="482" operator="containsText" text="P">
      <formula>NOT(ISERROR(SEARCH("P",AM83)))</formula>
    </cfRule>
  </conditionalFormatting>
  <conditionalFormatting sqref="AM98">
    <cfRule type="containsText" dxfId="2486" priority="477" operator="containsText" text="L">
      <formula>NOT(ISERROR(SEARCH("L",AM98)))</formula>
    </cfRule>
    <cfRule type="containsText" dxfId="2485" priority="478" operator="containsText" text="A">
      <formula>NOT(ISERROR(SEARCH("A",AM98)))</formula>
    </cfRule>
    <cfRule type="containsText" dxfId="2484" priority="479" operator="containsText" text="P">
      <formula>NOT(ISERROR(SEARCH("P",AM98)))</formula>
    </cfRule>
  </conditionalFormatting>
  <conditionalFormatting sqref="AM99">
    <cfRule type="containsText" dxfId="2483" priority="474" operator="containsText" text="L">
      <formula>NOT(ISERROR(SEARCH("L",AM99)))</formula>
    </cfRule>
    <cfRule type="containsText" dxfId="2482" priority="475" operator="containsText" text="A">
      <formula>NOT(ISERROR(SEARCH("A",AM99)))</formula>
    </cfRule>
    <cfRule type="containsText" dxfId="2481" priority="476" operator="containsText" text="P">
      <formula>NOT(ISERROR(SEARCH("P",AM99)))</formula>
    </cfRule>
  </conditionalFormatting>
  <conditionalFormatting sqref="AM794 AM772:AM786">
    <cfRule type="containsText" dxfId="2480" priority="471" operator="containsText" text="L">
      <formula>NOT(ISERROR(SEARCH("L",AM772)))</formula>
    </cfRule>
    <cfRule type="containsText" dxfId="2479" priority="472" operator="containsText" text="A">
      <formula>NOT(ISERROR(SEARCH("A",AM772)))</formula>
    </cfRule>
    <cfRule type="containsText" dxfId="2478" priority="473" operator="containsText" text="P">
      <formula>NOT(ISERROR(SEARCH("P",AM772)))</formula>
    </cfRule>
  </conditionalFormatting>
  <conditionalFormatting sqref="AM11:AM14">
    <cfRule type="containsText" dxfId="2477" priority="468" operator="containsText" text="L">
      <formula>NOT(ISERROR(SEARCH("L",AM11)))</formula>
    </cfRule>
    <cfRule type="containsText" dxfId="2476" priority="469" operator="containsText" text="A">
      <formula>NOT(ISERROR(SEARCH("A",AM11)))</formula>
    </cfRule>
    <cfRule type="containsText" dxfId="2475" priority="470" operator="containsText" text="P">
      <formula>NOT(ISERROR(SEARCH("P",AM11)))</formula>
    </cfRule>
  </conditionalFormatting>
  <conditionalFormatting sqref="AO343 AO257 AO247:AO250 AO242:AO243">
    <cfRule type="containsText" dxfId="2474" priority="462" operator="containsText" text="L">
      <formula>NOT(ISERROR(SEARCH("L",AO242)))</formula>
    </cfRule>
    <cfRule type="containsText" dxfId="2473" priority="463" operator="containsText" text="A">
      <formula>NOT(ISERROR(SEARCH("A",AO242)))</formula>
    </cfRule>
    <cfRule type="containsText" dxfId="2472" priority="464" operator="containsText" text="P">
      <formula>NOT(ISERROR(SEARCH("P",AO242)))</formula>
    </cfRule>
  </conditionalFormatting>
  <conditionalFormatting sqref="AO245">
    <cfRule type="containsText" dxfId="2471" priority="459" operator="containsText" text="L">
      <formula>NOT(ISERROR(SEARCH("L",AO245)))</formula>
    </cfRule>
    <cfRule type="containsText" dxfId="2470" priority="460" operator="containsText" text="A">
      <formula>NOT(ISERROR(SEARCH("A",AO245)))</formula>
    </cfRule>
    <cfRule type="containsText" dxfId="2469" priority="461" operator="containsText" text="P">
      <formula>NOT(ISERROR(SEARCH("P",AO245)))</formula>
    </cfRule>
  </conditionalFormatting>
  <conditionalFormatting sqref="AO246">
    <cfRule type="containsText" dxfId="2468" priority="456" operator="containsText" text="L">
      <formula>NOT(ISERROR(SEARCH("L",AO246)))</formula>
    </cfRule>
    <cfRule type="containsText" dxfId="2467" priority="457" operator="containsText" text="A">
      <formula>NOT(ISERROR(SEARCH("A",AO246)))</formula>
    </cfRule>
    <cfRule type="containsText" dxfId="2466" priority="458" operator="containsText" text="P">
      <formula>NOT(ISERROR(SEARCH("P",AO246)))</formula>
    </cfRule>
  </conditionalFormatting>
  <conditionalFormatting sqref="AO252">
    <cfRule type="containsText" dxfId="2465" priority="453" operator="containsText" text="L">
      <formula>NOT(ISERROR(SEARCH("L",AO252)))</formula>
    </cfRule>
    <cfRule type="containsText" dxfId="2464" priority="454" operator="containsText" text="A">
      <formula>NOT(ISERROR(SEARCH("A",AO252)))</formula>
    </cfRule>
    <cfRule type="containsText" dxfId="2463" priority="455" operator="containsText" text="P">
      <formula>NOT(ISERROR(SEARCH("P",AO252)))</formula>
    </cfRule>
  </conditionalFormatting>
  <conditionalFormatting sqref="AO254">
    <cfRule type="containsText" dxfId="2462" priority="450" operator="containsText" text="L">
      <formula>NOT(ISERROR(SEARCH("L",AO254)))</formula>
    </cfRule>
    <cfRule type="containsText" dxfId="2461" priority="451" operator="containsText" text="A">
      <formula>NOT(ISERROR(SEARCH("A",AO254)))</formula>
    </cfRule>
    <cfRule type="containsText" dxfId="2460" priority="452" operator="containsText" text="P">
      <formula>NOT(ISERROR(SEARCH("P",AO254)))</formula>
    </cfRule>
  </conditionalFormatting>
  <conditionalFormatting sqref="AO255">
    <cfRule type="containsText" dxfId="2459" priority="447" operator="containsText" text="L">
      <formula>NOT(ISERROR(SEARCH("L",AO255)))</formula>
    </cfRule>
    <cfRule type="containsText" dxfId="2458" priority="448" operator="containsText" text="A">
      <formula>NOT(ISERROR(SEARCH("A",AO255)))</formula>
    </cfRule>
    <cfRule type="containsText" dxfId="2457" priority="449" operator="containsText" text="P">
      <formula>NOT(ISERROR(SEARCH("P",AO255)))</formula>
    </cfRule>
  </conditionalFormatting>
  <conditionalFormatting sqref="AO256">
    <cfRule type="containsText" dxfId="2456" priority="444" operator="containsText" text="L">
      <formula>NOT(ISERROR(SEARCH("L",AO256)))</formula>
    </cfRule>
    <cfRule type="containsText" dxfId="2455" priority="445" operator="containsText" text="A">
      <formula>NOT(ISERROR(SEARCH("A",AO256)))</formula>
    </cfRule>
    <cfRule type="containsText" dxfId="2454" priority="446" operator="containsText" text="P">
      <formula>NOT(ISERROR(SEARCH("P",AO256)))</formula>
    </cfRule>
  </conditionalFormatting>
  <conditionalFormatting sqref="AN722:AN739">
    <cfRule type="containsText" dxfId="2453" priority="441" operator="containsText" text="L">
      <formula>NOT(ISERROR(SEARCH("L",AN722)))</formula>
    </cfRule>
    <cfRule type="containsText" dxfId="2452" priority="442" operator="containsText" text="A">
      <formula>NOT(ISERROR(SEARCH("A",AN722)))</formula>
    </cfRule>
    <cfRule type="containsText" dxfId="2451" priority="443" operator="containsText" text="P">
      <formula>NOT(ISERROR(SEARCH("P",AN722)))</formula>
    </cfRule>
  </conditionalFormatting>
  <conditionalFormatting sqref="AO722:AO739">
    <cfRule type="containsText" dxfId="2450" priority="438" operator="containsText" text="L">
      <formula>NOT(ISERROR(SEARCH("L",AO722)))</formula>
    </cfRule>
    <cfRule type="containsText" dxfId="2449" priority="439" operator="containsText" text="A">
      <formula>NOT(ISERROR(SEARCH("A",AO722)))</formula>
    </cfRule>
    <cfRule type="containsText" dxfId="2448" priority="440" operator="containsText" text="P">
      <formula>NOT(ISERROR(SEARCH("P",AO722)))</formula>
    </cfRule>
  </conditionalFormatting>
  <conditionalFormatting sqref="AO1075:AO1077 AO1079:AO1087">
    <cfRule type="containsText" dxfId="2447" priority="435" operator="containsText" text="L">
      <formula>NOT(ISERROR(SEARCH("L",AO1075)))</formula>
    </cfRule>
    <cfRule type="containsText" dxfId="2446" priority="436" operator="containsText" text="A">
      <formula>NOT(ISERROR(SEARCH("A",AO1075)))</formula>
    </cfRule>
    <cfRule type="containsText" dxfId="2445" priority="437" operator="containsText" text="P">
      <formula>NOT(ISERROR(SEARCH("P",AO1075)))</formula>
    </cfRule>
  </conditionalFormatting>
  <conditionalFormatting sqref="AO1078">
    <cfRule type="containsText" dxfId="2444" priority="432" operator="containsText" text="L">
      <formula>NOT(ISERROR(SEARCH("L",AO1078)))</formula>
    </cfRule>
    <cfRule type="containsText" dxfId="2443" priority="433" operator="containsText" text="A">
      <formula>NOT(ISERROR(SEARCH("A",AO1078)))</formula>
    </cfRule>
    <cfRule type="containsText" dxfId="2442" priority="434" operator="containsText" text="P">
      <formula>NOT(ISERROR(SEARCH("P",AO1078)))</formula>
    </cfRule>
  </conditionalFormatting>
  <conditionalFormatting sqref="AO114:AO115">
    <cfRule type="containsText" dxfId="2441" priority="429" operator="containsText" text="L">
      <formula>NOT(ISERROR(SEARCH("L",AO114)))</formula>
    </cfRule>
    <cfRule type="containsText" dxfId="2440" priority="430" operator="containsText" text="A">
      <formula>NOT(ISERROR(SEARCH("A",AO114)))</formula>
    </cfRule>
    <cfRule type="containsText" dxfId="2439" priority="431" operator="containsText" text="P">
      <formula>NOT(ISERROR(SEARCH("P",AO114)))</formula>
    </cfRule>
  </conditionalFormatting>
  <conditionalFormatting sqref="AO815:AO821 AO823">
    <cfRule type="containsText" dxfId="2438" priority="426" operator="containsText" text="L">
      <formula>NOT(ISERROR(SEARCH("L",AO815)))</formula>
    </cfRule>
    <cfRule type="containsText" dxfId="2437" priority="427" operator="containsText" text="A">
      <formula>NOT(ISERROR(SEARCH("A",AO815)))</formula>
    </cfRule>
    <cfRule type="containsText" dxfId="2436" priority="428" operator="containsText" text="P">
      <formula>NOT(ISERROR(SEARCH("P",AO815)))</formula>
    </cfRule>
  </conditionalFormatting>
  <conditionalFormatting sqref="AO822">
    <cfRule type="containsText" dxfId="2435" priority="423" operator="containsText" text="L">
      <formula>NOT(ISERROR(SEARCH("L",AO822)))</formula>
    </cfRule>
    <cfRule type="containsText" dxfId="2434" priority="424" operator="containsText" text="A">
      <formula>NOT(ISERROR(SEARCH("A",AO822)))</formula>
    </cfRule>
    <cfRule type="containsText" dxfId="2433" priority="425" operator="containsText" text="P">
      <formula>NOT(ISERROR(SEARCH("P",AO822)))</formula>
    </cfRule>
  </conditionalFormatting>
  <conditionalFormatting sqref="AO824">
    <cfRule type="containsText" dxfId="2432" priority="420" operator="containsText" text="L">
      <formula>NOT(ISERROR(SEARCH("L",AO824)))</formula>
    </cfRule>
    <cfRule type="containsText" dxfId="2431" priority="421" operator="containsText" text="A">
      <formula>NOT(ISERROR(SEARCH("A",AO824)))</formula>
    </cfRule>
    <cfRule type="containsText" dxfId="2430" priority="422" operator="containsText" text="P">
      <formula>NOT(ISERROR(SEARCH("P",AO824)))</formula>
    </cfRule>
  </conditionalFormatting>
  <conditionalFormatting sqref="AO344:AO345 AO334:AO342 AO251 AO350:AO352 AO347 AO354">
    <cfRule type="containsText" dxfId="2429" priority="417" operator="containsText" text="L">
      <formula>NOT(ISERROR(SEARCH("L",AO251)))</formula>
    </cfRule>
    <cfRule type="containsText" dxfId="2428" priority="418" operator="containsText" text="A">
      <formula>NOT(ISERROR(SEARCH("A",AO251)))</formula>
    </cfRule>
    <cfRule type="containsText" dxfId="2427" priority="419" operator="containsText" text="P">
      <formula>NOT(ISERROR(SEARCH("P",AO251)))</formula>
    </cfRule>
  </conditionalFormatting>
  <conditionalFormatting sqref="AO1316">
    <cfRule type="containsText" dxfId="2426" priority="306" operator="containsText" text="L">
      <formula>NOT(ISERROR(SEARCH("L",AO1316)))</formula>
    </cfRule>
    <cfRule type="containsText" dxfId="2425" priority="307" operator="containsText" text="A">
      <formula>NOT(ISERROR(SEARCH("A",AO1316)))</formula>
    </cfRule>
    <cfRule type="containsText" dxfId="2424" priority="308" operator="containsText" text="P">
      <formula>NOT(ISERROR(SEARCH("P",AO1316)))</formula>
    </cfRule>
  </conditionalFormatting>
  <conditionalFormatting sqref="AO348">
    <cfRule type="containsText" dxfId="2423" priority="411" operator="containsText" text="L">
      <formula>NOT(ISERROR(SEARCH("L",AO348)))</formula>
    </cfRule>
    <cfRule type="containsText" dxfId="2422" priority="412" operator="containsText" text="A">
      <formula>NOT(ISERROR(SEARCH("A",AO348)))</formula>
    </cfRule>
    <cfRule type="containsText" dxfId="2421" priority="413" operator="containsText" text="P">
      <formula>NOT(ISERROR(SEARCH("P",AO348)))</formula>
    </cfRule>
  </conditionalFormatting>
  <conditionalFormatting sqref="AO346">
    <cfRule type="containsText" dxfId="2420" priority="408" operator="containsText" text="L">
      <formula>NOT(ISERROR(SEARCH("L",AO346)))</formula>
    </cfRule>
    <cfRule type="containsText" dxfId="2419" priority="409" operator="containsText" text="A">
      <formula>NOT(ISERROR(SEARCH("A",AO346)))</formula>
    </cfRule>
    <cfRule type="containsText" dxfId="2418" priority="410" operator="containsText" text="P">
      <formula>NOT(ISERROR(SEARCH("P",AO346)))</formula>
    </cfRule>
  </conditionalFormatting>
  <conditionalFormatting sqref="AO349">
    <cfRule type="containsText" dxfId="2417" priority="405" operator="containsText" text="L">
      <formula>NOT(ISERROR(SEARCH("L",AO349)))</formula>
    </cfRule>
    <cfRule type="containsText" dxfId="2416" priority="406" operator="containsText" text="A">
      <formula>NOT(ISERROR(SEARCH("A",AO349)))</formula>
    </cfRule>
    <cfRule type="containsText" dxfId="2415" priority="407" operator="containsText" text="P">
      <formula>NOT(ISERROR(SEARCH("P",AO349)))</formula>
    </cfRule>
  </conditionalFormatting>
  <conditionalFormatting sqref="AO353">
    <cfRule type="containsText" dxfId="2414" priority="402" operator="containsText" text="L">
      <formula>NOT(ISERROR(SEARCH("L",AO353)))</formula>
    </cfRule>
    <cfRule type="containsText" dxfId="2413" priority="403" operator="containsText" text="A">
      <formula>NOT(ISERROR(SEARCH("A",AO353)))</formula>
    </cfRule>
    <cfRule type="containsText" dxfId="2412" priority="404" operator="containsText" text="P">
      <formula>NOT(ISERROR(SEARCH("P",AO353)))</formula>
    </cfRule>
  </conditionalFormatting>
  <conditionalFormatting sqref="AO1327 AO1299 AO1294 AO1292 AO253 AO141 AO134:AO137 AO123:AO132">
    <cfRule type="containsText" dxfId="2411" priority="399" operator="containsText" text="L">
      <formula>NOT(ISERROR(SEARCH("L",AO123)))</formula>
    </cfRule>
    <cfRule type="containsText" dxfId="2410" priority="400" operator="containsText" text="A">
      <formula>NOT(ISERROR(SEARCH("A",AO123)))</formula>
    </cfRule>
    <cfRule type="containsText" dxfId="2409" priority="401" operator="containsText" text="P">
      <formula>NOT(ISERROR(SEARCH("P",AO123)))</formula>
    </cfRule>
  </conditionalFormatting>
  <conditionalFormatting sqref="AO660:AO664 AO667:AO673">
    <cfRule type="containsText" dxfId="2408" priority="396" operator="containsText" text="L">
      <formula>NOT(ISERROR(SEARCH("L",AO660)))</formula>
    </cfRule>
    <cfRule type="containsText" dxfId="2407" priority="397" operator="containsText" text="A">
      <formula>NOT(ISERROR(SEARCH("A",AO660)))</formula>
    </cfRule>
    <cfRule type="containsText" dxfId="2406" priority="398" operator="containsText" text="P">
      <formula>NOT(ISERROR(SEARCH("P",AO660)))</formula>
    </cfRule>
  </conditionalFormatting>
  <conditionalFormatting sqref="AO1027 AO933:AO943">
    <cfRule type="containsText" dxfId="2405" priority="393" operator="containsText" text="L">
      <formula>NOT(ISERROR(SEARCH("L",AO933)))</formula>
    </cfRule>
    <cfRule type="containsText" dxfId="2404" priority="394" operator="containsText" text="A">
      <formula>NOT(ISERROR(SEARCH("A",AO933)))</formula>
    </cfRule>
    <cfRule type="containsText" dxfId="2403" priority="395" operator="containsText" text="P">
      <formula>NOT(ISERROR(SEARCH("P",AO933)))</formula>
    </cfRule>
  </conditionalFormatting>
  <conditionalFormatting sqref="AO1027 AO933:AO943">
    <cfRule type="containsText" dxfId="2402" priority="390" operator="containsText" text="L">
      <formula>NOT(ISERROR(SEARCH("L",AO933)))</formula>
    </cfRule>
    <cfRule type="containsText" dxfId="2401" priority="391" operator="containsText" text="A">
      <formula>NOT(ISERROR(SEARCH("A",AO933)))</formula>
    </cfRule>
    <cfRule type="containsText" dxfId="2400" priority="392" operator="containsText" text="P">
      <formula>NOT(ISERROR(SEARCH("P",AO933)))</formula>
    </cfRule>
  </conditionalFormatting>
  <conditionalFormatting sqref="AL1095:AL1097">
    <cfRule type="containsText" dxfId="2399" priority="387" operator="containsText" text="L">
      <formula>NOT(ISERROR(SEARCH("L",AL1095)))</formula>
    </cfRule>
    <cfRule type="containsText" dxfId="2398" priority="388" operator="containsText" text="A">
      <formula>NOT(ISERROR(SEARCH("A",AL1095)))</formula>
    </cfRule>
    <cfRule type="containsText" dxfId="2397" priority="389" operator="containsText" text="P">
      <formula>NOT(ISERROR(SEARCH("P",AL1095)))</formula>
    </cfRule>
  </conditionalFormatting>
  <conditionalFormatting sqref="AO1095:AO1097">
    <cfRule type="containsText" dxfId="2396" priority="384" operator="containsText" text="L">
      <formula>NOT(ISERROR(SEARCH("L",AO1095)))</formula>
    </cfRule>
    <cfRule type="containsText" dxfId="2395" priority="385" operator="containsText" text="A">
      <formula>NOT(ISERROR(SEARCH("A",AO1095)))</formula>
    </cfRule>
    <cfRule type="containsText" dxfId="2394" priority="386" operator="containsText" text="P">
      <formula>NOT(ISERROR(SEARCH("P",AO1095)))</formula>
    </cfRule>
  </conditionalFormatting>
  <conditionalFormatting sqref="AL652:AL659">
    <cfRule type="containsText" dxfId="2393" priority="381" operator="containsText" text="L">
      <formula>NOT(ISERROR(SEARCH("L",AL652)))</formula>
    </cfRule>
    <cfRule type="containsText" dxfId="2392" priority="382" operator="containsText" text="A">
      <formula>NOT(ISERROR(SEARCH("A",AL652)))</formula>
    </cfRule>
    <cfRule type="containsText" dxfId="2391" priority="383" operator="containsText" text="P">
      <formula>NOT(ISERROR(SEARCH("P",AL652)))</formula>
    </cfRule>
  </conditionalFormatting>
  <conditionalFormatting sqref="AO652:AO659">
    <cfRule type="containsText" dxfId="2390" priority="378" operator="containsText" text="L">
      <formula>NOT(ISERROR(SEARCH("L",AO652)))</formula>
    </cfRule>
    <cfRule type="containsText" dxfId="2389" priority="379" operator="containsText" text="A">
      <formula>NOT(ISERROR(SEARCH("A",AO652)))</formula>
    </cfRule>
    <cfRule type="containsText" dxfId="2388" priority="380" operator="containsText" text="P">
      <formula>NOT(ISERROR(SEARCH("P",AO652)))</formula>
    </cfRule>
  </conditionalFormatting>
  <conditionalFormatting sqref="AO594:AO602">
    <cfRule type="containsText" dxfId="2387" priority="375" operator="containsText" text="L">
      <formula>NOT(ISERROR(SEARCH("L",AO594)))</formula>
    </cfRule>
    <cfRule type="containsText" dxfId="2386" priority="376" operator="containsText" text="A">
      <formula>NOT(ISERROR(SEARCH("A",AO594)))</formula>
    </cfRule>
    <cfRule type="containsText" dxfId="2385" priority="377" operator="containsText" text="P">
      <formula>NOT(ISERROR(SEARCH("P",AO594)))</formula>
    </cfRule>
  </conditionalFormatting>
  <conditionalFormatting sqref="AL452:AL463">
    <cfRule type="containsText" dxfId="2384" priority="372" operator="containsText" text="L">
      <formula>NOT(ISERROR(SEARCH("L",AL452)))</formula>
    </cfRule>
    <cfRule type="containsText" dxfId="2383" priority="373" operator="containsText" text="A">
      <formula>NOT(ISERROR(SEARCH("A",AL452)))</formula>
    </cfRule>
    <cfRule type="containsText" dxfId="2382" priority="374" operator="containsText" text="P">
      <formula>NOT(ISERROR(SEARCH("P",AL452)))</formula>
    </cfRule>
  </conditionalFormatting>
  <conditionalFormatting sqref="AL449">
    <cfRule type="containsText" dxfId="2381" priority="369" operator="containsText" text="L">
      <formula>NOT(ISERROR(SEARCH("L",AL449)))</formula>
    </cfRule>
    <cfRule type="containsText" dxfId="2380" priority="370" operator="containsText" text="A">
      <formula>NOT(ISERROR(SEARCH("A",AL449)))</formula>
    </cfRule>
    <cfRule type="containsText" dxfId="2379" priority="371" operator="containsText" text="P">
      <formula>NOT(ISERROR(SEARCH("P",AL449)))</formula>
    </cfRule>
  </conditionalFormatting>
  <conditionalFormatting sqref="AL450">
    <cfRule type="containsText" dxfId="2378" priority="366" operator="containsText" text="L">
      <formula>NOT(ISERROR(SEARCH("L",AL450)))</formula>
    </cfRule>
    <cfRule type="containsText" dxfId="2377" priority="367" operator="containsText" text="A">
      <formula>NOT(ISERROR(SEARCH("A",AL450)))</formula>
    </cfRule>
    <cfRule type="containsText" dxfId="2376" priority="368" operator="containsText" text="P">
      <formula>NOT(ISERROR(SEARCH("P",AL450)))</formula>
    </cfRule>
  </conditionalFormatting>
  <conditionalFormatting sqref="AL451">
    <cfRule type="containsText" dxfId="2375" priority="363" operator="containsText" text="L">
      <formula>NOT(ISERROR(SEARCH("L",AL451)))</formula>
    </cfRule>
    <cfRule type="containsText" dxfId="2374" priority="364" operator="containsText" text="A">
      <formula>NOT(ISERROR(SEARCH("A",AL451)))</formula>
    </cfRule>
    <cfRule type="containsText" dxfId="2373" priority="365" operator="containsText" text="P">
      <formula>NOT(ISERROR(SEARCH("P",AL451)))</formula>
    </cfRule>
  </conditionalFormatting>
  <conditionalFormatting sqref="AO451 AO453:AO461 AO463">
    <cfRule type="containsText" dxfId="2372" priority="360" operator="containsText" text="L">
      <formula>NOT(ISERROR(SEARCH("L",AO451)))</formula>
    </cfRule>
    <cfRule type="containsText" dxfId="2371" priority="361" operator="containsText" text="A">
      <formula>NOT(ISERROR(SEARCH("A",AO451)))</formula>
    </cfRule>
    <cfRule type="containsText" dxfId="2370" priority="362" operator="containsText" text="P">
      <formula>NOT(ISERROR(SEARCH("P",AO451)))</formula>
    </cfRule>
  </conditionalFormatting>
  <conditionalFormatting sqref="AO449:AO450">
    <cfRule type="containsText" dxfId="2369" priority="357" operator="containsText" text="L">
      <formula>NOT(ISERROR(SEARCH("L",AO449)))</formula>
    </cfRule>
    <cfRule type="containsText" dxfId="2368" priority="358" operator="containsText" text="A">
      <formula>NOT(ISERROR(SEARCH("A",AO449)))</formula>
    </cfRule>
    <cfRule type="containsText" dxfId="2367" priority="359" operator="containsText" text="P">
      <formula>NOT(ISERROR(SEARCH("P",AO449)))</formula>
    </cfRule>
  </conditionalFormatting>
  <conditionalFormatting sqref="AO452">
    <cfRule type="containsText" dxfId="2366" priority="354" operator="containsText" text="L">
      <formula>NOT(ISERROR(SEARCH("L",AO452)))</formula>
    </cfRule>
    <cfRule type="containsText" dxfId="2365" priority="355" operator="containsText" text="A">
      <formula>NOT(ISERROR(SEARCH("A",AO452)))</formula>
    </cfRule>
    <cfRule type="containsText" dxfId="2364" priority="356" operator="containsText" text="P">
      <formula>NOT(ISERROR(SEARCH("P",AO452)))</formula>
    </cfRule>
  </conditionalFormatting>
  <conditionalFormatting sqref="AO462">
    <cfRule type="containsText" dxfId="2363" priority="351" operator="containsText" text="L">
      <formula>NOT(ISERROR(SEARCH("L",AO462)))</formula>
    </cfRule>
    <cfRule type="containsText" dxfId="2362" priority="352" operator="containsText" text="A">
      <formula>NOT(ISERROR(SEARCH("A",AO462)))</formula>
    </cfRule>
    <cfRule type="containsText" dxfId="2361" priority="353" operator="containsText" text="P">
      <formula>NOT(ISERROR(SEARCH("P",AO462)))</formula>
    </cfRule>
  </conditionalFormatting>
  <conditionalFormatting sqref="AL103:AL113 AL116:AL122">
    <cfRule type="containsText" dxfId="2360" priority="348" operator="containsText" text="L">
      <formula>NOT(ISERROR(SEARCH("L",AL103)))</formula>
    </cfRule>
    <cfRule type="containsText" dxfId="2359" priority="349" operator="containsText" text="A">
      <formula>NOT(ISERROR(SEARCH("A",AL103)))</formula>
    </cfRule>
    <cfRule type="containsText" dxfId="2358" priority="350" operator="containsText" text="P">
      <formula>NOT(ISERROR(SEARCH("P",AL103)))</formula>
    </cfRule>
  </conditionalFormatting>
  <conditionalFormatting sqref="AO103:AO113 AO116:AO122">
    <cfRule type="containsText" dxfId="2357" priority="345" operator="containsText" text="L">
      <formula>NOT(ISERROR(SEARCH("L",AO103)))</formula>
    </cfRule>
    <cfRule type="containsText" dxfId="2356" priority="346" operator="containsText" text="A">
      <formula>NOT(ISERROR(SEARCH("A",AO103)))</formula>
    </cfRule>
    <cfRule type="containsText" dxfId="2355" priority="347" operator="containsText" text="P">
      <formula>NOT(ISERROR(SEARCH("P",AO103)))</formula>
    </cfRule>
  </conditionalFormatting>
  <conditionalFormatting sqref="AL709 AL711:AL712 AL714:AL721">
    <cfRule type="containsText" dxfId="2354" priority="342" operator="containsText" text="L">
      <formula>NOT(ISERROR(SEARCH("L",AL709)))</formula>
    </cfRule>
    <cfRule type="containsText" dxfId="2353" priority="343" operator="containsText" text="A">
      <formula>NOT(ISERROR(SEARCH("A",AL709)))</formula>
    </cfRule>
    <cfRule type="containsText" dxfId="2352" priority="344" operator="containsText" text="P">
      <formula>NOT(ISERROR(SEARCH("P",AL709)))</formula>
    </cfRule>
  </conditionalFormatting>
  <conditionalFormatting sqref="AL708">
    <cfRule type="containsText" dxfId="2351" priority="339" operator="containsText" text="L">
      <formula>NOT(ISERROR(SEARCH("L",AL708)))</formula>
    </cfRule>
    <cfRule type="containsText" dxfId="2350" priority="340" operator="containsText" text="A">
      <formula>NOT(ISERROR(SEARCH("A",AL708)))</formula>
    </cfRule>
    <cfRule type="containsText" dxfId="2349" priority="341" operator="containsText" text="P">
      <formula>NOT(ISERROR(SEARCH("P",AL708)))</formula>
    </cfRule>
  </conditionalFormatting>
  <conditionalFormatting sqref="AL710">
    <cfRule type="containsText" dxfId="2348" priority="336" operator="containsText" text="L">
      <formula>NOT(ISERROR(SEARCH("L",AL710)))</formula>
    </cfRule>
    <cfRule type="containsText" dxfId="2347" priority="337" operator="containsText" text="A">
      <formula>NOT(ISERROR(SEARCH("A",AL710)))</formula>
    </cfRule>
    <cfRule type="containsText" dxfId="2346" priority="338" operator="containsText" text="P">
      <formula>NOT(ISERROR(SEARCH("P",AL710)))</formula>
    </cfRule>
  </conditionalFormatting>
  <conditionalFormatting sqref="AL713">
    <cfRule type="containsText" dxfId="2345" priority="333" operator="containsText" text="L">
      <formula>NOT(ISERROR(SEARCH("L",AL713)))</formula>
    </cfRule>
    <cfRule type="containsText" dxfId="2344" priority="334" operator="containsText" text="A">
      <formula>NOT(ISERROR(SEARCH("A",AL713)))</formula>
    </cfRule>
    <cfRule type="containsText" dxfId="2343" priority="335" operator="containsText" text="P">
      <formula>NOT(ISERROR(SEARCH("P",AL713)))</formula>
    </cfRule>
  </conditionalFormatting>
  <conditionalFormatting sqref="AO708:AO709 AO711 AO714:AO721">
    <cfRule type="containsText" dxfId="2342" priority="330" operator="containsText" text="L">
      <formula>NOT(ISERROR(SEARCH("L",AO708)))</formula>
    </cfRule>
    <cfRule type="containsText" dxfId="2341" priority="331" operator="containsText" text="A">
      <formula>NOT(ISERROR(SEARCH("A",AO708)))</formula>
    </cfRule>
    <cfRule type="containsText" dxfId="2340" priority="332" operator="containsText" text="P">
      <formula>NOT(ISERROR(SEARCH("P",AO708)))</formula>
    </cfRule>
  </conditionalFormatting>
  <conditionalFormatting sqref="AO710">
    <cfRule type="containsText" dxfId="2339" priority="327" operator="containsText" text="L">
      <formula>NOT(ISERROR(SEARCH("L",AO710)))</formula>
    </cfRule>
    <cfRule type="containsText" dxfId="2338" priority="328" operator="containsText" text="A">
      <formula>NOT(ISERROR(SEARCH("A",AO710)))</formula>
    </cfRule>
    <cfRule type="containsText" dxfId="2337" priority="329" operator="containsText" text="P">
      <formula>NOT(ISERROR(SEARCH("P",AO710)))</formula>
    </cfRule>
  </conditionalFormatting>
  <conditionalFormatting sqref="AO713">
    <cfRule type="containsText" dxfId="2336" priority="324" operator="containsText" text="L">
      <formula>NOT(ISERROR(SEARCH("L",AO713)))</formula>
    </cfRule>
    <cfRule type="containsText" dxfId="2335" priority="325" operator="containsText" text="A">
      <formula>NOT(ISERROR(SEARCH("A",AO713)))</formula>
    </cfRule>
    <cfRule type="containsText" dxfId="2334" priority="326" operator="containsText" text="P">
      <formula>NOT(ISERROR(SEARCH("P",AO713)))</formula>
    </cfRule>
  </conditionalFormatting>
  <conditionalFormatting sqref="AO712">
    <cfRule type="containsText" dxfId="2333" priority="321" operator="containsText" text="L">
      <formula>NOT(ISERROR(SEARCH("L",AO712)))</formula>
    </cfRule>
    <cfRule type="containsText" dxfId="2332" priority="322" operator="containsText" text="A">
      <formula>NOT(ISERROR(SEARCH("A",AO712)))</formula>
    </cfRule>
    <cfRule type="containsText" dxfId="2331" priority="323" operator="containsText" text="P">
      <formula>NOT(ISERROR(SEARCH("P",AO712)))</formula>
    </cfRule>
  </conditionalFormatting>
  <conditionalFormatting sqref="AL474:AL486">
    <cfRule type="containsText" dxfId="2330" priority="318" operator="containsText" text="L">
      <formula>NOT(ISERROR(SEARCH("L",AL474)))</formula>
    </cfRule>
    <cfRule type="containsText" dxfId="2329" priority="319" operator="containsText" text="A">
      <formula>NOT(ISERROR(SEARCH("A",AL474)))</formula>
    </cfRule>
    <cfRule type="containsText" dxfId="2328" priority="320" operator="containsText" text="P">
      <formula>NOT(ISERROR(SEARCH("P",AL474)))</formula>
    </cfRule>
  </conditionalFormatting>
  <conditionalFormatting sqref="AO474:AO486">
    <cfRule type="containsText" dxfId="2327" priority="315" operator="containsText" text="L">
      <formula>NOT(ISERROR(SEARCH("L",AO474)))</formula>
    </cfRule>
    <cfRule type="containsText" dxfId="2326" priority="316" operator="containsText" text="A">
      <formula>NOT(ISERROR(SEARCH("A",AO474)))</formula>
    </cfRule>
    <cfRule type="containsText" dxfId="2325" priority="317" operator="containsText" text="P">
      <formula>NOT(ISERROR(SEARCH("P",AO474)))</formula>
    </cfRule>
  </conditionalFormatting>
  <conditionalFormatting sqref="AO1331:AO1332 AO1303:AO1314 AO1298 AO1189 AO1317">
    <cfRule type="containsText" dxfId="2324" priority="312" operator="containsText" text="L">
      <formula>NOT(ISERROR(SEARCH("L",AO1189)))</formula>
    </cfRule>
    <cfRule type="containsText" dxfId="2323" priority="313" operator="containsText" text="A">
      <formula>NOT(ISERROR(SEARCH("A",AO1189)))</formula>
    </cfRule>
    <cfRule type="containsText" dxfId="2322" priority="314" operator="containsText" text="P">
      <formula>NOT(ISERROR(SEARCH("P",AO1189)))</formula>
    </cfRule>
  </conditionalFormatting>
  <conditionalFormatting sqref="AO1315">
    <cfRule type="containsText" dxfId="2321" priority="309" operator="containsText" text="L">
      <formula>NOT(ISERROR(SEARCH("L",AO1315)))</formula>
    </cfRule>
    <cfRule type="containsText" dxfId="2320" priority="310" operator="containsText" text="A">
      <formula>NOT(ISERROR(SEARCH("A",AO1315)))</formula>
    </cfRule>
    <cfRule type="containsText" dxfId="2319" priority="311" operator="containsText" text="P">
      <formula>NOT(ISERROR(SEARCH("P",AO1315)))</formula>
    </cfRule>
  </conditionalFormatting>
  <conditionalFormatting sqref="AO1330">
    <cfRule type="containsText" dxfId="2318" priority="303" operator="containsText" text="L">
      <formula>NOT(ISERROR(SEARCH("L",AO1330)))</formula>
    </cfRule>
    <cfRule type="containsText" dxfId="2317" priority="304" operator="containsText" text="A">
      <formula>NOT(ISERROR(SEARCH("A",AO1330)))</formula>
    </cfRule>
    <cfRule type="containsText" dxfId="2316" priority="305" operator="containsText" text="P">
      <formula>NOT(ISERROR(SEARCH("P",AO1330)))</formula>
    </cfRule>
  </conditionalFormatting>
  <conditionalFormatting sqref="D1392 D1390 D1387 D1381:D1382 D1379 D1361:D1362 D1332 D1328">
    <cfRule type="duplicateValues" dxfId="2315" priority="301"/>
  </conditionalFormatting>
  <conditionalFormatting sqref="D1370">
    <cfRule type="duplicateValues" dxfId="2314" priority="294"/>
  </conditionalFormatting>
  <conditionalFormatting sqref="D1370">
    <cfRule type="duplicateValues" dxfId="2313" priority="295"/>
  </conditionalFormatting>
  <conditionalFormatting sqref="D1370">
    <cfRule type="duplicateValues" dxfId="2312" priority="296"/>
  </conditionalFormatting>
  <conditionalFormatting sqref="D1370">
    <cfRule type="duplicateValues" dxfId="2311" priority="297"/>
  </conditionalFormatting>
  <conditionalFormatting sqref="D1370">
    <cfRule type="duplicateValues" dxfId="2310" priority="298"/>
  </conditionalFormatting>
  <conditionalFormatting sqref="D1370">
    <cfRule type="duplicateValues" dxfId="2309" priority="299"/>
  </conditionalFormatting>
  <conditionalFormatting sqref="D1370">
    <cfRule type="duplicateValues" dxfId="2308" priority="300"/>
  </conditionalFormatting>
  <conditionalFormatting sqref="D1378">
    <cfRule type="duplicateValues" dxfId="2307" priority="292"/>
  </conditionalFormatting>
  <conditionalFormatting sqref="D1378">
    <cfRule type="duplicateValues" dxfId="2306" priority="293"/>
  </conditionalFormatting>
  <conditionalFormatting sqref="D1378">
    <cfRule type="duplicateValues" dxfId="2305" priority="291"/>
  </conditionalFormatting>
  <conditionalFormatting sqref="AO988:AO997">
    <cfRule type="containsText" dxfId="2304" priority="288" operator="containsText" text="L">
      <formula>NOT(ISERROR(SEARCH("L",AO988)))</formula>
    </cfRule>
    <cfRule type="containsText" dxfId="2303" priority="289" operator="containsText" text="A">
      <formula>NOT(ISERROR(SEARCH("A",AO988)))</formula>
    </cfRule>
    <cfRule type="containsText" dxfId="2302" priority="290" operator="containsText" text="P">
      <formula>NOT(ISERROR(SEARCH("P",AO988)))</formula>
    </cfRule>
  </conditionalFormatting>
  <conditionalFormatting sqref="AO1359:AO1364 AO1285:AO1290">
    <cfRule type="containsText" dxfId="2301" priority="282" operator="containsText" text="L">
      <formula>NOT(ISERROR(SEARCH("L",AO1285)))</formula>
    </cfRule>
    <cfRule type="containsText" dxfId="2300" priority="283" operator="containsText" text="A">
      <formula>NOT(ISERROR(SEARCH("A",AO1285)))</formula>
    </cfRule>
    <cfRule type="containsText" dxfId="2299" priority="284" operator="containsText" text="P">
      <formula>NOT(ISERROR(SEARCH("P",AO1285)))</formula>
    </cfRule>
  </conditionalFormatting>
  <conditionalFormatting sqref="D1360">
    <cfRule type="duplicateValues" dxfId="2298" priority="275"/>
  </conditionalFormatting>
  <conditionalFormatting sqref="D1360">
    <cfRule type="duplicateValues" dxfId="2297" priority="276"/>
  </conditionalFormatting>
  <conditionalFormatting sqref="D1360">
    <cfRule type="duplicateValues" dxfId="2296" priority="277"/>
  </conditionalFormatting>
  <conditionalFormatting sqref="D1360">
    <cfRule type="duplicateValues" dxfId="2295" priority="278"/>
  </conditionalFormatting>
  <conditionalFormatting sqref="D1360">
    <cfRule type="duplicateValues" dxfId="2294" priority="279"/>
  </conditionalFormatting>
  <conditionalFormatting sqref="D1360">
    <cfRule type="duplicateValues" dxfId="2293" priority="280"/>
  </conditionalFormatting>
  <conditionalFormatting sqref="D1360">
    <cfRule type="duplicateValues" dxfId="2292" priority="281"/>
  </conditionalFormatting>
  <conditionalFormatting sqref="D1363">
    <cfRule type="duplicateValues" dxfId="2291" priority="268"/>
  </conditionalFormatting>
  <conditionalFormatting sqref="D1363">
    <cfRule type="duplicateValues" dxfId="2290" priority="269"/>
  </conditionalFormatting>
  <conditionalFormatting sqref="D1363">
    <cfRule type="duplicateValues" dxfId="2289" priority="270"/>
  </conditionalFormatting>
  <conditionalFormatting sqref="D1363">
    <cfRule type="duplicateValues" dxfId="2288" priority="271"/>
  </conditionalFormatting>
  <conditionalFormatting sqref="D1363">
    <cfRule type="duplicateValues" dxfId="2287" priority="272"/>
  </conditionalFormatting>
  <conditionalFormatting sqref="D1363">
    <cfRule type="duplicateValues" dxfId="2286" priority="273"/>
  </conditionalFormatting>
  <conditionalFormatting sqref="D1363">
    <cfRule type="duplicateValues" dxfId="2285" priority="274"/>
  </conditionalFormatting>
  <conditionalFormatting sqref="D1364">
    <cfRule type="duplicateValues" dxfId="2284" priority="261"/>
  </conditionalFormatting>
  <conditionalFormatting sqref="D1364">
    <cfRule type="duplicateValues" dxfId="2283" priority="262"/>
  </conditionalFormatting>
  <conditionalFormatting sqref="D1364">
    <cfRule type="duplicateValues" dxfId="2282" priority="263"/>
  </conditionalFormatting>
  <conditionalFormatting sqref="D1364">
    <cfRule type="duplicateValues" dxfId="2281" priority="264"/>
  </conditionalFormatting>
  <conditionalFormatting sqref="D1364">
    <cfRule type="duplicateValues" dxfId="2280" priority="265"/>
  </conditionalFormatting>
  <conditionalFormatting sqref="D1364">
    <cfRule type="duplicateValues" dxfId="2279" priority="266"/>
  </conditionalFormatting>
  <conditionalFormatting sqref="D1364">
    <cfRule type="duplicateValues" dxfId="2278" priority="267"/>
  </conditionalFormatting>
  <conditionalFormatting sqref="AO1319 AO855:AO870 AO831:AO832">
    <cfRule type="containsText" dxfId="2277" priority="258" operator="containsText" text="L">
      <formula>NOT(ISERROR(SEARCH("L",AO831)))</formula>
    </cfRule>
    <cfRule type="containsText" dxfId="2276" priority="259" operator="containsText" text="A">
      <formula>NOT(ISERROR(SEARCH("A",AO831)))</formula>
    </cfRule>
    <cfRule type="containsText" dxfId="2275" priority="260" operator="containsText" text="P">
      <formula>NOT(ISERROR(SEARCH("P",AO831)))</formula>
    </cfRule>
  </conditionalFormatting>
  <conditionalFormatting sqref="AO295:AO313">
    <cfRule type="containsText" dxfId="2274" priority="255" operator="containsText" text="L">
      <formula>NOT(ISERROR(SEARCH("L",AO295)))</formula>
    </cfRule>
    <cfRule type="containsText" dxfId="2273" priority="256" operator="containsText" text="A">
      <formula>NOT(ISERROR(SEARCH("A",AO295)))</formula>
    </cfRule>
    <cfRule type="containsText" dxfId="2272" priority="257" operator="containsText" text="P">
      <formula>NOT(ISERROR(SEARCH("P",AO295)))</formula>
    </cfRule>
  </conditionalFormatting>
  <conditionalFormatting sqref="AO1320 AO52:AO70">
    <cfRule type="containsText" dxfId="2271" priority="252" operator="containsText" text="L">
      <formula>NOT(ISERROR(SEARCH("L",AO52)))</formula>
    </cfRule>
    <cfRule type="containsText" dxfId="2270" priority="253" operator="containsText" text="A">
      <formula>NOT(ISERROR(SEARCH("A",AO52)))</formula>
    </cfRule>
    <cfRule type="containsText" dxfId="2269" priority="254" operator="containsText" text="P">
      <formula>NOT(ISERROR(SEARCH("P",AO52)))</formula>
    </cfRule>
  </conditionalFormatting>
  <conditionalFormatting sqref="AO504:AO513">
    <cfRule type="containsText" dxfId="2268" priority="249" operator="containsText" text="L">
      <formula>NOT(ISERROR(SEARCH("L",AO504)))</formula>
    </cfRule>
    <cfRule type="containsText" dxfId="2267" priority="250" operator="containsText" text="A">
      <formula>NOT(ISERROR(SEARCH("A",AO504)))</formula>
    </cfRule>
    <cfRule type="containsText" dxfId="2266" priority="251" operator="containsText" text="P">
      <formula>NOT(ISERROR(SEARCH("P",AO504)))</formula>
    </cfRule>
  </conditionalFormatting>
  <conditionalFormatting sqref="AO1149:AO1159">
    <cfRule type="containsText" dxfId="2265" priority="246" operator="containsText" text="L">
      <formula>NOT(ISERROR(SEARCH("L",AO1149)))</formula>
    </cfRule>
    <cfRule type="containsText" dxfId="2264" priority="247" operator="containsText" text="A">
      <formula>NOT(ISERROR(SEARCH("A",AO1149)))</formula>
    </cfRule>
    <cfRule type="containsText" dxfId="2263" priority="248" operator="containsText" text="P">
      <formula>NOT(ISERROR(SEARCH("P",AO1149)))</formula>
    </cfRule>
  </conditionalFormatting>
  <conditionalFormatting sqref="AO260:AO276">
    <cfRule type="containsText" dxfId="2262" priority="243" operator="containsText" text="L">
      <formula>NOT(ISERROR(SEARCH("L",AO260)))</formula>
    </cfRule>
    <cfRule type="containsText" dxfId="2261" priority="244" operator="containsText" text="A">
      <formula>NOT(ISERROR(SEARCH("A",AO260)))</formula>
    </cfRule>
    <cfRule type="containsText" dxfId="2260" priority="245" operator="containsText" text="P">
      <formula>NOT(ISERROR(SEARCH("P",AO260)))</formula>
    </cfRule>
  </conditionalFormatting>
  <conditionalFormatting sqref="AO34:AO50">
    <cfRule type="containsText" dxfId="2259" priority="240" operator="containsText" text="L">
      <formula>NOT(ISERROR(SEARCH("L",AO34)))</formula>
    </cfRule>
    <cfRule type="containsText" dxfId="2258" priority="241" operator="containsText" text="A">
      <formula>NOT(ISERROR(SEARCH("A",AO34)))</formula>
    </cfRule>
    <cfRule type="containsText" dxfId="2257" priority="242" operator="containsText" text="P">
      <formula>NOT(ISERROR(SEARCH("P",AO34)))</formula>
    </cfRule>
  </conditionalFormatting>
  <conditionalFormatting sqref="D1384">
    <cfRule type="duplicateValues" dxfId="2256" priority="20578"/>
  </conditionalFormatting>
  <conditionalFormatting sqref="D1368:D1369">
    <cfRule type="duplicateValues" dxfId="2255" priority="20615"/>
  </conditionalFormatting>
  <conditionalFormatting sqref="AO1030:AO1033 AO1028 AO1026 AO1023:AO1024">
    <cfRule type="containsText" dxfId="2254" priority="237" operator="containsText" text="L">
      <formula>NOT(ISERROR(SEARCH("L",AO1023)))</formula>
    </cfRule>
    <cfRule type="containsText" dxfId="2253" priority="238" operator="containsText" text="A">
      <formula>NOT(ISERROR(SEARCH("A",AO1023)))</formula>
    </cfRule>
    <cfRule type="containsText" dxfId="2252" priority="239" operator="containsText" text="P">
      <formula>NOT(ISERROR(SEARCH("P",AO1023)))</formula>
    </cfRule>
  </conditionalFormatting>
  <conditionalFormatting sqref="AO873:AO891">
    <cfRule type="containsText" dxfId="2251" priority="234" operator="containsText" text="L">
      <formula>NOT(ISERROR(SEARCH("L",AO873)))</formula>
    </cfRule>
    <cfRule type="containsText" dxfId="2250" priority="235" operator="containsText" text="A">
      <formula>NOT(ISERROR(SEARCH("A",AO873)))</formula>
    </cfRule>
    <cfRule type="containsText" dxfId="2249" priority="236" operator="containsText" text="P">
      <formula>NOT(ISERROR(SEARCH("P",AO873)))</formula>
    </cfRule>
  </conditionalFormatting>
  <conditionalFormatting sqref="D1291:D1318">
    <cfRule type="duplicateValues" dxfId="2248" priority="20690"/>
  </conditionalFormatting>
  <conditionalFormatting sqref="AO435:AO448">
    <cfRule type="containsText" dxfId="2247" priority="231" operator="containsText" text="L">
      <formula>NOT(ISERROR(SEARCH("L",AO435)))</formula>
    </cfRule>
    <cfRule type="containsText" dxfId="2246" priority="232" operator="containsText" text="A">
      <formula>NOT(ISERROR(SEARCH("A",AO435)))</formula>
    </cfRule>
    <cfRule type="containsText" dxfId="2245" priority="233" operator="containsText" text="P">
      <formula>NOT(ISERROR(SEARCH("P",AO435)))</formula>
    </cfRule>
  </conditionalFormatting>
  <conditionalFormatting sqref="D1327">
    <cfRule type="duplicateValues" dxfId="2244" priority="224"/>
  </conditionalFormatting>
  <conditionalFormatting sqref="D1327">
    <cfRule type="duplicateValues" dxfId="2243" priority="225"/>
  </conditionalFormatting>
  <conditionalFormatting sqref="D1327">
    <cfRule type="duplicateValues" dxfId="2242" priority="226"/>
  </conditionalFormatting>
  <conditionalFormatting sqref="D1327">
    <cfRule type="duplicateValues" dxfId="2241" priority="227"/>
  </conditionalFormatting>
  <conditionalFormatting sqref="D1327">
    <cfRule type="duplicateValues" dxfId="2240" priority="228"/>
  </conditionalFormatting>
  <conditionalFormatting sqref="D1327">
    <cfRule type="duplicateValues" dxfId="2239" priority="229"/>
  </conditionalFormatting>
  <conditionalFormatting sqref="D1327">
    <cfRule type="duplicateValues" dxfId="2238" priority="230"/>
  </conditionalFormatting>
  <conditionalFormatting sqref="D1383">
    <cfRule type="duplicateValues" dxfId="2237" priority="223"/>
  </conditionalFormatting>
  <conditionalFormatting sqref="D1383">
    <cfRule type="duplicateValues" dxfId="2236" priority="222"/>
  </conditionalFormatting>
  <conditionalFormatting sqref="AL1273:AL1284 AL1025">
    <cfRule type="containsText" dxfId="2235" priority="219" operator="containsText" text="L">
      <formula>NOT(ISERROR(SEARCH("L",AL1025)))</formula>
    </cfRule>
    <cfRule type="containsText" dxfId="2234" priority="220" operator="containsText" text="A">
      <formula>NOT(ISERROR(SEARCH("A",AL1025)))</formula>
    </cfRule>
    <cfRule type="containsText" dxfId="2233" priority="221" operator="containsText" text="P">
      <formula>NOT(ISERROR(SEARCH("P",AL1025)))</formula>
    </cfRule>
  </conditionalFormatting>
  <conditionalFormatting sqref="AO1273:AO1284 AO1025">
    <cfRule type="containsText" dxfId="2232" priority="216" operator="containsText" text="L">
      <formula>NOT(ISERROR(SEARCH("L",AO1025)))</formula>
    </cfRule>
    <cfRule type="containsText" dxfId="2231" priority="217" operator="containsText" text="A">
      <formula>NOT(ISERROR(SEARCH("A",AO1025)))</formula>
    </cfRule>
    <cfRule type="containsText" dxfId="2230" priority="218" operator="containsText" text="P">
      <formula>NOT(ISERROR(SEARCH("P",AO1025)))</formula>
    </cfRule>
  </conditionalFormatting>
  <conditionalFormatting sqref="AL787:AL793 AL763:AL771">
    <cfRule type="containsText" dxfId="2229" priority="213" operator="containsText" text="L">
      <formula>NOT(ISERROR(SEARCH("L",AL763)))</formula>
    </cfRule>
    <cfRule type="containsText" dxfId="2228" priority="214" operator="containsText" text="A">
      <formula>NOT(ISERROR(SEARCH("A",AL763)))</formula>
    </cfRule>
    <cfRule type="containsText" dxfId="2227" priority="215" operator="containsText" text="P">
      <formula>NOT(ISERROR(SEARCH("P",AL763)))</formula>
    </cfRule>
  </conditionalFormatting>
  <conditionalFormatting sqref="AL787:AL793 AL763:AL771">
    <cfRule type="containsText" dxfId="2226" priority="210" operator="containsText" text="L">
      <formula>NOT(ISERROR(SEARCH("L",AL763)))</formula>
    </cfRule>
    <cfRule type="containsText" dxfId="2225" priority="211" operator="containsText" text="A">
      <formula>NOT(ISERROR(SEARCH("A",AL763)))</formula>
    </cfRule>
    <cfRule type="containsText" dxfId="2224" priority="212" operator="containsText" text="P">
      <formula>NOT(ISERROR(SEARCH("P",AL763)))</formula>
    </cfRule>
  </conditionalFormatting>
  <conditionalFormatting sqref="AO787:AO793 AO763:AO771">
    <cfRule type="containsText" dxfId="2223" priority="207" operator="containsText" text="L">
      <formula>NOT(ISERROR(SEARCH("L",AO763)))</formula>
    </cfRule>
    <cfRule type="containsText" dxfId="2222" priority="208" operator="containsText" text="A">
      <formula>NOT(ISERROR(SEARCH("A",AO763)))</formula>
    </cfRule>
    <cfRule type="containsText" dxfId="2221" priority="209" operator="containsText" text="P">
      <formula>NOT(ISERROR(SEARCH("P",AO763)))</formula>
    </cfRule>
  </conditionalFormatting>
  <conditionalFormatting sqref="AO787:AO793 AO763:AO771">
    <cfRule type="containsText" dxfId="2220" priority="204" operator="containsText" text="L">
      <formula>NOT(ISERROR(SEARCH("L",AO763)))</formula>
    </cfRule>
    <cfRule type="containsText" dxfId="2219" priority="205" operator="containsText" text="A">
      <formula>NOT(ISERROR(SEARCH("A",AO763)))</formula>
    </cfRule>
    <cfRule type="containsText" dxfId="2218" priority="206" operator="containsText" text="P">
      <formula>NOT(ISERROR(SEARCH("P",AO763)))</formula>
    </cfRule>
  </conditionalFormatting>
  <conditionalFormatting sqref="D1331">
    <cfRule type="duplicateValues" dxfId="2217" priority="201"/>
  </conditionalFormatting>
  <conditionalFormatting sqref="D1331">
    <cfRule type="duplicateValues" dxfId="2216" priority="202"/>
  </conditionalFormatting>
  <conditionalFormatting sqref="D1331">
    <cfRule type="duplicateValues" dxfId="2215" priority="203"/>
  </conditionalFormatting>
  <conditionalFormatting sqref="AL418:AL434">
    <cfRule type="containsText" dxfId="2214" priority="198" operator="containsText" text="L">
      <formula>NOT(ISERROR(SEARCH("L",AL418)))</formula>
    </cfRule>
    <cfRule type="containsText" dxfId="2213" priority="199" operator="containsText" text="A">
      <formula>NOT(ISERROR(SEARCH("A",AL418)))</formula>
    </cfRule>
    <cfRule type="containsText" dxfId="2212" priority="200" operator="containsText" text="P">
      <formula>NOT(ISERROR(SEARCH("P",AL418)))</formula>
    </cfRule>
  </conditionalFormatting>
  <conditionalFormatting sqref="AO418:AO434">
    <cfRule type="containsText" dxfId="2211" priority="195" operator="containsText" text="L">
      <formula>NOT(ISERROR(SEARCH("L",AO418)))</formula>
    </cfRule>
    <cfRule type="containsText" dxfId="2210" priority="196" operator="containsText" text="A">
      <formula>NOT(ISERROR(SEARCH("A",AO418)))</formula>
    </cfRule>
    <cfRule type="containsText" dxfId="2209" priority="197" operator="containsText" text="P">
      <formula>NOT(ISERROR(SEARCH("P",AO418)))</formula>
    </cfRule>
  </conditionalFormatting>
  <conditionalFormatting sqref="D1405">
    <cfRule type="duplicateValues" dxfId="2208" priority="188"/>
  </conditionalFormatting>
  <conditionalFormatting sqref="D1405">
    <cfRule type="duplicateValues" dxfId="2207" priority="189"/>
  </conditionalFormatting>
  <conditionalFormatting sqref="D1408:D1409">
    <cfRule type="duplicateValues" dxfId="2206" priority="187"/>
  </conditionalFormatting>
  <conditionalFormatting sqref="D1406">
    <cfRule type="duplicateValues" dxfId="2205" priority="186"/>
  </conditionalFormatting>
  <conditionalFormatting sqref="D1407">
    <cfRule type="duplicateValues" dxfId="2204" priority="185"/>
  </conditionalFormatting>
  <conditionalFormatting sqref="D1397:D1405 D1410:D1414">
    <cfRule type="duplicateValues" dxfId="2203" priority="190"/>
  </conditionalFormatting>
  <conditionalFormatting sqref="D1405">
    <cfRule type="duplicateValues" dxfId="2202" priority="191"/>
  </conditionalFormatting>
  <conditionalFormatting sqref="D1405">
    <cfRule type="duplicateValues" dxfId="2201" priority="192"/>
  </conditionalFormatting>
  <conditionalFormatting sqref="D1405">
    <cfRule type="duplicateValues" dxfId="2200" priority="193"/>
  </conditionalFormatting>
  <conditionalFormatting sqref="D1408:D1414 D1397:D1406">
    <cfRule type="duplicateValues" dxfId="2199" priority="194"/>
  </conditionalFormatting>
  <conditionalFormatting sqref="H1398:H1414">
    <cfRule type="cellIs" dxfId="2198" priority="183" operator="equal">
      <formula>"TTS"</formula>
    </cfRule>
    <cfRule type="cellIs" dxfId="2197" priority="184" operator="equal">
      <formula>"MWF"</formula>
    </cfRule>
  </conditionalFormatting>
  <conditionalFormatting sqref="D1321">
    <cfRule type="duplicateValues" dxfId="2196" priority="180"/>
  </conditionalFormatting>
  <conditionalFormatting sqref="D1321">
    <cfRule type="duplicateValues" dxfId="2195" priority="181"/>
  </conditionalFormatting>
  <conditionalFormatting sqref="D1321">
    <cfRule type="duplicateValues" dxfId="2194" priority="182"/>
  </conditionalFormatting>
  <conditionalFormatting sqref="D1365">
    <cfRule type="duplicateValues" dxfId="2193" priority="174"/>
  </conditionalFormatting>
  <conditionalFormatting sqref="D1365">
    <cfRule type="duplicateValues" dxfId="2192" priority="175"/>
  </conditionalFormatting>
  <conditionalFormatting sqref="D1365">
    <cfRule type="duplicateValues" dxfId="2191" priority="176"/>
  </conditionalFormatting>
  <conditionalFormatting sqref="D1365">
    <cfRule type="duplicateValues" dxfId="2190" priority="177"/>
  </conditionalFormatting>
  <conditionalFormatting sqref="D1365">
    <cfRule type="duplicateValues" dxfId="2189" priority="178"/>
  </conditionalFormatting>
  <conditionalFormatting sqref="D1365">
    <cfRule type="duplicateValues" dxfId="2188" priority="179"/>
  </conditionalFormatting>
  <conditionalFormatting sqref="D1385">
    <cfRule type="duplicateValues" dxfId="2187" priority="171"/>
  </conditionalFormatting>
  <conditionalFormatting sqref="D1385">
    <cfRule type="duplicateValues" dxfId="2186" priority="172"/>
  </conditionalFormatting>
  <conditionalFormatting sqref="D1385">
    <cfRule type="duplicateValues" dxfId="2185" priority="173"/>
  </conditionalFormatting>
  <conditionalFormatting sqref="D1388">
    <cfRule type="duplicateValues" dxfId="2184" priority="168"/>
  </conditionalFormatting>
  <conditionalFormatting sqref="D1388">
    <cfRule type="duplicateValues" dxfId="2183" priority="169"/>
  </conditionalFormatting>
  <conditionalFormatting sqref="D1388">
    <cfRule type="duplicateValues" dxfId="2182" priority="170"/>
  </conditionalFormatting>
  <conditionalFormatting sqref="AO178">
    <cfRule type="containsText" dxfId="2181" priority="165" operator="containsText" text="L">
      <formula>NOT(ISERROR(SEARCH("L",AO178)))</formula>
    </cfRule>
    <cfRule type="containsText" dxfId="2180" priority="166" operator="containsText" text="A">
      <formula>NOT(ISERROR(SEARCH("A",AO178)))</formula>
    </cfRule>
    <cfRule type="containsText" dxfId="2179" priority="167" operator="containsText" text="P">
      <formula>NOT(ISERROR(SEARCH("P",AO178)))</formula>
    </cfRule>
  </conditionalFormatting>
  <conditionalFormatting sqref="AO701:AO707">
    <cfRule type="containsText" dxfId="2178" priority="162" operator="containsText" text="L">
      <formula>NOT(ISERROR(SEARCH("L",AO701)))</formula>
    </cfRule>
    <cfRule type="containsText" dxfId="2177" priority="163" operator="containsText" text="A">
      <formula>NOT(ISERROR(SEARCH("A",AO701)))</formula>
    </cfRule>
    <cfRule type="containsText" dxfId="2176" priority="164" operator="containsText" text="P">
      <formula>NOT(ISERROR(SEARCH("P",AO701)))</formula>
    </cfRule>
  </conditionalFormatting>
  <conditionalFormatting sqref="AO1221:AO1231">
    <cfRule type="containsText" dxfId="2175" priority="159" operator="containsText" text="L">
      <formula>NOT(ISERROR(SEARCH("L",AO1221)))</formula>
    </cfRule>
    <cfRule type="containsText" dxfId="2174" priority="160" operator="containsText" text="A">
      <formula>NOT(ISERROR(SEARCH("A",AO1221)))</formula>
    </cfRule>
    <cfRule type="containsText" dxfId="2173" priority="161" operator="containsText" text="P">
      <formula>NOT(ISERROR(SEARCH("P",AO1221)))</formula>
    </cfRule>
  </conditionalFormatting>
  <conditionalFormatting sqref="AO277:AO293">
    <cfRule type="containsText" dxfId="2172" priority="156" operator="containsText" text="L">
      <formula>NOT(ISERROR(SEARCH("L",AO277)))</formula>
    </cfRule>
    <cfRule type="containsText" dxfId="2171" priority="157" operator="containsText" text="A">
      <formula>NOT(ISERROR(SEARCH("A",AO277)))</formula>
    </cfRule>
    <cfRule type="containsText" dxfId="2170" priority="158" operator="containsText" text="P">
      <formula>NOT(ISERROR(SEARCH("P",AO277)))</formula>
    </cfRule>
  </conditionalFormatting>
  <conditionalFormatting sqref="AO585:AO593">
    <cfRule type="containsText" dxfId="2169" priority="153" operator="containsText" text="L">
      <formula>NOT(ISERROR(SEARCH("L",AO585)))</formula>
    </cfRule>
    <cfRule type="containsText" dxfId="2168" priority="154" operator="containsText" text="A">
      <formula>NOT(ISERROR(SEARCH("A",AO585)))</formula>
    </cfRule>
    <cfRule type="containsText" dxfId="2167" priority="155" operator="containsText" text="P">
      <formula>NOT(ISERROR(SEARCH("P",AO585)))</formula>
    </cfRule>
  </conditionalFormatting>
  <conditionalFormatting sqref="AO998:AO1010">
    <cfRule type="containsText" dxfId="2166" priority="150" operator="containsText" text="L">
      <formula>NOT(ISERROR(SEARCH("L",AO998)))</formula>
    </cfRule>
    <cfRule type="containsText" dxfId="2165" priority="151" operator="containsText" text="A">
      <formula>NOT(ISERROR(SEARCH("A",AO998)))</formula>
    </cfRule>
    <cfRule type="containsText" dxfId="2164" priority="152" operator="containsText" text="P">
      <formula>NOT(ISERROR(SEARCH("P",AO998)))</formula>
    </cfRule>
  </conditionalFormatting>
  <conditionalFormatting sqref="AM199:AM220">
    <cfRule type="containsText" dxfId="2163" priority="147" operator="containsText" text="L">
      <formula>NOT(ISERROR(SEARCH("L",AM199)))</formula>
    </cfRule>
    <cfRule type="containsText" dxfId="2162" priority="148" operator="containsText" text="A">
      <formula>NOT(ISERROR(SEARCH("A",AM199)))</formula>
    </cfRule>
    <cfRule type="containsText" dxfId="2161" priority="149" operator="containsText" text="P">
      <formula>NOT(ISERROR(SEARCH("P",AM199)))</formula>
    </cfRule>
  </conditionalFormatting>
  <conditionalFormatting sqref="AM401:AM417">
    <cfRule type="containsText" dxfId="2160" priority="144" operator="containsText" text="L">
      <formula>NOT(ISERROR(SEARCH("L",AM401)))</formula>
    </cfRule>
    <cfRule type="containsText" dxfId="2159" priority="145" operator="containsText" text="A">
      <formula>NOT(ISERROR(SEARCH("A",AM401)))</formula>
    </cfRule>
    <cfRule type="containsText" dxfId="2158" priority="146" operator="containsText" text="P">
      <formula>NOT(ISERROR(SEARCH("P",AM401)))</formula>
    </cfRule>
  </conditionalFormatting>
  <conditionalFormatting sqref="AM385:AM400">
    <cfRule type="containsText" dxfId="2157" priority="141" operator="containsText" text="L">
      <formula>NOT(ISERROR(SEARCH("L",AM385)))</formula>
    </cfRule>
    <cfRule type="containsText" dxfId="2156" priority="142" operator="containsText" text="A">
      <formula>NOT(ISERROR(SEARCH("A",AM385)))</formula>
    </cfRule>
    <cfRule type="containsText" dxfId="2155" priority="143" operator="containsText" text="P">
      <formula>NOT(ISERROR(SEARCH("P",AM385)))</formula>
    </cfRule>
  </conditionalFormatting>
  <conditionalFormatting sqref="AM20">
    <cfRule type="containsText" dxfId="2154" priority="138" operator="containsText" text="L">
      <formula>NOT(ISERROR(SEARCH("L",AM20)))</formula>
    </cfRule>
    <cfRule type="containsText" dxfId="2153" priority="139" operator="containsText" text="A">
      <formula>NOT(ISERROR(SEARCH("A",AM20)))</formula>
    </cfRule>
    <cfRule type="containsText" dxfId="2152" priority="140" operator="containsText" text="P">
      <formula>NOT(ISERROR(SEARCH("P",AM20)))</formula>
    </cfRule>
  </conditionalFormatting>
  <conditionalFormatting sqref="AM841:AM854">
    <cfRule type="containsText" dxfId="2151" priority="135" operator="containsText" text="L">
      <formula>NOT(ISERROR(SEARCH("L",AM841)))</formula>
    </cfRule>
    <cfRule type="containsText" dxfId="2150" priority="136" operator="containsText" text="A">
      <formula>NOT(ISERROR(SEARCH("A",AM841)))</formula>
    </cfRule>
    <cfRule type="containsText" dxfId="2149" priority="137" operator="containsText" text="P">
      <formula>NOT(ISERROR(SEARCH("P",AM841)))</formula>
    </cfRule>
  </conditionalFormatting>
  <conditionalFormatting sqref="AM1325 AM892:AM903">
    <cfRule type="containsText" dxfId="2148" priority="132" operator="containsText" text="L">
      <formula>NOT(ISERROR(SEARCH("L",AM892)))</formula>
    </cfRule>
    <cfRule type="containsText" dxfId="2147" priority="133" operator="containsText" text="A">
      <formula>NOT(ISERROR(SEARCH("A",AM892)))</formula>
    </cfRule>
    <cfRule type="containsText" dxfId="2146" priority="134" operator="containsText" text="P">
      <formula>NOT(ISERROR(SEARCH("P",AM892)))</formula>
    </cfRule>
  </conditionalFormatting>
  <conditionalFormatting sqref="AM514:AM532">
    <cfRule type="containsText" dxfId="2145" priority="129" operator="containsText" text="L">
      <formula>NOT(ISERROR(SEARCH("L",AM514)))</formula>
    </cfRule>
    <cfRule type="containsText" dxfId="2144" priority="130" operator="containsText" text="A">
      <formula>NOT(ISERROR(SEARCH("A",AM514)))</formula>
    </cfRule>
    <cfRule type="containsText" dxfId="2143" priority="131" operator="containsText" text="P">
      <formula>NOT(ISERROR(SEARCH("P",AM514)))</formula>
    </cfRule>
  </conditionalFormatting>
  <conditionalFormatting sqref="AM944:AM961">
    <cfRule type="containsText" dxfId="2142" priority="126" operator="containsText" text="L">
      <formula>NOT(ISERROR(SEARCH("L",AM944)))</formula>
    </cfRule>
    <cfRule type="containsText" dxfId="2141" priority="127" operator="containsText" text="A">
      <formula>NOT(ISERROR(SEARCH("A",AM944)))</formula>
    </cfRule>
    <cfRule type="containsText" dxfId="2140" priority="128" operator="containsText" text="P">
      <formula>NOT(ISERROR(SEARCH("P",AM944)))</formula>
    </cfRule>
  </conditionalFormatting>
  <conditionalFormatting sqref="AM962:AM978">
    <cfRule type="containsText" dxfId="2139" priority="123" operator="containsText" text="L">
      <formula>NOT(ISERROR(SEARCH("L",AM962)))</formula>
    </cfRule>
    <cfRule type="containsText" dxfId="2138" priority="124" operator="containsText" text="A">
      <formula>NOT(ISERROR(SEARCH("A",AM962)))</formula>
    </cfRule>
    <cfRule type="containsText" dxfId="2137" priority="125" operator="containsText" text="P">
      <formula>NOT(ISERROR(SEARCH("P",AM962)))</formula>
    </cfRule>
  </conditionalFormatting>
  <conditionalFormatting sqref="D1336:D1338">
    <cfRule type="duplicateValues" dxfId="2136" priority="116"/>
  </conditionalFormatting>
  <conditionalFormatting sqref="D1336:D1338">
    <cfRule type="duplicateValues" dxfId="2135" priority="117"/>
  </conditionalFormatting>
  <conditionalFormatting sqref="D1336:D1338">
    <cfRule type="duplicateValues" dxfId="2134" priority="118"/>
  </conditionalFormatting>
  <conditionalFormatting sqref="D1336:D1338">
    <cfRule type="duplicateValues" dxfId="2133" priority="119"/>
  </conditionalFormatting>
  <conditionalFormatting sqref="D1336:D1338">
    <cfRule type="duplicateValues" dxfId="2132" priority="120"/>
  </conditionalFormatting>
  <conditionalFormatting sqref="D1336:D1338">
    <cfRule type="duplicateValues" dxfId="2131" priority="121"/>
  </conditionalFormatting>
  <conditionalFormatting sqref="D1336:D1338">
    <cfRule type="duplicateValues" dxfId="2130" priority="122"/>
  </conditionalFormatting>
  <conditionalFormatting sqref="D1339:D1341">
    <cfRule type="duplicateValues" dxfId="2129" priority="109"/>
  </conditionalFormatting>
  <conditionalFormatting sqref="D1339:D1341">
    <cfRule type="duplicateValues" dxfId="2128" priority="110"/>
  </conditionalFormatting>
  <conditionalFormatting sqref="D1339:D1341">
    <cfRule type="duplicateValues" dxfId="2127" priority="111"/>
  </conditionalFormatting>
  <conditionalFormatting sqref="D1339:D1341">
    <cfRule type="duplicateValues" dxfId="2126" priority="112"/>
  </conditionalFormatting>
  <conditionalFormatting sqref="D1339:D1341">
    <cfRule type="duplicateValues" dxfId="2125" priority="113"/>
  </conditionalFormatting>
  <conditionalFormatting sqref="D1339:D1341">
    <cfRule type="duplicateValues" dxfId="2124" priority="114"/>
  </conditionalFormatting>
  <conditionalFormatting sqref="D1339:D1341">
    <cfRule type="duplicateValues" dxfId="2123" priority="115"/>
  </conditionalFormatting>
  <conditionalFormatting sqref="D1342:D1344">
    <cfRule type="duplicateValues" dxfId="2122" priority="102"/>
  </conditionalFormatting>
  <conditionalFormatting sqref="D1342:D1344">
    <cfRule type="duplicateValues" dxfId="2121" priority="103"/>
  </conditionalFormatting>
  <conditionalFormatting sqref="D1342:D1344">
    <cfRule type="duplicateValues" dxfId="2120" priority="104"/>
  </conditionalFormatting>
  <conditionalFormatting sqref="D1342:D1344">
    <cfRule type="duplicateValues" dxfId="2119" priority="105"/>
  </conditionalFormatting>
  <conditionalFormatting sqref="D1342:D1344">
    <cfRule type="duplicateValues" dxfId="2118" priority="106"/>
  </conditionalFormatting>
  <conditionalFormatting sqref="D1342:D1344">
    <cfRule type="duplicateValues" dxfId="2117" priority="107"/>
  </conditionalFormatting>
  <conditionalFormatting sqref="D1342:D1344">
    <cfRule type="duplicateValues" dxfId="2116" priority="108"/>
  </conditionalFormatting>
  <conditionalFormatting sqref="D1345:D1346">
    <cfRule type="duplicateValues" dxfId="2115" priority="95"/>
  </conditionalFormatting>
  <conditionalFormatting sqref="D1345:D1346">
    <cfRule type="duplicateValues" dxfId="2114" priority="96"/>
  </conditionalFormatting>
  <conditionalFormatting sqref="D1347">
    <cfRule type="duplicateValues" dxfId="2113" priority="94"/>
  </conditionalFormatting>
  <conditionalFormatting sqref="D1345:D1346">
    <cfRule type="duplicateValues" dxfId="2112" priority="97"/>
  </conditionalFormatting>
  <conditionalFormatting sqref="D1345:D1346">
    <cfRule type="duplicateValues" dxfId="2111" priority="98"/>
  </conditionalFormatting>
  <conditionalFormatting sqref="D1345:D1346">
    <cfRule type="duplicateValues" dxfId="2110" priority="99"/>
  </conditionalFormatting>
  <conditionalFormatting sqref="D1345:D1346">
    <cfRule type="duplicateValues" dxfId="2109" priority="100"/>
  </conditionalFormatting>
  <conditionalFormatting sqref="D1345:D1347">
    <cfRule type="duplicateValues" dxfId="2108" priority="101"/>
  </conditionalFormatting>
  <conditionalFormatting sqref="D1350 D1348">
    <cfRule type="duplicateValues" dxfId="2107" priority="87"/>
  </conditionalFormatting>
  <conditionalFormatting sqref="D1350 D1348">
    <cfRule type="duplicateValues" dxfId="2106" priority="88"/>
  </conditionalFormatting>
  <conditionalFormatting sqref="D1348:D1350">
    <cfRule type="duplicateValues" dxfId="2105" priority="89"/>
  </conditionalFormatting>
  <conditionalFormatting sqref="D1350 D1348">
    <cfRule type="duplicateValues" dxfId="2104" priority="90"/>
  </conditionalFormatting>
  <conditionalFormatting sqref="D1350 D1348">
    <cfRule type="duplicateValues" dxfId="2103" priority="91"/>
  </conditionalFormatting>
  <conditionalFormatting sqref="D1350 D1348">
    <cfRule type="duplicateValues" dxfId="2102" priority="92"/>
  </conditionalFormatting>
  <conditionalFormatting sqref="D1348:D1350">
    <cfRule type="duplicateValues" dxfId="2101" priority="93"/>
  </conditionalFormatting>
  <conditionalFormatting sqref="D1351:D1354">
    <cfRule type="duplicateValues" dxfId="2100" priority="82"/>
  </conditionalFormatting>
  <conditionalFormatting sqref="D1353">
    <cfRule type="duplicateValues" dxfId="2099" priority="83"/>
  </conditionalFormatting>
  <conditionalFormatting sqref="D1353">
    <cfRule type="duplicateValues" dxfId="2098" priority="84"/>
  </conditionalFormatting>
  <conditionalFormatting sqref="D1353">
    <cfRule type="duplicateValues" dxfId="2097" priority="85"/>
  </conditionalFormatting>
  <conditionalFormatting sqref="D1351:D1354">
    <cfRule type="duplicateValues" dxfId="2096" priority="86"/>
  </conditionalFormatting>
  <conditionalFormatting sqref="AM221:AM241">
    <cfRule type="containsText" dxfId="2095" priority="79" operator="containsText" text="L">
      <formula>NOT(ISERROR(SEARCH("L",AM221)))</formula>
    </cfRule>
    <cfRule type="containsText" dxfId="2094" priority="80" operator="containsText" text="A">
      <formula>NOT(ISERROR(SEARCH("A",AM221)))</formula>
    </cfRule>
    <cfRule type="containsText" dxfId="2093" priority="81" operator="containsText" text="P">
      <formula>NOT(ISERROR(SEARCH("P",AM221)))</formula>
    </cfRule>
  </conditionalFormatting>
  <conditionalFormatting sqref="D1355">
    <cfRule type="duplicateValues" dxfId="2092" priority="77"/>
  </conditionalFormatting>
  <conditionalFormatting sqref="D1355">
    <cfRule type="duplicateValues" dxfId="2091" priority="78"/>
  </conditionalFormatting>
  <conditionalFormatting sqref="D1355">
    <cfRule type="duplicateValues" dxfId="2090" priority="76"/>
  </conditionalFormatting>
  <conditionalFormatting sqref="D1355">
    <cfRule type="duplicateValues" dxfId="2089" priority="75"/>
  </conditionalFormatting>
  <conditionalFormatting sqref="D1355">
    <cfRule type="duplicateValues" dxfId="2088" priority="74"/>
  </conditionalFormatting>
  <conditionalFormatting sqref="D1357">
    <cfRule type="duplicateValues" dxfId="2087" priority="72"/>
  </conditionalFormatting>
  <conditionalFormatting sqref="D1357">
    <cfRule type="duplicateValues" dxfId="2086" priority="73"/>
  </conditionalFormatting>
  <conditionalFormatting sqref="D1357">
    <cfRule type="duplicateValues" dxfId="2085" priority="71"/>
  </conditionalFormatting>
  <conditionalFormatting sqref="D1357">
    <cfRule type="duplicateValues" dxfId="2084" priority="70"/>
  </conditionalFormatting>
  <conditionalFormatting sqref="D1357:D1358">
    <cfRule type="duplicateValues" dxfId="2083" priority="69"/>
  </conditionalFormatting>
  <conditionalFormatting sqref="AO1318 AO1190:AO1202">
    <cfRule type="containsText" dxfId="2082" priority="66" operator="containsText" text="L">
      <formula>NOT(ISERROR(SEARCH("L",AO1190)))</formula>
    </cfRule>
    <cfRule type="containsText" dxfId="2081" priority="67" operator="containsText" text="A">
      <formula>NOT(ISERROR(SEARCH("A",AO1190)))</formula>
    </cfRule>
    <cfRule type="containsText" dxfId="2080" priority="68" operator="containsText" text="P">
      <formula>NOT(ISERROR(SEARCH("P",AO1190)))</formula>
    </cfRule>
  </conditionalFormatting>
  <conditionalFormatting sqref="AO371:AO384 AO258">
    <cfRule type="containsText" dxfId="2079" priority="63" operator="containsText" text="L">
      <formula>NOT(ISERROR(SEARCH("L",AO258)))</formula>
    </cfRule>
    <cfRule type="containsText" dxfId="2078" priority="64" operator="containsText" text="A">
      <formula>NOT(ISERROR(SEARCH("A",AO258)))</formula>
    </cfRule>
    <cfRule type="containsText" dxfId="2077" priority="65" operator="containsText" text="P">
      <formula>NOT(ISERROR(SEARCH("P",AO258)))</formula>
    </cfRule>
  </conditionalFormatting>
  <conditionalFormatting sqref="AO487:AO502">
    <cfRule type="containsText" dxfId="2076" priority="60" operator="containsText" text="L">
      <formula>NOT(ISERROR(SEARCH("L",AO487)))</formula>
    </cfRule>
    <cfRule type="containsText" dxfId="2075" priority="61" operator="containsText" text="A">
      <formula>NOT(ISERROR(SEARCH("A",AO487)))</formula>
    </cfRule>
    <cfRule type="containsText" dxfId="2074" priority="62" operator="containsText" text="P">
      <formula>NOT(ISERROR(SEARCH("P",AO487)))</formula>
    </cfRule>
  </conditionalFormatting>
  <conditionalFormatting sqref="AO740:AO752 AO700">
    <cfRule type="containsText" dxfId="2073" priority="57" operator="containsText" text="L">
      <formula>NOT(ISERROR(SEARCH("L",AO700)))</formula>
    </cfRule>
    <cfRule type="containsText" dxfId="2072" priority="58" operator="containsText" text="A">
      <formula>NOT(ISERROR(SEARCH("A",AO700)))</formula>
    </cfRule>
    <cfRule type="containsText" dxfId="2071" priority="59" operator="containsText" text="P">
      <formula>NOT(ISERROR(SEARCH("P",AO700)))</formula>
    </cfRule>
  </conditionalFormatting>
  <conditionalFormatting sqref="AO1088:AO1094">
    <cfRule type="containsText" dxfId="2070" priority="54" operator="containsText" text="L">
      <formula>NOT(ISERROR(SEARCH("L",AO1088)))</formula>
    </cfRule>
    <cfRule type="containsText" dxfId="2069" priority="55" operator="containsText" text="A">
      <formula>NOT(ISERROR(SEARCH("A",AO1088)))</formula>
    </cfRule>
    <cfRule type="containsText" dxfId="2068" priority="56" operator="containsText" text="P">
      <formula>NOT(ISERROR(SEARCH("P",AO1088)))</formula>
    </cfRule>
  </conditionalFormatting>
  <conditionalFormatting sqref="AO927:AO932">
    <cfRule type="containsText" dxfId="2067" priority="51" operator="containsText" text="L">
      <formula>NOT(ISERROR(SEARCH("L",AO927)))</formula>
    </cfRule>
    <cfRule type="containsText" dxfId="2066" priority="52" operator="containsText" text="A">
      <formula>NOT(ISERROR(SEARCH("A",AO927)))</formula>
    </cfRule>
    <cfRule type="containsText" dxfId="2065" priority="53" operator="containsText" text="P">
      <formula>NOT(ISERROR(SEARCH("P",AO927)))</formula>
    </cfRule>
  </conditionalFormatting>
  <conditionalFormatting sqref="AM180:AM198">
    <cfRule type="containsText" dxfId="2064" priority="48" operator="containsText" text="L">
      <formula>NOT(ISERROR(SEARCH("L",AM180)))</formula>
    </cfRule>
    <cfRule type="containsText" dxfId="2063" priority="49" operator="containsText" text="A">
      <formula>NOT(ISERROR(SEARCH("A",AM180)))</formula>
    </cfRule>
    <cfRule type="containsText" dxfId="2062" priority="50" operator="containsText" text="P">
      <formula>NOT(ISERROR(SEARCH("P",AM180)))</formula>
    </cfRule>
  </conditionalFormatting>
  <conditionalFormatting sqref="AM552:AM563">
    <cfRule type="containsText" dxfId="2061" priority="45" operator="containsText" text="L">
      <formula>NOT(ISERROR(SEARCH("L",AM552)))</formula>
    </cfRule>
    <cfRule type="containsText" dxfId="2060" priority="46" operator="containsText" text="A">
      <formula>NOT(ISERROR(SEARCH("A",AM552)))</formula>
    </cfRule>
    <cfRule type="containsText" dxfId="2059" priority="47" operator="containsText" text="P">
      <formula>NOT(ISERROR(SEARCH("P",AM552)))</formula>
    </cfRule>
  </conditionalFormatting>
  <conditionalFormatting sqref="AM753:AM762">
    <cfRule type="containsText" dxfId="2058" priority="42" operator="containsText" text="L">
      <formula>NOT(ISERROR(SEARCH("L",AM753)))</formula>
    </cfRule>
    <cfRule type="containsText" dxfId="2057" priority="43" operator="containsText" text="A">
      <formula>NOT(ISERROR(SEARCH("A",AM753)))</formula>
    </cfRule>
    <cfRule type="containsText" dxfId="2056" priority="44" operator="containsText" text="P">
      <formula>NOT(ISERROR(SEARCH("P",AM753)))</formula>
    </cfRule>
  </conditionalFormatting>
  <conditionalFormatting sqref="D1415">
    <cfRule type="duplicateValues" dxfId="2055" priority="41"/>
  </conditionalFormatting>
  <conditionalFormatting sqref="D1416">
    <cfRule type="duplicateValues" dxfId="2054" priority="40"/>
  </conditionalFormatting>
  <conditionalFormatting sqref="D1417">
    <cfRule type="duplicateValues" dxfId="2053" priority="37"/>
  </conditionalFormatting>
  <conditionalFormatting sqref="D1417">
    <cfRule type="duplicateValues" dxfId="2052" priority="38"/>
  </conditionalFormatting>
  <conditionalFormatting sqref="D1417">
    <cfRule type="duplicateValues" dxfId="2051" priority="39"/>
  </conditionalFormatting>
  <conditionalFormatting sqref="D1418">
    <cfRule type="duplicateValues" dxfId="2050" priority="34"/>
  </conditionalFormatting>
  <conditionalFormatting sqref="D1418">
    <cfRule type="duplicateValues" dxfId="2049" priority="35"/>
  </conditionalFormatting>
  <conditionalFormatting sqref="D1418">
    <cfRule type="duplicateValues" dxfId="2048" priority="36"/>
  </conditionalFormatting>
  <conditionalFormatting sqref="D1419">
    <cfRule type="duplicateValues" dxfId="2047" priority="32"/>
  </conditionalFormatting>
  <conditionalFormatting sqref="D1419">
    <cfRule type="duplicateValues" dxfId="2046" priority="33"/>
  </conditionalFormatting>
  <conditionalFormatting sqref="D1420">
    <cfRule type="duplicateValues" dxfId="2045" priority="27"/>
  </conditionalFormatting>
  <conditionalFormatting sqref="D1420">
    <cfRule type="duplicateValues" dxfId="2044" priority="28"/>
  </conditionalFormatting>
  <conditionalFormatting sqref="D1420">
    <cfRule type="duplicateValues" dxfId="2043" priority="29"/>
  </conditionalFormatting>
  <conditionalFormatting sqref="D1420">
    <cfRule type="duplicateValues" dxfId="2042" priority="30"/>
  </conditionalFormatting>
  <conditionalFormatting sqref="D1420">
    <cfRule type="duplicateValues" dxfId="2041" priority="31"/>
  </conditionalFormatting>
  <conditionalFormatting sqref="D1421">
    <cfRule type="duplicateValues" dxfId="2040" priority="22"/>
  </conditionalFormatting>
  <conditionalFormatting sqref="D1421">
    <cfRule type="duplicateValues" dxfId="2039" priority="23"/>
  </conditionalFormatting>
  <conditionalFormatting sqref="D1421">
    <cfRule type="duplicateValues" dxfId="2038" priority="24"/>
  </conditionalFormatting>
  <conditionalFormatting sqref="D1421">
    <cfRule type="duplicateValues" dxfId="2037" priority="25"/>
  </conditionalFormatting>
  <conditionalFormatting sqref="D1421">
    <cfRule type="duplicateValues" dxfId="2036" priority="26"/>
  </conditionalFormatting>
  <conditionalFormatting sqref="D1422">
    <cfRule type="duplicateValues" dxfId="2035" priority="12"/>
  </conditionalFormatting>
  <conditionalFormatting sqref="D1422">
    <cfRule type="duplicateValues" dxfId="2034" priority="13"/>
  </conditionalFormatting>
  <conditionalFormatting sqref="D1422">
    <cfRule type="duplicateValues" dxfId="2033" priority="14"/>
  </conditionalFormatting>
  <conditionalFormatting sqref="D1422">
    <cfRule type="duplicateValues" dxfId="2032" priority="15"/>
  </conditionalFormatting>
  <conditionalFormatting sqref="D1422">
    <cfRule type="duplicateValues" dxfId="2031" priority="16"/>
  </conditionalFormatting>
  <conditionalFormatting sqref="D1423">
    <cfRule type="duplicateValues" dxfId="2030" priority="7"/>
  </conditionalFormatting>
  <conditionalFormatting sqref="D1423">
    <cfRule type="duplicateValues" dxfId="2029" priority="8"/>
  </conditionalFormatting>
  <conditionalFormatting sqref="D1423">
    <cfRule type="duplicateValues" dxfId="2028" priority="9"/>
  </conditionalFormatting>
  <conditionalFormatting sqref="D1423">
    <cfRule type="duplicateValues" dxfId="2027" priority="10"/>
  </conditionalFormatting>
  <conditionalFormatting sqref="D1423">
    <cfRule type="duplicateValues" dxfId="2026" priority="11"/>
  </conditionalFormatting>
  <conditionalFormatting sqref="W1416">
    <cfRule type="containsText" dxfId="2025" priority="4" operator="containsText" text="L">
      <formula>NOT(ISERROR(SEARCH("L",W1416)))</formula>
    </cfRule>
    <cfRule type="containsText" dxfId="2024" priority="5" operator="containsText" text="A">
      <formula>NOT(ISERROR(SEARCH("A",W1416)))</formula>
    </cfRule>
    <cfRule type="containsText" dxfId="2023" priority="6" operator="containsText" text="P">
      <formula>NOT(ISERROR(SEARCH("P",W1416)))</formula>
    </cfRule>
  </conditionalFormatting>
  <conditionalFormatting sqref="AE1415">
    <cfRule type="containsText" dxfId="2022" priority="1" operator="containsText" text="L">
      <formula>NOT(ISERROR(SEARCH("L",AE1415)))</formula>
    </cfRule>
    <cfRule type="containsText" dxfId="2021" priority="2" operator="containsText" text="A">
      <formula>NOT(ISERROR(SEARCH("A",AE1415)))</formula>
    </cfRule>
    <cfRule type="containsText" dxfId="2020" priority="3" operator="containsText" text="P">
      <formula>NOT(ISERROR(SEARCH("P",AE1415)))</formula>
    </cfRule>
  </conditionalFormatting>
  <dataValidations count="4">
    <dataValidation type="list" allowBlank="1" showInputMessage="1" showErrorMessage="1" errorTitle="Incorrect Entry" error="You are only allowed to enter &quot;P&quot; for present, &quot;A for Absent and &quot;L&quot; for Leave." sqref="L815:L824 L953:M953 L828:L830 L577:L588 K605:K609 L834:L841 L893:L901 AD1324:AD1325 AD712:AE712 AM618:AM643 K826:N826 AD921:AD926 P940 L738:L749 X683:X686 R940 X1298:X1299 W1198:W1202 X1023:Y1024 Q1318:Q1321 W674:W700 AA787:AA793 Q830:Q841 K962:K987 N314:N333 W165:X165 L273:L274 N1053:N1079 W713:W721 Q893:Q913 L1159:M1159 P558:R558 W1034:W1052 L671:O671 K675:L675 V3:W14 W1214:W1220 AC944:AC997 R548:U548 N1214:N1220 AA706:AE706 N827:N829 Y1324:Y1325 W476:W502 L931:L945 AC1330:AC1332 AG706:AH706 M1226:O1226 AM142:AM166 AM476:AM502 AM374:AM380 AL295:AM295 V1228:X1228 AM1214:AM1220 AL167:AM167 AO78:AO757 AL38:AM38 AM267:AM274 AM276:AM286 L843 AM514:AM532 AB712:AB722 U713:U721 S713:S721 AG712:AG721 Z713:Z721 K710:K713 AH780:AH784 M1318:M1321 AE371:AE384 AL596:AM596 W1207 AL780:AL794 S364:S396 AO1238:AO1240 O1319:O1320 K604:L604 AN551:AN1233 M1227:M1233 R1322:R1325 N1322:N1325 K673:K674 K676:K708 U730:U750 P1318 N629:N638 N1098:N1123 N753:N762 N1034:N1051 N464:N473 AD610:AD627 O1227:O1233 Q927:Q932 N821:N825 AA141 AL1365 Q965:Q1010 S683:S700 N674:N698 N1011:N1022 AM690:AM700 AD763:AD814 U1322:U1325 W1162:W1187 M947:M952 P1322:P1325 AC566:AC576 AM244 L563:L569 O567:P567 K1323:K1324 L832 N355:N370 P514:P532 N244 N3:P14 T1326 AE707:AE711 N1127:N1141 N962:N1003 L903:L912 N833:N854 M1326 Q1326 V1298:V1299 O1326 O1299 Y940 M1299 Q1299 T1298:T1299 V1326 M1292 M1294 O1292 O1294 Q1292 Q1294 T1292 T1294 V1292 V1294 Q815:Q824 V1028:V1032 AD730:AD734 O1273:O1284 K714:L714 AM730:AM737 Z730:Z750 W730:W737 S730:S750 Q1273:Q1284 T1273:T1284 V1273:V1284 Q1023:Q1026 V1229:V1233 Q787:Q799 Z767:Z793 L769:L799 Q763:Q771 N657:N669 AD940:AD997 V1033:W1033 X1326 X1292 X1294 W940 W166:W380 X1229:X1233 AM1198:AM1207 AO1028:AO1187 N1160:N1183 N385:N417 W385:W419 N735:N751 S549:V559 R549:R557 P552:P557 O554:O559 AM772:AM786 AL1326:AL1327 T947:T1026 O944:O1026 M954:M1026 AM355:AM370 V944:V1026 AA1326 X167:X396 AA1298:AA1299 Q474:Q545 T1330:T1332 Y1159:Z1233 L1161:L1233 M1160:M1225 P1208:U1233 AE815:AE824 V1330:V1332 Q699:Q752 AA1273:AA1284 AA1292 AA1294 Y1025:Z1033 X1273:X1284 X1025:X1026 AB577:AC588 AA707:AA782 AA947:AA1026 W428:W442 AO783:AO841 AI1324:AI1325 W944:W987 W1004:W1022 AM665:AM666 AA158:AA365 Y1322 AB1323:AB1325 W767:W787 Y3:Y10 W625:W643 AB133 AB138:AB140 Y944:Y1022 Z794:AA847 M672:M825 K715:K825 W1322:W1325 X694:X847 W794:W865 S767:S847 AN1295:AO1297 N772:N814 X947:X1010 AC1326:AC1327 AB726:AB752 X1330:X1332 W1127:W1141 AC1292 AC1294 AC1298:AC1299 AC1273:AC1284 AE1189:AE1213 AA1330:AA1332 T1303:T1321 V1303:V1321 X1303:X1321 AA1303:AA1321 AC1303:AC1321 AE1298:AE1299 AE1052:AE1097 AC999:AC1026 AC998:AE998 AD1333:AD1354 AD825:AD854 AD629:AD638 AF674:AF752 K614:K644 AE830:AE832 AE988:AE997 AE927:AE932 AE167 AE178 AE1126 AD736:AD752 AO1242 AE699:AE705 AF1324:AF1325 AM314:AM336 AE1221:AE1233 AE1326:AE1327 AH1327 AE134:AE137 AE141 AE1292 AE1294 AH1292 AH1294 AH1298:AH1299 AE1028:AE1033 AE1023:AE1026 AE1142:AE1159 AE242:AE243 AE334:AE354 AE245:AE313 AE713:AE752 AE999:AE1010 AE920 AH1365 AE585:AE588 AE474:AE513 AH1273:AH1284 AE590:AE628 AO1326:AO1327 Q585:Q628 AM599:AM610 AE103:AE132 AE1330:AE1332 AE787:AE793 AE763:AE771 AE1303:AE1321 AE1273:AE1284 AH1303:AH1321 AH1330:AH1332 AF1322 AH707:AH778 M1365 O1365 Q1365 T1365 V1365 X1365 AA1365 AC1365 AE1365 AD892:AD919 N892:N926 W877:W929 L914:L929 O906:O932 AI1322 AJ1326:AJ1327 AJ1365 AJ1298:AJ1299 AJ1292 AJ1294 AJ1330:AJ1332 AJ1273:AJ1284 AJ1303:AJ1321 AL597:AL778 AK1324:AK1325 AK1322 AL1273:AL1284 AM435:AM442 AJ944:AJ1026 AL1378 AL1330:AL1332 AL1298:AL1299 AL1292 AL1294 AL1303:AL1321 AO848:AO932 AL168:AL294 AE418:AE463 AO944:AO1026 AM138:AM140 AM1225:AM1233 AM1322:AM1325 AM794:AM930 AM71:AM111 AM3:AM14 AN1291:AO1291 AN1293:AO1293 AE639:AE673 AN1328:AO1329 AO1292 AO1294 AO1298:AO1299 AO759:AO771 V15:V362 AO1330:AO1332 L1107:L1141 W1103:W1125 Q1028:Q1207 T1028:T1207 AL1028:AL1233 M1028:M1158 Z1034:Z1158 S947:S1207 R962:R1207 P962:P1207 K1000:K1233 O1028:O1225 V1034:V1227 X1028:X1227 AD999:AD1233 AM168:AM241 AA1028:AA1233 AC1028:AC1233 AH945:AH1233 AJ1028:AJ1233 AO1221:AO1235 Y1034:Y1141 L959:L1105 L301:L550 T364:T547 S405:S547 V364:V548 AM456:AM474 AA367:AA463 W456:W474 AA134:AA137 K113:K434 AO1303:AO1321 P121:P510 AM125:AM133 AL39:AL166 N24:N241 AO1365 K646:K671 Q639:Q673 AD644:AD700 AC590:AC705 O569:O670 U564:U700 AB589:AB700 AH590:AH705 AO1273:AO1284 AA474:AA705 AG551:AG700 Z560:Z700 S560:S676 X418:X676 M87:M670 AN1300:AO1302 AD89:AD588 K449:K603 AB142:AB563 AL551:AL595 W514:W609 N514:N584 P559:P566 Q560:Q561 AH3:AH588 AJ3:AJ569 AK3:AK752 AF3:AF659 AI3:AI752 AO3:AO76 AL3:AL37 AA3:AB132 AC3:AC560 U3:U547 O15:O513 AG3:AG549 R3:R547 Z3:Z558 AN3:AN549 Q3:Q463 X3:X153 S3:T363 L3:L266 W15:W164 P15:P111 M3:M85 AD3:AE88 K3:K111 AM932:AM987 Y15:Y929 R559:R929 V560:V932 T560:T932 AJ576:AJ932 P568:P929 AK763:AK1233 U767:U1207 AB763:AB1233 AG730:AG1233 AF763:AF1233 AI763:AI1233 AL815:AL932 AC707:AC932 AA852:AA932 K827:K929 X852:X932 Z852:Z1024 M827:M932 S852:S945 AH787:AH932 AE855:AE891 AM20 N865:N876 L852:L891 AD865:AD876 Q855:Q891 O672:O901 AO1378 AL944:AL1026 AO1189:AO1207 AL296:AL549 AM1004:AM1187 AM385:AM417 AM552:AM584 W1416">
      <formula1>data_attd</formula1>
    </dataValidation>
    <dataValidation type="list" allowBlank="1" showInputMessage="1" showErrorMessage="1" errorTitle="Incorrect Entry" error="You are only allowed to enter &quot;P&quot; for present, &quot;A&quot; for absent and &quot;L&quot; for Leave." sqref="L3306:X11774 AO1236:AO1237 AO1241 T1322:T1325 P1319:P1321 M1322:M1325 O1321:O1325 Q1322:Q1325 M1293 M1295:M1298 O1293 O1295:O1298 Q1293 Q1295:Q1298 X1295:X1297 T1293 T1295:T1297 V1293 V1322:V1325 V1295:V1297 X1293 X1322:X1325 AA1295:AA1297 AA1293 AA1322:AA1325 AC1257:AC1272 AA1257:AA1272 Y1323 W1257:W1272 AH1322:AH1326 AC1293 AC1295:AC1297 AC1322:AC1325 AD3307:AE11774 V1234:V1272 AF1323 AE1359:AE1364 X1234:X1272 O1234:O1272 Q1234:Q1272 T1234:T1272 AH1293 AH1295:AH1297 AE1285:AE1291 AE1293 AE1295:AE1297 AH1234:AH1272 T1333:T1364 V1333:V1364 X1333:X1364 AA1333:AA1364 AC1333:AC1364 AH1333:AH1364 AI1323 AJ1333:AJ1364 AJ1295:AJ1297 AJ1322:AJ1325 AJ1293 AJ1234:AJ1272 AK1323 AE1378 AL1295:AL1297 AL1322:AL1325 AL1293 AL1333:AL1364 T1327:T1329 V1327:V1329 X1327:X1329 AA1327:AA1329 AC1328:AC1329 AD1326:AD1332 AE1328:AE1329 AH1328:AH1329 M1327:M1364 O1327:O1364 Q1327:Q1364 AJ1328:AJ1329 AL1328:AL1329 AN1292 AN1294 AN1298:AN1299 AL1285:AL1291 AN1303:AN1327 V1285:V1291 O1285:O1291 Q1285:Q1291 T1285:T1291 AA1285:AA1291 X1285:X1291 AC1285:AC1291 AH1285:AH1291 AJ1285:AJ1291 AE1300:AE1302 M1234:M1291 AN1234:AN1290 AM1326:AM11774 AL1366:AL1377 AO1285:AO1290 Q1366:Q3305 T1366:T3305 V1366:V3305 M1366:M3305 O1366:O3305 X1366:X3305 AD1355:AD3306 AB1326:AB11774 Y1326:Y11774 P1326:P3305 U1326:U3305 R1326:R3305 AF1326:AF11774 AI1326:AI11774 AK1326:AK11774 AM1234:AM1321 AL1379:AL11774 AN1330:AN11774 AJ1366:AJ11774 AA1366:AA11774 AH1366:AH11774 AC1366:AC11774 AO1322:AO1325 S1234:S3305 L1234:L3305 Z1234:Z11774 AG1234:AG11774 P1273:P1317 U1257:U1321 R1257:R1321 AD1257:AD1323 Y1257:Y1321 AB1257:AB1321 AF1234:AF1321 AI1234:AI1321 AK1234:AK1321 AO1366:AO1377 T1300:T1302 V1300:V1302 X1300:X1302 AA1300:AA1302 AC1300:AC1302 AH1300:AH1302 AJ1300:AJ1302 AL1300:AL1302 O1300:O1318 Q1300:Q1317 M1300:M1317 AL1234:AL1272 AO1243:AO1272 AO1333:AO1364 AO1379:AO11774 AE1415">
      <formula1>data_attd</formula1>
    </dataValidation>
    <dataValidation type="list" allowBlank="1" showInputMessage="1" showErrorMessage="1" errorTitle="Incorrect Entry" error="You are allowed to enter the time available in the list." sqref="I2717:I3305">
      <formula1>data_time</formula1>
    </dataValidation>
    <dataValidation type="list" allowBlank="1" showInputMessage="1" showErrorMessage="1" errorTitle="Incorrect Entry" error="You are only allowed to enter MWF or TTS" sqref="H1265:H1266 H1248:H1249 H564:H576 H1322:H1325 H1327:H1377 H1379:H3305">
      <formula1>data_days</formula1>
    </dataValidation>
  </dataValidations>
  <pageMargins left="0.7" right="0.7" top="0.75" bottom="0.75" header="0.3" footer="0.3"/>
  <pageSetup orientation="landscape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Data!$B$3:$B$14</xm:f>
          </x14:formula1>
          <xm:sqref>F1319:F1322 F1324:F1325 F1298:F1299 F1292 F1294 F1189:F1231 F1330:F1332 F1303:F1317 F3:F870 F1116:F1166 F892:F1033</xm:sqref>
        </x14:dataValidation>
        <x14:dataValidation type="list" allowBlank="1" showInputMessage="1" showErrorMessage="1">
          <x14:formula1>
            <xm:f>'Active Faculty'!$B$3:$B$36</xm:f>
          </x14:formula1>
          <xm:sqref>J1228:J1230 J1379:J1383 J1325 J1216:J1224 J1273:J1284 J1333:J1358 J1424:J3305 J1397:J1414</xm:sqref>
        </x14:dataValidation>
        <x14:dataValidation type="list" allowBlank="1" showInputMessage="1" showErrorMessage="1">
          <x14:formula1>
            <xm:f>Data!$B$3:$B$15</xm:f>
          </x14:formula1>
          <xm:sqref>F1167:F1188 F1323 F1034:F1115 F1295:F1297 F1293 F1318 F1327:F1329 F1232:F1291 F1300:F1302 F1333:F3304</xm:sqref>
        </x14:dataValidation>
        <x14:dataValidation type="list" allowBlank="1" showInputMessage="1" showErrorMessage="1" errorTitle="Incorrect Entry" error="You are only allowed to mention status of Course Completed, Dropout, Batch Transfer and Faculty Change">
          <x14:formula1>
            <xm:f>Data!$J$17:$J$26</xm:f>
          </x14:formula1>
          <xm:sqref>B3:B3306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:Q2199"/>
  <sheetViews>
    <sheetView tabSelected="1" zoomScale="80" zoomScaleNormal="80" workbookViewId="0">
      <pane ySplit="1" topLeftCell="A2013" activePane="bottomLeft" state="frozen"/>
      <selection pane="bottomLeft" activeCell="B2029" sqref="B2029"/>
    </sheetView>
  </sheetViews>
  <sheetFormatPr defaultRowHeight="15" x14ac:dyDescent="0.25"/>
  <cols>
    <col min="1" max="2" width="11.5703125" style="110" bestFit="1" customWidth="1"/>
    <col min="3" max="3" width="17.85546875" style="118" customWidth="1"/>
    <col min="4" max="4" width="28.5703125" style="118" customWidth="1"/>
    <col min="5" max="5" width="9" style="118" customWidth="1"/>
    <col min="6" max="6" width="20.7109375" style="118" customWidth="1"/>
    <col min="7" max="7" width="4.28515625" style="118" customWidth="1"/>
    <col min="8" max="8" width="10" style="118" bestFit="1" customWidth="1"/>
    <col min="9" max="9" width="16.85546875" style="118" bestFit="1" customWidth="1"/>
    <col min="10" max="10" width="97.28515625" style="250" customWidth="1"/>
    <col min="11" max="11" width="20.28515625" style="118" customWidth="1"/>
    <col min="12" max="12" width="16.5703125" style="118" customWidth="1"/>
    <col min="13" max="13" width="81.5703125" style="118" customWidth="1"/>
    <col min="14" max="14" width="25.140625" customWidth="1"/>
    <col min="15" max="15" width="8.7109375" customWidth="1"/>
    <col min="16" max="16" width="17.42578125" style="118" customWidth="1"/>
    <col min="17" max="17" width="18.7109375" style="118" customWidth="1"/>
  </cols>
  <sheetData>
    <row r="1" spans="1:17" x14ac:dyDescent="0.25">
      <c r="A1" s="135" t="s">
        <v>82</v>
      </c>
      <c r="B1" s="135" t="s">
        <v>5</v>
      </c>
      <c r="C1" s="17" t="s">
        <v>1</v>
      </c>
      <c r="D1" s="17" t="s">
        <v>0</v>
      </c>
      <c r="E1" s="17" t="s">
        <v>23</v>
      </c>
      <c r="F1" s="17" t="s">
        <v>14</v>
      </c>
      <c r="G1" s="17" t="s">
        <v>2</v>
      </c>
      <c r="H1" s="17" t="s">
        <v>110</v>
      </c>
      <c r="I1" s="17" t="s">
        <v>4</v>
      </c>
      <c r="J1" s="135" t="s">
        <v>15</v>
      </c>
      <c r="K1" s="17" t="s">
        <v>172</v>
      </c>
      <c r="L1" s="17" t="s">
        <v>172</v>
      </c>
      <c r="N1" s="125"/>
      <c r="O1" s="125"/>
      <c r="P1" s="17"/>
      <c r="Q1" s="17"/>
    </row>
    <row r="2" spans="1:17" x14ac:dyDescent="0.25">
      <c r="A2" s="188">
        <v>44565</v>
      </c>
      <c r="B2" s="193" t="s">
        <v>2494</v>
      </c>
      <c r="C2" s="120" t="s">
        <v>496</v>
      </c>
      <c r="D2" s="120" t="s">
        <v>1311</v>
      </c>
      <c r="E2" s="193" t="s">
        <v>31</v>
      </c>
      <c r="F2" s="120" t="s">
        <v>2439</v>
      </c>
      <c r="G2" s="193" t="s">
        <v>7</v>
      </c>
      <c r="H2" s="193" t="s">
        <v>2870</v>
      </c>
      <c r="I2" s="193" t="s">
        <v>2482</v>
      </c>
      <c r="J2" s="110" t="s">
        <v>2910</v>
      </c>
      <c r="K2" s="130">
        <f>VLOOKUP(C2,'[1]Carrer Batches'!$B$2:$O$1343,11,FALSE)</f>
        <v>923170325523</v>
      </c>
      <c r="L2" s="130">
        <f>VLOOKUP(C2,'[1]Carrer Batches'!$B$2:$O$1343,12,FALSE)</f>
        <v>923145521635</v>
      </c>
      <c r="M2"/>
      <c r="N2" s="124"/>
      <c r="O2" s="124"/>
      <c r="P2" s="128"/>
      <c r="Q2" s="130"/>
    </row>
    <row r="3" spans="1:17" x14ac:dyDescent="0.25">
      <c r="A3" s="188">
        <v>44565</v>
      </c>
      <c r="B3" s="193" t="s">
        <v>2494</v>
      </c>
      <c r="C3" s="120" t="s">
        <v>501</v>
      </c>
      <c r="D3" s="120" t="s">
        <v>1317</v>
      </c>
      <c r="E3" s="193" t="s">
        <v>31</v>
      </c>
      <c r="F3" s="120" t="s">
        <v>2439</v>
      </c>
      <c r="G3" s="193" t="s">
        <v>7</v>
      </c>
      <c r="H3" s="193" t="s">
        <v>2870</v>
      </c>
      <c r="I3" s="193" t="s">
        <v>2482</v>
      </c>
      <c r="J3" s="110" t="s">
        <v>2911</v>
      </c>
      <c r="K3" s="130">
        <f>VLOOKUP(C3,'[1]Carrer Batches'!$B$2:$O$1343,11,FALSE)</f>
        <v>923240298713</v>
      </c>
      <c r="L3" s="130" t="str">
        <f>VLOOKUP(C3,'[1]Carrer Batches'!$B$2:$O$1343,12,FALSE)</f>
        <v>-</v>
      </c>
      <c r="M3"/>
      <c r="N3" s="124"/>
      <c r="O3" s="124"/>
      <c r="P3" s="128"/>
      <c r="Q3" s="130"/>
    </row>
    <row r="4" spans="1:17" x14ac:dyDescent="0.25">
      <c r="A4" s="188">
        <v>44565</v>
      </c>
      <c r="B4" s="193" t="s">
        <v>2494</v>
      </c>
      <c r="C4" s="120" t="s">
        <v>504</v>
      </c>
      <c r="D4" s="120" t="s">
        <v>1320</v>
      </c>
      <c r="E4" s="193" t="s">
        <v>31</v>
      </c>
      <c r="F4" s="120" t="s">
        <v>2439</v>
      </c>
      <c r="G4" s="193" t="s">
        <v>7</v>
      </c>
      <c r="H4" s="193" t="s">
        <v>2870</v>
      </c>
      <c r="I4" s="193" t="s">
        <v>2482</v>
      </c>
      <c r="J4" s="110" t="s">
        <v>2910</v>
      </c>
      <c r="K4" s="130">
        <f>VLOOKUP(C4,'[1]Carrer Batches'!$B$2:$O$1343,11,FALSE)</f>
        <v>923082492373</v>
      </c>
      <c r="L4" s="130" t="str">
        <f>VLOOKUP(C4,'[1]Carrer Batches'!$B$2:$O$1343,12,FALSE)</f>
        <v>-</v>
      </c>
      <c r="M4"/>
      <c r="N4" s="124"/>
      <c r="O4" s="124"/>
      <c r="P4" s="128"/>
      <c r="Q4" s="130"/>
    </row>
    <row r="5" spans="1:17" x14ac:dyDescent="0.25">
      <c r="A5" s="188">
        <v>44565</v>
      </c>
      <c r="B5" s="193" t="s">
        <v>2494</v>
      </c>
      <c r="C5" s="120" t="s">
        <v>506</v>
      </c>
      <c r="D5" s="120" t="s">
        <v>1322</v>
      </c>
      <c r="E5" s="193" t="s">
        <v>31</v>
      </c>
      <c r="F5" s="120" t="s">
        <v>2439</v>
      </c>
      <c r="G5" s="193" t="s">
        <v>7</v>
      </c>
      <c r="H5" s="193" t="s">
        <v>2870</v>
      </c>
      <c r="I5" s="193" t="s">
        <v>2482</v>
      </c>
      <c r="J5" s="110" t="s">
        <v>2910</v>
      </c>
      <c r="K5" s="130">
        <f>VLOOKUP(C5,'[1]Carrer Batches'!$B$2:$O$1343,11,FALSE)</f>
        <v>923102463086</v>
      </c>
      <c r="L5" s="130" t="str">
        <f>VLOOKUP(C5,'[1]Carrer Batches'!$B$2:$O$1343,12,FALSE)</f>
        <v>-</v>
      </c>
      <c r="M5"/>
      <c r="N5" s="124"/>
      <c r="O5" s="124"/>
      <c r="P5" s="128"/>
      <c r="Q5" s="130"/>
    </row>
    <row r="6" spans="1:17" x14ac:dyDescent="0.25">
      <c r="A6" s="188">
        <v>44565</v>
      </c>
      <c r="B6" s="193" t="s">
        <v>2494</v>
      </c>
      <c r="C6" s="120" t="s">
        <v>877</v>
      </c>
      <c r="D6" s="120" t="s">
        <v>1676</v>
      </c>
      <c r="E6" s="193" t="s">
        <v>31</v>
      </c>
      <c r="F6" s="120" t="s">
        <v>2468</v>
      </c>
      <c r="G6" s="193" t="s">
        <v>7</v>
      </c>
      <c r="H6" s="193" t="s">
        <v>2871</v>
      </c>
      <c r="I6" s="193" t="s">
        <v>2491</v>
      </c>
      <c r="J6" s="110" t="s">
        <v>2912</v>
      </c>
      <c r="K6" s="130" t="e">
        <f>VLOOKUP(C6,'[1]Carrer Batches'!$B$2:$O$1343,11,FALSE)</f>
        <v>#N/A</v>
      </c>
      <c r="L6" s="130" t="e">
        <f>VLOOKUP(C6,'[1]Carrer Batches'!$B$2:$O$1343,12,FALSE)</f>
        <v>#N/A</v>
      </c>
      <c r="M6"/>
      <c r="N6" s="124"/>
      <c r="O6" s="124"/>
      <c r="P6" s="128"/>
      <c r="Q6" s="130"/>
    </row>
    <row r="7" spans="1:17" x14ac:dyDescent="0.25">
      <c r="A7" s="188">
        <v>44565</v>
      </c>
      <c r="B7" s="193" t="s">
        <v>2494</v>
      </c>
      <c r="C7" s="120" t="s">
        <v>2498</v>
      </c>
      <c r="D7" s="120" t="s">
        <v>1796</v>
      </c>
      <c r="E7" s="193" t="s">
        <v>31</v>
      </c>
      <c r="F7" s="120" t="s">
        <v>2468</v>
      </c>
      <c r="G7" s="193" t="s">
        <v>7</v>
      </c>
      <c r="H7" s="193" t="s">
        <v>2871</v>
      </c>
      <c r="I7" s="193" t="s">
        <v>2491</v>
      </c>
      <c r="J7" s="110" t="s">
        <v>2913</v>
      </c>
      <c r="K7" s="130" t="e">
        <f>VLOOKUP(C7,'[1]Carrer Batches'!$B$2:$O$1343,11,FALSE)</f>
        <v>#N/A</v>
      </c>
      <c r="L7" s="130" t="e">
        <f>VLOOKUP(C7,'[1]Carrer Batches'!$B$2:$O$1343,12,FALSE)</f>
        <v>#N/A</v>
      </c>
      <c r="M7"/>
      <c r="N7" s="124"/>
      <c r="O7" s="124"/>
      <c r="P7" s="128"/>
      <c r="Q7" s="130"/>
    </row>
    <row r="8" spans="1:17" x14ac:dyDescent="0.25">
      <c r="A8" s="188">
        <v>44565</v>
      </c>
      <c r="B8" s="193" t="s">
        <v>2494</v>
      </c>
      <c r="C8" s="120" t="s">
        <v>879</v>
      </c>
      <c r="D8" s="120" t="s">
        <v>1678</v>
      </c>
      <c r="E8" s="193" t="s">
        <v>31</v>
      </c>
      <c r="F8" s="120" t="s">
        <v>2468</v>
      </c>
      <c r="G8" s="193" t="s">
        <v>7</v>
      </c>
      <c r="H8" s="193" t="s">
        <v>2871</v>
      </c>
      <c r="I8" s="193" t="s">
        <v>2491</v>
      </c>
      <c r="J8" s="110" t="s">
        <v>2914</v>
      </c>
      <c r="K8" s="130" t="e">
        <f>VLOOKUP(C8,'[1]Carrer Batches'!$B$2:$O$1343,11,FALSE)</f>
        <v>#N/A</v>
      </c>
      <c r="L8" s="130" t="e">
        <f>VLOOKUP(C8,'[1]Carrer Batches'!$B$2:$O$1343,12,FALSE)</f>
        <v>#N/A</v>
      </c>
      <c r="M8"/>
      <c r="N8" s="124"/>
      <c r="O8" s="124"/>
      <c r="P8" s="128"/>
      <c r="Q8" s="130"/>
    </row>
    <row r="9" spans="1:17" x14ac:dyDescent="0.25">
      <c r="A9" s="188">
        <v>44564</v>
      </c>
      <c r="B9" s="210" t="s">
        <v>2494</v>
      </c>
      <c r="C9" s="211" t="s">
        <v>2498</v>
      </c>
      <c r="D9" s="211" t="s">
        <v>1796</v>
      </c>
      <c r="E9" s="210" t="s">
        <v>31</v>
      </c>
      <c r="F9" s="211" t="s">
        <v>2468</v>
      </c>
      <c r="G9" s="210" t="s">
        <v>7</v>
      </c>
      <c r="H9" s="210" t="s">
        <v>2871</v>
      </c>
      <c r="I9" s="210" t="s">
        <v>2491</v>
      </c>
      <c r="J9" s="110" t="s">
        <v>3176</v>
      </c>
      <c r="K9" s="130" t="e">
        <f>VLOOKUP(C9,'[1]Carrer Batches'!$B$2:$O$1343,11,FALSE)</f>
        <v>#N/A</v>
      </c>
      <c r="L9" s="130" t="e">
        <f>VLOOKUP(C9,'[1]Carrer Batches'!$B$2:$O$1343,12,FALSE)</f>
        <v>#N/A</v>
      </c>
      <c r="M9"/>
      <c r="N9" s="124"/>
      <c r="O9" s="124"/>
      <c r="P9" s="128"/>
      <c r="Q9" s="130"/>
    </row>
    <row r="10" spans="1:17" x14ac:dyDescent="0.25">
      <c r="A10" s="188">
        <v>44564</v>
      </c>
      <c r="B10" s="210" t="s">
        <v>2494</v>
      </c>
      <c r="C10" s="211" t="s">
        <v>877</v>
      </c>
      <c r="D10" s="211" t="s">
        <v>1676</v>
      </c>
      <c r="E10" s="210" t="s">
        <v>31</v>
      </c>
      <c r="F10" s="211" t="s">
        <v>2468</v>
      </c>
      <c r="G10" s="210" t="s">
        <v>7</v>
      </c>
      <c r="H10" s="210" t="s">
        <v>2871</v>
      </c>
      <c r="I10" s="210" t="s">
        <v>2491</v>
      </c>
      <c r="J10" s="110" t="s">
        <v>2912</v>
      </c>
      <c r="K10" s="130" t="e">
        <f>VLOOKUP(C10,'[1]Carrer Batches'!$B$2:$O$1343,11,FALSE)</f>
        <v>#N/A</v>
      </c>
      <c r="L10" s="130" t="e">
        <f>VLOOKUP(C10,'[1]Carrer Batches'!$B$2:$O$1343,12,FALSE)</f>
        <v>#N/A</v>
      </c>
      <c r="M10"/>
      <c r="N10" s="124"/>
      <c r="O10" s="124"/>
      <c r="P10" s="128"/>
      <c r="Q10" s="130"/>
    </row>
    <row r="11" spans="1:17" x14ac:dyDescent="0.25">
      <c r="A11" s="188">
        <v>44564</v>
      </c>
      <c r="B11" s="210" t="s">
        <v>2494</v>
      </c>
      <c r="C11" s="211" t="s">
        <v>879</v>
      </c>
      <c r="D11" s="211" t="s">
        <v>1678</v>
      </c>
      <c r="E11" s="210" t="s">
        <v>31</v>
      </c>
      <c r="F11" s="211" t="s">
        <v>2468</v>
      </c>
      <c r="G11" s="210" t="s">
        <v>7</v>
      </c>
      <c r="H11" s="210" t="s">
        <v>2871</v>
      </c>
      <c r="I11" s="210" t="s">
        <v>2491</v>
      </c>
      <c r="J11" s="110" t="s">
        <v>3177</v>
      </c>
      <c r="K11" s="130" t="e">
        <f>VLOOKUP(C11,'[1]Carrer Batches'!$B$2:$O$1343,11,FALSE)</f>
        <v>#N/A</v>
      </c>
      <c r="L11" s="130" t="e">
        <f>VLOOKUP(C11,'[1]Carrer Batches'!$B$2:$O$1343,12,FALSE)</f>
        <v>#N/A</v>
      </c>
      <c r="M11"/>
      <c r="N11" s="124"/>
      <c r="O11" s="124"/>
      <c r="P11" s="128"/>
      <c r="Q11" s="130"/>
    </row>
    <row r="12" spans="1:17" x14ac:dyDescent="0.25">
      <c r="A12" s="188">
        <v>44566</v>
      </c>
      <c r="B12" s="210" t="s">
        <v>2494</v>
      </c>
      <c r="C12" s="211" t="s">
        <v>877</v>
      </c>
      <c r="D12" s="211" t="s">
        <v>1676</v>
      </c>
      <c r="E12" s="210" t="s">
        <v>31</v>
      </c>
      <c r="F12" s="211" t="s">
        <v>2468</v>
      </c>
      <c r="G12" s="210" t="s">
        <v>7</v>
      </c>
      <c r="H12" s="210" t="s">
        <v>2871</v>
      </c>
      <c r="I12" s="210" t="s">
        <v>2491</v>
      </c>
      <c r="J12" s="110" t="s">
        <v>2930</v>
      </c>
      <c r="K12" s="130" t="e">
        <f>VLOOKUP(C12,'[1]Carrer Batches'!$B$2:$O$1343,11,FALSE)</f>
        <v>#N/A</v>
      </c>
      <c r="L12" s="130" t="e">
        <f>VLOOKUP(C12,'[1]Carrer Batches'!$B$2:$O$1343,12,FALSE)</f>
        <v>#N/A</v>
      </c>
      <c r="M12"/>
      <c r="N12" s="124"/>
      <c r="O12" s="124"/>
      <c r="P12" s="128"/>
      <c r="Q12" s="130"/>
    </row>
    <row r="13" spans="1:17" x14ac:dyDescent="0.25">
      <c r="A13" s="188">
        <v>44566</v>
      </c>
      <c r="B13" s="210" t="s">
        <v>2494</v>
      </c>
      <c r="C13" s="211" t="s">
        <v>879</v>
      </c>
      <c r="D13" s="211" t="s">
        <v>1678</v>
      </c>
      <c r="E13" s="210" t="s">
        <v>31</v>
      </c>
      <c r="F13" s="211" t="s">
        <v>2468</v>
      </c>
      <c r="G13" s="210" t="s">
        <v>7</v>
      </c>
      <c r="H13" s="210" t="s">
        <v>2871</v>
      </c>
      <c r="I13" s="210" t="s">
        <v>2491</v>
      </c>
      <c r="J13" s="110" t="s">
        <v>2929</v>
      </c>
      <c r="K13" s="130" t="e">
        <f>VLOOKUP(C13,'[1]Carrer Batches'!$B$2:$O$1343,11,FALSE)</f>
        <v>#N/A</v>
      </c>
      <c r="L13" s="130" t="e">
        <f>VLOOKUP(C13,'[1]Carrer Batches'!$B$2:$O$1343,12,FALSE)</f>
        <v>#N/A</v>
      </c>
      <c r="M13"/>
      <c r="N13" s="124"/>
      <c r="O13" s="124"/>
      <c r="P13" s="128"/>
      <c r="Q13" s="130"/>
    </row>
    <row r="14" spans="1:17" x14ac:dyDescent="0.25">
      <c r="A14" s="188">
        <v>44567</v>
      </c>
      <c r="B14" s="210" t="s">
        <v>2494</v>
      </c>
      <c r="C14" s="211" t="s">
        <v>528</v>
      </c>
      <c r="D14" s="211" t="s">
        <v>1343</v>
      </c>
      <c r="E14" s="210" t="s">
        <v>31</v>
      </c>
      <c r="F14" s="211" t="s">
        <v>2441</v>
      </c>
      <c r="G14" s="210" t="s">
        <v>7</v>
      </c>
      <c r="H14" s="210" t="s">
        <v>2870</v>
      </c>
      <c r="I14" s="210" t="s">
        <v>2483</v>
      </c>
      <c r="J14" s="110" t="s">
        <v>2928</v>
      </c>
      <c r="K14" s="130">
        <f>VLOOKUP(C14,'[1]Carrer Batches'!$B$2:$O$1343,11,FALSE)</f>
        <v>923170409055</v>
      </c>
      <c r="L14" s="130" t="str">
        <f>VLOOKUP(C14,'[1]Carrer Batches'!$B$2:$O$1343,12,FALSE)</f>
        <v>-</v>
      </c>
      <c r="M14"/>
      <c r="N14" s="124"/>
      <c r="O14" s="124"/>
      <c r="P14" s="128"/>
      <c r="Q14" s="130"/>
    </row>
    <row r="15" spans="1:17" x14ac:dyDescent="0.25">
      <c r="A15" s="188">
        <v>44567</v>
      </c>
      <c r="B15" s="210" t="s">
        <v>2494</v>
      </c>
      <c r="C15" s="211" t="s">
        <v>530</v>
      </c>
      <c r="D15" s="211" t="s">
        <v>1345</v>
      </c>
      <c r="E15" s="210" t="s">
        <v>31</v>
      </c>
      <c r="F15" s="211" t="s">
        <v>2441</v>
      </c>
      <c r="G15" s="210" t="s">
        <v>7</v>
      </c>
      <c r="H15" s="210" t="s">
        <v>2870</v>
      </c>
      <c r="I15" s="210" t="s">
        <v>2483</v>
      </c>
      <c r="J15" s="110" t="s">
        <v>2928</v>
      </c>
      <c r="K15" s="130" t="e">
        <f>VLOOKUP(C15,'[1]Carrer Batches'!$B$2:$O$1343,11,FALSE)</f>
        <v>#N/A</v>
      </c>
      <c r="L15" s="130" t="e">
        <f>VLOOKUP(C15,'[1]Carrer Batches'!$B$2:$O$1343,12,FALSE)</f>
        <v>#N/A</v>
      </c>
      <c r="M15"/>
      <c r="N15" s="124"/>
      <c r="O15" s="124"/>
      <c r="P15" s="128"/>
      <c r="Q15" s="130"/>
    </row>
    <row r="16" spans="1:17" x14ac:dyDescent="0.25">
      <c r="A16" s="188">
        <v>44197</v>
      </c>
      <c r="B16" s="3" t="s">
        <v>2920</v>
      </c>
      <c r="C16" s="143" t="s">
        <v>448</v>
      </c>
      <c r="D16" s="215" t="s">
        <v>1262</v>
      </c>
      <c r="E16" s="3" t="s">
        <v>30</v>
      </c>
      <c r="F16" s="121" t="s">
        <v>2459</v>
      </c>
      <c r="G16" s="3" t="s">
        <v>7</v>
      </c>
      <c r="H16" s="3" t="s">
        <v>13</v>
      </c>
      <c r="I16" s="143" t="s">
        <v>2480</v>
      </c>
      <c r="J16" s="216" t="s">
        <v>2933</v>
      </c>
      <c r="K16" s="130">
        <f>VLOOKUP(C16,'[1]Carrer Batches'!$B$2:$O$1343,11,FALSE)</f>
        <v>923330250902</v>
      </c>
      <c r="L16" s="130">
        <f>VLOOKUP(C16,'[1]Carrer Batches'!$B$2:$O$1343,12,FALSE)</f>
        <v>923152232053</v>
      </c>
      <c r="M16"/>
      <c r="N16" s="124"/>
      <c r="O16" s="124"/>
      <c r="P16" s="128"/>
      <c r="Q16" s="130"/>
    </row>
    <row r="17" spans="1:17" x14ac:dyDescent="0.25">
      <c r="A17" s="188">
        <v>44197</v>
      </c>
      <c r="B17" s="3" t="s">
        <v>2920</v>
      </c>
      <c r="C17" s="143" t="s">
        <v>738</v>
      </c>
      <c r="D17" s="215" t="s">
        <v>1546</v>
      </c>
      <c r="E17" s="3" t="s">
        <v>30</v>
      </c>
      <c r="F17" s="121" t="s">
        <v>2459</v>
      </c>
      <c r="G17" s="3" t="s">
        <v>7</v>
      </c>
      <c r="H17" s="3" t="s">
        <v>13</v>
      </c>
      <c r="I17" s="143" t="s">
        <v>2480</v>
      </c>
      <c r="J17" s="216" t="s">
        <v>2934</v>
      </c>
      <c r="K17" s="130">
        <f>VLOOKUP(C17,'[1]Carrer Batches'!$B$2:$O$1343,11,FALSE)</f>
        <v>923002826343</v>
      </c>
      <c r="L17" s="130">
        <f>VLOOKUP(C17,'[1]Carrer Batches'!$B$2:$O$1343,12,FALSE)</f>
        <v>0</v>
      </c>
      <c r="M17"/>
      <c r="N17" s="124"/>
      <c r="O17" s="124"/>
      <c r="P17" s="128"/>
      <c r="Q17" s="130"/>
    </row>
    <row r="18" spans="1:17" x14ac:dyDescent="0.25">
      <c r="A18" s="188">
        <v>44197</v>
      </c>
      <c r="B18" s="3" t="s">
        <v>2920</v>
      </c>
      <c r="C18" s="143" t="s">
        <v>739</v>
      </c>
      <c r="D18" s="215" t="s">
        <v>1547</v>
      </c>
      <c r="E18" s="3" t="s">
        <v>30</v>
      </c>
      <c r="F18" s="121" t="s">
        <v>2459</v>
      </c>
      <c r="G18" s="3" t="s">
        <v>7</v>
      </c>
      <c r="H18" s="3" t="s">
        <v>13</v>
      </c>
      <c r="I18" s="143" t="s">
        <v>2480</v>
      </c>
      <c r="J18" s="216" t="s">
        <v>2935</v>
      </c>
      <c r="K18" s="130">
        <f>VLOOKUP(C18,'[1]Carrer Batches'!$B$2:$O$1343,11,FALSE)</f>
        <v>923052379983</v>
      </c>
      <c r="L18" s="130">
        <f>VLOOKUP(C18,'[1]Carrer Batches'!$B$2:$O$1343,12,FALSE)</f>
        <v>0</v>
      </c>
      <c r="M18"/>
      <c r="N18" s="124"/>
      <c r="O18" s="124"/>
      <c r="P18" s="128"/>
      <c r="Q18" s="130"/>
    </row>
    <row r="19" spans="1:17" x14ac:dyDescent="0.25">
      <c r="A19" s="188">
        <v>44197</v>
      </c>
      <c r="B19" s="123" t="s">
        <v>2936</v>
      </c>
      <c r="C19" s="143" t="s">
        <v>741</v>
      </c>
      <c r="D19" s="215" t="s">
        <v>1549</v>
      </c>
      <c r="E19" s="3" t="s">
        <v>30</v>
      </c>
      <c r="F19" s="121" t="s">
        <v>2459</v>
      </c>
      <c r="G19" s="3" t="s">
        <v>7</v>
      </c>
      <c r="H19" s="3" t="s">
        <v>13</v>
      </c>
      <c r="I19" s="143" t="s">
        <v>2480</v>
      </c>
      <c r="J19" s="216" t="s">
        <v>2937</v>
      </c>
      <c r="K19" s="130">
        <f>VLOOKUP(C19,'[1]Carrer Batches'!$B$2:$O$1343,11,FALSE)</f>
        <v>923172028019</v>
      </c>
      <c r="L19" s="130">
        <f>VLOOKUP(C19,'[1]Carrer Batches'!$B$2:$O$1343,12,FALSE)</f>
        <v>0</v>
      </c>
      <c r="M19"/>
      <c r="N19" s="124"/>
      <c r="O19" s="124"/>
      <c r="P19" s="128"/>
      <c r="Q19" s="130"/>
    </row>
    <row r="20" spans="1:17" x14ac:dyDescent="0.25">
      <c r="A20" s="188">
        <v>44197</v>
      </c>
      <c r="B20" s="123" t="s">
        <v>2936</v>
      </c>
      <c r="C20" s="217" t="s">
        <v>2576</v>
      </c>
      <c r="D20" s="215" t="s">
        <v>2496</v>
      </c>
      <c r="E20" s="3" t="s">
        <v>24</v>
      </c>
      <c r="F20" s="121" t="s">
        <v>2495</v>
      </c>
      <c r="G20" s="3" t="s">
        <v>7</v>
      </c>
      <c r="H20" s="123" t="s">
        <v>13</v>
      </c>
      <c r="I20" s="143" t="s">
        <v>2491</v>
      </c>
      <c r="J20" s="121" t="s">
        <v>2938</v>
      </c>
      <c r="K20" s="130" t="e">
        <f>VLOOKUP(C20,'[1]Carrer Batches'!$B$2:$O$1343,11,FALSE)</f>
        <v>#N/A</v>
      </c>
      <c r="L20" s="130" t="e">
        <f>VLOOKUP(C20,'[1]Carrer Batches'!$B$2:$O$1343,12,FALSE)</f>
        <v>#N/A</v>
      </c>
      <c r="M20"/>
      <c r="N20" s="124"/>
      <c r="O20" s="124"/>
      <c r="P20" s="128"/>
      <c r="Q20" s="130"/>
    </row>
    <row r="21" spans="1:17" x14ac:dyDescent="0.25">
      <c r="A21" s="188">
        <v>44197</v>
      </c>
      <c r="B21" s="123" t="s">
        <v>2936</v>
      </c>
      <c r="C21" s="217" t="s">
        <v>2577</v>
      </c>
      <c r="D21" s="215" t="s">
        <v>2523</v>
      </c>
      <c r="E21" s="3" t="s">
        <v>24</v>
      </c>
      <c r="F21" s="121" t="s">
        <v>2495</v>
      </c>
      <c r="G21" s="3" t="s">
        <v>7</v>
      </c>
      <c r="H21" s="123" t="s">
        <v>13</v>
      </c>
      <c r="I21" s="143" t="s">
        <v>2491</v>
      </c>
      <c r="J21" s="216" t="s">
        <v>2939</v>
      </c>
      <c r="K21" s="130" t="e">
        <f>VLOOKUP(C21,'[1]Carrer Batches'!$B$2:$O$1343,11,FALSE)</f>
        <v>#N/A</v>
      </c>
      <c r="L21" s="130" t="e">
        <f>VLOOKUP(C21,'[1]Carrer Batches'!$B$2:$O$1343,12,FALSE)</f>
        <v>#N/A</v>
      </c>
      <c r="M21"/>
      <c r="N21" s="124"/>
      <c r="O21" s="124"/>
      <c r="P21" s="128"/>
      <c r="Q21" s="130"/>
    </row>
    <row r="22" spans="1:17" x14ac:dyDescent="0.25">
      <c r="A22" s="188">
        <v>44199</v>
      </c>
      <c r="B22" s="123" t="s">
        <v>2936</v>
      </c>
      <c r="C22" s="143" t="s">
        <v>436</v>
      </c>
      <c r="D22" s="215" t="s">
        <v>1250</v>
      </c>
      <c r="E22" s="3" t="s">
        <v>33</v>
      </c>
      <c r="F22" s="121" t="s">
        <v>2435</v>
      </c>
      <c r="G22" s="3" t="s">
        <v>6</v>
      </c>
      <c r="H22" s="3" t="s">
        <v>11</v>
      </c>
      <c r="I22" s="143" t="s">
        <v>118</v>
      </c>
      <c r="J22" s="216" t="s">
        <v>2940</v>
      </c>
      <c r="K22" s="130">
        <f>VLOOKUP(C22,'[1]Carrer Batches'!$B$2:$O$1343,11,FALSE)</f>
        <v>923332345203</v>
      </c>
      <c r="L22" s="130">
        <f>VLOOKUP(C22,'[1]Carrer Batches'!$B$2:$O$1343,12,FALSE)</f>
        <v>923362299196</v>
      </c>
      <c r="M22"/>
      <c r="N22" s="124"/>
      <c r="O22" s="124"/>
      <c r="P22" s="128"/>
      <c r="Q22" s="130"/>
    </row>
    <row r="23" spans="1:17" x14ac:dyDescent="0.25">
      <c r="A23" s="188">
        <v>44199</v>
      </c>
      <c r="B23" s="123" t="s">
        <v>2936</v>
      </c>
      <c r="C23" s="143" t="s">
        <v>441</v>
      </c>
      <c r="D23" s="215" t="s">
        <v>1255</v>
      </c>
      <c r="E23" s="3" t="s">
        <v>33</v>
      </c>
      <c r="F23" s="121" t="s">
        <v>2435</v>
      </c>
      <c r="G23" s="3" t="s">
        <v>6</v>
      </c>
      <c r="H23" s="3" t="s">
        <v>11</v>
      </c>
      <c r="I23" s="143" t="s">
        <v>118</v>
      </c>
      <c r="J23" s="121" t="s">
        <v>2937</v>
      </c>
      <c r="K23" s="130">
        <f>VLOOKUP(C23,'[1]Carrer Batches'!$B$2:$O$1343,11,FALSE)</f>
        <v>923351275938</v>
      </c>
      <c r="L23" s="130">
        <f>VLOOKUP(C23,'[1]Carrer Batches'!$B$2:$O$1343,12,FALSE)</f>
        <v>923343814010</v>
      </c>
      <c r="M23"/>
      <c r="N23" s="124"/>
      <c r="O23" s="124"/>
      <c r="P23" s="128"/>
      <c r="Q23" s="130"/>
    </row>
    <row r="24" spans="1:17" x14ac:dyDescent="0.25">
      <c r="A24" s="188">
        <v>44199</v>
      </c>
      <c r="B24" s="123" t="s">
        <v>2936</v>
      </c>
      <c r="C24" s="143" t="s">
        <v>2652</v>
      </c>
      <c r="D24" s="215" t="s">
        <v>2653</v>
      </c>
      <c r="E24" s="3" t="s">
        <v>31</v>
      </c>
      <c r="F24" s="121" t="s">
        <v>2673</v>
      </c>
      <c r="G24" s="3" t="s">
        <v>6</v>
      </c>
      <c r="H24" s="3" t="s">
        <v>11</v>
      </c>
      <c r="I24" s="143" t="s">
        <v>112</v>
      </c>
      <c r="J24" s="216" t="s">
        <v>2941</v>
      </c>
      <c r="K24" s="130" t="e">
        <f>VLOOKUP(C24,'[1]Carrer Batches'!$B$2:$O$1343,11,FALSE)</f>
        <v>#N/A</v>
      </c>
      <c r="L24" s="130" t="e">
        <f>VLOOKUP(C24,'[1]Carrer Batches'!$B$2:$O$1343,12,FALSE)</f>
        <v>#N/A</v>
      </c>
      <c r="M24"/>
      <c r="N24" s="124"/>
      <c r="O24" s="124"/>
      <c r="P24" s="128"/>
      <c r="Q24" s="130"/>
    </row>
    <row r="25" spans="1:17" x14ac:dyDescent="0.25">
      <c r="A25" s="188">
        <v>44199</v>
      </c>
      <c r="B25" s="123" t="s">
        <v>2936</v>
      </c>
      <c r="C25" s="143" t="s">
        <v>2654</v>
      </c>
      <c r="D25" s="215" t="s">
        <v>2655</v>
      </c>
      <c r="E25" s="3" t="s">
        <v>31</v>
      </c>
      <c r="F25" s="121" t="s">
        <v>2673</v>
      </c>
      <c r="G25" s="3" t="s">
        <v>6</v>
      </c>
      <c r="H25" s="3" t="s">
        <v>11</v>
      </c>
      <c r="I25" s="143" t="s">
        <v>112</v>
      </c>
      <c r="J25" s="216" t="s">
        <v>2942</v>
      </c>
      <c r="K25" s="130" t="e">
        <f>VLOOKUP(C25,'[1]Carrer Batches'!$B$2:$O$1343,11,FALSE)</f>
        <v>#N/A</v>
      </c>
      <c r="L25" s="130" t="e">
        <f>VLOOKUP(C25,'[1]Carrer Batches'!$B$2:$O$1343,12,FALSE)</f>
        <v>#N/A</v>
      </c>
      <c r="M25"/>
      <c r="N25" s="124"/>
      <c r="O25" s="124"/>
      <c r="P25" s="128"/>
      <c r="Q25" s="130"/>
    </row>
    <row r="26" spans="1:17" x14ac:dyDescent="0.25">
      <c r="A26" s="188">
        <v>44199</v>
      </c>
      <c r="B26" s="3" t="s">
        <v>2936</v>
      </c>
      <c r="C26" s="143" t="s">
        <v>2671</v>
      </c>
      <c r="D26" s="215" t="s">
        <v>2672</v>
      </c>
      <c r="E26" s="3" t="s">
        <v>31</v>
      </c>
      <c r="F26" s="121" t="s">
        <v>2673</v>
      </c>
      <c r="G26" s="3" t="s">
        <v>6</v>
      </c>
      <c r="H26" s="3" t="s">
        <v>11</v>
      </c>
      <c r="I26" s="143" t="s">
        <v>112</v>
      </c>
      <c r="J26" s="121" t="s">
        <v>2943</v>
      </c>
      <c r="K26" s="130" t="e">
        <f>VLOOKUP(C26,'[1]Carrer Batches'!$B$2:$O$1343,11,FALSE)</f>
        <v>#N/A</v>
      </c>
      <c r="L26" s="130" t="e">
        <f>VLOOKUP(C26,'[1]Carrer Batches'!$B$2:$O$1343,12,FALSE)</f>
        <v>#N/A</v>
      </c>
      <c r="M26"/>
      <c r="N26" s="124"/>
      <c r="O26" s="124"/>
      <c r="P26" s="128"/>
      <c r="Q26" s="130"/>
    </row>
    <row r="27" spans="1:17" x14ac:dyDescent="0.25">
      <c r="A27" s="188">
        <v>44200</v>
      </c>
      <c r="B27" s="123" t="s">
        <v>2936</v>
      </c>
      <c r="C27" s="143" t="s">
        <v>646</v>
      </c>
      <c r="D27" s="215" t="s">
        <v>1458</v>
      </c>
      <c r="E27" s="3" t="s">
        <v>31</v>
      </c>
      <c r="F27" s="121" t="s">
        <v>2673</v>
      </c>
      <c r="G27" s="3" t="s">
        <v>6</v>
      </c>
      <c r="H27" s="3" t="s">
        <v>11</v>
      </c>
      <c r="I27" s="143" t="s">
        <v>112</v>
      </c>
      <c r="J27" s="216" t="s">
        <v>2944</v>
      </c>
      <c r="K27" s="130">
        <f>VLOOKUP(C27,'[1]Carrer Batches'!$B$2:$O$1343,11,FALSE)</f>
        <v>923189006948</v>
      </c>
      <c r="L27" s="130" t="str">
        <f>VLOOKUP(C27,'[1]Carrer Batches'!$B$2:$O$1343,12,FALSE)</f>
        <v>-</v>
      </c>
      <c r="P27" s="128"/>
      <c r="Q27" s="138"/>
    </row>
    <row r="28" spans="1:17" x14ac:dyDescent="0.25">
      <c r="A28" s="188">
        <v>44200</v>
      </c>
      <c r="B28" s="123" t="s">
        <v>2936</v>
      </c>
      <c r="C28" s="143" t="s">
        <v>863</v>
      </c>
      <c r="D28" s="215" t="s">
        <v>1663</v>
      </c>
      <c r="E28" s="3" t="s">
        <v>31</v>
      </c>
      <c r="F28" s="121" t="s">
        <v>2467</v>
      </c>
      <c r="G28" s="3" t="s">
        <v>7</v>
      </c>
      <c r="H28" s="3" t="s">
        <v>13</v>
      </c>
      <c r="I28" s="143" t="s">
        <v>2484</v>
      </c>
      <c r="J28" s="216" t="s">
        <v>2937</v>
      </c>
      <c r="K28" s="130" t="e">
        <f>VLOOKUP(C28,'[1]Carrer Batches'!$B$2:$O$1343,11,FALSE)</f>
        <v>#N/A</v>
      </c>
      <c r="L28" s="130" t="e">
        <f>VLOOKUP(C28,'[1]Carrer Batches'!$B$2:$O$1343,12,FALSE)</f>
        <v>#N/A</v>
      </c>
      <c r="P28" s="128"/>
      <c r="Q28" s="138"/>
    </row>
    <row r="29" spans="1:17" x14ac:dyDescent="0.25">
      <c r="A29" s="188">
        <v>44200</v>
      </c>
      <c r="B29" s="123" t="s">
        <v>2936</v>
      </c>
      <c r="C29" s="143" t="s">
        <v>858</v>
      </c>
      <c r="D29" s="215" t="s">
        <v>1658</v>
      </c>
      <c r="E29" s="3" t="s">
        <v>31</v>
      </c>
      <c r="F29" s="121" t="s">
        <v>2467</v>
      </c>
      <c r="G29" s="3" t="s">
        <v>7</v>
      </c>
      <c r="H29" s="3" t="s">
        <v>13</v>
      </c>
      <c r="I29" s="143" t="s">
        <v>2484</v>
      </c>
      <c r="J29" s="216" t="s">
        <v>2943</v>
      </c>
      <c r="K29" s="130" t="e">
        <f>VLOOKUP(C29,'[1]Carrer Batches'!$B$2:$O$1343,11,FALSE)</f>
        <v>#N/A</v>
      </c>
      <c r="L29" s="130" t="e">
        <f>VLOOKUP(C29,'[1]Carrer Batches'!$B$2:$O$1343,12,FALSE)</f>
        <v>#N/A</v>
      </c>
      <c r="P29" s="128"/>
      <c r="Q29" s="138"/>
    </row>
    <row r="30" spans="1:17" x14ac:dyDescent="0.25">
      <c r="A30" s="188">
        <v>44200</v>
      </c>
      <c r="B30" s="123" t="s">
        <v>2936</v>
      </c>
      <c r="C30" s="143" t="s">
        <v>730</v>
      </c>
      <c r="D30" s="215" t="s">
        <v>1538</v>
      </c>
      <c r="E30" s="3" t="s">
        <v>33</v>
      </c>
      <c r="F30" s="121" t="s">
        <v>2457</v>
      </c>
      <c r="G30" s="3" t="s">
        <v>7</v>
      </c>
      <c r="H30" s="3" t="s">
        <v>13</v>
      </c>
      <c r="I30" s="143" t="s">
        <v>116</v>
      </c>
      <c r="J30" s="216" t="s">
        <v>2943</v>
      </c>
      <c r="K30" s="130">
        <f>VLOOKUP(C30,'[1]Carrer Batches'!$B$2:$O$1343,11,FALSE)</f>
        <v>923161061313</v>
      </c>
      <c r="L30" s="130">
        <f>VLOOKUP(C30,'[1]Carrer Batches'!$B$2:$O$1343,12,FALSE)</f>
        <v>923158143193</v>
      </c>
      <c r="P30" s="128"/>
      <c r="Q30" s="138"/>
    </row>
    <row r="31" spans="1:17" x14ac:dyDescent="0.25">
      <c r="A31" s="188">
        <v>44200</v>
      </c>
      <c r="B31" s="123" t="s">
        <v>2936</v>
      </c>
      <c r="C31" s="143" t="s">
        <v>731</v>
      </c>
      <c r="D31" s="215" t="s">
        <v>1539</v>
      </c>
      <c r="E31" s="3" t="s">
        <v>33</v>
      </c>
      <c r="F31" s="121" t="s">
        <v>2457</v>
      </c>
      <c r="G31" s="3" t="s">
        <v>7</v>
      </c>
      <c r="H31" s="3" t="s">
        <v>13</v>
      </c>
      <c r="I31" s="143" t="s">
        <v>116</v>
      </c>
      <c r="J31" s="216" t="s">
        <v>2937</v>
      </c>
      <c r="K31" s="130">
        <f>VLOOKUP(C31,'[1]Carrer Batches'!$B$2:$O$1343,11,FALSE)</f>
        <v>923172106556</v>
      </c>
      <c r="L31" s="130" t="str">
        <f>VLOOKUP(C31,'[1]Carrer Batches'!$B$2:$O$1343,12,FALSE)</f>
        <v>021-34491659</v>
      </c>
      <c r="P31" s="128"/>
      <c r="Q31" s="138"/>
    </row>
    <row r="32" spans="1:17" x14ac:dyDescent="0.25">
      <c r="A32" s="188">
        <v>44200</v>
      </c>
      <c r="B32" s="123" t="s">
        <v>2936</v>
      </c>
      <c r="C32" s="143" t="s">
        <v>758</v>
      </c>
      <c r="D32" s="215" t="s">
        <v>1354</v>
      </c>
      <c r="E32" s="218" t="s">
        <v>30</v>
      </c>
      <c r="F32" s="121" t="s">
        <v>2461</v>
      </c>
      <c r="G32" s="3" t="s">
        <v>7</v>
      </c>
      <c r="H32" s="3" t="s">
        <v>13</v>
      </c>
      <c r="I32" s="143" t="s">
        <v>2485</v>
      </c>
      <c r="J32" s="216"/>
      <c r="K32" s="130">
        <f>VLOOKUP(C32,'[1]Carrer Batches'!$B$2:$O$1343,11,FALSE)</f>
        <v>923013253866</v>
      </c>
      <c r="L32" s="130" t="str">
        <f>VLOOKUP(C32,'[1]Carrer Batches'!$B$2:$O$1343,12,FALSE)</f>
        <v>-</v>
      </c>
      <c r="P32" s="128"/>
      <c r="Q32" s="138"/>
    </row>
    <row r="33" spans="1:17" x14ac:dyDescent="0.25">
      <c r="A33" s="188">
        <v>44200</v>
      </c>
      <c r="B33" s="123" t="s">
        <v>2936</v>
      </c>
      <c r="C33" s="143" t="s">
        <v>944</v>
      </c>
      <c r="D33" s="215" t="s">
        <v>1745</v>
      </c>
      <c r="E33" s="3" t="s">
        <v>132</v>
      </c>
      <c r="F33" s="121" t="s">
        <v>2472</v>
      </c>
      <c r="G33" s="3" t="s">
        <v>6</v>
      </c>
      <c r="H33" s="3" t="s">
        <v>13</v>
      </c>
      <c r="I33" s="143" t="s">
        <v>2492</v>
      </c>
      <c r="J33" s="216" t="s">
        <v>2945</v>
      </c>
      <c r="K33" s="130" t="e">
        <f>VLOOKUP(C33,'[1]Carrer Batches'!$B$2:$O$1343,11,FALSE)</f>
        <v>#N/A</v>
      </c>
      <c r="L33" s="130" t="e">
        <f>VLOOKUP(C33,'[1]Carrer Batches'!$B$2:$O$1343,12,FALSE)</f>
        <v>#N/A</v>
      </c>
      <c r="P33" s="128"/>
      <c r="Q33" s="138"/>
    </row>
    <row r="34" spans="1:17" x14ac:dyDescent="0.25">
      <c r="A34" s="188">
        <v>44200</v>
      </c>
      <c r="B34" s="123" t="s">
        <v>2936</v>
      </c>
      <c r="C34" s="219" t="s">
        <v>2783</v>
      </c>
      <c r="D34" s="219" t="s">
        <v>2708</v>
      </c>
      <c r="E34" s="3" t="s">
        <v>31</v>
      </c>
      <c r="F34" s="205" t="s">
        <v>2705</v>
      </c>
      <c r="G34" s="3" t="s">
        <v>6</v>
      </c>
      <c r="H34" s="3" t="s">
        <v>13</v>
      </c>
      <c r="I34" s="205" t="s">
        <v>2491</v>
      </c>
      <c r="J34" s="216" t="s">
        <v>2937</v>
      </c>
      <c r="K34" s="130" t="e">
        <f>VLOOKUP(C34,'[1]Carrer Batches'!$B$2:$O$1343,11,FALSE)</f>
        <v>#N/A</v>
      </c>
      <c r="L34" s="130" t="e">
        <f>VLOOKUP(C34,'[1]Carrer Batches'!$B$2:$O$1343,12,FALSE)</f>
        <v>#N/A</v>
      </c>
      <c r="P34" s="128"/>
      <c r="Q34" s="138"/>
    </row>
    <row r="35" spans="1:17" x14ac:dyDescent="0.25">
      <c r="A35" s="188">
        <v>44203</v>
      </c>
      <c r="B35" s="123" t="s">
        <v>2936</v>
      </c>
      <c r="C35" s="120" t="s">
        <v>469</v>
      </c>
      <c r="D35" s="120" t="s">
        <v>1281</v>
      </c>
      <c r="E35" s="193" t="s">
        <v>30</v>
      </c>
      <c r="F35" s="120" t="s">
        <v>2437</v>
      </c>
      <c r="G35" s="193" t="s">
        <v>6</v>
      </c>
      <c r="H35" s="193" t="s">
        <v>2870</v>
      </c>
      <c r="I35" s="193" t="s">
        <v>2497</v>
      </c>
      <c r="J35" s="216" t="s">
        <v>2937</v>
      </c>
      <c r="K35" s="130">
        <f>VLOOKUP(C35,'[1]Carrer Batches'!$B$2:$O$1343,11,FALSE)</f>
        <v>923096490620</v>
      </c>
      <c r="L35" s="130">
        <f>VLOOKUP(C35,'[1]Carrer Batches'!$B$2:$O$1343,12,FALSE)</f>
        <v>0</v>
      </c>
      <c r="P35" s="128"/>
      <c r="Q35" s="138"/>
    </row>
    <row r="36" spans="1:17" x14ac:dyDescent="0.25">
      <c r="A36" s="188">
        <v>44203</v>
      </c>
      <c r="B36" s="123" t="s">
        <v>2936</v>
      </c>
      <c r="C36" s="120" t="s">
        <v>471</v>
      </c>
      <c r="D36" s="120" t="s">
        <v>1283</v>
      </c>
      <c r="E36" s="193" t="s">
        <v>30</v>
      </c>
      <c r="F36" s="120" t="s">
        <v>2437</v>
      </c>
      <c r="G36" s="193" t="s">
        <v>6</v>
      </c>
      <c r="H36" s="193" t="s">
        <v>2870</v>
      </c>
      <c r="I36" s="193" t="s">
        <v>2497</v>
      </c>
      <c r="J36" s="216"/>
      <c r="K36" s="130">
        <f>VLOOKUP(C36,'[1]Carrer Batches'!$B$2:$O$1343,11,FALSE)</f>
        <v>923338775004</v>
      </c>
      <c r="L36" s="130">
        <f>VLOOKUP(C36,'[1]Carrer Batches'!$B$2:$O$1343,12,FALSE)</f>
        <v>923012210790</v>
      </c>
      <c r="P36" s="128"/>
      <c r="Q36" s="138"/>
    </row>
    <row r="37" spans="1:17" x14ac:dyDescent="0.25">
      <c r="A37" s="188">
        <v>44203</v>
      </c>
      <c r="B37" s="123" t="s">
        <v>2936</v>
      </c>
      <c r="C37" s="120" t="s">
        <v>472</v>
      </c>
      <c r="D37" s="120" t="s">
        <v>1284</v>
      </c>
      <c r="E37" s="193" t="s">
        <v>30</v>
      </c>
      <c r="F37" s="120" t="s">
        <v>2437</v>
      </c>
      <c r="G37" s="193" t="s">
        <v>6</v>
      </c>
      <c r="H37" s="193" t="s">
        <v>2870</v>
      </c>
      <c r="I37" s="193" t="s">
        <v>2497</v>
      </c>
      <c r="J37" s="216" t="s">
        <v>2945</v>
      </c>
      <c r="K37" s="130">
        <f>VLOOKUP(C37,'[1]Carrer Batches'!$B$2:$O$1343,11,FALSE)</f>
        <v>923333471999</v>
      </c>
      <c r="L37" s="130">
        <f>VLOOKUP(C37,'[1]Carrer Batches'!$B$2:$O$1343,12,FALSE)</f>
        <v>923218240699</v>
      </c>
      <c r="P37" s="128"/>
      <c r="Q37" s="138"/>
    </row>
    <row r="38" spans="1:17" x14ac:dyDescent="0.25">
      <c r="A38" s="188">
        <v>44203</v>
      </c>
      <c r="B38" s="123" t="s">
        <v>2936</v>
      </c>
      <c r="C38" s="120" t="s">
        <v>473</v>
      </c>
      <c r="D38" s="120" t="s">
        <v>1285</v>
      </c>
      <c r="E38" s="193" t="s">
        <v>30</v>
      </c>
      <c r="F38" s="120" t="s">
        <v>2437</v>
      </c>
      <c r="G38" s="193" t="s">
        <v>6</v>
      </c>
      <c r="H38" s="193" t="s">
        <v>2870</v>
      </c>
      <c r="I38" s="193" t="s">
        <v>2497</v>
      </c>
      <c r="J38" s="216"/>
      <c r="K38" s="130">
        <f>VLOOKUP(C38,'[1]Carrer Batches'!$B$2:$O$1343,11,FALSE)</f>
        <v>923182306373</v>
      </c>
      <c r="L38" s="130">
        <f>VLOOKUP(C38,'[1]Carrer Batches'!$B$2:$O$1343,12,FALSE)</f>
        <v>0</v>
      </c>
      <c r="P38" s="128"/>
      <c r="Q38" s="138"/>
    </row>
    <row r="39" spans="1:17" x14ac:dyDescent="0.25">
      <c r="A39" s="188">
        <v>44203</v>
      </c>
      <c r="B39" s="123" t="s">
        <v>2936</v>
      </c>
      <c r="C39" s="120" t="s">
        <v>474</v>
      </c>
      <c r="D39" s="120" t="s">
        <v>1286</v>
      </c>
      <c r="E39" s="193" t="s">
        <v>30</v>
      </c>
      <c r="F39" s="120" t="s">
        <v>2437</v>
      </c>
      <c r="G39" s="193" t="s">
        <v>6</v>
      </c>
      <c r="H39" s="193" t="s">
        <v>2870</v>
      </c>
      <c r="I39" s="193" t="s">
        <v>2497</v>
      </c>
      <c r="J39" s="216" t="s">
        <v>2946</v>
      </c>
      <c r="K39" s="130">
        <f>VLOOKUP(C39,'[1]Carrer Batches'!$B$2:$O$1343,11,FALSE)</f>
        <v>923122824906</v>
      </c>
      <c r="L39" s="130">
        <f>VLOOKUP(C39,'[1]Carrer Batches'!$B$2:$O$1343,12,FALSE)</f>
        <v>0</v>
      </c>
      <c r="P39" s="128"/>
      <c r="Q39" s="138"/>
    </row>
    <row r="40" spans="1:17" x14ac:dyDescent="0.25">
      <c r="A40" s="188">
        <v>44203</v>
      </c>
      <c r="B40" s="123" t="s">
        <v>2936</v>
      </c>
      <c r="C40" s="120" t="s">
        <v>476</v>
      </c>
      <c r="D40" s="120" t="s">
        <v>1288</v>
      </c>
      <c r="E40" s="193" t="s">
        <v>30</v>
      </c>
      <c r="F40" s="120" t="s">
        <v>2437</v>
      </c>
      <c r="G40" s="193" t="s">
        <v>6</v>
      </c>
      <c r="H40" s="193" t="s">
        <v>2870</v>
      </c>
      <c r="I40" s="193" t="s">
        <v>2497</v>
      </c>
      <c r="J40" s="216" t="s">
        <v>2947</v>
      </c>
      <c r="K40" s="130">
        <f>VLOOKUP(C40,'[1]Carrer Batches'!$B$2:$O$1343,11,FALSE)</f>
        <v>923082488714</v>
      </c>
      <c r="L40" s="130">
        <f>VLOOKUP(C40,'[1]Carrer Batches'!$B$2:$O$1343,12,FALSE)</f>
        <v>0</v>
      </c>
      <c r="P40" s="128"/>
      <c r="Q40" s="138"/>
    </row>
    <row r="41" spans="1:17" x14ac:dyDescent="0.25">
      <c r="A41" s="188">
        <v>44203</v>
      </c>
      <c r="B41" s="123" t="s">
        <v>2936</v>
      </c>
      <c r="C41" s="120" t="s">
        <v>2189</v>
      </c>
      <c r="D41" s="120" t="s">
        <v>2190</v>
      </c>
      <c r="E41" s="193" t="s">
        <v>31</v>
      </c>
      <c r="F41" s="198" t="s">
        <v>2438</v>
      </c>
      <c r="G41" s="193" t="s">
        <v>6</v>
      </c>
      <c r="H41" s="193" t="s">
        <v>2870</v>
      </c>
      <c r="I41" s="193" t="s">
        <v>2488</v>
      </c>
      <c r="J41" s="216" t="s">
        <v>2948</v>
      </c>
      <c r="K41" s="130">
        <f>VLOOKUP(C41,'[1]Carrer Batches'!$B$2:$O$1343,11,FALSE)</f>
        <v>923482042748</v>
      </c>
      <c r="L41" s="130">
        <f>VLOOKUP(C41,'[1]Carrer Batches'!$B$2:$O$1343,12,FALSE)</f>
        <v>92322243636</v>
      </c>
      <c r="P41" s="128"/>
    </row>
    <row r="42" spans="1:17" x14ac:dyDescent="0.25">
      <c r="A42" s="188">
        <v>44203</v>
      </c>
      <c r="B42" s="123" t="s">
        <v>2936</v>
      </c>
      <c r="C42" s="120" t="s">
        <v>480</v>
      </c>
      <c r="D42" s="120" t="s">
        <v>1293</v>
      </c>
      <c r="E42" s="193" t="s">
        <v>30</v>
      </c>
      <c r="F42" s="120" t="s">
        <v>2437</v>
      </c>
      <c r="G42" s="193" t="s">
        <v>6</v>
      </c>
      <c r="H42" s="193" t="s">
        <v>2870</v>
      </c>
      <c r="I42" s="193" t="s">
        <v>2497</v>
      </c>
      <c r="J42" s="216" t="s">
        <v>2949</v>
      </c>
      <c r="K42" s="130">
        <f>VLOOKUP(C42,'[1]Carrer Batches'!$B$2:$O$1343,11,FALSE)</f>
        <v>923131230256</v>
      </c>
      <c r="L42" s="130">
        <f>VLOOKUP(C42,'[1]Carrer Batches'!$B$2:$O$1343,12,FALSE)</f>
        <v>923151221305</v>
      </c>
      <c r="P42" s="128"/>
    </row>
    <row r="43" spans="1:17" x14ac:dyDescent="0.25">
      <c r="A43" s="188">
        <v>44203</v>
      </c>
      <c r="B43" s="123" t="s">
        <v>2936</v>
      </c>
      <c r="C43" s="120" t="s">
        <v>481</v>
      </c>
      <c r="D43" s="120" t="s">
        <v>1294</v>
      </c>
      <c r="E43" s="193" t="s">
        <v>30</v>
      </c>
      <c r="F43" s="120" t="s">
        <v>2437</v>
      </c>
      <c r="G43" s="193" t="s">
        <v>6</v>
      </c>
      <c r="H43" s="193" t="s">
        <v>2870</v>
      </c>
      <c r="I43" s="193" t="s">
        <v>2497</v>
      </c>
      <c r="J43" s="216" t="s">
        <v>2950</v>
      </c>
      <c r="K43" s="130">
        <f>VLOOKUP(C43,'[1]Carrer Batches'!$B$2:$O$1343,11,FALSE)</f>
        <v>923101096082</v>
      </c>
      <c r="L43" s="130">
        <f>VLOOKUP(C43,'[1]Carrer Batches'!$B$2:$O$1343,12,FALSE)</f>
        <v>0</v>
      </c>
      <c r="P43" s="128"/>
    </row>
    <row r="44" spans="1:17" x14ac:dyDescent="0.25">
      <c r="A44" s="188">
        <v>44203</v>
      </c>
      <c r="B44" s="123" t="s">
        <v>2936</v>
      </c>
      <c r="C44" s="121" t="s">
        <v>2652</v>
      </c>
      <c r="D44" s="121" t="s">
        <v>2653</v>
      </c>
      <c r="E44" s="3" t="s">
        <v>31</v>
      </c>
      <c r="F44" s="3" t="s">
        <v>2673</v>
      </c>
      <c r="G44" s="3" t="s">
        <v>6</v>
      </c>
      <c r="H44" s="3" t="s">
        <v>2870</v>
      </c>
      <c r="I44" s="3" t="s">
        <v>112</v>
      </c>
      <c r="J44" s="216" t="s">
        <v>2951</v>
      </c>
      <c r="K44" s="130" t="e">
        <f>VLOOKUP(C44,'[1]Carrer Batches'!$B$2:$O$1343,11,FALSE)</f>
        <v>#N/A</v>
      </c>
      <c r="L44" s="130" t="e">
        <f>VLOOKUP(C44,'[1]Carrer Batches'!$B$2:$O$1343,12,FALSE)</f>
        <v>#N/A</v>
      </c>
      <c r="P44" s="128"/>
    </row>
    <row r="45" spans="1:17" x14ac:dyDescent="0.25">
      <c r="A45" s="188">
        <v>44203</v>
      </c>
      <c r="B45" s="123" t="s">
        <v>2936</v>
      </c>
      <c r="C45" s="211" t="s">
        <v>2654</v>
      </c>
      <c r="D45" s="211" t="s">
        <v>2655</v>
      </c>
      <c r="E45" s="210" t="s">
        <v>31</v>
      </c>
      <c r="F45" s="211" t="s">
        <v>2673</v>
      </c>
      <c r="G45" s="210" t="s">
        <v>6</v>
      </c>
      <c r="H45" s="210" t="s">
        <v>2870</v>
      </c>
      <c r="I45" s="210" t="s">
        <v>112</v>
      </c>
      <c r="J45" s="216" t="s">
        <v>2952</v>
      </c>
      <c r="K45" s="130" t="e">
        <f>VLOOKUP(C45,'[1]Carrer Batches'!$B$2:$O$1343,11,FALSE)</f>
        <v>#N/A</v>
      </c>
      <c r="L45" s="130" t="e">
        <f>VLOOKUP(C45,'[1]Carrer Batches'!$B$2:$O$1343,12,FALSE)</f>
        <v>#N/A</v>
      </c>
      <c r="P45" s="128"/>
    </row>
    <row r="46" spans="1:17" x14ac:dyDescent="0.25">
      <c r="A46" s="188">
        <v>44203</v>
      </c>
      <c r="B46" s="123" t="s">
        <v>2936</v>
      </c>
      <c r="C46" s="121" t="s">
        <v>646</v>
      </c>
      <c r="D46" s="121" t="s">
        <v>1458</v>
      </c>
      <c r="E46" s="3" t="s">
        <v>31</v>
      </c>
      <c r="F46" s="3" t="s">
        <v>2673</v>
      </c>
      <c r="G46" s="3" t="s">
        <v>6</v>
      </c>
      <c r="H46" s="3" t="s">
        <v>2870</v>
      </c>
      <c r="I46" s="3" t="s">
        <v>112</v>
      </c>
      <c r="J46" s="216" t="s">
        <v>2953</v>
      </c>
      <c r="K46" s="130">
        <f>VLOOKUP(C46,'[1]Carrer Batches'!$B$2:$O$1343,11,FALSE)</f>
        <v>923189006948</v>
      </c>
      <c r="L46" s="130" t="str">
        <f>VLOOKUP(C46,'[1]Carrer Batches'!$B$2:$O$1343,12,FALSE)</f>
        <v>-</v>
      </c>
      <c r="P46" s="128"/>
    </row>
    <row r="47" spans="1:17" x14ac:dyDescent="0.25">
      <c r="A47" s="188">
        <v>44203</v>
      </c>
      <c r="B47" s="123" t="s">
        <v>2936</v>
      </c>
      <c r="C47" s="121" t="s">
        <v>2668</v>
      </c>
      <c r="D47" s="120" t="s">
        <v>2669</v>
      </c>
      <c r="E47" s="3" t="s">
        <v>31</v>
      </c>
      <c r="F47" s="3" t="s">
        <v>2673</v>
      </c>
      <c r="G47" s="3" t="s">
        <v>6</v>
      </c>
      <c r="H47" s="3" t="s">
        <v>2870</v>
      </c>
      <c r="I47" s="3" t="s">
        <v>112</v>
      </c>
      <c r="J47" s="216" t="s">
        <v>2954</v>
      </c>
      <c r="K47" s="130" t="e">
        <f>VLOOKUP(C47,'[1]Carrer Batches'!$B$2:$O$1343,11,FALSE)</f>
        <v>#N/A</v>
      </c>
      <c r="L47" s="130" t="e">
        <f>VLOOKUP(C47,'[1]Carrer Batches'!$B$2:$O$1343,12,FALSE)</f>
        <v>#N/A</v>
      </c>
      <c r="P47" s="128"/>
    </row>
    <row r="48" spans="1:17" x14ac:dyDescent="0.25">
      <c r="A48" s="188">
        <v>44203</v>
      </c>
      <c r="B48" s="123" t="s">
        <v>2936</v>
      </c>
      <c r="C48" s="211" t="s">
        <v>2663</v>
      </c>
      <c r="D48" s="211" t="s">
        <v>2664</v>
      </c>
      <c r="E48" s="210" t="s">
        <v>31</v>
      </c>
      <c r="F48" s="211" t="s">
        <v>2673</v>
      </c>
      <c r="G48" s="210" t="s">
        <v>6</v>
      </c>
      <c r="H48" s="210" t="s">
        <v>2870</v>
      </c>
      <c r="I48" s="210" t="s">
        <v>112</v>
      </c>
      <c r="J48" s="216"/>
      <c r="K48" s="130" t="e">
        <f>VLOOKUP(C48,'[1]Carrer Batches'!$B$2:$O$1343,11,FALSE)</f>
        <v>#N/A</v>
      </c>
      <c r="L48" s="130" t="e">
        <f>VLOOKUP(C48,'[1]Carrer Batches'!$B$2:$O$1343,12,FALSE)</f>
        <v>#N/A</v>
      </c>
      <c r="P48" s="128"/>
    </row>
    <row r="49" spans="1:17" x14ac:dyDescent="0.25">
      <c r="A49" s="188">
        <v>44203</v>
      </c>
      <c r="B49" s="123" t="s">
        <v>2936</v>
      </c>
      <c r="C49" s="211" t="s">
        <v>824</v>
      </c>
      <c r="D49" s="211" t="s">
        <v>1626</v>
      </c>
      <c r="E49" s="210" t="s">
        <v>31</v>
      </c>
      <c r="F49" s="211" t="s">
        <v>2465</v>
      </c>
      <c r="G49" s="210" t="s">
        <v>6</v>
      </c>
      <c r="H49" s="210" t="s">
        <v>2872</v>
      </c>
      <c r="I49" s="210" t="s">
        <v>2482</v>
      </c>
      <c r="J49" s="216" t="s">
        <v>2955</v>
      </c>
      <c r="K49" s="130">
        <f>VLOOKUP(C49,'[1]Carrer Batches'!$B$2:$O$1343,11,FALSE)</f>
        <v>923313797944</v>
      </c>
      <c r="L49" s="130" t="str">
        <f>VLOOKUP(C49,'[1]Carrer Batches'!$B$2:$O$1343,12,FALSE)</f>
        <v>-</v>
      </c>
      <c r="P49" s="128"/>
    </row>
    <row r="50" spans="1:17" x14ac:dyDescent="0.25">
      <c r="A50" s="188">
        <v>44203</v>
      </c>
      <c r="B50" s="123" t="s">
        <v>2936</v>
      </c>
      <c r="C50" s="211" t="s">
        <v>825</v>
      </c>
      <c r="D50" s="211" t="s">
        <v>1627</v>
      </c>
      <c r="E50" s="210" t="s">
        <v>31</v>
      </c>
      <c r="F50" s="211" t="s">
        <v>2465</v>
      </c>
      <c r="G50" s="210" t="s">
        <v>6</v>
      </c>
      <c r="H50" s="210" t="s">
        <v>2872</v>
      </c>
      <c r="I50" s="210" t="s">
        <v>2482</v>
      </c>
      <c r="J50" s="216" t="s">
        <v>2956</v>
      </c>
      <c r="K50" s="130">
        <f>VLOOKUP(C50,'[1]Carrer Batches'!$B$2:$O$1343,11,FALSE)</f>
        <v>923152679671</v>
      </c>
      <c r="L50" s="130" t="str">
        <f>VLOOKUP(C50,'[1]Carrer Batches'!$B$2:$O$1343,12,FALSE)</f>
        <v>-</v>
      </c>
      <c r="P50" s="128"/>
    </row>
    <row r="51" spans="1:17" x14ac:dyDescent="0.25">
      <c r="A51" s="188">
        <v>44203</v>
      </c>
      <c r="B51" s="123" t="s">
        <v>2936</v>
      </c>
      <c r="C51" s="211" t="s">
        <v>828</v>
      </c>
      <c r="D51" s="211" t="s">
        <v>2779</v>
      </c>
      <c r="E51" s="210" t="s">
        <v>31</v>
      </c>
      <c r="F51" s="211" t="s">
        <v>2465</v>
      </c>
      <c r="G51" s="210" t="s">
        <v>6</v>
      </c>
      <c r="H51" s="210" t="s">
        <v>2872</v>
      </c>
      <c r="I51" s="210" t="s">
        <v>2482</v>
      </c>
      <c r="J51" s="216" t="s">
        <v>2951</v>
      </c>
      <c r="K51" s="130">
        <f>VLOOKUP(C51,'[1]Carrer Batches'!$B$2:$O$1343,11,FALSE)</f>
        <v>923082514772</v>
      </c>
      <c r="L51" s="130" t="str">
        <f>VLOOKUP(C51,'[1]Carrer Batches'!$B$2:$O$1343,12,FALSE)</f>
        <v>-</v>
      </c>
      <c r="P51" s="128"/>
    </row>
    <row r="52" spans="1:17" x14ac:dyDescent="0.25">
      <c r="A52" s="188">
        <v>44569</v>
      </c>
      <c r="B52" s="193" t="s">
        <v>2494</v>
      </c>
      <c r="C52" s="120" t="s">
        <v>2873</v>
      </c>
      <c r="D52" s="120" t="s">
        <v>2874</v>
      </c>
      <c r="E52" s="193" t="s">
        <v>134</v>
      </c>
      <c r="F52" s="120" t="s">
        <v>2891</v>
      </c>
      <c r="G52" s="193" t="s">
        <v>7</v>
      </c>
      <c r="H52" s="193" t="s">
        <v>2871</v>
      </c>
      <c r="I52" s="193" t="s">
        <v>2493</v>
      </c>
      <c r="J52" s="110" t="s">
        <v>2961</v>
      </c>
      <c r="K52" s="130" t="e">
        <f>VLOOKUP(C52,'[1]Carrer Batches'!$B$2:$O$1343,11,FALSE)</f>
        <v>#N/A</v>
      </c>
      <c r="L52" s="130" t="e">
        <f>VLOOKUP(C52,'[1]Carrer Batches'!$B$2:$O$1343,12,FALSE)</f>
        <v>#N/A</v>
      </c>
      <c r="P52" s="128"/>
    </row>
    <row r="53" spans="1:17" x14ac:dyDescent="0.25">
      <c r="A53" s="188">
        <v>44569</v>
      </c>
      <c r="B53" s="193" t="s">
        <v>2494</v>
      </c>
      <c r="C53" s="120" t="s">
        <v>2875</v>
      </c>
      <c r="D53" s="120" t="s">
        <v>1233</v>
      </c>
      <c r="E53" s="193" t="s">
        <v>134</v>
      </c>
      <c r="F53" s="120" t="s">
        <v>2891</v>
      </c>
      <c r="G53" s="193" t="s">
        <v>7</v>
      </c>
      <c r="H53" s="193" t="s">
        <v>2871</v>
      </c>
      <c r="I53" s="193" t="s">
        <v>2493</v>
      </c>
      <c r="J53" s="110" t="s">
        <v>2962</v>
      </c>
      <c r="K53" s="130" t="e">
        <f>VLOOKUP(C53,'[1]Carrer Batches'!$B$2:$O$1343,11,FALSE)</f>
        <v>#N/A</v>
      </c>
      <c r="L53" s="130" t="e">
        <f>VLOOKUP(C53,'[1]Carrer Batches'!$B$2:$O$1343,12,FALSE)</f>
        <v>#N/A</v>
      </c>
      <c r="M53" s="134"/>
      <c r="P53" s="128"/>
    </row>
    <row r="54" spans="1:17" x14ac:dyDescent="0.25">
      <c r="A54" s="188">
        <v>44569</v>
      </c>
      <c r="B54" s="210" t="s">
        <v>2494</v>
      </c>
      <c r="C54" s="211" t="s">
        <v>875</v>
      </c>
      <c r="D54" s="211" t="s">
        <v>1674</v>
      </c>
      <c r="E54" s="210" t="s">
        <v>31</v>
      </c>
      <c r="F54" s="211" t="s">
        <v>2468</v>
      </c>
      <c r="G54" s="210" t="s">
        <v>7</v>
      </c>
      <c r="H54" s="210" t="s">
        <v>2871</v>
      </c>
      <c r="I54" s="210" t="s">
        <v>2491</v>
      </c>
      <c r="J54" s="110" t="s">
        <v>2963</v>
      </c>
      <c r="K54" s="130" t="e">
        <f>VLOOKUP(C54,'[1]Carrer Batches'!$B$2:$O$1343,11,FALSE)</f>
        <v>#N/A</v>
      </c>
      <c r="L54" s="130" t="e">
        <f>VLOOKUP(C54,'[1]Carrer Batches'!$B$2:$O$1343,12,FALSE)</f>
        <v>#N/A</v>
      </c>
      <c r="M54" s="134"/>
      <c r="P54" s="128"/>
    </row>
    <row r="55" spans="1:17" x14ac:dyDescent="0.25">
      <c r="A55" s="188">
        <v>44569</v>
      </c>
      <c r="B55" s="210" t="s">
        <v>2494</v>
      </c>
      <c r="C55" s="211" t="s">
        <v>877</v>
      </c>
      <c r="D55" s="211" t="s">
        <v>1676</v>
      </c>
      <c r="E55" s="210" t="s">
        <v>31</v>
      </c>
      <c r="F55" s="211" t="s">
        <v>2468</v>
      </c>
      <c r="G55" s="210" t="s">
        <v>7</v>
      </c>
      <c r="H55" s="210" t="s">
        <v>2871</v>
      </c>
      <c r="I55" s="210" t="s">
        <v>2491</v>
      </c>
      <c r="J55" s="110" t="s">
        <v>2964</v>
      </c>
      <c r="K55" s="130" t="e">
        <f>VLOOKUP(C55,'[1]Carrer Batches'!$B$2:$O$1343,11,FALSE)</f>
        <v>#N/A</v>
      </c>
      <c r="L55" s="130" t="e">
        <f>VLOOKUP(C55,'[1]Carrer Batches'!$B$2:$O$1343,12,FALSE)</f>
        <v>#N/A</v>
      </c>
      <c r="M55" s="134"/>
      <c r="P55" s="128"/>
    </row>
    <row r="56" spans="1:17" x14ac:dyDescent="0.25">
      <c r="A56" s="188">
        <v>44569</v>
      </c>
      <c r="B56" s="210" t="s">
        <v>2494</v>
      </c>
      <c r="C56" s="211" t="s">
        <v>2769</v>
      </c>
      <c r="D56" s="211" t="s">
        <v>2770</v>
      </c>
      <c r="E56" s="210" t="s">
        <v>31</v>
      </c>
      <c r="F56" s="211" t="s">
        <v>2468</v>
      </c>
      <c r="G56" s="210" t="s">
        <v>7</v>
      </c>
      <c r="H56" s="210" t="s">
        <v>2871</v>
      </c>
      <c r="I56" s="210" t="s">
        <v>2491</v>
      </c>
      <c r="J56" s="110" t="s">
        <v>3007</v>
      </c>
      <c r="K56" s="130" t="e">
        <f>VLOOKUP(C56,'[1]Carrer Batches'!$B$2:$O$1343,11,FALSE)</f>
        <v>#N/A</v>
      </c>
      <c r="L56" s="130" t="e">
        <f>VLOOKUP(C56,'[1]Carrer Batches'!$B$2:$O$1343,12,FALSE)</f>
        <v>#N/A</v>
      </c>
      <c r="M56" s="134"/>
      <c r="P56" s="128"/>
    </row>
    <row r="57" spans="1:17" x14ac:dyDescent="0.25">
      <c r="A57" s="188">
        <v>44569</v>
      </c>
      <c r="B57" s="210" t="s">
        <v>2494</v>
      </c>
      <c r="C57" s="211" t="s">
        <v>2498</v>
      </c>
      <c r="D57" s="211" t="s">
        <v>1796</v>
      </c>
      <c r="E57" s="210" t="s">
        <v>31</v>
      </c>
      <c r="F57" s="211" t="s">
        <v>2468</v>
      </c>
      <c r="G57" s="210" t="s">
        <v>7</v>
      </c>
      <c r="H57" s="210" t="s">
        <v>2871</v>
      </c>
      <c r="I57" s="210" t="s">
        <v>2491</v>
      </c>
      <c r="J57" s="110" t="s">
        <v>3008</v>
      </c>
      <c r="K57" s="130" t="e">
        <f>VLOOKUP(C57,'[1]Carrer Batches'!$B$2:$O$1343,11,FALSE)</f>
        <v>#N/A</v>
      </c>
      <c r="L57" s="130" t="e">
        <f>VLOOKUP(C57,'[1]Carrer Batches'!$B$2:$O$1343,12,FALSE)</f>
        <v>#N/A</v>
      </c>
      <c r="P57" s="128"/>
      <c r="Q57" s="138"/>
    </row>
    <row r="58" spans="1:17" x14ac:dyDescent="0.25">
      <c r="A58" s="188">
        <v>44569</v>
      </c>
      <c r="B58" s="210" t="s">
        <v>2494</v>
      </c>
      <c r="C58" s="211" t="s">
        <v>879</v>
      </c>
      <c r="D58" s="211" t="s">
        <v>1678</v>
      </c>
      <c r="E58" s="210" t="s">
        <v>31</v>
      </c>
      <c r="F58" s="211" t="s">
        <v>2468</v>
      </c>
      <c r="G58" s="210" t="s">
        <v>7</v>
      </c>
      <c r="H58" s="210" t="s">
        <v>2871</v>
      </c>
      <c r="I58" s="210" t="s">
        <v>2491</v>
      </c>
      <c r="J58" s="110" t="s">
        <v>3009</v>
      </c>
      <c r="K58" s="130" t="e">
        <f>VLOOKUP(C58,'[1]Carrer Batches'!$B$2:$O$1343,11,FALSE)</f>
        <v>#N/A</v>
      </c>
      <c r="L58" s="130" t="e">
        <f>VLOOKUP(C58,'[1]Carrer Batches'!$B$2:$O$1343,12,FALSE)</f>
        <v>#N/A</v>
      </c>
      <c r="P58" s="128"/>
      <c r="Q58" s="138"/>
    </row>
    <row r="59" spans="1:17" x14ac:dyDescent="0.25">
      <c r="A59" s="188">
        <v>44569</v>
      </c>
      <c r="B59" s="210" t="s">
        <v>2494</v>
      </c>
      <c r="C59" s="211" t="s">
        <v>882</v>
      </c>
      <c r="D59" s="211" t="s">
        <v>1682</v>
      </c>
      <c r="E59" s="210" t="s">
        <v>31</v>
      </c>
      <c r="F59" s="211" t="s">
        <v>2468</v>
      </c>
      <c r="G59" s="210" t="s">
        <v>7</v>
      </c>
      <c r="H59" s="210" t="s">
        <v>2871</v>
      </c>
      <c r="I59" s="210" t="s">
        <v>2491</v>
      </c>
      <c r="J59" s="110" t="s">
        <v>3010</v>
      </c>
      <c r="K59" s="130" t="e">
        <f>VLOOKUP(C59,'[1]Carrer Batches'!$B$2:$O$1343,11,FALSE)</f>
        <v>#N/A</v>
      </c>
      <c r="L59" s="130" t="e">
        <f>VLOOKUP(C59,'[1]Carrer Batches'!$B$2:$O$1343,12,FALSE)</f>
        <v>#N/A</v>
      </c>
      <c r="P59" s="128"/>
      <c r="Q59" s="138"/>
    </row>
    <row r="60" spans="1:17" x14ac:dyDescent="0.25">
      <c r="A60" s="188">
        <v>44204</v>
      </c>
      <c r="B60" s="123" t="s">
        <v>2920</v>
      </c>
      <c r="C60" s="121" t="s">
        <v>2652</v>
      </c>
      <c r="D60" s="220" t="s">
        <v>2653</v>
      </c>
      <c r="E60" s="3" t="s">
        <v>31</v>
      </c>
      <c r="F60" s="3" t="s">
        <v>2673</v>
      </c>
      <c r="G60" s="3" t="s">
        <v>6</v>
      </c>
      <c r="H60" s="3" t="s">
        <v>2870</v>
      </c>
      <c r="I60" s="3" t="s">
        <v>112</v>
      </c>
      <c r="J60" s="282" t="s">
        <v>2965</v>
      </c>
      <c r="K60" s="130" t="e">
        <f>VLOOKUP(C60,'[1]Carrer Batches'!$B$2:$O$1343,11,FALSE)</f>
        <v>#N/A</v>
      </c>
      <c r="L60" s="130" t="e">
        <f>VLOOKUP(C60,'[1]Carrer Batches'!$B$2:$O$1343,12,FALSE)</f>
        <v>#N/A</v>
      </c>
      <c r="M60"/>
      <c r="P60" s="128"/>
      <c r="Q60" s="138"/>
    </row>
    <row r="61" spans="1:17" x14ac:dyDescent="0.25">
      <c r="A61" s="188">
        <v>44204</v>
      </c>
      <c r="B61" s="193" t="s">
        <v>2920</v>
      </c>
      <c r="C61" s="120" t="s">
        <v>787</v>
      </c>
      <c r="D61" s="120" t="s">
        <v>1593</v>
      </c>
      <c r="E61" s="193" t="s">
        <v>31</v>
      </c>
      <c r="F61" s="120" t="s">
        <v>2463</v>
      </c>
      <c r="G61" s="193" t="s">
        <v>7</v>
      </c>
      <c r="H61" s="193" t="s">
        <v>2872</v>
      </c>
      <c r="I61" s="193" t="s">
        <v>2489</v>
      </c>
      <c r="J61" s="248" t="s">
        <v>2966</v>
      </c>
      <c r="K61" s="130">
        <f>VLOOKUP(C61,'[1]Carrer Batches'!$B$2:$O$1343,11,FALSE)</f>
        <v>923122436891</v>
      </c>
      <c r="L61" s="130">
        <f>VLOOKUP(C61,'[1]Carrer Batches'!$B$2:$O$1343,12,FALSE)</f>
        <v>923203550651</v>
      </c>
      <c r="M61"/>
      <c r="P61" s="128"/>
      <c r="Q61" s="138"/>
    </row>
    <row r="62" spans="1:17" x14ac:dyDescent="0.25">
      <c r="A62" s="188">
        <v>44204</v>
      </c>
      <c r="B62" s="193" t="s">
        <v>2920</v>
      </c>
      <c r="C62" s="120" t="s">
        <v>799</v>
      </c>
      <c r="D62" s="120" t="s">
        <v>1603</v>
      </c>
      <c r="E62" s="193" t="s">
        <v>31</v>
      </c>
      <c r="F62" s="120" t="s">
        <v>2463</v>
      </c>
      <c r="G62" s="193" t="s">
        <v>7</v>
      </c>
      <c r="H62" s="193" t="s">
        <v>2872</v>
      </c>
      <c r="I62" s="193" t="s">
        <v>2489</v>
      </c>
      <c r="J62" s="282" t="s">
        <v>2967</v>
      </c>
      <c r="K62" s="130">
        <f>VLOOKUP(C62,'[1]Carrer Batches'!$B$2:$O$1343,11,FALSE)</f>
        <v>923363698875</v>
      </c>
      <c r="L62" s="130">
        <f>VLOOKUP(C62,'[1]Carrer Batches'!$B$2:$O$1343,12,FALSE)</f>
        <v>923122266374</v>
      </c>
      <c r="M62"/>
      <c r="P62" s="128"/>
      <c r="Q62" s="138"/>
    </row>
    <row r="63" spans="1:17" x14ac:dyDescent="0.25">
      <c r="A63" s="188">
        <v>44204</v>
      </c>
      <c r="B63" s="193" t="s">
        <v>2920</v>
      </c>
      <c r="C63" s="120" t="s">
        <v>800</v>
      </c>
      <c r="D63" s="120" t="s">
        <v>1604</v>
      </c>
      <c r="E63" s="193" t="s">
        <v>31</v>
      </c>
      <c r="F63" s="120" t="s">
        <v>2463</v>
      </c>
      <c r="G63" s="193" t="s">
        <v>7</v>
      </c>
      <c r="H63" s="193" t="s">
        <v>2872</v>
      </c>
      <c r="I63" s="193" t="s">
        <v>2489</v>
      </c>
      <c r="J63" s="282" t="s">
        <v>2968</v>
      </c>
      <c r="K63" s="130">
        <f>VLOOKUP(C63,'[1]Carrer Batches'!$B$2:$O$1343,11,FALSE)</f>
        <v>923428601572</v>
      </c>
      <c r="L63" s="130">
        <f>VLOOKUP(C63,'[1]Carrer Batches'!$B$2:$O$1343,12,FALSE)</f>
        <v>0</v>
      </c>
      <c r="M63"/>
      <c r="P63" s="128"/>
      <c r="Q63" s="138"/>
    </row>
    <row r="64" spans="1:17" x14ac:dyDescent="0.25">
      <c r="A64" s="188">
        <v>44204</v>
      </c>
      <c r="B64" s="193" t="s">
        <v>2920</v>
      </c>
      <c r="C64" s="120" t="s">
        <v>804</v>
      </c>
      <c r="D64" s="120" t="s">
        <v>1608</v>
      </c>
      <c r="E64" s="193" t="s">
        <v>31</v>
      </c>
      <c r="F64" s="120" t="s">
        <v>2463</v>
      </c>
      <c r="G64" s="193" t="s">
        <v>7</v>
      </c>
      <c r="H64" s="193" t="s">
        <v>2872</v>
      </c>
      <c r="I64" s="193" t="s">
        <v>2489</v>
      </c>
      <c r="J64" s="277" t="s">
        <v>2969</v>
      </c>
      <c r="K64" s="130">
        <f>VLOOKUP(C64,'[1]Carrer Batches'!$B$2:$O$1343,11,FALSE)</f>
        <v>923002887219</v>
      </c>
      <c r="L64" s="130">
        <f>VLOOKUP(C64,'[1]Carrer Batches'!$B$2:$O$1343,12,FALSE)</f>
        <v>0</v>
      </c>
      <c r="M64"/>
      <c r="P64" s="128"/>
      <c r="Q64" s="138"/>
    </row>
    <row r="65" spans="1:17" x14ac:dyDescent="0.25">
      <c r="A65" s="188">
        <v>44204</v>
      </c>
      <c r="B65" s="193" t="s">
        <v>2920</v>
      </c>
      <c r="C65" s="120" t="s">
        <v>758</v>
      </c>
      <c r="D65" s="120" t="s">
        <v>1354</v>
      </c>
      <c r="E65" s="193" t="s">
        <v>30</v>
      </c>
      <c r="F65" s="120" t="s">
        <v>2461</v>
      </c>
      <c r="G65" s="193" t="s">
        <v>7</v>
      </c>
      <c r="H65" s="193" t="s">
        <v>2872</v>
      </c>
      <c r="I65" s="193" t="s">
        <v>2485</v>
      </c>
      <c r="J65" s="277" t="s">
        <v>2970</v>
      </c>
      <c r="K65" s="130">
        <f>VLOOKUP(C65,'[1]Carrer Batches'!$B$2:$O$1343,11,FALSE)</f>
        <v>923013253866</v>
      </c>
      <c r="L65" s="130" t="str">
        <f>VLOOKUP(C65,'[1]Carrer Batches'!$B$2:$O$1343,12,FALSE)</f>
        <v>-</v>
      </c>
      <c r="M65"/>
      <c r="P65" s="128"/>
      <c r="Q65" s="138"/>
    </row>
    <row r="66" spans="1:17" x14ac:dyDescent="0.25">
      <c r="A66" s="188">
        <v>44204</v>
      </c>
      <c r="B66" s="193" t="s">
        <v>2920</v>
      </c>
      <c r="C66" s="120" t="s">
        <v>729</v>
      </c>
      <c r="D66" s="120" t="s">
        <v>1537</v>
      </c>
      <c r="E66" s="193" t="s">
        <v>33</v>
      </c>
      <c r="F66" s="120" t="s">
        <v>2457</v>
      </c>
      <c r="G66" s="193" t="s">
        <v>7</v>
      </c>
      <c r="H66" s="193" t="s">
        <v>2872</v>
      </c>
      <c r="I66" s="193" t="s">
        <v>116</v>
      </c>
      <c r="J66" s="277" t="s">
        <v>2971</v>
      </c>
      <c r="K66" s="130">
        <f>VLOOKUP(C66,'[1]Carrer Batches'!$B$2:$O$1343,11,FALSE)</f>
        <v>923158414932</v>
      </c>
      <c r="L66" s="130">
        <f>VLOOKUP(C66,'[1]Carrer Batches'!$B$2:$O$1343,12,FALSE)</f>
        <v>0</v>
      </c>
      <c r="M66"/>
      <c r="P66" s="128"/>
      <c r="Q66" s="138"/>
    </row>
    <row r="67" spans="1:17" x14ac:dyDescent="0.25">
      <c r="A67" s="188">
        <v>44204</v>
      </c>
      <c r="B67" s="193" t="s">
        <v>2920</v>
      </c>
      <c r="C67" s="120" t="s">
        <v>731</v>
      </c>
      <c r="D67" s="120" t="s">
        <v>1539</v>
      </c>
      <c r="E67" s="193" t="s">
        <v>33</v>
      </c>
      <c r="F67" s="120" t="s">
        <v>2457</v>
      </c>
      <c r="G67" s="193" t="s">
        <v>7</v>
      </c>
      <c r="H67" s="193" t="s">
        <v>2872</v>
      </c>
      <c r="I67" s="193" t="s">
        <v>116</v>
      </c>
      <c r="J67" s="277" t="s">
        <v>2965</v>
      </c>
      <c r="K67" s="130">
        <f>VLOOKUP(C67,'[1]Carrer Batches'!$B$2:$O$1343,11,FALSE)</f>
        <v>923172106556</v>
      </c>
      <c r="L67" s="130" t="str">
        <f>VLOOKUP(C67,'[1]Carrer Batches'!$B$2:$O$1343,12,FALSE)</f>
        <v>021-34491659</v>
      </c>
      <c r="M67"/>
      <c r="P67" s="128"/>
      <c r="Q67" s="138"/>
    </row>
    <row r="68" spans="1:17" x14ac:dyDescent="0.25">
      <c r="A68" s="188">
        <v>44204</v>
      </c>
      <c r="B68" s="193" t="s">
        <v>2920</v>
      </c>
      <c r="C68" s="120" t="s">
        <v>688</v>
      </c>
      <c r="D68" s="120" t="s">
        <v>1498</v>
      </c>
      <c r="E68" s="193" t="s">
        <v>34</v>
      </c>
      <c r="F68" s="120" t="s">
        <v>2454</v>
      </c>
      <c r="G68" s="193" t="s">
        <v>7</v>
      </c>
      <c r="H68" s="193" t="s">
        <v>2872</v>
      </c>
      <c r="I68" s="193" t="s">
        <v>126</v>
      </c>
      <c r="J68" s="277" t="s">
        <v>2972</v>
      </c>
      <c r="K68" s="130">
        <f>VLOOKUP(C68,'[1]Carrer Batches'!$B$2:$O$1343,11,FALSE)</f>
        <v>923312581851</v>
      </c>
      <c r="L68" s="130">
        <f>VLOOKUP(C68,'[1]Carrer Batches'!$B$2:$O$1343,12,FALSE)</f>
        <v>923413314753</v>
      </c>
      <c r="M68"/>
      <c r="P68" s="128"/>
      <c r="Q68" s="138"/>
    </row>
    <row r="69" spans="1:17" x14ac:dyDescent="0.25">
      <c r="A69" s="188">
        <v>44204</v>
      </c>
      <c r="B69" s="193" t="s">
        <v>2920</v>
      </c>
      <c r="C69" s="120" t="s">
        <v>964</v>
      </c>
      <c r="D69" s="120" t="s">
        <v>1764</v>
      </c>
      <c r="E69" s="193" t="s">
        <v>134</v>
      </c>
      <c r="F69" s="120" t="s">
        <v>2474</v>
      </c>
      <c r="G69" s="193" t="s">
        <v>7</v>
      </c>
      <c r="H69" s="193" t="s">
        <v>2872</v>
      </c>
      <c r="I69" s="193" t="s">
        <v>2493</v>
      </c>
      <c r="J69" s="277" t="s">
        <v>2973</v>
      </c>
      <c r="K69" s="130" t="e">
        <f>VLOOKUP(C69,'[1]Carrer Batches'!$B$2:$O$1343,11,FALSE)</f>
        <v>#N/A</v>
      </c>
      <c r="L69" s="130" t="e">
        <f>VLOOKUP(C69,'[1]Carrer Batches'!$B$2:$O$1343,12,FALSE)</f>
        <v>#N/A</v>
      </c>
      <c r="M69"/>
      <c r="P69" s="128"/>
      <c r="Q69" s="138"/>
    </row>
    <row r="70" spans="1:17" x14ac:dyDescent="0.25">
      <c r="A70" s="188">
        <v>44204</v>
      </c>
      <c r="B70" s="193" t="s">
        <v>2920</v>
      </c>
      <c r="C70" s="120" t="s">
        <v>970</v>
      </c>
      <c r="D70" s="120" t="s">
        <v>1770</v>
      </c>
      <c r="E70" s="193" t="s">
        <v>134</v>
      </c>
      <c r="F70" s="120" t="s">
        <v>2474</v>
      </c>
      <c r="G70" s="193" t="s">
        <v>7</v>
      </c>
      <c r="H70" s="193" t="s">
        <v>2872</v>
      </c>
      <c r="I70" s="193" t="s">
        <v>2493</v>
      </c>
      <c r="J70" s="277" t="s">
        <v>2951</v>
      </c>
      <c r="K70" s="130" t="e">
        <f>VLOOKUP(C70,'[1]Carrer Batches'!$B$2:$O$1343,11,FALSE)</f>
        <v>#N/A</v>
      </c>
      <c r="L70" s="130" t="e">
        <f>VLOOKUP(C70,'[1]Carrer Batches'!$B$2:$O$1343,12,FALSE)</f>
        <v>#N/A</v>
      </c>
      <c r="M70"/>
      <c r="P70" s="128"/>
      <c r="Q70" s="138"/>
    </row>
    <row r="71" spans="1:17" x14ac:dyDescent="0.25">
      <c r="A71" s="188">
        <v>44567</v>
      </c>
      <c r="B71" s="193" t="s">
        <v>2494</v>
      </c>
      <c r="C71" s="120" t="s">
        <v>2885</v>
      </c>
      <c r="D71" s="120" t="s">
        <v>2886</v>
      </c>
      <c r="E71" s="193" t="s">
        <v>136</v>
      </c>
      <c r="F71" s="120" t="s">
        <v>2892</v>
      </c>
      <c r="G71" s="193" t="s">
        <v>7</v>
      </c>
      <c r="H71" s="193" t="s">
        <v>2870</v>
      </c>
      <c r="I71" s="193" t="s">
        <v>2490</v>
      </c>
      <c r="J71" s="110" t="s">
        <v>2974</v>
      </c>
      <c r="K71" s="130" t="e">
        <f>VLOOKUP(C71,'[1]Carrer Batches'!$B$2:$O$1343,11,FALSE)</f>
        <v>#N/A</v>
      </c>
      <c r="L71" s="130" t="e">
        <f>VLOOKUP(C71,'[1]Carrer Batches'!$B$2:$O$1343,12,FALSE)</f>
        <v>#N/A</v>
      </c>
      <c r="P71" s="128"/>
      <c r="Q71" s="138"/>
    </row>
    <row r="72" spans="1:17" x14ac:dyDescent="0.25">
      <c r="A72" s="188">
        <v>44562</v>
      </c>
      <c r="B72" s="210" t="s">
        <v>2494</v>
      </c>
      <c r="C72" s="211" t="s">
        <v>497</v>
      </c>
      <c r="D72" s="211" t="s">
        <v>1313</v>
      </c>
      <c r="E72" s="210" t="s">
        <v>31</v>
      </c>
      <c r="F72" s="211" t="s">
        <v>2439</v>
      </c>
      <c r="G72" s="210" t="s">
        <v>7</v>
      </c>
      <c r="H72" s="210" t="s">
        <v>2870</v>
      </c>
      <c r="I72" s="210" t="s">
        <v>2482</v>
      </c>
      <c r="J72" s="110" t="s">
        <v>2975</v>
      </c>
      <c r="K72" s="130">
        <f>VLOOKUP(C72,'[1]Carrer Batches'!$B$2:$O$1343,11,FALSE)</f>
        <v>923322448609</v>
      </c>
      <c r="L72" s="130">
        <f>VLOOKUP(C72,'[1]Carrer Batches'!$B$2:$O$1343,12,FALSE)</f>
        <v>923222034595</v>
      </c>
      <c r="P72" s="128"/>
      <c r="Q72" s="138"/>
    </row>
    <row r="73" spans="1:17" x14ac:dyDescent="0.25">
      <c r="A73" s="188">
        <v>44565</v>
      </c>
      <c r="B73" s="210" t="s">
        <v>2494</v>
      </c>
      <c r="C73" s="211" t="s">
        <v>496</v>
      </c>
      <c r="D73" s="211" t="s">
        <v>1311</v>
      </c>
      <c r="E73" s="210" t="s">
        <v>31</v>
      </c>
      <c r="F73" s="211" t="s">
        <v>2439</v>
      </c>
      <c r="G73" s="210" t="s">
        <v>7</v>
      </c>
      <c r="H73" s="210" t="s">
        <v>2870</v>
      </c>
      <c r="I73" s="210" t="s">
        <v>2482</v>
      </c>
      <c r="J73" s="110" t="s">
        <v>2974</v>
      </c>
      <c r="K73" s="130">
        <f>VLOOKUP(C73,'[1]Carrer Batches'!$B$2:$O$1343,11,FALSE)</f>
        <v>923170325523</v>
      </c>
      <c r="L73" s="130">
        <f>VLOOKUP(C73,'[1]Carrer Batches'!$B$2:$O$1343,12,FALSE)</f>
        <v>923145521635</v>
      </c>
      <c r="P73" s="128"/>
      <c r="Q73" s="138"/>
    </row>
    <row r="74" spans="1:17" x14ac:dyDescent="0.25">
      <c r="A74" s="188">
        <v>44565</v>
      </c>
      <c r="B74" s="210" t="s">
        <v>2494</v>
      </c>
      <c r="C74" s="211" t="s">
        <v>504</v>
      </c>
      <c r="D74" s="211" t="s">
        <v>1320</v>
      </c>
      <c r="E74" s="210" t="s">
        <v>31</v>
      </c>
      <c r="F74" s="211" t="s">
        <v>2439</v>
      </c>
      <c r="G74" s="210" t="s">
        <v>7</v>
      </c>
      <c r="H74" s="210" t="s">
        <v>2870</v>
      </c>
      <c r="I74" s="210" t="s">
        <v>2482</v>
      </c>
      <c r="J74" s="110" t="s">
        <v>2929</v>
      </c>
      <c r="K74" s="130">
        <f>VLOOKUP(C74,'[1]Carrer Batches'!$B$2:$O$1343,11,FALSE)</f>
        <v>923082492373</v>
      </c>
      <c r="L74" s="130" t="str">
        <f>VLOOKUP(C74,'[1]Carrer Batches'!$B$2:$O$1343,12,FALSE)</f>
        <v>-</v>
      </c>
      <c r="M74" s="134"/>
      <c r="P74" s="128"/>
      <c r="Q74" s="138"/>
    </row>
    <row r="75" spans="1:17" x14ac:dyDescent="0.25">
      <c r="A75" s="188">
        <v>44565</v>
      </c>
      <c r="B75" s="210" t="s">
        <v>2494</v>
      </c>
      <c r="C75" s="211" t="s">
        <v>506</v>
      </c>
      <c r="D75" s="211" t="s">
        <v>1322</v>
      </c>
      <c r="E75" s="210" t="s">
        <v>31</v>
      </c>
      <c r="F75" s="211" t="s">
        <v>2439</v>
      </c>
      <c r="G75" s="210" t="s">
        <v>7</v>
      </c>
      <c r="H75" s="210" t="s">
        <v>2870</v>
      </c>
      <c r="I75" s="210" t="s">
        <v>2482</v>
      </c>
      <c r="J75" s="110" t="s">
        <v>3180</v>
      </c>
      <c r="K75" s="130">
        <f>VLOOKUP(C75,'[1]Carrer Batches'!$B$2:$O$1343,11,FALSE)</f>
        <v>923102463086</v>
      </c>
      <c r="L75" s="130" t="str">
        <f>VLOOKUP(C75,'[1]Carrer Batches'!$B$2:$O$1343,12,FALSE)</f>
        <v>-</v>
      </c>
      <c r="M75" s="134"/>
      <c r="P75" s="128"/>
      <c r="Q75" s="138"/>
    </row>
    <row r="76" spans="1:17" x14ac:dyDescent="0.25">
      <c r="A76" s="188">
        <v>44569</v>
      </c>
      <c r="B76" s="210" t="s">
        <v>2494</v>
      </c>
      <c r="C76" s="211" t="s">
        <v>500</v>
      </c>
      <c r="D76" s="211" t="s">
        <v>1316</v>
      </c>
      <c r="E76" s="210" t="s">
        <v>31</v>
      </c>
      <c r="F76" s="211" t="s">
        <v>2439</v>
      </c>
      <c r="G76" s="210" t="s">
        <v>7</v>
      </c>
      <c r="H76" s="210" t="s">
        <v>2870</v>
      </c>
      <c r="I76" s="210" t="s">
        <v>2482</v>
      </c>
      <c r="J76" s="110" t="s">
        <v>2976</v>
      </c>
      <c r="K76" s="130">
        <f>VLOOKUP(C76,'[1]Carrer Batches'!$B$2:$O$1343,11,FALSE)</f>
        <v>923170010270</v>
      </c>
      <c r="L76" s="130">
        <f>VLOOKUP(C76,'[1]Carrer Batches'!$B$2:$O$1343,12,FALSE)</f>
        <v>923309256125</v>
      </c>
      <c r="M76" s="134"/>
      <c r="P76" s="128"/>
      <c r="Q76" s="138"/>
    </row>
    <row r="77" spans="1:17" x14ac:dyDescent="0.25">
      <c r="A77" s="188">
        <v>44572</v>
      </c>
      <c r="B77" s="210" t="s">
        <v>2494</v>
      </c>
      <c r="C77" s="211" t="s">
        <v>2501</v>
      </c>
      <c r="D77" s="211" t="s">
        <v>1794</v>
      </c>
      <c r="E77" s="210" t="s">
        <v>31</v>
      </c>
      <c r="F77" s="211" t="s">
        <v>2441</v>
      </c>
      <c r="G77" s="210" t="s">
        <v>7</v>
      </c>
      <c r="H77" s="3" t="s">
        <v>2993</v>
      </c>
      <c r="I77" s="210" t="s">
        <v>2483</v>
      </c>
      <c r="J77" s="110" t="s">
        <v>2975</v>
      </c>
      <c r="K77" s="130" t="e">
        <f>VLOOKUP(C77,'[1]Carrer Batches'!$B$2:$O$1343,11,FALSE)</f>
        <v>#N/A</v>
      </c>
      <c r="L77" s="130" t="e">
        <f>VLOOKUP(C77,'[1]Carrer Batches'!$B$2:$O$1343,12,FALSE)</f>
        <v>#N/A</v>
      </c>
      <c r="N77" s="124"/>
      <c r="P77" s="128"/>
      <c r="Q77" s="130"/>
    </row>
    <row r="78" spans="1:17" x14ac:dyDescent="0.25">
      <c r="A78" s="188">
        <v>44569</v>
      </c>
      <c r="B78" s="210" t="s">
        <v>2494</v>
      </c>
      <c r="C78" s="211" t="s">
        <v>2276</v>
      </c>
      <c r="D78" s="211" t="s">
        <v>2277</v>
      </c>
      <c r="E78" s="210" t="s">
        <v>31</v>
      </c>
      <c r="F78" s="211" t="s">
        <v>2441</v>
      </c>
      <c r="G78" s="210" t="s">
        <v>7</v>
      </c>
      <c r="H78" s="3" t="s">
        <v>2993</v>
      </c>
      <c r="I78" s="210" t="s">
        <v>2483</v>
      </c>
      <c r="J78" s="283" t="s">
        <v>2995</v>
      </c>
      <c r="K78" s="130">
        <f>VLOOKUP(C78,'[1]Carrer Batches'!$B$2:$O$1343,11,FALSE)</f>
        <v>923243325258</v>
      </c>
      <c r="L78" s="130">
        <f>VLOOKUP(C78,'[1]Carrer Batches'!$B$2:$O$1343,12,FALSE)</f>
        <v>923002377054</v>
      </c>
      <c r="M78" s="142"/>
      <c r="N78" s="124"/>
      <c r="P78" s="128"/>
      <c r="Q78" s="141"/>
    </row>
    <row r="79" spans="1:17" x14ac:dyDescent="0.25">
      <c r="A79" s="188">
        <v>44571</v>
      </c>
      <c r="B79" s="210" t="s">
        <v>2494</v>
      </c>
      <c r="C79" s="211" t="s">
        <v>535</v>
      </c>
      <c r="D79" s="211" t="s">
        <v>1350</v>
      </c>
      <c r="E79" s="210" t="s">
        <v>31</v>
      </c>
      <c r="F79" s="211" t="s">
        <v>2441</v>
      </c>
      <c r="G79" s="210" t="s">
        <v>7</v>
      </c>
      <c r="H79" s="3" t="s">
        <v>2993</v>
      </c>
      <c r="I79" s="210" t="s">
        <v>2483</v>
      </c>
      <c r="J79" s="110" t="s">
        <v>3014</v>
      </c>
      <c r="K79" s="130">
        <f>VLOOKUP(C79,'[1]Carrer Batches'!$B$2:$O$1343,11,FALSE)</f>
        <v>923242247331</v>
      </c>
      <c r="L79" s="130" t="str">
        <f>VLOOKUP(C79,'[1]Carrer Batches'!$B$2:$O$1343,12,FALSE)</f>
        <v>-</v>
      </c>
      <c r="M79" s="94"/>
      <c r="N79" s="124"/>
      <c r="P79" s="128"/>
      <c r="Q79" s="130"/>
    </row>
    <row r="80" spans="1:17" x14ac:dyDescent="0.25">
      <c r="A80" s="188">
        <v>44571</v>
      </c>
      <c r="B80" s="210" t="s">
        <v>2494</v>
      </c>
      <c r="C80" s="211" t="s">
        <v>545</v>
      </c>
      <c r="D80" s="211" t="s">
        <v>1360</v>
      </c>
      <c r="E80" s="210" t="s">
        <v>31</v>
      </c>
      <c r="F80" s="211" t="s">
        <v>2441</v>
      </c>
      <c r="G80" s="210" t="s">
        <v>7</v>
      </c>
      <c r="H80" s="3" t="s">
        <v>2993</v>
      </c>
      <c r="I80" s="210" t="s">
        <v>2483</v>
      </c>
      <c r="J80" s="110" t="s">
        <v>2994</v>
      </c>
      <c r="K80" s="130">
        <f>VLOOKUP(C80,'[1]Carrer Batches'!$B$2:$O$1343,11,FALSE)</f>
        <v>923482324755</v>
      </c>
      <c r="L80" s="130">
        <f>VLOOKUP(C80,'[1]Carrer Batches'!$B$2:$O$1343,12,FALSE)</f>
        <v>923413142102</v>
      </c>
      <c r="N80" s="124"/>
      <c r="P80" s="128"/>
      <c r="Q80" s="130"/>
    </row>
    <row r="81" spans="1:17" x14ac:dyDescent="0.25">
      <c r="A81" s="188">
        <v>44573</v>
      </c>
      <c r="B81" s="193" t="s">
        <v>2494</v>
      </c>
      <c r="C81" s="120" t="s">
        <v>594</v>
      </c>
      <c r="D81" s="120" t="s">
        <v>1407</v>
      </c>
      <c r="E81" s="193" t="s">
        <v>30</v>
      </c>
      <c r="F81" s="120" t="s">
        <v>2446</v>
      </c>
      <c r="G81" s="193" t="s">
        <v>7</v>
      </c>
      <c r="H81" s="3" t="s">
        <v>2992</v>
      </c>
      <c r="I81" s="193" t="s">
        <v>2485</v>
      </c>
      <c r="J81" s="110" t="s">
        <v>3006</v>
      </c>
      <c r="K81" s="130" t="str">
        <f>VLOOKUP(C81,'[1]Carrer Batches'!$B$2:$O$1343,11,FALSE)</f>
        <v xml:space="preserve"> </v>
      </c>
      <c r="L81" s="130">
        <f>VLOOKUP(C81,'[1]Carrer Batches'!$B$2:$O$1343,12,FALSE)</f>
        <v>923332056921</v>
      </c>
      <c r="P81" s="128"/>
      <c r="Q81" s="130"/>
    </row>
    <row r="82" spans="1:17" x14ac:dyDescent="0.25">
      <c r="A82" s="188">
        <v>44567</v>
      </c>
      <c r="B82" s="193" t="s">
        <v>2494</v>
      </c>
      <c r="C82" s="120" t="s">
        <v>563</v>
      </c>
      <c r="D82" s="120" t="s">
        <v>1377</v>
      </c>
      <c r="E82" s="193" t="s">
        <v>34</v>
      </c>
      <c r="F82" s="120" t="s">
        <v>2444</v>
      </c>
      <c r="G82" s="193" t="s">
        <v>7</v>
      </c>
      <c r="H82" s="3" t="s">
        <v>2992</v>
      </c>
      <c r="I82" s="193" t="s">
        <v>124</v>
      </c>
      <c r="J82" s="120" t="s">
        <v>2975</v>
      </c>
      <c r="K82" s="130">
        <f>VLOOKUP(C82,'[1]Carrer Batches'!$B$2:$O$1343,11,FALSE)</f>
        <v>923125893780</v>
      </c>
      <c r="L82" s="130">
        <f>VLOOKUP(C82,'[1]Carrer Batches'!$B$2:$O$1343,12,FALSE)</f>
        <v>923125893780</v>
      </c>
      <c r="P82" s="128"/>
      <c r="Q82" s="130"/>
    </row>
    <row r="83" spans="1:17" x14ac:dyDescent="0.25">
      <c r="A83" s="188">
        <v>44569</v>
      </c>
      <c r="B83" s="193" t="s">
        <v>2494</v>
      </c>
      <c r="C83" s="120" t="s">
        <v>565</v>
      </c>
      <c r="D83" s="120" t="s">
        <v>1379</v>
      </c>
      <c r="E83" s="193" t="s">
        <v>34</v>
      </c>
      <c r="F83" s="120" t="s">
        <v>2444</v>
      </c>
      <c r="G83" s="193" t="s">
        <v>7</v>
      </c>
      <c r="H83" s="3" t="s">
        <v>2992</v>
      </c>
      <c r="I83" s="193" t="s">
        <v>124</v>
      </c>
      <c r="J83" s="110" t="s">
        <v>2975</v>
      </c>
      <c r="K83" s="130" t="str">
        <f>VLOOKUP(C83,'[1]Carrer Batches'!$B$2:$O$1343,11,FALSE)</f>
        <v>021-34554059</v>
      </c>
      <c r="L83" s="130">
        <f>VLOOKUP(C83,'[1]Carrer Batches'!$B$2:$O$1343,12,FALSE)</f>
        <v>923322577256</v>
      </c>
      <c r="P83" s="128"/>
      <c r="Q83" s="130"/>
    </row>
    <row r="84" spans="1:17" x14ac:dyDescent="0.25">
      <c r="A84" s="188">
        <v>44569</v>
      </c>
      <c r="B84" s="193" t="s">
        <v>2494</v>
      </c>
      <c r="C84" s="120" t="s">
        <v>567</v>
      </c>
      <c r="D84" s="120" t="s">
        <v>1381</v>
      </c>
      <c r="E84" s="193" t="s">
        <v>34</v>
      </c>
      <c r="F84" s="120" t="s">
        <v>2444</v>
      </c>
      <c r="G84" s="193" t="s">
        <v>7</v>
      </c>
      <c r="H84" s="3" t="s">
        <v>2992</v>
      </c>
      <c r="I84" s="193" t="s">
        <v>124</v>
      </c>
      <c r="J84" s="110" t="s">
        <v>3011</v>
      </c>
      <c r="K84" s="130">
        <f>VLOOKUP(C84,'[1]Carrer Batches'!$B$2:$O$1343,11,FALSE)</f>
        <v>923308517343</v>
      </c>
      <c r="L84" s="130">
        <f>VLOOKUP(C84,'[1]Carrer Batches'!$B$2:$O$1343,12,FALSE)</f>
        <v>923142165080</v>
      </c>
      <c r="P84" s="128"/>
      <c r="Q84" s="130"/>
    </row>
    <row r="85" spans="1:17" x14ac:dyDescent="0.25">
      <c r="A85" s="188">
        <v>44569</v>
      </c>
      <c r="B85" s="193" t="s">
        <v>2494</v>
      </c>
      <c r="C85" s="120" t="s">
        <v>568</v>
      </c>
      <c r="D85" s="120" t="s">
        <v>1382</v>
      </c>
      <c r="E85" s="193" t="s">
        <v>34</v>
      </c>
      <c r="F85" s="120" t="s">
        <v>2444</v>
      </c>
      <c r="G85" s="193" t="s">
        <v>7</v>
      </c>
      <c r="H85" s="3" t="s">
        <v>2992</v>
      </c>
      <c r="I85" s="193" t="s">
        <v>124</v>
      </c>
      <c r="J85" s="110" t="s">
        <v>2975</v>
      </c>
      <c r="K85" s="130">
        <f>VLOOKUP(C85,'[1]Carrer Batches'!$B$2:$O$1343,11,FALSE)</f>
        <v>923164731202</v>
      </c>
      <c r="L85" s="130">
        <f>VLOOKUP(C85,'[1]Carrer Batches'!$B$2:$O$1343,12,FALSE)</f>
        <v>0</v>
      </c>
      <c r="P85" s="128"/>
      <c r="Q85" s="130"/>
    </row>
    <row r="86" spans="1:17" x14ac:dyDescent="0.25">
      <c r="A86" s="188">
        <v>44569</v>
      </c>
      <c r="B86" s="193" t="s">
        <v>2494</v>
      </c>
      <c r="C86" s="120" t="s">
        <v>2889</v>
      </c>
      <c r="D86" s="120" t="s">
        <v>2890</v>
      </c>
      <c r="E86" s="193" t="s">
        <v>136</v>
      </c>
      <c r="F86" s="120" t="s">
        <v>2892</v>
      </c>
      <c r="G86" s="193" t="s">
        <v>7</v>
      </c>
      <c r="H86" s="3" t="s">
        <v>2993</v>
      </c>
      <c r="I86" s="193" t="s">
        <v>2490</v>
      </c>
      <c r="J86" s="110" t="s">
        <v>3012</v>
      </c>
      <c r="K86" s="130" t="e">
        <f>VLOOKUP(C86,'[1]Carrer Batches'!$B$2:$O$1343,11,FALSE)</f>
        <v>#N/A</v>
      </c>
      <c r="L86" s="130" t="e">
        <f>VLOOKUP(C86,'[1]Carrer Batches'!$B$2:$O$1343,12,FALSE)</f>
        <v>#N/A</v>
      </c>
      <c r="M86" s="94"/>
      <c r="P86" s="128"/>
      <c r="Q86" s="130"/>
    </row>
    <row r="87" spans="1:17" x14ac:dyDescent="0.25">
      <c r="A87" s="188">
        <v>44572</v>
      </c>
      <c r="B87" s="210" t="s">
        <v>2494</v>
      </c>
      <c r="C87" s="211" t="s">
        <v>494</v>
      </c>
      <c r="D87" s="211" t="s">
        <v>1308</v>
      </c>
      <c r="E87" s="210" t="s">
        <v>31</v>
      </c>
      <c r="F87" s="211" t="s">
        <v>2439</v>
      </c>
      <c r="G87" s="210" t="s">
        <v>7</v>
      </c>
      <c r="H87" s="3" t="s">
        <v>2993</v>
      </c>
      <c r="I87" s="210" t="s">
        <v>2482</v>
      </c>
      <c r="J87" s="110" t="s">
        <v>2910</v>
      </c>
      <c r="K87" s="130">
        <f>VLOOKUP(C87,'[1]Carrer Batches'!$B$2:$O$1343,11,FALSE)</f>
        <v>923222233397</v>
      </c>
      <c r="L87" s="130">
        <f>VLOOKUP(C87,'[1]Carrer Batches'!$B$2:$O$1343,12,FALSE)</f>
        <v>0</v>
      </c>
      <c r="P87" s="128"/>
      <c r="Q87" s="130"/>
    </row>
    <row r="88" spans="1:17" x14ac:dyDescent="0.25">
      <c r="A88" s="188">
        <v>44572</v>
      </c>
      <c r="B88" s="210" t="s">
        <v>2494</v>
      </c>
      <c r="C88" s="211" t="s">
        <v>2758</v>
      </c>
      <c r="D88" s="211" t="s">
        <v>1310</v>
      </c>
      <c r="E88" s="210" t="s">
        <v>31</v>
      </c>
      <c r="F88" s="211" t="s">
        <v>2439</v>
      </c>
      <c r="G88" s="210" t="s">
        <v>7</v>
      </c>
      <c r="H88" s="3" t="s">
        <v>2993</v>
      </c>
      <c r="I88" s="210" t="s">
        <v>2482</v>
      </c>
      <c r="J88" s="110" t="s">
        <v>2975</v>
      </c>
      <c r="K88" s="130" t="e">
        <f>VLOOKUP(C88,'[1]Carrer Batches'!$B$2:$O$1343,11,FALSE)</f>
        <v>#N/A</v>
      </c>
      <c r="L88" s="130" t="e">
        <f>VLOOKUP(C88,'[1]Carrer Batches'!$B$2:$O$1343,12,FALSE)</f>
        <v>#N/A</v>
      </c>
      <c r="P88" s="128"/>
      <c r="Q88" s="130"/>
    </row>
    <row r="89" spans="1:17" x14ac:dyDescent="0.25">
      <c r="A89" s="188">
        <v>44572</v>
      </c>
      <c r="B89" s="193" t="s">
        <v>2494</v>
      </c>
      <c r="C89" s="120" t="s">
        <v>554</v>
      </c>
      <c r="D89" s="120" t="s">
        <v>1368</v>
      </c>
      <c r="E89" s="193" t="s">
        <v>35</v>
      </c>
      <c r="F89" s="120" t="s">
        <v>2443</v>
      </c>
      <c r="G89" s="193" t="s">
        <v>7</v>
      </c>
      <c r="H89" s="3" t="s">
        <v>2993</v>
      </c>
      <c r="I89" s="193" t="s">
        <v>2487</v>
      </c>
      <c r="J89" s="110" t="s">
        <v>3013</v>
      </c>
      <c r="K89" s="130">
        <f>VLOOKUP(C89,'[1]Carrer Batches'!$B$2:$O$1343,11,FALSE)</f>
        <v>923332076703</v>
      </c>
      <c r="L89" s="130">
        <f>VLOOKUP(C89,'[1]Carrer Batches'!$B$2:$O$1343,12,FALSE)</f>
        <v>923172651091</v>
      </c>
      <c r="P89" s="128"/>
      <c r="Q89" s="130"/>
    </row>
    <row r="90" spans="1:17" x14ac:dyDescent="0.25">
      <c r="A90" s="188">
        <v>44835</v>
      </c>
      <c r="B90" s="3" t="s">
        <v>2920</v>
      </c>
      <c r="C90" s="120" t="s">
        <v>2189</v>
      </c>
      <c r="D90" s="120" t="s">
        <v>2190</v>
      </c>
      <c r="E90" s="193" t="s">
        <v>31</v>
      </c>
      <c r="F90" s="198" t="s">
        <v>2438</v>
      </c>
      <c r="G90" s="193" t="s">
        <v>6</v>
      </c>
      <c r="H90" s="193" t="s">
        <v>2870</v>
      </c>
      <c r="I90" s="193" t="s">
        <v>124</v>
      </c>
      <c r="J90" s="282" t="s">
        <v>3015</v>
      </c>
      <c r="K90" s="130">
        <f>VLOOKUP(C90,'[1]Carrer Batches'!$B$2:$O$1343,11,FALSE)</f>
        <v>923482042748</v>
      </c>
      <c r="L90" s="130">
        <f>VLOOKUP(C90,'[1]Carrer Batches'!$B$2:$O$1343,12,FALSE)</f>
        <v>92322243636</v>
      </c>
      <c r="P90" s="128"/>
      <c r="Q90" s="130"/>
    </row>
    <row r="91" spans="1:17" x14ac:dyDescent="0.25">
      <c r="A91" s="188">
        <v>44896</v>
      </c>
      <c r="B91" s="193" t="s">
        <v>2920</v>
      </c>
      <c r="C91" s="120" t="s">
        <v>805</v>
      </c>
      <c r="D91" s="120" t="s">
        <v>1609</v>
      </c>
      <c r="E91" s="193" t="s">
        <v>31</v>
      </c>
      <c r="F91" s="120" t="s">
        <v>2464</v>
      </c>
      <c r="G91" s="193" t="s">
        <v>6</v>
      </c>
      <c r="H91" s="3" t="s">
        <v>2872</v>
      </c>
      <c r="I91" s="193" t="s">
        <v>2926</v>
      </c>
      <c r="J91" s="248" t="s">
        <v>3016</v>
      </c>
      <c r="K91" s="130">
        <f>VLOOKUP(C91,'[1]Carrer Batches'!$B$2:$O$1343,11,FALSE)</f>
        <v>923022255223</v>
      </c>
      <c r="L91" s="130" t="str">
        <f>VLOOKUP(C91,'[1]Carrer Batches'!$B$2:$O$1343,12,FALSE)</f>
        <v>-</v>
      </c>
      <c r="P91" s="128"/>
      <c r="Q91" s="130"/>
    </row>
    <row r="92" spans="1:17" x14ac:dyDescent="0.25">
      <c r="A92" s="188">
        <v>44896</v>
      </c>
      <c r="B92" s="193" t="s">
        <v>2920</v>
      </c>
      <c r="C92" s="120" t="s">
        <v>806</v>
      </c>
      <c r="D92" s="120" t="s">
        <v>1610</v>
      </c>
      <c r="E92" s="193" t="s">
        <v>31</v>
      </c>
      <c r="F92" s="120" t="s">
        <v>2464</v>
      </c>
      <c r="G92" s="193" t="s">
        <v>6</v>
      </c>
      <c r="H92" s="3" t="s">
        <v>2872</v>
      </c>
      <c r="I92" s="193" t="s">
        <v>2926</v>
      </c>
      <c r="J92" s="282" t="s">
        <v>2951</v>
      </c>
      <c r="K92" s="130">
        <f>VLOOKUP(C92,'[1]Carrer Batches'!$B$2:$O$1343,11,FALSE)</f>
        <v>923402206476</v>
      </c>
      <c r="L92" s="130">
        <f>VLOOKUP(C92,'[1]Carrer Batches'!$B$2:$O$1343,12,FALSE)</f>
        <v>923420507861</v>
      </c>
      <c r="P92" s="128"/>
      <c r="Q92" s="130"/>
    </row>
    <row r="93" spans="1:17" x14ac:dyDescent="0.25">
      <c r="A93" s="188">
        <v>44896</v>
      </c>
      <c r="B93" s="193" t="s">
        <v>2920</v>
      </c>
      <c r="C93" s="120" t="s">
        <v>810</v>
      </c>
      <c r="D93" s="120" t="s">
        <v>1614</v>
      </c>
      <c r="E93" s="193" t="s">
        <v>31</v>
      </c>
      <c r="F93" s="120" t="s">
        <v>2464</v>
      </c>
      <c r="G93" s="193" t="s">
        <v>6</v>
      </c>
      <c r="H93" s="3" t="s">
        <v>2872</v>
      </c>
      <c r="I93" s="193" t="s">
        <v>2926</v>
      </c>
      <c r="J93" s="282" t="s">
        <v>2951</v>
      </c>
      <c r="K93" s="130">
        <f>VLOOKUP(C93,'[1]Carrer Batches'!$B$2:$O$1343,11,FALSE)</f>
        <v>923242700818</v>
      </c>
      <c r="L93" s="130" t="str">
        <f>VLOOKUP(C93,'[1]Carrer Batches'!$B$2:$O$1343,12,FALSE)</f>
        <v>-</v>
      </c>
      <c r="P93" s="128"/>
      <c r="Q93" s="130"/>
    </row>
    <row r="94" spans="1:17" x14ac:dyDescent="0.25">
      <c r="A94" s="188">
        <v>44896</v>
      </c>
      <c r="B94" s="193" t="s">
        <v>2920</v>
      </c>
      <c r="C94" s="120" t="s">
        <v>811</v>
      </c>
      <c r="D94" s="120" t="s">
        <v>1615</v>
      </c>
      <c r="E94" s="193" t="s">
        <v>31</v>
      </c>
      <c r="F94" s="120" t="s">
        <v>2464</v>
      </c>
      <c r="G94" s="193" t="s">
        <v>6</v>
      </c>
      <c r="H94" s="3" t="s">
        <v>2872</v>
      </c>
      <c r="I94" s="193" t="s">
        <v>2926</v>
      </c>
      <c r="J94" s="277" t="s">
        <v>3017</v>
      </c>
      <c r="K94" s="130">
        <f>VLOOKUP(C94,'[1]Carrer Batches'!$B$2:$O$1343,11,FALSE)</f>
        <v>923128035167</v>
      </c>
      <c r="L94" s="130">
        <f>VLOOKUP(C94,'[1]Carrer Batches'!$B$2:$O$1343,12,FALSE)</f>
        <v>923124039505</v>
      </c>
      <c r="P94" s="128"/>
      <c r="Q94" s="130"/>
    </row>
    <row r="95" spans="1:17" x14ac:dyDescent="0.25">
      <c r="A95" s="188">
        <v>44896</v>
      </c>
      <c r="B95" s="193" t="s">
        <v>2920</v>
      </c>
      <c r="C95" s="120" t="s">
        <v>813</v>
      </c>
      <c r="D95" s="120" t="s">
        <v>1617</v>
      </c>
      <c r="E95" s="193" t="s">
        <v>31</v>
      </c>
      <c r="F95" s="120" t="s">
        <v>2464</v>
      </c>
      <c r="G95" s="193" t="s">
        <v>6</v>
      </c>
      <c r="H95" s="3" t="s">
        <v>2872</v>
      </c>
      <c r="I95" s="193" t="s">
        <v>2926</v>
      </c>
      <c r="J95" s="277" t="s">
        <v>3018</v>
      </c>
      <c r="K95" s="130">
        <f>VLOOKUP(C95,'[1]Carrer Batches'!$B$2:$O$1343,11,FALSE)</f>
        <v>923002801072</v>
      </c>
      <c r="L95" s="130">
        <f>VLOOKUP(C95,'[1]Carrer Batches'!$B$2:$O$1343,12,FALSE)</f>
        <v>923035020898</v>
      </c>
      <c r="P95" s="128"/>
      <c r="Q95" s="130"/>
    </row>
    <row r="96" spans="1:17" x14ac:dyDescent="0.25">
      <c r="A96" s="188">
        <v>44896</v>
      </c>
      <c r="B96" s="193" t="s">
        <v>2920</v>
      </c>
      <c r="C96" s="120" t="s">
        <v>818</v>
      </c>
      <c r="D96" s="120" t="s">
        <v>1621</v>
      </c>
      <c r="E96" s="193" t="s">
        <v>31</v>
      </c>
      <c r="F96" s="120" t="s">
        <v>2464</v>
      </c>
      <c r="G96" s="193" t="s">
        <v>6</v>
      </c>
      <c r="H96" s="3" t="s">
        <v>2872</v>
      </c>
      <c r="I96" s="193" t="s">
        <v>2926</v>
      </c>
      <c r="J96" s="277" t="s">
        <v>3019</v>
      </c>
      <c r="K96" s="130">
        <f>VLOOKUP(C96,'[1]Carrer Batches'!$B$2:$O$1343,11,FALSE)</f>
        <v>923155967325</v>
      </c>
      <c r="L96" s="130">
        <f>VLOOKUP(C96,'[1]Carrer Batches'!$B$2:$O$1343,12,FALSE)</f>
        <v>923122077500</v>
      </c>
      <c r="P96" s="128"/>
      <c r="Q96" s="130"/>
    </row>
    <row r="97" spans="1:17" x14ac:dyDescent="0.25">
      <c r="A97" s="188" t="s">
        <v>3020</v>
      </c>
      <c r="B97" s="193" t="s">
        <v>2920</v>
      </c>
      <c r="C97" s="120" t="s">
        <v>820</v>
      </c>
      <c r="D97" s="120" t="s">
        <v>1366</v>
      </c>
      <c r="E97" s="193" t="s">
        <v>31</v>
      </c>
      <c r="F97" s="120" t="s">
        <v>2464</v>
      </c>
      <c r="G97" s="193" t="s">
        <v>6</v>
      </c>
      <c r="H97" s="3" t="s">
        <v>2872</v>
      </c>
      <c r="I97" s="193" t="s">
        <v>2926</v>
      </c>
      <c r="J97" s="277" t="s">
        <v>2945</v>
      </c>
      <c r="K97" s="130">
        <f>VLOOKUP(C97,'[1]Carrer Batches'!$B$2:$O$1343,11,FALSE)</f>
        <v>923092157124</v>
      </c>
      <c r="L97" s="130" t="str">
        <f>VLOOKUP(C97,'[1]Carrer Batches'!$B$2:$O$1343,12,FALSE)</f>
        <v>-</v>
      </c>
      <c r="P97" s="128"/>
      <c r="Q97" s="130"/>
    </row>
    <row r="98" spans="1:17" x14ac:dyDescent="0.25">
      <c r="A98" s="188">
        <v>44866</v>
      </c>
      <c r="B98" s="193" t="s">
        <v>2920</v>
      </c>
      <c r="C98" s="120" t="s">
        <v>758</v>
      </c>
      <c r="D98" s="120" t="s">
        <v>1354</v>
      </c>
      <c r="E98" s="193" t="s">
        <v>30</v>
      </c>
      <c r="F98" s="120" t="s">
        <v>2461</v>
      </c>
      <c r="G98" s="193" t="s">
        <v>7</v>
      </c>
      <c r="H98" s="3" t="s">
        <v>2872</v>
      </c>
      <c r="I98" s="193" t="s">
        <v>2485</v>
      </c>
      <c r="J98" s="282" t="s">
        <v>3021</v>
      </c>
      <c r="K98" s="130">
        <f>VLOOKUP(C98,'[1]Carrer Batches'!$B$2:$O$1343,11,FALSE)</f>
        <v>923013253866</v>
      </c>
      <c r="L98" s="130" t="str">
        <f>VLOOKUP(C98,'[1]Carrer Batches'!$B$2:$O$1343,12,FALSE)</f>
        <v>-</v>
      </c>
      <c r="P98" s="128"/>
      <c r="Q98" s="130"/>
    </row>
    <row r="99" spans="1:17" x14ac:dyDescent="0.25">
      <c r="A99" s="188">
        <v>44866</v>
      </c>
      <c r="B99" s="193" t="s">
        <v>2920</v>
      </c>
      <c r="C99" s="120" t="s">
        <v>760</v>
      </c>
      <c r="D99" s="120" t="s">
        <v>1566</v>
      </c>
      <c r="E99" s="193" t="s">
        <v>30</v>
      </c>
      <c r="F99" s="120" t="s">
        <v>2461</v>
      </c>
      <c r="G99" s="193" t="s">
        <v>7</v>
      </c>
      <c r="H99" s="3" t="s">
        <v>2872</v>
      </c>
      <c r="I99" s="193" t="s">
        <v>2485</v>
      </c>
      <c r="J99" s="248" t="s">
        <v>3022</v>
      </c>
      <c r="K99" s="130">
        <f>VLOOKUP(C99,'[1]Carrer Batches'!$B$2:$O$1343,11,FALSE)</f>
        <v>923200242021</v>
      </c>
      <c r="L99" s="130">
        <f>VLOOKUP(C99,'[1]Carrer Batches'!$B$2:$O$1343,12,FALSE)</f>
        <v>923020256729</v>
      </c>
      <c r="P99" s="128"/>
      <c r="Q99" s="130"/>
    </row>
    <row r="100" spans="1:17" x14ac:dyDescent="0.25">
      <c r="A100" s="188">
        <v>44866</v>
      </c>
      <c r="B100" s="193" t="s">
        <v>2920</v>
      </c>
      <c r="C100" s="120" t="s">
        <v>787</v>
      </c>
      <c r="D100" s="120" t="s">
        <v>1593</v>
      </c>
      <c r="E100" s="193" t="s">
        <v>31</v>
      </c>
      <c r="F100" s="120" t="s">
        <v>2463</v>
      </c>
      <c r="G100" s="193" t="s">
        <v>7</v>
      </c>
      <c r="H100" s="3" t="s">
        <v>2872</v>
      </c>
      <c r="I100" s="193" t="s">
        <v>2489</v>
      </c>
      <c r="J100" s="282" t="s">
        <v>3023</v>
      </c>
      <c r="K100" s="130">
        <f>VLOOKUP(C100,'[1]Carrer Batches'!$B$2:$O$1343,11,FALSE)</f>
        <v>923122436891</v>
      </c>
      <c r="L100" s="130">
        <f>VLOOKUP(C100,'[1]Carrer Batches'!$B$2:$O$1343,12,FALSE)</f>
        <v>923203550651</v>
      </c>
      <c r="P100" s="128"/>
      <c r="Q100" s="130"/>
    </row>
    <row r="101" spans="1:17" x14ac:dyDescent="0.25">
      <c r="A101" s="188">
        <v>44866</v>
      </c>
      <c r="B101" s="193" t="s">
        <v>2920</v>
      </c>
      <c r="C101" s="120" t="s">
        <v>804</v>
      </c>
      <c r="D101" s="120" t="s">
        <v>1608</v>
      </c>
      <c r="E101" s="193" t="s">
        <v>31</v>
      </c>
      <c r="F101" s="120" t="s">
        <v>2463</v>
      </c>
      <c r="G101" s="193" t="s">
        <v>7</v>
      </c>
      <c r="H101" s="3" t="s">
        <v>2872</v>
      </c>
      <c r="I101" s="193" t="s">
        <v>2489</v>
      </c>
      <c r="J101" s="282" t="s">
        <v>3024</v>
      </c>
      <c r="K101" s="130">
        <f>VLOOKUP(C101,'[1]Carrer Batches'!$B$2:$O$1343,11,FALSE)</f>
        <v>923002887219</v>
      </c>
      <c r="L101" s="130">
        <f>VLOOKUP(C101,'[1]Carrer Batches'!$B$2:$O$1343,12,FALSE)</f>
        <v>0</v>
      </c>
      <c r="P101" s="128"/>
      <c r="Q101" s="130"/>
    </row>
    <row r="102" spans="1:17" x14ac:dyDescent="0.25">
      <c r="A102" s="188">
        <v>44866</v>
      </c>
      <c r="B102" s="193" t="s">
        <v>2920</v>
      </c>
      <c r="C102" s="120" t="s">
        <v>685</v>
      </c>
      <c r="D102" s="120" t="s">
        <v>1278</v>
      </c>
      <c r="E102" s="193" t="s">
        <v>34</v>
      </c>
      <c r="F102" s="120" t="s">
        <v>2454</v>
      </c>
      <c r="G102" s="193" t="s">
        <v>7</v>
      </c>
      <c r="H102" s="3" t="s">
        <v>2872</v>
      </c>
      <c r="I102" s="193" t="s">
        <v>2487</v>
      </c>
      <c r="J102" s="277" t="s">
        <v>3025</v>
      </c>
      <c r="K102" s="130">
        <f>VLOOKUP(C102,'[1]Carrer Batches'!$B$2:$O$1343,11,FALSE)</f>
        <v>923012035540</v>
      </c>
      <c r="L102" s="130">
        <f>VLOOKUP(C102,'[1]Carrer Batches'!$B$2:$O$1343,12,FALSE)</f>
        <v>923012500507</v>
      </c>
      <c r="P102" s="128"/>
      <c r="Q102" s="130"/>
    </row>
    <row r="103" spans="1:17" x14ac:dyDescent="0.25">
      <c r="A103" s="188">
        <v>44866</v>
      </c>
      <c r="B103" s="193" t="s">
        <v>2920</v>
      </c>
      <c r="C103" s="120" t="s">
        <v>686</v>
      </c>
      <c r="D103" s="120" t="s">
        <v>1496</v>
      </c>
      <c r="E103" s="193" t="s">
        <v>34</v>
      </c>
      <c r="F103" s="120" t="s">
        <v>2454</v>
      </c>
      <c r="G103" s="193" t="s">
        <v>7</v>
      </c>
      <c r="H103" s="3" t="s">
        <v>2872</v>
      </c>
      <c r="I103" s="193" t="s">
        <v>2487</v>
      </c>
      <c r="J103" s="277" t="s">
        <v>2951</v>
      </c>
      <c r="K103" s="130">
        <f>VLOOKUP(C103,'[1]Carrer Batches'!$B$2:$O$1343,11,FALSE)</f>
        <v>92334829239</v>
      </c>
      <c r="L103" s="130">
        <f>VLOOKUP(C103,'[1]Carrer Batches'!$B$2:$O$1343,12,FALSE)</f>
        <v>923212021643</v>
      </c>
      <c r="M103"/>
      <c r="P103" s="128"/>
      <c r="Q103" s="130"/>
    </row>
    <row r="104" spans="1:17" x14ac:dyDescent="0.25">
      <c r="A104" s="188" t="s">
        <v>3020</v>
      </c>
      <c r="B104" s="193" t="s">
        <v>2920</v>
      </c>
      <c r="C104" s="211" t="s">
        <v>863</v>
      </c>
      <c r="D104" s="211" t="s">
        <v>1663</v>
      </c>
      <c r="E104" s="210" t="s">
        <v>31</v>
      </c>
      <c r="F104" s="211" t="s">
        <v>2467</v>
      </c>
      <c r="G104" s="210" t="s">
        <v>7</v>
      </c>
      <c r="H104" s="3" t="s">
        <v>2872</v>
      </c>
      <c r="I104" s="210" t="s">
        <v>2484</v>
      </c>
      <c r="J104" s="277" t="s">
        <v>3026</v>
      </c>
      <c r="K104" s="130" t="e">
        <f>VLOOKUP(C104,'[1]Carrer Batches'!$B$2:$O$1343,11,FALSE)</f>
        <v>#N/A</v>
      </c>
      <c r="L104" s="130" t="e">
        <f>VLOOKUP(C104,'[1]Carrer Batches'!$B$2:$O$1343,12,FALSE)</f>
        <v>#N/A</v>
      </c>
      <c r="P104" s="128"/>
      <c r="Q104" s="130"/>
    </row>
    <row r="105" spans="1:17" x14ac:dyDescent="0.25">
      <c r="A105" s="188" t="s">
        <v>3020</v>
      </c>
      <c r="B105" s="193" t="s">
        <v>2920</v>
      </c>
      <c r="C105" s="120" t="s">
        <v>731</v>
      </c>
      <c r="D105" s="120" t="s">
        <v>1539</v>
      </c>
      <c r="E105" s="193" t="s">
        <v>33</v>
      </c>
      <c r="F105" s="120" t="s">
        <v>2457</v>
      </c>
      <c r="G105" s="193" t="s">
        <v>7</v>
      </c>
      <c r="H105" s="3" t="s">
        <v>2872</v>
      </c>
      <c r="I105" s="193" t="s">
        <v>116</v>
      </c>
      <c r="J105" s="277" t="s">
        <v>2951</v>
      </c>
      <c r="K105" s="130">
        <f>VLOOKUP(C105,'[1]Carrer Batches'!$B$2:$O$1343,11,FALSE)</f>
        <v>923172106556</v>
      </c>
      <c r="L105" s="130" t="str">
        <f>VLOOKUP(C105,'[1]Carrer Batches'!$B$2:$O$1343,12,FALSE)</f>
        <v>021-34491659</v>
      </c>
      <c r="P105" s="128"/>
      <c r="Q105" s="130"/>
    </row>
    <row r="106" spans="1:17" x14ac:dyDescent="0.25">
      <c r="A106" s="188" t="s">
        <v>3020</v>
      </c>
      <c r="B106" s="193" t="s">
        <v>2920</v>
      </c>
      <c r="C106" s="120" t="s">
        <v>729</v>
      </c>
      <c r="D106" s="120" t="s">
        <v>1537</v>
      </c>
      <c r="E106" s="193" t="s">
        <v>33</v>
      </c>
      <c r="F106" s="120" t="s">
        <v>2457</v>
      </c>
      <c r="G106" s="193" t="s">
        <v>7</v>
      </c>
      <c r="H106" s="193" t="s">
        <v>2872</v>
      </c>
      <c r="I106" s="193" t="s">
        <v>116</v>
      </c>
      <c r="J106" s="277" t="s">
        <v>3027</v>
      </c>
      <c r="K106" s="130">
        <f>VLOOKUP(C106,'[1]Carrer Batches'!$B$2:$O$1343,11,FALSE)</f>
        <v>923158414932</v>
      </c>
      <c r="L106" s="130">
        <f>VLOOKUP(C106,'[1]Carrer Batches'!$B$2:$O$1343,12,FALSE)</f>
        <v>0</v>
      </c>
      <c r="P106" s="128"/>
      <c r="Q106" s="130"/>
    </row>
    <row r="107" spans="1:17" x14ac:dyDescent="0.25">
      <c r="A107" s="188" t="s">
        <v>3034</v>
      </c>
      <c r="B107" s="193" t="s">
        <v>2920</v>
      </c>
      <c r="C107" s="120" t="s">
        <v>446</v>
      </c>
      <c r="D107" s="120" t="s">
        <v>1260</v>
      </c>
      <c r="E107" s="193" t="s">
        <v>33</v>
      </c>
      <c r="F107" s="120" t="s">
        <v>2436</v>
      </c>
      <c r="G107" s="193" t="s">
        <v>6</v>
      </c>
      <c r="H107" s="3" t="s">
        <v>2993</v>
      </c>
      <c r="I107" s="193" t="s">
        <v>116</v>
      </c>
      <c r="J107" s="248" t="s">
        <v>3035</v>
      </c>
      <c r="K107" s="130">
        <f>VLOOKUP(C107,'[1]Carrer Batches'!$B$2:$O$1343,11,FALSE)</f>
        <v>923222682821</v>
      </c>
      <c r="L107" s="130">
        <f>VLOOKUP(C107,'[1]Carrer Batches'!$B$2:$O$1343,12,FALSE)</f>
        <v>0</v>
      </c>
      <c r="P107" s="128"/>
      <c r="Q107" s="130"/>
    </row>
    <row r="108" spans="1:17" x14ac:dyDescent="0.25">
      <c r="A108" s="188" t="s">
        <v>3034</v>
      </c>
      <c r="B108" s="193" t="s">
        <v>2920</v>
      </c>
      <c r="C108" s="120" t="s">
        <v>485</v>
      </c>
      <c r="D108" s="120" t="s">
        <v>1298</v>
      </c>
      <c r="E108" s="193" t="s">
        <v>31</v>
      </c>
      <c r="F108" s="198" t="s">
        <v>2438</v>
      </c>
      <c r="G108" s="193" t="s">
        <v>6</v>
      </c>
      <c r="H108" s="3" t="s">
        <v>2993</v>
      </c>
      <c r="I108" s="193" t="s">
        <v>124</v>
      </c>
      <c r="J108" s="282" t="s">
        <v>3036</v>
      </c>
      <c r="K108" s="130">
        <f>VLOOKUP(C108,'[1]Carrer Batches'!$B$2:$O$1343,11,FALSE)</f>
        <v>923111253780</v>
      </c>
      <c r="L108" s="130" t="str">
        <f>VLOOKUP(C108,'[1]Carrer Batches'!$B$2:$O$1343,12,FALSE)</f>
        <v>-</v>
      </c>
      <c r="P108" s="128"/>
      <c r="Q108" s="130"/>
    </row>
    <row r="109" spans="1:17" x14ac:dyDescent="0.25">
      <c r="A109" s="188" t="s">
        <v>3034</v>
      </c>
      <c r="B109" s="193" t="s">
        <v>2920</v>
      </c>
      <c r="C109" s="120" t="s">
        <v>2189</v>
      </c>
      <c r="D109" s="120" t="s">
        <v>2190</v>
      </c>
      <c r="E109" s="193" t="s">
        <v>31</v>
      </c>
      <c r="F109" s="198" t="s">
        <v>2438</v>
      </c>
      <c r="G109" s="193" t="s">
        <v>6</v>
      </c>
      <c r="H109" s="3" t="s">
        <v>2993</v>
      </c>
      <c r="I109" s="193" t="s">
        <v>124</v>
      </c>
      <c r="J109" s="282" t="s">
        <v>3037</v>
      </c>
      <c r="K109" s="130">
        <f>VLOOKUP(C109,'[1]Carrer Batches'!$B$2:$O$1343,11,FALSE)</f>
        <v>923482042748</v>
      </c>
      <c r="L109" s="130">
        <f>VLOOKUP(C109,'[1]Carrer Batches'!$B$2:$O$1343,12,FALSE)</f>
        <v>92322243636</v>
      </c>
      <c r="P109" s="128"/>
      <c r="Q109" s="130"/>
    </row>
    <row r="110" spans="1:17" x14ac:dyDescent="0.25">
      <c r="A110" s="188" t="s">
        <v>3034</v>
      </c>
      <c r="B110" s="193" t="s">
        <v>2920</v>
      </c>
      <c r="C110" s="120" t="s">
        <v>489</v>
      </c>
      <c r="D110" s="120" t="s">
        <v>1303</v>
      </c>
      <c r="E110" s="193" t="s">
        <v>31</v>
      </c>
      <c r="F110" s="198" t="s">
        <v>2438</v>
      </c>
      <c r="G110" s="193" t="s">
        <v>6</v>
      </c>
      <c r="H110" s="3" t="s">
        <v>2993</v>
      </c>
      <c r="I110" s="193" t="s">
        <v>124</v>
      </c>
      <c r="J110" s="277" t="s">
        <v>3038</v>
      </c>
      <c r="K110" s="130">
        <f>VLOOKUP(C110,'[1]Carrer Batches'!$B$2:$O$1343,11,FALSE)</f>
        <v>923362319655</v>
      </c>
      <c r="L110" s="130">
        <f>VLOOKUP(C110,'[1]Carrer Batches'!$B$2:$O$1343,12,FALSE)</f>
        <v>0</v>
      </c>
      <c r="P110" s="128"/>
      <c r="Q110" s="130"/>
    </row>
    <row r="111" spans="1:17" x14ac:dyDescent="0.25">
      <c r="A111" s="188" t="s">
        <v>3034</v>
      </c>
      <c r="B111" s="193" t="s">
        <v>2920</v>
      </c>
      <c r="C111" s="120" t="s">
        <v>486</v>
      </c>
      <c r="D111" s="120" t="s">
        <v>1300</v>
      </c>
      <c r="E111" s="193" t="s">
        <v>31</v>
      </c>
      <c r="F111" s="120" t="s">
        <v>2438</v>
      </c>
      <c r="G111" s="193" t="s">
        <v>6</v>
      </c>
      <c r="H111" s="3" t="s">
        <v>2993</v>
      </c>
      <c r="I111" s="193" t="s">
        <v>124</v>
      </c>
      <c r="J111" s="277" t="s">
        <v>2951</v>
      </c>
      <c r="K111" s="130">
        <f>VLOOKUP(C111,'[1]Carrer Batches'!$B$2:$O$1343,11,FALSE)</f>
        <v>92311022714</v>
      </c>
      <c r="L111" s="130">
        <f>VLOOKUP(C111,'[1]Carrer Batches'!$B$2:$O$1343,12,FALSE)</f>
        <v>0</v>
      </c>
      <c r="P111" s="128"/>
      <c r="Q111" s="130"/>
    </row>
    <row r="112" spans="1:17" x14ac:dyDescent="0.25">
      <c r="A112" s="188" t="s">
        <v>3034</v>
      </c>
      <c r="B112" s="193" t="s">
        <v>2920</v>
      </c>
      <c r="C112" s="120" t="s">
        <v>791</v>
      </c>
      <c r="D112" s="120" t="s">
        <v>1596</v>
      </c>
      <c r="E112" s="193" t="s">
        <v>31</v>
      </c>
      <c r="F112" s="198" t="s">
        <v>2438</v>
      </c>
      <c r="G112" s="193" t="s">
        <v>6</v>
      </c>
      <c r="H112" s="3" t="s">
        <v>2993</v>
      </c>
      <c r="I112" s="193" t="s">
        <v>124</v>
      </c>
      <c r="J112" s="277" t="s">
        <v>3039</v>
      </c>
      <c r="K112" s="130">
        <f>VLOOKUP(C112,'[1]Carrer Batches'!$B$2:$O$1343,11,FALSE)</f>
        <v>923203741409</v>
      </c>
      <c r="L112" s="130" t="str">
        <f>VLOOKUP(C112,'[1]Carrer Batches'!$B$2:$O$1343,12,FALSE)</f>
        <v>-</v>
      </c>
      <c r="P112" s="128"/>
      <c r="Q112" s="130"/>
    </row>
    <row r="113" spans="1:17" x14ac:dyDescent="0.25">
      <c r="A113" s="188" t="s">
        <v>3034</v>
      </c>
      <c r="B113" s="193" t="s">
        <v>2920</v>
      </c>
      <c r="C113" s="120" t="s">
        <v>487</v>
      </c>
      <c r="D113" s="120" t="s">
        <v>1301</v>
      </c>
      <c r="E113" s="193" t="s">
        <v>31</v>
      </c>
      <c r="F113" s="198" t="s">
        <v>2438</v>
      </c>
      <c r="G113" s="193" t="s">
        <v>6</v>
      </c>
      <c r="H113" s="3" t="s">
        <v>2993</v>
      </c>
      <c r="I113" s="193" t="s">
        <v>124</v>
      </c>
      <c r="J113" s="277" t="s">
        <v>3040</v>
      </c>
      <c r="K113" s="130">
        <f>VLOOKUP(C113,'[1]Carrer Batches'!$B$2:$O$1343,11,FALSE)</f>
        <v>923020326211</v>
      </c>
      <c r="L113" s="130" t="str">
        <f>VLOOKUP(C113,'[1]Carrer Batches'!$B$2:$O$1343,12,FALSE)</f>
        <v>-</v>
      </c>
      <c r="P113" s="128"/>
      <c r="Q113" s="130"/>
    </row>
    <row r="114" spans="1:17" x14ac:dyDescent="0.25">
      <c r="A114" s="188" t="s">
        <v>3034</v>
      </c>
      <c r="B114" s="193" t="s">
        <v>2920</v>
      </c>
      <c r="C114" s="120" t="s">
        <v>488</v>
      </c>
      <c r="D114" s="120" t="s">
        <v>1302</v>
      </c>
      <c r="E114" s="193" t="s">
        <v>31</v>
      </c>
      <c r="F114" s="198" t="s">
        <v>2438</v>
      </c>
      <c r="G114" s="193" t="s">
        <v>6</v>
      </c>
      <c r="H114" s="3" t="s">
        <v>2993</v>
      </c>
      <c r="I114" s="193" t="s">
        <v>124</v>
      </c>
      <c r="J114" s="277" t="s">
        <v>3041</v>
      </c>
      <c r="K114" s="130">
        <f>VLOOKUP(C114,'[1]Carrer Batches'!$B$2:$O$1343,11,FALSE)</f>
        <v>923082257121</v>
      </c>
      <c r="L114" s="130">
        <f>VLOOKUP(C114,'[1]Carrer Batches'!$B$2:$O$1343,12,FALSE)</f>
        <v>0</v>
      </c>
      <c r="P114" s="128"/>
      <c r="Q114" s="130"/>
    </row>
    <row r="115" spans="1:17" ht="19.5" x14ac:dyDescent="0.3">
      <c r="A115" s="188">
        <v>44581</v>
      </c>
      <c r="B115" s="210" t="s">
        <v>2494</v>
      </c>
      <c r="C115" s="211" t="s">
        <v>493</v>
      </c>
      <c r="D115" s="211" t="s">
        <v>1307</v>
      </c>
      <c r="E115" s="210" t="s">
        <v>31</v>
      </c>
      <c r="F115" s="211" t="s">
        <v>2439</v>
      </c>
      <c r="G115" s="210" t="s">
        <v>7</v>
      </c>
      <c r="H115" s="3" t="s">
        <v>2993</v>
      </c>
      <c r="I115" s="210" t="s">
        <v>2482</v>
      </c>
      <c r="J115" s="280" t="s">
        <v>3089</v>
      </c>
      <c r="K115" s="130">
        <f>VLOOKUP(C115,'[1]Carrer Batches'!$B$2:$O$1343,11,FALSE)</f>
        <v>923352975900</v>
      </c>
      <c r="L115" s="130" t="str">
        <f>VLOOKUP(C115,'[1]Carrer Batches'!$B$2:$O$1343,12,FALSE)</f>
        <v>-</v>
      </c>
      <c r="M115" s="146"/>
      <c r="P115" s="128"/>
      <c r="Q115" s="130"/>
    </row>
    <row r="116" spans="1:17" ht="19.5" x14ac:dyDescent="0.3">
      <c r="A116" s="188">
        <v>44581</v>
      </c>
      <c r="B116" s="210" t="s">
        <v>2494</v>
      </c>
      <c r="C116" s="211" t="s">
        <v>496</v>
      </c>
      <c r="D116" s="211" t="s">
        <v>1311</v>
      </c>
      <c r="E116" s="210" t="s">
        <v>31</v>
      </c>
      <c r="F116" s="211" t="s">
        <v>2439</v>
      </c>
      <c r="G116" s="210" t="s">
        <v>7</v>
      </c>
      <c r="H116" s="3" t="s">
        <v>2993</v>
      </c>
      <c r="I116" s="210" t="s">
        <v>2482</v>
      </c>
      <c r="J116" s="280" t="s">
        <v>2994</v>
      </c>
      <c r="K116" s="130">
        <f>VLOOKUP(C116,'[1]Carrer Batches'!$B$2:$O$1343,11,FALSE)</f>
        <v>923170325523</v>
      </c>
      <c r="L116" s="130">
        <f>VLOOKUP(C116,'[1]Carrer Batches'!$B$2:$O$1343,12,FALSE)</f>
        <v>923145521635</v>
      </c>
      <c r="M116" s="146"/>
      <c r="P116" s="128"/>
      <c r="Q116" s="130"/>
    </row>
    <row r="117" spans="1:17" ht="19.5" x14ac:dyDescent="0.3">
      <c r="A117" s="188">
        <v>44581</v>
      </c>
      <c r="B117" s="210" t="s">
        <v>2494</v>
      </c>
      <c r="C117" s="211" t="s">
        <v>500</v>
      </c>
      <c r="D117" s="211" t="s">
        <v>1316</v>
      </c>
      <c r="E117" s="210" t="s">
        <v>31</v>
      </c>
      <c r="F117" s="211" t="s">
        <v>2439</v>
      </c>
      <c r="G117" s="210" t="s">
        <v>7</v>
      </c>
      <c r="H117" s="3" t="s">
        <v>2993</v>
      </c>
      <c r="I117" s="210" t="s">
        <v>2482</v>
      </c>
      <c r="J117" s="280" t="s">
        <v>3089</v>
      </c>
      <c r="K117" s="130">
        <f>VLOOKUP(C117,'[1]Carrer Batches'!$B$2:$O$1343,11,FALSE)</f>
        <v>923170010270</v>
      </c>
      <c r="L117" s="130">
        <f>VLOOKUP(C117,'[1]Carrer Batches'!$B$2:$O$1343,12,FALSE)</f>
        <v>923309256125</v>
      </c>
      <c r="M117" s="146"/>
      <c r="P117" s="128"/>
      <c r="Q117" s="130"/>
    </row>
    <row r="118" spans="1:17" ht="19.5" x14ac:dyDescent="0.3">
      <c r="A118" s="188">
        <v>44581</v>
      </c>
      <c r="B118" s="210" t="s">
        <v>2494</v>
      </c>
      <c r="C118" s="211" t="s">
        <v>502</v>
      </c>
      <c r="D118" s="211" t="s">
        <v>1318</v>
      </c>
      <c r="E118" s="210" t="s">
        <v>31</v>
      </c>
      <c r="F118" s="211" t="s">
        <v>2439</v>
      </c>
      <c r="G118" s="210" t="s">
        <v>7</v>
      </c>
      <c r="H118" s="3" t="s">
        <v>2993</v>
      </c>
      <c r="I118" s="210" t="s">
        <v>2482</v>
      </c>
      <c r="J118" s="280" t="s">
        <v>2994</v>
      </c>
      <c r="K118" s="130">
        <f>VLOOKUP(C118,'[1]Carrer Batches'!$B$2:$O$1343,11,FALSE)</f>
        <v>923132110929</v>
      </c>
      <c r="L118" s="130" t="str">
        <f>VLOOKUP(C118,'[1]Carrer Batches'!$B$2:$O$1343,12,FALSE)</f>
        <v>-</v>
      </c>
      <c r="M118" s="146"/>
      <c r="P118" s="128"/>
      <c r="Q118" s="130"/>
    </row>
    <row r="119" spans="1:17" ht="19.5" x14ac:dyDescent="0.3">
      <c r="A119" s="188">
        <v>44572</v>
      </c>
      <c r="B119" s="210" t="s">
        <v>2494</v>
      </c>
      <c r="C119" s="211" t="s">
        <v>494</v>
      </c>
      <c r="D119" s="211" t="s">
        <v>1308</v>
      </c>
      <c r="E119" s="210" t="s">
        <v>31</v>
      </c>
      <c r="F119" s="211" t="s">
        <v>2439</v>
      </c>
      <c r="G119" s="210" t="s">
        <v>7</v>
      </c>
      <c r="H119" s="3" t="s">
        <v>2993</v>
      </c>
      <c r="I119" s="210" t="s">
        <v>2482</v>
      </c>
      <c r="J119" s="110" t="s">
        <v>2910</v>
      </c>
      <c r="K119" s="130">
        <f>VLOOKUP(C119,'[1]Carrer Batches'!$B$2:$O$1343,11,FALSE)</f>
        <v>923222233397</v>
      </c>
      <c r="L119" s="130">
        <f>VLOOKUP(C119,'[1]Carrer Batches'!$B$2:$O$1343,12,FALSE)</f>
        <v>0</v>
      </c>
      <c r="M119" s="146"/>
      <c r="P119" s="128"/>
      <c r="Q119" s="130"/>
    </row>
    <row r="120" spans="1:17" ht="19.5" x14ac:dyDescent="0.3">
      <c r="A120" s="188">
        <v>44581</v>
      </c>
      <c r="B120" s="193" t="s">
        <v>2494</v>
      </c>
      <c r="C120" s="120" t="s">
        <v>555</v>
      </c>
      <c r="D120" s="120" t="s">
        <v>1369</v>
      </c>
      <c r="E120" s="193" t="s">
        <v>35</v>
      </c>
      <c r="F120" s="120" t="s">
        <v>2443</v>
      </c>
      <c r="G120" s="193" t="s">
        <v>7</v>
      </c>
      <c r="H120" s="3" t="s">
        <v>2993</v>
      </c>
      <c r="I120" s="193" t="s">
        <v>2487</v>
      </c>
      <c r="J120" s="280" t="s">
        <v>3184</v>
      </c>
      <c r="K120" s="130">
        <f>VLOOKUP(C120,'[1]Carrer Batches'!$B$2:$O$1343,11,FALSE)</f>
        <v>923333129359</v>
      </c>
      <c r="L120" s="130">
        <f>VLOOKUP(C120,'[1]Carrer Batches'!$B$2:$O$1343,12,FALSE)</f>
        <v>923332464308</v>
      </c>
      <c r="M120" s="146"/>
      <c r="P120" s="128"/>
      <c r="Q120" s="130"/>
    </row>
    <row r="121" spans="1:17" ht="19.5" x14ac:dyDescent="0.3">
      <c r="A121" s="188">
        <v>44581</v>
      </c>
      <c r="B121" s="193" t="s">
        <v>2494</v>
      </c>
      <c r="C121" s="120" t="s">
        <v>556</v>
      </c>
      <c r="D121" s="120" t="s">
        <v>1370</v>
      </c>
      <c r="E121" s="193" t="s">
        <v>35</v>
      </c>
      <c r="F121" s="120" t="s">
        <v>2443</v>
      </c>
      <c r="G121" s="193" t="s">
        <v>7</v>
      </c>
      <c r="H121" s="3" t="s">
        <v>2993</v>
      </c>
      <c r="I121" s="193" t="s">
        <v>2487</v>
      </c>
      <c r="J121" s="280" t="s">
        <v>2975</v>
      </c>
      <c r="K121" s="130">
        <f>VLOOKUP(C121,'[1]Carrer Batches'!$B$2:$O$1343,11,FALSE)</f>
        <v>923312132232</v>
      </c>
      <c r="L121" s="130">
        <f>VLOOKUP(C121,'[1]Carrer Batches'!$B$2:$O$1343,12,FALSE)</f>
        <v>923172058638</v>
      </c>
      <c r="M121" s="146"/>
      <c r="P121" s="128"/>
      <c r="Q121" s="130"/>
    </row>
    <row r="122" spans="1:17" ht="19.5" x14ac:dyDescent="0.3">
      <c r="A122" s="188">
        <v>44581</v>
      </c>
      <c r="B122" s="193" t="s">
        <v>2494</v>
      </c>
      <c r="C122" s="120" t="s">
        <v>2873</v>
      </c>
      <c r="D122" s="120" t="s">
        <v>2874</v>
      </c>
      <c r="E122" s="193" t="s">
        <v>134</v>
      </c>
      <c r="F122" s="120" t="s">
        <v>2891</v>
      </c>
      <c r="G122" s="193" t="s">
        <v>7</v>
      </c>
      <c r="H122" s="3" t="s">
        <v>2992</v>
      </c>
      <c r="I122" s="193" t="s">
        <v>2493</v>
      </c>
      <c r="J122" s="248" t="s">
        <v>2946</v>
      </c>
      <c r="K122" s="130" t="e">
        <f>VLOOKUP(C122,'[1]Carrer Batches'!$B$2:$O$1343,11,FALSE)</f>
        <v>#N/A</v>
      </c>
      <c r="L122" s="130" t="e">
        <f>VLOOKUP(C122,'[1]Carrer Batches'!$B$2:$O$1343,12,FALSE)</f>
        <v>#N/A</v>
      </c>
      <c r="M122" s="146"/>
      <c r="P122" s="128"/>
      <c r="Q122" s="130"/>
    </row>
    <row r="123" spans="1:17" ht="19.5" x14ac:dyDescent="0.3">
      <c r="A123" s="188">
        <v>44581</v>
      </c>
      <c r="B123" s="193" t="s">
        <v>2494</v>
      </c>
      <c r="C123" s="120" t="s">
        <v>2876</v>
      </c>
      <c r="D123" s="120" t="s">
        <v>2877</v>
      </c>
      <c r="E123" s="193" t="s">
        <v>134</v>
      </c>
      <c r="F123" s="120" t="s">
        <v>2891</v>
      </c>
      <c r="G123" s="193" t="s">
        <v>7</v>
      </c>
      <c r="H123" s="3" t="s">
        <v>2992</v>
      </c>
      <c r="I123" s="193" t="s">
        <v>2493</v>
      </c>
      <c r="J123" s="248" t="s">
        <v>3093</v>
      </c>
      <c r="K123" s="130" t="e">
        <f>VLOOKUP(C123,'[1]Carrer Batches'!$B$2:$O$1343,11,FALSE)</f>
        <v>#N/A</v>
      </c>
      <c r="L123" s="130" t="e">
        <f>VLOOKUP(C123,'[1]Carrer Batches'!$B$2:$O$1343,12,FALSE)</f>
        <v>#N/A</v>
      </c>
      <c r="M123" s="146"/>
      <c r="P123" s="128"/>
      <c r="Q123" s="130"/>
    </row>
    <row r="124" spans="1:17" ht="19.5" x14ac:dyDescent="0.3">
      <c r="A124" s="188">
        <v>44581</v>
      </c>
      <c r="B124" s="210" t="s">
        <v>2494</v>
      </c>
      <c r="C124" s="211" t="s">
        <v>650</v>
      </c>
      <c r="D124" s="211" t="s">
        <v>1462</v>
      </c>
      <c r="E124" s="210" t="s">
        <v>31</v>
      </c>
      <c r="F124" s="211" t="s">
        <v>2451</v>
      </c>
      <c r="G124" s="210" t="s">
        <v>7</v>
      </c>
      <c r="H124" s="3" t="s">
        <v>2992</v>
      </c>
      <c r="I124" s="210" t="s">
        <v>2484</v>
      </c>
      <c r="J124" s="249" t="s">
        <v>3094</v>
      </c>
      <c r="K124" s="130">
        <f>VLOOKUP(C124,'[1]Carrer Batches'!$B$2:$O$1343,11,FALSE)</f>
        <v>923491850586</v>
      </c>
      <c r="L124" s="130" t="str">
        <f>VLOOKUP(C124,'[1]Carrer Batches'!$B$2:$O$1343,12,FALSE)</f>
        <v>-</v>
      </c>
      <c r="M124" s="146"/>
      <c r="P124" s="128"/>
      <c r="Q124" s="130"/>
    </row>
    <row r="125" spans="1:17" ht="19.5" x14ac:dyDescent="0.3">
      <c r="A125" s="188">
        <v>44581</v>
      </c>
      <c r="B125" s="210" t="s">
        <v>2494</v>
      </c>
      <c r="C125" s="211" t="s">
        <v>652</v>
      </c>
      <c r="D125" s="211" t="s">
        <v>1464</v>
      </c>
      <c r="E125" s="210" t="s">
        <v>31</v>
      </c>
      <c r="F125" s="211" t="s">
        <v>2451</v>
      </c>
      <c r="G125" s="210" t="s">
        <v>7</v>
      </c>
      <c r="H125" s="3" t="s">
        <v>2992</v>
      </c>
      <c r="I125" s="210" t="s">
        <v>2484</v>
      </c>
      <c r="J125" s="249" t="s">
        <v>2975</v>
      </c>
      <c r="K125" s="130">
        <f>VLOOKUP(C125,'[1]Carrer Batches'!$B$2:$O$1343,11,FALSE)</f>
        <v>923322187668</v>
      </c>
      <c r="L125" s="130" t="str">
        <f>VLOOKUP(C125,'[1]Carrer Batches'!$B$2:$O$1343,12,FALSE)</f>
        <v>-</v>
      </c>
      <c r="M125" s="146"/>
      <c r="P125" s="128"/>
      <c r="Q125" s="130"/>
    </row>
    <row r="126" spans="1:17" ht="19.5" x14ac:dyDescent="0.3">
      <c r="A126" s="188">
        <v>44581</v>
      </c>
      <c r="B126" s="210" t="s">
        <v>2494</v>
      </c>
      <c r="C126" s="211" t="s">
        <v>654</v>
      </c>
      <c r="D126" s="211" t="s">
        <v>1466</v>
      </c>
      <c r="E126" s="210" t="s">
        <v>31</v>
      </c>
      <c r="F126" s="211" t="s">
        <v>2451</v>
      </c>
      <c r="G126" s="210" t="s">
        <v>7</v>
      </c>
      <c r="H126" s="3" t="s">
        <v>2992</v>
      </c>
      <c r="I126" s="210" t="s">
        <v>2484</v>
      </c>
      <c r="J126" s="249" t="s">
        <v>3095</v>
      </c>
      <c r="K126" s="130">
        <f>VLOOKUP(C126,'[1]Carrer Batches'!$B$2:$O$1343,11,FALSE)</f>
        <v>923022252689</v>
      </c>
      <c r="L126" s="130">
        <f>VLOOKUP(C126,'[1]Carrer Batches'!$B$2:$O$1343,12,FALSE)</f>
        <v>923012499263</v>
      </c>
      <c r="M126" s="146"/>
      <c r="P126" s="128"/>
      <c r="Q126" s="130"/>
    </row>
    <row r="127" spans="1:17" ht="19.5" x14ac:dyDescent="0.3">
      <c r="A127" s="188">
        <v>44581</v>
      </c>
      <c r="B127" s="210" t="s">
        <v>2494</v>
      </c>
      <c r="C127" s="211" t="s">
        <v>638</v>
      </c>
      <c r="D127" s="211" t="s">
        <v>1450</v>
      </c>
      <c r="E127" s="210" t="s">
        <v>31</v>
      </c>
      <c r="F127" s="211" t="s">
        <v>2451</v>
      </c>
      <c r="G127" s="210" t="s">
        <v>7</v>
      </c>
      <c r="H127" s="3" t="s">
        <v>2992</v>
      </c>
      <c r="I127" s="210" t="s">
        <v>2484</v>
      </c>
      <c r="J127" s="249" t="s">
        <v>3185</v>
      </c>
      <c r="K127" s="130">
        <f>VLOOKUP(C127,'[1]Carrer Batches'!$B$2:$O$1343,11,FALSE)</f>
        <v>923120823420</v>
      </c>
      <c r="L127" s="130" t="str">
        <f>VLOOKUP(C127,'[1]Carrer Batches'!$B$2:$O$1343,12,FALSE)</f>
        <v>-</v>
      </c>
      <c r="M127" s="146"/>
      <c r="P127" s="128"/>
      <c r="Q127" s="130"/>
    </row>
    <row r="128" spans="1:17" ht="19.5" x14ac:dyDescent="0.3">
      <c r="A128" s="188">
        <v>44583</v>
      </c>
      <c r="B128" s="193" t="s">
        <v>2494</v>
      </c>
      <c r="C128" s="120" t="s">
        <v>2876</v>
      </c>
      <c r="D128" s="120" t="s">
        <v>2877</v>
      </c>
      <c r="E128" s="193" t="s">
        <v>134</v>
      </c>
      <c r="F128" s="120" t="s">
        <v>2891</v>
      </c>
      <c r="G128" s="193" t="s">
        <v>7</v>
      </c>
      <c r="H128" s="3" t="s">
        <v>2992</v>
      </c>
      <c r="I128" s="193" t="s">
        <v>2493</v>
      </c>
      <c r="J128" s="280" t="s">
        <v>3096</v>
      </c>
      <c r="K128" s="130" t="e">
        <f>VLOOKUP(C128,'[1]Carrer Batches'!$B$2:$O$1343,11,FALSE)</f>
        <v>#N/A</v>
      </c>
      <c r="L128" s="130" t="e">
        <f>VLOOKUP(C128,'[1]Carrer Batches'!$B$2:$O$1343,12,FALSE)</f>
        <v>#N/A</v>
      </c>
      <c r="M128" s="146"/>
      <c r="P128" s="128"/>
      <c r="Q128" s="130"/>
    </row>
    <row r="129" spans="1:17" ht="19.5" x14ac:dyDescent="0.3">
      <c r="A129" s="188">
        <v>44583</v>
      </c>
      <c r="B129" s="210" t="s">
        <v>2494</v>
      </c>
      <c r="C129" s="211" t="s">
        <v>652</v>
      </c>
      <c r="D129" s="211" t="s">
        <v>1464</v>
      </c>
      <c r="E129" s="210" t="s">
        <v>31</v>
      </c>
      <c r="F129" s="211" t="s">
        <v>2451</v>
      </c>
      <c r="G129" s="210" t="s">
        <v>7</v>
      </c>
      <c r="H129" s="3" t="s">
        <v>2992</v>
      </c>
      <c r="I129" s="210" t="s">
        <v>2484</v>
      </c>
      <c r="J129" s="249" t="s">
        <v>3186</v>
      </c>
      <c r="K129" s="130">
        <f>VLOOKUP(C129,'[1]Carrer Batches'!$B$2:$O$1343,11,FALSE)</f>
        <v>923322187668</v>
      </c>
      <c r="L129" s="130" t="str">
        <f>VLOOKUP(C129,'[1]Carrer Batches'!$B$2:$O$1343,12,FALSE)</f>
        <v>-</v>
      </c>
      <c r="M129" s="146"/>
      <c r="P129" s="128"/>
      <c r="Q129" s="130"/>
    </row>
    <row r="130" spans="1:17" x14ac:dyDescent="0.25">
      <c r="A130" s="188">
        <v>44583</v>
      </c>
      <c r="B130" s="210" t="s">
        <v>2494</v>
      </c>
      <c r="C130" s="211" t="s">
        <v>654</v>
      </c>
      <c r="D130" s="211" t="s">
        <v>1466</v>
      </c>
      <c r="E130" s="210" t="s">
        <v>31</v>
      </c>
      <c r="F130" s="211" t="s">
        <v>2451</v>
      </c>
      <c r="G130" s="210" t="s">
        <v>7</v>
      </c>
      <c r="H130" s="3" t="s">
        <v>2992</v>
      </c>
      <c r="I130" s="210" t="s">
        <v>2484</v>
      </c>
      <c r="J130" s="250" t="s">
        <v>3095</v>
      </c>
      <c r="K130" s="130">
        <f>VLOOKUP(C130,'[1]Carrer Batches'!$B$2:$O$1343,11,FALSE)</f>
        <v>923022252689</v>
      </c>
      <c r="L130" s="130">
        <f>VLOOKUP(C130,'[1]Carrer Batches'!$B$2:$O$1343,12,FALSE)</f>
        <v>923012499263</v>
      </c>
      <c r="P130" s="128"/>
    </row>
    <row r="131" spans="1:17" x14ac:dyDescent="0.25">
      <c r="A131" s="188">
        <v>44583</v>
      </c>
      <c r="B131" s="210" t="s">
        <v>2494</v>
      </c>
      <c r="C131" s="211" t="s">
        <v>638</v>
      </c>
      <c r="D131" s="211" t="s">
        <v>1450</v>
      </c>
      <c r="E131" s="210" t="s">
        <v>31</v>
      </c>
      <c r="F131" s="211" t="s">
        <v>2451</v>
      </c>
      <c r="G131" s="210" t="s">
        <v>7</v>
      </c>
      <c r="H131" s="3" t="s">
        <v>2992</v>
      </c>
      <c r="I131" s="210" t="s">
        <v>2484</v>
      </c>
      <c r="J131" s="250" t="s">
        <v>3175</v>
      </c>
      <c r="K131" s="130">
        <f>VLOOKUP(C131,'[1]Carrer Batches'!$B$2:$O$1343,11,FALSE)</f>
        <v>923120823420</v>
      </c>
      <c r="L131" s="130" t="str">
        <f>VLOOKUP(C131,'[1]Carrer Batches'!$B$2:$O$1343,12,FALSE)</f>
        <v>-</v>
      </c>
      <c r="P131" s="128"/>
    </row>
    <row r="132" spans="1:17" x14ac:dyDescent="0.25">
      <c r="A132" s="188">
        <v>44583</v>
      </c>
      <c r="B132" s="193" t="s">
        <v>2494</v>
      </c>
      <c r="C132" s="120" t="s">
        <v>2873</v>
      </c>
      <c r="D132" s="120" t="s">
        <v>2874</v>
      </c>
      <c r="E132" s="193" t="s">
        <v>134</v>
      </c>
      <c r="F132" s="120" t="s">
        <v>2891</v>
      </c>
      <c r="G132" s="193" t="s">
        <v>7</v>
      </c>
      <c r="H132" s="3" t="s">
        <v>2992</v>
      </c>
      <c r="I132" s="193" t="s">
        <v>2493</v>
      </c>
      <c r="J132" s="110" t="s">
        <v>2910</v>
      </c>
      <c r="K132" s="130" t="e">
        <f>VLOOKUP(C132,'[1]Carrer Batches'!$B$2:$O$1343,11,FALSE)</f>
        <v>#N/A</v>
      </c>
      <c r="L132" s="130" t="e">
        <f>VLOOKUP(C132,'[1]Carrer Batches'!$B$2:$O$1343,12,FALSE)</f>
        <v>#N/A</v>
      </c>
      <c r="P132" s="128"/>
    </row>
    <row r="133" spans="1:17" x14ac:dyDescent="0.25">
      <c r="A133" s="188">
        <v>44583</v>
      </c>
      <c r="B133" s="193" t="s">
        <v>2494</v>
      </c>
      <c r="C133" s="120" t="s">
        <v>2880</v>
      </c>
      <c r="D133" s="120" t="s">
        <v>2881</v>
      </c>
      <c r="E133" s="193" t="s">
        <v>134</v>
      </c>
      <c r="F133" s="120" t="s">
        <v>2891</v>
      </c>
      <c r="G133" s="193" t="s">
        <v>7</v>
      </c>
      <c r="H133" s="3" t="s">
        <v>2992</v>
      </c>
      <c r="I133" s="193" t="s">
        <v>2493</v>
      </c>
      <c r="J133" s="110" t="s">
        <v>2975</v>
      </c>
      <c r="K133" s="130" t="e">
        <f>VLOOKUP(C133,'[1]Carrer Batches'!$B$2:$O$1343,11,FALSE)</f>
        <v>#N/A</v>
      </c>
      <c r="L133" s="130" t="e">
        <f>VLOOKUP(C133,'[1]Carrer Batches'!$B$2:$O$1343,12,FALSE)</f>
        <v>#N/A</v>
      </c>
      <c r="P133" s="128"/>
    </row>
    <row r="134" spans="1:17" x14ac:dyDescent="0.25">
      <c r="A134" s="188">
        <v>44583</v>
      </c>
      <c r="B134" s="193" t="s">
        <v>2494</v>
      </c>
      <c r="C134" s="211" t="s">
        <v>642</v>
      </c>
      <c r="D134" s="211" t="s">
        <v>1454</v>
      </c>
      <c r="E134" s="210" t="s">
        <v>31</v>
      </c>
      <c r="F134" s="211" t="s">
        <v>2451</v>
      </c>
      <c r="G134" s="210" t="s">
        <v>7</v>
      </c>
      <c r="H134" s="3" t="s">
        <v>2992</v>
      </c>
      <c r="I134" s="210" t="s">
        <v>2484</v>
      </c>
      <c r="J134" s="250" t="s">
        <v>2975</v>
      </c>
      <c r="K134" s="130">
        <f>VLOOKUP(C134,'[1]Carrer Batches'!$B$2:$O$1343,11,FALSE)</f>
        <v>923062466470</v>
      </c>
      <c r="L134" s="130" t="str">
        <f>VLOOKUP(C134,'[1]Carrer Batches'!$B$2:$O$1343,12,FALSE)</f>
        <v>-</v>
      </c>
      <c r="P134" s="128"/>
    </row>
    <row r="135" spans="1:17" x14ac:dyDescent="0.25">
      <c r="A135" s="188">
        <v>44583</v>
      </c>
      <c r="B135" s="210" t="s">
        <v>2494</v>
      </c>
      <c r="C135" s="211" t="s">
        <v>643</v>
      </c>
      <c r="D135" s="211" t="s">
        <v>1455</v>
      </c>
      <c r="E135" s="210" t="s">
        <v>31</v>
      </c>
      <c r="F135" s="211" t="s">
        <v>2451</v>
      </c>
      <c r="G135" s="210" t="s">
        <v>7</v>
      </c>
      <c r="H135" s="3" t="s">
        <v>2992</v>
      </c>
      <c r="I135" s="210" t="s">
        <v>2484</v>
      </c>
      <c r="J135" s="250" t="s">
        <v>2975</v>
      </c>
      <c r="K135" s="130">
        <f>VLOOKUP(C135,'[1]Carrer Batches'!$B$2:$O$1343,11,FALSE)</f>
        <v>923182877654</v>
      </c>
      <c r="L135" s="130">
        <f>VLOOKUP(C135,'[1]Carrer Batches'!$B$2:$O$1343,12,FALSE)</f>
        <v>923451287769</v>
      </c>
      <c r="P135" s="128"/>
    </row>
    <row r="136" spans="1:17" x14ac:dyDescent="0.25">
      <c r="A136" s="188">
        <v>44583</v>
      </c>
      <c r="B136" s="210" t="s">
        <v>2494</v>
      </c>
      <c r="C136" s="211" t="s">
        <v>653</v>
      </c>
      <c r="D136" s="211" t="s">
        <v>1465</v>
      </c>
      <c r="E136" s="210" t="s">
        <v>31</v>
      </c>
      <c r="F136" s="211" t="s">
        <v>2451</v>
      </c>
      <c r="G136" s="210" t="s">
        <v>7</v>
      </c>
      <c r="H136" s="3" t="s">
        <v>2992</v>
      </c>
      <c r="I136" s="210" t="s">
        <v>2484</v>
      </c>
      <c r="J136" s="250" t="s">
        <v>3003</v>
      </c>
      <c r="K136" s="130">
        <f>VLOOKUP(C136,'[1]Carrer Batches'!$B$2:$O$1343,11,FALSE)</f>
        <v>923019343093</v>
      </c>
      <c r="L136" s="130">
        <f>VLOOKUP(C136,'[1]Carrer Batches'!$B$2:$O$1343,12,FALSE)</f>
        <v>923150274731</v>
      </c>
      <c r="P136" s="128"/>
    </row>
    <row r="137" spans="1:17" x14ac:dyDescent="0.25">
      <c r="A137" s="188">
        <v>44583</v>
      </c>
      <c r="B137" s="193" t="s">
        <v>2494</v>
      </c>
      <c r="C137" s="120" t="s">
        <v>2149</v>
      </c>
      <c r="D137" s="120" t="s">
        <v>2150</v>
      </c>
      <c r="E137" s="193" t="s">
        <v>30</v>
      </c>
      <c r="F137" s="120" t="s">
        <v>2448</v>
      </c>
      <c r="G137" s="193" t="s">
        <v>7</v>
      </c>
      <c r="H137" s="3" t="s">
        <v>2992</v>
      </c>
      <c r="I137" s="193" t="s">
        <v>2480</v>
      </c>
      <c r="J137" s="110" t="s">
        <v>3188</v>
      </c>
      <c r="K137" s="130">
        <f>VLOOKUP(C137,'[1]Carrer Batches'!$B$2:$O$1343,11,FALSE)</f>
        <v>923103589163</v>
      </c>
      <c r="L137" s="130">
        <f>VLOOKUP(C137,'[1]Carrer Batches'!$B$2:$O$1343,12,FALSE)</f>
        <v>923101069163</v>
      </c>
      <c r="P137" s="128"/>
    </row>
    <row r="138" spans="1:17" x14ac:dyDescent="0.25">
      <c r="A138" s="188">
        <v>44583</v>
      </c>
      <c r="B138" s="193" t="s">
        <v>2494</v>
      </c>
      <c r="C138" s="120" t="s">
        <v>613</v>
      </c>
      <c r="D138" s="120" t="s">
        <v>1425</v>
      </c>
      <c r="E138" s="193" t="s">
        <v>30</v>
      </c>
      <c r="F138" s="120" t="s">
        <v>2448</v>
      </c>
      <c r="G138" s="193" t="s">
        <v>7</v>
      </c>
      <c r="H138" s="3" t="s">
        <v>2992</v>
      </c>
      <c r="I138" s="193" t="s">
        <v>2480</v>
      </c>
      <c r="J138" s="110" t="s">
        <v>3187</v>
      </c>
      <c r="K138" s="130">
        <f>VLOOKUP(C138,'[1]Carrer Batches'!$B$2:$O$1343,11,FALSE)</f>
        <v>923212464379</v>
      </c>
      <c r="L138" s="130">
        <f>VLOOKUP(C138,'[1]Carrer Batches'!$B$2:$O$1343,12,FALSE)</f>
        <v>923415701533</v>
      </c>
      <c r="P138" s="128"/>
    </row>
    <row r="139" spans="1:17" x14ac:dyDescent="0.25">
      <c r="A139" s="188">
        <v>44579</v>
      </c>
      <c r="B139" s="193" t="s">
        <v>2494</v>
      </c>
      <c r="C139" s="120" t="s">
        <v>2149</v>
      </c>
      <c r="D139" s="120" t="s">
        <v>2150</v>
      </c>
      <c r="E139" s="193" t="s">
        <v>30</v>
      </c>
      <c r="F139" s="120" t="s">
        <v>2448</v>
      </c>
      <c r="G139" s="193" t="s">
        <v>7</v>
      </c>
      <c r="H139" s="3" t="s">
        <v>2992</v>
      </c>
      <c r="I139" s="193" t="s">
        <v>2480</v>
      </c>
      <c r="J139" s="110" t="s">
        <v>2930</v>
      </c>
      <c r="K139" s="130">
        <f>VLOOKUP(C139,'[1]Carrer Batches'!$B$2:$O$1343,11,FALSE)</f>
        <v>923103589163</v>
      </c>
      <c r="L139" s="130">
        <f>VLOOKUP(C139,'[1]Carrer Batches'!$B$2:$O$1343,12,FALSE)</f>
        <v>923101069163</v>
      </c>
      <c r="P139" s="128"/>
    </row>
    <row r="140" spans="1:17" x14ac:dyDescent="0.25">
      <c r="A140" s="188">
        <v>44581</v>
      </c>
      <c r="B140" s="193" t="s">
        <v>2494</v>
      </c>
      <c r="C140" s="120" t="s">
        <v>2149</v>
      </c>
      <c r="D140" s="120" t="s">
        <v>2150</v>
      </c>
      <c r="E140" s="193" t="s">
        <v>30</v>
      </c>
      <c r="F140" s="120" t="s">
        <v>2448</v>
      </c>
      <c r="G140" s="193" t="s">
        <v>7</v>
      </c>
      <c r="H140" s="3" t="s">
        <v>2992</v>
      </c>
      <c r="I140" s="193" t="s">
        <v>2480</v>
      </c>
      <c r="J140" s="110" t="s">
        <v>2930</v>
      </c>
      <c r="K140" s="130">
        <f>VLOOKUP(C140,'[1]Carrer Batches'!$B$2:$O$1343,11,FALSE)</f>
        <v>923103589163</v>
      </c>
      <c r="L140" s="130">
        <f>VLOOKUP(C140,'[1]Carrer Batches'!$B$2:$O$1343,12,FALSE)</f>
        <v>923101069163</v>
      </c>
      <c r="P140" s="128"/>
    </row>
    <row r="141" spans="1:17" x14ac:dyDescent="0.25">
      <c r="A141" s="188">
        <v>44583</v>
      </c>
      <c r="B141" s="193" t="s">
        <v>2494</v>
      </c>
      <c r="C141" s="120" t="s">
        <v>616</v>
      </c>
      <c r="D141" s="120" t="s">
        <v>1428</v>
      </c>
      <c r="E141" s="193" t="s">
        <v>30</v>
      </c>
      <c r="F141" s="120" t="s">
        <v>2448</v>
      </c>
      <c r="G141" s="193" t="s">
        <v>7</v>
      </c>
      <c r="H141" s="3" t="s">
        <v>2992</v>
      </c>
      <c r="I141" s="193" t="s">
        <v>2480</v>
      </c>
      <c r="J141" s="110" t="s">
        <v>3189</v>
      </c>
      <c r="K141" s="130">
        <f>VLOOKUP(C141,'[1]Carrer Batches'!$B$2:$O$1343,11,FALSE)</f>
        <v>923363548608</v>
      </c>
      <c r="L141" s="130">
        <f>VLOOKUP(C141,'[1]Carrer Batches'!$B$2:$O$1343,12,FALSE)</f>
        <v>923322255395</v>
      </c>
      <c r="P141" s="128"/>
    </row>
    <row r="142" spans="1:17" x14ac:dyDescent="0.25">
      <c r="A142" s="188">
        <v>44583</v>
      </c>
      <c r="B142" s="193" t="s">
        <v>2494</v>
      </c>
      <c r="C142" s="120" t="s">
        <v>635</v>
      </c>
      <c r="D142" s="120" t="s">
        <v>1447</v>
      </c>
      <c r="E142" s="193" t="s">
        <v>31</v>
      </c>
      <c r="F142" s="120" t="s">
        <v>2450</v>
      </c>
      <c r="G142" s="193" t="s">
        <v>7</v>
      </c>
      <c r="H142" s="3" t="s">
        <v>2992</v>
      </c>
      <c r="I142" s="193" t="s">
        <v>2489</v>
      </c>
      <c r="J142" s="110" t="s">
        <v>3190</v>
      </c>
      <c r="K142" s="130">
        <f>VLOOKUP(C142,'[1]Carrer Batches'!$B$2:$O$1343,11,FALSE)</f>
        <v>923218704216</v>
      </c>
      <c r="L142" s="130">
        <f>VLOOKUP(C142,'[1]Carrer Batches'!$B$2:$O$1343,12,FALSE)</f>
        <v>92453820220</v>
      </c>
      <c r="P142" s="128"/>
    </row>
    <row r="143" spans="1:17" x14ac:dyDescent="0.25">
      <c r="A143" s="188">
        <v>44583</v>
      </c>
      <c r="B143" s="193" t="s">
        <v>2494</v>
      </c>
      <c r="C143" s="120" t="s">
        <v>631</v>
      </c>
      <c r="D143" s="120" t="s">
        <v>1443</v>
      </c>
      <c r="E143" s="193" t="s">
        <v>31</v>
      </c>
      <c r="F143" s="120" t="s">
        <v>2450</v>
      </c>
      <c r="G143" s="193" t="s">
        <v>7</v>
      </c>
      <c r="H143" s="3" t="s">
        <v>2992</v>
      </c>
      <c r="I143" s="193" t="s">
        <v>2489</v>
      </c>
      <c r="J143" s="110" t="s">
        <v>3097</v>
      </c>
      <c r="K143" s="130">
        <f>VLOOKUP(C143,'[1]Carrer Batches'!$B$2:$O$1343,11,FALSE)</f>
        <v>923407348406</v>
      </c>
      <c r="L143" s="130" t="str">
        <f>VLOOKUP(C143,'[1]Carrer Batches'!$B$2:$O$1343,12,FALSE)</f>
        <v>-</v>
      </c>
      <c r="P143" s="128"/>
    </row>
    <row r="144" spans="1:17" x14ac:dyDescent="0.25">
      <c r="A144" s="188">
        <v>44583</v>
      </c>
      <c r="B144" s="193" t="s">
        <v>2494</v>
      </c>
      <c r="C144" s="120" t="s">
        <v>627</v>
      </c>
      <c r="D144" s="120" t="s">
        <v>1439</v>
      </c>
      <c r="E144" s="193" t="s">
        <v>31</v>
      </c>
      <c r="F144" s="120" t="s">
        <v>2450</v>
      </c>
      <c r="G144" s="193" t="s">
        <v>7</v>
      </c>
      <c r="H144" s="3" t="s">
        <v>2992</v>
      </c>
      <c r="I144" s="193" t="s">
        <v>2489</v>
      </c>
      <c r="J144" s="110" t="s">
        <v>3190</v>
      </c>
      <c r="K144" s="130">
        <f>VLOOKUP(C144,'[1]Carrer Batches'!$B$2:$O$1343,11,FALSE)</f>
        <v>923402515717</v>
      </c>
      <c r="L144" s="130">
        <f>VLOOKUP(C144,'[1]Carrer Batches'!$B$2:$O$1343,12,FALSE)</f>
        <v>0</v>
      </c>
      <c r="P144" s="128"/>
    </row>
    <row r="145" spans="1:17" x14ac:dyDescent="0.25">
      <c r="A145" s="188">
        <v>44583</v>
      </c>
      <c r="B145" s="193" t="s">
        <v>2494</v>
      </c>
      <c r="C145" s="120" t="s">
        <v>591</v>
      </c>
      <c r="D145" s="120" t="s">
        <v>1404</v>
      </c>
      <c r="E145" s="193" t="s">
        <v>30</v>
      </c>
      <c r="F145" s="120" t="s">
        <v>2446</v>
      </c>
      <c r="G145" s="193" t="s">
        <v>7</v>
      </c>
      <c r="H145" s="3" t="s">
        <v>2992</v>
      </c>
      <c r="I145" s="193" t="s">
        <v>2485</v>
      </c>
      <c r="J145" s="110" t="s">
        <v>2975</v>
      </c>
      <c r="K145" s="130" t="str">
        <f>VLOOKUP(C145,'[1]Carrer Batches'!$B$2:$O$1343,11,FALSE)</f>
        <v>021-32235474</v>
      </c>
      <c r="L145" s="130">
        <f>VLOOKUP(C145,'[1]Carrer Batches'!$B$2:$O$1343,12,FALSE)</f>
        <v>923008237724</v>
      </c>
      <c r="P145" s="128"/>
    </row>
    <row r="146" spans="1:17" x14ac:dyDescent="0.25">
      <c r="A146" s="188">
        <v>44583</v>
      </c>
      <c r="B146" s="193" t="s">
        <v>2494</v>
      </c>
      <c r="C146" s="120" t="s">
        <v>594</v>
      </c>
      <c r="D146" s="120" t="s">
        <v>1407</v>
      </c>
      <c r="E146" s="193" t="s">
        <v>30</v>
      </c>
      <c r="F146" s="120" t="s">
        <v>2446</v>
      </c>
      <c r="G146" s="193" t="s">
        <v>7</v>
      </c>
      <c r="H146" s="3" t="s">
        <v>2992</v>
      </c>
      <c r="I146" s="193" t="s">
        <v>2485</v>
      </c>
      <c r="J146" s="110" t="s">
        <v>2975</v>
      </c>
      <c r="K146" s="130" t="str">
        <f>VLOOKUP(C146,'[1]Carrer Batches'!$B$2:$O$1343,11,FALSE)</f>
        <v xml:space="preserve"> </v>
      </c>
      <c r="L146" s="130">
        <f>VLOOKUP(C146,'[1]Carrer Batches'!$B$2:$O$1343,12,FALSE)</f>
        <v>923332056921</v>
      </c>
      <c r="P146" s="128"/>
    </row>
    <row r="147" spans="1:17" x14ac:dyDescent="0.25">
      <c r="A147" s="188">
        <v>44579</v>
      </c>
      <c r="B147" s="193" t="s">
        <v>2494</v>
      </c>
      <c r="C147" s="120" t="s">
        <v>596</v>
      </c>
      <c r="D147" s="120" t="s">
        <v>1409</v>
      </c>
      <c r="E147" s="193" t="s">
        <v>30</v>
      </c>
      <c r="F147" s="120" t="s">
        <v>2446</v>
      </c>
      <c r="G147" s="193" t="s">
        <v>7</v>
      </c>
      <c r="H147" s="3" t="s">
        <v>2992</v>
      </c>
      <c r="I147" s="193" t="s">
        <v>2485</v>
      </c>
      <c r="J147" s="110"/>
      <c r="K147" s="130">
        <f>VLOOKUP(C147,'[1]Carrer Batches'!$B$2:$O$1343,11,FALSE)</f>
        <v>923202209680</v>
      </c>
      <c r="L147" s="130">
        <f>VLOOKUP(C147,'[1]Carrer Batches'!$B$2:$O$1343,12,FALSE)</f>
        <v>0</v>
      </c>
      <c r="P147" s="128"/>
    </row>
    <row r="148" spans="1:17" x14ac:dyDescent="0.25">
      <c r="A148" s="188">
        <v>44581</v>
      </c>
      <c r="B148" s="193" t="s">
        <v>2494</v>
      </c>
      <c r="C148" s="120" t="s">
        <v>596</v>
      </c>
      <c r="D148" s="120" t="s">
        <v>1409</v>
      </c>
      <c r="E148" s="193" t="s">
        <v>30</v>
      </c>
      <c r="F148" s="120" t="s">
        <v>2446</v>
      </c>
      <c r="G148" s="193" t="s">
        <v>7</v>
      </c>
      <c r="H148" s="3" t="s">
        <v>2992</v>
      </c>
      <c r="I148" s="193" t="s">
        <v>2485</v>
      </c>
      <c r="J148" s="110"/>
      <c r="K148" s="130">
        <f>VLOOKUP(C148,'[1]Carrer Batches'!$B$2:$O$1343,11,FALSE)</f>
        <v>923202209680</v>
      </c>
      <c r="L148" s="130">
        <f>VLOOKUP(C148,'[1]Carrer Batches'!$B$2:$O$1343,12,FALSE)</f>
        <v>0</v>
      </c>
      <c r="P148" s="128"/>
      <c r="Q148" s="137"/>
    </row>
    <row r="149" spans="1:17" x14ac:dyDescent="0.25">
      <c r="A149" s="188">
        <v>44583</v>
      </c>
      <c r="B149" s="193" t="s">
        <v>2494</v>
      </c>
      <c r="C149" s="120" t="s">
        <v>596</v>
      </c>
      <c r="D149" s="120" t="s">
        <v>1409</v>
      </c>
      <c r="E149" s="193" t="s">
        <v>30</v>
      </c>
      <c r="F149" s="120" t="s">
        <v>2446</v>
      </c>
      <c r="G149" s="193" t="s">
        <v>7</v>
      </c>
      <c r="H149" s="3" t="s">
        <v>2992</v>
      </c>
      <c r="I149" s="193" t="s">
        <v>2485</v>
      </c>
      <c r="J149" s="110"/>
      <c r="K149" s="130">
        <f>VLOOKUP(C149,'[1]Carrer Batches'!$B$2:$O$1343,11,FALSE)</f>
        <v>923202209680</v>
      </c>
      <c r="L149" s="130">
        <f>VLOOKUP(C149,'[1]Carrer Batches'!$B$2:$O$1343,12,FALSE)</f>
        <v>0</v>
      </c>
      <c r="P149" s="128"/>
      <c r="Q149" s="137"/>
    </row>
    <row r="150" spans="1:17" x14ac:dyDescent="0.25">
      <c r="A150" s="188">
        <v>44583</v>
      </c>
      <c r="B150" s="193" t="s">
        <v>2494</v>
      </c>
      <c r="C150" s="120" t="s">
        <v>598</v>
      </c>
      <c r="D150" s="120" t="s">
        <v>1411</v>
      </c>
      <c r="E150" s="193" t="s">
        <v>30</v>
      </c>
      <c r="F150" s="120" t="s">
        <v>2446</v>
      </c>
      <c r="G150" s="193" t="s">
        <v>7</v>
      </c>
      <c r="H150" s="3" t="s">
        <v>2992</v>
      </c>
      <c r="I150" s="193" t="s">
        <v>2485</v>
      </c>
      <c r="J150" s="110"/>
      <c r="K150" s="130">
        <f>VLOOKUP(C150,'[1]Carrer Batches'!$B$2:$O$1343,11,FALSE)</f>
        <v>923212603550</v>
      </c>
      <c r="L150" s="130">
        <f>VLOOKUP(C150,'[1]Carrer Batches'!$B$2:$O$1343,12,FALSE)</f>
        <v>0</v>
      </c>
      <c r="P150" s="128"/>
      <c r="Q150" s="137"/>
    </row>
    <row r="151" spans="1:17" x14ac:dyDescent="0.25">
      <c r="A151" s="188">
        <v>44583</v>
      </c>
      <c r="B151" s="193" t="s">
        <v>2494</v>
      </c>
      <c r="C151" s="120" t="s">
        <v>563</v>
      </c>
      <c r="D151" s="120" t="s">
        <v>1377</v>
      </c>
      <c r="E151" s="193" t="s">
        <v>34</v>
      </c>
      <c r="F151" s="120" t="s">
        <v>2444</v>
      </c>
      <c r="G151" s="193" t="s">
        <v>7</v>
      </c>
      <c r="H151" s="3" t="s">
        <v>2992</v>
      </c>
      <c r="I151" s="193" t="s">
        <v>124</v>
      </c>
      <c r="J151" s="110"/>
      <c r="K151" s="130">
        <f>VLOOKUP(C151,'[1]Carrer Batches'!$B$2:$O$1343,11,FALSE)</f>
        <v>923125893780</v>
      </c>
      <c r="L151" s="130">
        <f>VLOOKUP(C151,'[1]Carrer Batches'!$B$2:$O$1343,12,FALSE)</f>
        <v>923125893780</v>
      </c>
      <c r="P151" s="128"/>
      <c r="Q151" s="137"/>
    </row>
    <row r="152" spans="1:17" x14ac:dyDescent="0.25">
      <c r="A152" s="188">
        <v>44583</v>
      </c>
      <c r="B152" s="193" t="s">
        <v>2494</v>
      </c>
      <c r="C152" s="120" t="s">
        <v>565</v>
      </c>
      <c r="D152" s="120" t="s">
        <v>1379</v>
      </c>
      <c r="E152" s="193" t="s">
        <v>34</v>
      </c>
      <c r="F152" s="120" t="s">
        <v>2444</v>
      </c>
      <c r="G152" s="193" t="s">
        <v>7</v>
      </c>
      <c r="H152" s="3" t="s">
        <v>2992</v>
      </c>
      <c r="I152" s="193" t="s">
        <v>124</v>
      </c>
      <c r="J152" s="110"/>
      <c r="K152" s="130" t="str">
        <f>VLOOKUP(C152,'[1]Carrer Batches'!$B$2:$O$1343,11,FALSE)</f>
        <v>021-34554059</v>
      </c>
      <c r="L152" s="130">
        <f>VLOOKUP(C152,'[1]Carrer Batches'!$B$2:$O$1343,12,FALSE)</f>
        <v>923322577256</v>
      </c>
      <c r="P152" s="128"/>
      <c r="Q152" s="137"/>
    </row>
    <row r="153" spans="1:17" x14ac:dyDescent="0.25">
      <c r="A153" s="188">
        <v>44583</v>
      </c>
      <c r="B153" s="193" t="s">
        <v>2494</v>
      </c>
      <c r="C153" s="120" t="s">
        <v>567</v>
      </c>
      <c r="D153" s="120" t="s">
        <v>1381</v>
      </c>
      <c r="E153" s="193" t="s">
        <v>34</v>
      </c>
      <c r="F153" s="120" t="s">
        <v>2444</v>
      </c>
      <c r="G153" s="193" t="s">
        <v>7</v>
      </c>
      <c r="H153" s="3" t="s">
        <v>2992</v>
      </c>
      <c r="I153" s="193" t="s">
        <v>124</v>
      </c>
      <c r="J153" s="110"/>
      <c r="K153" s="130">
        <f>VLOOKUP(C153,'[1]Carrer Batches'!$B$2:$O$1343,11,FALSE)</f>
        <v>923308517343</v>
      </c>
      <c r="L153" s="130">
        <f>VLOOKUP(C153,'[1]Carrer Batches'!$B$2:$O$1343,12,FALSE)</f>
        <v>923142165080</v>
      </c>
      <c r="P153" s="128"/>
      <c r="Q153" s="137"/>
    </row>
    <row r="154" spans="1:17" x14ac:dyDescent="0.25">
      <c r="A154" s="188">
        <v>44583</v>
      </c>
      <c r="B154" s="193" t="s">
        <v>2494</v>
      </c>
      <c r="C154" s="120" t="s">
        <v>568</v>
      </c>
      <c r="D154" s="120" t="s">
        <v>1382</v>
      </c>
      <c r="E154" s="193" t="s">
        <v>34</v>
      </c>
      <c r="F154" s="120" t="s">
        <v>2444</v>
      </c>
      <c r="G154" s="193" t="s">
        <v>7</v>
      </c>
      <c r="H154" s="3" t="s">
        <v>2992</v>
      </c>
      <c r="I154" s="193" t="s">
        <v>124</v>
      </c>
      <c r="J154" s="110"/>
      <c r="K154" s="130">
        <f>VLOOKUP(C154,'[1]Carrer Batches'!$B$2:$O$1343,11,FALSE)</f>
        <v>923164731202</v>
      </c>
      <c r="L154" s="130">
        <f>VLOOKUP(C154,'[1]Carrer Batches'!$B$2:$O$1343,12,FALSE)</f>
        <v>0</v>
      </c>
      <c r="P154" s="128"/>
      <c r="Q154" s="137"/>
    </row>
    <row r="155" spans="1:17" x14ac:dyDescent="0.25">
      <c r="A155" s="188">
        <v>44583</v>
      </c>
      <c r="B155" s="210" t="s">
        <v>2494</v>
      </c>
      <c r="C155" s="211" t="s">
        <v>2769</v>
      </c>
      <c r="D155" s="211" t="s">
        <v>2770</v>
      </c>
      <c r="E155" s="210" t="s">
        <v>31</v>
      </c>
      <c r="F155" s="211" t="s">
        <v>2468</v>
      </c>
      <c r="G155" s="210" t="s">
        <v>7</v>
      </c>
      <c r="H155" s="3" t="s">
        <v>2992</v>
      </c>
      <c r="I155" s="210" t="s">
        <v>2491</v>
      </c>
      <c r="J155" s="110"/>
      <c r="K155" s="130" t="e">
        <f>VLOOKUP(C155,'[1]Carrer Batches'!$B$2:$O$1343,11,FALSE)</f>
        <v>#N/A</v>
      </c>
      <c r="L155" s="130" t="e">
        <f>VLOOKUP(C155,'[1]Carrer Batches'!$B$2:$O$1343,12,FALSE)</f>
        <v>#N/A</v>
      </c>
      <c r="P155" s="128"/>
      <c r="Q155" s="137"/>
    </row>
    <row r="156" spans="1:17" x14ac:dyDescent="0.25">
      <c r="A156" s="188">
        <v>44583</v>
      </c>
      <c r="B156" s="210" t="s">
        <v>2494</v>
      </c>
      <c r="C156" s="211" t="s">
        <v>2772</v>
      </c>
      <c r="D156" s="211" t="s">
        <v>2773</v>
      </c>
      <c r="E156" s="210" t="s">
        <v>31</v>
      </c>
      <c r="F156" s="211" t="s">
        <v>2468</v>
      </c>
      <c r="G156" s="210" t="s">
        <v>7</v>
      </c>
      <c r="H156" s="3" t="s">
        <v>2992</v>
      </c>
      <c r="I156" s="210" t="s">
        <v>2491</v>
      </c>
      <c r="J156" s="110"/>
      <c r="K156" s="130" t="e">
        <f>VLOOKUP(C156,'[1]Carrer Batches'!$B$2:$O$1343,11,FALSE)</f>
        <v>#N/A</v>
      </c>
      <c r="L156" s="130" t="e">
        <f>VLOOKUP(C156,'[1]Carrer Batches'!$B$2:$O$1343,12,FALSE)</f>
        <v>#N/A</v>
      </c>
      <c r="P156" s="128"/>
      <c r="Q156" s="137"/>
    </row>
    <row r="157" spans="1:17" x14ac:dyDescent="0.25">
      <c r="A157" s="188">
        <v>44583</v>
      </c>
      <c r="B157" s="210" t="s">
        <v>2494</v>
      </c>
      <c r="C157" s="211" t="s">
        <v>2643</v>
      </c>
      <c r="D157" s="211" t="s">
        <v>1797</v>
      </c>
      <c r="E157" s="210" t="s">
        <v>31</v>
      </c>
      <c r="F157" s="211" t="s">
        <v>2468</v>
      </c>
      <c r="G157" s="210" t="s">
        <v>7</v>
      </c>
      <c r="H157" s="3" t="s">
        <v>2992</v>
      </c>
      <c r="I157" s="210" t="s">
        <v>2491</v>
      </c>
      <c r="J157" s="110"/>
      <c r="K157" s="130" t="e">
        <f>VLOOKUP(C157,'[1]Carrer Batches'!$B$2:$O$1343,11,FALSE)</f>
        <v>#N/A</v>
      </c>
      <c r="L157" s="130" t="e">
        <f>VLOOKUP(C157,'[1]Carrer Batches'!$B$2:$O$1343,12,FALSE)</f>
        <v>#N/A</v>
      </c>
      <c r="P157" s="128"/>
      <c r="Q157" s="137"/>
    </row>
    <row r="158" spans="1:17" x14ac:dyDescent="0.25">
      <c r="A158" s="188">
        <v>44583</v>
      </c>
      <c r="B158" s="210" t="s">
        <v>2494</v>
      </c>
      <c r="C158" s="211" t="s">
        <v>2276</v>
      </c>
      <c r="D158" s="211" t="s">
        <v>2277</v>
      </c>
      <c r="E158" s="210" t="s">
        <v>31</v>
      </c>
      <c r="F158" s="211" t="s">
        <v>2441</v>
      </c>
      <c r="G158" s="210" t="s">
        <v>7</v>
      </c>
      <c r="H158" s="3" t="s">
        <v>2993</v>
      </c>
      <c r="I158" s="210" t="s">
        <v>2483</v>
      </c>
      <c r="J158" s="110" t="s">
        <v>3301</v>
      </c>
      <c r="K158" s="130">
        <f>VLOOKUP(C158,'[1]Carrer Batches'!$B$2:$O$1343,11,FALSE)</f>
        <v>923243325258</v>
      </c>
      <c r="L158" s="130">
        <f>VLOOKUP(C158,'[1]Carrer Batches'!$B$2:$O$1343,12,FALSE)</f>
        <v>923002377054</v>
      </c>
      <c r="P158" s="128"/>
      <c r="Q158" s="137"/>
    </row>
    <row r="159" spans="1:17" x14ac:dyDescent="0.25">
      <c r="A159" s="188">
        <v>44583</v>
      </c>
      <c r="B159" s="210" t="s">
        <v>2494</v>
      </c>
      <c r="C159" s="211" t="s">
        <v>535</v>
      </c>
      <c r="D159" s="211" t="s">
        <v>1350</v>
      </c>
      <c r="E159" s="210" t="s">
        <v>31</v>
      </c>
      <c r="F159" s="211" t="s">
        <v>2441</v>
      </c>
      <c r="G159" s="210" t="s">
        <v>7</v>
      </c>
      <c r="H159" s="3" t="s">
        <v>2993</v>
      </c>
      <c r="I159" s="210" t="s">
        <v>2483</v>
      </c>
      <c r="J159" s="110"/>
      <c r="K159" s="130">
        <f>VLOOKUP(C159,'[1]Carrer Batches'!$B$2:$O$1343,11,FALSE)</f>
        <v>923242247331</v>
      </c>
      <c r="L159" s="130" t="str">
        <f>VLOOKUP(C159,'[1]Carrer Batches'!$B$2:$O$1343,12,FALSE)</f>
        <v>-</v>
      </c>
      <c r="P159" s="128"/>
      <c r="Q159" s="137"/>
    </row>
    <row r="160" spans="1:17" x14ac:dyDescent="0.25">
      <c r="A160" s="188">
        <v>44583</v>
      </c>
      <c r="B160" s="210" t="s">
        <v>2494</v>
      </c>
      <c r="C160" s="211" t="s">
        <v>542</v>
      </c>
      <c r="D160" s="211" t="s">
        <v>1357</v>
      </c>
      <c r="E160" s="210" t="s">
        <v>31</v>
      </c>
      <c r="F160" s="211" t="s">
        <v>2441</v>
      </c>
      <c r="G160" s="210" t="s">
        <v>7</v>
      </c>
      <c r="H160" s="3" t="s">
        <v>2993</v>
      </c>
      <c r="I160" s="210" t="s">
        <v>2483</v>
      </c>
      <c r="J160" s="110"/>
      <c r="K160" s="130" t="e">
        <f>VLOOKUP(C160,'[1]Carrer Batches'!$B$2:$O$1343,11,FALSE)</f>
        <v>#N/A</v>
      </c>
      <c r="L160" s="130" t="e">
        <f>VLOOKUP(C160,'[1]Carrer Batches'!$B$2:$O$1343,12,FALSE)</f>
        <v>#N/A</v>
      </c>
      <c r="P160" s="128"/>
      <c r="Q160" s="137"/>
    </row>
    <row r="161" spans="1:17" x14ac:dyDescent="0.25">
      <c r="A161" s="188">
        <v>44583</v>
      </c>
      <c r="B161" s="210" t="s">
        <v>2494</v>
      </c>
      <c r="C161" s="211" t="s">
        <v>543</v>
      </c>
      <c r="D161" s="211" t="s">
        <v>1358</v>
      </c>
      <c r="E161" s="210" t="s">
        <v>31</v>
      </c>
      <c r="F161" s="211" t="s">
        <v>2441</v>
      </c>
      <c r="G161" s="210" t="s">
        <v>7</v>
      </c>
      <c r="H161" s="3" t="s">
        <v>2993</v>
      </c>
      <c r="I161" s="210" t="s">
        <v>2483</v>
      </c>
      <c r="J161" s="110"/>
      <c r="K161" s="130">
        <f>VLOOKUP(C161,'[1]Carrer Batches'!$B$2:$O$1343,11,FALSE)</f>
        <v>923300240466</v>
      </c>
      <c r="L161" s="130">
        <f>VLOOKUP(C161,'[1]Carrer Batches'!$B$2:$O$1343,12,FALSE)</f>
        <v>923333605820</v>
      </c>
      <c r="P161" s="128"/>
      <c r="Q161" s="137"/>
    </row>
    <row r="162" spans="1:17" x14ac:dyDescent="0.25">
      <c r="A162" s="188">
        <v>44583</v>
      </c>
      <c r="B162" s="210" t="s">
        <v>2494</v>
      </c>
      <c r="C162" s="211" t="s">
        <v>546</v>
      </c>
      <c r="D162" s="211" t="s">
        <v>1361</v>
      </c>
      <c r="E162" s="210" t="s">
        <v>31</v>
      </c>
      <c r="F162" s="211" t="s">
        <v>2441</v>
      </c>
      <c r="G162" s="210" t="s">
        <v>7</v>
      </c>
      <c r="H162" s="3" t="s">
        <v>2993</v>
      </c>
      <c r="I162" s="210" t="s">
        <v>2483</v>
      </c>
      <c r="J162" s="110"/>
      <c r="K162" s="130">
        <f>VLOOKUP(C162,'[1]Carrer Batches'!$B$2:$O$1343,11,FALSE)</f>
        <v>923314929991</v>
      </c>
      <c r="L162" s="130" t="str">
        <f>VLOOKUP(C162,'[1]Carrer Batches'!$B$2:$O$1343,12,FALSE)</f>
        <v>-</v>
      </c>
      <c r="P162" s="128"/>
      <c r="Q162" s="137"/>
    </row>
    <row r="163" spans="1:17" x14ac:dyDescent="0.25">
      <c r="A163" s="188">
        <v>44583</v>
      </c>
      <c r="B163" s="210" t="s">
        <v>2494</v>
      </c>
      <c r="C163" s="211" t="s">
        <v>498</v>
      </c>
      <c r="D163" s="211" t="s">
        <v>1314</v>
      </c>
      <c r="E163" s="210" t="s">
        <v>31</v>
      </c>
      <c r="F163" s="211" t="s">
        <v>2439</v>
      </c>
      <c r="G163" s="210" t="s">
        <v>7</v>
      </c>
      <c r="H163" s="3" t="s">
        <v>2993</v>
      </c>
      <c r="I163" s="210" t="s">
        <v>2482</v>
      </c>
      <c r="J163" s="110"/>
      <c r="K163" s="130">
        <f>VLOOKUP(C163,'[1]Carrer Batches'!$B$2:$O$1343,11,FALSE)</f>
        <v>923322369526</v>
      </c>
      <c r="L163" s="130" t="str">
        <f>VLOOKUP(C163,'[1]Carrer Batches'!$B$2:$O$1343,12,FALSE)</f>
        <v>-</v>
      </c>
      <c r="P163" s="128"/>
      <c r="Q163" s="137"/>
    </row>
    <row r="164" spans="1:17" x14ac:dyDescent="0.25">
      <c r="A164" s="188">
        <v>44583</v>
      </c>
      <c r="B164" s="210" t="s">
        <v>2494</v>
      </c>
      <c r="C164" s="211" t="s">
        <v>499</v>
      </c>
      <c r="D164" s="211" t="s">
        <v>1315</v>
      </c>
      <c r="E164" s="210" t="s">
        <v>31</v>
      </c>
      <c r="F164" s="211" t="s">
        <v>2439</v>
      </c>
      <c r="G164" s="210" t="s">
        <v>7</v>
      </c>
      <c r="H164" s="3" t="s">
        <v>2993</v>
      </c>
      <c r="I164" s="210" t="s">
        <v>2482</v>
      </c>
      <c r="J164" s="110"/>
      <c r="K164" s="130">
        <f>VLOOKUP(C164,'[1]Carrer Batches'!$B$2:$O$1343,11,FALSE)</f>
        <v>923322430376</v>
      </c>
      <c r="L164" s="130" t="str">
        <f>VLOOKUP(C164,'[1]Carrer Batches'!$B$2:$O$1343,12,FALSE)</f>
        <v>-</v>
      </c>
      <c r="P164" s="128"/>
      <c r="Q164" s="137"/>
    </row>
    <row r="165" spans="1:17" x14ac:dyDescent="0.25">
      <c r="A165" s="188">
        <v>44583</v>
      </c>
      <c r="B165" s="210" t="s">
        <v>2494</v>
      </c>
      <c r="C165" s="211" t="s">
        <v>500</v>
      </c>
      <c r="D165" s="211" t="s">
        <v>1316</v>
      </c>
      <c r="E165" s="210" t="s">
        <v>31</v>
      </c>
      <c r="F165" s="211" t="s">
        <v>2439</v>
      </c>
      <c r="G165" s="210" t="s">
        <v>7</v>
      </c>
      <c r="H165" s="3" t="s">
        <v>2993</v>
      </c>
      <c r="I165" s="210" t="s">
        <v>2482</v>
      </c>
      <c r="J165" s="110"/>
      <c r="K165" s="130">
        <f>VLOOKUP(C165,'[1]Carrer Batches'!$B$2:$O$1343,11,FALSE)</f>
        <v>923170010270</v>
      </c>
      <c r="L165" s="130">
        <f>VLOOKUP(C165,'[1]Carrer Batches'!$B$2:$O$1343,12,FALSE)</f>
        <v>923309256125</v>
      </c>
      <c r="P165" s="128"/>
      <c r="Q165" s="137"/>
    </row>
    <row r="166" spans="1:17" x14ac:dyDescent="0.25">
      <c r="A166" s="188">
        <v>44583</v>
      </c>
      <c r="B166" s="210" t="s">
        <v>2494</v>
      </c>
      <c r="C166" s="211" t="s">
        <v>502</v>
      </c>
      <c r="D166" s="211" t="s">
        <v>1318</v>
      </c>
      <c r="E166" s="210" t="s">
        <v>31</v>
      </c>
      <c r="F166" s="211" t="s">
        <v>2439</v>
      </c>
      <c r="G166" s="210" t="s">
        <v>7</v>
      </c>
      <c r="H166" s="3" t="s">
        <v>2993</v>
      </c>
      <c r="I166" s="210" t="s">
        <v>2482</v>
      </c>
      <c r="J166" s="110"/>
      <c r="K166" s="130">
        <f>VLOOKUP(C166,'[1]Carrer Batches'!$B$2:$O$1343,11,FALSE)</f>
        <v>923132110929</v>
      </c>
      <c r="L166" s="130" t="str">
        <f>VLOOKUP(C166,'[1]Carrer Batches'!$B$2:$O$1343,12,FALSE)</f>
        <v>-</v>
      </c>
      <c r="P166" s="128"/>
      <c r="Q166" s="137"/>
    </row>
    <row r="167" spans="1:17" x14ac:dyDescent="0.25">
      <c r="A167" s="188">
        <v>44583</v>
      </c>
      <c r="B167" s="193" t="s">
        <v>2494</v>
      </c>
      <c r="C167" s="120" t="s">
        <v>2885</v>
      </c>
      <c r="D167" s="120" t="s">
        <v>2886</v>
      </c>
      <c r="E167" s="193" t="s">
        <v>136</v>
      </c>
      <c r="F167" s="120" t="s">
        <v>2892</v>
      </c>
      <c r="G167" s="193" t="s">
        <v>7</v>
      </c>
      <c r="H167" s="3" t="s">
        <v>2993</v>
      </c>
      <c r="I167" s="193" t="s">
        <v>2490</v>
      </c>
      <c r="J167" s="110"/>
      <c r="K167" s="130" t="e">
        <f>VLOOKUP(C167,'[1]Carrer Batches'!$B$2:$O$1343,11,FALSE)</f>
        <v>#N/A</v>
      </c>
      <c r="L167" s="130" t="e">
        <f>VLOOKUP(C167,'[1]Carrer Batches'!$B$2:$O$1343,12,FALSE)</f>
        <v>#N/A</v>
      </c>
      <c r="P167" s="128"/>
      <c r="Q167" s="137"/>
    </row>
    <row r="168" spans="1:17" x14ac:dyDescent="0.25">
      <c r="A168" s="188">
        <v>44583</v>
      </c>
      <c r="B168" s="193" t="s">
        <v>2494</v>
      </c>
      <c r="C168" s="120" t="s">
        <v>2889</v>
      </c>
      <c r="D168" s="120" t="s">
        <v>2890</v>
      </c>
      <c r="E168" s="193" t="s">
        <v>136</v>
      </c>
      <c r="F168" s="120" t="s">
        <v>2892</v>
      </c>
      <c r="G168" s="193" t="s">
        <v>7</v>
      </c>
      <c r="H168" s="3" t="s">
        <v>2993</v>
      </c>
      <c r="I168" s="193" t="s">
        <v>2490</v>
      </c>
      <c r="J168" s="110"/>
      <c r="K168" s="130" t="e">
        <f>VLOOKUP(C168,'[1]Carrer Batches'!$B$2:$O$1343,11,FALSE)</f>
        <v>#N/A</v>
      </c>
      <c r="L168" s="130" t="e">
        <f>VLOOKUP(C168,'[1]Carrer Batches'!$B$2:$O$1343,12,FALSE)</f>
        <v>#N/A</v>
      </c>
      <c r="P168" s="128"/>
      <c r="Q168" s="137"/>
    </row>
    <row r="169" spans="1:17" x14ac:dyDescent="0.25">
      <c r="A169" s="188">
        <v>44583</v>
      </c>
      <c r="B169" s="193" t="s">
        <v>2494</v>
      </c>
      <c r="C169" s="120" t="s">
        <v>555</v>
      </c>
      <c r="D169" s="120" t="s">
        <v>1369</v>
      </c>
      <c r="E169" s="193" t="s">
        <v>35</v>
      </c>
      <c r="F169" s="120" t="s">
        <v>2443</v>
      </c>
      <c r="G169" s="193" t="s">
        <v>7</v>
      </c>
      <c r="H169" s="3" t="s">
        <v>2993</v>
      </c>
      <c r="I169" s="193" t="s">
        <v>2487</v>
      </c>
      <c r="J169" s="110"/>
      <c r="K169" s="130">
        <f>VLOOKUP(C169,'[1]Carrer Batches'!$B$2:$O$1343,11,FALSE)</f>
        <v>923333129359</v>
      </c>
      <c r="L169" s="130">
        <f>VLOOKUP(C169,'[1]Carrer Batches'!$B$2:$O$1343,12,FALSE)</f>
        <v>923332464308</v>
      </c>
      <c r="P169" s="128"/>
      <c r="Q169" s="137"/>
    </row>
    <row r="170" spans="1:17" x14ac:dyDescent="0.25">
      <c r="A170" s="188">
        <v>44583</v>
      </c>
      <c r="B170" s="193" t="s">
        <v>2494</v>
      </c>
      <c r="C170" s="120" t="s">
        <v>556</v>
      </c>
      <c r="D170" s="120" t="s">
        <v>1370</v>
      </c>
      <c r="E170" s="193" t="s">
        <v>35</v>
      </c>
      <c r="F170" s="120" t="s">
        <v>2443</v>
      </c>
      <c r="G170" s="193" t="s">
        <v>7</v>
      </c>
      <c r="H170" s="3" t="s">
        <v>2993</v>
      </c>
      <c r="I170" s="193" t="s">
        <v>2487</v>
      </c>
      <c r="J170" s="110"/>
      <c r="K170" s="130">
        <f>VLOOKUP(C170,'[1]Carrer Batches'!$B$2:$O$1343,11,FALSE)</f>
        <v>923312132232</v>
      </c>
      <c r="L170" s="130">
        <f>VLOOKUP(C170,'[1]Carrer Batches'!$B$2:$O$1343,12,FALSE)</f>
        <v>923172058638</v>
      </c>
      <c r="P170" s="128"/>
      <c r="Q170" s="137"/>
    </row>
    <row r="171" spans="1:17" x14ac:dyDescent="0.25">
      <c r="A171" s="136">
        <v>44562</v>
      </c>
      <c r="B171" s="210" t="s">
        <v>2981</v>
      </c>
      <c r="C171" s="211" t="s">
        <v>2308</v>
      </c>
      <c r="D171" s="211" t="s">
        <v>2309</v>
      </c>
      <c r="E171" s="210" t="s">
        <v>31</v>
      </c>
      <c r="F171" s="211" t="s">
        <v>2415</v>
      </c>
      <c r="G171" s="210" t="s">
        <v>7</v>
      </c>
      <c r="H171" s="3" t="s">
        <v>2867</v>
      </c>
      <c r="I171" s="210" t="s">
        <v>2482</v>
      </c>
      <c r="J171" s="110"/>
      <c r="K171" s="130">
        <f>VLOOKUP(C171,'[1]Carrer Batches'!$B$2:$O$1343,11,FALSE)</f>
        <v>923489098600</v>
      </c>
      <c r="L171" s="130" t="str">
        <f>VLOOKUP(C171,'[1]Carrer Batches'!$B$2:$O$1343,12,FALSE)</f>
        <v>-</v>
      </c>
      <c r="P171" s="128"/>
      <c r="Q171" s="137"/>
    </row>
    <row r="172" spans="1:17" x14ac:dyDescent="0.25">
      <c r="A172" s="136">
        <v>44562</v>
      </c>
      <c r="B172" s="210" t="s">
        <v>2981</v>
      </c>
      <c r="C172" s="211" t="s">
        <v>2320</v>
      </c>
      <c r="D172" s="211" t="s">
        <v>1147</v>
      </c>
      <c r="E172" s="210" t="s">
        <v>31</v>
      </c>
      <c r="F172" s="211" t="s">
        <v>2415</v>
      </c>
      <c r="G172" s="210" t="s">
        <v>7</v>
      </c>
      <c r="H172" s="3" t="s">
        <v>2867</v>
      </c>
      <c r="I172" s="210" t="s">
        <v>2482</v>
      </c>
      <c r="J172" s="110" t="s">
        <v>3102</v>
      </c>
      <c r="K172" s="130">
        <f>VLOOKUP(C172,'[1]Carrer Batches'!$B$2:$O$1343,11,FALSE)</f>
        <v>923222862144</v>
      </c>
      <c r="L172" s="130" t="str">
        <f>VLOOKUP(C172,'[1]Carrer Batches'!$B$2:$O$1343,12,FALSE)</f>
        <v>-</v>
      </c>
      <c r="P172" s="128"/>
      <c r="Q172" s="137"/>
    </row>
    <row r="173" spans="1:17" x14ac:dyDescent="0.25">
      <c r="A173" s="136">
        <v>44562</v>
      </c>
      <c r="B173" s="210" t="s">
        <v>2981</v>
      </c>
      <c r="C173" s="211" t="s">
        <v>2321</v>
      </c>
      <c r="D173" s="211" t="s">
        <v>2322</v>
      </c>
      <c r="E173" s="210" t="s">
        <v>31</v>
      </c>
      <c r="F173" s="211" t="s">
        <v>2415</v>
      </c>
      <c r="G173" s="210" t="s">
        <v>7</v>
      </c>
      <c r="H173" s="3" t="s">
        <v>2867</v>
      </c>
      <c r="I173" s="210" t="s">
        <v>2482</v>
      </c>
      <c r="J173" s="110" t="s">
        <v>3204</v>
      </c>
      <c r="K173" s="130">
        <f>VLOOKUP(C173,'[1]Carrer Batches'!$B$2:$O$1343,11,FALSE)</f>
        <v>923180114441</v>
      </c>
      <c r="L173" s="130" t="str">
        <f>VLOOKUP(C173,'[1]Carrer Batches'!$B$2:$O$1343,12,FALSE)</f>
        <v>-</v>
      </c>
      <c r="P173" s="128"/>
      <c r="Q173" s="137"/>
    </row>
    <row r="174" spans="1:17" x14ac:dyDescent="0.25">
      <c r="A174" s="136">
        <v>44562</v>
      </c>
      <c r="B174" s="210" t="s">
        <v>2981</v>
      </c>
      <c r="C174" s="211" t="s">
        <v>2326</v>
      </c>
      <c r="D174" s="211" t="s">
        <v>1175</v>
      </c>
      <c r="E174" s="210" t="s">
        <v>31</v>
      </c>
      <c r="F174" s="211" t="s">
        <v>2415</v>
      </c>
      <c r="G174" s="210" t="s">
        <v>7</v>
      </c>
      <c r="H174" s="3" t="s">
        <v>2867</v>
      </c>
      <c r="I174" s="210" t="s">
        <v>2482</v>
      </c>
      <c r="J174" s="110"/>
      <c r="K174" s="130">
        <f>VLOOKUP(C174,'[1]Carrer Batches'!$B$2:$O$1343,11,FALSE)</f>
        <v>923471368565</v>
      </c>
      <c r="L174" s="130" t="str">
        <f>VLOOKUP(C174,'[1]Carrer Batches'!$B$2:$O$1343,12,FALSE)</f>
        <v>-</v>
      </c>
      <c r="P174" s="128"/>
      <c r="Q174" s="137"/>
    </row>
    <row r="175" spans="1:17" x14ac:dyDescent="0.25">
      <c r="A175" s="136">
        <v>44562</v>
      </c>
      <c r="B175" s="210" t="s">
        <v>2981</v>
      </c>
      <c r="C175" s="211" t="s">
        <v>2327</v>
      </c>
      <c r="D175" s="211" t="s">
        <v>2328</v>
      </c>
      <c r="E175" s="210" t="s">
        <v>31</v>
      </c>
      <c r="F175" s="211" t="s">
        <v>2415</v>
      </c>
      <c r="G175" s="210" t="s">
        <v>7</v>
      </c>
      <c r="H175" s="3" t="s">
        <v>2867</v>
      </c>
      <c r="I175" s="210" t="s">
        <v>2482</v>
      </c>
      <c r="J175" s="110"/>
      <c r="K175" s="130">
        <f>VLOOKUP(C175,'[1]Carrer Batches'!$B$2:$O$1343,11,FALSE)</f>
        <v>923082714110</v>
      </c>
      <c r="L175" s="130" t="str">
        <f>VLOOKUP(C175,'[1]Carrer Batches'!$B$2:$O$1343,12,FALSE)</f>
        <v>-</v>
      </c>
      <c r="P175" s="128"/>
      <c r="Q175" s="137"/>
    </row>
    <row r="176" spans="1:17" x14ac:dyDescent="0.25">
      <c r="A176" s="136">
        <v>44562</v>
      </c>
      <c r="B176" s="210" t="s">
        <v>2981</v>
      </c>
      <c r="C176" s="211" t="s">
        <v>2256</v>
      </c>
      <c r="D176" s="211" t="s">
        <v>2257</v>
      </c>
      <c r="E176" s="210" t="s">
        <v>31</v>
      </c>
      <c r="F176" s="211" t="s">
        <v>2413</v>
      </c>
      <c r="G176" s="210" t="s">
        <v>7</v>
      </c>
      <c r="H176" s="3" t="s">
        <v>2867</v>
      </c>
      <c r="I176" s="210" t="s">
        <v>113</v>
      </c>
      <c r="J176" s="110" t="s">
        <v>3213</v>
      </c>
      <c r="K176" s="130">
        <f>VLOOKUP(C176,'[1]Carrer Batches'!$B$2:$O$1343,11,FALSE)</f>
        <v>923212677187</v>
      </c>
      <c r="L176" s="130" t="str">
        <f>VLOOKUP(C176,'[1]Carrer Batches'!$B$2:$O$1343,12,FALSE)</f>
        <v>-</v>
      </c>
      <c r="P176" s="128"/>
    </row>
    <row r="177" spans="1:17" x14ac:dyDescent="0.25">
      <c r="A177" s="136">
        <v>44562</v>
      </c>
      <c r="B177" s="210" t="s">
        <v>2981</v>
      </c>
      <c r="C177" s="211" t="s">
        <v>2258</v>
      </c>
      <c r="D177" s="211" t="s">
        <v>2259</v>
      </c>
      <c r="E177" s="210" t="s">
        <v>31</v>
      </c>
      <c r="F177" s="211" t="s">
        <v>2413</v>
      </c>
      <c r="G177" s="210" t="s">
        <v>7</v>
      </c>
      <c r="H177" s="3" t="s">
        <v>2867</v>
      </c>
      <c r="I177" s="210" t="s">
        <v>113</v>
      </c>
      <c r="J177" s="110"/>
      <c r="K177" s="130">
        <f>VLOOKUP(C177,'[1]Carrer Batches'!$B$2:$O$1343,11,FALSE)</f>
        <v>923162533099</v>
      </c>
      <c r="L177" s="130" t="str">
        <f>VLOOKUP(C177,'[1]Carrer Batches'!$B$2:$O$1343,12,FALSE)</f>
        <v>-</v>
      </c>
      <c r="P177" s="128"/>
    </row>
    <row r="178" spans="1:17" x14ac:dyDescent="0.25">
      <c r="A178" s="136">
        <v>44562</v>
      </c>
      <c r="B178" s="210" t="s">
        <v>2981</v>
      </c>
      <c r="C178" s="211" t="s">
        <v>2260</v>
      </c>
      <c r="D178" s="211" t="s">
        <v>2261</v>
      </c>
      <c r="E178" s="210" t="s">
        <v>31</v>
      </c>
      <c r="F178" s="211" t="s">
        <v>2413</v>
      </c>
      <c r="G178" s="210" t="s">
        <v>7</v>
      </c>
      <c r="H178" s="3" t="s">
        <v>2867</v>
      </c>
      <c r="I178" s="210" t="s">
        <v>113</v>
      </c>
      <c r="J178" s="110" t="s">
        <v>3204</v>
      </c>
      <c r="K178" s="130">
        <f>VLOOKUP(C178,'[1]Carrer Batches'!$B$2:$O$1343,11,FALSE)</f>
        <v>923088371163</v>
      </c>
      <c r="L178" s="130" t="str">
        <f>VLOOKUP(C178,'[1]Carrer Batches'!$B$2:$O$1343,12,FALSE)</f>
        <v>-</v>
      </c>
      <c r="M178" s="95"/>
      <c r="P178" s="128"/>
    </row>
    <row r="179" spans="1:17" x14ac:dyDescent="0.25">
      <c r="A179" s="136">
        <v>44562</v>
      </c>
      <c r="B179" s="210" t="s">
        <v>2981</v>
      </c>
      <c r="C179" s="211" t="s">
        <v>2270</v>
      </c>
      <c r="D179" s="211" t="s">
        <v>2271</v>
      </c>
      <c r="E179" s="210" t="s">
        <v>31</v>
      </c>
      <c r="F179" s="211" t="s">
        <v>2413</v>
      </c>
      <c r="G179" s="210" t="s">
        <v>7</v>
      </c>
      <c r="H179" s="3" t="s">
        <v>2867</v>
      </c>
      <c r="I179" s="210" t="s">
        <v>113</v>
      </c>
      <c r="J179" s="110" t="s">
        <v>3213</v>
      </c>
      <c r="K179" s="130">
        <f>VLOOKUP(C179,'[1]Carrer Batches'!$B$2:$O$1343,11,FALSE)</f>
        <v>923029704407</v>
      </c>
      <c r="L179" s="130" t="str">
        <f>VLOOKUP(C179,'[1]Carrer Batches'!$B$2:$O$1343,12,FALSE)</f>
        <v>-</v>
      </c>
      <c r="P179" s="128"/>
    </row>
    <row r="180" spans="1:17" x14ac:dyDescent="0.25">
      <c r="A180" s="136">
        <v>44562</v>
      </c>
      <c r="B180" s="193" t="s">
        <v>2981</v>
      </c>
      <c r="C180" s="120" t="s">
        <v>2249</v>
      </c>
      <c r="D180" s="120" t="s">
        <v>2250</v>
      </c>
      <c r="E180" s="193" t="s">
        <v>31</v>
      </c>
      <c r="F180" s="120" t="s">
        <v>2412</v>
      </c>
      <c r="G180" s="193" t="s">
        <v>7</v>
      </c>
      <c r="H180" s="3" t="s">
        <v>2867</v>
      </c>
      <c r="I180" s="193" t="s">
        <v>2960</v>
      </c>
      <c r="J180" s="110" t="s">
        <v>3098</v>
      </c>
      <c r="K180" s="130">
        <f>VLOOKUP(C180,'[1]Carrer Batches'!$B$2:$O$1343,11,FALSE)</f>
        <v>923313070543</v>
      </c>
      <c r="L180" s="130">
        <f>VLOOKUP(C180,'[1]Carrer Batches'!$B$2:$O$1343,12,FALSE)</f>
        <v>923473598650</v>
      </c>
      <c r="P180" s="128"/>
    </row>
    <row r="181" spans="1:17" x14ac:dyDescent="0.25">
      <c r="A181" s="136">
        <v>44562</v>
      </c>
      <c r="B181" s="193" t="s">
        <v>2981</v>
      </c>
      <c r="C181" s="120" t="s">
        <v>2204</v>
      </c>
      <c r="D181" s="120" t="s">
        <v>2205</v>
      </c>
      <c r="E181" s="193" t="s">
        <v>31</v>
      </c>
      <c r="F181" s="120" t="s">
        <v>2411</v>
      </c>
      <c r="G181" s="193" t="s">
        <v>7</v>
      </c>
      <c r="H181" s="3" t="s">
        <v>2867</v>
      </c>
      <c r="I181" s="193" t="s">
        <v>2497</v>
      </c>
      <c r="J181" s="284" t="s">
        <v>3195</v>
      </c>
      <c r="K181" s="130">
        <f>VLOOKUP(C181,'[1]Carrer Batches'!$B$2:$O$1343,11,FALSE)</f>
        <v>923102172046</v>
      </c>
      <c r="L181" s="130">
        <f>VLOOKUP(C181,'[1]Carrer Batches'!$B$2:$O$1343,12,FALSE)</f>
        <v>923043061754</v>
      </c>
      <c r="P181" s="128"/>
    </row>
    <row r="182" spans="1:17" x14ac:dyDescent="0.25">
      <c r="A182" s="136">
        <v>44562</v>
      </c>
      <c r="B182" s="193" t="s">
        <v>2981</v>
      </c>
      <c r="C182" s="120" t="s">
        <v>2208</v>
      </c>
      <c r="D182" s="120" t="s">
        <v>2209</v>
      </c>
      <c r="E182" s="193" t="s">
        <v>31</v>
      </c>
      <c r="F182" s="120" t="s">
        <v>2411</v>
      </c>
      <c r="G182" s="193" t="s">
        <v>7</v>
      </c>
      <c r="H182" s="3" t="s">
        <v>2867</v>
      </c>
      <c r="I182" s="193" t="s">
        <v>2497</v>
      </c>
      <c r="J182" s="110" t="s">
        <v>3157</v>
      </c>
      <c r="K182" s="130">
        <f>VLOOKUP(C182,'[1]Carrer Batches'!$B$2:$O$1343,11,FALSE)</f>
        <v>923342703600</v>
      </c>
      <c r="L182" s="130">
        <f>VLOOKUP(C182,'[1]Carrer Batches'!$B$2:$O$1343,12,FALSE)</f>
        <v>923002703600</v>
      </c>
      <c r="P182" s="128"/>
    </row>
    <row r="183" spans="1:17" x14ac:dyDescent="0.25">
      <c r="A183" s="136">
        <v>44562</v>
      </c>
      <c r="B183" s="193" t="s">
        <v>2981</v>
      </c>
      <c r="C183" s="120" t="s">
        <v>2210</v>
      </c>
      <c r="D183" s="120" t="s">
        <v>2211</v>
      </c>
      <c r="E183" s="193" t="s">
        <v>31</v>
      </c>
      <c r="F183" s="120" t="s">
        <v>2411</v>
      </c>
      <c r="G183" s="193" t="s">
        <v>7</v>
      </c>
      <c r="H183" s="3" t="s">
        <v>2867</v>
      </c>
      <c r="I183" s="193" t="s">
        <v>2497</v>
      </c>
      <c r="J183" s="110" t="s">
        <v>3159</v>
      </c>
      <c r="K183" s="130">
        <f>VLOOKUP(C183,'[1]Carrer Batches'!$B$2:$O$1343,11,FALSE)</f>
        <v>923322511555</v>
      </c>
      <c r="L183" s="130" t="str">
        <f>VLOOKUP(C183,'[1]Carrer Batches'!$B$2:$O$1343,12,FALSE)</f>
        <v>-</v>
      </c>
      <c r="P183" s="128"/>
    </row>
    <row r="184" spans="1:17" x14ac:dyDescent="0.25">
      <c r="A184" s="136">
        <v>44562</v>
      </c>
      <c r="B184" s="193" t="s">
        <v>2981</v>
      </c>
      <c r="C184" s="120" t="s">
        <v>2214</v>
      </c>
      <c r="D184" s="120" t="s">
        <v>2215</v>
      </c>
      <c r="E184" s="193" t="s">
        <v>31</v>
      </c>
      <c r="F184" s="120" t="s">
        <v>2411</v>
      </c>
      <c r="G184" s="193" t="s">
        <v>7</v>
      </c>
      <c r="H184" s="3" t="s">
        <v>2867</v>
      </c>
      <c r="I184" s="193" t="s">
        <v>2497</v>
      </c>
      <c r="J184" s="110" t="s">
        <v>3100</v>
      </c>
      <c r="K184" s="130">
        <f>VLOOKUP(C184,'[1]Carrer Batches'!$B$2:$O$1343,11,FALSE)</f>
        <v>923106119000</v>
      </c>
      <c r="L184" s="130">
        <f>VLOOKUP(C184,'[1]Carrer Batches'!$B$2:$O$1343,12,FALSE)</f>
        <v>923162310097</v>
      </c>
      <c r="P184" s="128"/>
    </row>
    <row r="185" spans="1:17" x14ac:dyDescent="0.25">
      <c r="A185" s="136">
        <v>44562</v>
      </c>
      <c r="B185" s="193" t="s">
        <v>2981</v>
      </c>
      <c r="C185" s="120" t="s">
        <v>2095</v>
      </c>
      <c r="D185" s="120" t="s">
        <v>2096</v>
      </c>
      <c r="E185" s="193" t="s">
        <v>30</v>
      </c>
      <c r="F185" s="120" t="s">
        <v>2407</v>
      </c>
      <c r="G185" s="193" t="s">
        <v>7</v>
      </c>
      <c r="H185" s="3" t="s">
        <v>2867</v>
      </c>
      <c r="I185" s="193" t="s">
        <v>2480</v>
      </c>
      <c r="J185" s="110"/>
      <c r="K185" s="130">
        <f>VLOOKUP(C185,'[1]Carrer Batches'!$B$2:$O$1343,11,FALSE)</f>
        <v>923010927425</v>
      </c>
      <c r="L185" s="130">
        <f>VLOOKUP(C185,'[1]Carrer Batches'!$B$2:$O$1343,12,FALSE)</f>
        <v>0</v>
      </c>
      <c r="P185" s="128"/>
    </row>
    <row r="186" spans="1:17" x14ac:dyDescent="0.25">
      <c r="A186" s="136">
        <v>44562</v>
      </c>
      <c r="B186" s="193" t="s">
        <v>2981</v>
      </c>
      <c r="C186" s="120" t="s">
        <v>2097</v>
      </c>
      <c r="D186" s="120" t="s">
        <v>2098</v>
      </c>
      <c r="E186" s="193" t="s">
        <v>30</v>
      </c>
      <c r="F186" s="120" t="s">
        <v>2407</v>
      </c>
      <c r="G186" s="193" t="s">
        <v>7</v>
      </c>
      <c r="H186" s="3" t="s">
        <v>2867</v>
      </c>
      <c r="I186" s="193" t="s">
        <v>2480</v>
      </c>
      <c r="J186" s="110"/>
      <c r="K186" s="130">
        <f>VLOOKUP(C186,'[1]Carrer Batches'!$B$2:$O$1343,11,FALSE)</f>
        <v>923182277418</v>
      </c>
      <c r="L186" s="130">
        <f>VLOOKUP(C186,'[1]Carrer Batches'!$B$2:$O$1343,12,FALSE)</f>
        <v>0</v>
      </c>
      <c r="P186" s="128"/>
    </row>
    <row r="187" spans="1:17" x14ac:dyDescent="0.25">
      <c r="A187" s="136">
        <v>44562</v>
      </c>
      <c r="B187" s="193" t="s">
        <v>2981</v>
      </c>
      <c r="C187" s="120" t="s">
        <v>2101</v>
      </c>
      <c r="D187" s="120" t="s">
        <v>2102</v>
      </c>
      <c r="E187" s="193" t="s">
        <v>30</v>
      </c>
      <c r="F187" s="120" t="s">
        <v>2407</v>
      </c>
      <c r="G187" s="193" t="s">
        <v>7</v>
      </c>
      <c r="H187" s="3" t="s">
        <v>2867</v>
      </c>
      <c r="I187" s="193" t="s">
        <v>2480</v>
      </c>
      <c r="J187" s="110" t="s">
        <v>3204</v>
      </c>
      <c r="K187" s="130">
        <f>VLOOKUP(C187,'[1]Carrer Batches'!$B$2:$O$1343,11,FALSE)</f>
        <v>923170228330</v>
      </c>
      <c r="L187" s="130">
        <f>VLOOKUP(C187,'[1]Carrer Batches'!$B$2:$O$1343,12,FALSE)</f>
        <v>923201201828</v>
      </c>
      <c r="P187" s="128"/>
    </row>
    <row r="188" spans="1:17" x14ac:dyDescent="0.25">
      <c r="A188" s="136">
        <v>44562</v>
      </c>
      <c r="B188" s="193" t="s">
        <v>2981</v>
      </c>
      <c r="C188" s="120" t="s">
        <v>2107</v>
      </c>
      <c r="D188" s="120" t="s">
        <v>2108</v>
      </c>
      <c r="E188" s="193" t="s">
        <v>30</v>
      </c>
      <c r="F188" s="120" t="s">
        <v>2407</v>
      </c>
      <c r="G188" s="193" t="s">
        <v>7</v>
      </c>
      <c r="H188" s="3" t="s">
        <v>2867</v>
      </c>
      <c r="I188" s="193" t="s">
        <v>2480</v>
      </c>
      <c r="J188" s="110" t="s">
        <v>3244</v>
      </c>
      <c r="K188" s="130">
        <f>VLOOKUP(C188,'[1]Carrer Batches'!$B$2:$O$1343,11,FALSE)</f>
        <v>923131262925</v>
      </c>
      <c r="L188" s="130">
        <f>VLOOKUP(C188,'[1]Carrer Batches'!$B$2:$O$1343,12,FALSE)</f>
        <v>0</v>
      </c>
      <c r="P188" s="128"/>
    </row>
    <row r="189" spans="1:17" x14ac:dyDescent="0.25">
      <c r="A189" s="136">
        <v>44562</v>
      </c>
      <c r="B189" s="193" t="s">
        <v>2981</v>
      </c>
      <c r="C189" s="120" t="s">
        <v>2109</v>
      </c>
      <c r="D189" s="120" t="s">
        <v>2110</v>
      </c>
      <c r="E189" s="193" t="s">
        <v>30</v>
      </c>
      <c r="F189" s="120" t="s">
        <v>2407</v>
      </c>
      <c r="G189" s="193" t="s">
        <v>7</v>
      </c>
      <c r="H189" s="3" t="s">
        <v>2867</v>
      </c>
      <c r="I189" s="193" t="s">
        <v>2480</v>
      </c>
      <c r="J189" s="110" t="s">
        <v>3246</v>
      </c>
      <c r="K189" s="130">
        <f>VLOOKUP(C189,'[1]Carrer Batches'!$B$2:$O$1343,11,FALSE)</f>
        <v>923337752109</v>
      </c>
      <c r="L189" s="130">
        <f>VLOOKUP(C189,'[1]Carrer Batches'!$B$2:$O$1343,12,FALSE)</f>
        <v>0</v>
      </c>
      <c r="P189" s="128"/>
    </row>
    <row r="190" spans="1:17" x14ac:dyDescent="0.25">
      <c r="A190" s="136">
        <v>44562</v>
      </c>
      <c r="B190" s="193" t="s">
        <v>2981</v>
      </c>
      <c r="C190" s="120" t="s">
        <v>2113</v>
      </c>
      <c r="D190" s="120" t="s">
        <v>2114</v>
      </c>
      <c r="E190" s="193" t="s">
        <v>30</v>
      </c>
      <c r="F190" s="120" t="s">
        <v>2407</v>
      </c>
      <c r="G190" s="193" t="s">
        <v>7</v>
      </c>
      <c r="H190" s="3" t="s">
        <v>2867</v>
      </c>
      <c r="I190" s="193" t="s">
        <v>2480</v>
      </c>
      <c r="J190" s="110" t="s">
        <v>3191</v>
      </c>
      <c r="K190" s="130">
        <f>VLOOKUP(C190,'[1]Carrer Batches'!$B$2:$O$1343,11,FALSE)</f>
        <v>923112469499</v>
      </c>
      <c r="L190" s="130">
        <f>VLOOKUP(C190,'[1]Carrer Batches'!$B$2:$O$1343,12,FALSE)</f>
        <v>0</v>
      </c>
      <c r="P190" s="128"/>
      <c r="Q190" s="128"/>
    </row>
    <row r="191" spans="1:17" x14ac:dyDescent="0.25">
      <c r="A191" s="136">
        <v>44562</v>
      </c>
      <c r="B191" s="193" t="s">
        <v>2981</v>
      </c>
      <c r="C191" s="120" t="s">
        <v>2115</v>
      </c>
      <c r="D191" s="120" t="s">
        <v>2116</v>
      </c>
      <c r="E191" s="193" t="s">
        <v>30</v>
      </c>
      <c r="F191" s="120" t="s">
        <v>2407</v>
      </c>
      <c r="G191" s="193" t="s">
        <v>7</v>
      </c>
      <c r="H191" s="3" t="s">
        <v>2867</v>
      </c>
      <c r="I191" s="193" t="s">
        <v>2480</v>
      </c>
      <c r="J191" s="110" t="s">
        <v>3192</v>
      </c>
      <c r="K191" s="130">
        <f>VLOOKUP(C191,'[1]Carrer Batches'!$B$2:$O$1343,11,FALSE)</f>
        <v>923102079114</v>
      </c>
      <c r="L191" s="130">
        <f>VLOOKUP(C191,'[1]Carrer Batches'!$B$2:$O$1343,12,FALSE)</f>
        <v>0</v>
      </c>
      <c r="P191" s="128"/>
    </row>
    <row r="192" spans="1:17" x14ac:dyDescent="0.25">
      <c r="A192" s="136">
        <v>44562</v>
      </c>
      <c r="B192" s="193" t="s">
        <v>2981</v>
      </c>
      <c r="C192" s="120" t="s">
        <v>2117</v>
      </c>
      <c r="D192" s="120" t="s">
        <v>2118</v>
      </c>
      <c r="E192" s="193" t="s">
        <v>30</v>
      </c>
      <c r="F192" s="120" t="s">
        <v>2407</v>
      </c>
      <c r="G192" s="193" t="s">
        <v>7</v>
      </c>
      <c r="H192" s="3" t="s">
        <v>2867</v>
      </c>
      <c r="I192" s="193" t="s">
        <v>2480</v>
      </c>
      <c r="J192" s="110" t="s">
        <v>3195</v>
      </c>
      <c r="K192" s="130">
        <f>VLOOKUP(C192,'[1]Carrer Batches'!$B$2:$O$1343,11,FALSE)</f>
        <v>923171260451</v>
      </c>
      <c r="L192" s="130">
        <f>VLOOKUP(C192,'[1]Carrer Batches'!$B$2:$O$1343,12,FALSE)</f>
        <v>0</v>
      </c>
      <c r="P192" s="128"/>
    </row>
    <row r="193" spans="1:16" x14ac:dyDescent="0.25">
      <c r="A193" s="136">
        <v>44562</v>
      </c>
      <c r="B193" s="193" t="s">
        <v>2981</v>
      </c>
      <c r="C193" s="120" t="s">
        <v>2119</v>
      </c>
      <c r="D193" s="120" t="s">
        <v>2120</v>
      </c>
      <c r="E193" s="193" t="s">
        <v>30</v>
      </c>
      <c r="F193" s="120" t="s">
        <v>2407</v>
      </c>
      <c r="G193" s="193" t="s">
        <v>7</v>
      </c>
      <c r="H193" s="3" t="s">
        <v>2867</v>
      </c>
      <c r="I193" s="193" t="s">
        <v>2480</v>
      </c>
      <c r="J193" s="110"/>
      <c r="K193" s="130">
        <f>VLOOKUP(C193,'[1]Carrer Batches'!$B$2:$O$1343,11,FALSE)</f>
        <v>923242163678</v>
      </c>
      <c r="L193" s="130">
        <f>VLOOKUP(C193,'[1]Carrer Batches'!$B$2:$O$1343,12,FALSE)</f>
        <v>923242060364</v>
      </c>
      <c r="P193" s="128"/>
    </row>
    <row r="194" spans="1:16" x14ac:dyDescent="0.25">
      <c r="A194" s="136">
        <v>44562</v>
      </c>
      <c r="B194" s="193" t="s">
        <v>2981</v>
      </c>
      <c r="C194" s="120" t="s">
        <v>2037</v>
      </c>
      <c r="D194" s="120" t="s">
        <v>2038</v>
      </c>
      <c r="E194" s="193" t="s">
        <v>30</v>
      </c>
      <c r="F194" s="120" t="s">
        <v>2405</v>
      </c>
      <c r="G194" s="193" t="s">
        <v>7</v>
      </c>
      <c r="H194" s="3" t="s">
        <v>2867</v>
      </c>
      <c r="I194" s="193" t="s">
        <v>112</v>
      </c>
      <c r="J194" s="110"/>
      <c r="K194" s="130">
        <f>VLOOKUP(C194,'[1]Carrer Batches'!$B$2:$O$1343,11,FALSE)</f>
        <v>923178958978</v>
      </c>
      <c r="L194" s="130" t="str">
        <f>VLOOKUP(C194,'[1]Carrer Batches'!$B$2:$O$1343,12,FALSE)</f>
        <v>-</v>
      </c>
      <c r="P194" s="128"/>
    </row>
    <row r="195" spans="1:16" ht="19.5" x14ac:dyDescent="0.3">
      <c r="A195" s="136">
        <v>44562</v>
      </c>
      <c r="B195" s="193" t="s">
        <v>2981</v>
      </c>
      <c r="C195" s="120" t="s">
        <v>2043</v>
      </c>
      <c r="D195" s="120" t="s">
        <v>2044</v>
      </c>
      <c r="E195" s="193" t="s">
        <v>30</v>
      </c>
      <c r="F195" s="120" t="s">
        <v>2405</v>
      </c>
      <c r="G195" s="193" t="s">
        <v>7</v>
      </c>
      <c r="H195" s="3" t="s">
        <v>2867</v>
      </c>
      <c r="I195" s="193" t="s">
        <v>112</v>
      </c>
      <c r="J195" s="110" t="s">
        <v>3213</v>
      </c>
      <c r="K195" s="130">
        <f>VLOOKUP(C195,'[1]Carrer Batches'!$B$2:$O$1343,11,FALSE)</f>
        <v>923142115398</v>
      </c>
      <c r="L195" s="130">
        <f>VLOOKUP(C195,'[1]Carrer Batches'!$B$2:$O$1343,12,FALSE)</f>
        <v>0</v>
      </c>
      <c r="M195" s="117"/>
      <c r="P195" s="128"/>
    </row>
    <row r="196" spans="1:16" x14ac:dyDescent="0.25">
      <c r="A196" s="136">
        <v>44562</v>
      </c>
      <c r="B196" s="193" t="s">
        <v>2981</v>
      </c>
      <c r="C196" s="120" t="s">
        <v>2047</v>
      </c>
      <c r="D196" s="120" t="s">
        <v>2048</v>
      </c>
      <c r="E196" s="193" t="s">
        <v>30</v>
      </c>
      <c r="F196" s="120" t="s">
        <v>2405</v>
      </c>
      <c r="G196" s="193" t="s">
        <v>7</v>
      </c>
      <c r="H196" s="3" t="s">
        <v>2867</v>
      </c>
      <c r="I196" s="193" t="s">
        <v>112</v>
      </c>
      <c r="J196" s="110"/>
      <c r="K196" s="130">
        <f>VLOOKUP(C196,'[1]Carrer Batches'!$B$2:$O$1343,11,FALSE)</f>
        <v>923343527313</v>
      </c>
      <c r="L196" s="130">
        <f>VLOOKUP(C196,'[1]Carrer Batches'!$B$2:$O$1343,12,FALSE)</f>
        <v>923021594851</v>
      </c>
      <c r="M196" s="118" t="s">
        <v>3216</v>
      </c>
      <c r="P196" s="128"/>
    </row>
    <row r="197" spans="1:16" x14ac:dyDescent="0.25">
      <c r="A197" s="136">
        <v>44562</v>
      </c>
      <c r="B197" s="193" t="s">
        <v>2981</v>
      </c>
      <c r="C197" s="120" t="s">
        <v>2051</v>
      </c>
      <c r="D197" s="120" t="s">
        <v>2052</v>
      </c>
      <c r="E197" s="193" t="s">
        <v>30</v>
      </c>
      <c r="F197" s="120" t="s">
        <v>2405</v>
      </c>
      <c r="G197" s="193" t="s">
        <v>7</v>
      </c>
      <c r="H197" s="3" t="s">
        <v>2867</v>
      </c>
      <c r="I197" s="193" t="s">
        <v>112</v>
      </c>
      <c r="J197" s="110" t="s">
        <v>3102</v>
      </c>
      <c r="K197" s="130">
        <f>VLOOKUP(C197,'[1]Carrer Batches'!$B$2:$O$1343,11,FALSE)</f>
        <v>923132184690</v>
      </c>
      <c r="L197" s="130">
        <f>VLOOKUP(C197,'[1]Carrer Batches'!$B$2:$O$1343,12,FALSE)</f>
        <v>0</v>
      </c>
      <c r="P197" s="128"/>
    </row>
    <row r="198" spans="1:16" x14ac:dyDescent="0.25">
      <c r="A198" s="136">
        <v>44562</v>
      </c>
      <c r="B198" s="193" t="s">
        <v>2981</v>
      </c>
      <c r="C198" s="120" t="s">
        <v>2057</v>
      </c>
      <c r="D198" s="120" t="s">
        <v>2058</v>
      </c>
      <c r="E198" s="193" t="s">
        <v>30</v>
      </c>
      <c r="F198" s="120" t="s">
        <v>2405</v>
      </c>
      <c r="G198" s="193" t="s">
        <v>7</v>
      </c>
      <c r="H198" s="3" t="s">
        <v>2867</v>
      </c>
      <c r="I198" s="193" t="s">
        <v>112</v>
      </c>
      <c r="J198" s="110"/>
      <c r="K198" s="130">
        <f>VLOOKUP(C198,'[1]Carrer Batches'!$B$2:$O$1343,11,FALSE)</f>
        <v>923363413094</v>
      </c>
      <c r="L198" s="130">
        <f>VLOOKUP(C198,'[1]Carrer Batches'!$B$2:$O$1343,12,FALSE)</f>
        <v>9232202046844</v>
      </c>
      <c r="P198" s="128"/>
    </row>
    <row r="199" spans="1:16" x14ac:dyDescent="0.25">
      <c r="A199" s="136">
        <v>44562</v>
      </c>
      <c r="B199" s="193" t="s">
        <v>2981</v>
      </c>
      <c r="C199" s="120" t="s">
        <v>2059</v>
      </c>
      <c r="D199" s="120" t="s">
        <v>2060</v>
      </c>
      <c r="E199" s="193" t="s">
        <v>30</v>
      </c>
      <c r="F199" s="120" t="s">
        <v>2405</v>
      </c>
      <c r="G199" s="193" t="s">
        <v>7</v>
      </c>
      <c r="H199" s="3" t="s">
        <v>2867</v>
      </c>
      <c r="I199" s="193" t="s">
        <v>112</v>
      </c>
      <c r="J199" s="110"/>
      <c r="K199" s="130">
        <f>VLOOKUP(C199,'[1]Carrer Batches'!$B$2:$O$1343,11,FALSE)</f>
        <v>923461120280</v>
      </c>
      <c r="L199" s="130">
        <f>VLOOKUP(C199,'[1]Carrer Batches'!$B$2:$O$1343,12,FALSE)</f>
        <v>923461120280</v>
      </c>
      <c r="P199" s="128"/>
    </row>
    <row r="200" spans="1:16" x14ac:dyDescent="0.25">
      <c r="A200" s="136">
        <v>44562</v>
      </c>
      <c r="B200" s="193" t="s">
        <v>2981</v>
      </c>
      <c r="C200" s="120" t="s">
        <v>1978</v>
      </c>
      <c r="D200" s="120" t="s">
        <v>1413</v>
      </c>
      <c r="E200" s="193" t="s">
        <v>32</v>
      </c>
      <c r="F200" s="120" t="s">
        <v>2403</v>
      </c>
      <c r="G200" s="193" t="s">
        <v>7</v>
      </c>
      <c r="H200" s="3" t="s">
        <v>2867</v>
      </c>
      <c r="I200" s="193" t="s">
        <v>119</v>
      </c>
      <c r="J200" s="110"/>
      <c r="K200" s="130">
        <f>VLOOKUP(C200,'[1]Carrer Batches'!$B$2:$O$1343,11,FALSE)</f>
        <v>923212891629</v>
      </c>
      <c r="L200" s="130">
        <f>VLOOKUP(C200,'[1]Carrer Batches'!$B$2:$O$1343,12,FALSE)</f>
        <v>923152939311</v>
      </c>
      <c r="P200" s="128"/>
    </row>
    <row r="201" spans="1:16" x14ac:dyDescent="0.25">
      <c r="A201" s="136">
        <v>44562</v>
      </c>
      <c r="B201" s="193" t="s">
        <v>2981</v>
      </c>
      <c r="C201" s="120" t="s">
        <v>1979</v>
      </c>
      <c r="D201" s="120" t="s">
        <v>1028</v>
      </c>
      <c r="E201" s="193" t="s">
        <v>32</v>
      </c>
      <c r="F201" s="120" t="s">
        <v>2403</v>
      </c>
      <c r="G201" s="193" t="s">
        <v>7</v>
      </c>
      <c r="H201" s="3" t="s">
        <v>2867</v>
      </c>
      <c r="I201" s="193" t="s">
        <v>119</v>
      </c>
      <c r="J201" s="110"/>
      <c r="K201" s="130">
        <f>VLOOKUP(C201,'[1]Carrer Batches'!$B$2:$O$1343,11,FALSE)</f>
        <v>3131141116</v>
      </c>
      <c r="L201" s="130">
        <f>VLOOKUP(C201,'[1]Carrer Batches'!$B$2:$O$1343,12,FALSE)</f>
        <v>0</v>
      </c>
      <c r="P201" s="128"/>
    </row>
    <row r="202" spans="1:16" x14ac:dyDescent="0.25">
      <c r="A202" s="136">
        <v>44562</v>
      </c>
      <c r="B202" s="193" t="s">
        <v>2981</v>
      </c>
      <c r="C202" s="120" t="s">
        <v>1985</v>
      </c>
      <c r="D202" s="120" t="s">
        <v>1986</v>
      </c>
      <c r="E202" s="193" t="s">
        <v>32</v>
      </c>
      <c r="F202" s="120" t="s">
        <v>2403</v>
      </c>
      <c r="G202" s="193" t="s">
        <v>7</v>
      </c>
      <c r="H202" s="3" t="s">
        <v>2867</v>
      </c>
      <c r="I202" s="193" t="s">
        <v>119</v>
      </c>
      <c r="J202" s="110"/>
      <c r="K202" s="130">
        <f>VLOOKUP(C202,'[1]Carrer Batches'!$B$2:$O$1343,11,FALSE)</f>
        <v>923482204756</v>
      </c>
      <c r="L202" s="130">
        <f>VLOOKUP(C202,'[1]Carrer Batches'!$B$2:$O$1343,12,FALSE)</f>
        <v>0</v>
      </c>
      <c r="P202" s="128"/>
    </row>
    <row r="203" spans="1:16" x14ac:dyDescent="0.25">
      <c r="A203" s="136">
        <v>44562</v>
      </c>
      <c r="B203" s="193" t="s">
        <v>2981</v>
      </c>
      <c r="C203" s="120" t="s">
        <v>1987</v>
      </c>
      <c r="D203" s="120" t="s">
        <v>1988</v>
      </c>
      <c r="E203" s="193" t="s">
        <v>32</v>
      </c>
      <c r="F203" s="120" t="s">
        <v>2403</v>
      </c>
      <c r="G203" s="193" t="s">
        <v>7</v>
      </c>
      <c r="H203" s="3" t="s">
        <v>2867</v>
      </c>
      <c r="I203" s="193" t="s">
        <v>119</v>
      </c>
      <c r="J203" s="110" t="s">
        <v>3102</v>
      </c>
      <c r="K203" s="130">
        <f>VLOOKUP(C203,'[1]Carrer Batches'!$B$2:$O$1343,11,FALSE)</f>
        <v>923482290035</v>
      </c>
      <c r="L203" s="130">
        <f>VLOOKUP(C203,'[1]Carrer Batches'!$B$2:$O$1343,12,FALSE)</f>
        <v>0</v>
      </c>
      <c r="P203" s="128"/>
    </row>
    <row r="204" spans="1:16" x14ac:dyDescent="0.25">
      <c r="A204" s="136">
        <v>44562</v>
      </c>
      <c r="B204" s="193" t="s">
        <v>2981</v>
      </c>
      <c r="C204" s="120" t="s">
        <v>1950</v>
      </c>
      <c r="D204" s="120" t="s">
        <v>1951</v>
      </c>
      <c r="E204" s="193" t="s">
        <v>32</v>
      </c>
      <c r="F204" s="120" t="s">
        <v>176</v>
      </c>
      <c r="G204" s="193" t="s">
        <v>7</v>
      </c>
      <c r="H204" s="3" t="s">
        <v>2867</v>
      </c>
      <c r="I204" s="193" t="s">
        <v>2486</v>
      </c>
      <c r="J204" s="110" t="s">
        <v>3247</v>
      </c>
      <c r="K204" s="130">
        <f>VLOOKUP(C204,'[1]Carrer Batches'!$B$2:$O$1343,11,FALSE)</f>
        <v>3212214775</v>
      </c>
      <c r="L204" s="130">
        <f>VLOOKUP(C204,'[1]Carrer Batches'!$B$2:$O$1343,12,FALSE)</f>
        <v>3128758775</v>
      </c>
      <c r="P204" s="128"/>
    </row>
    <row r="205" spans="1:16" x14ac:dyDescent="0.25">
      <c r="A205" s="136">
        <v>44562</v>
      </c>
      <c r="B205" s="193" t="s">
        <v>2981</v>
      </c>
      <c r="C205" s="120" t="s">
        <v>1954</v>
      </c>
      <c r="D205" s="120" t="s">
        <v>1955</v>
      </c>
      <c r="E205" s="193" t="s">
        <v>32</v>
      </c>
      <c r="F205" s="120" t="s">
        <v>176</v>
      </c>
      <c r="G205" s="193" t="s">
        <v>7</v>
      </c>
      <c r="H205" s="3" t="s">
        <v>2867</v>
      </c>
      <c r="I205" s="193" t="s">
        <v>2486</v>
      </c>
      <c r="J205" s="110" t="s">
        <v>3201</v>
      </c>
      <c r="K205" s="130">
        <f>VLOOKUP(C205,'[1]Carrer Batches'!$B$2:$O$1343,11,FALSE)</f>
        <v>923311352304</v>
      </c>
      <c r="L205" s="130">
        <f>VLOOKUP(C205,'[1]Carrer Batches'!$B$2:$O$1343,12,FALSE)</f>
        <v>923182714459</v>
      </c>
      <c r="M205" s="95"/>
      <c r="P205" s="128"/>
    </row>
    <row r="206" spans="1:16" x14ac:dyDescent="0.25">
      <c r="A206" s="136">
        <v>44562</v>
      </c>
      <c r="B206" s="193" t="s">
        <v>2981</v>
      </c>
      <c r="C206" s="120" t="s">
        <v>1956</v>
      </c>
      <c r="D206" s="120" t="s">
        <v>1957</v>
      </c>
      <c r="E206" s="193" t="s">
        <v>32</v>
      </c>
      <c r="F206" s="120" t="s">
        <v>176</v>
      </c>
      <c r="G206" s="193" t="s">
        <v>7</v>
      </c>
      <c r="H206" s="3" t="s">
        <v>2867</v>
      </c>
      <c r="I206" s="193" t="s">
        <v>2486</v>
      </c>
      <c r="J206" s="110"/>
      <c r="K206" s="130">
        <f>VLOOKUP(C206,'[1]Carrer Batches'!$B$2:$O$1343,11,FALSE)</f>
        <v>923463654627</v>
      </c>
      <c r="L206" s="130">
        <f>VLOOKUP(C206,'[1]Carrer Batches'!$B$2:$O$1343,12,FALSE)</f>
        <v>0</v>
      </c>
      <c r="P206" s="128"/>
    </row>
    <row r="207" spans="1:16" x14ac:dyDescent="0.25">
      <c r="A207" s="136">
        <v>44562</v>
      </c>
      <c r="B207" s="193" t="s">
        <v>2981</v>
      </c>
      <c r="C207" s="120" t="s">
        <v>1958</v>
      </c>
      <c r="D207" s="120" t="s">
        <v>1959</v>
      </c>
      <c r="E207" s="193" t="s">
        <v>32</v>
      </c>
      <c r="F207" s="120" t="s">
        <v>176</v>
      </c>
      <c r="G207" s="193" t="s">
        <v>7</v>
      </c>
      <c r="H207" s="3" t="s">
        <v>2867</v>
      </c>
      <c r="I207" s="193" t="s">
        <v>2486</v>
      </c>
      <c r="J207" s="110" t="s">
        <v>2937</v>
      </c>
      <c r="K207" s="130">
        <f>VLOOKUP(C207,'[1]Carrer Batches'!$B$2:$O$1343,11,FALSE)</f>
        <v>923450187900</v>
      </c>
      <c r="L207" s="130" t="str">
        <f>VLOOKUP(C207,'[1]Carrer Batches'!$B$2:$O$1343,12,FALSE)</f>
        <v>-</v>
      </c>
      <c r="P207" s="128"/>
    </row>
    <row r="208" spans="1:16" x14ac:dyDescent="0.25">
      <c r="A208" s="136">
        <v>44562</v>
      </c>
      <c r="B208" s="193" t="s">
        <v>2981</v>
      </c>
      <c r="C208" s="120" t="s">
        <v>1960</v>
      </c>
      <c r="D208" s="120" t="s">
        <v>1961</v>
      </c>
      <c r="E208" s="193" t="s">
        <v>32</v>
      </c>
      <c r="F208" s="120" t="s">
        <v>176</v>
      </c>
      <c r="G208" s="193" t="s">
        <v>7</v>
      </c>
      <c r="H208" s="3" t="s">
        <v>2867</v>
      </c>
      <c r="I208" s="193" t="s">
        <v>2486</v>
      </c>
      <c r="J208" s="110" t="s">
        <v>3102</v>
      </c>
      <c r="K208" s="130">
        <f>VLOOKUP(C208,'[1]Carrer Batches'!$B$2:$O$1343,11,FALSE)</f>
        <v>923365172661</v>
      </c>
      <c r="L208" s="130" t="str">
        <f>VLOOKUP(C208,'[1]Carrer Batches'!$B$2:$O$1343,12,FALSE)</f>
        <v>-</v>
      </c>
      <c r="P208" s="128"/>
    </row>
    <row r="209" spans="1:17" x14ac:dyDescent="0.25">
      <c r="A209" s="136">
        <v>44562</v>
      </c>
      <c r="B209" s="193" t="s">
        <v>2981</v>
      </c>
      <c r="C209" s="120" t="s">
        <v>1964</v>
      </c>
      <c r="D209" s="120" t="s">
        <v>1965</v>
      </c>
      <c r="E209" s="193" t="s">
        <v>32</v>
      </c>
      <c r="F209" s="120" t="s">
        <v>176</v>
      </c>
      <c r="G209" s="193" t="s">
        <v>7</v>
      </c>
      <c r="H209" s="3" t="s">
        <v>2867</v>
      </c>
      <c r="I209" s="193" t="s">
        <v>2486</v>
      </c>
      <c r="J209" s="110"/>
      <c r="K209" s="130">
        <f>VLOOKUP(C209,'[1]Carrer Batches'!$B$2:$O$1343,11,FALSE)</f>
        <v>923476800090</v>
      </c>
      <c r="L209" s="130">
        <f>VLOOKUP(C209,'[1]Carrer Batches'!$B$2:$O$1343,12,FALSE)</f>
        <v>923458217542</v>
      </c>
      <c r="P209" s="128"/>
    </row>
    <row r="210" spans="1:17" x14ac:dyDescent="0.25">
      <c r="A210" s="136">
        <v>44562</v>
      </c>
      <c r="B210" s="193" t="s">
        <v>2981</v>
      </c>
      <c r="C210" s="120" t="s">
        <v>1841</v>
      </c>
      <c r="D210" s="120" t="s">
        <v>1842</v>
      </c>
      <c r="E210" s="193" t="s">
        <v>33</v>
      </c>
      <c r="F210" s="120" t="s">
        <v>2398</v>
      </c>
      <c r="G210" s="193" t="s">
        <v>7</v>
      </c>
      <c r="H210" s="3" t="s">
        <v>2867</v>
      </c>
      <c r="I210" s="193" t="s">
        <v>118</v>
      </c>
      <c r="J210" s="110" t="s">
        <v>3102</v>
      </c>
      <c r="K210" s="130">
        <f>VLOOKUP(C210,'[1]Carrer Batches'!$B$2:$O$1343,11,FALSE)</f>
        <v>923490225440</v>
      </c>
      <c r="L210" s="130">
        <f>VLOOKUP(C210,'[1]Carrer Batches'!$B$2:$O$1343,12,FALSE)</f>
        <v>0</v>
      </c>
      <c r="P210" s="128"/>
    </row>
    <row r="211" spans="1:17" x14ac:dyDescent="0.25">
      <c r="A211" s="136">
        <v>44562</v>
      </c>
      <c r="B211" s="193" t="s">
        <v>2981</v>
      </c>
      <c r="C211" s="120" t="s">
        <v>1860</v>
      </c>
      <c r="D211" s="120" t="s">
        <v>1861</v>
      </c>
      <c r="E211" s="193" t="s">
        <v>33</v>
      </c>
      <c r="F211" s="120" t="s">
        <v>2398</v>
      </c>
      <c r="G211" s="193" t="s">
        <v>7</v>
      </c>
      <c r="H211" s="3" t="s">
        <v>2867</v>
      </c>
      <c r="I211" s="193" t="s">
        <v>118</v>
      </c>
      <c r="J211" s="110"/>
      <c r="K211" s="130">
        <f>VLOOKUP(C211,'[1]Carrer Batches'!$B$2:$O$1343,11,FALSE)</f>
        <v>923343953683</v>
      </c>
      <c r="L211" s="130">
        <f>VLOOKUP(C211,'[1]Carrer Batches'!$B$2:$O$1343,12,FALSE)</f>
        <v>923002766997</v>
      </c>
      <c r="P211" s="128"/>
    </row>
    <row r="212" spans="1:17" x14ac:dyDescent="0.25">
      <c r="A212" s="136">
        <v>44562</v>
      </c>
      <c r="B212" s="193" t="s">
        <v>2981</v>
      </c>
      <c r="C212" s="120" t="s">
        <v>439</v>
      </c>
      <c r="D212" s="120" t="s">
        <v>1253</v>
      </c>
      <c r="E212" s="193" t="s">
        <v>33</v>
      </c>
      <c r="F212" s="120" t="s">
        <v>2402</v>
      </c>
      <c r="G212" s="193" t="s">
        <v>7</v>
      </c>
      <c r="H212" s="3" t="s">
        <v>2867</v>
      </c>
      <c r="I212" s="193" t="s">
        <v>2478</v>
      </c>
      <c r="J212" s="110" t="s">
        <v>2937</v>
      </c>
      <c r="K212" s="130">
        <f>VLOOKUP(C212,'[1]Carrer Batches'!$B$2:$O$1343,11,FALSE)</f>
        <v>923424085625</v>
      </c>
      <c r="L212" s="130">
        <f>VLOOKUP(C212,'[1]Carrer Batches'!$B$2:$O$1343,12,FALSE)</f>
        <v>923472991880</v>
      </c>
      <c r="P212" s="128"/>
    </row>
    <row r="213" spans="1:17" x14ac:dyDescent="0.25">
      <c r="A213" s="136">
        <v>44562</v>
      </c>
      <c r="B213" s="193" t="s">
        <v>2981</v>
      </c>
      <c r="C213" s="120" t="s">
        <v>1912</v>
      </c>
      <c r="D213" s="120" t="s">
        <v>1913</v>
      </c>
      <c r="E213" s="193" t="s">
        <v>33</v>
      </c>
      <c r="F213" s="120" t="s">
        <v>2402</v>
      </c>
      <c r="G213" s="193" t="s">
        <v>7</v>
      </c>
      <c r="H213" s="3" t="s">
        <v>2867</v>
      </c>
      <c r="I213" s="193" t="s">
        <v>2478</v>
      </c>
      <c r="J213" s="110"/>
      <c r="K213" s="130">
        <f>VLOOKUP(C213,'[1]Carrer Batches'!$B$2:$O$1343,11,FALSE)</f>
        <v>923131082151</v>
      </c>
      <c r="L213" s="130">
        <f>VLOOKUP(C213,'[1]Carrer Batches'!$B$2:$O$1343,12,FALSE)</f>
        <v>923131082151</v>
      </c>
      <c r="M213" s="118" t="s">
        <v>3207</v>
      </c>
      <c r="P213" s="128"/>
    </row>
    <row r="214" spans="1:17" x14ac:dyDescent="0.25">
      <c r="A214" s="136">
        <v>44562</v>
      </c>
      <c r="B214" s="193" t="s">
        <v>2981</v>
      </c>
      <c r="C214" s="120" t="s">
        <v>1920</v>
      </c>
      <c r="D214" s="120" t="s">
        <v>1921</v>
      </c>
      <c r="E214" s="193" t="s">
        <v>33</v>
      </c>
      <c r="F214" s="120" t="s">
        <v>2402</v>
      </c>
      <c r="G214" s="193" t="s">
        <v>7</v>
      </c>
      <c r="H214" s="3" t="s">
        <v>2867</v>
      </c>
      <c r="I214" s="193" t="s">
        <v>2478</v>
      </c>
      <c r="J214" s="110" t="s">
        <v>3204</v>
      </c>
      <c r="K214" s="130">
        <f>VLOOKUP(C214,'[1]Carrer Batches'!$B$2:$O$1343,11,FALSE)</f>
        <v>923018283204</v>
      </c>
      <c r="L214" s="130">
        <f>VLOOKUP(C214,'[1]Carrer Batches'!$B$2:$O$1343,12,FALSE)</f>
        <v>923228283204</v>
      </c>
      <c r="P214" s="128"/>
    </row>
    <row r="215" spans="1:17" x14ac:dyDescent="0.25">
      <c r="A215" s="136">
        <v>44562</v>
      </c>
      <c r="B215" s="193" t="s">
        <v>2981</v>
      </c>
      <c r="C215" s="120" t="s">
        <v>1924</v>
      </c>
      <c r="D215" s="120" t="s">
        <v>1925</v>
      </c>
      <c r="E215" s="193" t="s">
        <v>33</v>
      </c>
      <c r="F215" s="120" t="s">
        <v>2402</v>
      </c>
      <c r="G215" s="193" t="s">
        <v>7</v>
      </c>
      <c r="H215" s="3" t="s">
        <v>2867</v>
      </c>
      <c r="I215" s="193" t="s">
        <v>2478</v>
      </c>
      <c r="J215" s="110"/>
      <c r="K215" s="130">
        <f>VLOOKUP(C215,'[1]Carrer Batches'!$B$2:$O$1343,11,FALSE)</f>
        <v>923302399258</v>
      </c>
      <c r="L215" s="130">
        <f>VLOOKUP(C215,'[1]Carrer Batches'!$B$2:$O$1343,12,FALSE)</f>
        <v>0</v>
      </c>
      <c r="P215" s="128"/>
    </row>
    <row r="216" spans="1:17" x14ac:dyDescent="0.25">
      <c r="A216" s="136">
        <v>44562</v>
      </c>
      <c r="B216" s="193" t="s">
        <v>2981</v>
      </c>
      <c r="C216" s="120" t="s">
        <v>1862</v>
      </c>
      <c r="D216" s="120" t="s">
        <v>1863</v>
      </c>
      <c r="E216" s="193"/>
      <c r="F216" s="120" t="s">
        <v>2399</v>
      </c>
      <c r="G216" s="193" t="s">
        <v>7</v>
      </c>
      <c r="H216" s="3" t="s">
        <v>2867</v>
      </c>
      <c r="I216" s="193" t="s">
        <v>2479</v>
      </c>
      <c r="J216" s="110"/>
      <c r="K216" s="130">
        <f>VLOOKUP(C216,'[1]Carrer Batches'!$B$2:$O$1343,11,FALSE)</f>
        <v>923362344730</v>
      </c>
      <c r="L216" s="130">
        <f>VLOOKUP(C216,'[1]Carrer Batches'!$B$2:$O$1343,12,FALSE)</f>
        <v>923332169638</v>
      </c>
      <c r="P216" s="128"/>
    </row>
    <row r="217" spans="1:17" x14ac:dyDescent="0.25">
      <c r="A217" s="136">
        <v>44562</v>
      </c>
      <c r="B217" s="193" t="s">
        <v>2981</v>
      </c>
      <c r="C217" s="120" t="s">
        <v>1864</v>
      </c>
      <c r="D217" s="120" t="s">
        <v>1865</v>
      </c>
      <c r="E217" s="193"/>
      <c r="F217" s="120" t="s">
        <v>2399</v>
      </c>
      <c r="G217" s="193" t="s">
        <v>7</v>
      </c>
      <c r="H217" s="3" t="s">
        <v>2867</v>
      </c>
      <c r="I217" s="193" t="s">
        <v>2479</v>
      </c>
      <c r="J217" s="110" t="s">
        <v>3195</v>
      </c>
      <c r="K217" s="130">
        <f>VLOOKUP(C217,'[1]Carrer Batches'!$B$2:$O$1343,11,FALSE)</f>
        <v>923493126115</v>
      </c>
      <c r="L217" s="130">
        <f>VLOOKUP(C217,'[1]Carrer Batches'!$B$2:$O$1343,12,FALSE)</f>
        <v>923122106683</v>
      </c>
      <c r="P217" s="128"/>
    </row>
    <row r="218" spans="1:17" x14ac:dyDescent="0.25">
      <c r="A218" s="136">
        <v>44562</v>
      </c>
      <c r="B218" s="193" t="s">
        <v>2981</v>
      </c>
      <c r="C218" s="120" t="s">
        <v>1880</v>
      </c>
      <c r="D218" s="120" t="s">
        <v>1881</v>
      </c>
      <c r="E218" s="193"/>
      <c r="F218" s="120" t="s">
        <v>2399</v>
      </c>
      <c r="G218" s="193" t="s">
        <v>7</v>
      </c>
      <c r="H218" s="3" t="s">
        <v>2867</v>
      </c>
      <c r="I218" s="193" t="s">
        <v>2479</v>
      </c>
      <c r="J218" s="110"/>
      <c r="K218" s="130">
        <f>VLOOKUP(C218,'[1]Carrer Batches'!$B$2:$O$1343,11,FALSE)</f>
        <v>923350395571</v>
      </c>
      <c r="L218" s="130">
        <f>VLOOKUP(C218,'[1]Carrer Batches'!$B$2:$O$1343,12,FALSE)</f>
        <v>923118241958</v>
      </c>
      <c r="P218" s="128"/>
    </row>
    <row r="219" spans="1:17" x14ac:dyDescent="0.25">
      <c r="A219" s="136">
        <v>44562</v>
      </c>
      <c r="B219" s="193" t="s">
        <v>2981</v>
      </c>
      <c r="C219" s="120" t="s">
        <v>1884</v>
      </c>
      <c r="D219" s="120" t="s">
        <v>1885</v>
      </c>
      <c r="E219" s="193"/>
      <c r="F219" s="120" t="s">
        <v>2399</v>
      </c>
      <c r="G219" s="193" t="s">
        <v>7</v>
      </c>
      <c r="H219" s="3" t="s">
        <v>2867</v>
      </c>
      <c r="I219" s="193" t="s">
        <v>2479</v>
      </c>
      <c r="J219" s="110"/>
      <c r="K219" s="130">
        <f>VLOOKUP(C219,'[1]Carrer Batches'!$B$2:$O$1343,11,FALSE)</f>
        <v>923212022180</v>
      </c>
      <c r="L219" s="130">
        <f>VLOOKUP(C219,'[1]Carrer Batches'!$B$2:$O$1343,12,FALSE)</f>
        <v>923362022870</v>
      </c>
      <c r="M219" s="95" t="s">
        <v>3195</v>
      </c>
      <c r="P219" s="128"/>
    </row>
    <row r="220" spans="1:17" x14ac:dyDescent="0.25">
      <c r="A220" s="136">
        <v>44565</v>
      </c>
      <c r="B220" s="210" t="s">
        <v>2981</v>
      </c>
      <c r="C220" s="211" t="s">
        <v>2546</v>
      </c>
      <c r="D220" s="211" t="s">
        <v>2547</v>
      </c>
      <c r="E220" s="210" t="s">
        <v>31</v>
      </c>
      <c r="F220" s="211" t="s">
        <v>2558</v>
      </c>
      <c r="G220" s="210" t="s">
        <v>7</v>
      </c>
      <c r="H220" s="3" t="s">
        <v>2867</v>
      </c>
      <c r="I220" s="210" t="s">
        <v>2483</v>
      </c>
      <c r="J220" s="110"/>
      <c r="K220" s="130" t="e">
        <f>VLOOKUP(C220,'[1]Carrer Batches'!$B$2:$O$1343,11,FALSE)</f>
        <v>#N/A</v>
      </c>
      <c r="L220" s="130" t="e">
        <f>VLOOKUP(C220,'[1]Carrer Batches'!$B$2:$O$1343,12,FALSE)</f>
        <v>#N/A</v>
      </c>
      <c r="P220" s="128"/>
    </row>
    <row r="221" spans="1:17" x14ac:dyDescent="0.25">
      <c r="A221" s="136">
        <v>44565</v>
      </c>
      <c r="B221" s="210" t="s">
        <v>2981</v>
      </c>
      <c r="C221" s="211" t="s">
        <v>2554</v>
      </c>
      <c r="D221" s="211" t="s">
        <v>2555</v>
      </c>
      <c r="E221" s="210" t="s">
        <v>31</v>
      </c>
      <c r="F221" s="211" t="s">
        <v>2415</v>
      </c>
      <c r="G221" s="210" t="s">
        <v>7</v>
      </c>
      <c r="H221" s="3" t="s">
        <v>2867</v>
      </c>
      <c r="I221" s="210" t="s">
        <v>2482</v>
      </c>
      <c r="J221" s="110"/>
      <c r="K221" s="130" t="e">
        <f>VLOOKUP(C221,'[1]Carrer Batches'!$B$2:$O$1343,11,FALSE)</f>
        <v>#N/A</v>
      </c>
      <c r="L221" s="130" t="e">
        <f>VLOOKUP(C221,'[1]Carrer Batches'!$B$2:$O$1343,12,FALSE)</f>
        <v>#N/A</v>
      </c>
      <c r="P221" s="128"/>
    </row>
    <row r="222" spans="1:17" x14ac:dyDescent="0.25">
      <c r="A222" s="136">
        <v>44565</v>
      </c>
      <c r="B222" s="210" t="s">
        <v>2981</v>
      </c>
      <c r="C222" s="211" t="s">
        <v>2321</v>
      </c>
      <c r="D222" s="211" t="s">
        <v>2322</v>
      </c>
      <c r="E222" s="210" t="s">
        <v>31</v>
      </c>
      <c r="F222" s="211" t="s">
        <v>2415</v>
      </c>
      <c r="G222" s="210" t="s">
        <v>7</v>
      </c>
      <c r="H222" s="3" t="s">
        <v>2867</v>
      </c>
      <c r="I222" s="210" t="s">
        <v>2482</v>
      </c>
      <c r="J222" s="110" t="s">
        <v>3204</v>
      </c>
      <c r="K222" s="130">
        <f>VLOOKUP(C222,'[1]Carrer Batches'!$B$2:$O$1343,11,FALSE)</f>
        <v>923180114441</v>
      </c>
      <c r="L222" s="130" t="str">
        <f>VLOOKUP(C222,'[1]Carrer Batches'!$B$2:$O$1343,12,FALSE)</f>
        <v>-</v>
      </c>
      <c r="M222" s="95"/>
      <c r="P222" s="128"/>
    </row>
    <row r="223" spans="1:17" x14ac:dyDescent="0.25">
      <c r="A223" s="136">
        <v>44565</v>
      </c>
      <c r="B223" s="193" t="s">
        <v>2981</v>
      </c>
      <c r="C223" s="120" t="s">
        <v>2249</v>
      </c>
      <c r="D223" s="120" t="s">
        <v>2250</v>
      </c>
      <c r="E223" s="193" t="s">
        <v>31</v>
      </c>
      <c r="F223" s="120" t="s">
        <v>2412</v>
      </c>
      <c r="G223" s="193" t="s">
        <v>7</v>
      </c>
      <c r="H223" s="3" t="s">
        <v>2867</v>
      </c>
      <c r="I223" s="193" t="s">
        <v>2960</v>
      </c>
      <c r="J223" s="285" t="s">
        <v>3099</v>
      </c>
      <c r="K223" s="130">
        <f>VLOOKUP(C223,'[1]Carrer Batches'!$B$2:$O$1343,11,FALSE)</f>
        <v>923313070543</v>
      </c>
      <c r="L223" s="130">
        <f>VLOOKUP(C223,'[1]Carrer Batches'!$B$2:$O$1343,12,FALSE)</f>
        <v>923473598650</v>
      </c>
      <c r="M223" s="129"/>
      <c r="P223" s="128"/>
      <c r="Q223" s="131"/>
    </row>
    <row r="224" spans="1:17" x14ac:dyDescent="0.25">
      <c r="A224" s="136">
        <v>44565</v>
      </c>
      <c r="B224" s="193" t="s">
        <v>2981</v>
      </c>
      <c r="C224" s="120" t="s">
        <v>2204</v>
      </c>
      <c r="D224" s="120" t="s">
        <v>2205</v>
      </c>
      <c r="E224" s="193" t="s">
        <v>31</v>
      </c>
      <c r="F224" s="120" t="s">
        <v>2411</v>
      </c>
      <c r="G224" s="193" t="s">
        <v>7</v>
      </c>
      <c r="H224" s="3" t="s">
        <v>2867</v>
      </c>
      <c r="I224" s="193" t="s">
        <v>2497</v>
      </c>
      <c r="J224" s="284" t="s">
        <v>3195</v>
      </c>
      <c r="K224" s="130">
        <f>VLOOKUP(C224,'[1]Carrer Batches'!$B$2:$O$1343,11,FALSE)</f>
        <v>923102172046</v>
      </c>
      <c r="L224" s="130">
        <f>VLOOKUP(C224,'[1]Carrer Batches'!$B$2:$O$1343,12,FALSE)</f>
        <v>923043061754</v>
      </c>
      <c r="M224" s="129"/>
      <c r="P224" s="128"/>
      <c r="Q224" s="131"/>
    </row>
    <row r="225" spans="1:17" x14ac:dyDescent="0.25">
      <c r="A225" s="136">
        <v>44565</v>
      </c>
      <c r="B225" s="193" t="s">
        <v>2981</v>
      </c>
      <c r="C225" s="120" t="s">
        <v>2208</v>
      </c>
      <c r="D225" s="120" t="s">
        <v>2209</v>
      </c>
      <c r="E225" s="193" t="s">
        <v>31</v>
      </c>
      <c r="F225" s="120" t="s">
        <v>2411</v>
      </c>
      <c r="G225" s="193" t="s">
        <v>7</v>
      </c>
      <c r="H225" s="3" t="s">
        <v>2867</v>
      </c>
      <c r="I225" s="193" t="s">
        <v>2497</v>
      </c>
      <c r="J225" s="279" t="s">
        <v>3100</v>
      </c>
      <c r="K225" s="130">
        <f>VLOOKUP(C225,'[1]Carrer Batches'!$B$2:$O$1343,11,FALSE)</f>
        <v>923342703600</v>
      </c>
      <c r="L225" s="130">
        <f>VLOOKUP(C225,'[1]Carrer Batches'!$B$2:$O$1343,12,FALSE)</f>
        <v>923002703600</v>
      </c>
      <c r="M225" s="129"/>
      <c r="P225" s="128"/>
      <c r="Q225" s="131"/>
    </row>
    <row r="226" spans="1:17" x14ac:dyDescent="0.25">
      <c r="A226" s="136">
        <v>44565</v>
      </c>
      <c r="B226" s="193" t="s">
        <v>2981</v>
      </c>
      <c r="C226" s="120" t="s">
        <v>2210</v>
      </c>
      <c r="D226" s="120" t="s">
        <v>2211</v>
      </c>
      <c r="E226" s="193" t="s">
        <v>31</v>
      </c>
      <c r="F226" s="120" t="s">
        <v>2411</v>
      </c>
      <c r="G226" s="193" t="s">
        <v>7</v>
      </c>
      <c r="H226" s="3" t="s">
        <v>2867</v>
      </c>
      <c r="I226" s="193" t="s">
        <v>2497</v>
      </c>
      <c r="J226" s="110" t="s">
        <v>3159</v>
      </c>
      <c r="K226" s="130">
        <f>VLOOKUP(C226,'[1]Carrer Batches'!$B$2:$O$1343,11,FALSE)</f>
        <v>923322511555</v>
      </c>
      <c r="L226" s="130" t="str">
        <f>VLOOKUP(C226,'[1]Carrer Batches'!$B$2:$O$1343,12,FALSE)</f>
        <v>-</v>
      </c>
      <c r="M226" s="129"/>
      <c r="P226" s="128"/>
      <c r="Q226" s="131"/>
    </row>
    <row r="227" spans="1:17" x14ac:dyDescent="0.25">
      <c r="A227" s="136">
        <v>44565</v>
      </c>
      <c r="B227" s="193" t="s">
        <v>2981</v>
      </c>
      <c r="C227" s="120" t="s">
        <v>2214</v>
      </c>
      <c r="D227" s="120" t="s">
        <v>2215</v>
      </c>
      <c r="E227" s="193" t="s">
        <v>31</v>
      </c>
      <c r="F227" s="120" t="s">
        <v>2411</v>
      </c>
      <c r="G227" s="193" t="s">
        <v>7</v>
      </c>
      <c r="H227" s="3" t="s">
        <v>2867</v>
      </c>
      <c r="I227" s="193" t="s">
        <v>2497</v>
      </c>
      <c r="J227" s="110" t="s">
        <v>3160</v>
      </c>
      <c r="K227" s="130">
        <f>VLOOKUP(C227,'[1]Carrer Batches'!$B$2:$O$1343,11,FALSE)</f>
        <v>923106119000</v>
      </c>
      <c r="L227" s="130">
        <f>VLOOKUP(C227,'[1]Carrer Batches'!$B$2:$O$1343,12,FALSE)</f>
        <v>923162310097</v>
      </c>
      <c r="P227" s="128"/>
      <c r="Q227" s="130"/>
    </row>
    <row r="228" spans="1:17" x14ac:dyDescent="0.25">
      <c r="A228" s="136">
        <v>44565</v>
      </c>
      <c r="B228" s="193" t="s">
        <v>2981</v>
      </c>
      <c r="C228" s="120" t="s">
        <v>2087</v>
      </c>
      <c r="D228" s="120" t="s">
        <v>2088</v>
      </c>
      <c r="E228" s="193" t="s">
        <v>30</v>
      </c>
      <c r="F228" s="120" t="s">
        <v>2407</v>
      </c>
      <c r="G228" s="193" t="s">
        <v>7</v>
      </c>
      <c r="H228" s="3" t="s">
        <v>2867</v>
      </c>
      <c r="I228" s="193" t="s">
        <v>2480</v>
      </c>
      <c r="J228" s="110"/>
      <c r="K228" s="130">
        <f>VLOOKUP(C228,'[1]Carrer Batches'!$B$2:$O$1343,11,FALSE)</f>
        <v>923213190641</v>
      </c>
      <c r="L228" s="130">
        <f>VLOOKUP(C228,'[1]Carrer Batches'!$B$2:$O$1343,12,FALSE)</f>
        <v>0</v>
      </c>
      <c r="P228" s="128"/>
      <c r="Q228" s="130"/>
    </row>
    <row r="229" spans="1:17" x14ac:dyDescent="0.25">
      <c r="A229" s="136">
        <v>44565</v>
      </c>
      <c r="B229" s="193" t="s">
        <v>2981</v>
      </c>
      <c r="C229" s="120" t="s">
        <v>2095</v>
      </c>
      <c r="D229" s="120" t="s">
        <v>2096</v>
      </c>
      <c r="E229" s="193" t="s">
        <v>30</v>
      </c>
      <c r="F229" s="120" t="s">
        <v>2407</v>
      </c>
      <c r="G229" s="193" t="s">
        <v>7</v>
      </c>
      <c r="H229" s="3" t="s">
        <v>2867</v>
      </c>
      <c r="I229" s="193" t="s">
        <v>2480</v>
      </c>
      <c r="J229" s="110"/>
      <c r="K229" s="130">
        <f>VLOOKUP(C229,'[1]Carrer Batches'!$B$2:$O$1343,11,FALSE)</f>
        <v>923010927425</v>
      </c>
      <c r="L229" s="130">
        <f>VLOOKUP(C229,'[1]Carrer Batches'!$B$2:$O$1343,12,FALSE)</f>
        <v>0</v>
      </c>
      <c r="P229" s="128"/>
      <c r="Q229" s="130"/>
    </row>
    <row r="230" spans="1:17" x14ac:dyDescent="0.25">
      <c r="A230" s="136">
        <v>44565</v>
      </c>
      <c r="B230" s="193" t="s">
        <v>2981</v>
      </c>
      <c r="C230" s="120" t="s">
        <v>2107</v>
      </c>
      <c r="D230" s="120" t="s">
        <v>2108</v>
      </c>
      <c r="E230" s="193" t="s">
        <v>30</v>
      </c>
      <c r="F230" s="120" t="s">
        <v>2407</v>
      </c>
      <c r="G230" s="193" t="s">
        <v>7</v>
      </c>
      <c r="H230" s="3" t="s">
        <v>2867</v>
      </c>
      <c r="I230" s="193" t="s">
        <v>2480</v>
      </c>
      <c r="J230" s="110" t="s">
        <v>3102</v>
      </c>
      <c r="K230" s="130">
        <f>VLOOKUP(C230,'[1]Carrer Batches'!$B$2:$O$1343,11,FALSE)</f>
        <v>923131262925</v>
      </c>
      <c r="L230" s="130">
        <f>VLOOKUP(C230,'[1]Carrer Batches'!$B$2:$O$1343,12,FALSE)</f>
        <v>0</v>
      </c>
      <c r="P230" s="128"/>
      <c r="Q230" s="130"/>
    </row>
    <row r="231" spans="1:17" x14ac:dyDescent="0.25">
      <c r="A231" s="136">
        <v>44565</v>
      </c>
      <c r="B231" s="193" t="s">
        <v>2981</v>
      </c>
      <c r="C231" s="120" t="s">
        <v>2109</v>
      </c>
      <c r="D231" s="120" t="s">
        <v>2110</v>
      </c>
      <c r="E231" s="193" t="s">
        <v>30</v>
      </c>
      <c r="F231" s="120" t="s">
        <v>2407</v>
      </c>
      <c r="G231" s="193" t="s">
        <v>7</v>
      </c>
      <c r="H231" s="3" t="s">
        <v>2867</v>
      </c>
      <c r="I231" s="193" t="s">
        <v>2480</v>
      </c>
      <c r="J231" s="110" t="s">
        <v>3195</v>
      </c>
      <c r="K231" s="130">
        <f>VLOOKUP(C231,'[1]Carrer Batches'!$B$2:$O$1343,11,FALSE)</f>
        <v>923337752109</v>
      </c>
      <c r="L231" s="130">
        <f>VLOOKUP(C231,'[1]Carrer Batches'!$B$2:$O$1343,12,FALSE)</f>
        <v>0</v>
      </c>
      <c r="P231" s="128"/>
      <c r="Q231" s="130"/>
    </row>
    <row r="232" spans="1:17" x14ac:dyDescent="0.25">
      <c r="A232" s="136">
        <v>44565</v>
      </c>
      <c r="B232" s="193" t="s">
        <v>2981</v>
      </c>
      <c r="C232" s="120" t="s">
        <v>2113</v>
      </c>
      <c r="D232" s="120" t="s">
        <v>2114</v>
      </c>
      <c r="E232" s="193" t="s">
        <v>30</v>
      </c>
      <c r="F232" s="120" t="s">
        <v>2407</v>
      </c>
      <c r="G232" s="193" t="s">
        <v>7</v>
      </c>
      <c r="H232" s="3" t="s">
        <v>2867</v>
      </c>
      <c r="I232" s="193" t="s">
        <v>2480</v>
      </c>
      <c r="J232" s="110" t="s">
        <v>3099</v>
      </c>
      <c r="K232" s="130">
        <f>VLOOKUP(C232,'[1]Carrer Batches'!$B$2:$O$1343,11,FALSE)</f>
        <v>923112469499</v>
      </c>
      <c r="L232" s="130">
        <f>VLOOKUP(C232,'[1]Carrer Batches'!$B$2:$O$1343,12,FALSE)</f>
        <v>0</v>
      </c>
      <c r="P232" s="128"/>
      <c r="Q232" s="130"/>
    </row>
    <row r="233" spans="1:17" x14ac:dyDescent="0.25">
      <c r="A233" s="136">
        <v>44565</v>
      </c>
      <c r="B233" s="193" t="s">
        <v>2981</v>
      </c>
      <c r="C233" s="120" t="s">
        <v>2115</v>
      </c>
      <c r="D233" s="120" t="s">
        <v>2116</v>
      </c>
      <c r="E233" s="193" t="s">
        <v>30</v>
      </c>
      <c r="F233" s="120" t="s">
        <v>2407</v>
      </c>
      <c r="G233" s="193" t="s">
        <v>7</v>
      </c>
      <c r="H233" s="3" t="s">
        <v>2867</v>
      </c>
      <c r="I233" s="193" t="s">
        <v>2480</v>
      </c>
      <c r="J233" s="110" t="s">
        <v>3192</v>
      </c>
      <c r="K233" s="130">
        <f>VLOOKUP(C233,'[1]Carrer Batches'!$B$2:$O$1343,11,FALSE)</f>
        <v>923102079114</v>
      </c>
      <c r="L233" s="130">
        <f>VLOOKUP(C233,'[1]Carrer Batches'!$B$2:$O$1343,12,FALSE)</f>
        <v>0</v>
      </c>
      <c r="M233" s="94"/>
      <c r="P233" s="128"/>
      <c r="Q233" s="130"/>
    </row>
    <row r="234" spans="1:17" x14ac:dyDescent="0.25">
      <c r="A234" s="136">
        <v>44565</v>
      </c>
      <c r="B234" s="193" t="s">
        <v>2981</v>
      </c>
      <c r="C234" s="120" t="s">
        <v>2117</v>
      </c>
      <c r="D234" s="120" t="s">
        <v>2118</v>
      </c>
      <c r="E234" s="193" t="s">
        <v>30</v>
      </c>
      <c r="F234" s="120" t="s">
        <v>2407</v>
      </c>
      <c r="G234" s="193" t="s">
        <v>7</v>
      </c>
      <c r="H234" s="3" t="s">
        <v>2867</v>
      </c>
      <c r="I234" s="193" t="s">
        <v>2480</v>
      </c>
      <c r="J234" s="110" t="s">
        <v>3195</v>
      </c>
      <c r="K234" s="130">
        <f>VLOOKUP(C234,'[1]Carrer Batches'!$B$2:$O$1343,11,FALSE)</f>
        <v>923171260451</v>
      </c>
      <c r="L234" s="130">
        <f>VLOOKUP(C234,'[1]Carrer Batches'!$B$2:$O$1343,12,FALSE)</f>
        <v>0</v>
      </c>
      <c r="P234" s="128"/>
      <c r="Q234" s="130"/>
    </row>
    <row r="235" spans="1:17" x14ac:dyDescent="0.25">
      <c r="A235" s="136">
        <v>44565</v>
      </c>
      <c r="B235" s="193" t="s">
        <v>2981</v>
      </c>
      <c r="C235" s="120" t="s">
        <v>2039</v>
      </c>
      <c r="D235" s="120" t="s">
        <v>2040</v>
      </c>
      <c r="E235" s="193" t="s">
        <v>30</v>
      </c>
      <c r="F235" s="120" t="s">
        <v>2405</v>
      </c>
      <c r="G235" s="193" t="s">
        <v>7</v>
      </c>
      <c r="H235" s="3" t="s">
        <v>2867</v>
      </c>
      <c r="I235" s="193" t="s">
        <v>112</v>
      </c>
      <c r="J235" s="110"/>
      <c r="K235" s="130">
        <f>VLOOKUP(C235,'[1]Carrer Batches'!$B$2:$O$1343,11,FALSE)</f>
        <v>923102075046</v>
      </c>
      <c r="L235" s="130">
        <f>VLOOKUP(C235,'[1]Carrer Batches'!$B$2:$O$1343,12,FALSE)</f>
        <v>0</v>
      </c>
      <c r="P235" s="128"/>
      <c r="Q235" s="130"/>
    </row>
    <row r="236" spans="1:17" x14ac:dyDescent="0.25">
      <c r="A236" s="136">
        <v>44565</v>
      </c>
      <c r="B236" s="193" t="s">
        <v>2981</v>
      </c>
      <c r="C236" s="120" t="s">
        <v>2043</v>
      </c>
      <c r="D236" s="120" t="s">
        <v>2044</v>
      </c>
      <c r="E236" s="193" t="s">
        <v>30</v>
      </c>
      <c r="F236" s="120" t="s">
        <v>2405</v>
      </c>
      <c r="G236" s="193" t="s">
        <v>7</v>
      </c>
      <c r="H236" s="3" t="s">
        <v>2867</v>
      </c>
      <c r="I236" s="193" t="s">
        <v>112</v>
      </c>
      <c r="J236" s="110" t="s">
        <v>3213</v>
      </c>
      <c r="K236" s="130">
        <f>VLOOKUP(C236,'[1]Carrer Batches'!$B$2:$O$1343,11,FALSE)</f>
        <v>923142115398</v>
      </c>
      <c r="L236" s="130">
        <f>VLOOKUP(C236,'[1]Carrer Batches'!$B$2:$O$1343,12,FALSE)</f>
        <v>0</v>
      </c>
      <c r="P236" s="128"/>
      <c r="Q236" s="130"/>
    </row>
    <row r="237" spans="1:17" x14ac:dyDescent="0.25">
      <c r="A237" s="136">
        <v>44565</v>
      </c>
      <c r="B237" s="193" t="s">
        <v>2981</v>
      </c>
      <c r="C237" s="120" t="s">
        <v>2045</v>
      </c>
      <c r="D237" s="120" t="s">
        <v>2046</v>
      </c>
      <c r="E237" s="193" t="s">
        <v>30</v>
      </c>
      <c r="F237" s="120" t="s">
        <v>2405</v>
      </c>
      <c r="G237" s="193" t="s">
        <v>7</v>
      </c>
      <c r="H237" s="3" t="s">
        <v>2867</v>
      </c>
      <c r="I237" s="193" t="s">
        <v>112</v>
      </c>
      <c r="J237" s="110" t="s">
        <v>3249</v>
      </c>
      <c r="K237" s="130">
        <f>VLOOKUP(C237,'[1]Carrer Batches'!$B$2:$O$1343,11,FALSE)</f>
        <v>923171051810</v>
      </c>
      <c r="L237" s="130">
        <f>VLOOKUP(C237,'[1]Carrer Batches'!$B$2:$O$1343,12,FALSE)</f>
        <v>923333541497</v>
      </c>
      <c r="P237" s="128"/>
      <c r="Q237" s="130"/>
    </row>
    <row r="238" spans="1:17" x14ac:dyDescent="0.25">
      <c r="A238" s="136">
        <v>44565</v>
      </c>
      <c r="B238" s="193" t="s">
        <v>2981</v>
      </c>
      <c r="C238" s="120" t="s">
        <v>2047</v>
      </c>
      <c r="D238" s="120" t="s">
        <v>2048</v>
      </c>
      <c r="E238" s="193" t="s">
        <v>30</v>
      </c>
      <c r="F238" s="120" t="s">
        <v>2405</v>
      </c>
      <c r="G238" s="193" t="s">
        <v>7</v>
      </c>
      <c r="H238" s="3" t="s">
        <v>2867</v>
      </c>
      <c r="I238" s="193" t="s">
        <v>112</v>
      </c>
      <c r="J238" s="110"/>
      <c r="K238" s="130">
        <f>VLOOKUP(C238,'[1]Carrer Batches'!$B$2:$O$1343,11,FALSE)</f>
        <v>923343527313</v>
      </c>
      <c r="L238" s="130">
        <f>VLOOKUP(C238,'[1]Carrer Batches'!$B$2:$O$1343,12,FALSE)</f>
        <v>923021594851</v>
      </c>
      <c r="M238" s="192" t="s">
        <v>3216</v>
      </c>
      <c r="P238" s="128"/>
      <c r="Q238" s="130"/>
    </row>
    <row r="239" spans="1:17" x14ac:dyDescent="0.25">
      <c r="A239" s="136">
        <v>44565</v>
      </c>
      <c r="B239" s="193" t="s">
        <v>2981</v>
      </c>
      <c r="C239" s="120" t="s">
        <v>2049</v>
      </c>
      <c r="D239" s="120" t="s">
        <v>2050</v>
      </c>
      <c r="E239" s="193" t="s">
        <v>30</v>
      </c>
      <c r="F239" s="120" t="s">
        <v>2405</v>
      </c>
      <c r="G239" s="193" t="s">
        <v>7</v>
      </c>
      <c r="H239" s="3" t="s">
        <v>2867</v>
      </c>
      <c r="I239" s="193" t="s">
        <v>112</v>
      </c>
      <c r="J239" s="110"/>
      <c r="K239" s="130">
        <f>VLOOKUP(C239,'[1]Carrer Batches'!$B$2:$O$1343,11,FALSE)</f>
        <v>923452109430</v>
      </c>
      <c r="L239" s="130">
        <f>VLOOKUP(C239,'[1]Carrer Batches'!$B$2:$O$1343,12,FALSE)</f>
        <v>923052051555</v>
      </c>
      <c r="P239" s="128"/>
      <c r="Q239" s="130"/>
    </row>
    <row r="240" spans="1:17" x14ac:dyDescent="0.25">
      <c r="A240" s="136">
        <v>44565</v>
      </c>
      <c r="B240" s="193" t="s">
        <v>2981</v>
      </c>
      <c r="C240" s="120" t="s">
        <v>2051</v>
      </c>
      <c r="D240" s="120" t="s">
        <v>2052</v>
      </c>
      <c r="E240" s="193" t="s">
        <v>30</v>
      </c>
      <c r="F240" s="120" t="s">
        <v>2405</v>
      </c>
      <c r="G240" s="193" t="s">
        <v>7</v>
      </c>
      <c r="H240" s="3" t="s">
        <v>2867</v>
      </c>
      <c r="I240" s="193" t="s">
        <v>112</v>
      </c>
      <c r="J240" s="110" t="s">
        <v>3102</v>
      </c>
      <c r="K240" s="130">
        <f>VLOOKUP(C240,'[1]Carrer Batches'!$B$2:$O$1343,11,FALSE)</f>
        <v>923132184690</v>
      </c>
      <c r="L240" s="130">
        <f>VLOOKUP(C240,'[1]Carrer Batches'!$B$2:$O$1343,12,FALSE)</f>
        <v>0</v>
      </c>
      <c r="P240" s="128"/>
      <c r="Q240" s="130"/>
    </row>
    <row r="241" spans="1:17" x14ac:dyDescent="0.25">
      <c r="A241" s="136">
        <v>44565</v>
      </c>
      <c r="B241" s="193" t="s">
        <v>2981</v>
      </c>
      <c r="C241" s="120" t="s">
        <v>2057</v>
      </c>
      <c r="D241" s="120" t="s">
        <v>2058</v>
      </c>
      <c r="E241" s="193" t="s">
        <v>30</v>
      </c>
      <c r="F241" s="120" t="s">
        <v>2405</v>
      </c>
      <c r="G241" s="193" t="s">
        <v>7</v>
      </c>
      <c r="H241" s="3" t="s">
        <v>2867</v>
      </c>
      <c r="I241" s="193" t="s">
        <v>112</v>
      </c>
      <c r="J241" s="110"/>
      <c r="K241" s="130">
        <f>VLOOKUP(C241,'[1]Carrer Batches'!$B$2:$O$1343,11,FALSE)</f>
        <v>923363413094</v>
      </c>
      <c r="L241" s="130">
        <f>VLOOKUP(C241,'[1]Carrer Batches'!$B$2:$O$1343,12,FALSE)</f>
        <v>9232202046844</v>
      </c>
      <c r="P241" s="128"/>
      <c r="Q241" s="130"/>
    </row>
    <row r="242" spans="1:17" x14ac:dyDescent="0.25">
      <c r="A242" s="136">
        <v>44565</v>
      </c>
      <c r="B242" s="193" t="s">
        <v>2981</v>
      </c>
      <c r="C242" s="120" t="s">
        <v>1989</v>
      </c>
      <c r="D242" s="120" t="s">
        <v>1990</v>
      </c>
      <c r="E242" s="193" t="s">
        <v>32</v>
      </c>
      <c r="F242" s="120" t="s">
        <v>2403</v>
      </c>
      <c r="G242" s="193" t="s">
        <v>7</v>
      </c>
      <c r="H242" s="3" t="s">
        <v>2867</v>
      </c>
      <c r="I242" s="193" t="s">
        <v>119</v>
      </c>
      <c r="J242" s="110"/>
      <c r="K242" s="130">
        <f>VLOOKUP(C242,'[1]Carrer Batches'!$B$2:$O$1343,11,FALSE)</f>
        <v>923002468639</v>
      </c>
      <c r="L242" s="130">
        <f>VLOOKUP(C242,'[1]Carrer Batches'!$B$2:$O$1343,12,FALSE)</f>
        <v>923490077587</v>
      </c>
      <c r="P242" s="128"/>
      <c r="Q242" s="130"/>
    </row>
    <row r="243" spans="1:17" x14ac:dyDescent="0.25">
      <c r="A243" s="136">
        <v>44565</v>
      </c>
      <c r="B243" s="193" t="s">
        <v>2981</v>
      </c>
      <c r="C243" s="120" t="s">
        <v>1954</v>
      </c>
      <c r="D243" s="120" t="s">
        <v>1955</v>
      </c>
      <c r="E243" s="193" t="s">
        <v>32</v>
      </c>
      <c r="F243" s="120" t="s">
        <v>176</v>
      </c>
      <c r="G243" s="193" t="s">
        <v>7</v>
      </c>
      <c r="H243" s="3" t="s">
        <v>2867</v>
      </c>
      <c r="I243" s="193" t="s">
        <v>2486</v>
      </c>
      <c r="J243" s="110" t="s">
        <v>3201</v>
      </c>
      <c r="K243" s="130">
        <f>VLOOKUP(C243,'[1]Carrer Batches'!$B$2:$O$1343,11,FALSE)</f>
        <v>923311352304</v>
      </c>
      <c r="L243" s="130">
        <f>VLOOKUP(C243,'[1]Carrer Batches'!$B$2:$O$1343,12,FALSE)</f>
        <v>923182714459</v>
      </c>
      <c r="P243" s="128"/>
      <c r="Q243" s="130"/>
    </row>
    <row r="244" spans="1:17" x14ac:dyDescent="0.25">
      <c r="A244" s="136">
        <v>44565</v>
      </c>
      <c r="B244" s="193" t="s">
        <v>2981</v>
      </c>
      <c r="C244" s="120" t="s">
        <v>1956</v>
      </c>
      <c r="D244" s="120" t="s">
        <v>1957</v>
      </c>
      <c r="E244" s="193" t="s">
        <v>32</v>
      </c>
      <c r="F244" s="120" t="s">
        <v>176</v>
      </c>
      <c r="G244" s="193" t="s">
        <v>7</v>
      </c>
      <c r="H244" s="3" t="s">
        <v>2867</v>
      </c>
      <c r="I244" s="193" t="s">
        <v>2486</v>
      </c>
      <c r="J244" s="110"/>
      <c r="K244" s="130">
        <f>VLOOKUP(C244,'[1]Carrer Batches'!$B$2:$O$1343,11,FALSE)</f>
        <v>923463654627</v>
      </c>
      <c r="L244" s="130">
        <f>VLOOKUP(C244,'[1]Carrer Batches'!$B$2:$O$1343,12,FALSE)</f>
        <v>0</v>
      </c>
      <c r="P244" s="128"/>
      <c r="Q244" s="130"/>
    </row>
    <row r="245" spans="1:17" x14ac:dyDescent="0.25">
      <c r="A245" s="136">
        <v>44565</v>
      </c>
      <c r="B245" s="193" t="s">
        <v>2981</v>
      </c>
      <c r="C245" s="120" t="s">
        <v>1960</v>
      </c>
      <c r="D245" s="120" t="s">
        <v>1961</v>
      </c>
      <c r="E245" s="193" t="s">
        <v>32</v>
      </c>
      <c r="F245" s="120" t="s">
        <v>176</v>
      </c>
      <c r="G245" s="193" t="s">
        <v>7</v>
      </c>
      <c r="H245" s="3" t="s">
        <v>2867</v>
      </c>
      <c r="I245" s="193" t="s">
        <v>2486</v>
      </c>
      <c r="J245" s="110" t="s">
        <v>3102</v>
      </c>
      <c r="K245" s="130">
        <f>VLOOKUP(C245,'[1]Carrer Batches'!$B$2:$O$1343,11,FALSE)</f>
        <v>923365172661</v>
      </c>
      <c r="L245" s="130" t="str">
        <f>VLOOKUP(C245,'[1]Carrer Batches'!$B$2:$O$1343,12,FALSE)</f>
        <v>-</v>
      </c>
      <c r="P245" s="128"/>
      <c r="Q245" s="130"/>
    </row>
    <row r="246" spans="1:17" x14ac:dyDescent="0.25">
      <c r="A246" s="136">
        <v>44565</v>
      </c>
      <c r="B246" s="193" t="s">
        <v>2981</v>
      </c>
      <c r="C246" s="120" t="s">
        <v>1964</v>
      </c>
      <c r="D246" s="120" t="s">
        <v>1965</v>
      </c>
      <c r="E246" s="193" t="s">
        <v>32</v>
      </c>
      <c r="F246" s="120" t="s">
        <v>176</v>
      </c>
      <c r="G246" s="193" t="s">
        <v>7</v>
      </c>
      <c r="H246" s="3" t="s">
        <v>2867</v>
      </c>
      <c r="I246" s="193" t="s">
        <v>2486</v>
      </c>
      <c r="J246" s="110"/>
      <c r="K246" s="130">
        <f>VLOOKUP(C246,'[1]Carrer Batches'!$B$2:$O$1343,11,FALSE)</f>
        <v>923476800090</v>
      </c>
      <c r="L246" s="130">
        <f>VLOOKUP(C246,'[1]Carrer Batches'!$B$2:$O$1343,12,FALSE)</f>
        <v>923458217542</v>
      </c>
      <c r="P246" s="128"/>
      <c r="Q246" s="130"/>
    </row>
    <row r="247" spans="1:17" x14ac:dyDescent="0.25">
      <c r="A247" s="136">
        <v>44565</v>
      </c>
      <c r="B247" s="193" t="s">
        <v>2981</v>
      </c>
      <c r="C247" s="120" t="s">
        <v>1841</v>
      </c>
      <c r="D247" s="120" t="s">
        <v>1842</v>
      </c>
      <c r="E247" s="193" t="s">
        <v>33</v>
      </c>
      <c r="F247" s="120" t="s">
        <v>2398</v>
      </c>
      <c r="G247" s="193" t="s">
        <v>7</v>
      </c>
      <c r="H247" s="3" t="s">
        <v>2867</v>
      </c>
      <c r="I247" s="193" t="s">
        <v>118</v>
      </c>
      <c r="J247" s="110" t="s">
        <v>3102</v>
      </c>
      <c r="K247" s="130">
        <f>VLOOKUP(C247,'[1]Carrer Batches'!$B$2:$O$1343,11,FALSE)</f>
        <v>923490225440</v>
      </c>
      <c r="L247" s="130">
        <f>VLOOKUP(C247,'[1]Carrer Batches'!$B$2:$O$1343,12,FALSE)</f>
        <v>0</v>
      </c>
      <c r="P247" s="128"/>
      <c r="Q247" s="130"/>
    </row>
    <row r="248" spans="1:17" x14ac:dyDescent="0.25">
      <c r="A248" s="136">
        <v>44565</v>
      </c>
      <c r="B248" s="193" t="s">
        <v>2981</v>
      </c>
      <c r="C248" s="120" t="s">
        <v>1912</v>
      </c>
      <c r="D248" s="120" t="s">
        <v>1913</v>
      </c>
      <c r="E248" s="193" t="s">
        <v>33</v>
      </c>
      <c r="F248" s="120" t="s">
        <v>2402</v>
      </c>
      <c r="G248" s="193" t="s">
        <v>7</v>
      </c>
      <c r="H248" s="3" t="s">
        <v>2867</v>
      </c>
      <c r="I248" s="193" t="s">
        <v>2478</v>
      </c>
      <c r="J248" s="110"/>
      <c r="K248" s="130">
        <f>VLOOKUP(C248,'[1]Carrer Batches'!$B$2:$O$1343,11,FALSE)</f>
        <v>923131082151</v>
      </c>
      <c r="L248" s="130">
        <f>VLOOKUP(C248,'[1]Carrer Batches'!$B$2:$O$1343,12,FALSE)</f>
        <v>923131082151</v>
      </c>
      <c r="M248" s="118" t="s">
        <v>3208</v>
      </c>
      <c r="P248" s="128"/>
      <c r="Q248" s="130"/>
    </row>
    <row r="249" spans="1:17" x14ac:dyDescent="0.25">
      <c r="A249" s="136">
        <v>44565</v>
      </c>
      <c r="B249" s="193" t="s">
        <v>2981</v>
      </c>
      <c r="C249" s="120" t="s">
        <v>1920</v>
      </c>
      <c r="D249" s="120" t="s">
        <v>1921</v>
      </c>
      <c r="E249" s="193" t="s">
        <v>33</v>
      </c>
      <c r="F249" s="120" t="s">
        <v>2402</v>
      </c>
      <c r="G249" s="193" t="s">
        <v>7</v>
      </c>
      <c r="H249" s="3" t="s">
        <v>2867</v>
      </c>
      <c r="I249" s="193" t="s">
        <v>2478</v>
      </c>
      <c r="J249" s="110" t="s">
        <v>3102</v>
      </c>
      <c r="K249" s="130">
        <f>VLOOKUP(C249,'[1]Carrer Batches'!$B$2:$O$1343,11,FALSE)</f>
        <v>923018283204</v>
      </c>
      <c r="L249" s="130">
        <f>VLOOKUP(C249,'[1]Carrer Batches'!$B$2:$O$1343,12,FALSE)</f>
        <v>923228283204</v>
      </c>
      <c r="P249" s="128"/>
      <c r="Q249" s="130"/>
    </row>
    <row r="250" spans="1:17" x14ac:dyDescent="0.25">
      <c r="A250" s="136">
        <v>44565</v>
      </c>
      <c r="B250" s="193" t="s">
        <v>2981</v>
      </c>
      <c r="C250" s="120" t="s">
        <v>1864</v>
      </c>
      <c r="D250" s="120" t="s">
        <v>1865</v>
      </c>
      <c r="E250" s="193"/>
      <c r="F250" s="120" t="s">
        <v>2399</v>
      </c>
      <c r="G250" s="193" t="s">
        <v>7</v>
      </c>
      <c r="H250" s="3" t="s">
        <v>2867</v>
      </c>
      <c r="I250" s="193" t="s">
        <v>2479</v>
      </c>
      <c r="J250" s="110" t="s">
        <v>3195</v>
      </c>
      <c r="K250" s="130">
        <f>VLOOKUP(C250,'[1]Carrer Batches'!$B$2:$O$1343,11,FALSE)</f>
        <v>923493126115</v>
      </c>
      <c r="L250" s="130">
        <f>VLOOKUP(C250,'[1]Carrer Batches'!$B$2:$O$1343,12,FALSE)</f>
        <v>923122106683</v>
      </c>
      <c r="P250" s="128"/>
      <c r="Q250" s="130"/>
    </row>
    <row r="251" spans="1:17" x14ac:dyDescent="0.25">
      <c r="A251" s="136">
        <v>44565</v>
      </c>
      <c r="B251" s="193" t="s">
        <v>2981</v>
      </c>
      <c r="C251" s="120" t="s">
        <v>1872</v>
      </c>
      <c r="D251" s="120" t="s">
        <v>1873</v>
      </c>
      <c r="E251" s="193"/>
      <c r="F251" s="120" t="s">
        <v>2399</v>
      </c>
      <c r="G251" s="193" t="s">
        <v>7</v>
      </c>
      <c r="H251" s="3" t="s">
        <v>2867</v>
      </c>
      <c r="I251" s="193" t="s">
        <v>2479</v>
      </c>
      <c r="J251" s="110"/>
      <c r="K251" s="130">
        <f>VLOOKUP(C251,'[1]Carrer Batches'!$B$2:$O$1343,11,FALSE)</f>
        <v>923161610248</v>
      </c>
      <c r="L251" s="130">
        <f>VLOOKUP(C251,'[1]Carrer Batches'!$B$2:$O$1343,12,FALSE)</f>
        <v>923332105224</v>
      </c>
      <c r="P251" s="128"/>
      <c r="Q251" s="130"/>
    </row>
    <row r="252" spans="1:17" x14ac:dyDescent="0.25">
      <c r="A252" s="136">
        <v>44565</v>
      </c>
      <c r="B252" s="193" t="s">
        <v>2981</v>
      </c>
      <c r="C252" s="120" t="s">
        <v>1874</v>
      </c>
      <c r="D252" s="120" t="s">
        <v>1875</v>
      </c>
      <c r="E252" s="193"/>
      <c r="F252" s="120" t="s">
        <v>2399</v>
      </c>
      <c r="G252" s="193" t="s">
        <v>7</v>
      </c>
      <c r="H252" s="3" t="s">
        <v>2867</v>
      </c>
      <c r="I252" s="193" t="s">
        <v>2479</v>
      </c>
      <c r="J252" s="110"/>
      <c r="K252" s="130" t="str">
        <f>VLOOKUP(C252,'[1]Carrer Batches'!$B$2:$O$1343,11,FALSE)</f>
        <v xml:space="preserve">923120242278/03480055840 </v>
      </c>
      <c r="L252" s="130">
        <f>VLOOKUP(C252,'[1]Carrer Batches'!$B$2:$O$1343,12,FALSE)</f>
        <v>923432598002</v>
      </c>
      <c r="P252" s="128"/>
      <c r="Q252" s="130"/>
    </row>
    <row r="253" spans="1:17" x14ac:dyDescent="0.25">
      <c r="A253" s="136">
        <v>44565</v>
      </c>
      <c r="B253" s="193" t="s">
        <v>2981</v>
      </c>
      <c r="C253" s="120" t="s">
        <v>1884</v>
      </c>
      <c r="D253" s="120" t="s">
        <v>1885</v>
      </c>
      <c r="E253" s="193"/>
      <c r="F253" s="120" t="s">
        <v>2399</v>
      </c>
      <c r="G253" s="193" t="s">
        <v>7</v>
      </c>
      <c r="H253" s="3" t="s">
        <v>2867</v>
      </c>
      <c r="I253" s="193" t="s">
        <v>2479</v>
      </c>
      <c r="J253" s="110"/>
      <c r="K253" s="130">
        <f>VLOOKUP(C253,'[1]Carrer Batches'!$B$2:$O$1343,11,FALSE)</f>
        <v>923212022180</v>
      </c>
      <c r="L253" s="130">
        <f>VLOOKUP(C253,'[1]Carrer Batches'!$B$2:$O$1343,12,FALSE)</f>
        <v>923362022870</v>
      </c>
      <c r="M253" s="118" t="s">
        <v>3235</v>
      </c>
      <c r="P253" s="128"/>
      <c r="Q253" s="130"/>
    </row>
    <row r="254" spans="1:17" x14ac:dyDescent="0.25">
      <c r="A254" s="136">
        <v>44567</v>
      </c>
      <c r="B254" s="210" t="s">
        <v>2981</v>
      </c>
      <c r="C254" s="211" t="s">
        <v>2256</v>
      </c>
      <c r="D254" s="211" t="s">
        <v>2257</v>
      </c>
      <c r="E254" s="210" t="s">
        <v>31</v>
      </c>
      <c r="F254" s="211" t="s">
        <v>2413</v>
      </c>
      <c r="G254" s="210" t="s">
        <v>7</v>
      </c>
      <c r="H254" s="3" t="s">
        <v>2867</v>
      </c>
      <c r="I254" s="210" t="s">
        <v>113</v>
      </c>
      <c r="J254" s="110" t="s">
        <v>3213</v>
      </c>
      <c r="K254" s="130">
        <f>VLOOKUP(C254,'[1]Carrer Batches'!$B$2:$O$1343,11,FALSE)</f>
        <v>923212677187</v>
      </c>
      <c r="L254" s="130" t="str">
        <f>VLOOKUP(C254,'[1]Carrer Batches'!$B$2:$O$1343,12,FALSE)</f>
        <v>-</v>
      </c>
      <c r="P254" s="128"/>
      <c r="Q254" s="130"/>
    </row>
    <row r="255" spans="1:17" x14ac:dyDescent="0.25">
      <c r="A255" s="136">
        <v>44567</v>
      </c>
      <c r="B255" s="210" t="s">
        <v>2981</v>
      </c>
      <c r="C255" s="211" t="s">
        <v>2260</v>
      </c>
      <c r="D255" s="211" t="s">
        <v>2261</v>
      </c>
      <c r="E255" s="210" t="s">
        <v>31</v>
      </c>
      <c r="F255" s="211" t="s">
        <v>2413</v>
      </c>
      <c r="G255" s="210" t="s">
        <v>7</v>
      </c>
      <c r="H255" s="3" t="s">
        <v>2867</v>
      </c>
      <c r="I255" s="210" t="s">
        <v>113</v>
      </c>
      <c r="J255" s="110" t="s">
        <v>3213</v>
      </c>
      <c r="K255" s="130">
        <f>VLOOKUP(C255,'[1]Carrer Batches'!$B$2:$O$1343,11,FALSE)</f>
        <v>923088371163</v>
      </c>
      <c r="L255" s="130" t="str">
        <f>VLOOKUP(C255,'[1]Carrer Batches'!$B$2:$O$1343,12,FALSE)</f>
        <v>-</v>
      </c>
      <c r="P255" s="128"/>
      <c r="Q255" s="130"/>
    </row>
    <row r="256" spans="1:17" x14ac:dyDescent="0.25">
      <c r="A256" s="136">
        <v>44567</v>
      </c>
      <c r="B256" s="210" t="s">
        <v>2981</v>
      </c>
      <c r="C256" s="211" t="s">
        <v>2264</v>
      </c>
      <c r="D256" s="211" t="s">
        <v>2265</v>
      </c>
      <c r="E256" s="210" t="s">
        <v>31</v>
      </c>
      <c r="F256" s="211" t="s">
        <v>2413</v>
      </c>
      <c r="G256" s="210" t="s">
        <v>7</v>
      </c>
      <c r="H256" s="3" t="s">
        <v>2867</v>
      </c>
      <c r="I256" s="210" t="s">
        <v>113</v>
      </c>
      <c r="J256" s="110"/>
      <c r="K256" s="130">
        <f>VLOOKUP(C256,'[1]Carrer Batches'!$B$2:$O$1343,11,FALSE)</f>
        <v>923161122293</v>
      </c>
      <c r="L256" s="130" t="str">
        <f>VLOOKUP(C256,'[1]Carrer Batches'!$B$2:$O$1343,12,FALSE)</f>
        <v>-</v>
      </c>
      <c r="P256" s="128"/>
      <c r="Q256" s="130"/>
    </row>
    <row r="257" spans="1:17" x14ac:dyDescent="0.25">
      <c r="A257" s="136">
        <v>44567</v>
      </c>
      <c r="B257" s="210" t="s">
        <v>2981</v>
      </c>
      <c r="C257" s="211" t="s">
        <v>2266</v>
      </c>
      <c r="D257" s="211" t="s">
        <v>2267</v>
      </c>
      <c r="E257" s="210" t="s">
        <v>31</v>
      </c>
      <c r="F257" s="211" t="s">
        <v>2413</v>
      </c>
      <c r="G257" s="210" t="s">
        <v>7</v>
      </c>
      <c r="H257" s="3" t="s">
        <v>2867</v>
      </c>
      <c r="I257" s="210" t="s">
        <v>113</v>
      </c>
      <c r="J257" s="110"/>
      <c r="K257" s="130">
        <f>VLOOKUP(C257,'[1]Carrer Batches'!$B$2:$O$1343,11,FALSE)</f>
        <v>923102788707</v>
      </c>
      <c r="L257" s="130" t="str">
        <f>VLOOKUP(C257,'[1]Carrer Batches'!$B$2:$O$1343,12,FALSE)</f>
        <v>-</v>
      </c>
      <c r="P257" s="128"/>
      <c r="Q257" s="130"/>
    </row>
    <row r="258" spans="1:17" x14ac:dyDescent="0.25">
      <c r="A258" s="136">
        <v>44567</v>
      </c>
      <c r="B258" s="193" t="s">
        <v>2981</v>
      </c>
      <c r="C258" s="120" t="s">
        <v>2249</v>
      </c>
      <c r="D258" s="120" t="s">
        <v>2250</v>
      </c>
      <c r="E258" s="193" t="s">
        <v>31</v>
      </c>
      <c r="F258" s="120" t="s">
        <v>2412</v>
      </c>
      <c r="G258" s="193" t="s">
        <v>7</v>
      </c>
      <c r="H258" s="3" t="s">
        <v>2867</v>
      </c>
      <c r="I258" s="193" t="s">
        <v>2960</v>
      </c>
      <c r="J258" s="110" t="s">
        <v>3100</v>
      </c>
      <c r="K258" s="130">
        <f>VLOOKUP(C258,'[1]Carrer Batches'!$B$2:$O$1343,11,FALSE)</f>
        <v>923313070543</v>
      </c>
      <c r="L258" s="130">
        <f>VLOOKUP(C258,'[1]Carrer Batches'!$B$2:$O$1343,12,FALSE)</f>
        <v>923473598650</v>
      </c>
      <c r="P258" s="128"/>
      <c r="Q258" s="130"/>
    </row>
    <row r="259" spans="1:17" x14ac:dyDescent="0.25">
      <c r="A259" s="136">
        <v>44567</v>
      </c>
      <c r="B259" s="193" t="s">
        <v>2981</v>
      </c>
      <c r="C259" s="120" t="s">
        <v>2204</v>
      </c>
      <c r="D259" s="120" t="s">
        <v>2205</v>
      </c>
      <c r="E259" s="193" t="s">
        <v>31</v>
      </c>
      <c r="F259" s="120" t="s">
        <v>2411</v>
      </c>
      <c r="G259" s="193" t="s">
        <v>7</v>
      </c>
      <c r="H259" s="3" t="s">
        <v>2867</v>
      </c>
      <c r="I259" s="193" t="s">
        <v>2497</v>
      </c>
      <c r="J259" s="110" t="s">
        <v>3210</v>
      </c>
      <c r="K259" s="130">
        <f>VLOOKUP(C259,'[1]Carrer Batches'!$B$2:$O$1343,11,FALSE)</f>
        <v>923102172046</v>
      </c>
      <c r="L259" s="130">
        <f>VLOOKUP(C259,'[1]Carrer Batches'!$B$2:$O$1343,12,FALSE)</f>
        <v>923043061754</v>
      </c>
      <c r="P259" s="128"/>
      <c r="Q259" s="130"/>
    </row>
    <row r="260" spans="1:17" x14ac:dyDescent="0.25">
      <c r="A260" s="136">
        <v>44567</v>
      </c>
      <c r="B260" s="193" t="s">
        <v>2981</v>
      </c>
      <c r="C260" s="120" t="s">
        <v>2208</v>
      </c>
      <c r="D260" s="120" t="s">
        <v>2209</v>
      </c>
      <c r="E260" s="193" t="s">
        <v>31</v>
      </c>
      <c r="F260" s="120" t="s">
        <v>2411</v>
      </c>
      <c r="G260" s="193" t="s">
        <v>7</v>
      </c>
      <c r="H260" s="3" t="s">
        <v>2867</v>
      </c>
      <c r="I260" s="193" t="s">
        <v>2497</v>
      </c>
      <c r="J260" s="110" t="s">
        <v>3158</v>
      </c>
      <c r="K260" s="130">
        <f>VLOOKUP(C260,'[1]Carrer Batches'!$B$2:$O$1343,11,FALSE)</f>
        <v>923342703600</v>
      </c>
      <c r="L260" s="130">
        <f>VLOOKUP(C260,'[1]Carrer Batches'!$B$2:$O$1343,12,FALSE)</f>
        <v>923002703600</v>
      </c>
      <c r="P260" s="128"/>
      <c r="Q260" s="138"/>
    </row>
    <row r="261" spans="1:17" x14ac:dyDescent="0.25">
      <c r="A261" s="136">
        <v>44567</v>
      </c>
      <c r="B261" s="193" t="s">
        <v>2981</v>
      </c>
      <c r="C261" s="120" t="s">
        <v>2210</v>
      </c>
      <c r="D261" s="120" t="s">
        <v>2211</v>
      </c>
      <c r="E261" s="193" t="s">
        <v>31</v>
      </c>
      <c r="F261" s="120" t="s">
        <v>2411</v>
      </c>
      <c r="G261" s="193" t="s">
        <v>7</v>
      </c>
      <c r="H261" s="3" t="s">
        <v>2867</v>
      </c>
      <c r="I261" s="193" t="s">
        <v>2497</v>
      </c>
      <c r="J261" s="110" t="s">
        <v>3159</v>
      </c>
      <c r="K261" s="130">
        <f>VLOOKUP(C261,'[1]Carrer Batches'!$B$2:$O$1343,11,FALSE)</f>
        <v>923322511555</v>
      </c>
      <c r="L261" s="130" t="str">
        <f>VLOOKUP(C261,'[1]Carrer Batches'!$B$2:$O$1343,12,FALSE)</f>
        <v>-</v>
      </c>
      <c r="P261" s="128"/>
      <c r="Q261" s="138"/>
    </row>
    <row r="262" spans="1:17" x14ac:dyDescent="0.25">
      <c r="A262" s="136">
        <v>44567</v>
      </c>
      <c r="B262" s="193" t="s">
        <v>2981</v>
      </c>
      <c r="C262" s="120" t="s">
        <v>2214</v>
      </c>
      <c r="D262" s="120" t="s">
        <v>2215</v>
      </c>
      <c r="E262" s="193" t="s">
        <v>31</v>
      </c>
      <c r="F262" s="120" t="s">
        <v>2411</v>
      </c>
      <c r="G262" s="193" t="s">
        <v>7</v>
      </c>
      <c r="H262" s="3" t="s">
        <v>2867</v>
      </c>
      <c r="I262" s="193" t="s">
        <v>2497</v>
      </c>
      <c r="J262" s="110" t="s">
        <v>3160</v>
      </c>
      <c r="K262" s="130">
        <f>VLOOKUP(C262,'[1]Carrer Batches'!$B$2:$O$1343,11,FALSE)</f>
        <v>923106119000</v>
      </c>
      <c r="L262" s="130">
        <f>VLOOKUP(C262,'[1]Carrer Batches'!$B$2:$O$1343,12,FALSE)</f>
        <v>923162310097</v>
      </c>
      <c r="P262" s="128"/>
      <c r="Q262" s="138"/>
    </row>
    <row r="263" spans="1:17" x14ac:dyDescent="0.25">
      <c r="A263" s="136">
        <v>44567</v>
      </c>
      <c r="B263" s="193" t="s">
        <v>2981</v>
      </c>
      <c r="C263" s="120" t="s">
        <v>2095</v>
      </c>
      <c r="D263" s="120" t="s">
        <v>2096</v>
      </c>
      <c r="E263" s="193" t="s">
        <v>30</v>
      </c>
      <c r="F263" s="120" t="s">
        <v>2407</v>
      </c>
      <c r="G263" s="193" t="s">
        <v>7</v>
      </c>
      <c r="H263" s="3" t="s">
        <v>2867</v>
      </c>
      <c r="I263" s="193" t="s">
        <v>2480</v>
      </c>
      <c r="J263" s="110"/>
      <c r="K263" s="130">
        <f>VLOOKUP(C263,'[1]Carrer Batches'!$B$2:$O$1343,11,FALSE)</f>
        <v>923010927425</v>
      </c>
      <c r="L263" s="130">
        <f>VLOOKUP(C263,'[1]Carrer Batches'!$B$2:$O$1343,12,FALSE)</f>
        <v>0</v>
      </c>
      <c r="P263" s="128"/>
      <c r="Q263" s="138"/>
    </row>
    <row r="264" spans="1:17" x14ac:dyDescent="0.25">
      <c r="A264" s="136">
        <v>44567</v>
      </c>
      <c r="B264" s="193" t="s">
        <v>2981</v>
      </c>
      <c r="C264" s="120" t="s">
        <v>2101</v>
      </c>
      <c r="D264" s="120" t="s">
        <v>2102</v>
      </c>
      <c r="E264" s="193" t="s">
        <v>30</v>
      </c>
      <c r="F264" s="120" t="s">
        <v>2407</v>
      </c>
      <c r="G264" s="193" t="s">
        <v>7</v>
      </c>
      <c r="H264" s="3" t="s">
        <v>2867</v>
      </c>
      <c r="I264" s="193" t="s">
        <v>2480</v>
      </c>
      <c r="J264" s="110" t="s">
        <v>3204</v>
      </c>
      <c r="K264" s="130">
        <f>VLOOKUP(C264,'[1]Carrer Batches'!$B$2:$O$1343,11,FALSE)</f>
        <v>923170228330</v>
      </c>
      <c r="L264" s="130">
        <f>VLOOKUP(C264,'[1]Carrer Batches'!$B$2:$O$1343,12,FALSE)</f>
        <v>923201201828</v>
      </c>
      <c r="P264" s="128"/>
      <c r="Q264" s="138"/>
    </row>
    <row r="265" spans="1:17" x14ac:dyDescent="0.25">
      <c r="A265" s="136">
        <v>44567</v>
      </c>
      <c r="B265" s="193" t="s">
        <v>2981</v>
      </c>
      <c r="C265" s="120" t="s">
        <v>2113</v>
      </c>
      <c r="D265" s="120" t="s">
        <v>2114</v>
      </c>
      <c r="E265" s="193" t="s">
        <v>30</v>
      </c>
      <c r="F265" s="120" t="s">
        <v>2407</v>
      </c>
      <c r="G265" s="193" t="s">
        <v>7</v>
      </c>
      <c r="H265" s="3" t="s">
        <v>2867</v>
      </c>
      <c r="I265" s="193" t="s">
        <v>2480</v>
      </c>
      <c r="J265" s="110" t="s">
        <v>3102</v>
      </c>
      <c r="K265" s="130">
        <f>VLOOKUP(C265,'[1]Carrer Batches'!$B$2:$O$1343,11,FALSE)</f>
        <v>923112469499</v>
      </c>
      <c r="L265" s="130">
        <f>VLOOKUP(C265,'[1]Carrer Batches'!$B$2:$O$1343,12,FALSE)</f>
        <v>0</v>
      </c>
      <c r="P265" s="128"/>
      <c r="Q265" s="138"/>
    </row>
    <row r="266" spans="1:17" x14ac:dyDescent="0.25">
      <c r="A266" s="136">
        <v>44567</v>
      </c>
      <c r="B266" s="193" t="s">
        <v>2981</v>
      </c>
      <c r="C266" s="120" t="s">
        <v>2115</v>
      </c>
      <c r="D266" s="120" t="s">
        <v>2116</v>
      </c>
      <c r="E266" s="193" t="s">
        <v>30</v>
      </c>
      <c r="F266" s="120" t="s">
        <v>2407</v>
      </c>
      <c r="G266" s="193" t="s">
        <v>7</v>
      </c>
      <c r="H266" s="3" t="s">
        <v>2867</v>
      </c>
      <c r="I266" s="193" t="s">
        <v>2480</v>
      </c>
      <c r="J266" s="110" t="s">
        <v>3192</v>
      </c>
      <c r="K266" s="130">
        <f>VLOOKUP(C266,'[1]Carrer Batches'!$B$2:$O$1343,11,FALSE)</f>
        <v>923102079114</v>
      </c>
      <c r="L266" s="130">
        <f>VLOOKUP(C266,'[1]Carrer Batches'!$B$2:$O$1343,12,FALSE)</f>
        <v>0</v>
      </c>
      <c r="P266" s="128"/>
      <c r="Q266" s="138"/>
    </row>
    <row r="267" spans="1:17" x14ac:dyDescent="0.25">
      <c r="A267" s="136">
        <v>44567</v>
      </c>
      <c r="B267" s="193" t="s">
        <v>2981</v>
      </c>
      <c r="C267" s="120" t="s">
        <v>2117</v>
      </c>
      <c r="D267" s="120" t="s">
        <v>2118</v>
      </c>
      <c r="E267" s="193" t="s">
        <v>30</v>
      </c>
      <c r="F267" s="120" t="s">
        <v>2407</v>
      </c>
      <c r="G267" s="193" t="s">
        <v>7</v>
      </c>
      <c r="H267" s="3" t="s">
        <v>2867</v>
      </c>
      <c r="I267" s="193" t="s">
        <v>2480</v>
      </c>
      <c r="J267" s="110" t="s">
        <v>3195</v>
      </c>
      <c r="K267" s="130">
        <f>VLOOKUP(C267,'[1]Carrer Batches'!$B$2:$O$1343,11,FALSE)</f>
        <v>923171260451</v>
      </c>
      <c r="L267" s="130">
        <f>VLOOKUP(C267,'[1]Carrer Batches'!$B$2:$O$1343,12,FALSE)</f>
        <v>0</v>
      </c>
      <c r="P267" s="128"/>
      <c r="Q267" s="138"/>
    </row>
    <row r="268" spans="1:17" x14ac:dyDescent="0.25">
      <c r="A268" s="136">
        <v>44567</v>
      </c>
      <c r="B268" s="193" t="s">
        <v>2981</v>
      </c>
      <c r="C268" s="120" t="s">
        <v>2041</v>
      </c>
      <c r="D268" s="120" t="s">
        <v>2042</v>
      </c>
      <c r="E268" s="193" t="s">
        <v>30</v>
      </c>
      <c r="F268" s="120" t="s">
        <v>2405</v>
      </c>
      <c r="G268" s="193" t="s">
        <v>7</v>
      </c>
      <c r="H268" s="3" t="s">
        <v>2867</v>
      </c>
      <c r="I268" s="193" t="s">
        <v>112</v>
      </c>
      <c r="J268" s="110"/>
      <c r="K268" s="130">
        <f>VLOOKUP(C268,'[1]Carrer Batches'!$B$2:$O$1343,11,FALSE)</f>
        <v>923092813483</v>
      </c>
      <c r="L268" s="130">
        <f>VLOOKUP(C268,'[1]Carrer Batches'!$B$2:$O$1343,12,FALSE)</f>
        <v>923008903213</v>
      </c>
      <c r="P268" s="128"/>
      <c r="Q268" s="138"/>
    </row>
    <row r="269" spans="1:17" x14ac:dyDescent="0.25">
      <c r="A269" s="136">
        <v>44567</v>
      </c>
      <c r="B269" s="193" t="s">
        <v>2981</v>
      </c>
      <c r="C269" s="120" t="s">
        <v>2043</v>
      </c>
      <c r="D269" s="120" t="s">
        <v>2044</v>
      </c>
      <c r="E269" s="193" t="s">
        <v>30</v>
      </c>
      <c r="F269" s="120" t="s">
        <v>2405</v>
      </c>
      <c r="G269" s="193" t="s">
        <v>7</v>
      </c>
      <c r="H269" s="3" t="s">
        <v>2867</v>
      </c>
      <c r="I269" s="193" t="s">
        <v>112</v>
      </c>
      <c r="J269" s="110" t="s">
        <v>3213</v>
      </c>
      <c r="K269" s="130">
        <f>VLOOKUP(C269,'[1]Carrer Batches'!$B$2:$O$1343,11,FALSE)</f>
        <v>923142115398</v>
      </c>
      <c r="L269" s="130">
        <f>VLOOKUP(C269,'[1]Carrer Batches'!$B$2:$O$1343,12,FALSE)</f>
        <v>0</v>
      </c>
      <c r="P269" s="128"/>
      <c r="Q269" s="138"/>
    </row>
    <row r="270" spans="1:17" x14ac:dyDescent="0.25">
      <c r="A270" s="136">
        <v>44567</v>
      </c>
      <c r="B270" s="193" t="s">
        <v>2981</v>
      </c>
      <c r="C270" s="120" t="s">
        <v>2045</v>
      </c>
      <c r="D270" s="120" t="s">
        <v>2046</v>
      </c>
      <c r="E270" s="193" t="s">
        <v>30</v>
      </c>
      <c r="F270" s="120" t="s">
        <v>2405</v>
      </c>
      <c r="G270" s="193" t="s">
        <v>7</v>
      </c>
      <c r="H270" s="3" t="s">
        <v>2867</v>
      </c>
      <c r="I270" s="193" t="s">
        <v>112</v>
      </c>
      <c r="J270" s="110" t="s">
        <v>3249</v>
      </c>
      <c r="K270" s="130">
        <f>VLOOKUP(C270,'[1]Carrer Batches'!$B$2:$O$1343,11,FALSE)</f>
        <v>923171051810</v>
      </c>
      <c r="L270" s="130">
        <f>VLOOKUP(C270,'[1]Carrer Batches'!$B$2:$O$1343,12,FALSE)</f>
        <v>923333541497</v>
      </c>
      <c r="P270" s="128"/>
      <c r="Q270" s="138"/>
    </row>
    <row r="271" spans="1:17" x14ac:dyDescent="0.25">
      <c r="A271" s="136">
        <v>44567</v>
      </c>
      <c r="B271" s="193" t="s">
        <v>2981</v>
      </c>
      <c r="C271" s="120" t="s">
        <v>2047</v>
      </c>
      <c r="D271" s="120" t="s">
        <v>2048</v>
      </c>
      <c r="E271" s="193" t="s">
        <v>30</v>
      </c>
      <c r="F271" s="120" t="s">
        <v>2405</v>
      </c>
      <c r="G271" s="193" t="s">
        <v>7</v>
      </c>
      <c r="H271" s="3" t="s">
        <v>2867</v>
      </c>
      <c r="I271" s="193" t="s">
        <v>112</v>
      </c>
      <c r="J271" s="110"/>
      <c r="K271" s="130">
        <f>VLOOKUP(C271,'[1]Carrer Batches'!$B$2:$O$1343,11,FALSE)</f>
        <v>923343527313</v>
      </c>
      <c r="L271" s="130">
        <f>VLOOKUP(C271,'[1]Carrer Batches'!$B$2:$O$1343,12,FALSE)</f>
        <v>923021594851</v>
      </c>
      <c r="M271" s="192" t="s">
        <v>3216</v>
      </c>
      <c r="P271" s="128"/>
      <c r="Q271" s="138"/>
    </row>
    <row r="272" spans="1:17" x14ac:dyDescent="0.25">
      <c r="A272" s="136">
        <v>44567</v>
      </c>
      <c r="B272" s="193" t="s">
        <v>2981</v>
      </c>
      <c r="C272" s="120" t="s">
        <v>2051</v>
      </c>
      <c r="D272" s="120" t="s">
        <v>2052</v>
      </c>
      <c r="E272" s="193" t="s">
        <v>30</v>
      </c>
      <c r="F272" s="120" t="s">
        <v>2405</v>
      </c>
      <c r="G272" s="193" t="s">
        <v>7</v>
      </c>
      <c r="H272" s="3" t="s">
        <v>2867</v>
      </c>
      <c r="I272" s="193" t="s">
        <v>112</v>
      </c>
      <c r="J272" s="110" t="s">
        <v>3102</v>
      </c>
      <c r="K272" s="130">
        <f>VLOOKUP(C272,'[1]Carrer Batches'!$B$2:$O$1343,11,FALSE)</f>
        <v>923132184690</v>
      </c>
      <c r="L272" s="130">
        <f>VLOOKUP(C272,'[1]Carrer Batches'!$B$2:$O$1343,12,FALSE)</f>
        <v>0</v>
      </c>
      <c r="P272" s="128"/>
      <c r="Q272" s="138"/>
    </row>
    <row r="273" spans="1:17" x14ac:dyDescent="0.25">
      <c r="A273" s="136">
        <v>44567</v>
      </c>
      <c r="B273" s="193" t="s">
        <v>2981</v>
      </c>
      <c r="C273" s="120" t="s">
        <v>2055</v>
      </c>
      <c r="D273" s="120" t="s">
        <v>2056</v>
      </c>
      <c r="E273" s="193" t="s">
        <v>30</v>
      </c>
      <c r="F273" s="120" t="s">
        <v>2405</v>
      </c>
      <c r="G273" s="193" t="s">
        <v>7</v>
      </c>
      <c r="H273" s="3" t="s">
        <v>2867</v>
      </c>
      <c r="I273" s="193" t="s">
        <v>112</v>
      </c>
      <c r="J273" s="110"/>
      <c r="K273" s="130">
        <f>VLOOKUP(C273,'[1]Carrer Batches'!$B$2:$O$1343,11,FALSE)</f>
        <v>923073493905</v>
      </c>
      <c r="L273" s="130">
        <f>VLOOKUP(C273,'[1]Carrer Batches'!$B$2:$O$1343,12,FALSE)</f>
        <v>923013756125</v>
      </c>
      <c r="P273" s="128"/>
      <c r="Q273" s="138"/>
    </row>
    <row r="274" spans="1:17" x14ac:dyDescent="0.25">
      <c r="A274" s="136">
        <v>44567</v>
      </c>
      <c r="B274" s="193" t="s">
        <v>2981</v>
      </c>
      <c r="C274" s="120" t="s">
        <v>1989</v>
      </c>
      <c r="D274" s="120" t="s">
        <v>1990</v>
      </c>
      <c r="E274" s="193" t="s">
        <v>32</v>
      </c>
      <c r="F274" s="120" t="s">
        <v>2403</v>
      </c>
      <c r="G274" s="193" t="s">
        <v>7</v>
      </c>
      <c r="H274" s="3" t="s">
        <v>2867</v>
      </c>
      <c r="I274" s="193" t="s">
        <v>119</v>
      </c>
      <c r="J274" s="110"/>
      <c r="K274" s="130">
        <f>VLOOKUP(C274,'[1]Carrer Batches'!$B$2:$O$1343,11,FALSE)</f>
        <v>923002468639</v>
      </c>
      <c r="L274" s="130">
        <f>VLOOKUP(C274,'[1]Carrer Batches'!$B$2:$O$1343,12,FALSE)</f>
        <v>923490077587</v>
      </c>
      <c r="P274" s="128"/>
      <c r="Q274" s="138"/>
    </row>
    <row r="275" spans="1:17" x14ac:dyDescent="0.25">
      <c r="A275" s="136">
        <v>44567</v>
      </c>
      <c r="B275" s="193" t="s">
        <v>2981</v>
      </c>
      <c r="C275" s="120" t="s">
        <v>1950</v>
      </c>
      <c r="D275" s="120" t="s">
        <v>1951</v>
      </c>
      <c r="E275" s="193" t="s">
        <v>32</v>
      </c>
      <c r="F275" s="120" t="s">
        <v>176</v>
      </c>
      <c r="G275" s="193" t="s">
        <v>7</v>
      </c>
      <c r="H275" s="3" t="s">
        <v>2867</v>
      </c>
      <c r="I275" s="193" t="s">
        <v>2486</v>
      </c>
      <c r="J275" s="110" t="s">
        <v>3213</v>
      </c>
      <c r="K275" s="130">
        <f>VLOOKUP(C275,'[1]Carrer Batches'!$B$2:$O$1343,11,FALSE)</f>
        <v>3212214775</v>
      </c>
      <c r="L275" s="130">
        <f>VLOOKUP(C275,'[1]Carrer Batches'!$B$2:$O$1343,12,FALSE)</f>
        <v>3128758775</v>
      </c>
      <c r="P275" s="128"/>
      <c r="Q275" s="138"/>
    </row>
    <row r="276" spans="1:17" x14ac:dyDescent="0.25">
      <c r="A276" s="136">
        <v>44567</v>
      </c>
      <c r="B276" s="193" t="s">
        <v>2981</v>
      </c>
      <c r="C276" s="120" t="s">
        <v>1954</v>
      </c>
      <c r="D276" s="120" t="s">
        <v>1955</v>
      </c>
      <c r="E276" s="193" t="s">
        <v>32</v>
      </c>
      <c r="F276" s="120" t="s">
        <v>176</v>
      </c>
      <c r="G276" s="193" t="s">
        <v>7</v>
      </c>
      <c r="H276" s="3" t="s">
        <v>2867</v>
      </c>
      <c r="I276" s="193" t="s">
        <v>2486</v>
      </c>
      <c r="J276" s="110" t="s">
        <v>3201</v>
      </c>
      <c r="K276" s="130">
        <f>VLOOKUP(C276,'[1]Carrer Batches'!$B$2:$O$1343,11,FALSE)</f>
        <v>923311352304</v>
      </c>
      <c r="L276" s="130">
        <f>VLOOKUP(C276,'[1]Carrer Batches'!$B$2:$O$1343,12,FALSE)</f>
        <v>923182714459</v>
      </c>
      <c r="P276" s="128"/>
      <c r="Q276" s="138"/>
    </row>
    <row r="277" spans="1:17" x14ac:dyDescent="0.25">
      <c r="A277" s="136">
        <v>44567</v>
      </c>
      <c r="B277" s="193" t="s">
        <v>2981</v>
      </c>
      <c r="C277" s="120" t="s">
        <v>1956</v>
      </c>
      <c r="D277" s="120" t="s">
        <v>1957</v>
      </c>
      <c r="E277" s="193" t="s">
        <v>32</v>
      </c>
      <c r="F277" s="120" t="s">
        <v>176</v>
      </c>
      <c r="G277" s="193" t="s">
        <v>7</v>
      </c>
      <c r="H277" s="3" t="s">
        <v>2867</v>
      </c>
      <c r="I277" s="193" t="s">
        <v>2486</v>
      </c>
      <c r="J277" s="110"/>
      <c r="K277" s="130">
        <f>VLOOKUP(C277,'[1]Carrer Batches'!$B$2:$O$1343,11,FALSE)</f>
        <v>923463654627</v>
      </c>
      <c r="L277" s="130">
        <f>VLOOKUP(C277,'[1]Carrer Batches'!$B$2:$O$1343,12,FALSE)</f>
        <v>0</v>
      </c>
      <c r="P277" s="128"/>
      <c r="Q277" s="138"/>
    </row>
    <row r="278" spans="1:17" x14ac:dyDescent="0.25">
      <c r="A278" s="136">
        <v>44567</v>
      </c>
      <c r="B278" s="193" t="s">
        <v>2981</v>
      </c>
      <c r="C278" s="120" t="s">
        <v>1960</v>
      </c>
      <c r="D278" s="120" t="s">
        <v>1961</v>
      </c>
      <c r="E278" s="193" t="s">
        <v>32</v>
      </c>
      <c r="F278" s="120" t="s">
        <v>176</v>
      </c>
      <c r="G278" s="193" t="s">
        <v>7</v>
      </c>
      <c r="H278" s="3" t="s">
        <v>2867</v>
      </c>
      <c r="I278" s="193" t="s">
        <v>2486</v>
      </c>
      <c r="J278" s="110" t="s">
        <v>3102</v>
      </c>
      <c r="K278" s="130">
        <f>VLOOKUP(C278,'[1]Carrer Batches'!$B$2:$O$1343,11,FALSE)</f>
        <v>923365172661</v>
      </c>
      <c r="L278" s="130" t="str">
        <f>VLOOKUP(C278,'[1]Carrer Batches'!$B$2:$O$1343,12,FALSE)</f>
        <v>-</v>
      </c>
      <c r="P278" s="128"/>
      <c r="Q278" s="138"/>
    </row>
    <row r="279" spans="1:17" x14ac:dyDescent="0.25">
      <c r="A279" s="136">
        <v>44567</v>
      </c>
      <c r="B279" s="193" t="s">
        <v>2981</v>
      </c>
      <c r="C279" s="120" t="s">
        <v>1962</v>
      </c>
      <c r="D279" s="120" t="s">
        <v>1963</v>
      </c>
      <c r="E279" s="193" t="s">
        <v>32</v>
      </c>
      <c r="F279" s="120" t="s">
        <v>176</v>
      </c>
      <c r="G279" s="193" t="s">
        <v>7</v>
      </c>
      <c r="H279" s="3" t="s">
        <v>2867</v>
      </c>
      <c r="I279" s="193" t="s">
        <v>2486</v>
      </c>
      <c r="J279" s="110"/>
      <c r="K279" s="130">
        <f>VLOOKUP(C279,'[1]Carrer Batches'!$B$2:$O$1343,11,FALSE)</f>
        <v>923368916058</v>
      </c>
      <c r="L279" s="130">
        <f>VLOOKUP(C279,'[1]Carrer Batches'!$B$2:$O$1343,12,FALSE)</f>
        <v>0</v>
      </c>
      <c r="P279" s="128"/>
      <c r="Q279" s="138"/>
    </row>
    <row r="280" spans="1:17" x14ac:dyDescent="0.25">
      <c r="A280" s="136">
        <v>44567</v>
      </c>
      <c r="B280" s="193" t="s">
        <v>2981</v>
      </c>
      <c r="C280" s="120" t="s">
        <v>1964</v>
      </c>
      <c r="D280" s="120" t="s">
        <v>1965</v>
      </c>
      <c r="E280" s="193" t="s">
        <v>32</v>
      </c>
      <c r="F280" s="120" t="s">
        <v>176</v>
      </c>
      <c r="G280" s="193" t="s">
        <v>7</v>
      </c>
      <c r="H280" s="3" t="s">
        <v>2867</v>
      </c>
      <c r="I280" s="193" t="s">
        <v>2486</v>
      </c>
      <c r="J280" s="110"/>
      <c r="K280" s="130">
        <f>VLOOKUP(C280,'[1]Carrer Batches'!$B$2:$O$1343,11,FALSE)</f>
        <v>923476800090</v>
      </c>
      <c r="L280" s="130">
        <f>VLOOKUP(C280,'[1]Carrer Batches'!$B$2:$O$1343,12,FALSE)</f>
        <v>923458217542</v>
      </c>
      <c r="P280" s="128"/>
      <c r="Q280" s="138"/>
    </row>
    <row r="281" spans="1:17" x14ac:dyDescent="0.25">
      <c r="A281" s="136">
        <v>44567</v>
      </c>
      <c r="B281" s="193" t="s">
        <v>2981</v>
      </c>
      <c r="C281" s="120" t="s">
        <v>1970</v>
      </c>
      <c r="D281" s="120" t="s">
        <v>1971</v>
      </c>
      <c r="E281" s="193" t="s">
        <v>32</v>
      </c>
      <c r="F281" s="120" t="s">
        <v>176</v>
      </c>
      <c r="G281" s="193" t="s">
        <v>7</v>
      </c>
      <c r="H281" s="3" t="s">
        <v>2867</v>
      </c>
      <c r="I281" s="193" t="s">
        <v>2486</v>
      </c>
      <c r="J281" s="110" t="s">
        <v>3204</v>
      </c>
      <c r="K281" s="130">
        <f>VLOOKUP(C281,'[1]Carrer Batches'!$B$2:$O$1343,11,FALSE)</f>
        <v>923055698258</v>
      </c>
      <c r="L281" s="130" t="str">
        <f>VLOOKUP(C281,'[1]Carrer Batches'!$B$2:$O$1343,12,FALSE)</f>
        <v>-</v>
      </c>
      <c r="P281" s="128"/>
      <c r="Q281" s="138"/>
    </row>
    <row r="282" spans="1:17" x14ac:dyDescent="0.25">
      <c r="A282" s="136">
        <v>44567</v>
      </c>
      <c r="B282" s="193" t="s">
        <v>2981</v>
      </c>
      <c r="C282" s="120" t="s">
        <v>1976</v>
      </c>
      <c r="D282" s="120" t="s">
        <v>1051</v>
      </c>
      <c r="E282" s="193" t="s">
        <v>32</v>
      </c>
      <c r="F282" s="120" t="s">
        <v>176</v>
      </c>
      <c r="G282" s="193" t="s">
        <v>7</v>
      </c>
      <c r="H282" s="3" t="s">
        <v>2867</v>
      </c>
      <c r="I282" s="193" t="s">
        <v>2486</v>
      </c>
      <c r="J282" s="110"/>
      <c r="K282" s="130">
        <f>VLOOKUP(C282,'[1]Carrer Batches'!$B$2:$O$1343,11,FALSE)</f>
        <v>923409186692</v>
      </c>
      <c r="L282" s="130">
        <f>VLOOKUP(C282,'[1]Carrer Batches'!$B$2:$O$1343,12,FALSE)</f>
        <v>923491815865</v>
      </c>
      <c r="P282" s="128"/>
      <c r="Q282" s="138"/>
    </row>
    <row r="283" spans="1:17" x14ac:dyDescent="0.25">
      <c r="A283" s="136">
        <v>44567</v>
      </c>
      <c r="B283" s="193" t="s">
        <v>2981</v>
      </c>
      <c r="C283" s="120" t="s">
        <v>1841</v>
      </c>
      <c r="D283" s="120" t="s">
        <v>1842</v>
      </c>
      <c r="E283" s="193" t="s">
        <v>33</v>
      </c>
      <c r="F283" s="120" t="s">
        <v>2398</v>
      </c>
      <c r="G283" s="193" t="s">
        <v>7</v>
      </c>
      <c r="H283" s="3" t="s">
        <v>2867</v>
      </c>
      <c r="I283" s="193" t="s">
        <v>118</v>
      </c>
      <c r="J283" s="110" t="s">
        <v>3204</v>
      </c>
      <c r="K283" s="130">
        <f>VLOOKUP(C283,'[1]Carrer Batches'!$B$2:$O$1343,11,FALSE)</f>
        <v>923490225440</v>
      </c>
      <c r="L283" s="130">
        <f>VLOOKUP(C283,'[1]Carrer Batches'!$B$2:$O$1343,12,FALSE)</f>
        <v>0</v>
      </c>
      <c r="P283" s="128"/>
      <c r="Q283" s="138"/>
    </row>
    <row r="284" spans="1:17" x14ac:dyDescent="0.25">
      <c r="A284" s="136">
        <v>44567</v>
      </c>
      <c r="B284" s="193" t="s">
        <v>2981</v>
      </c>
      <c r="C284" s="120" t="s">
        <v>439</v>
      </c>
      <c r="D284" s="120" t="s">
        <v>1253</v>
      </c>
      <c r="E284" s="193" t="s">
        <v>33</v>
      </c>
      <c r="F284" s="120" t="s">
        <v>2402</v>
      </c>
      <c r="G284" s="193" t="s">
        <v>7</v>
      </c>
      <c r="H284" s="3" t="s">
        <v>2867</v>
      </c>
      <c r="I284" s="193" t="s">
        <v>2478</v>
      </c>
      <c r="J284" s="110" t="s">
        <v>2937</v>
      </c>
      <c r="K284" s="130">
        <f>VLOOKUP(C284,'[1]Carrer Batches'!$B$2:$O$1343,11,FALSE)</f>
        <v>923424085625</v>
      </c>
      <c r="L284" s="130">
        <f>VLOOKUP(C284,'[1]Carrer Batches'!$B$2:$O$1343,12,FALSE)</f>
        <v>923472991880</v>
      </c>
      <c r="P284" s="128"/>
      <c r="Q284" s="138"/>
    </row>
    <row r="285" spans="1:17" x14ac:dyDescent="0.25">
      <c r="A285" s="136">
        <v>44567</v>
      </c>
      <c r="B285" s="193" t="s">
        <v>2981</v>
      </c>
      <c r="C285" s="120" t="s">
        <v>1912</v>
      </c>
      <c r="D285" s="120" t="s">
        <v>1913</v>
      </c>
      <c r="E285" s="193" t="s">
        <v>33</v>
      </c>
      <c r="F285" s="120" t="s">
        <v>2402</v>
      </c>
      <c r="G285" s="193" t="s">
        <v>7</v>
      </c>
      <c r="H285" s="3" t="s">
        <v>2867</v>
      </c>
      <c r="I285" s="193" t="s">
        <v>2478</v>
      </c>
      <c r="J285" s="110"/>
      <c r="K285" s="130">
        <f>VLOOKUP(C285,'[1]Carrer Batches'!$B$2:$O$1343,11,FALSE)</f>
        <v>923131082151</v>
      </c>
      <c r="L285" s="130">
        <f>VLOOKUP(C285,'[1]Carrer Batches'!$B$2:$O$1343,12,FALSE)</f>
        <v>923131082151</v>
      </c>
      <c r="M285" s="192" t="s">
        <v>3207</v>
      </c>
      <c r="P285" s="128"/>
      <c r="Q285" s="138"/>
    </row>
    <row r="286" spans="1:17" x14ac:dyDescent="0.25">
      <c r="A286" s="136">
        <v>44567</v>
      </c>
      <c r="B286" s="193" t="s">
        <v>2981</v>
      </c>
      <c r="C286" s="120" t="s">
        <v>1920</v>
      </c>
      <c r="D286" s="120" t="s">
        <v>1921</v>
      </c>
      <c r="E286" s="193" t="s">
        <v>33</v>
      </c>
      <c r="F286" s="120" t="s">
        <v>2402</v>
      </c>
      <c r="G286" s="193" t="s">
        <v>7</v>
      </c>
      <c r="H286" s="3" t="s">
        <v>2867</v>
      </c>
      <c r="I286" s="193" t="s">
        <v>2478</v>
      </c>
      <c r="J286" s="110" t="s">
        <v>3102</v>
      </c>
      <c r="K286" s="130">
        <f>VLOOKUP(C286,'[1]Carrer Batches'!$B$2:$O$1343,11,FALSE)</f>
        <v>923018283204</v>
      </c>
      <c r="L286" s="130">
        <f>VLOOKUP(C286,'[1]Carrer Batches'!$B$2:$O$1343,12,FALSE)</f>
        <v>923228283204</v>
      </c>
      <c r="P286" s="128"/>
      <c r="Q286" s="138"/>
    </row>
    <row r="287" spans="1:17" x14ac:dyDescent="0.25">
      <c r="A287" s="136">
        <v>44567</v>
      </c>
      <c r="B287" s="193" t="s">
        <v>2981</v>
      </c>
      <c r="C287" s="120" t="s">
        <v>1922</v>
      </c>
      <c r="D287" s="120" t="s">
        <v>1923</v>
      </c>
      <c r="E287" s="193" t="s">
        <v>33</v>
      </c>
      <c r="F287" s="120" t="s">
        <v>2402</v>
      </c>
      <c r="G287" s="193" t="s">
        <v>7</v>
      </c>
      <c r="H287" s="3" t="s">
        <v>2867</v>
      </c>
      <c r="I287" s="193" t="s">
        <v>2478</v>
      </c>
      <c r="J287" s="110"/>
      <c r="K287" s="130">
        <f>VLOOKUP(C287,'[1]Carrer Batches'!$B$2:$O$1343,11,FALSE)</f>
        <v>923498493460</v>
      </c>
      <c r="L287" s="130">
        <f>VLOOKUP(C287,'[1]Carrer Batches'!$B$2:$O$1343,12,FALSE)</f>
        <v>923333128012</v>
      </c>
      <c r="P287" s="128"/>
      <c r="Q287" s="138"/>
    </row>
    <row r="288" spans="1:17" x14ac:dyDescent="0.25">
      <c r="A288" s="136">
        <v>44567</v>
      </c>
      <c r="B288" s="193" t="s">
        <v>2981</v>
      </c>
      <c r="C288" s="120" t="s">
        <v>1864</v>
      </c>
      <c r="D288" s="120" t="s">
        <v>1865</v>
      </c>
      <c r="E288" s="193"/>
      <c r="F288" s="120" t="s">
        <v>2399</v>
      </c>
      <c r="G288" s="193" t="s">
        <v>7</v>
      </c>
      <c r="H288" s="3" t="s">
        <v>2867</v>
      </c>
      <c r="I288" s="193" t="s">
        <v>2479</v>
      </c>
      <c r="J288" s="110" t="s">
        <v>3195</v>
      </c>
      <c r="K288" s="130">
        <f>VLOOKUP(C288,'[1]Carrer Batches'!$B$2:$O$1343,11,FALSE)</f>
        <v>923493126115</v>
      </c>
      <c r="L288" s="130">
        <f>VLOOKUP(C288,'[1]Carrer Batches'!$B$2:$O$1343,12,FALSE)</f>
        <v>923122106683</v>
      </c>
      <c r="P288" s="128"/>
      <c r="Q288" s="138"/>
    </row>
    <row r="289" spans="1:17" x14ac:dyDescent="0.25">
      <c r="A289" s="136">
        <v>44567</v>
      </c>
      <c r="B289" s="193" t="s">
        <v>2981</v>
      </c>
      <c r="C289" s="120" t="s">
        <v>1882</v>
      </c>
      <c r="D289" s="120" t="s">
        <v>1883</v>
      </c>
      <c r="E289" s="193"/>
      <c r="F289" s="120" t="s">
        <v>2399</v>
      </c>
      <c r="G289" s="193" t="s">
        <v>7</v>
      </c>
      <c r="H289" s="3" t="s">
        <v>2867</v>
      </c>
      <c r="I289" s="193" t="s">
        <v>2479</v>
      </c>
      <c r="J289" s="110"/>
      <c r="K289" s="130">
        <f>VLOOKUP(C289,'[1]Carrer Batches'!$B$2:$O$1343,11,FALSE)</f>
        <v>923411644682</v>
      </c>
      <c r="L289" s="130">
        <f>VLOOKUP(C289,'[1]Carrer Batches'!$B$2:$O$1343,12,FALSE)</f>
        <v>0</v>
      </c>
      <c r="P289" s="128"/>
      <c r="Q289" s="138"/>
    </row>
    <row r="290" spans="1:17" x14ac:dyDescent="0.25">
      <c r="A290" s="136">
        <v>44567</v>
      </c>
      <c r="B290" s="193" t="s">
        <v>2981</v>
      </c>
      <c r="C290" s="120" t="s">
        <v>1884</v>
      </c>
      <c r="D290" s="120" t="s">
        <v>1885</v>
      </c>
      <c r="E290" s="193"/>
      <c r="F290" s="120" t="s">
        <v>2399</v>
      </c>
      <c r="G290" s="193" t="s">
        <v>7</v>
      </c>
      <c r="H290" s="3" t="s">
        <v>2867</v>
      </c>
      <c r="I290" s="193" t="s">
        <v>2479</v>
      </c>
      <c r="J290" s="110"/>
      <c r="K290" s="130">
        <f>VLOOKUP(C290,'[1]Carrer Batches'!$B$2:$O$1343,11,FALSE)</f>
        <v>923212022180</v>
      </c>
      <c r="L290" s="130">
        <f>VLOOKUP(C290,'[1]Carrer Batches'!$B$2:$O$1343,12,FALSE)</f>
        <v>923362022870</v>
      </c>
      <c r="M290" s="118" t="s">
        <v>3236</v>
      </c>
      <c r="P290" s="128"/>
      <c r="Q290" s="138"/>
    </row>
    <row r="291" spans="1:17" x14ac:dyDescent="0.25">
      <c r="A291" s="136">
        <v>44569</v>
      </c>
      <c r="B291" s="210" t="s">
        <v>2981</v>
      </c>
      <c r="C291" s="211" t="s">
        <v>917</v>
      </c>
      <c r="D291" s="211" t="s">
        <v>2746</v>
      </c>
      <c r="E291" s="210" t="s">
        <v>31</v>
      </c>
      <c r="F291" s="211" t="s">
        <v>2558</v>
      </c>
      <c r="G291" s="210" t="s">
        <v>7</v>
      </c>
      <c r="H291" s="3" t="s">
        <v>2867</v>
      </c>
      <c r="I291" s="210" t="s">
        <v>2483</v>
      </c>
      <c r="J291" s="110"/>
      <c r="K291" s="130" t="e">
        <f>VLOOKUP(C291,'[1]Carrer Batches'!$B$2:$O$1343,11,FALSE)</f>
        <v>#N/A</v>
      </c>
      <c r="L291" s="130" t="e">
        <f>VLOOKUP(C291,'[1]Carrer Batches'!$B$2:$O$1343,12,FALSE)</f>
        <v>#N/A</v>
      </c>
      <c r="P291" s="128"/>
    </row>
    <row r="292" spans="1:17" x14ac:dyDescent="0.25">
      <c r="A292" s="136">
        <v>44569</v>
      </c>
      <c r="B292" s="210" t="s">
        <v>2981</v>
      </c>
      <c r="C292" s="211" t="s">
        <v>2546</v>
      </c>
      <c r="D292" s="211" t="s">
        <v>2547</v>
      </c>
      <c r="E292" s="210" t="s">
        <v>31</v>
      </c>
      <c r="F292" s="211" t="s">
        <v>2558</v>
      </c>
      <c r="G292" s="210" t="s">
        <v>7</v>
      </c>
      <c r="H292" s="3" t="s">
        <v>2867</v>
      </c>
      <c r="I292" s="210" t="s">
        <v>2483</v>
      </c>
      <c r="J292" s="110"/>
      <c r="K292" s="130" t="e">
        <f>VLOOKUP(C292,'[1]Carrer Batches'!$B$2:$O$1343,11,FALSE)</f>
        <v>#N/A</v>
      </c>
      <c r="L292" s="130" t="e">
        <f>VLOOKUP(C292,'[1]Carrer Batches'!$B$2:$O$1343,12,FALSE)</f>
        <v>#N/A</v>
      </c>
      <c r="P292" s="128"/>
    </row>
    <row r="293" spans="1:17" x14ac:dyDescent="0.25">
      <c r="A293" s="136">
        <v>44569</v>
      </c>
      <c r="B293" s="210" t="s">
        <v>2981</v>
      </c>
      <c r="C293" s="211" t="s">
        <v>2548</v>
      </c>
      <c r="D293" s="211" t="s">
        <v>2549</v>
      </c>
      <c r="E293" s="210" t="s">
        <v>31</v>
      </c>
      <c r="F293" s="211" t="s">
        <v>2558</v>
      </c>
      <c r="G293" s="210" t="s">
        <v>7</v>
      </c>
      <c r="H293" s="3" t="s">
        <v>2867</v>
      </c>
      <c r="I293" s="210" t="s">
        <v>2483</v>
      </c>
      <c r="J293" s="110"/>
      <c r="K293" s="130" t="e">
        <f>VLOOKUP(C293,'[1]Carrer Batches'!$B$2:$O$1343,11,FALSE)</f>
        <v>#N/A</v>
      </c>
      <c r="L293" s="130" t="e">
        <f>VLOOKUP(C293,'[1]Carrer Batches'!$B$2:$O$1343,12,FALSE)</f>
        <v>#N/A</v>
      </c>
      <c r="P293" s="128"/>
    </row>
    <row r="294" spans="1:17" x14ac:dyDescent="0.25">
      <c r="A294" s="136">
        <v>44569</v>
      </c>
      <c r="B294" s="210" t="s">
        <v>2981</v>
      </c>
      <c r="C294" s="211" t="s">
        <v>2557</v>
      </c>
      <c r="D294" s="211" t="s">
        <v>1736</v>
      </c>
      <c r="E294" s="210" t="s">
        <v>31</v>
      </c>
      <c r="F294" s="211" t="s">
        <v>2558</v>
      </c>
      <c r="G294" s="210" t="s">
        <v>7</v>
      </c>
      <c r="H294" s="3" t="s">
        <v>2867</v>
      </c>
      <c r="I294" s="210" t="s">
        <v>2483</v>
      </c>
      <c r="J294" s="110"/>
      <c r="K294" s="130" t="e">
        <f>VLOOKUP(C294,'[1]Carrer Batches'!$B$2:$O$1343,11,FALSE)</f>
        <v>#N/A</v>
      </c>
      <c r="L294" s="130" t="e">
        <f>VLOOKUP(C294,'[1]Carrer Batches'!$B$2:$O$1343,12,FALSE)</f>
        <v>#N/A</v>
      </c>
      <c r="P294" s="128"/>
    </row>
    <row r="295" spans="1:17" x14ac:dyDescent="0.25">
      <c r="A295" s="136">
        <v>44569</v>
      </c>
      <c r="B295" s="210" t="s">
        <v>2981</v>
      </c>
      <c r="C295" s="211" t="s">
        <v>2321</v>
      </c>
      <c r="D295" s="211" t="s">
        <v>2322</v>
      </c>
      <c r="E295" s="210" t="s">
        <v>31</v>
      </c>
      <c r="F295" s="211" t="s">
        <v>2415</v>
      </c>
      <c r="G295" s="210" t="s">
        <v>7</v>
      </c>
      <c r="H295" s="3" t="s">
        <v>2867</v>
      </c>
      <c r="I295" s="210" t="s">
        <v>2482</v>
      </c>
      <c r="J295" s="110" t="s">
        <v>3204</v>
      </c>
      <c r="K295" s="130">
        <f>VLOOKUP(C295,'[1]Carrer Batches'!$B$2:$O$1343,11,FALSE)</f>
        <v>923180114441</v>
      </c>
      <c r="L295" s="130" t="str">
        <f>VLOOKUP(C295,'[1]Carrer Batches'!$B$2:$O$1343,12,FALSE)</f>
        <v>-</v>
      </c>
      <c r="P295" s="128"/>
    </row>
    <row r="296" spans="1:17" x14ac:dyDescent="0.25">
      <c r="A296" s="136">
        <v>44569</v>
      </c>
      <c r="B296" s="210" t="s">
        <v>2981</v>
      </c>
      <c r="C296" s="211" t="s">
        <v>2270</v>
      </c>
      <c r="D296" s="211" t="s">
        <v>2271</v>
      </c>
      <c r="E296" s="210" t="s">
        <v>31</v>
      </c>
      <c r="F296" s="211" t="s">
        <v>2413</v>
      </c>
      <c r="G296" s="210" t="s">
        <v>7</v>
      </c>
      <c r="H296" s="3" t="s">
        <v>2867</v>
      </c>
      <c r="I296" s="210" t="s">
        <v>113</v>
      </c>
      <c r="J296" s="110" t="s">
        <v>3213</v>
      </c>
      <c r="K296" s="130">
        <f>VLOOKUP(C296,'[1]Carrer Batches'!$B$2:$O$1343,11,FALSE)</f>
        <v>923029704407</v>
      </c>
      <c r="L296" s="130" t="str">
        <f>VLOOKUP(C296,'[1]Carrer Batches'!$B$2:$O$1343,12,FALSE)</f>
        <v>-</v>
      </c>
      <c r="P296" s="128"/>
    </row>
    <row r="297" spans="1:17" x14ac:dyDescent="0.25">
      <c r="A297" s="136">
        <v>44569</v>
      </c>
      <c r="B297" s="193" t="s">
        <v>2981</v>
      </c>
      <c r="C297" s="120" t="s">
        <v>2249</v>
      </c>
      <c r="D297" s="120" t="s">
        <v>2250</v>
      </c>
      <c r="E297" s="193" t="s">
        <v>31</v>
      </c>
      <c r="F297" s="120" t="s">
        <v>2412</v>
      </c>
      <c r="G297" s="193" t="s">
        <v>7</v>
      </c>
      <c r="H297" s="3" t="s">
        <v>2867</v>
      </c>
      <c r="I297" s="193" t="s">
        <v>2960</v>
      </c>
      <c r="J297" s="110" t="s">
        <v>3101</v>
      </c>
      <c r="K297" s="130">
        <f>VLOOKUP(C297,'[1]Carrer Batches'!$B$2:$O$1343,11,FALSE)</f>
        <v>923313070543</v>
      </c>
      <c r="L297" s="130">
        <f>VLOOKUP(C297,'[1]Carrer Batches'!$B$2:$O$1343,12,FALSE)</f>
        <v>923473598650</v>
      </c>
      <c r="P297" s="128"/>
    </row>
    <row r="298" spans="1:17" x14ac:dyDescent="0.25">
      <c r="A298" s="136">
        <v>44569</v>
      </c>
      <c r="B298" s="193" t="s">
        <v>2981</v>
      </c>
      <c r="C298" s="120" t="s">
        <v>2204</v>
      </c>
      <c r="D298" s="120" t="s">
        <v>2205</v>
      </c>
      <c r="E298" s="193" t="s">
        <v>31</v>
      </c>
      <c r="F298" s="120" t="s">
        <v>2411</v>
      </c>
      <c r="G298" s="193" t="s">
        <v>7</v>
      </c>
      <c r="H298" s="3" t="s">
        <v>2867</v>
      </c>
      <c r="I298" s="193" t="s">
        <v>2497</v>
      </c>
      <c r="J298" s="110" t="s">
        <v>3211</v>
      </c>
      <c r="K298" s="130">
        <f>VLOOKUP(C298,'[1]Carrer Batches'!$B$2:$O$1343,11,FALSE)</f>
        <v>923102172046</v>
      </c>
      <c r="L298" s="130">
        <f>VLOOKUP(C298,'[1]Carrer Batches'!$B$2:$O$1343,12,FALSE)</f>
        <v>923043061754</v>
      </c>
      <c r="P298" s="128"/>
    </row>
    <row r="299" spans="1:17" x14ac:dyDescent="0.25">
      <c r="A299" s="136">
        <v>44569</v>
      </c>
      <c r="B299" s="193" t="s">
        <v>2981</v>
      </c>
      <c r="C299" s="120" t="s">
        <v>2208</v>
      </c>
      <c r="D299" s="120" t="s">
        <v>2209</v>
      </c>
      <c r="E299" s="193" t="s">
        <v>31</v>
      </c>
      <c r="F299" s="120" t="s">
        <v>2411</v>
      </c>
      <c r="G299" s="193" t="s">
        <v>7</v>
      </c>
      <c r="H299" s="3" t="s">
        <v>2867</v>
      </c>
      <c r="I299" s="193" t="s">
        <v>2497</v>
      </c>
      <c r="J299" s="110" t="s">
        <v>3158</v>
      </c>
      <c r="K299" s="130">
        <f>VLOOKUP(C299,'[1]Carrer Batches'!$B$2:$O$1343,11,FALSE)</f>
        <v>923342703600</v>
      </c>
      <c r="L299" s="130">
        <f>VLOOKUP(C299,'[1]Carrer Batches'!$B$2:$O$1343,12,FALSE)</f>
        <v>923002703600</v>
      </c>
      <c r="P299" s="128"/>
    </row>
    <row r="300" spans="1:17" x14ac:dyDescent="0.25">
      <c r="A300" s="136">
        <v>44569</v>
      </c>
      <c r="B300" s="193" t="s">
        <v>2981</v>
      </c>
      <c r="C300" s="120" t="s">
        <v>2210</v>
      </c>
      <c r="D300" s="120" t="s">
        <v>2211</v>
      </c>
      <c r="E300" s="193" t="s">
        <v>31</v>
      </c>
      <c r="F300" s="120" t="s">
        <v>2411</v>
      </c>
      <c r="G300" s="193" t="s">
        <v>7</v>
      </c>
      <c r="H300" s="3" t="s">
        <v>2867</v>
      </c>
      <c r="I300" s="193" t="s">
        <v>2497</v>
      </c>
      <c r="J300" s="110" t="s">
        <v>3159</v>
      </c>
      <c r="K300" s="130">
        <f>VLOOKUP(C300,'[1]Carrer Batches'!$B$2:$O$1343,11,FALSE)</f>
        <v>923322511555</v>
      </c>
      <c r="L300" s="130" t="str">
        <f>VLOOKUP(C300,'[1]Carrer Batches'!$B$2:$O$1343,12,FALSE)</f>
        <v>-</v>
      </c>
      <c r="P300" s="128"/>
    </row>
    <row r="301" spans="1:17" x14ac:dyDescent="0.25">
      <c r="A301" s="136">
        <v>44569</v>
      </c>
      <c r="B301" s="193" t="s">
        <v>2981</v>
      </c>
      <c r="C301" s="120" t="s">
        <v>2214</v>
      </c>
      <c r="D301" s="120" t="s">
        <v>2215</v>
      </c>
      <c r="E301" s="193" t="s">
        <v>31</v>
      </c>
      <c r="F301" s="120" t="s">
        <v>2411</v>
      </c>
      <c r="G301" s="193" t="s">
        <v>7</v>
      </c>
      <c r="H301" s="3" t="s">
        <v>2867</v>
      </c>
      <c r="I301" s="193" t="s">
        <v>2497</v>
      </c>
      <c r="J301" s="110" t="s">
        <v>3160</v>
      </c>
      <c r="K301" s="130">
        <f>VLOOKUP(C301,'[1]Carrer Batches'!$B$2:$O$1343,11,FALSE)</f>
        <v>923106119000</v>
      </c>
      <c r="L301" s="130">
        <f>VLOOKUP(C301,'[1]Carrer Batches'!$B$2:$O$1343,12,FALSE)</f>
        <v>923162310097</v>
      </c>
      <c r="P301" s="128"/>
    </row>
    <row r="302" spans="1:17" x14ac:dyDescent="0.25">
      <c r="A302" s="136">
        <v>44569</v>
      </c>
      <c r="B302" s="193" t="s">
        <v>2981</v>
      </c>
      <c r="C302" s="120" t="s">
        <v>2083</v>
      </c>
      <c r="D302" s="120" t="s">
        <v>2084</v>
      </c>
      <c r="E302" s="193" t="s">
        <v>30</v>
      </c>
      <c r="F302" s="120" t="s">
        <v>2407</v>
      </c>
      <c r="G302" s="193" t="s">
        <v>7</v>
      </c>
      <c r="H302" s="3" t="s">
        <v>2867</v>
      </c>
      <c r="I302" s="193" t="s">
        <v>2480</v>
      </c>
      <c r="J302" s="110"/>
      <c r="K302" s="130">
        <f>VLOOKUP(C302,'[1]Carrer Batches'!$B$2:$O$1343,11,FALSE)</f>
        <v>923153193362</v>
      </c>
      <c r="L302" s="130">
        <f>VLOOKUP(C302,'[1]Carrer Batches'!$B$2:$O$1343,12,FALSE)</f>
        <v>923452066033</v>
      </c>
      <c r="P302" s="128"/>
    </row>
    <row r="303" spans="1:17" x14ac:dyDescent="0.25">
      <c r="A303" s="136">
        <v>44569</v>
      </c>
      <c r="B303" s="193" t="s">
        <v>2981</v>
      </c>
      <c r="C303" s="120" t="s">
        <v>2089</v>
      </c>
      <c r="D303" s="120" t="s">
        <v>2090</v>
      </c>
      <c r="E303" s="193" t="s">
        <v>30</v>
      </c>
      <c r="F303" s="120" t="s">
        <v>2407</v>
      </c>
      <c r="G303" s="193" t="s">
        <v>7</v>
      </c>
      <c r="H303" s="3" t="s">
        <v>2867</v>
      </c>
      <c r="I303" s="193" t="s">
        <v>2480</v>
      </c>
      <c r="J303" s="110"/>
      <c r="K303" s="130">
        <f>VLOOKUP(C303,'[1]Carrer Batches'!$B$2:$O$1343,11,FALSE)</f>
        <v>923488529523</v>
      </c>
      <c r="L303" s="130">
        <f>VLOOKUP(C303,'[1]Carrer Batches'!$B$2:$O$1343,12,FALSE)</f>
        <v>0</v>
      </c>
      <c r="P303" s="128"/>
    </row>
    <row r="304" spans="1:17" x14ac:dyDescent="0.25">
      <c r="A304" s="136">
        <v>44569</v>
      </c>
      <c r="B304" s="193" t="s">
        <v>2981</v>
      </c>
      <c r="C304" s="120" t="s">
        <v>2091</v>
      </c>
      <c r="D304" s="120" t="s">
        <v>2092</v>
      </c>
      <c r="E304" s="193" t="s">
        <v>30</v>
      </c>
      <c r="F304" s="120" t="s">
        <v>2407</v>
      </c>
      <c r="G304" s="193" t="s">
        <v>7</v>
      </c>
      <c r="H304" s="3" t="s">
        <v>2867</v>
      </c>
      <c r="I304" s="193" t="s">
        <v>2480</v>
      </c>
      <c r="J304" s="110"/>
      <c r="K304" s="130">
        <f>VLOOKUP(C304,'[1]Carrer Batches'!$B$2:$O$1343,11,FALSE)</f>
        <v>923101154609</v>
      </c>
      <c r="L304" s="130">
        <f>VLOOKUP(C304,'[1]Carrer Batches'!$B$2:$O$1343,12,FALSE)</f>
        <v>0</v>
      </c>
      <c r="P304" s="128"/>
    </row>
    <row r="305" spans="1:16" x14ac:dyDescent="0.25">
      <c r="A305" s="136">
        <v>44569</v>
      </c>
      <c r="B305" s="193" t="s">
        <v>2981</v>
      </c>
      <c r="C305" s="120" t="s">
        <v>2095</v>
      </c>
      <c r="D305" s="120" t="s">
        <v>2096</v>
      </c>
      <c r="E305" s="193" t="s">
        <v>30</v>
      </c>
      <c r="F305" s="120" t="s">
        <v>2407</v>
      </c>
      <c r="G305" s="193" t="s">
        <v>7</v>
      </c>
      <c r="H305" s="3" t="s">
        <v>2867</v>
      </c>
      <c r="I305" s="193" t="s">
        <v>2480</v>
      </c>
      <c r="J305" s="110"/>
      <c r="K305" s="130">
        <f>VLOOKUP(C305,'[1]Carrer Batches'!$B$2:$O$1343,11,FALSE)</f>
        <v>923010927425</v>
      </c>
      <c r="L305" s="130">
        <f>VLOOKUP(C305,'[1]Carrer Batches'!$B$2:$O$1343,12,FALSE)</f>
        <v>0</v>
      </c>
      <c r="P305" s="128"/>
    </row>
    <row r="306" spans="1:16" x14ac:dyDescent="0.25">
      <c r="A306" s="136">
        <v>44569</v>
      </c>
      <c r="B306" s="193" t="s">
        <v>2981</v>
      </c>
      <c r="C306" s="120" t="s">
        <v>2101</v>
      </c>
      <c r="D306" s="120" t="s">
        <v>2102</v>
      </c>
      <c r="E306" s="193" t="s">
        <v>30</v>
      </c>
      <c r="F306" s="120" t="s">
        <v>2407</v>
      </c>
      <c r="G306" s="193" t="s">
        <v>7</v>
      </c>
      <c r="H306" s="3" t="s">
        <v>2867</v>
      </c>
      <c r="I306" s="193" t="s">
        <v>2480</v>
      </c>
      <c r="J306" s="110" t="s">
        <v>3242</v>
      </c>
      <c r="K306" s="130">
        <f>VLOOKUP(C306,'[1]Carrer Batches'!$B$2:$O$1343,11,FALSE)</f>
        <v>923170228330</v>
      </c>
      <c r="L306" s="130">
        <f>VLOOKUP(C306,'[1]Carrer Batches'!$B$2:$O$1343,12,FALSE)</f>
        <v>923201201828</v>
      </c>
      <c r="P306" s="128"/>
    </row>
    <row r="307" spans="1:16" x14ac:dyDescent="0.25">
      <c r="A307" s="136">
        <v>44569</v>
      </c>
      <c r="B307" s="193" t="s">
        <v>2981</v>
      </c>
      <c r="C307" s="120" t="s">
        <v>2103</v>
      </c>
      <c r="D307" s="120" t="s">
        <v>2104</v>
      </c>
      <c r="E307" s="193" t="s">
        <v>30</v>
      </c>
      <c r="F307" s="120" t="s">
        <v>2407</v>
      </c>
      <c r="G307" s="193" t="s">
        <v>7</v>
      </c>
      <c r="H307" s="3" t="s">
        <v>2867</v>
      </c>
      <c r="I307" s="193" t="s">
        <v>2480</v>
      </c>
      <c r="J307" s="110"/>
      <c r="K307" s="130">
        <f>VLOOKUP(C307,'[1]Carrer Batches'!$B$2:$O$1343,11,FALSE)</f>
        <v>923154254762</v>
      </c>
      <c r="L307" s="130">
        <f>VLOOKUP(C307,'[1]Carrer Batches'!$B$2:$O$1343,12,FALSE)</f>
        <v>923143936892</v>
      </c>
      <c r="P307" s="128"/>
    </row>
    <row r="308" spans="1:16" x14ac:dyDescent="0.25">
      <c r="A308" s="136">
        <v>44569</v>
      </c>
      <c r="B308" s="193" t="s">
        <v>2981</v>
      </c>
      <c r="C308" s="120" t="s">
        <v>2105</v>
      </c>
      <c r="D308" s="120" t="s">
        <v>2106</v>
      </c>
      <c r="E308" s="193" t="s">
        <v>30</v>
      </c>
      <c r="F308" s="120" t="s">
        <v>2407</v>
      </c>
      <c r="G308" s="193" t="s">
        <v>7</v>
      </c>
      <c r="H308" s="3" t="s">
        <v>2867</v>
      </c>
      <c r="I308" s="193" t="s">
        <v>2480</v>
      </c>
      <c r="J308" s="110"/>
      <c r="K308" s="130">
        <f>VLOOKUP(C308,'[1]Carrer Batches'!$B$2:$O$1343,11,FALSE)</f>
        <v>923161285998</v>
      </c>
      <c r="L308" s="130">
        <f>VLOOKUP(C308,'[1]Carrer Batches'!$B$2:$O$1343,12,FALSE)</f>
        <v>923082289401</v>
      </c>
      <c r="P308" s="128"/>
    </row>
    <row r="309" spans="1:16" x14ac:dyDescent="0.25">
      <c r="A309" s="136">
        <v>44569</v>
      </c>
      <c r="B309" s="193" t="s">
        <v>2981</v>
      </c>
      <c r="C309" s="120" t="s">
        <v>2107</v>
      </c>
      <c r="D309" s="120" t="s">
        <v>2108</v>
      </c>
      <c r="E309" s="193" t="s">
        <v>30</v>
      </c>
      <c r="F309" s="120" t="s">
        <v>2407</v>
      </c>
      <c r="G309" s="193" t="s">
        <v>7</v>
      </c>
      <c r="H309" s="3" t="s">
        <v>2867</v>
      </c>
      <c r="I309" s="193" t="s">
        <v>2480</v>
      </c>
      <c r="J309" s="110" t="s">
        <v>2937</v>
      </c>
      <c r="K309" s="130">
        <f>VLOOKUP(C309,'[1]Carrer Batches'!$B$2:$O$1343,11,FALSE)</f>
        <v>923131262925</v>
      </c>
      <c r="L309" s="130">
        <f>VLOOKUP(C309,'[1]Carrer Batches'!$B$2:$O$1343,12,FALSE)</f>
        <v>0</v>
      </c>
      <c r="P309" s="128"/>
    </row>
    <row r="310" spans="1:16" x14ac:dyDescent="0.25">
      <c r="A310" s="136">
        <v>44569</v>
      </c>
      <c r="B310" s="193" t="s">
        <v>2981</v>
      </c>
      <c r="C310" s="120" t="s">
        <v>2109</v>
      </c>
      <c r="D310" s="120" t="s">
        <v>2110</v>
      </c>
      <c r="E310" s="193" t="s">
        <v>30</v>
      </c>
      <c r="F310" s="120" t="s">
        <v>2407</v>
      </c>
      <c r="G310" s="193" t="s">
        <v>7</v>
      </c>
      <c r="H310" s="3" t="s">
        <v>2867</v>
      </c>
      <c r="I310" s="193" t="s">
        <v>2480</v>
      </c>
      <c r="J310" s="110" t="s">
        <v>3204</v>
      </c>
      <c r="K310" s="130">
        <f>VLOOKUP(C310,'[1]Carrer Batches'!$B$2:$O$1343,11,FALSE)</f>
        <v>923337752109</v>
      </c>
      <c r="L310" s="130">
        <f>VLOOKUP(C310,'[1]Carrer Batches'!$B$2:$O$1343,12,FALSE)</f>
        <v>0</v>
      </c>
      <c r="P310" s="128"/>
    </row>
    <row r="311" spans="1:16" x14ac:dyDescent="0.25">
      <c r="A311" s="136">
        <v>44569</v>
      </c>
      <c r="B311" s="193" t="s">
        <v>2981</v>
      </c>
      <c r="C311" s="120" t="s">
        <v>2111</v>
      </c>
      <c r="D311" s="120" t="s">
        <v>2112</v>
      </c>
      <c r="E311" s="193" t="s">
        <v>30</v>
      </c>
      <c r="F311" s="120" t="s">
        <v>2407</v>
      </c>
      <c r="G311" s="193" t="s">
        <v>7</v>
      </c>
      <c r="H311" s="3" t="s">
        <v>2867</v>
      </c>
      <c r="I311" s="193" t="s">
        <v>2480</v>
      </c>
      <c r="J311" s="110"/>
      <c r="K311" s="130">
        <f>VLOOKUP(C311,'[1]Carrer Batches'!$B$2:$O$1343,11,FALSE)</f>
        <v>923131080221</v>
      </c>
      <c r="L311" s="130">
        <f>VLOOKUP(C311,'[1]Carrer Batches'!$B$2:$O$1343,12,FALSE)</f>
        <v>923458248279</v>
      </c>
      <c r="P311" s="128"/>
    </row>
    <row r="312" spans="1:16" x14ac:dyDescent="0.25">
      <c r="A312" s="136">
        <v>44569</v>
      </c>
      <c r="B312" s="193" t="s">
        <v>2981</v>
      </c>
      <c r="C312" s="120" t="s">
        <v>2113</v>
      </c>
      <c r="D312" s="120" t="s">
        <v>2114</v>
      </c>
      <c r="E312" s="193" t="s">
        <v>30</v>
      </c>
      <c r="F312" s="120" t="s">
        <v>2407</v>
      </c>
      <c r="G312" s="193" t="s">
        <v>7</v>
      </c>
      <c r="H312" s="3" t="s">
        <v>2867</v>
      </c>
      <c r="I312" s="193" t="s">
        <v>2480</v>
      </c>
      <c r="J312" s="110" t="s">
        <v>3158</v>
      </c>
      <c r="K312" s="130">
        <f>VLOOKUP(C312,'[1]Carrer Batches'!$B$2:$O$1343,11,FALSE)</f>
        <v>923112469499</v>
      </c>
      <c r="L312" s="130">
        <f>VLOOKUP(C312,'[1]Carrer Batches'!$B$2:$O$1343,12,FALSE)</f>
        <v>0</v>
      </c>
      <c r="P312" s="128"/>
    </row>
    <row r="313" spans="1:16" x14ac:dyDescent="0.25">
      <c r="A313" s="136">
        <v>44569</v>
      </c>
      <c r="B313" s="193" t="s">
        <v>2981</v>
      </c>
      <c r="C313" s="120" t="s">
        <v>2115</v>
      </c>
      <c r="D313" s="120" t="s">
        <v>2116</v>
      </c>
      <c r="E313" s="193" t="s">
        <v>30</v>
      </c>
      <c r="F313" s="120" t="s">
        <v>2407</v>
      </c>
      <c r="G313" s="193" t="s">
        <v>7</v>
      </c>
      <c r="H313" s="3" t="s">
        <v>2867</v>
      </c>
      <c r="I313" s="193" t="s">
        <v>2480</v>
      </c>
      <c r="J313" s="110" t="s">
        <v>3192</v>
      </c>
      <c r="K313" s="130">
        <f>VLOOKUP(C313,'[1]Carrer Batches'!$B$2:$O$1343,11,FALSE)</f>
        <v>923102079114</v>
      </c>
      <c r="L313" s="130">
        <f>VLOOKUP(C313,'[1]Carrer Batches'!$B$2:$O$1343,12,FALSE)</f>
        <v>0</v>
      </c>
      <c r="P313" s="128"/>
    </row>
    <row r="314" spans="1:16" x14ac:dyDescent="0.25">
      <c r="A314" s="136">
        <v>44569</v>
      </c>
      <c r="B314" s="193" t="s">
        <v>2981</v>
      </c>
      <c r="C314" s="120" t="s">
        <v>2117</v>
      </c>
      <c r="D314" s="120" t="s">
        <v>2118</v>
      </c>
      <c r="E314" s="193" t="s">
        <v>30</v>
      </c>
      <c r="F314" s="120" t="s">
        <v>2407</v>
      </c>
      <c r="G314" s="193" t="s">
        <v>7</v>
      </c>
      <c r="H314" s="3" t="s">
        <v>2867</v>
      </c>
      <c r="I314" s="193" t="s">
        <v>2480</v>
      </c>
      <c r="J314" s="110" t="s">
        <v>3195</v>
      </c>
      <c r="K314" s="130">
        <f>VLOOKUP(C314,'[1]Carrer Batches'!$B$2:$O$1343,11,FALSE)</f>
        <v>923171260451</v>
      </c>
      <c r="L314" s="130">
        <f>VLOOKUP(C314,'[1]Carrer Batches'!$B$2:$O$1343,12,FALSE)</f>
        <v>0</v>
      </c>
      <c r="P314" s="128"/>
    </row>
    <row r="315" spans="1:16" x14ac:dyDescent="0.25">
      <c r="A315" s="136">
        <v>44569</v>
      </c>
      <c r="B315" s="193" t="s">
        <v>2981</v>
      </c>
      <c r="C315" s="120" t="s">
        <v>2043</v>
      </c>
      <c r="D315" s="120" t="s">
        <v>2044</v>
      </c>
      <c r="E315" s="193" t="s">
        <v>30</v>
      </c>
      <c r="F315" s="120" t="s">
        <v>2405</v>
      </c>
      <c r="G315" s="193" t="s">
        <v>7</v>
      </c>
      <c r="H315" s="3" t="s">
        <v>2867</v>
      </c>
      <c r="I315" s="193" t="s">
        <v>112</v>
      </c>
      <c r="J315" s="110" t="s">
        <v>3213</v>
      </c>
      <c r="K315" s="130">
        <f>VLOOKUP(C315,'[1]Carrer Batches'!$B$2:$O$1343,11,FALSE)</f>
        <v>923142115398</v>
      </c>
      <c r="L315" s="130">
        <f>VLOOKUP(C315,'[1]Carrer Batches'!$B$2:$O$1343,12,FALSE)</f>
        <v>0</v>
      </c>
      <c r="P315" s="128"/>
    </row>
    <row r="316" spans="1:16" x14ac:dyDescent="0.25">
      <c r="A316" s="136">
        <v>44569</v>
      </c>
      <c r="B316" s="193" t="s">
        <v>2981</v>
      </c>
      <c r="C316" s="120" t="s">
        <v>2045</v>
      </c>
      <c r="D316" s="120" t="s">
        <v>2046</v>
      </c>
      <c r="E316" s="193" t="s">
        <v>30</v>
      </c>
      <c r="F316" s="120" t="s">
        <v>2405</v>
      </c>
      <c r="G316" s="193" t="s">
        <v>7</v>
      </c>
      <c r="H316" s="3" t="s">
        <v>2867</v>
      </c>
      <c r="I316" s="193" t="s">
        <v>112</v>
      </c>
      <c r="J316" s="110" t="s">
        <v>3249</v>
      </c>
      <c r="K316" s="130">
        <f>VLOOKUP(C316,'[1]Carrer Batches'!$B$2:$O$1343,11,FALSE)</f>
        <v>923171051810</v>
      </c>
      <c r="L316" s="130">
        <f>VLOOKUP(C316,'[1]Carrer Batches'!$B$2:$O$1343,12,FALSE)</f>
        <v>923333541497</v>
      </c>
      <c r="P316" s="128"/>
    </row>
    <row r="317" spans="1:16" x14ac:dyDescent="0.25">
      <c r="A317" s="136">
        <v>44569</v>
      </c>
      <c r="B317" s="193" t="s">
        <v>2981</v>
      </c>
      <c r="C317" s="120" t="s">
        <v>2047</v>
      </c>
      <c r="D317" s="120" t="s">
        <v>2048</v>
      </c>
      <c r="E317" s="193" t="s">
        <v>30</v>
      </c>
      <c r="F317" s="120" t="s">
        <v>2405</v>
      </c>
      <c r="G317" s="193" t="s">
        <v>7</v>
      </c>
      <c r="H317" s="3" t="s">
        <v>2867</v>
      </c>
      <c r="I317" s="193" t="s">
        <v>112</v>
      </c>
      <c r="J317" s="110"/>
      <c r="K317" s="130">
        <f>VLOOKUP(C317,'[1]Carrer Batches'!$B$2:$O$1343,11,FALSE)</f>
        <v>923343527313</v>
      </c>
      <c r="L317" s="130">
        <f>VLOOKUP(C317,'[1]Carrer Batches'!$B$2:$O$1343,12,FALSE)</f>
        <v>923021594851</v>
      </c>
      <c r="M317" s="192" t="s">
        <v>3216</v>
      </c>
      <c r="P317" s="128"/>
    </row>
    <row r="318" spans="1:16" x14ac:dyDescent="0.25">
      <c r="A318" s="136">
        <v>44569</v>
      </c>
      <c r="B318" s="193" t="s">
        <v>2981</v>
      </c>
      <c r="C318" s="120" t="s">
        <v>2049</v>
      </c>
      <c r="D318" s="120" t="s">
        <v>2050</v>
      </c>
      <c r="E318" s="193" t="s">
        <v>30</v>
      </c>
      <c r="F318" s="120" t="s">
        <v>2405</v>
      </c>
      <c r="G318" s="193" t="s">
        <v>7</v>
      </c>
      <c r="H318" s="3" t="s">
        <v>2867</v>
      </c>
      <c r="I318" s="193" t="s">
        <v>112</v>
      </c>
      <c r="J318" s="110"/>
      <c r="K318" s="130">
        <f>VLOOKUP(C318,'[1]Carrer Batches'!$B$2:$O$1343,11,FALSE)</f>
        <v>923452109430</v>
      </c>
      <c r="L318" s="130">
        <f>VLOOKUP(C318,'[1]Carrer Batches'!$B$2:$O$1343,12,FALSE)</f>
        <v>923052051555</v>
      </c>
      <c r="P318" s="128"/>
    </row>
    <row r="319" spans="1:16" x14ac:dyDescent="0.25">
      <c r="A319" s="136">
        <v>44569</v>
      </c>
      <c r="B319" s="193" t="s">
        <v>2981</v>
      </c>
      <c r="C319" s="120" t="s">
        <v>2051</v>
      </c>
      <c r="D319" s="120" t="s">
        <v>2052</v>
      </c>
      <c r="E319" s="193" t="s">
        <v>30</v>
      </c>
      <c r="F319" s="120" t="s">
        <v>2405</v>
      </c>
      <c r="G319" s="193" t="s">
        <v>7</v>
      </c>
      <c r="H319" s="3" t="s">
        <v>2867</v>
      </c>
      <c r="I319" s="193" t="s">
        <v>112</v>
      </c>
      <c r="J319" s="110" t="s">
        <v>3102</v>
      </c>
      <c r="K319" s="130">
        <f>VLOOKUP(C319,'[1]Carrer Batches'!$B$2:$O$1343,11,FALSE)</f>
        <v>923132184690</v>
      </c>
      <c r="L319" s="130">
        <f>VLOOKUP(C319,'[1]Carrer Batches'!$B$2:$O$1343,12,FALSE)</f>
        <v>0</v>
      </c>
      <c r="P319" s="128"/>
    </row>
    <row r="320" spans="1:16" x14ac:dyDescent="0.25">
      <c r="A320" s="136">
        <v>44569</v>
      </c>
      <c r="B320" s="193" t="s">
        <v>2981</v>
      </c>
      <c r="C320" s="120" t="s">
        <v>1987</v>
      </c>
      <c r="D320" s="120" t="s">
        <v>1988</v>
      </c>
      <c r="E320" s="193" t="s">
        <v>32</v>
      </c>
      <c r="F320" s="120" t="s">
        <v>2403</v>
      </c>
      <c r="G320" s="193" t="s">
        <v>7</v>
      </c>
      <c r="H320" s="3" t="s">
        <v>2867</v>
      </c>
      <c r="I320" s="193" t="s">
        <v>119</v>
      </c>
      <c r="J320" s="110" t="s">
        <v>3102</v>
      </c>
      <c r="K320" s="130">
        <f>VLOOKUP(C320,'[1]Carrer Batches'!$B$2:$O$1343,11,FALSE)</f>
        <v>923482290035</v>
      </c>
      <c r="L320" s="130">
        <f>VLOOKUP(C320,'[1]Carrer Batches'!$B$2:$O$1343,12,FALSE)</f>
        <v>0</v>
      </c>
      <c r="P320" s="128"/>
    </row>
    <row r="321" spans="1:16" x14ac:dyDescent="0.25">
      <c r="A321" s="136">
        <v>44569</v>
      </c>
      <c r="B321" s="193" t="s">
        <v>2981</v>
      </c>
      <c r="C321" s="120" t="s">
        <v>1954</v>
      </c>
      <c r="D321" s="120" t="s">
        <v>1955</v>
      </c>
      <c r="E321" s="193" t="s">
        <v>32</v>
      </c>
      <c r="F321" s="120" t="s">
        <v>176</v>
      </c>
      <c r="G321" s="193" t="s">
        <v>7</v>
      </c>
      <c r="H321" s="3" t="s">
        <v>2867</v>
      </c>
      <c r="I321" s="193" t="s">
        <v>2486</v>
      </c>
      <c r="J321" s="110" t="s">
        <v>3201</v>
      </c>
      <c r="K321" s="130">
        <f>VLOOKUP(C321,'[1]Carrer Batches'!$B$2:$O$1343,11,FALSE)</f>
        <v>923311352304</v>
      </c>
      <c r="L321" s="130">
        <f>VLOOKUP(C321,'[1]Carrer Batches'!$B$2:$O$1343,12,FALSE)</f>
        <v>923182714459</v>
      </c>
      <c r="P321" s="128"/>
    </row>
    <row r="322" spans="1:16" x14ac:dyDescent="0.25">
      <c r="A322" s="136">
        <v>44569</v>
      </c>
      <c r="B322" s="193" t="s">
        <v>2981</v>
      </c>
      <c r="C322" s="120" t="s">
        <v>1956</v>
      </c>
      <c r="D322" s="120" t="s">
        <v>1957</v>
      </c>
      <c r="E322" s="193" t="s">
        <v>32</v>
      </c>
      <c r="F322" s="120" t="s">
        <v>176</v>
      </c>
      <c r="G322" s="193" t="s">
        <v>7</v>
      </c>
      <c r="H322" s="3" t="s">
        <v>2867</v>
      </c>
      <c r="I322" s="193" t="s">
        <v>2486</v>
      </c>
      <c r="J322" s="110"/>
      <c r="K322" s="130">
        <f>VLOOKUP(C322,'[1]Carrer Batches'!$B$2:$O$1343,11,FALSE)</f>
        <v>923463654627</v>
      </c>
      <c r="L322" s="130">
        <f>VLOOKUP(C322,'[1]Carrer Batches'!$B$2:$O$1343,12,FALSE)</f>
        <v>0</v>
      </c>
      <c r="P322" s="128"/>
    </row>
    <row r="323" spans="1:16" x14ac:dyDescent="0.25">
      <c r="A323" s="136">
        <v>44569</v>
      </c>
      <c r="B323" s="193" t="s">
        <v>2981</v>
      </c>
      <c r="C323" s="120" t="s">
        <v>1960</v>
      </c>
      <c r="D323" s="120" t="s">
        <v>1961</v>
      </c>
      <c r="E323" s="193" t="s">
        <v>32</v>
      </c>
      <c r="F323" s="120" t="s">
        <v>176</v>
      </c>
      <c r="G323" s="193" t="s">
        <v>7</v>
      </c>
      <c r="H323" s="3" t="s">
        <v>2867</v>
      </c>
      <c r="I323" s="193" t="s">
        <v>2486</v>
      </c>
      <c r="J323" s="110" t="s">
        <v>3102</v>
      </c>
      <c r="K323" s="130">
        <f>VLOOKUP(C323,'[1]Carrer Batches'!$B$2:$O$1343,11,FALSE)</f>
        <v>923365172661</v>
      </c>
      <c r="L323" s="130" t="str">
        <f>VLOOKUP(C323,'[1]Carrer Batches'!$B$2:$O$1343,12,FALSE)</f>
        <v>-</v>
      </c>
      <c r="P323" s="128"/>
    </row>
    <row r="324" spans="1:16" x14ac:dyDescent="0.25">
      <c r="A324" s="136">
        <v>44569</v>
      </c>
      <c r="B324" s="193" t="s">
        <v>2981</v>
      </c>
      <c r="C324" s="120" t="s">
        <v>1962</v>
      </c>
      <c r="D324" s="120" t="s">
        <v>1963</v>
      </c>
      <c r="E324" s="193" t="s">
        <v>32</v>
      </c>
      <c r="F324" s="120" t="s">
        <v>176</v>
      </c>
      <c r="G324" s="193" t="s">
        <v>7</v>
      </c>
      <c r="H324" s="3" t="s">
        <v>2867</v>
      </c>
      <c r="I324" s="193" t="s">
        <v>2486</v>
      </c>
      <c r="J324" s="110"/>
      <c r="K324" s="130">
        <f>VLOOKUP(C324,'[1]Carrer Batches'!$B$2:$O$1343,11,FALSE)</f>
        <v>923368916058</v>
      </c>
      <c r="L324" s="130">
        <f>VLOOKUP(C324,'[1]Carrer Batches'!$B$2:$O$1343,12,FALSE)</f>
        <v>0</v>
      </c>
      <c r="P324" s="128"/>
    </row>
    <row r="325" spans="1:16" x14ac:dyDescent="0.25">
      <c r="A325" s="136">
        <v>44569</v>
      </c>
      <c r="B325" s="193" t="s">
        <v>2981</v>
      </c>
      <c r="C325" s="120" t="s">
        <v>1964</v>
      </c>
      <c r="D325" s="120" t="s">
        <v>1965</v>
      </c>
      <c r="E325" s="193" t="s">
        <v>32</v>
      </c>
      <c r="F325" s="120" t="s">
        <v>176</v>
      </c>
      <c r="G325" s="193" t="s">
        <v>7</v>
      </c>
      <c r="H325" s="3" t="s">
        <v>2867</v>
      </c>
      <c r="I325" s="193" t="s">
        <v>2486</v>
      </c>
      <c r="J325" s="110"/>
      <c r="K325" s="130">
        <f>VLOOKUP(C325,'[1]Carrer Batches'!$B$2:$O$1343,11,FALSE)</f>
        <v>923476800090</v>
      </c>
      <c r="L325" s="130">
        <f>VLOOKUP(C325,'[1]Carrer Batches'!$B$2:$O$1343,12,FALSE)</f>
        <v>923458217542</v>
      </c>
      <c r="P325" s="128"/>
    </row>
    <row r="326" spans="1:16" x14ac:dyDescent="0.25">
      <c r="A326" s="136">
        <v>44569</v>
      </c>
      <c r="B326" s="193" t="s">
        <v>2981</v>
      </c>
      <c r="C326" s="120" t="s">
        <v>1841</v>
      </c>
      <c r="D326" s="120" t="s">
        <v>1842</v>
      </c>
      <c r="E326" s="193" t="s">
        <v>33</v>
      </c>
      <c r="F326" s="120" t="s">
        <v>2398</v>
      </c>
      <c r="G326" s="193" t="s">
        <v>7</v>
      </c>
      <c r="H326" s="3" t="s">
        <v>2867</v>
      </c>
      <c r="I326" s="193" t="s">
        <v>118</v>
      </c>
      <c r="J326" s="110" t="s">
        <v>3102</v>
      </c>
      <c r="K326" s="130">
        <f>VLOOKUP(C326,'[1]Carrer Batches'!$B$2:$O$1343,11,FALSE)</f>
        <v>923490225440</v>
      </c>
      <c r="L326" s="130">
        <f>VLOOKUP(C326,'[1]Carrer Batches'!$B$2:$O$1343,12,FALSE)</f>
        <v>0</v>
      </c>
      <c r="P326" s="128"/>
    </row>
    <row r="327" spans="1:16" x14ac:dyDescent="0.25">
      <c r="A327" s="136">
        <v>44569</v>
      </c>
      <c r="B327" s="193" t="s">
        <v>2981</v>
      </c>
      <c r="C327" s="120" t="s">
        <v>1910</v>
      </c>
      <c r="D327" s="120" t="s">
        <v>1911</v>
      </c>
      <c r="E327" s="193" t="s">
        <v>33</v>
      </c>
      <c r="F327" s="120" t="s">
        <v>2402</v>
      </c>
      <c r="G327" s="193" t="s">
        <v>7</v>
      </c>
      <c r="H327" s="3" t="s">
        <v>2867</v>
      </c>
      <c r="I327" s="193" t="s">
        <v>2478</v>
      </c>
      <c r="J327" s="110"/>
      <c r="K327" s="130">
        <f>VLOOKUP(C327,'[1]Carrer Batches'!$B$2:$O$1343,11,FALSE)</f>
        <v>923112183908</v>
      </c>
      <c r="L327" s="130">
        <f>VLOOKUP(C327,'[1]Carrer Batches'!$B$2:$O$1343,12,FALSE)</f>
        <v>923333415137</v>
      </c>
      <c r="P327" s="128"/>
    </row>
    <row r="328" spans="1:16" x14ac:dyDescent="0.25">
      <c r="A328" s="136">
        <v>44569</v>
      </c>
      <c r="B328" s="193" t="s">
        <v>2981</v>
      </c>
      <c r="C328" s="120" t="s">
        <v>439</v>
      </c>
      <c r="D328" s="120" t="s">
        <v>1253</v>
      </c>
      <c r="E328" s="193" t="s">
        <v>33</v>
      </c>
      <c r="F328" s="120" t="s">
        <v>2402</v>
      </c>
      <c r="G328" s="193" t="s">
        <v>7</v>
      </c>
      <c r="H328" s="3" t="s">
        <v>2867</v>
      </c>
      <c r="I328" s="193" t="s">
        <v>2478</v>
      </c>
      <c r="J328" s="110" t="s">
        <v>2937</v>
      </c>
      <c r="K328" s="130">
        <f>VLOOKUP(C328,'[1]Carrer Batches'!$B$2:$O$1343,11,FALSE)</f>
        <v>923424085625</v>
      </c>
      <c r="L328" s="130">
        <f>VLOOKUP(C328,'[1]Carrer Batches'!$B$2:$O$1343,12,FALSE)</f>
        <v>923472991880</v>
      </c>
      <c r="P328" s="128"/>
    </row>
    <row r="329" spans="1:16" x14ac:dyDescent="0.25">
      <c r="A329" s="136">
        <v>44569</v>
      </c>
      <c r="B329" s="193" t="s">
        <v>2981</v>
      </c>
      <c r="C329" s="120" t="s">
        <v>1912</v>
      </c>
      <c r="D329" s="120" t="s">
        <v>1913</v>
      </c>
      <c r="E329" s="193" t="s">
        <v>33</v>
      </c>
      <c r="F329" s="120" t="s">
        <v>2402</v>
      </c>
      <c r="G329" s="193" t="s">
        <v>7</v>
      </c>
      <c r="H329" s="3" t="s">
        <v>2867</v>
      </c>
      <c r="I329" s="193" t="s">
        <v>2478</v>
      </c>
      <c r="J329" s="110"/>
      <c r="K329" s="130">
        <f>VLOOKUP(C329,'[1]Carrer Batches'!$B$2:$O$1343,11,FALSE)</f>
        <v>923131082151</v>
      </c>
      <c r="L329" s="130">
        <f>VLOOKUP(C329,'[1]Carrer Batches'!$B$2:$O$1343,12,FALSE)</f>
        <v>923131082151</v>
      </c>
      <c r="M329" s="192" t="s">
        <v>3207</v>
      </c>
      <c r="P329" s="128"/>
    </row>
    <row r="330" spans="1:16" x14ac:dyDescent="0.25">
      <c r="A330" s="136">
        <v>44569</v>
      </c>
      <c r="B330" s="193" t="s">
        <v>2981</v>
      </c>
      <c r="C330" s="120" t="s">
        <v>1920</v>
      </c>
      <c r="D330" s="120" t="s">
        <v>1921</v>
      </c>
      <c r="E330" s="193" t="s">
        <v>33</v>
      </c>
      <c r="F330" s="120" t="s">
        <v>2402</v>
      </c>
      <c r="G330" s="193" t="s">
        <v>7</v>
      </c>
      <c r="H330" s="3" t="s">
        <v>2867</v>
      </c>
      <c r="I330" s="193" t="s">
        <v>2478</v>
      </c>
      <c r="J330" s="110" t="s">
        <v>3102</v>
      </c>
      <c r="K330" s="130">
        <f>VLOOKUP(C330,'[1]Carrer Batches'!$B$2:$O$1343,11,FALSE)</f>
        <v>923018283204</v>
      </c>
      <c r="L330" s="130">
        <f>VLOOKUP(C330,'[1]Carrer Batches'!$B$2:$O$1343,12,FALSE)</f>
        <v>923228283204</v>
      </c>
      <c r="P330" s="128"/>
    </row>
    <row r="331" spans="1:16" ht="19.5" x14ac:dyDescent="0.3">
      <c r="A331" s="136">
        <v>44569</v>
      </c>
      <c r="B331" s="193" t="s">
        <v>2981</v>
      </c>
      <c r="C331" s="120" t="s">
        <v>1864</v>
      </c>
      <c r="D331" s="120" t="s">
        <v>1865</v>
      </c>
      <c r="E331" s="193"/>
      <c r="F331" s="120" t="s">
        <v>2399</v>
      </c>
      <c r="G331" s="193" t="s">
        <v>7</v>
      </c>
      <c r="H331" s="3" t="s">
        <v>2867</v>
      </c>
      <c r="I331" s="193" t="s">
        <v>2479</v>
      </c>
      <c r="J331" s="110" t="s">
        <v>3101</v>
      </c>
      <c r="K331" s="130">
        <f>VLOOKUP(C331,'[1]Carrer Batches'!$B$2:$O$1343,11,FALSE)</f>
        <v>923493126115</v>
      </c>
      <c r="L331" s="130">
        <f>VLOOKUP(C331,'[1]Carrer Batches'!$B$2:$O$1343,12,FALSE)</f>
        <v>923122106683</v>
      </c>
      <c r="M331" s="117"/>
      <c r="P331" s="128"/>
    </row>
    <row r="332" spans="1:16" x14ac:dyDescent="0.25">
      <c r="A332" s="136">
        <v>44572</v>
      </c>
      <c r="B332" s="210" t="s">
        <v>2981</v>
      </c>
      <c r="C332" s="211" t="s">
        <v>2316</v>
      </c>
      <c r="D332" s="211" t="s">
        <v>2317</v>
      </c>
      <c r="E332" s="210" t="s">
        <v>31</v>
      </c>
      <c r="F332" s="211" t="s">
        <v>2415</v>
      </c>
      <c r="G332" s="210" t="s">
        <v>7</v>
      </c>
      <c r="H332" s="3" t="s">
        <v>2867</v>
      </c>
      <c r="I332" s="210" t="s">
        <v>2482</v>
      </c>
      <c r="J332" s="110" t="s">
        <v>3211</v>
      </c>
      <c r="K332" s="130">
        <f>VLOOKUP(C332,'[1]Carrer Batches'!$B$2:$O$1343,11,FALSE)</f>
        <v>923203810950</v>
      </c>
      <c r="L332" s="130" t="str">
        <f>VLOOKUP(C332,'[1]Carrer Batches'!$B$2:$O$1343,12,FALSE)</f>
        <v>-</v>
      </c>
      <c r="P332" s="128"/>
    </row>
    <row r="333" spans="1:16" x14ac:dyDescent="0.25">
      <c r="A333" s="136">
        <v>44572</v>
      </c>
      <c r="B333" s="210" t="s">
        <v>2981</v>
      </c>
      <c r="C333" s="211" t="s">
        <v>2320</v>
      </c>
      <c r="D333" s="211" t="s">
        <v>1147</v>
      </c>
      <c r="E333" s="210" t="s">
        <v>31</v>
      </c>
      <c r="F333" s="211" t="s">
        <v>2415</v>
      </c>
      <c r="G333" s="210" t="s">
        <v>7</v>
      </c>
      <c r="H333" s="3" t="s">
        <v>2867</v>
      </c>
      <c r="I333" s="210" t="s">
        <v>2482</v>
      </c>
      <c r="J333" s="110" t="s">
        <v>3241</v>
      </c>
      <c r="K333" s="130">
        <f>VLOOKUP(C333,'[1]Carrer Batches'!$B$2:$O$1343,11,FALSE)</f>
        <v>923222862144</v>
      </c>
      <c r="L333" s="130" t="str">
        <f>VLOOKUP(C333,'[1]Carrer Batches'!$B$2:$O$1343,12,FALSE)</f>
        <v>-</v>
      </c>
      <c r="P333" s="128"/>
    </row>
    <row r="334" spans="1:16" x14ac:dyDescent="0.25">
      <c r="A334" s="136">
        <v>44572</v>
      </c>
      <c r="B334" s="210" t="s">
        <v>2981</v>
      </c>
      <c r="C334" s="211" t="s">
        <v>2321</v>
      </c>
      <c r="D334" s="211" t="s">
        <v>2322</v>
      </c>
      <c r="E334" s="210" t="s">
        <v>31</v>
      </c>
      <c r="F334" s="211" t="s">
        <v>2415</v>
      </c>
      <c r="G334" s="210" t="s">
        <v>7</v>
      </c>
      <c r="H334" s="3" t="s">
        <v>2867</v>
      </c>
      <c r="I334" s="210" t="s">
        <v>2482</v>
      </c>
      <c r="J334" s="110" t="s">
        <v>3204</v>
      </c>
      <c r="K334" s="130">
        <f>VLOOKUP(C334,'[1]Carrer Batches'!$B$2:$O$1343,11,FALSE)</f>
        <v>923180114441</v>
      </c>
      <c r="L334" s="130" t="str">
        <f>VLOOKUP(C334,'[1]Carrer Batches'!$B$2:$O$1343,12,FALSE)</f>
        <v>-</v>
      </c>
      <c r="P334" s="128"/>
    </row>
    <row r="335" spans="1:16" x14ac:dyDescent="0.25">
      <c r="A335" s="136">
        <v>44572</v>
      </c>
      <c r="B335" s="210" t="s">
        <v>2981</v>
      </c>
      <c r="C335" s="211" t="s">
        <v>2270</v>
      </c>
      <c r="D335" s="211" t="s">
        <v>2271</v>
      </c>
      <c r="E335" s="210" t="s">
        <v>31</v>
      </c>
      <c r="F335" s="211" t="s">
        <v>2413</v>
      </c>
      <c r="G335" s="210" t="s">
        <v>7</v>
      </c>
      <c r="H335" s="3" t="s">
        <v>2867</v>
      </c>
      <c r="I335" s="210" t="s">
        <v>113</v>
      </c>
      <c r="J335" s="110" t="s">
        <v>2937</v>
      </c>
      <c r="K335" s="130">
        <f>VLOOKUP(C335,'[1]Carrer Batches'!$B$2:$O$1343,11,FALSE)</f>
        <v>923029704407</v>
      </c>
      <c r="L335" s="130" t="str">
        <f>VLOOKUP(C335,'[1]Carrer Batches'!$B$2:$O$1343,12,FALSE)</f>
        <v>-</v>
      </c>
      <c r="M335" s="95"/>
      <c r="P335" s="128"/>
    </row>
    <row r="336" spans="1:16" x14ac:dyDescent="0.25">
      <c r="A336" s="136">
        <v>44572</v>
      </c>
      <c r="B336" s="193" t="s">
        <v>2981</v>
      </c>
      <c r="C336" s="120" t="s">
        <v>2249</v>
      </c>
      <c r="D336" s="120" t="s">
        <v>2250</v>
      </c>
      <c r="E336" s="193" t="s">
        <v>31</v>
      </c>
      <c r="F336" s="120" t="s">
        <v>2412</v>
      </c>
      <c r="G336" s="193" t="s">
        <v>7</v>
      </c>
      <c r="H336" s="3" t="s">
        <v>2867</v>
      </c>
      <c r="I336" s="193" t="s">
        <v>2960</v>
      </c>
      <c r="J336" s="286" t="s">
        <v>3102</v>
      </c>
      <c r="K336" s="130">
        <f>VLOOKUP(C336,'[1]Carrer Batches'!$B$2:$O$1343,11,FALSE)</f>
        <v>923313070543</v>
      </c>
      <c r="L336" s="130">
        <f>VLOOKUP(C336,'[1]Carrer Batches'!$B$2:$O$1343,12,FALSE)</f>
        <v>923473598650</v>
      </c>
      <c r="P336" s="128"/>
    </row>
    <row r="337" spans="1:16" x14ac:dyDescent="0.25">
      <c r="A337" s="136">
        <v>44572</v>
      </c>
      <c r="B337" s="193" t="s">
        <v>2981</v>
      </c>
      <c r="C337" s="120" t="s">
        <v>2208</v>
      </c>
      <c r="D337" s="120" t="s">
        <v>2209</v>
      </c>
      <c r="E337" s="193" t="s">
        <v>31</v>
      </c>
      <c r="F337" s="120" t="s">
        <v>2411</v>
      </c>
      <c r="G337" s="193" t="s">
        <v>7</v>
      </c>
      <c r="H337" s="3" t="s">
        <v>2867</v>
      </c>
      <c r="I337" s="193" t="s">
        <v>2497</v>
      </c>
      <c r="J337" s="110" t="s">
        <v>3158</v>
      </c>
      <c r="K337" s="130">
        <f>VLOOKUP(C337,'[1]Carrer Batches'!$B$2:$O$1343,11,FALSE)</f>
        <v>923342703600</v>
      </c>
      <c r="L337" s="130">
        <f>VLOOKUP(C337,'[1]Carrer Batches'!$B$2:$O$1343,12,FALSE)</f>
        <v>923002703600</v>
      </c>
      <c r="P337" s="128"/>
    </row>
    <row r="338" spans="1:16" x14ac:dyDescent="0.25">
      <c r="A338" s="136">
        <v>44572</v>
      </c>
      <c r="B338" s="193" t="s">
        <v>2981</v>
      </c>
      <c r="C338" s="120" t="s">
        <v>2210</v>
      </c>
      <c r="D338" s="120" t="s">
        <v>2211</v>
      </c>
      <c r="E338" s="193" t="s">
        <v>31</v>
      </c>
      <c r="F338" s="120" t="s">
        <v>2411</v>
      </c>
      <c r="G338" s="193" t="s">
        <v>7</v>
      </c>
      <c r="H338" s="3" t="s">
        <v>2867</v>
      </c>
      <c r="I338" s="193" t="s">
        <v>2497</v>
      </c>
      <c r="J338" s="110" t="s">
        <v>3159</v>
      </c>
      <c r="K338" s="130">
        <f>VLOOKUP(C338,'[1]Carrer Batches'!$B$2:$O$1343,11,FALSE)</f>
        <v>923322511555</v>
      </c>
      <c r="L338" s="130" t="str">
        <f>VLOOKUP(C338,'[1]Carrer Batches'!$B$2:$O$1343,12,FALSE)</f>
        <v>-</v>
      </c>
      <c r="M338" s="95"/>
      <c r="P338" s="128"/>
    </row>
    <row r="339" spans="1:16" x14ac:dyDescent="0.25">
      <c r="A339" s="136">
        <v>44572</v>
      </c>
      <c r="B339" s="193" t="s">
        <v>2981</v>
      </c>
      <c r="C339" s="120" t="s">
        <v>2214</v>
      </c>
      <c r="D339" s="120" t="s">
        <v>2215</v>
      </c>
      <c r="E339" s="193" t="s">
        <v>31</v>
      </c>
      <c r="F339" s="120" t="s">
        <v>2411</v>
      </c>
      <c r="G339" s="193" t="s">
        <v>7</v>
      </c>
      <c r="H339" s="3" t="s">
        <v>2867</v>
      </c>
      <c r="I339" s="193" t="s">
        <v>2497</v>
      </c>
      <c r="J339" s="110" t="s">
        <v>3160</v>
      </c>
      <c r="K339" s="130">
        <f>VLOOKUP(C339,'[1]Carrer Batches'!$B$2:$O$1343,11,FALSE)</f>
        <v>923106119000</v>
      </c>
      <c r="L339" s="130">
        <f>VLOOKUP(C339,'[1]Carrer Batches'!$B$2:$O$1343,12,FALSE)</f>
        <v>923162310097</v>
      </c>
      <c r="P339" s="128"/>
    </row>
    <row r="340" spans="1:16" x14ac:dyDescent="0.25">
      <c r="A340" s="136">
        <v>44572</v>
      </c>
      <c r="B340" s="193" t="s">
        <v>2981</v>
      </c>
      <c r="C340" s="120" t="s">
        <v>2095</v>
      </c>
      <c r="D340" s="120" t="s">
        <v>2096</v>
      </c>
      <c r="E340" s="193" t="s">
        <v>30</v>
      </c>
      <c r="F340" s="120" t="s">
        <v>2407</v>
      </c>
      <c r="G340" s="193" t="s">
        <v>7</v>
      </c>
      <c r="H340" s="3" t="s">
        <v>2867</v>
      </c>
      <c r="I340" s="193" t="s">
        <v>2480</v>
      </c>
      <c r="J340" s="110"/>
      <c r="K340" s="130">
        <f>VLOOKUP(C340,'[1]Carrer Batches'!$B$2:$O$1343,11,FALSE)</f>
        <v>923010927425</v>
      </c>
      <c r="L340" s="130">
        <f>VLOOKUP(C340,'[1]Carrer Batches'!$B$2:$O$1343,12,FALSE)</f>
        <v>0</v>
      </c>
      <c r="M340" s="95"/>
      <c r="P340" s="128"/>
    </row>
    <row r="341" spans="1:16" x14ac:dyDescent="0.25">
      <c r="A341" s="136">
        <v>44572</v>
      </c>
      <c r="B341" s="193" t="s">
        <v>2981</v>
      </c>
      <c r="C341" s="120" t="s">
        <v>2101</v>
      </c>
      <c r="D341" s="120" t="s">
        <v>2102</v>
      </c>
      <c r="E341" s="193" t="s">
        <v>30</v>
      </c>
      <c r="F341" s="120" t="s">
        <v>2407</v>
      </c>
      <c r="G341" s="193" t="s">
        <v>7</v>
      </c>
      <c r="H341" s="3" t="s">
        <v>2867</v>
      </c>
      <c r="I341" s="193" t="s">
        <v>2480</v>
      </c>
      <c r="J341" s="110" t="s">
        <v>3242</v>
      </c>
      <c r="K341" s="130">
        <f>VLOOKUP(C341,'[1]Carrer Batches'!$B$2:$O$1343,11,FALSE)</f>
        <v>923170228330</v>
      </c>
      <c r="L341" s="130">
        <f>VLOOKUP(C341,'[1]Carrer Batches'!$B$2:$O$1343,12,FALSE)</f>
        <v>923201201828</v>
      </c>
      <c r="P341" s="128"/>
    </row>
    <row r="342" spans="1:16" x14ac:dyDescent="0.25">
      <c r="A342" s="136">
        <v>44572</v>
      </c>
      <c r="B342" s="193" t="s">
        <v>2981</v>
      </c>
      <c r="C342" s="120" t="s">
        <v>2109</v>
      </c>
      <c r="D342" s="120" t="s">
        <v>2110</v>
      </c>
      <c r="E342" s="193" t="s">
        <v>30</v>
      </c>
      <c r="F342" s="120" t="s">
        <v>2407</v>
      </c>
      <c r="G342" s="193" t="s">
        <v>7</v>
      </c>
      <c r="H342" s="3" t="s">
        <v>2867</v>
      </c>
      <c r="I342" s="193" t="s">
        <v>2480</v>
      </c>
      <c r="J342" s="110" t="s">
        <v>3247</v>
      </c>
      <c r="K342" s="130">
        <f>VLOOKUP(C342,'[1]Carrer Batches'!$B$2:$O$1343,11,FALSE)</f>
        <v>923337752109</v>
      </c>
      <c r="L342" s="130">
        <f>VLOOKUP(C342,'[1]Carrer Batches'!$B$2:$O$1343,12,FALSE)</f>
        <v>0</v>
      </c>
      <c r="P342" s="128"/>
    </row>
    <row r="343" spans="1:16" x14ac:dyDescent="0.25">
      <c r="A343" s="136">
        <v>44572</v>
      </c>
      <c r="B343" s="193" t="s">
        <v>2981</v>
      </c>
      <c r="C343" s="120" t="s">
        <v>2113</v>
      </c>
      <c r="D343" s="120" t="s">
        <v>2114</v>
      </c>
      <c r="E343" s="193" t="s">
        <v>30</v>
      </c>
      <c r="F343" s="120" t="s">
        <v>2407</v>
      </c>
      <c r="G343" s="193" t="s">
        <v>7</v>
      </c>
      <c r="H343" s="3" t="s">
        <v>2867</v>
      </c>
      <c r="I343" s="193" t="s">
        <v>2480</v>
      </c>
      <c r="J343" s="110" t="s">
        <v>3158</v>
      </c>
      <c r="K343" s="130">
        <f>VLOOKUP(C343,'[1]Carrer Batches'!$B$2:$O$1343,11,FALSE)</f>
        <v>923112469499</v>
      </c>
      <c r="L343" s="130">
        <f>VLOOKUP(C343,'[1]Carrer Batches'!$B$2:$O$1343,12,FALSE)</f>
        <v>0</v>
      </c>
      <c r="P343" s="128"/>
    </row>
    <row r="344" spans="1:16" x14ac:dyDescent="0.25">
      <c r="A344" s="136">
        <v>44572</v>
      </c>
      <c r="B344" s="193" t="s">
        <v>2981</v>
      </c>
      <c r="C344" s="120" t="s">
        <v>2115</v>
      </c>
      <c r="D344" s="120" t="s">
        <v>2116</v>
      </c>
      <c r="E344" s="193" t="s">
        <v>30</v>
      </c>
      <c r="F344" s="120" t="s">
        <v>2407</v>
      </c>
      <c r="G344" s="193" t="s">
        <v>7</v>
      </c>
      <c r="H344" s="3" t="s">
        <v>2867</v>
      </c>
      <c r="I344" s="193" t="s">
        <v>2480</v>
      </c>
      <c r="J344" s="110" t="s">
        <v>3192</v>
      </c>
      <c r="K344" s="130">
        <f>VLOOKUP(C344,'[1]Carrer Batches'!$B$2:$O$1343,11,FALSE)</f>
        <v>923102079114</v>
      </c>
      <c r="L344" s="130">
        <f>VLOOKUP(C344,'[1]Carrer Batches'!$B$2:$O$1343,12,FALSE)</f>
        <v>0</v>
      </c>
      <c r="P344" s="128"/>
    </row>
    <row r="345" spans="1:16" x14ac:dyDescent="0.25">
      <c r="A345" s="136">
        <v>44572</v>
      </c>
      <c r="B345" s="193" t="s">
        <v>2981</v>
      </c>
      <c r="C345" s="120" t="s">
        <v>2117</v>
      </c>
      <c r="D345" s="120" t="s">
        <v>2118</v>
      </c>
      <c r="E345" s="193" t="s">
        <v>30</v>
      </c>
      <c r="F345" s="120" t="s">
        <v>2407</v>
      </c>
      <c r="G345" s="193" t="s">
        <v>7</v>
      </c>
      <c r="H345" s="3" t="s">
        <v>2867</v>
      </c>
      <c r="I345" s="193" t="s">
        <v>2480</v>
      </c>
      <c r="J345" s="110" t="s">
        <v>3196</v>
      </c>
      <c r="K345" s="130">
        <f>VLOOKUP(C345,'[1]Carrer Batches'!$B$2:$O$1343,11,FALSE)</f>
        <v>923171260451</v>
      </c>
      <c r="L345" s="130">
        <f>VLOOKUP(C345,'[1]Carrer Batches'!$B$2:$O$1343,12,FALSE)</f>
        <v>0</v>
      </c>
      <c r="P345" s="128"/>
    </row>
    <row r="346" spans="1:16" x14ac:dyDescent="0.25">
      <c r="A346" s="136">
        <v>44572</v>
      </c>
      <c r="B346" s="193" t="s">
        <v>2981</v>
      </c>
      <c r="C346" s="120" t="s">
        <v>2051</v>
      </c>
      <c r="D346" s="120" t="s">
        <v>2052</v>
      </c>
      <c r="E346" s="193" t="s">
        <v>30</v>
      </c>
      <c r="F346" s="120" t="s">
        <v>2405</v>
      </c>
      <c r="G346" s="193" t="s">
        <v>7</v>
      </c>
      <c r="H346" s="3" t="s">
        <v>2867</v>
      </c>
      <c r="I346" s="193" t="s">
        <v>112</v>
      </c>
      <c r="J346" s="110" t="s">
        <v>3200</v>
      </c>
      <c r="K346" s="130">
        <f>VLOOKUP(C346,'[1]Carrer Batches'!$B$2:$O$1343,11,FALSE)</f>
        <v>923132184690</v>
      </c>
      <c r="L346" s="130">
        <f>VLOOKUP(C346,'[1]Carrer Batches'!$B$2:$O$1343,12,FALSE)</f>
        <v>0</v>
      </c>
      <c r="P346" s="128"/>
    </row>
    <row r="347" spans="1:16" x14ac:dyDescent="0.25">
      <c r="A347" s="136">
        <v>44572</v>
      </c>
      <c r="B347" s="193" t="s">
        <v>2981</v>
      </c>
      <c r="C347" s="120" t="s">
        <v>1954</v>
      </c>
      <c r="D347" s="120" t="s">
        <v>1955</v>
      </c>
      <c r="E347" s="193" t="s">
        <v>32</v>
      </c>
      <c r="F347" s="120" t="s">
        <v>176</v>
      </c>
      <c r="G347" s="193" t="s">
        <v>7</v>
      </c>
      <c r="H347" s="3" t="s">
        <v>2867</v>
      </c>
      <c r="I347" s="193" t="s">
        <v>2486</v>
      </c>
      <c r="J347" s="110" t="s">
        <v>3201</v>
      </c>
      <c r="K347" s="130">
        <f>VLOOKUP(C347,'[1]Carrer Batches'!$B$2:$O$1343,11,FALSE)</f>
        <v>923311352304</v>
      </c>
      <c r="L347" s="130">
        <f>VLOOKUP(C347,'[1]Carrer Batches'!$B$2:$O$1343,12,FALSE)</f>
        <v>923182714459</v>
      </c>
      <c r="P347" s="128"/>
    </row>
    <row r="348" spans="1:16" x14ac:dyDescent="0.25">
      <c r="A348" s="136">
        <v>44572</v>
      </c>
      <c r="B348" s="193" t="s">
        <v>2981</v>
      </c>
      <c r="C348" s="120" t="s">
        <v>1956</v>
      </c>
      <c r="D348" s="120" t="s">
        <v>1957</v>
      </c>
      <c r="E348" s="193" t="s">
        <v>32</v>
      </c>
      <c r="F348" s="120" t="s">
        <v>176</v>
      </c>
      <c r="G348" s="193" t="s">
        <v>7</v>
      </c>
      <c r="H348" s="3" t="s">
        <v>2867</v>
      </c>
      <c r="I348" s="193" t="s">
        <v>2486</v>
      </c>
      <c r="J348" s="110"/>
      <c r="K348" s="130">
        <f>VLOOKUP(C348,'[1]Carrer Batches'!$B$2:$O$1343,11,FALSE)</f>
        <v>923463654627</v>
      </c>
      <c r="L348" s="130">
        <f>VLOOKUP(C348,'[1]Carrer Batches'!$B$2:$O$1343,12,FALSE)</f>
        <v>0</v>
      </c>
      <c r="P348" s="128"/>
    </row>
    <row r="349" spans="1:16" x14ac:dyDescent="0.25">
      <c r="A349" s="136">
        <v>44572</v>
      </c>
      <c r="B349" s="193" t="s">
        <v>2981</v>
      </c>
      <c r="C349" s="120" t="s">
        <v>1960</v>
      </c>
      <c r="D349" s="120" t="s">
        <v>1961</v>
      </c>
      <c r="E349" s="193" t="s">
        <v>32</v>
      </c>
      <c r="F349" s="120" t="s">
        <v>176</v>
      </c>
      <c r="G349" s="193" t="s">
        <v>7</v>
      </c>
      <c r="H349" s="3" t="s">
        <v>2867</v>
      </c>
      <c r="I349" s="193" t="s">
        <v>2486</v>
      </c>
      <c r="J349" s="110" t="s">
        <v>3102</v>
      </c>
      <c r="K349" s="130">
        <f>VLOOKUP(C349,'[1]Carrer Batches'!$B$2:$O$1343,11,FALSE)</f>
        <v>923365172661</v>
      </c>
      <c r="L349" s="130" t="str">
        <f>VLOOKUP(C349,'[1]Carrer Batches'!$B$2:$O$1343,12,FALSE)</f>
        <v>-</v>
      </c>
      <c r="P349" s="128"/>
    </row>
    <row r="350" spans="1:16" x14ac:dyDescent="0.25">
      <c r="A350" s="136">
        <v>44572</v>
      </c>
      <c r="B350" s="193" t="s">
        <v>2981</v>
      </c>
      <c r="C350" s="120" t="s">
        <v>1964</v>
      </c>
      <c r="D350" s="120" t="s">
        <v>1965</v>
      </c>
      <c r="E350" s="193" t="s">
        <v>32</v>
      </c>
      <c r="F350" s="120" t="s">
        <v>176</v>
      </c>
      <c r="G350" s="193" t="s">
        <v>7</v>
      </c>
      <c r="H350" s="3" t="s">
        <v>2867</v>
      </c>
      <c r="I350" s="193" t="s">
        <v>2486</v>
      </c>
      <c r="J350" s="110"/>
      <c r="K350" s="130">
        <f>VLOOKUP(C350,'[1]Carrer Batches'!$B$2:$O$1343,11,FALSE)</f>
        <v>923476800090</v>
      </c>
      <c r="L350" s="130">
        <f>VLOOKUP(C350,'[1]Carrer Batches'!$B$2:$O$1343,12,FALSE)</f>
        <v>923458217542</v>
      </c>
      <c r="P350" s="128"/>
    </row>
    <row r="351" spans="1:16" x14ac:dyDescent="0.25">
      <c r="A351" s="136">
        <v>44572</v>
      </c>
      <c r="B351" s="193" t="s">
        <v>2981</v>
      </c>
      <c r="C351" s="120" t="s">
        <v>1970</v>
      </c>
      <c r="D351" s="120" t="s">
        <v>1971</v>
      </c>
      <c r="E351" s="193" t="s">
        <v>32</v>
      </c>
      <c r="F351" s="120" t="s">
        <v>176</v>
      </c>
      <c r="G351" s="193" t="s">
        <v>7</v>
      </c>
      <c r="H351" s="3" t="s">
        <v>2867</v>
      </c>
      <c r="I351" s="193" t="s">
        <v>2486</v>
      </c>
      <c r="J351" s="110" t="s">
        <v>2937</v>
      </c>
      <c r="K351" s="130">
        <f>VLOOKUP(C351,'[1]Carrer Batches'!$B$2:$O$1343,11,FALSE)</f>
        <v>923055698258</v>
      </c>
      <c r="L351" s="130" t="str">
        <f>VLOOKUP(C351,'[1]Carrer Batches'!$B$2:$O$1343,12,FALSE)</f>
        <v>-</v>
      </c>
      <c r="P351" s="128"/>
    </row>
    <row r="352" spans="1:16" x14ac:dyDescent="0.25">
      <c r="A352" s="136">
        <v>44572</v>
      </c>
      <c r="B352" s="193" t="s">
        <v>2981</v>
      </c>
      <c r="C352" s="120" t="s">
        <v>1974</v>
      </c>
      <c r="D352" s="120" t="s">
        <v>1975</v>
      </c>
      <c r="E352" s="193" t="s">
        <v>32</v>
      </c>
      <c r="F352" s="120" t="s">
        <v>176</v>
      </c>
      <c r="G352" s="193" t="s">
        <v>7</v>
      </c>
      <c r="H352" s="3" t="s">
        <v>2867</v>
      </c>
      <c r="I352" s="193" t="s">
        <v>2486</v>
      </c>
      <c r="J352" s="110"/>
      <c r="K352" s="130">
        <f>VLOOKUP(C352,'[1]Carrer Batches'!$B$2:$O$1343,11,FALSE)</f>
        <v>923212105743</v>
      </c>
      <c r="L352" s="130">
        <f>VLOOKUP(C352,'[1]Carrer Batches'!$B$2:$O$1343,12,FALSE)</f>
        <v>923209242886</v>
      </c>
      <c r="P352" s="128"/>
    </row>
    <row r="353" spans="1:17" x14ac:dyDescent="0.25">
      <c r="A353" s="136">
        <v>44572</v>
      </c>
      <c r="B353" s="193" t="s">
        <v>2981</v>
      </c>
      <c r="C353" s="120" t="s">
        <v>1977</v>
      </c>
      <c r="D353" s="120" t="s">
        <v>1291</v>
      </c>
      <c r="E353" s="193" t="s">
        <v>32</v>
      </c>
      <c r="F353" s="120" t="s">
        <v>176</v>
      </c>
      <c r="G353" s="193" t="s">
        <v>7</v>
      </c>
      <c r="H353" s="3" t="s">
        <v>2867</v>
      </c>
      <c r="I353" s="193" t="s">
        <v>2486</v>
      </c>
      <c r="J353" s="110"/>
      <c r="K353" s="130">
        <f>VLOOKUP(C353,'[1]Carrer Batches'!$B$2:$O$1343,11,FALSE)</f>
        <v>923482171572</v>
      </c>
      <c r="L353" s="130">
        <f>VLOOKUP(C353,'[1]Carrer Batches'!$B$2:$O$1343,12,FALSE)</f>
        <v>0</v>
      </c>
      <c r="P353" s="128"/>
    </row>
    <row r="354" spans="1:17" x14ac:dyDescent="0.25">
      <c r="A354" s="136">
        <v>44572</v>
      </c>
      <c r="B354" s="193" t="s">
        <v>2981</v>
      </c>
      <c r="C354" s="120" t="s">
        <v>1841</v>
      </c>
      <c r="D354" s="120" t="s">
        <v>1842</v>
      </c>
      <c r="E354" s="193" t="s">
        <v>33</v>
      </c>
      <c r="F354" s="120" t="s">
        <v>2398</v>
      </c>
      <c r="G354" s="193" t="s">
        <v>7</v>
      </c>
      <c r="H354" s="3" t="s">
        <v>2867</v>
      </c>
      <c r="I354" s="193" t="s">
        <v>118</v>
      </c>
      <c r="J354" s="110" t="s">
        <v>3204</v>
      </c>
      <c r="K354" s="130">
        <f>VLOOKUP(C354,'[1]Carrer Batches'!$B$2:$O$1343,11,FALSE)</f>
        <v>923490225440</v>
      </c>
      <c r="L354" s="130">
        <f>VLOOKUP(C354,'[1]Carrer Batches'!$B$2:$O$1343,12,FALSE)</f>
        <v>0</v>
      </c>
      <c r="P354" s="128"/>
      <c r="Q354" s="130"/>
    </row>
    <row r="355" spans="1:17" x14ac:dyDescent="0.25">
      <c r="A355" s="136">
        <v>44572</v>
      </c>
      <c r="B355" s="193" t="s">
        <v>2981</v>
      </c>
      <c r="C355" s="120" t="s">
        <v>439</v>
      </c>
      <c r="D355" s="120" t="s">
        <v>1253</v>
      </c>
      <c r="E355" s="193" t="s">
        <v>33</v>
      </c>
      <c r="F355" s="120" t="s">
        <v>2402</v>
      </c>
      <c r="G355" s="193" t="s">
        <v>7</v>
      </c>
      <c r="H355" s="3" t="s">
        <v>2867</v>
      </c>
      <c r="I355" s="193" t="s">
        <v>2478</v>
      </c>
      <c r="J355" s="110" t="s">
        <v>2937</v>
      </c>
      <c r="K355" s="130">
        <f>VLOOKUP(C355,'[1]Carrer Batches'!$B$2:$O$1343,11,FALSE)</f>
        <v>923424085625</v>
      </c>
      <c r="L355" s="130">
        <f>VLOOKUP(C355,'[1]Carrer Batches'!$B$2:$O$1343,12,FALSE)</f>
        <v>923472991880</v>
      </c>
      <c r="P355" s="128"/>
      <c r="Q355" s="130"/>
    </row>
    <row r="356" spans="1:17" x14ac:dyDescent="0.25">
      <c r="A356" s="136">
        <v>44572</v>
      </c>
      <c r="B356" s="193" t="s">
        <v>2981</v>
      </c>
      <c r="C356" s="120" t="s">
        <v>1912</v>
      </c>
      <c r="D356" s="120" t="s">
        <v>1913</v>
      </c>
      <c r="E356" s="193" t="s">
        <v>33</v>
      </c>
      <c r="F356" s="120" t="s">
        <v>2402</v>
      </c>
      <c r="G356" s="193" t="s">
        <v>7</v>
      </c>
      <c r="H356" s="3" t="s">
        <v>2867</v>
      </c>
      <c r="I356" s="193" t="s">
        <v>2478</v>
      </c>
      <c r="J356" s="110"/>
      <c r="K356" s="130">
        <f>VLOOKUP(C356,'[1]Carrer Batches'!$B$2:$O$1343,11,FALSE)</f>
        <v>923131082151</v>
      </c>
      <c r="L356" s="130">
        <f>VLOOKUP(C356,'[1]Carrer Batches'!$B$2:$O$1343,12,FALSE)</f>
        <v>923131082151</v>
      </c>
      <c r="M356" s="192" t="s">
        <v>3207</v>
      </c>
      <c r="P356" s="128"/>
      <c r="Q356" s="130"/>
    </row>
    <row r="357" spans="1:17" x14ac:dyDescent="0.25">
      <c r="A357" s="136">
        <v>44572</v>
      </c>
      <c r="B357" s="193" t="s">
        <v>2981</v>
      </c>
      <c r="C357" s="120" t="s">
        <v>1920</v>
      </c>
      <c r="D357" s="120" t="s">
        <v>1921</v>
      </c>
      <c r="E357" s="193" t="s">
        <v>33</v>
      </c>
      <c r="F357" s="120" t="s">
        <v>2402</v>
      </c>
      <c r="G357" s="193" t="s">
        <v>7</v>
      </c>
      <c r="H357" s="3" t="s">
        <v>2867</v>
      </c>
      <c r="I357" s="193" t="s">
        <v>2478</v>
      </c>
      <c r="J357" s="110" t="s">
        <v>3102</v>
      </c>
      <c r="K357" s="130">
        <f>VLOOKUP(C357,'[1]Carrer Batches'!$B$2:$O$1343,11,FALSE)</f>
        <v>923018283204</v>
      </c>
      <c r="L357" s="130">
        <f>VLOOKUP(C357,'[1]Carrer Batches'!$B$2:$O$1343,12,FALSE)</f>
        <v>923228283204</v>
      </c>
      <c r="M357" s="148"/>
      <c r="N357" s="124"/>
      <c r="O357" s="124"/>
      <c r="P357" s="128"/>
      <c r="Q357" s="149"/>
    </row>
    <row r="358" spans="1:17" x14ac:dyDescent="0.25">
      <c r="A358" s="136">
        <v>44572</v>
      </c>
      <c r="B358" s="193" t="s">
        <v>2981</v>
      </c>
      <c r="C358" s="120" t="s">
        <v>1864</v>
      </c>
      <c r="D358" s="120" t="s">
        <v>1865</v>
      </c>
      <c r="E358" s="193"/>
      <c r="F358" s="120" t="s">
        <v>2399</v>
      </c>
      <c r="G358" s="193" t="s">
        <v>7</v>
      </c>
      <c r="H358" s="3" t="s">
        <v>2867</v>
      </c>
      <c r="I358" s="193" t="s">
        <v>2479</v>
      </c>
      <c r="J358" s="110" t="s">
        <v>3219</v>
      </c>
      <c r="K358" s="130">
        <f>VLOOKUP(C358,'[1]Carrer Batches'!$B$2:$O$1343,11,FALSE)</f>
        <v>923493126115</v>
      </c>
      <c r="L358" s="130">
        <f>VLOOKUP(C358,'[1]Carrer Batches'!$B$2:$O$1343,12,FALSE)</f>
        <v>923122106683</v>
      </c>
      <c r="N358" s="124"/>
      <c r="P358" s="128"/>
      <c r="Q358" s="130"/>
    </row>
    <row r="359" spans="1:17" x14ac:dyDescent="0.25">
      <c r="A359" s="136">
        <v>44574</v>
      </c>
      <c r="B359" s="210" t="s">
        <v>2981</v>
      </c>
      <c r="C359" s="211" t="s">
        <v>2556</v>
      </c>
      <c r="D359" s="211" t="s">
        <v>1732</v>
      </c>
      <c r="E359" s="210" t="s">
        <v>31</v>
      </c>
      <c r="F359" s="211" t="s">
        <v>2558</v>
      </c>
      <c r="G359" s="210" t="s">
        <v>7</v>
      </c>
      <c r="H359" s="3" t="s">
        <v>2867</v>
      </c>
      <c r="I359" s="210" t="s">
        <v>2483</v>
      </c>
      <c r="J359" s="110"/>
      <c r="K359" s="130" t="e">
        <f>VLOOKUP(C359,'[1]Carrer Batches'!$B$2:$O$1343,11,FALSE)</f>
        <v>#N/A</v>
      </c>
      <c r="L359" s="130" t="e">
        <f>VLOOKUP(C359,'[1]Carrer Batches'!$B$2:$O$1343,12,FALSE)</f>
        <v>#N/A</v>
      </c>
      <c r="N359" s="124"/>
      <c r="P359" s="128"/>
      <c r="Q359" s="130"/>
    </row>
    <row r="360" spans="1:17" x14ac:dyDescent="0.25">
      <c r="A360" s="136">
        <v>44574</v>
      </c>
      <c r="B360" s="210" t="s">
        <v>2981</v>
      </c>
      <c r="C360" s="211" t="s">
        <v>2316</v>
      </c>
      <c r="D360" s="211" t="s">
        <v>2317</v>
      </c>
      <c r="E360" s="210" t="s">
        <v>31</v>
      </c>
      <c r="F360" s="211" t="s">
        <v>2415</v>
      </c>
      <c r="G360" s="210" t="s">
        <v>7</v>
      </c>
      <c r="H360" s="3" t="s">
        <v>2867</v>
      </c>
      <c r="I360" s="210" t="s">
        <v>2482</v>
      </c>
      <c r="J360" s="110" t="s">
        <v>3211</v>
      </c>
      <c r="K360" s="130">
        <f>VLOOKUP(C360,'[1]Carrer Batches'!$B$2:$O$1343,11,FALSE)</f>
        <v>923203810950</v>
      </c>
      <c r="L360" s="130" t="str">
        <f>VLOOKUP(C360,'[1]Carrer Batches'!$B$2:$O$1343,12,FALSE)</f>
        <v>-</v>
      </c>
      <c r="N360" s="124"/>
      <c r="P360" s="128"/>
      <c r="Q360" s="130"/>
    </row>
    <row r="361" spans="1:17" x14ac:dyDescent="0.25">
      <c r="A361" s="136">
        <v>44574</v>
      </c>
      <c r="B361" s="210" t="s">
        <v>2981</v>
      </c>
      <c r="C361" s="211" t="s">
        <v>2318</v>
      </c>
      <c r="D361" s="211" t="s">
        <v>2319</v>
      </c>
      <c r="E361" s="210" t="s">
        <v>31</v>
      </c>
      <c r="F361" s="211" t="s">
        <v>2415</v>
      </c>
      <c r="G361" s="210" t="s">
        <v>7</v>
      </c>
      <c r="H361" s="3" t="s">
        <v>2867</v>
      </c>
      <c r="I361" s="210" t="s">
        <v>2482</v>
      </c>
      <c r="J361" s="287"/>
      <c r="K361" s="130">
        <f>VLOOKUP(C361,'[1]Carrer Batches'!$B$2:$O$1343,11,FALSE)</f>
        <v>923322216714</v>
      </c>
      <c r="L361" s="130">
        <f>VLOOKUP(C361,'[1]Carrer Batches'!$B$2:$O$1343,12,FALSE)</f>
        <v>923323045675</v>
      </c>
      <c r="M361" s="150"/>
      <c r="N361" s="124"/>
      <c r="P361" s="128"/>
      <c r="Q361" s="151"/>
    </row>
    <row r="362" spans="1:17" x14ac:dyDescent="0.25">
      <c r="A362" s="136">
        <v>44574</v>
      </c>
      <c r="B362" s="210" t="s">
        <v>2981</v>
      </c>
      <c r="C362" s="211" t="s">
        <v>2325</v>
      </c>
      <c r="D362" s="211" t="s">
        <v>1354</v>
      </c>
      <c r="E362" s="210" t="s">
        <v>31</v>
      </c>
      <c r="F362" s="211" t="s">
        <v>2415</v>
      </c>
      <c r="G362" s="210" t="s">
        <v>7</v>
      </c>
      <c r="H362" s="3" t="s">
        <v>2867</v>
      </c>
      <c r="I362" s="210" t="s">
        <v>2482</v>
      </c>
      <c r="J362" s="110" t="s">
        <v>3195</v>
      </c>
      <c r="K362" s="130">
        <f>VLOOKUP(C362,'[1]Carrer Batches'!$B$2:$O$1343,11,FALSE)</f>
        <v>923352006032</v>
      </c>
      <c r="L362" s="130" t="str">
        <f>VLOOKUP(C362,'[1]Carrer Batches'!$B$2:$O$1343,12,FALSE)</f>
        <v>-</v>
      </c>
      <c r="N362" s="124"/>
      <c r="P362" s="128"/>
      <c r="Q362" s="130"/>
    </row>
    <row r="363" spans="1:17" x14ac:dyDescent="0.25">
      <c r="A363" s="136">
        <v>44574</v>
      </c>
      <c r="B363" s="210" t="s">
        <v>2981</v>
      </c>
      <c r="C363" s="211" t="s">
        <v>2272</v>
      </c>
      <c r="D363" s="211" t="s">
        <v>2273</v>
      </c>
      <c r="E363" s="210" t="s">
        <v>31</v>
      </c>
      <c r="F363" s="211" t="s">
        <v>2413</v>
      </c>
      <c r="G363" s="210" t="s">
        <v>7</v>
      </c>
      <c r="H363" s="3" t="s">
        <v>2867</v>
      </c>
      <c r="I363" s="210" t="s">
        <v>113</v>
      </c>
      <c r="J363" s="110"/>
      <c r="K363" s="130">
        <f>VLOOKUP(C363,'[1]Carrer Batches'!$B$2:$O$1343,11,FALSE)</f>
        <v>923320327294</v>
      </c>
      <c r="L363" s="130" t="str">
        <f>VLOOKUP(C363,'[1]Carrer Batches'!$B$2:$O$1343,12,FALSE)</f>
        <v>-</v>
      </c>
      <c r="N363" s="124"/>
      <c r="P363" s="128"/>
      <c r="Q363" s="130"/>
    </row>
    <row r="364" spans="1:17" x14ac:dyDescent="0.25">
      <c r="A364" s="136">
        <v>44574</v>
      </c>
      <c r="B364" s="193" t="s">
        <v>2981</v>
      </c>
      <c r="C364" s="120" t="s">
        <v>2249</v>
      </c>
      <c r="D364" s="120" t="s">
        <v>2250</v>
      </c>
      <c r="E364" s="193" t="s">
        <v>31</v>
      </c>
      <c r="F364" s="120" t="s">
        <v>2412</v>
      </c>
      <c r="G364" s="193" t="s">
        <v>7</v>
      </c>
      <c r="H364" s="3" t="s">
        <v>2867</v>
      </c>
      <c r="I364" s="193" t="s">
        <v>2960</v>
      </c>
      <c r="J364" s="110" t="s">
        <v>3098</v>
      </c>
      <c r="K364" s="130">
        <f>VLOOKUP(C364,'[1]Carrer Batches'!$B$2:$O$1343,11,FALSE)</f>
        <v>923313070543</v>
      </c>
      <c r="L364" s="130">
        <f>VLOOKUP(C364,'[1]Carrer Batches'!$B$2:$O$1343,12,FALSE)</f>
        <v>923473598650</v>
      </c>
      <c r="M364" s="95"/>
      <c r="N364" s="124"/>
      <c r="P364" s="128"/>
      <c r="Q364" s="130"/>
    </row>
    <row r="365" spans="1:17" s="152" customFormat="1" x14ac:dyDescent="0.25">
      <c r="A365" s="136">
        <v>44574</v>
      </c>
      <c r="B365" s="193" t="s">
        <v>2981</v>
      </c>
      <c r="C365" s="120" t="s">
        <v>2204</v>
      </c>
      <c r="D365" s="120" t="s">
        <v>2205</v>
      </c>
      <c r="E365" s="193" t="s">
        <v>31</v>
      </c>
      <c r="F365" s="120" t="s">
        <v>2411</v>
      </c>
      <c r="G365" s="193" t="s">
        <v>7</v>
      </c>
      <c r="H365" s="3" t="s">
        <v>2867</v>
      </c>
      <c r="I365" s="193" t="s">
        <v>2497</v>
      </c>
      <c r="J365" s="110" t="s">
        <v>3211</v>
      </c>
      <c r="K365" s="130">
        <f>VLOOKUP(C365,'[1]Carrer Batches'!$B$2:$O$1343,11,FALSE)</f>
        <v>923102172046</v>
      </c>
      <c r="L365" s="130">
        <f>VLOOKUP(C365,'[1]Carrer Batches'!$B$2:$O$1343,12,FALSE)</f>
        <v>923043061754</v>
      </c>
      <c r="M365" s="140"/>
      <c r="P365" s="128"/>
      <c r="Q365" s="141"/>
    </row>
    <row r="366" spans="1:17" s="152" customFormat="1" x14ac:dyDescent="0.25">
      <c r="A366" s="136">
        <v>44574</v>
      </c>
      <c r="B366" s="193" t="s">
        <v>2981</v>
      </c>
      <c r="C366" s="120" t="s">
        <v>2208</v>
      </c>
      <c r="D366" s="120" t="s">
        <v>2209</v>
      </c>
      <c r="E366" s="193" t="s">
        <v>31</v>
      </c>
      <c r="F366" s="120" t="s">
        <v>2411</v>
      </c>
      <c r="G366" s="193" t="s">
        <v>7</v>
      </c>
      <c r="H366" s="3" t="s">
        <v>2867</v>
      </c>
      <c r="I366" s="193" t="s">
        <v>2497</v>
      </c>
      <c r="J366" s="110" t="s">
        <v>3158</v>
      </c>
      <c r="K366" s="130">
        <f>VLOOKUP(C366,'[1]Carrer Batches'!$B$2:$O$1343,11,FALSE)</f>
        <v>923342703600</v>
      </c>
      <c r="L366" s="130">
        <f>VLOOKUP(C366,'[1]Carrer Batches'!$B$2:$O$1343,12,FALSE)</f>
        <v>923002703600</v>
      </c>
      <c r="M366" s="140"/>
      <c r="P366" s="128"/>
      <c r="Q366" s="141"/>
    </row>
    <row r="367" spans="1:17" x14ac:dyDescent="0.25">
      <c r="A367" s="136">
        <v>44574</v>
      </c>
      <c r="B367" s="193" t="s">
        <v>2981</v>
      </c>
      <c r="C367" s="120" t="s">
        <v>2210</v>
      </c>
      <c r="D367" s="120" t="s">
        <v>2211</v>
      </c>
      <c r="E367" s="193" t="s">
        <v>31</v>
      </c>
      <c r="F367" s="120" t="s">
        <v>2411</v>
      </c>
      <c r="G367" s="193" t="s">
        <v>7</v>
      </c>
      <c r="H367" s="3" t="s">
        <v>2867</v>
      </c>
      <c r="I367" s="193" t="s">
        <v>2497</v>
      </c>
      <c r="J367" s="110" t="s">
        <v>3159</v>
      </c>
      <c r="K367" s="130">
        <f>VLOOKUP(C367,'[1]Carrer Batches'!$B$2:$O$1343,11,FALSE)</f>
        <v>923322511555</v>
      </c>
      <c r="L367" s="130" t="str">
        <f>VLOOKUP(C367,'[1]Carrer Batches'!$B$2:$O$1343,12,FALSE)</f>
        <v>-</v>
      </c>
      <c r="M367" s="95"/>
      <c r="P367" s="128"/>
      <c r="Q367" s="130"/>
    </row>
    <row r="368" spans="1:17" x14ac:dyDescent="0.25">
      <c r="A368" s="136">
        <v>44574</v>
      </c>
      <c r="B368" s="193" t="s">
        <v>2981</v>
      </c>
      <c r="C368" s="120" t="s">
        <v>2214</v>
      </c>
      <c r="D368" s="120" t="s">
        <v>2215</v>
      </c>
      <c r="E368" s="193" t="s">
        <v>31</v>
      </c>
      <c r="F368" s="120" t="s">
        <v>2411</v>
      </c>
      <c r="G368" s="193" t="s">
        <v>7</v>
      </c>
      <c r="H368" s="3" t="s">
        <v>2867</v>
      </c>
      <c r="I368" s="193" t="s">
        <v>2497</v>
      </c>
      <c r="J368" s="110" t="s">
        <v>3160</v>
      </c>
      <c r="K368" s="130">
        <f>VLOOKUP(C368,'[1]Carrer Batches'!$B$2:$O$1343,11,FALSE)</f>
        <v>923106119000</v>
      </c>
      <c r="L368" s="130">
        <f>VLOOKUP(C368,'[1]Carrer Batches'!$B$2:$O$1343,12,FALSE)</f>
        <v>923162310097</v>
      </c>
    </row>
    <row r="369" spans="1:13" x14ac:dyDescent="0.25">
      <c r="A369" s="136">
        <v>44574</v>
      </c>
      <c r="B369" s="193" t="s">
        <v>2981</v>
      </c>
      <c r="C369" s="120" t="s">
        <v>2095</v>
      </c>
      <c r="D369" s="120" t="s">
        <v>2096</v>
      </c>
      <c r="E369" s="193" t="s">
        <v>30</v>
      </c>
      <c r="F369" s="120" t="s">
        <v>2407</v>
      </c>
      <c r="G369" s="193" t="s">
        <v>7</v>
      </c>
      <c r="H369" s="3" t="s">
        <v>2867</v>
      </c>
      <c r="I369" s="193" t="s">
        <v>2480</v>
      </c>
      <c r="J369" s="110"/>
      <c r="K369" s="130">
        <f>VLOOKUP(C369,'[1]Carrer Batches'!$B$2:$O$1343,11,FALSE)</f>
        <v>923010927425</v>
      </c>
      <c r="L369" s="130">
        <f>VLOOKUP(C369,'[1]Carrer Batches'!$B$2:$O$1343,12,FALSE)</f>
        <v>0</v>
      </c>
    </row>
    <row r="370" spans="1:13" x14ac:dyDescent="0.25">
      <c r="A370" s="136">
        <v>44574</v>
      </c>
      <c r="B370" s="193" t="s">
        <v>2981</v>
      </c>
      <c r="C370" s="120" t="s">
        <v>2103</v>
      </c>
      <c r="D370" s="120" t="s">
        <v>2104</v>
      </c>
      <c r="E370" s="193" t="s">
        <v>30</v>
      </c>
      <c r="F370" s="120" t="s">
        <v>2407</v>
      </c>
      <c r="G370" s="193" t="s">
        <v>7</v>
      </c>
      <c r="H370" s="3" t="s">
        <v>2867</v>
      </c>
      <c r="I370" s="193" t="s">
        <v>2480</v>
      </c>
      <c r="J370" s="110"/>
      <c r="K370" s="130">
        <f>VLOOKUP(C370,'[1]Carrer Batches'!$B$2:$O$1343,11,FALSE)</f>
        <v>923154254762</v>
      </c>
      <c r="L370" s="130">
        <f>VLOOKUP(C370,'[1]Carrer Batches'!$B$2:$O$1343,12,FALSE)</f>
        <v>923143936892</v>
      </c>
    </row>
    <row r="371" spans="1:13" x14ac:dyDescent="0.25">
      <c r="A371" s="136">
        <v>44574</v>
      </c>
      <c r="B371" s="193" t="s">
        <v>2981</v>
      </c>
      <c r="C371" s="120" t="s">
        <v>2107</v>
      </c>
      <c r="D371" s="120" t="s">
        <v>2108</v>
      </c>
      <c r="E371" s="193" t="s">
        <v>30</v>
      </c>
      <c r="F371" s="120" t="s">
        <v>2407</v>
      </c>
      <c r="G371" s="193" t="s">
        <v>7</v>
      </c>
      <c r="H371" s="3" t="s">
        <v>2867</v>
      </c>
      <c r="I371" s="193" t="s">
        <v>2480</v>
      </c>
      <c r="J371" s="110" t="s">
        <v>3245</v>
      </c>
      <c r="K371" s="130">
        <f>VLOOKUP(C371,'[1]Carrer Batches'!$B$2:$O$1343,11,FALSE)</f>
        <v>923131262925</v>
      </c>
      <c r="L371" s="130">
        <f>VLOOKUP(C371,'[1]Carrer Batches'!$B$2:$O$1343,12,FALSE)</f>
        <v>0</v>
      </c>
    </row>
    <row r="372" spans="1:13" x14ac:dyDescent="0.25">
      <c r="A372" s="136">
        <v>44574</v>
      </c>
      <c r="B372" s="193" t="s">
        <v>2981</v>
      </c>
      <c r="C372" s="120" t="s">
        <v>2109</v>
      </c>
      <c r="D372" s="120" t="s">
        <v>2110</v>
      </c>
      <c r="E372" s="193" t="s">
        <v>30</v>
      </c>
      <c r="F372" s="120" t="s">
        <v>2407</v>
      </c>
      <c r="G372" s="193" t="s">
        <v>7</v>
      </c>
      <c r="H372" s="3" t="s">
        <v>2867</v>
      </c>
      <c r="I372" s="193" t="s">
        <v>2480</v>
      </c>
      <c r="J372" s="110" t="s">
        <v>3248</v>
      </c>
      <c r="K372" s="130">
        <f>VLOOKUP(C372,'[1]Carrer Batches'!$B$2:$O$1343,11,FALSE)</f>
        <v>923337752109</v>
      </c>
      <c r="L372" s="130">
        <f>VLOOKUP(C372,'[1]Carrer Batches'!$B$2:$O$1343,12,FALSE)</f>
        <v>0</v>
      </c>
    </row>
    <row r="373" spans="1:13" x14ac:dyDescent="0.25">
      <c r="A373" s="136">
        <v>44574</v>
      </c>
      <c r="B373" s="193" t="s">
        <v>2981</v>
      </c>
      <c r="C373" s="120" t="s">
        <v>2113</v>
      </c>
      <c r="D373" s="120" t="s">
        <v>2114</v>
      </c>
      <c r="E373" s="193" t="s">
        <v>30</v>
      </c>
      <c r="F373" s="120" t="s">
        <v>2407</v>
      </c>
      <c r="G373" s="193" t="s">
        <v>7</v>
      </c>
      <c r="H373" s="3" t="s">
        <v>2867</v>
      </c>
      <c r="I373" s="193" t="s">
        <v>2480</v>
      </c>
      <c r="J373" s="110" t="s">
        <v>3158</v>
      </c>
      <c r="K373" s="130">
        <f>VLOOKUP(C373,'[1]Carrer Batches'!$B$2:$O$1343,11,FALSE)</f>
        <v>923112469499</v>
      </c>
      <c r="L373" s="130">
        <f>VLOOKUP(C373,'[1]Carrer Batches'!$B$2:$O$1343,12,FALSE)</f>
        <v>0</v>
      </c>
    </row>
    <row r="374" spans="1:13" x14ac:dyDescent="0.25">
      <c r="A374" s="136">
        <v>44574</v>
      </c>
      <c r="B374" s="193" t="s">
        <v>2981</v>
      </c>
      <c r="C374" s="120" t="s">
        <v>2115</v>
      </c>
      <c r="D374" s="120" t="s">
        <v>2116</v>
      </c>
      <c r="E374" s="193" t="s">
        <v>30</v>
      </c>
      <c r="F374" s="120" t="s">
        <v>2407</v>
      </c>
      <c r="G374" s="193" t="s">
        <v>7</v>
      </c>
      <c r="H374" s="3" t="s">
        <v>2867</v>
      </c>
      <c r="I374" s="193" t="s">
        <v>2480</v>
      </c>
      <c r="J374" s="110" t="s">
        <v>3193</v>
      </c>
      <c r="K374" s="130">
        <f>VLOOKUP(C374,'[1]Carrer Batches'!$B$2:$O$1343,11,FALSE)</f>
        <v>923102079114</v>
      </c>
      <c r="L374" s="130">
        <f>VLOOKUP(C374,'[1]Carrer Batches'!$B$2:$O$1343,12,FALSE)</f>
        <v>0</v>
      </c>
    </row>
    <row r="375" spans="1:13" x14ac:dyDescent="0.25">
      <c r="A375" s="136">
        <v>44574</v>
      </c>
      <c r="B375" s="193" t="s">
        <v>2981</v>
      </c>
      <c r="C375" s="120" t="s">
        <v>2117</v>
      </c>
      <c r="D375" s="120" t="s">
        <v>2118</v>
      </c>
      <c r="E375" s="193" t="s">
        <v>30</v>
      </c>
      <c r="F375" s="120" t="s">
        <v>2407</v>
      </c>
      <c r="G375" s="193" t="s">
        <v>7</v>
      </c>
      <c r="H375" s="3" t="s">
        <v>2867</v>
      </c>
      <c r="I375" s="193" t="s">
        <v>2480</v>
      </c>
      <c r="J375" s="110" t="s">
        <v>3196</v>
      </c>
      <c r="K375" s="130">
        <f>VLOOKUP(C375,'[1]Carrer Batches'!$B$2:$O$1343,11,FALSE)</f>
        <v>923171260451</v>
      </c>
      <c r="L375" s="130">
        <f>VLOOKUP(C375,'[1]Carrer Batches'!$B$2:$O$1343,12,FALSE)</f>
        <v>0</v>
      </c>
    </row>
    <row r="376" spans="1:13" x14ac:dyDescent="0.25">
      <c r="A376" s="136">
        <v>44574</v>
      </c>
      <c r="B376" s="193" t="s">
        <v>2981</v>
      </c>
      <c r="C376" s="120" t="s">
        <v>2043</v>
      </c>
      <c r="D376" s="120" t="s">
        <v>2044</v>
      </c>
      <c r="E376" s="193" t="s">
        <v>30</v>
      </c>
      <c r="F376" s="120" t="s">
        <v>2405</v>
      </c>
      <c r="G376" s="193" t="s">
        <v>7</v>
      </c>
      <c r="H376" s="3" t="s">
        <v>2867</v>
      </c>
      <c r="I376" s="193" t="s">
        <v>112</v>
      </c>
      <c r="J376" s="110" t="s">
        <v>3214</v>
      </c>
      <c r="K376" s="130">
        <f>VLOOKUP(C376,'[1]Carrer Batches'!$B$2:$O$1343,11,FALSE)</f>
        <v>923142115398</v>
      </c>
      <c r="L376" s="130">
        <f>VLOOKUP(C376,'[1]Carrer Batches'!$B$2:$O$1343,12,FALSE)</f>
        <v>0</v>
      </c>
    </row>
    <row r="377" spans="1:13" x14ac:dyDescent="0.25">
      <c r="A377" s="136">
        <v>44574</v>
      </c>
      <c r="B377" s="193" t="s">
        <v>2981</v>
      </c>
      <c r="C377" s="120" t="s">
        <v>2047</v>
      </c>
      <c r="D377" s="120" t="s">
        <v>2048</v>
      </c>
      <c r="E377" s="193" t="s">
        <v>30</v>
      </c>
      <c r="F377" s="120" t="s">
        <v>2405</v>
      </c>
      <c r="G377" s="193" t="s">
        <v>7</v>
      </c>
      <c r="H377" s="3" t="s">
        <v>2867</v>
      </c>
      <c r="I377" s="193" t="s">
        <v>112</v>
      </c>
      <c r="J377" s="110"/>
      <c r="K377" s="130">
        <f>VLOOKUP(C377,'[1]Carrer Batches'!$B$2:$O$1343,11,FALSE)</f>
        <v>923343527313</v>
      </c>
      <c r="L377" s="130">
        <f>VLOOKUP(C377,'[1]Carrer Batches'!$B$2:$O$1343,12,FALSE)</f>
        <v>923021594851</v>
      </c>
      <c r="M377" s="118" t="s">
        <v>3195</v>
      </c>
    </row>
    <row r="378" spans="1:13" x14ac:dyDescent="0.25">
      <c r="A378" s="136">
        <v>44574</v>
      </c>
      <c r="B378" s="193" t="s">
        <v>2981</v>
      </c>
      <c r="C378" s="120" t="s">
        <v>2051</v>
      </c>
      <c r="D378" s="120" t="s">
        <v>2052</v>
      </c>
      <c r="E378" s="193" t="s">
        <v>30</v>
      </c>
      <c r="F378" s="120" t="s">
        <v>2405</v>
      </c>
      <c r="G378" s="193" t="s">
        <v>7</v>
      </c>
      <c r="H378" s="3" t="s">
        <v>2867</v>
      </c>
      <c r="I378" s="193" t="s">
        <v>112</v>
      </c>
      <c r="J378" s="110" t="s">
        <v>3200</v>
      </c>
      <c r="K378" s="130">
        <f>VLOOKUP(C378,'[1]Carrer Batches'!$B$2:$O$1343,11,FALSE)</f>
        <v>923132184690</v>
      </c>
      <c r="L378" s="130">
        <f>VLOOKUP(C378,'[1]Carrer Batches'!$B$2:$O$1343,12,FALSE)</f>
        <v>0</v>
      </c>
    </row>
    <row r="379" spans="1:13" x14ac:dyDescent="0.25">
      <c r="A379" s="136">
        <v>44574</v>
      </c>
      <c r="B379" s="193" t="s">
        <v>2981</v>
      </c>
      <c r="C379" s="120" t="s">
        <v>1980</v>
      </c>
      <c r="D379" s="120" t="s">
        <v>1981</v>
      </c>
      <c r="E379" s="193" t="s">
        <v>32</v>
      </c>
      <c r="F379" s="120" t="s">
        <v>2403</v>
      </c>
      <c r="G379" s="193" t="s">
        <v>7</v>
      </c>
      <c r="H379" s="3" t="s">
        <v>2867</v>
      </c>
      <c r="I379" s="193" t="s">
        <v>119</v>
      </c>
      <c r="J379" s="110"/>
      <c r="K379" s="130">
        <f>VLOOKUP(C379,'[1]Carrer Batches'!$B$2:$O$1343,11,FALSE)</f>
        <v>923342379783</v>
      </c>
      <c r="L379" s="130">
        <f>VLOOKUP(C379,'[1]Carrer Batches'!$B$2:$O$1343,12,FALSE)</f>
        <v>92335363889</v>
      </c>
    </row>
    <row r="380" spans="1:13" x14ac:dyDescent="0.25">
      <c r="A380" s="136">
        <v>44574</v>
      </c>
      <c r="B380" s="193" t="s">
        <v>2981</v>
      </c>
      <c r="C380" s="120" t="s">
        <v>1987</v>
      </c>
      <c r="D380" s="120" t="s">
        <v>1988</v>
      </c>
      <c r="E380" s="193" t="s">
        <v>32</v>
      </c>
      <c r="F380" s="120" t="s">
        <v>2403</v>
      </c>
      <c r="G380" s="193" t="s">
        <v>7</v>
      </c>
      <c r="H380" s="3" t="s">
        <v>2867</v>
      </c>
      <c r="I380" s="193" t="s">
        <v>119</v>
      </c>
      <c r="J380" s="110" t="s">
        <v>3102</v>
      </c>
      <c r="K380" s="130">
        <f>VLOOKUP(C380,'[1]Carrer Batches'!$B$2:$O$1343,11,FALSE)</f>
        <v>923482290035</v>
      </c>
      <c r="L380" s="130">
        <f>VLOOKUP(C380,'[1]Carrer Batches'!$B$2:$O$1343,12,FALSE)</f>
        <v>0</v>
      </c>
    </row>
    <row r="381" spans="1:13" x14ac:dyDescent="0.25">
      <c r="A381" s="136">
        <v>44574</v>
      </c>
      <c r="B381" s="193" t="s">
        <v>2981</v>
      </c>
      <c r="C381" s="120" t="s">
        <v>1950</v>
      </c>
      <c r="D381" s="120" t="s">
        <v>1951</v>
      </c>
      <c r="E381" s="193" t="s">
        <v>32</v>
      </c>
      <c r="F381" s="120" t="s">
        <v>176</v>
      </c>
      <c r="G381" s="193" t="s">
        <v>7</v>
      </c>
      <c r="H381" s="3" t="s">
        <v>2867</v>
      </c>
      <c r="I381" s="193" t="s">
        <v>2486</v>
      </c>
      <c r="J381" s="110" t="s">
        <v>3195</v>
      </c>
      <c r="K381" s="130">
        <f>VLOOKUP(C381,'[1]Carrer Batches'!$B$2:$O$1343,11,FALSE)</f>
        <v>3212214775</v>
      </c>
      <c r="L381" s="130">
        <f>VLOOKUP(C381,'[1]Carrer Batches'!$B$2:$O$1343,12,FALSE)</f>
        <v>3128758775</v>
      </c>
    </row>
    <row r="382" spans="1:13" x14ac:dyDescent="0.25">
      <c r="A382" s="136">
        <v>44574</v>
      </c>
      <c r="B382" s="193" t="s">
        <v>2981</v>
      </c>
      <c r="C382" s="120" t="s">
        <v>1954</v>
      </c>
      <c r="D382" s="120" t="s">
        <v>1955</v>
      </c>
      <c r="E382" s="193" t="s">
        <v>32</v>
      </c>
      <c r="F382" s="120" t="s">
        <v>176</v>
      </c>
      <c r="G382" s="193" t="s">
        <v>7</v>
      </c>
      <c r="H382" s="3" t="s">
        <v>2867</v>
      </c>
      <c r="I382" s="193" t="s">
        <v>2486</v>
      </c>
      <c r="J382" s="110" t="s">
        <v>3202</v>
      </c>
      <c r="K382" s="130">
        <f>VLOOKUP(C382,'[1]Carrer Batches'!$B$2:$O$1343,11,FALSE)</f>
        <v>923311352304</v>
      </c>
      <c r="L382" s="130">
        <f>VLOOKUP(C382,'[1]Carrer Batches'!$B$2:$O$1343,12,FALSE)</f>
        <v>923182714459</v>
      </c>
    </row>
    <row r="383" spans="1:13" x14ac:dyDescent="0.25">
      <c r="A383" s="136">
        <v>44574</v>
      </c>
      <c r="B383" s="193" t="s">
        <v>2981</v>
      </c>
      <c r="C383" s="120" t="s">
        <v>1958</v>
      </c>
      <c r="D383" s="120" t="s">
        <v>1959</v>
      </c>
      <c r="E383" s="193" t="s">
        <v>32</v>
      </c>
      <c r="F383" s="120" t="s">
        <v>176</v>
      </c>
      <c r="G383" s="193" t="s">
        <v>7</v>
      </c>
      <c r="H383" s="3" t="s">
        <v>2867</v>
      </c>
      <c r="I383" s="193" t="s">
        <v>2486</v>
      </c>
      <c r="J383" s="110" t="s">
        <v>2937</v>
      </c>
      <c r="K383" s="130">
        <f>VLOOKUP(C383,'[1]Carrer Batches'!$B$2:$O$1343,11,FALSE)</f>
        <v>923450187900</v>
      </c>
      <c r="L383" s="130" t="str">
        <f>VLOOKUP(C383,'[1]Carrer Batches'!$B$2:$O$1343,12,FALSE)</f>
        <v>-</v>
      </c>
    </row>
    <row r="384" spans="1:13" x14ac:dyDescent="0.25">
      <c r="A384" s="136">
        <v>44574</v>
      </c>
      <c r="B384" s="193" t="s">
        <v>2981</v>
      </c>
      <c r="C384" s="120" t="s">
        <v>1960</v>
      </c>
      <c r="D384" s="120" t="s">
        <v>1961</v>
      </c>
      <c r="E384" s="193" t="s">
        <v>32</v>
      </c>
      <c r="F384" s="120" t="s">
        <v>176</v>
      </c>
      <c r="G384" s="193" t="s">
        <v>7</v>
      </c>
      <c r="H384" s="3" t="s">
        <v>2867</v>
      </c>
      <c r="I384" s="193" t="s">
        <v>2486</v>
      </c>
      <c r="J384" s="110" t="s">
        <v>3203</v>
      </c>
      <c r="K384" s="130">
        <f>VLOOKUP(C384,'[1]Carrer Batches'!$B$2:$O$1343,11,FALSE)</f>
        <v>923365172661</v>
      </c>
      <c r="L384" s="130" t="str">
        <f>VLOOKUP(C384,'[1]Carrer Batches'!$B$2:$O$1343,12,FALSE)</f>
        <v>-</v>
      </c>
    </row>
    <row r="385" spans="1:17" x14ac:dyDescent="0.25">
      <c r="A385" s="136">
        <v>44574</v>
      </c>
      <c r="B385" s="193" t="s">
        <v>2981</v>
      </c>
      <c r="C385" s="120" t="s">
        <v>1964</v>
      </c>
      <c r="D385" s="120" t="s">
        <v>1965</v>
      </c>
      <c r="E385" s="193" t="s">
        <v>32</v>
      </c>
      <c r="F385" s="120" t="s">
        <v>176</v>
      </c>
      <c r="G385" s="193" t="s">
        <v>7</v>
      </c>
      <c r="H385" s="3" t="s">
        <v>2867</v>
      </c>
      <c r="I385" s="193" t="s">
        <v>2486</v>
      </c>
      <c r="J385" s="110"/>
      <c r="K385" s="130">
        <f>VLOOKUP(C385,'[1]Carrer Batches'!$B$2:$O$1343,11,FALSE)</f>
        <v>923476800090</v>
      </c>
      <c r="L385" s="130">
        <f>VLOOKUP(C385,'[1]Carrer Batches'!$B$2:$O$1343,12,FALSE)</f>
        <v>923458217542</v>
      </c>
    </row>
    <row r="386" spans="1:17" x14ac:dyDescent="0.25">
      <c r="A386" s="136">
        <v>44574</v>
      </c>
      <c r="B386" s="193" t="s">
        <v>2981</v>
      </c>
      <c r="C386" s="120" t="s">
        <v>1833</v>
      </c>
      <c r="D386" s="120" t="s">
        <v>1834</v>
      </c>
      <c r="E386" s="193" t="s">
        <v>33</v>
      </c>
      <c r="F386" s="120" t="s">
        <v>2398</v>
      </c>
      <c r="G386" s="193" t="s">
        <v>7</v>
      </c>
      <c r="H386" s="3" t="s">
        <v>2867</v>
      </c>
      <c r="I386" s="193" t="s">
        <v>118</v>
      </c>
      <c r="J386" s="110"/>
      <c r="K386" s="130">
        <f>VLOOKUP(C386,'[1]Carrer Batches'!$B$2:$O$1343,11,FALSE)</f>
        <v>923343118343</v>
      </c>
      <c r="L386" s="130">
        <f>VLOOKUP(C386,'[1]Carrer Batches'!$B$2:$O$1343,12,FALSE)</f>
        <v>923002107593</v>
      </c>
    </row>
    <row r="387" spans="1:17" x14ac:dyDescent="0.25">
      <c r="A387" s="136">
        <v>44574</v>
      </c>
      <c r="B387" s="193" t="s">
        <v>2981</v>
      </c>
      <c r="C387" s="120" t="s">
        <v>1841</v>
      </c>
      <c r="D387" s="120" t="s">
        <v>1842</v>
      </c>
      <c r="E387" s="193" t="s">
        <v>33</v>
      </c>
      <c r="F387" s="120" t="s">
        <v>2398</v>
      </c>
      <c r="G387" s="193" t="s">
        <v>7</v>
      </c>
      <c r="H387" s="3" t="s">
        <v>2867</v>
      </c>
      <c r="I387" s="193" t="s">
        <v>118</v>
      </c>
      <c r="J387" s="110" t="s">
        <v>3204</v>
      </c>
      <c r="K387" s="130">
        <f>VLOOKUP(C387,'[1]Carrer Batches'!$B$2:$O$1343,11,FALSE)</f>
        <v>923490225440</v>
      </c>
      <c r="L387" s="130">
        <f>VLOOKUP(C387,'[1]Carrer Batches'!$B$2:$O$1343,12,FALSE)</f>
        <v>0</v>
      </c>
    </row>
    <row r="388" spans="1:17" x14ac:dyDescent="0.25">
      <c r="A388" s="136">
        <v>44574</v>
      </c>
      <c r="B388" s="193" t="s">
        <v>2981</v>
      </c>
      <c r="C388" s="120" t="s">
        <v>1851</v>
      </c>
      <c r="D388" s="120" t="s">
        <v>1852</v>
      </c>
      <c r="E388" s="193" t="s">
        <v>33</v>
      </c>
      <c r="F388" s="120" t="s">
        <v>2398</v>
      </c>
      <c r="G388" s="193" t="s">
        <v>7</v>
      </c>
      <c r="H388" s="3" t="s">
        <v>2867</v>
      </c>
      <c r="I388" s="193" t="s">
        <v>118</v>
      </c>
      <c r="J388" s="110"/>
      <c r="K388" s="130" t="str">
        <f>VLOOKUP(C388,'[1]Carrer Batches'!$B$2:$O$1343,11,FALSE)</f>
        <v>02134114161/923327338921</v>
      </c>
      <c r="L388" s="130">
        <f>VLOOKUP(C388,'[1]Carrer Batches'!$B$2:$O$1343,12,FALSE)</f>
        <v>923462209956</v>
      </c>
    </row>
    <row r="389" spans="1:17" x14ac:dyDescent="0.25">
      <c r="A389" s="136">
        <v>44574</v>
      </c>
      <c r="B389" s="193" t="s">
        <v>2981</v>
      </c>
      <c r="C389" s="120" t="s">
        <v>439</v>
      </c>
      <c r="D389" s="120" t="s">
        <v>1253</v>
      </c>
      <c r="E389" s="193" t="s">
        <v>33</v>
      </c>
      <c r="F389" s="120" t="s">
        <v>2402</v>
      </c>
      <c r="G389" s="193" t="s">
        <v>7</v>
      </c>
      <c r="H389" s="3" t="s">
        <v>2867</v>
      </c>
      <c r="I389" s="193" t="s">
        <v>2478</v>
      </c>
      <c r="J389" s="110" t="s">
        <v>3233</v>
      </c>
      <c r="K389" s="130">
        <f>VLOOKUP(C389,'[1]Carrer Batches'!$B$2:$O$1343,11,FALSE)</f>
        <v>923424085625</v>
      </c>
      <c r="L389" s="130">
        <f>VLOOKUP(C389,'[1]Carrer Batches'!$B$2:$O$1343,12,FALSE)</f>
        <v>923472991880</v>
      </c>
    </row>
    <row r="390" spans="1:17" x14ac:dyDescent="0.25">
      <c r="A390" s="136">
        <v>44574</v>
      </c>
      <c r="B390" s="193" t="s">
        <v>2981</v>
      </c>
      <c r="C390" s="120" t="s">
        <v>1912</v>
      </c>
      <c r="D390" s="120" t="s">
        <v>1913</v>
      </c>
      <c r="E390" s="193" t="s">
        <v>33</v>
      </c>
      <c r="F390" s="120" t="s">
        <v>2402</v>
      </c>
      <c r="G390" s="193" t="s">
        <v>7</v>
      </c>
      <c r="H390" s="3" t="s">
        <v>2867</v>
      </c>
      <c r="I390" s="193" t="s">
        <v>2478</v>
      </c>
      <c r="J390" s="110"/>
      <c r="K390" s="130">
        <f>VLOOKUP(C390,'[1]Carrer Batches'!$B$2:$O$1343,11,FALSE)</f>
        <v>923131082151</v>
      </c>
      <c r="L390" s="130">
        <f>VLOOKUP(C390,'[1]Carrer Batches'!$B$2:$O$1343,12,FALSE)</f>
        <v>923131082151</v>
      </c>
      <c r="M390" s="192" t="s">
        <v>3207</v>
      </c>
    </row>
    <row r="391" spans="1:17" x14ac:dyDescent="0.25">
      <c r="A391" s="136">
        <v>44574</v>
      </c>
      <c r="B391" s="193" t="s">
        <v>2981</v>
      </c>
      <c r="C391" s="120" t="s">
        <v>1920</v>
      </c>
      <c r="D391" s="120" t="s">
        <v>1921</v>
      </c>
      <c r="E391" s="193" t="s">
        <v>33</v>
      </c>
      <c r="F391" s="120" t="s">
        <v>2402</v>
      </c>
      <c r="G391" s="193" t="s">
        <v>7</v>
      </c>
      <c r="H391" s="3" t="s">
        <v>2867</v>
      </c>
      <c r="I391" s="193" t="s">
        <v>2478</v>
      </c>
      <c r="J391" s="110" t="s">
        <v>3102</v>
      </c>
      <c r="K391" s="130">
        <f>VLOOKUP(C391,'[1]Carrer Batches'!$B$2:$O$1343,11,FALSE)</f>
        <v>923018283204</v>
      </c>
      <c r="L391" s="130">
        <f>VLOOKUP(C391,'[1]Carrer Batches'!$B$2:$O$1343,12,FALSE)</f>
        <v>923228283204</v>
      </c>
    </row>
    <row r="392" spans="1:17" x14ac:dyDescent="0.25">
      <c r="A392" s="136">
        <v>44574</v>
      </c>
      <c r="B392" s="193" t="s">
        <v>2981</v>
      </c>
      <c r="C392" s="120" t="s">
        <v>1926</v>
      </c>
      <c r="D392" s="120" t="s">
        <v>1927</v>
      </c>
      <c r="E392" s="193" t="s">
        <v>33</v>
      </c>
      <c r="F392" s="120" t="s">
        <v>2402</v>
      </c>
      <c r="G392" s="193" t="s">
        <v>7</v>
      </c>
      <c r="H392" s="3" t="s">
        <v>2867</v>
      </c>
      <c r="I392" s="193" t="s">
        <v>2478</v>
      </c>
      <c r="J392" s="110"/>
      <c r="K392" s="130">
        <f>VLOOKUP(C392,'[1]Carrer Batches'!$B$2:$O$1343,11,FALSE)</f>
        <v>923452072306</v>
      </c>
      <c r="L392" s="130">
        <f>VLOOKUP(C392,'[1]Carrer Batches'!$B$2:$O$1343,12,FALSE)</f>
        <v>923313270626</v>
      </c>
    </row>
    <row r="393" spans="1:17" x14ac:dyDescent="0.25">
      <c r="A393" s="136">
        <v>44576</v>
      </c>
      <c r="B393" s="210" t="s">
        <v>2981</v>
      </c>
      <c r="C393" s="211" t="s">
        <v>917</v>
      </c>
      <c r="D393" s="211" t="s">
        <v>2746</v>
      </c>
      <c r="E393" s="210" t="s">
        <v>31</v>
      </c>
      <c r="F393" s="211" t="s">
        <v>2558</v>
      </c>
      <c r="G393" s="210" t="s">
        <v>7</v>
      </c>
      <c r="H393" s="3" t="s">
        <v>2867</v>
      </c>
      <c r="I393" s="210" t="s">
        <v>2483</v>
      </c>
      <c r="J393" s="110"/>
      <c r="K393" s="130" t="e">
        <f>VLOOKUP(C393,'[1]Carrer Batches'!$B$2:$O$1343,11,FALSE)</f>
        <v>#N/A</v>
      </c>
      <c r="L393" s="130" t="e">
        <f>VLOOKUP(C393,'[1]Carrer Batches'!$B$2:$O$1343,12,FALSE)</f>
        <v>#N/A</v>
      </c>
    </row>
    <row r="394" spans="1:17" x14ac:dyDescent="0.25">
      <c r="A394" s="136">
        <v>44576</v>
      </c>
      <c r="B394" s="210" t="s">
        <v>2981</v>
      </c>
      <c r="C394" s="211" t="s">
        <v>2548</v>
      </c>
      <c r="D394" s="211" t="s">
        <v>2549</v>
      </c>
      <c r="E394" s="210" t="s">
        <v>31</v>
      </c>
      <c r="F394" s="211" t="s">
        <v>2558</v>
      </c>
      <c r="G394" s="210" t="s">
        <v>7</v>
      </c>
      <c r="H394" s="3" t="s">
        <v>2867</v>
      </c>
      <c r="I394" s="210" t="s">
        <v>2483</v>
      </c>
      <c r="J394" s="110"/>
      <c r="K394" s="130" t="e">
        <f>VLOOKUP(C394,'[1]Carrer Batches'!$B$2:$O$1343,11,FALSE)</f>
        <v>#N/A</v>
      </c>
      <c r="L394" s="130" t="e">
        <f>VLOOKUP(C394,'[1]Carrer Batches'!$B$2:$O$1343,12,FALSE)</f>
        <v>#N/A</v>
      </c>
    </row>
    <row r="395" spans="1:17" x14ac:dyDescent="0.25">
      <c r="A395" s="136">
        <v>44576</v>
      </c>
      <c r="B395" s="210" t="s">
        <v>2981</v>
      </c>
      <c r="C395" s="211" t="s">
        <v>2307</v>
      </c>
      <c r="D395" s="211" t="s">
        <v>1389</v>
      </c>
      <c r="E395" s="210" t="s">
        <v>31</v>
      </c>
      <c r="F395" s="211" t="s">
        <v>2415</v>
      </c>
      <c r="G395" s="210" t="s">
        <v>7</v>
      </c>
      <c r="H395" s="3" t="s">
        <v>2867</v>
      </c>
      <c r="I395" s="210" t="s">
        <v>2482</v>
      </c>
      <c r="J395" s="110"/>
      <c r="K395" s="130">
        <f>VLOOKUP(C395,'[1]Carrer Batches'!$B$2:$O$1343,11,FALSE)</f>
        <v>923184247919</v>
      </c>
      <c r="L395" s="130">
        <f>VLOOKUP(C395,'[1]Carrer Batches'!$B$2:$O$1343,12,FALSE)</f>
        <v>923213434519</v>
      </c>
    </row>
    <row r="396" spans="1:17" x14ac:dyDescent="0.25">
      <c r="A396" s="136">
        <v>44576</v>
      </c>
      <c r="B396" s="210" t="s">
        <v>2981</v>
      </c>
      <c r="C396" s="211" t="s">
        <v>2316</v>
      </c>
      <c r="D396" s="211" t="s">
        <v>2317</v>
      </c>
      <c r="E396" s="210" t="s">
        <v>31</v>
      </c>
      <c r="F396" s="211" t="s">
        <v>2415</v>
      </c>
      <c r="G396" s="210" t="s">
        <v>7</v>
      </c>
      <c r="H396" s="3" t="s">
        <v>2867</v>
      </c>
      <c r="I396" s="210" t="s">
        <v>2482</v>
      </c>
      <c r="J396" s="110" t="s">
        <v>3239</v>
      </c>
      <c r="K396" s="130">
        <f>VLOOKUP(C396,'[1]Carrer Batches'!$B$2:$O$1343,11,FALSE)</f>
        <v>923203810950</v>
      </c>
      <c r="L396" s="130" t="str">
        <f>VLOOKUP(C396,'[1]Carrer Batches'!$B$2:$O$1343,12,FALSE)</f>
        <v>-</v>
      </c>
    </row>
    <row r="397" spans="1:17" x14ac:dyDescent="0.25">
      <c r="A397" s="136">
        <v>44576</v>
      </c>
      <c r="B397" s="210" t="s">
        <v>2981</v>
      </c>
      <c r="C397" s="211" t="s">
        <v>2321</v>
      </c>
      <c r="D397" s="211" t="s">
        <v>2322</v>
      </c>
      <c r="E397" s="210" t="s">
        <v>31</v>
      </c>
      <c r="F397" s="211" t="s">
        <v>2415</v>
      </c>
      <c r="G397" s="210" t="s">
        <v>7</v>
      </c>
      <c r="H397" s="3" t="s">
        <v>2867</v>
      </c>
      <c r="I397" s="210" t="s">
        <v>2482</v>
      </c>
      <c r="J397" s="110" t="s">
        <v>3231</v>
      </c>
      <c r="K397" s="130">
        <f>VLOOKUP(C397,'[1]Carrer Batches'!$B$2:$O$1343,11,FALSE)</f>
        <v>923180114441</v>
      </c>
      <c r="L397" s="130" t="str">
        <f>VLOOKUP(C397,'[1]Carrer Batches'!$B$2:$O$1343,12,FALSE)</f>
        <v>-</v>
      </c>
    </row>
    <row r="398" spans="1:17" x14ac:dyDescent="0.25">
      <c r="A398" s="136">
        <v>44576</v>
      </c>
      <c r="B398" s="210" t="s">
        <v>2981</v>
      </c>
      <c r="C398" s="211" t="s">
        <v>2325</v>
      </c>
      <c r="D398" s="211" t="s">
        <v>1354</v>
      </c>
      <c r="E398" s="210" t="s">
        <v>31</v>
      </c>
      <c r="F398" s="211" t="s">
        <v>2415</v>
      </c>
      <c r="G398" s="210" t="s">
        <v>7</v>
      </c>
      <c r="H398" s="3" t="s">
        <v>2867</v>
      </c>
      <c r="I398" s="210" t="s">
        <v>2482</v>
      </c>
      <c r="J398" s="110" t="s">
        <v>3195</v>
      </c>
      <c r="K398" s="130">
        <f>VLOOKUP(C398,'[1]Carrer Batches'!$B$2:$O$1343,11,FALSE)</f>
        <v>923352006032</v>
      </c>
      <c r="L398" s="130" t="str">
        <f>VLOOKUP(C398,'[1]Carrer Batches'!$B$2:$O$1343,12,FALSE)</f>
        <v>-</v>
      </c>
    </row>
    <row r="399" spans="1:17" x14ac:dyDescent="0.25">
      <c r="A399" s="136">
        <v>44576</v>
      </c>
      <c r="B399" s="210" t="s">
        <v>2981</v>
      </c>
      <c r="C399" s="211" t="s">
        <v>2258</v>
      </c>
      <c r="D399" s="211" t="s">
        <v>2259</v>
      </c>
      <c r="E399" s="210" t="s">
        <v>31</v>
      </c>
      <c r="F399" s="211" t="s">
        <v>2413</v>
      </c>
      <c r="G399" s="210" t="s">
        <v>7</v>
      </c>
      <c r="H399" s="3" t="s">
        <v>2867</v>
      </c>
      <c r="I399" s="210" t="s">
        <v>113</v>
      </c>
      <c r="J399" s="110"/>
      <c r="K399" s="130">
        <f>VLOOKUP(C399,'[1]Carrer Batches'!$B$2:$O$1343,11,FALSE)</f>
        <v>923162533099</v>
      </c>
      <c r="L399" s="130" t="str">
        <f>VLOOKUP(C399,'[1]Carrer Batches'!$B$2:$O$1343,12,FALSE)</f>
        <v>-</v>
      </c>
    </row>
    <row r="400" spans="1:17" x14ac:dyDescent="0.25">
      <c r="A400" s="136">
        <v>44576</v>
      </c>
      <c r="B400" s="210" t="s">
        <v>2981</v>
      </c>
      <c r="C400" s="211" t="s">
        <v>2260</v>
      </c>
      <c r="D400" s="211" t="s">
        <v>2261</v>
      </c>
      <c r="E400" s="210" t="s">
        <v>31</v>
      </c>
      <c r="F400" s="211" t="s">
        <v>2413</v>
      </c>
      <c r="G400" s="210" t="s">
        <v>7</v>
      </c>
      <c r="H400" s="3" t="s">
        <v>2867</v>
      </c>
      <c r="I400" s="210" t="s">
        <v>113</v>
      </c>
      <c r="J400" s="110" t="s">
        <v>3213</v>
      </c>
      <c r="K400" s="130">
        <f>VLOOKUP(C400,'[1]Carrer Batches'!$B$2:$O$1343,11,FALSE)</f>
        <v>923088371163</v>
      </c>
      <c r="L400" s="130" t="str">
        <f>VLOOKUP(C400,'[1]Carrer Batches'!$B$2:$O$1343,12,FALSE)</f>
        <v>-</v>
      </c>
      <c r="M400" s="95"/>
      <c r="P400" s="128"/>
      <c r="Q400" s="130"/>
    </row>
    <row r="401" spans="1:17" x14ac:dyDescent="0.25">
      <c r="A401" s="136">
        <v>44576</v>
      </c>
      <c r="B401" s="193" t="s">
        <v>2981</v>
      </c>
      <c r="C401" s="120" t="s">
        <v>2249</v>
      </c>
      <c r="D401" s="120" t="s">
        <v>2250</v>
      </c>
      <c r="E401" s="193" t="s">
        <v>31</v>
      </c>
      <c r="F401" s="120" t="s">
        <v>2412</v>
      </c>
      <c r="G401" s="193" t="s">
        <v>7</v>
      </c>
      <c r="H401" s="3" t="s">
        <v>2867</v>
      </c>
      <c r="I401" s="193" t="s">
        <v>2960</v>
      </c>
      <c r="J401" s="110" t="s">
        <v>3098</v>
      </c>
      <c r="K401" s="130">
        <f>VLOOKUP(C401,'[1]Carrer Batches'!$B$2:$O$1343,11,FALSE)</f>
        <v>923313070543</v>
      </c>
      <c r="L401" s="130">
        <f>VLOOKUP(C401,'[1]Carrer Batches'!$B$2:$O$1343,12,FALSE)</f>
        <v>923473598650</v>
      </c>
      <c r="M401" s="153"/>
      <c r="P401" s="128"/>
      <c r="Q401" s="130"/>
    </row>
    <row r="402" spans="1:17" x14ac:dyDescent="0.25">
      <c r="A402" s="136">
        <v>44576</v>
      </c>
      <c r="B402" s="193" t="s">
        <v>2981</v>
      </c>
      <c r="C402" s="120" t="s">
        <v>2204</v>
      </c>
      <c r="D402" s="120" t="s">
        <v>2205</v>
      </c>
      <c r="E402" s="193" t="s">
        <v>31</v>
      </c>
      <c r="F402" s="120" t="s">
        <v>2411</v>
      </c>
      <c r="G402" s="193" t="s">
        <v>7</v>
      </c>
      <c r="H402" s="3" t="s">
        <v>2867</v>
      </c>
      <c r="I402" s="193" t="s">
        <v>2497</v>
      </c>
      <c r="J402" s="110" t="s">
        <v>3211</v>
      </c>
      <c r="K402" s="130">
        <f>VLOOKUP(C402,'[1]Carrer Batches'!$B$2:$O$1343,11,FALSE)</f>
        <v>923102172046</v>
      </c>
      <c r="L402" s="130">
        <f>VLOOKUP(C402,'[1]Carrer Batches'!$B$2:$O$1343,12,FALSE)</f>
        <v>923043061754</v>
      </c>
      <c r="P402" s="128"/>
      <c r="Q402" s="130"/>
    </row>
    <row r="403" spans="1:17" x14ac:dyDescent="0.25">
      <c r="A403" s="136">
        <v>44576</v>
      </c>
      <c r="B403" s="193" t="s">
        <v>2981</v>
      </c>
      <c r="C403" s="120" t="s">
        <v>2208</v>
      </c>
      <c r="D403" s="120" t="s">
        <v>2209</v>
      </c>
      <c r="E403" s="193" t="s">
        <v>31</v>
      </c>
      <c r="F403" s="120" t="s">
        <v>2411</v>
      </c>
      <c r="G403" s="193" t="s">
        <v>7</v>
      </c>
      <c r="H403" s="3" t="s">
        <v>2867</v>
      </c>
      <c r="I403" s="193" t="s">
        <v>2497</v>
      </c>
      <c r="J403" s="110" t="s">
        <v>3158</v>
      </c>
      <c r="K403" s="130">
        <f>VLOOKUP(C403,'[1]Carrer Batches'!$B$2:$O$1343,11,FALSE)</f>
        <v>923342703600</v>
      </c>
      <c r="L403" s="130">
        <f>VLOOKUP(C403,'[1]Carrer Batches'!$B$2:$O$1343,12,FALSE)</f>
        <v>923002703600</v>
      </c>
      <c r="P403" s="128"/>
      <c r="Q403" s="130"/>
    </row>
    <row r="404" spans="1:17" x14ac:dyDescent="0.25">
      <c r="A404" s="136">
        <v>44576</v>
      </c>
      <c r="B404" s="193" t="s">
        <v>2981</v>
      </c>
      <c r="C404" s="120" t="s">
        <v>2210</v>
      </c>
      <c r="D404" s="120" t="s">
        <v>2211</v>
      </c>
      <c r="E404" s="193" t="s">
        <v>31</v>
      </c>
      <c r="F404" s="120" t="s">
        <v>2411</v>
      </c>
      <c r="G404" s="193" t="s">
        <v>7</v>
      </c>
      <c r="H404" s="3" t="s">
        <v>2867</v>
      </c>
      <c r="I404" s="193" t="s">
        <v>2497</v>
      </c>
      <c r="J404" s="110" t="s">
        <v>3159</v>
      </c>
      <c r="K404" s="130">
        <f>VLOOKUP(C404,'[1]Carrer Batches'!$B$2:$O$1343,11,FALSE)</f>
        <v>923322511555</v>
      </c>
      <c r="L404" s="130" t="str">
        <f>VLOOKUP(C404,'[1]Carrer Batches'!$B$2:$O$1343,12,FALSE)</f>
        <v>-</v>
      </c>
      <c r="P404" s="128"/>
      <c r="Q404" s="130"/>
    </row>
    <row r="405" spans="1:17" x14ac:dyDescent="0.25">
      <c r="A405" s="136">
        <v>44576</v>
      </c>
      <c r="B405" s="193" t="s">
        <v>2981</v>
      </c>
      <c r="C405" s="120" t="s">
        <v>2214</v>
      </c>
      <c r="D405" s="120" t="s">
        <v>2215</v>
      </c>
      <c r="E405" s="193" t="s">
        <v>31</v>
      </c>
      <c r="F405" s="120" t="s">
        <v>2411</v>
      </c>
      <c r="G405" s="193" t="s">
        <v>7</v>
      </c>
      <c r="H405" s="3" t="s">
        <v>2867</v>
      </c>
      <c r="I405" s="193" t="s">
        <v>2497</v>
      </c>
      <c r="J405" s="110" t="s">
        <v>3160</v>
      </c>
      <c r="K405" s="130">
        <f>VLOOKUP(C405,'[1]Carrer Batches'!$B$2:$O$1343,11,FALSE)</f>
        <v>923106119000</v>
      </c>
      <c r="L405" s="130">
        <f>VLOOKUP(C405,'[1]Carrer Batches'!$B$2:$O$1343,12,FALSE)</f>
        <v>923162310097</v>
      </c>
      <c r="P405" s="128"/>
      <c r="Q405" s="130"/>
    </row>
    <row r="406" spans="1:17" x14ac:dyDescent="0.25">
      <c r="A406" s="136">
        <v>44576</v>
      </c>
      <c r="B406" s="193" t="s">
        <v>2981</v>
      </c>
      <c r="C406" s="120" t="s">
        <v>2083</v>
      </c>
      <c r="D406" s="120" t="s">
        <v>2084</v>
      </c>
      <c r="E406" s="193" t="s">
        <v>30</v>
      </c>
      <c r="F406" s="120" t="s">
        <v>2407</v>
      </c>
      <c r="G406" s="193" t="s">
        <v>7</v>
      </c>
      <c r="H406" s="3" t="s">
        <v>2867</v>
      </c>
      <c r="I406" s="193" t="s">
        <v>2480</v>
      </c>
      <c r="J406" s="110"/>
      <c r="K406" s="130">
        <f>VLOOKUP(C406,'[1]Carrer Batches'!$B$2:$O$1343,11,FALSE)</f>
        <v>923153193362</v>
      </c>
      <c r="L406" s="130">
        <f>VLOOKUP(C406,'[1]Carrer Batches'!$B$2:$O$1343,12,FALSE)</f>
        <v>923452066033</v>
      </c>
      <c r="P406" s="128"/>
      <c r="Q406" s="138"/>
    </row>
    <row r="407" spans="1:17" x14ac:dyDescent="0.25">
      <c r="A407" s="136">
        <v>44576</v>
      </c>
      <c r="B407" s="193" t="s">
        <v>2981</v>
      </c>
      <c r="C407" s="120" t="s">
        <v>2095</v>
      </c>
      <c r="D407" s="120" t="s">
        <v>2096</v>
      </c>
      <c r="E407" s="193" t="s">
        <v>30</v>
      </c>
      <c r="F407" s="120" t="s">
        <v>2407</v>
      </c>
      <c r="G407" s="193" t="s">
        <v>7</v>
      </c>
      <c r="H407" s="3" t="s">
        <v>2867</v>
      </c>
      <c r="I407" s="193" t="s">
        <v>2480</v>
      </c>
      <c r="J407" s="110"/>
      <c r="K407" s="130">
        <f>VLOOKUP(C407,'[1]Carrer Batches'!$B$2:$O$1343,11,FALSE)</f>
        <v>923010927425</v>
      </c>
      <c r="L407" s="130">
        <f>VLOOKUP(C407,'[1]Carrer Batches'!$B$2:$O$1343,12,FALSE)</f>
        <v>0</v>
      </c>
      <c r="P407" s="128"/>
      <c r="Q407" s="138"/>
    </row>
    <row r="408" spans="1:17" x14ac:dyDescent="0.25">
      <c r="A408" s="136">
        <v>44576</v>
      </c>
      <c r="B408" s="193" t="s">
        <v>2981</v>
      </c>
      <c r="C408" s="120" t="s">
        <v>2113</v>
      </c>
      <c r="D408" s="120" t="s">
        <v>2114</v>
      </c>
      <c r="E408" s="193" t="s">
        <v>30</v>
      </c>
      <c r="F408" s="120" t="s">
        <v>2407</v>
      </c>
      <c r="G408" s="193" t="s">
        <v>7</v>
      </c>
      <c r="H408" s="3" t="s">
        <v>2867</v>
      </c>
      <c r="I408" s="193" t="s">
        <v>2480</v>
      </c>
      <c r="J408" s="110" t="s">
        <v>3158</v>
      </c>
      <c r="K408" s="130">
        <f>VLOOKUP(C408,'[1]Carrer Batches'!$B$2:$O$1343,11,FALSE)</f>
        <v>923112469499</v>
      </c>
      <c r="L408" s="130">
        <f>VLOOKUP(C408,'[1]Carrer Batches'!$B$2:$O$1343,12,FALSE)</f>
        <v>0</v>
      </c>
      <c r="P408" s="128"/>
      <c r="Q408" s="138"/>
    </row>
    <row r="409" spans="1:17" x14ac:dyDescent="0.25">
      <c r="A409" s="136">
        <v>44576</v>
      </c>
      <c r="B409" s="193" t="s">
        <v>2981</v>
      </c>
      <c r="C409" s="120" t="s">
        <v>2115</v>
      </c>
      <c r="D409" s="120" t="s">
        <v>2116</v>
      </c>
      <c r="E409" s="193" t="s">
        <v>30</v>
      </c>
      <c r="F409" s="120" t="s">
        <v>2407</v>
      </c>
      <c r="G409" s="193" t="s">
        <v>7</v>
      </c>
      <c r="H409" s="3" t="s">
        <v>2867</v>
      </c>
      <c r="I409" s="193" t="s">
        <v>2480</v>
      </c>
      <c r="J409" s="110" t="s">
        <v>3193</v>
      </c>
      <c r="K409" s="130">
        <f>VLOOKUP(C409,'[1]Carrer Batches'!$B$2:$O$1343,11,FALSE)</f>
        <v>923102079114</v>
      </c>
      <c r="L409" s="130">
        <f>VLOOKUP(C409,'[1]Carrer Batches'!$B$2:$O$1343,12,FALSE)</f>
        <v>0</v>
      </c>
      <c r="P409" s="128"/>
      <c r="Q409" s="138"/>
    </row>
    <row r="410" spans="1:17" x14ac:dyDescent="0.25">
      <c r="A410" s="136">
        <v>44576</v>
      </c>
      <c r="B410" s="193" t="s">
        <v>2981</v>
      </c>
      <c r="C410" s="120" t="s">
        <v>2117</v>
      </c>
      <c r="D410" s="120" t="s">
        <v>2118</v>
      </c>
      <c r="E410" s="193" t="s">
        <v>30</v>
      </c>
      <c r="F410" s="120" t="s">
        <v>2407</v>
      </c>
      <c r="G410" s="193" t="s">
        <v>7</v>
      </c>
      <c r="H410" s="3" t="s">
        <v>2867</v>
      </c>
      <c r="I410" s="193" t="s">
        <v>2480</v>
      </c>
      <c r="J410" s="110" t="s">
        <v>3197</v>
      </c>
      <c r="K410" s="130">
        <f>VLOOKUP(C410,'[1]Carrer Batches'!$B$2:$O$1343,11,FALSE)</f>
        <v>923171260451</v>
      </c>
      <c r="L410" s="130">
        <f>VLOOKUP(C410,'[1]Carrer Batches'!$B$2:$O$1343,12,FALSE)</f>
        <v>0</v>
      </c>
      <c r="P410" s="128"/>
      <c r="Q410" s="138"/>
    </row>
    <row r="411" spans="1:17" x14ac:dyDescent="0.25">
      <c r="A411" s="136">
        <v>44576</v>
      </c>
      <c r="B411" s="193" t="s">
        <v>2981</v>
      </c>
      <c r="C411" s="120" t="s">
        <v>2043</v>
      </c>
      <c r="D411" s="120" t="s">
        <v>2044</v>
      </c>
      <c r="E411" s="193" t="s">
        <v>30</v>
      </c>
      <c r="F411" s="120" t="s">
        <v>2405</v>
      </c>
      <c r="G411" s="193" t="s">
        <v>7</v>
      </c>
      <c r="H411" s="3" t="s">
        <v>2867</v>
      </c>
      <c r="I411" s="193" t="s">
        <v>112</v>
      </c>
      <c r="J411" s="110" t="s">
        <v>3214</v>
      </c>
      <c r="K411" s="130">
        <f>VLOOKUP(C411,'[1]Carrer Batches'!$B$2:$O$1343,11,FALSE)</f>
        <v>923142115398</v>
      </c>
      <c r="L411" s="130">
        <f>VLOOKUP(C411,'[1]Carrer Batches'!$B$2:$O$1343,12,FALSE)</f>
        <v>0</v>
      </c>
      <c r="P411" s="128"/>
      <c r="Q411" s="138"/>
    </row>
    <row r="412" spans="1:17" x14ac:dyDescent="0.25">
      <c r="A412" s="136">
        <v>44576</v>
      </c>
      <c r="B412" s="193" t="s">
        <v>2981</v>
      </c>
      <c r="C412" s="120" t="s">
        <v>2045</v>
      </c>
      <c r="D412" s="120" t="s">
        <v>2046</v>
      </c>
      <c r="E412" s="193" t="s">
        <v>30</v>
      </c>
      <c r="F412" s="120" t="s">
        <v>2405</v>
      </c>
      <c r="G412" s="193" t="s">
        <v>7</v>
      </c>
      <c r="H412" s="3" t="s">
        <v>2867</v>
      </c>
      <c r="I412" s="193" t="s">
        <v>112</v>
      </c>
      <c r="J412" s="110" t="s">
        <v>3249</v>
      </c>
      <c r="K412" s="130">
        <f>VLOOKUP(C412,'[1]Carrer Batches'!$B$2:$O$1343,11,FALSE)</f>
        <v>923171051810</v>
      </c>
      <c r="L412" s="130">
        <f>VLOOKUP(C412,'[1]Carrer Batches'!$B$2:$O$1343,12,FALSE)</f>
        <v>923333541497</v>
      </c>
      <c r="P412" s="128"/>
      <c r="Q412" s="138"/>
    </row>
    <row r="413" spans="1:17" x14ac:dyDescent="0.25">
      <c r="A413" s="136">
        <v>44576</v>
      </c>
      <c r="B413" s="193" t="s">
        <v>2981</v>
      </c>
      <c r="C413" s="120" t="s">
        <v>2047</v>
      </c>
      <c r="D413" s="120" t="s">
        <v>2048</v>
      </c>
      <c r="E413" s="193" t="s">
        <v>30</v>
      </c>
      <c r="F413" s="120" t="s">
        <v>2405</v>
      </c>
      <c r="G413" s="193" t="s">
        <v>7</v>
      </c>
      <c r="H413" s="3" t="s">
        <v>2867</v>
      </c>
      <c r="I413" s="193" t="s">
        <v>112</v>
      </c>
      <c r="J413" s="110"/>
      <c r="K413" s="130">
        <f>VLOOKUP(C413,'[1]Carrer Batches'!$B$2:$O$1343,11,FALSE)</f>
        <v>923343527313</v>
      </c>
      <c r="L413" s="130">
        <f>VLOOKUP(C413,'[1]Carrer Batches'!$B$2:$O$1343,12,FALSE)</f>
        <v>923021594851</v>
      </c>
      <c r="M413" s="118" t="s">
        <v>3173</v>
      </c>
      <c r="P413" s="128"/>
      <c r="Q413" s="138"/>
    </row>
    <row r="414" spans="1:17" x14ac:dyDescent="0.25">
      <c r="A414" s="136">
        <v>44576</v>
      </c>
      <c r="B414" s="193" t="s">
        <v>2981</v>
      </c>
      <c r="C414" s="120" t="s">
        <v>2049</v>
      </c>
      <c r="D414" s="120" t="s">
        <v>2050</v>
      </c>
      <c r="E414" s="193" t="s">
        <v>30</v>
      </c>
      <c r="F414" s="120" t="s">
        <v>2405</v>
      </c>
      <c r="G414" s="193" t="s">
        <v>7</v>
      </c>
      <c r="H414" s="3" t="s">
        <v>2867</v>
      </c>
      <c r="I414" s="193" t="s">
        <v>112</v>
      </c>
      <c r="J414" s="110"/>
      <c r="K414" s="130">
        <f>VLOOKUP(C414,'[1]Carrer Batches'!$B$2:$O$1343,11,FALSE)</f>
        <v>923452109430</v>
      </c>
      <c r="L414" s="130">
        <f>VLOOKUP(C414,'[1]Carrer Batches'!$B$2:$O$1343,12,FALSE)</f>
        <v>923052051555</v>
      </c>
      <c r="P414" s="128"/>
      <c r="Q414" s="138"/>
    </row>
    <row r="415" spans="1:17" x14ac:dyDescent="0.25">
      <c r="A415" s="136">
        <v>44576</v>
      </c>
      <c r="B415" s="193" t="s">
        <v>2981</v>
      </c>
      <c r="C415" s="120" t="s">
        <v>2051</v>
      </c>
      <c r="D415" s="120" t="s">
        <v>2052</v>
      </c>
      <c r="E415" s="193" t="s">
        <v>30</v>
      </c>
      <c r="F415" s="120" t="s">
        <v>2405</v>
      </c>
      <c r="G415" s="193" t="s">
        <v>7</v>
      </c>
      <c r="H415" s="3" t="s">
        <v>2867</v>
      </c>
      <c r="I415" s="193" t="s">
        <v>112</v>
      </c>
      <c r="J415" s="110" t="s">
        <v>3200</v>
      </c>
      <c r="K415" s="130">
        <f>VLOOKUP(C415,'[1]Carrer Batches'!$B$2:$O$1343,11,FALSE)</f>
        <v>923132184690</v>
      </c>
      <c r="L415" s="130">
        <f>VLOOKUP(C415,'[1]Carrer Batches'!$B$2:$O$1343,12,FALSE)</f>
        <v>0</v>
      </c>
      <c r="P415" s="128"/>
      <c r="Q415" s="138"/>
    </row>
    <row r="416" spans="1:17" x14ac:dyDescent="0.25">
      <c r="A416" s="136">
        <v>44576</v>
      </c>
      <c r="B416" s="193" t="s">
        <v>2981</v>
      </c>
      <c r="C416" s="120" t="s">
        <v>2059</v>
      </c>
      <c r="D416" s="120" t="s">
        <v>2060</v>
      </c>
      <c r="E416" s="193" t="s">
        <v>30</v>
      </c>
      <c r="F416" s="120" t="s">
        <v>2405</v>
      </c>
      <c r="G416" s="193" t="s">
        <v>7</v>
      </c>
      <c r="H416" s="3" t="s">
        <v>2867</v>
      </c>
      <c r="I416" s="193" t="s">
        <v>112</v>
      </c>
      <c r="J416" s="110"/>
      <c r="K416" s="130">
        <f>VLOOKUP(C416,'[1]Carrer Batches'!$B$2:$O$1343,11,FALSE)</f>
        <v>923461120280</v>
      </c>
      <c r="L416" s="130">
        <f>VLOOKUP(C416,'[1]Carrer Batches'!$B$2:$O$1343,12,FALSE)</f>
        <v>923461120280</v>
      </c>
      <c r="P416" s="128"/>
      <c r="Q416" s="138"/>
    </row>
    <row r="417" spans="1:17" x14ac:dyDescent="0.25">
      <c r="A417" s="136">
        <v>44576</v>
      </c>
      <c r="B417" s="193" t="s">
        <v>2981</v>
      </c>
      <c r="C417" s="120" t="s">
        <v>1980</v>
      </c>
      <c r="D417" s="120" t="s">
        <v>1981</v>
      </c>
      <c r="E417" s="193" t="s">
        <v>32</v>
      </c>
      <c r="F417" s="120" t="s">
        <v>2403</v>
      </c>
      <c r="G417" s="193" t="s">
        <v>7</v>
      </c>
      <c r="H417" s="3" t="s">
        <v>2867</v>
      </c>
      <c r="I417" s="193" t="s">
        <v>119</v>
      </c>
      <c r="J417" s="110"/>
      <c r="K417" s="130">
        <f>VLOOKUP(C417,'[1]Carrer Batches'!$B$2:$O$1343,11,FALSE)</f>
        <v>923342379783</v>
      </c>
      <c r="L417" s="130">
        <f>VLOOKUP(C417,'[1]Carrer Batches'!$B$2:$O$1343,12,FALSE)</f>
        <v>92335363889</v>
      </c>
      <c r="P417" s="128"/>
      <c r="Q417" s="138"/>
    </row>
    <row r="418" spans="1:17" x14ac:dyDescent="0.25">
      <c r="A418" s="136">
        <v>44576</v>
      </c>
      <c r="B418" s="193" t="s">
        <v>2981</v>
      </c>
      <c r="C418" s="120" t="s">
        <v>1987</v>
      </c>
      <c r="D418" s="120" t="s">
        <v>1988</v>
      </c>
      <c r="E418" s="193" t="s">
        <v>32</v>
      </c>
      <c r="F418" s="120" t="s">
        <v>2403</v>
      </c>
      <c r="G418" s="193" t="s">
        <v>7</v>
      </c>
      <c r="H418" s="3" t="s">
        <v>2867</v>
      </c>
      <c r="I418" s="193" t="s">
        <v>119</v>
      </c>
      <c r="J418" s="110" t="s">
        <v>3212</v>
      </c>
      <c r="K418" s="130">
        <f>VLOOKUP(C418,'[1]Carrer Batches'!$B$2:$O$1343,11,FALSE)</f>
        <v>923482290035</v>
      </c>
      <c r="L418" s="130">
        <f>VLOOKUP(C418,'[1]Carrer Batches'!$B$2:$O$1343,12,FALSE)</f>
        <v>0</v>
      </c>
      <c r="P418" s="128"/>
      <c r="Q418" s="138"/>
    </row>
    <row r="419" spans="1:17" x14ac:dyDescent="0.25">
      <c r="A419" s="136">
        <v>44576</v>
      </c>
      <c r="B419" s="193" t="s">
        <v>2981</v>
      </c>
      <c r="C419" s="120" t="s">
        <v>1954</v>
      </c>
      <c r="D419" s="120" t="s">
        <v>1955</v>
      </c>
      <c r="E419" s="193" t="s">
        <v>32</v>
      </c>
      <c r="F419" s="120" t="s">
        <v>176</v>
      </c>
      <c r="G419" s="193" t="s">
        <v>7</v>
      </c>
      <c r="H419" s="3" t="s">
        <v>2867</v>
      </c>
      <c r="I419" s="193" t="s">
        <v>2486</v>
      </c>
      <c r="J419" s="110" t="s">
        <v>3202</v>
      </c>
      <c r="K419" s="130">
        <f>VLOOKUP(C419,'[1]Carrer Batches'!$B$2:$O$1343,11,FALSE)</f>
        <v>923311352304</v>
      </c>
      <c r="L419" s="130">
        <f>VLOOKUP(C419,'[1]Carrer Batches'!$B$2:$O$1343,12,FALSE)</f>
        <v>923182714459</v>
      </c>
      <c r="P419" s="128"/>
      <c r="Q419" s="138"/>
    </row>
    <row r="420" spans="1:17" x14ac:dyDescent="0.25">
      <c r="A420" s="136">
        <v>44576</v>
      </c>
      <c r="B420" s="193" t="s">
        <v>2981</v>
      </c>
      <c r="C420" s="120" t="s">
        <v>1958</v>
      </c>
      <c r="D420" s="120" t="s">
        <v>1959</v>
      </c>
      <c r="E420" s="193" t="s">
        <v>32</v>
      </c>
      <c r="F420" s="120" t="s">
        <v>176</v>
      </c>
      <c r="G420" s="193" t="s">
        <v>7</v>
      </c>
      <c r="H420" s="3" t="s">
        <v>2867</v>
      </c>
      <c r="I420" s="193" t="s">
        <v>2486</v>
      </c>
      <c r="J420" s="110" t="s">
        <v>3252</v>
      </c>
      <c r="K420" s="130">
        <f>VLOOKUP(C420,'[1]Carrer Batches'!$B$2:$O$1343,11,FALSE)</f>
        <v>923450187900</v>
      </c>
      <c r="L420" s="130" t="str">
        <f>VLOOKUP(C420,'[1]Carrer Batches'!$B$2:$O$1343,12,FALSE)</f>
        <v>-</v>
      </c>
      <c r="P420" s="128"/>
      <c r="Q420" s="138"/>
    </row>
    <row r="421" spans="1:17" x14ac:dyDescent="0.25">
      <c r="A421" s="136">
        <v>44576</v>
      </c>
      <c r="B421" s="193" t="s">
        <v>2981</v>
      </c>
      <c r="C421" s="120" t="s">
        <v>1960</v>
      </c>
      <c r="D421" s="120" t="s">
        <v>1961</v>
      </c>
      <c r="E421" s="193" t="s">
        <v>32</v>
      </c>
      <c r="F421" s="120" t="s">
        <v>176</v>
      </c>
      <c r="G421" s="193" t="s">
        <v>7</v>
      </c>
      <c r="H421" s="3" t="s">
        <v>2867</v>
      </c>
      <c r="I421" s="193" t="s">
        <v>2486</v>
      </c>
      <c r="J421" s="110" t="s">
        <v>3203</v>
      </c>
      <c r="K421" s="130">
        <f>VLOOKUP(C421,'[1]Carrer Batches'!$B$2:$O$1343,11,FALSE)</f>
        <v>923365172661</v>
      </c>
      <c r="L421" s="130" t="str">
        <f>VLOOKUP(C421,'[1]Carrer Batches'!$B$2:$O$1343,12,FALSE)</f>
        <v>-</v>
      </c>
      <c r="P421" s="128"/>
      <c r="Q421" s="138"/>
    </row>
    <row r="422" spans="1:17" x14ac:dyDescent="0.25">
      <c r="A422" s="136">
        <v>44576</v>
      </c>
      <c r="B422" s="193" t="s">
        <v>2981</v>
      </c>
      <c r="C422" s="120" t="s">
        <v>1964</v>
      </c>
      <c r="D422" s="120" t="s">
        <v>1965</v>
      </c>
      <c r="E422" s="193" t="s">
        <v>32</v>
      </c>
      <c r="F422" s="120" t="s">
        <v>176</v>
      </c>
      <c r="G422" s="193" t="s">
        <v>7</v>
      </c>
      <c r="H422" s="3" t="s">
        <v>2867</v>
      </c>
      <c r="I422" s="193" t="s">
        <v>2486</v>
      </c>
      <c r="J422" s="110"/>
      <c r="K422" s="130">
        <f>VLOOKUP(C422,'[1]Carrer Batches'!$B$2:$O$1343,11,FALSE)</f>
        <v>923476800090</v>
      </c>
      <c r="L422" s="130">
        <f>VLOOKUP(C422,'[1]Carrer Batches'!$B$2:$O$1343,12,FALSE)</f>
        <v>923458217542</v>
      </c>
      <c r="P422" s="128"/>
      <c r="Q422" s="138"/>
    </row>
    <row r="423" spans="1:17" x14ac:dyDescent="0.25">
      <c r="A423" s="136">
        <v>44576</v>
      </c>
      <c r="B423" s="193" t="s">
        <v>2981</v>
      </c>
      <c r="C423" s="120" t="s">
        <v>1970</v>
      </c>
      <c r="D423" s="120" t="s">
        <v>1971</v>
      </c>
      <c r="E423" s="193" t="s">
        <v>32</v>
      </c>
      <c r="F423" s="120" t="s">
        <v>176</v>
      </c>
      <c r="G423" s="193" t="s">
        <v>7</v>
      </c>
      <c r="H423" s="3" t="s">
        <v>2867</v>
      </c>
      <c r="I423" s="193" t="s">
        <v>2486</v>
      </c>
      <c r="J423" s="110" t="s">
        <v>3253</v>
      </c>
      <c r="K423" s="130">
        <f>VLOOKUP(C423,'[1]Carrer Batches'!$B$2:$O$1343,11,FALSE)</f>
        <v>923055698258</v>
      </c>
      <c r="L423" s="130" t="str">
        <f>VLOOKUP(C423,'[1]Carrer Batches'!$B$2:$O$1343,12,FALSE)</f>
        <v>-</v>
      </c>
      <c r="P423" s="128"/>
      <c r="Q423" s="138"/>
    </row>
    <row r="424" spans="1:17" x14ac:dyDescent="0.25">
      <c r="A424" s="136">
        <v>44576</v>
      </c>
      <c r="B424" s="193" t="s">
        <v>2981</v>
      </c>
      <c r="C424" s="120" t="s">
        <v>1974</v>
      </c>
      <c r="D424" s="120" t="s">
        <v>1975</v>
      </c>
      <c r="E424" s="193" t="s">
        <v>32</v>
      </c>
      <c r="F424" s="120" t="s">
        <v>176</v>
      </c>
      <c r="G424" s="193" t="s">
        <v>7</v>
      </c>
      <c r="H424" s="3" t="s">
        <v>2867</v>
      </c>
      <c r="I424" s="193" t="s">
        <v>2486</v>
      </c>
      <c r="J424" s="110"/>
      <c r="K424" s="130">
        <f>VLOOKUP(C424,'[1]Carrer Batches'!$B$2:$O$1343,11,FALSE)</f>
        <v>923212105743</v>
      </c>
      <c r="L424" s="130">
        <f>VLOOKUP(C424,'[1]Carrer Batches'!$B$2:$O$1343,12,FALSE)</f>
        <v>923209242886</v>
      </c>
      <c r="P424" s="128"/>
      <c r="Q424" s="138"/>
    </row>
    <row r="425" spans="1:17" x14ac:dyDescent="0.25">
      <c r="A425" s="136">
        <v>44576</v>
      </c>
      <c r="B425" s="193" t="s">
        <v>2981</v>
      </c>
      <c r="C425" s="120" t="s">
        <v>1841</v>
      </c>
      <c r="D425" s="120" t="s">
        <v>1842</v>
      </c>
      <c r="E425" s="193" t="s">
        <v>33</v>
      </c>
      <c r="F425" s="120" t="s">
        <v>2398</v>
      </c>
      <c r="G425" s="193" t="s">
        <v>7</v>
      </c>
      <c r="H425" s="3" t="s">
        <v>2867</v>
      </c>
      <c r="I425" s="193" t="s">
        <v>118</v>
      </c>
      <c r="J425" s="110" t="s">
        <v>3204</v>
      </c>
      <c r="K425" s="130">
        <f>VLOOKUP(C425,'[1]Carrer Batches'!$B$2:$O$1343,11,FALSE)</f>
        <v>923490225440</v>
      </c>
      <c r="L425" s="130">
        <f>VLOOKUP(C425,'[1]Carrer Batches'!$B$2:$O$1343,12,FALSE)</f>
        <v>0</v>
      </c>
      <c r="P425" s="128"/>
      <c r="Q425" s="138"/>
    </row>
    <row r="426" spans="1:17" x14ac:dyDescent="0.25">
      <c r="A426" s="136">
        <v>44576</v>
      </c>
      <c r="B426" s="193" t="s">
        <v>2981</v>
      </c>
      <c r="C426" s="120" t="s">
        <v>1858</v>
      </c>
      <c r="D426" s="120" t="s">
        <v>1859</v>
      </c>
      <c r="E426" s="193" t="s">
        <v>33</v>
      </c>
      <c r="F426" s="120" t="s">
        <v>2398</v>
      </c>
      <c r="G426" s="193" t="s">
        <v>7</v>
      </c>
      <c r="H426" s="3" t="s">
        <v>2867</v>
      </c>
      <c r="I426" s="193" t="s">
        <v>118</v>
      </c>
      <c r="J426" s="110"/>
      <c r="K426" s="130">
        <f>VLOOKUP(C426,'[1]Carrer Batches'!$B$2:$O$1343,11,FALSE)</f>
        <v>923112686252</v>
      </c>
      <c r="L426" s="130">
        <f>VLOOKUP(C426,'[1]Carrer Batches'!$B$2:$O$1343,12,FALSE)</f>
        <v>923112686252</v>
      </c>
      <c r="P426" s="128"/>
      <c r="Q426" s="138"/>
    </row>
    <row r="427" spans="1:17" x14ac:dyDescent="0.25">
      <c r="A427" s="136">
        <v>44576</v>
      </c>
      <c r="B427" s="193" t="s">
        <v>2981</v>
      </c>
      <c r="C427" s="120" t="s">
        <v>1908</v>
      </c>
      <c r="D427" s="120" t="s">
        <v>1909</v>
      </c>
      <c r="E427" s="193" t="s">
        <v>33</v>
      </c>
      <c r="F427" s="120" t="s">
        <v>2402</v>
      </c>
      <c r="G427" s="193" t="s">
        <v>7</v>
      </c>
      <c r="H427" s="3" t="s">
        <v>2867</v>
      </c>
      <c r="I427" s="193" t="s">
        <v>2478</v>
      </c>
      <c r="J427" s="110"/>
      <c r="K427" s="130">
        <f>VLOOKUP(C427,'[1]Carrer Batches'!$B$2:$O$1343,11,FALSE)</f>
        <v>923472540195</v>
      </c>
      <c r="L427" s="130">
        <f>VLOOKUP(C427,'[1]Carrer Batches'!$B$2:$O$1343,12,FALSE)</f>
        <v>923492089540</v>
      </c>
      <c r="P427" s="128"/>
      <c r="Q427" s="138"/>
    </row>
    <row r="428" spans="1:17" x14ac:dyDescent="0.25">
      <c r="A428" s="136">
        <v>44576</v>
      </c>
      <c r="B428" s="193" t="s">
        <v>2981</v>
      </c>
      <c r="C428" s="120" t="s">
        <v>1910</v>
      </c>
      <c r="D428" s="120" t="s">
        <v>1911</v>
      </c>
      <c r="E428" s="193" t="s">
        <v>33</v>
      </c>
      <c r="F428" s="120" t="s">
        <v>2402</v>
      </c>
      <c r="G428" s="193" t="s">
        <v>7</v>
      </c>
      <c r="H428" s="3" t="s">
        <v>2867</v>
      </c>
      <c r="I428" s="193" t="s">
        <v>2478</v>
      </c>
      <c r="J428" s="110"/>
      <c r="K428" s="130">
        <f>VLOOKUP(C428,'[1]Carrer Batches'!$B$2:$O$1343,11,FALSE)</f>
        <v>923112183908</v>
      </c>
      <c r="L428" s="130">
        <f>VLOOKUP(C428,'[1]Carrer Batches'!$B$2:$O$1343,12,FALSE)</f>
        <v>923333415137</v>
      </c>
      <c r="P428" s="128"/>
      <c r="Q428" s="138"/>
    </row>
    <row r="429" spans="1:17" x14ac:dyDescent="0.25">
      <c r="A429" s="136">
        <v>44576</v>
      </c>
      <c r="B429" s="193" t="s">
        <v>2981</v>
      </c>
      <c r="C429" s="120" t="s">
        <v>439</v>
      </c>
      <c r="D429" s="120" t="s">
        <v>1253</v>
      </c>
      <c r="E429" s="193" t="s">
        <v>33</v>
      </c>
      <c r="F429" s="120" t="s">
        <v>2402</v>
      </c>
      <c r="G429" s="193" t="s">
        <v>7</v>
      </c>
      <c r="H429" s="3" t="s">
        <v>2867</v>
      </c>
      <c r="I429" s="193" t="s">
        <v>2478</v>
      </c>
      <c r="J429" s="110" t="s">
        <v>3234</v>
      </c>
      <c r="K429" s="130">
        <f>VLOOKUP(C429,'[1]Carrer Batches'!$B$2:$O$1343,11,FALSE)</f>
        <v>923424085625</v>
      </c>
      <c r="L429" s="130">
        <f>VLOOKUP(C429,'[1]Carrer Batches'!$B$2:$O$1343,12,FALSE)</f>
        <v>923472991880</v>
      </c>
      <c r="P429" s="128"/>
      <c r="Q429" s="138"/>
    </row>
    <row r="430" spans="1:17" x14ac:dyDescent="0.25">
      <c r="A430" s="136">
        <v>44576</v>
      </c>
      <c r="B430" s="193" t="s">
        <v>2981</v>
      </c>
      <c r="C430" s="120" t="s">
        <v>1912</v>
      </c>
      <c r="D430" s="120" t="s">
        <v>1913</v>
      </c>
      <c r="E430" s="193" t="s">
        <v>33</v>
      </c>
      <c r="F430" s="120" t="s">
        <v>2402</v>
      </c>
      <c r="G430" s="193" t="s">
        <v>7</v>
      </c>
      <c r="H430" s="3" t="s">
        <v>2867</v>
      </c>
      <c r="I430" s="193" t="s">
        <v>2478</v>
      </c>
      <c r="J430" s="110"/>
      <c r="K430" s="130">
        <f>VLOOKUP(C430,'[1]Carrer Batches'!$B$2:$O$1343,11,FALSE)</f>
        <v>923131082151</v>
      </c>
      <c r="L430" s="130">
        <f>VLOOKUP(C430,'[1]Carrer Batches'!$B$2:$O$1343,12,FALSE)</f>
        <v>923131082151</v>
      </c>
      <c r="M430" s="192" t="s">
        <v>3208</v>
      </c>
      <c r="P430" s="128"/>
      <c r="Q430" s="138"/>
    </row>
    <row r="431" spans="1:17" x14ac:dyDescent="0.25">
      <c r="A431" s="136">
        <v>44576</v>
      </c>
      <c r="B431" s="193" t="s">
        <v>2981</v>
      </c>
      <c r="C431" s="120" t="s">
        <v>1920</v>
      </c>
      <c r="D431" s="120" t="s">
        <v>1921</v>
      </c>
      <c r="E431" s="193" t="s">
        <v>33</v>
      </c>
      <c r="F431" s="120" t="s">
        <v>2402</v>
      </c>
      <c r="G431" s="193" t="s">
        <v>7</v>
      </c>
      <c r="H431" s="3" t="s">
        <v>2867</v>
      </c>
      <c r="I431" s="193" t="s">
        <v>2478</v>
      </c>
      <c r="J431" s="110" t="s">
        <v>3209</v>
      </c>
      <c r="K431" s="130">
        <f>VLOOKUP(C431,'[1]Carrer Batches'!$B$2:$O$1343,11,FALSE)</f>
        <v>923018283204</v>
      </c>
      <c r="L431" s="130">
        <f>VLOOKUP(C431,'[1]Carrer Batches'!$B$2:$O$1343,12,FALSE)</f>
        <v>923228283204</v>
      </c>
      <c r="P431" s="128"/>
      <c r="Q431" s="138"/>
    </row>
    <row r="432" spans="1:17" x14ac:dyDescent="0.25">
      <c r="A432" s="136">
        <v>44576</v>
      </c>
      <c r="B432" s="193" t="s">
        <v>2981</v>
      </c>
      <c r="C432" s="120" t="s">
        <v>1926</v>
      </c>
      <c r="D432" s="120" t="s">
        <v>1927</v>
      </c>
      <c r="E432" s="193" t="s">
        <v>33</v>
      </c>
      <c r="F432" s="120" t="s">
        <v>2402</v>
      </c>
      <c r="G432" s="193" t="s">
        <v>7</v>
      </c>
      <c r="H432" s="3" t="s">
        <v>2867</v>
      </c>
      <c r="I432" s="193" t="s">
        <v>2478</v>
      </c>
      <c r="J432" s="110"/>
      <c r="K432" s="130">
        <f>VLOOKUP(C432,'[1]Carrer Batches'!$B$2:$O$1343,11,FALSE)</f>
        <v>923452072306</v>
      </c>
      <c r="L432" s="130">
        <f>VLOOKUP(C432,'[1]Carrer Batches'!$B$2:$O$1343,12,FALSE)</f>
        <v>923313270626</v>
      </c>
      <c r="P432" s="128"/>
      <c r="Q432" s="138"/>
    </row>
    <row r="433" spans="1:17" x14ac:dyDescent="0.25">
      <c r="A433" s="136">
        <v>44576</v>
      </c>
      <c r="B433" s="193" t="s">
        <v>2981</v>
      </c>
      <c r="C433" s="120" t="s">
        <v>1864</v>
      </c>
      <c r="D433" s="120" t="s">
        <v>1865</v>
      </c>
      <c r="E433" s="193"/>
      <c r="F433" s="120" t="s">
        <v>2399</v>
      </c>
      <c r="G433" s="193" t="s">
        <v>7</v>
      </c>
      <c r="H433" s="3" t="s">
        <v>2867</v>
      </c>
      <c r="I433" s="193" t="s">
        <v>2479</v>
      </c>
      <c r="J433" s="110" t="s">
        <v>3219</v>
      </c>
      <c r="K433" s="130">
        <f>VLOOKUP(C433,'[1]Carrer Batches'!$B$2:$O$1343,11,FALSE)</f>
        <v>923493126115</v>
      </c>
      <c r="L433" s="130">
        <f>VLOOKUP(C433,'[1]Carrer Batches'!$B$2:$O$1343,12,FALSE)</f>
        <v>923122106683</v>
      </c>
      <c r="P433" s="128"/>
      <c r="Q433" s="138"/>
    </row>
    <row r="434" spans="1:17" x14ac:dyDescent="0.25">
      <c r="A434" s="136">
        <v>44576</v>
      </c>
      <c r="B434" s="193" t="s">
        <v>2981</v>
      </c>
      <c r="C434" s="120" t="s">
        <v>1884</v>
      </c>
      <c r="D434" s="120" t="s">
        <v>1885</v>
      </c>
      <c r="E434" s="193"/>
      <c r="F434" s="120" t="s">
        <v>2399</v>
      </c>
      <c r="G434" s="193" t="s">
        <v>7</v>
      </c>
      <c r="H434" s="3" t="s">
        <v>2867</v>
      </c>
      <c r="I434" s="193" t="s">
        <v>2479</v>
      </c>
      <c r="J434" s="110"/>
      <c r="K434" s="130">
        <f>VLOOKUP(C434,'[1]Carrer Batches'!$B$2:$O$1343,11,FALSE)</f>
        <v>923212022180</v>
      </c>
      <c r="L434" s="130">
        <f>VLOOKUP(C434,'[1]Carrer Batches'!$B$2:$O$1343,12,FALSE)</f>
        <v>923362022870</v>
      </c>
      <c r="M434" s="118" t="s">
        <v>3101</v>
      </c>
      <c r="P434" s="128"/>
      <c r="Q434" s="138"/>
    </row>
    <row r="435" spans="1:17" x14ac:dyDescent="0.25">
      <c r="A435" s="136">
        <v>44579</v>
      </c>
      <c r="B435" s="210" t="s">
        <v>2981</v>
      </c>
      <c r="C435" s="211" t="s">
        <v>891</v>
      </c>
      <c r="D435" s="211" t="s">
        <v>1694</v>
      </c>
      <c r="E435" s="210" t="s">
        <v>31</v>
      </c>
      <c r="F435" s="211" t="s">
        <v>2558</v>
      </c>
      <c r="G435" s="210" t="s">
        <v>7</v>
      </c>
      <c r="H435" s="3" t="s">
        <v>2867</v>
      </c>
      <c r="I435" s="210" t="s">
        <v>2483</v>
      </c>
      <c r="J435" s="110"/>
      <c r="K435" s="130" t="e">
        <f>VLOOKUP(C435,'[1]Carrer Batches'!$B$2:$O$1343,11,FALSE)</f>
        <v>#N/A</v>
      </c>
      <c r="L435" s="130" t="e">
        <f>VLOOKUP(C435,'[1]Carrer Batches'!$B$2:$O$1343,12,FALSE)</f>
        <v>#N/A</v>
      </c>
      <c r="M435" s="95"/>
      <c r="P435" s="128"/>
      <c r="Q435" s="138"/>
    </row>
    <row r="436" spans="1:17" x14ac:dyDescent="0.25">
      <c r="A436" s="136">
        <v>44579</v>
      </c>
      <c r="B436" s="210" t="s">
        <v>2981</v>
      </c>
      <c r="C436" s="211" t="s">
        <v>2550</v>
      </c>
      <c r="D436" s="211" t="s">
        <v>2551</v>
      </c>
      <c r="E436" s="210" t="s">
        <v>31</v>
      </c>
      <c r="F436" s="211" t="s">
        <v>2558</v>
      </c>
      <c r="G436" s="210" t="s">
        <v>7</v>
      </c>
      <c r="H436" s="3" t="s">
        <v>2867</v>
      </c>
      <c r="I436" s="210" t="s">
        <v>2483</v>
      </c>
      <c r="J436" s="110"/>
      <c r="K436" s="130" t="e">
        <f>VLOOKUP(C436,'[1]Carrer Batches'!$B$2:$O$1343,11,FALSE)</f>
        <v>#N/A</v>
      </c>
      <c r="L436" s="130" t="e">
        <f>VLOOKUP(C436,'[1]Carrer Batches'!$B$2:$O$1343,12,FALSE)</f>
        <v>#N/A</v>
      </c>
      <c r="P436" s="128"/>
      <c r="Q436" s="138"/>
    </row>
    <row r="437" spans="1:17" x14ac:dyDescent="0.25">
      <c r="A437" s="136">
        <v>44579</v>
      </c>
      <c r="B437" s="210" t="s">
        <v>2981</v>
      </c>
      <c r="C437" s="211" t="s">
        <v>915</v>
      </c>
      <c r="D437" s="211" t="s">
        <v>1715</v>
      </c>
      <c r="E437" s="210" t="s">
        <v>31</v>
      </c>
      <c r="F437" s="211" t="s">
        <v>2558</v>
      </c>
      <c r="G437" s="210" t="s">
        <v>7</v>
      </c>
      <c r="H437" s="3" t="s">
        <v>2867</v>
      </c>
      <c r="I437" s="210" t="s">
        <v>2483</v>
      </c>
      <c r="J437" s="110"/>
      <c r="K437" s="130" t="e">
        <f>VLOOKUP(C437,'[1]Carrer Batches'!$B$2:$O$1343,11,FALSE)</f>
        <v>#N/A</v>
      </c>
      <c r="L437" s="130" t="e">
        <f>VLOOKUP(C437,'[1]Carrer Batches'!$B$2:$O$1343,12,FALSE)</f>
        <v>#N/A</v>
      </c>
      <c r="P437" s="128"/>
      <c r="Q437" s="138"/>
    </row>
    <row r="438" spans="1:17" x14ac:dyDescent="0.25">
      <c r="A438" s="136">
        <v>44579</v>
      </c>
      <c r="B438" s="210" t="s">
        <v>2981</v>
      </c>
      <c r="C438" s="211" t="s">
        <v>2308</v>
      </c>
      <c r="D438" s="211" t="s">
        <v>2309</v>
      </c>
      <c r="E438" s="210" t="s">
        <v>31</v>
      </c>
      <c r="F438" s="211" t="s">
        <v>2415</v>
      </c>
      <c r="G438" s="210" t="s">
        <v>7</v>
      </c>
      <c r="H438" s="3" t="s">
        <v>2867</v>
      </c>
      <c r="I438" s="210" t="s">
        <v>2482</v>
      </c>
      <c r="J438" s="110"/>
      <c r="K438" s="130">
        <f>VLOOKUP(C438,'[1]Carrer Batches'!$B$2:$O$1343,11,FALSE)</f>
        <v>923489098600</v>
      </c>
      <c r="L438" s="130" t="str">
        <f>VLOOKUP(C438,'[1]Carrer Batches'!$B$2:$O$1343,12,FALSE)</f>
        <v>-</v>
      </c>
      <c r="P438" s="128"/>
      <c r="Q438" s="138"/>
    </row>
    <row r="439" spans="1:17" x14ac:dyDescent="0.25">
      <c r="A439" s="136">
        <v>44579</v>
      </c>
      <c r="B439" s="210" t="s">
        <v>2981</v>
      </c>
      <c r="C439" s="211" t="s">
        <v>2320</v>
      </c>
      <c r="D439" s="211" t="s">
        <v>1147</v>
      </c>
      <c r="E439" s="210" t="s">
        <v>31</v>
      </c>
      <c r="F439" s="211" t="s">
        <v>2415</v>
      </c>
      <c r="G439" s="210" t="s">
        <v>7</v>
      </c>
      <c r="H439" s="3" t="s">
        <v>2867</v>
      </c>
      <c r="I439" s="210" t="s">
        <v>2482</v>
      </c>
      <c r="J439" s="110" t="s">
        <v>3195</v>
      </c>
      <c r="K439" s="130">
        <f>VLOOKUP(C439,'[1]Carrer Batches'!$B$2:$O$1343,11,FALSE)</f>
        <v>923222862144</v>
      </c>
      <c r="L439" s="130" t="str">
        <f>VLOOKUP(C439,'[1]Carrer Batches'!$B$2:$O$1343,12,FALSE)</f>
        <v>-</v>
      </c>
      <c r="P439" s="128"/>
      <c r="Q439" s="138"/>
    </row>
    <row r="440" spans="1:17" x14ac:dyDescent="0.25">
      <c r="A440" s="136">
        <v>44579</v>
      </c>
      <c r="B440" s="210" t="s">
        <v>2981</v>
      </c>
      <c r="C440" s="211" t="s">
        <v>2325</v>
      </c>
      <c r="D440" s="211" t="s">
        <v>1354</v>
      </c>
      <c r="E440" s="210" t="s">
        <v>31</v>
      </c>
      <c r="F440" s="211" t="s">
        <v>2415</v>
      </c>
      <c r="G440" s="210" t="s">
        <v>7</v>
      </c>
      <c r="H440" s="3" t="s">
        <v>2867</v>
      </c>
      <c r="I440" s="210" t="s">
        <v>2482</v>
      </c>
      <c r="J440" s="110" t="s">
        <v>3195</v>
      </c>
      <c r="K440" s="130">
        <f>VLOOKUP(C440,'[1]Carrer Batches'!$B$2:$O$1343,11,FALSE)</f>
        <v>923352006032</v>
      </c>
      <c r="L440" s="130" t="str">
        <f>VLOOKUP(C440,'[1]Carrer Batches'!$B$2:$O$1343,12,FALSE)</f>
        <v>-</v>
      </c>
      <c r="P440" s="128"/>
      <c r="Q440" s="138"/>
    </row>
    <row r="441" spans="1:17" x14ac:dyDescent="0.25">
      <c r="A441" s="136">
        <v>44579</v>
      </c>
      <c r="B441" s="210" t="s">
        <v>2981</v>
      </c>
      <c r="C441" s="211" t="s">
        <v>2329</v>
      </c>
      <c r="D441" s="211" t="s">
        <v>1726</v>
      </c>
      <c r="E441" s="210" t="s">
        <v>31</v>
      </c>
      <c r="F441" s="211" t="s">
        <v>2415</v>
      </c>
      <c r="G441" s="210" t="s">
        <v>7</v>
      </c>
      <c r="H441" s="3" t="s">
        <v>2867</v>
      </c>
      <c r="I441" s="210" t="s">
        <v>2482</v>
      </c>
      <c r="J441" s="110"/>
      <c r="K441" s="130">
        <f>VLOOKUP(C441,'[1]Carrer Batches'!$B$2:$O$1343,11,FALSE)</f>
        <v>923032474164</v>
      </c>
      <c r="L441" s="130" t="str">
        <f>VLOOKUP(C441,'[1]Carrer Batches'!$B$2:$O$1343,12,FALSE)</f>
        <v>-</v>
      </c>
      <c r="P441" s="128"/>
      <c r="Q441" s="138"/>
    </row>
    <row r="442" spans="1:17" x14ac:dyDescent="0.25">
      <c r="A442" s="136">
        <v>44579</v>
      </c>
      <c r="B442" s="210" t="s">
        <v>2981</v>
      </c>
      <c r="C442" s="211" t="s">
        <v>2256</v>
      </c>
      <c r="D442" s="211" t="s">
        <v>2257</v>
      </c>
      <c r="E442" s="210" t="s">
        <v>31</v>
      </c>
      <c r="F442" s="211" t="s">
        <v>2413</v>
      </c>
      <c r="G442" s="210" t="s">
        <v>7</v>
      </c>
      <c r="H442" s="3" t="s">
        <v>2867</v>
      </c>
      <c r="I442" s="210" t="s">
        <v>113</v>
      </c>
      <c r="J442" s="110" t="s">
        <v>3213</v>
      </c>
      <c r="K442" s="130">
        <f>VLOOKUP(C442,'[1]Carrer Batches'!$B$2:$O$1343,11,FALSE)</f>
        <v>923212677187</v>
      </c>
      <c r="L442" s="130" t="str">
        <f>VLOOKUP(C442,'[1]Carrer Batches'!$B$2:$O$1343,12,FALSE)</f>
        <v>-</v>
      </c>
      <c r="P442" s="128"/>
      <c r="Q442" s="138"/>
    </row>
    <row r="443" spans="1:17" x14ac:dyDescent="0.25">
      <c r="A443" s="136">
        <v>44579</v>
      </c>
      <c r="B443" s="210" t="s">
        <v>2981</v>
      </c>
      <c r="C443" s="211" t="s">
        <v>2260</v>
      </c>
      <c r="D443" s="211" t="s">
        <v>2261</v>
      </c>
      <c r="E443" s="210" t="s">
        <v>31</v>
      </c>
      <c r="F443" s="211" t="s">
        <v>2413</v>
      </c>
      <c r="G443" s="210" t="s">
        <v>7</v>
      </c>
      <c r="H443" s="3" t="s">
        <v>2867</v>
      </c>
      <c r="I443" s="210" t="s">
        <v>113</v>
      </c>
      <c r="J443" s="110" t="s">
        <v>3213</v>
      </c>
      <c r="K443" s="130">
        <f>VLOOKUP(C443,'[1]Carrer Batches'!$B$2:$O$1343,11,FALSE)</f>
        <v>923088371163</v>
      </c>
      <c r="L443" s="130" t="str">
        <f>VLOOKUP(C443,'[1]Carrer Batches'!$B$2:$O$1343,12,FALSE)</f>
        <v>-</v>
      </c>
      <c r="P443" s="128"/>
      <c r="Q443" s="138"/>
    </row>
    <row r="444" spans="1:17" x14ac:dyDescent="0.25">
      <c r="A444" s="136">
        <v>44579</v>
      </c>
      <c r="B444" s="193" t="s">
        <v>2981</v>
      </c>
      <c r="C444" s="120" t="s">
        <v>2249</v>
      </c>
      <c r="D444" s="120" t="s">
        <v>2250</v>
      </c>
      <c r="E444" s="193" t="s">
        <v>31</v>
      </c>
      <c r="F444" s="120" t="s">
        <v>2412</v>
      </c>
      <c r="G444" s="193" t="s">
        <v>7</v>
      </c>
      <c r="H444" s="3" t="s">
        <v>2867</v>
      </c>
      <c r="I444" s="193" t="s">
        <v>2960</v>
      </c>
      <c r="J444" s="110" t="s">
        <v>3098</v>
      </c>
      <c r="K444" s="130">
        <f>VLOOKUP(C444,'[1]Carrer Batches'!$B$2:$O$1343,11,FALSE)</f>
        <v>923313070543</v>
      </c>
      <c r="L444" s="130">
        <f>VLOOKUP(C444,'[1]Carrer Batches'!$B$2:$O$1343,12,FALSE)</f>
        <v>923473598650</v>
      </c>
      <c r="P444" s="128"/>
      <c r="Q444" s="138"/>
    </row>
    <row r="445" spans="1:17" x14ac:dyDescent="0.25">
      <c r="A445" s="136">
        <v>44579</v>
      </c>
      <c r="B445" s="193" t="s">
        <v>2981</v>
      </c>
      <c r="C445" s="120" t="s">
        <v>2204</v>
      </c>
      <c r="D445" s="120" t="s">
        <v>2205</v>
      </c>
      <c r="E445" s="193" t="s">
        <v>31</v>
      </c>
      <c r="F445" s="120" t="s">
        <v>2411</v>
      </c>
      <c r="G445" s="193" t="s">
        <v>7</v>
      </c>
      <c r="H445" s="3" t="s">
        <v>2867</v>
      </c>
      <c r="I445" s="193" t="s">
        <v>2497</v>
      </c>
      <c r="J445" s="110" t="s">
        <v>3211</v>
      </c>
      <c r="K445" s="130">
        <f>VLOOKUP(C445,'[1]Carrer Batches'!$B$2:$O$1343,11,FALSE)</f>
        <v>923102172046</v>
      </c>
      <c r="L445" s="130">
        <f>VLOOKUP(C445,'[1]Carrer Batches'!$B$2:$O$1343,12,FALSE)</f>
        <v>923043061754</v>
      </c>
      <c r="P445" s="128"/>
      <c r="Q445" s="138"/>
    </row>
    <row r="446" spans="1:17" x14ac:dyDescent="0.25">
      <c r="A446" s="136">
        <v>44579</v>
      </c>
      <c r="B446" s="193" t="s">
        <v>2981</v>
      </c>
      <c r="C446" s="120" t="s">
        <v>2206</v>
      </c>
      <c r="D446" s="120" t="s">
        <v>2207</v>
      </c>
      <c r="E446" s="193" t="s">
        <v>31</v>
      </c>
      <c r="F446" s="120" t="s">
        <v>2411</v>
      </c>
      <c r="G446" s="193" t="s">
        <v>7</v>
      </c>
      <c r="H446" s="3" t="s">
        <v>2867</v>
      </c>
      <c r="I446" s="193" t="s">
        <v>2497</v>
      </c>
      <c r="J446" s="110"/>
      <c r="K446" s="130">
        <f>VLOOKUP(C446,'[1]Carrer Batches'!$B$2:$O$1343,11,FALSE)</f>
        <v>923460077576</v>
      </c>
      <c r="L446" s="130">
        <f>VLOOKUP(C446,'[1]Carrer Batches'!$B$2:$O$1343,12,FALSE)</f>
        <v>923433203382</v>
      </c>
      <c r="P446" s="128"/>
      <c r="Q446" s="138"/>
    </row>
    <row r="447" spans="1:17" x14ac:dyDescent="0.25">
      <c r="A447" s="136">
        <v>44579</v>
      </c>
      <c r="B447" s="193" t="s">
        <v>2981</v>
      </c>
      <c r="C447" s="120" t="s">
        <v>2208</v>
      </c>
      <c r="D447" s="120" t="s">
        <v>2209</v>
      </c>
      <c r="E447" s="193" t="s">
        <v>31</v>
      </c>
      <c r="F447" s="120" t="s">
        <v>2411</v>
      </c>
      <c r="G447" s="193" t="s">
        <v>7</v>
      </c>
      <c r="H447" s="3" t="s">
        <v>2867</v>
      </c>
      <c r="I447" s="193" t="s">
        <v>2497</v>
      </c>
      <c r="J447" s="110" t="s">
        <v>3158</v>
      </c>
      <c r="K447" s="130">
        <f>VLOOKUP(C447,'[1]Carrer Batches'!$B$2:$O$1343,11,FALSE)</f>
        <v>923342703600</v>
      </c>
      <c r="L447" s="130">
        <f>VLOOKUP(C447,'[1]Carrer Batches'!$B$2:$O$1343,12,FALSE)</f>
        <v>923002703600</v>
      </c>
      <c r="P447" s="128"/>
      <c r="Q447" s="138"/>
    </row>
    <row r="448" spans="1:17" x14ac:dyDescent="0.25">
      <c r="A448" s="136">
        <v>44579</v>
      </c>
      <c r="B448" s="193" t="s">
        <v>2981</v>
      </c>
      <c r="C448" s="120" t="s">
        <v>2210</v>
      </c>
      <c r="D448" s="120" t="s">
        <v>2211</v>
      </c>
      <c r="E448" s="193" t="s">
        <v>31</v>
      </c>
      <c r="F448" s="120" t="s">
        <v>2411</v>
      </c>
      <c r="G448" s="193" t="s">
        <v>7</v>
      </c>
      <c r="H448" s="3" t="s">
        <v>2867</v>
      </c>
      <c r="I448" s="193" t="s">
        <v>2497</v>
      </c>
      <c r="J448" s="110" t="s">
        <v>3159</v>
      </c>
      <c r="K448" s="130">
        <f>VLOOKUP(C448,'[1]Carrer Batches'!$B$2:$O$1343,11,FALSE)</f>
        <v>923322511555</v>
      </c>
      <c r="L448" s="130" t="str">
        <f>VLOOKUP(C448,'[1]Carrer Batches'!$B$2:$O$1343,12,FALSE)</f>
        <v>-</v>
      </c>
      <c r="P448" s="128"/>
      <c r="Q448" s="138"/>
    </row>
    <row r="449" spans="1:17" x14ac:dyDescent="0.25">
      <c r="A449" s="136">
        <v>44579</v>
      </c>
      <c r="B449" s="193" t="s">
        <v>2981</v>
      </c>
      <c r="C449" s="120" t="s">
        <v>2212</v>
      </c>
      <c r="D449" s="120" t="s">
        <v>2213</v>
      </c>
      <c r="E449" s="193" t="s">
        <v>31</v>
      </c>
      <c r="F449" s="120" t="s">
        <v>2411</v>
      </c>
      <c r="G449" s="193" t="s">
        <v>7</v>
      </c>
      <c r="H449" s="3" t="s">
        <v>2867</v>
      </c>
      <c r="I449" s="193" t="s">
        <v>2497</v>
      </c>
      <c r="J449" s="110"/>
      <c r="K449" s="130">
        <f>VLOOKUP(C449,'[1]Carrer Batches'!$B$2:$O$1343,11,FALSE)</f>
        <v>923492869452</v>
      </c>
      <c r="L449" s="130" t="str">
        <f>VLOOKUP(C449,'[1]Carrer Batches'!$B$2:$O$1343,12,FALSE)</f>
        <v>-</v>
      </c>
      <c r="P449" s="128"/>
      <c r="Q449" s="138"/>
    </row>
    <row r="450" spans="1:17" x14ac:dyDescent="0.25">
      <c r="A450" s="136">
        <v>44579</v>
      </c>
      <c r="B450" s="193" t="s">
        <v>2981</v>
      </c>
      <c r="C450" s="120" t="s">
        <v>2214</v>
      </c>
      <c r="D450" s="120" t="s">
        <v>2215</v>
      </c>
      <c r="E450" s="193" t="s">
        <v>31</v>
      </c>
      <c r="F450" s="120" t="s">
        <v>2411</v>
      </c>
      <c r="G450" s="193" t="s">
        <v>7</v>
      </c>
      <c r="H450" s="3" t="s">
        <v>2867</v>
      </c>
      <c r="I450" s="193" t="s">
        <v>2497</v>
      </c>
      <c r="J450" s="110" t="s">
        <v>3160</v>
      </c>
      <c r="K450" s="130">
        <f>VLOOKUP(C450,'[1]Carrer Batches'!$B$2:$O$1343,11,FALSE)</f>
        <v>923106119000</v>
      </c>
      <c r="L450" s="130">
        <f>VLOOKUP(C450,'[1]Carrer Batches'!$B$2:$O$1343,12,FALSE)</f>
        <v>923162310097</v>
      </c>
      <c r="P450" s="128"/>
      <c r="Q450" s="138"/>
    </row>
    <row r="451" spans="1:17" ht="19.5" x14ac:dyDescent="0.3">
      <c r="A451" s="136">
        <v>44579</v>
      </c>
      <c r="B451" s="193" t="s">
        <v>2981</v>
      </c>
      <c r="C451" s="120" t="s">
        <v>2218</v>
      </c>
      <c r="D451" s="120" t="s">
        <v>2219</v>
      </c>
      <c r="E451" s="193" t="s">
        <v>31</v>
      </c>
      <c r="F451" s="120" t="s">
        <v>2411</v>
      </c>
      <c r="G451" s="193" t="s">
        <v>7</v>
      </c>
      <c r="H451" s="3" t="s">
        <v>2867</v>
      </c>
      <c r="I451" s="193" t="s">
        <v>2497</v>
      </c>
      <c r="J451" s="110"/>
      <c r="K451" s="130">
        <f>VLOOKUP(C451,'[1]Carrer Batches'!$B$2:$O$1343,11,FALSE)</f>
        <v>923032685591</v>
      </c>
      <c r="L451" s="130">
        <f>VLOOKUP(C451,'[1]Carrer Batches'!$B$2:$O$1343,12,FALSE)</f>
        <v>923002875915</v>
      </c>
      <c r="M451" s="117"/>
      <c r="P451" s="128"/>
      <c r="Q451" s="138"/>
    </row>
    <row r="452" spans="1:17" x14ac:dyDescent="0.25">
      <c r="A452" s="136">
        <v>44579</v>
      </c>
      <c r="B452" s="193" t="s">
        <v>2981</v>
      </c>
      <c r="C452" s="120" t="s">
        <v>2095</v>
      </c>
      <c r="D452" s="120" t="s">
        <v>2096</v>
      </c>
      <c r="E452" s="193" t="s">
        <v>30</v>
      </c>
      <c r="F452" s="120" t="s">
        <v>2407</v>
      </c>
      <c r="G452" s="193" t="s">
        <v>7</v>
      </c>
      <c r="H452" s="3" t="s">
        <v>2867</v>
      </c>
      <c r="I452" s="193" t="s">
        <v>2480</v>
      </c>
      <c r="J452" s="110"/>
      <c r="K452" s="130">
        <f>VLOOKUP(C452,'[1]Carrer Batches'!$B$2:$O$1343,11,FALSE)</f>
        <v>923010927425</v>
      </c>
      <c r="L452" s="130">
        <f>VLOOKUP(C452,'[1]Carrer Batches'!$B$2:$O$1343,12,FALSE)</f>
        <v>0</v>
      </c>
      <c r="M452" s="95"/>
      <c r="P452" s="128"/>
      <c r="Q452" s="138"/>
    </row>
    <row r="453" spans="1:17" x14ac:dyDescent="0.25">
      <c r="A453" s="136">
        <v>44579</v>
      </c>
      <c r="B453" s="193" t="s">
        <v>2981</v>
      </c>
      <c r="C453" s="120" t="s">
        <v>2113</v>
      </c>
      <c r="D453" s="120" t="s">
        <v>2114</v>
      </c>
      <c r="E453" s="193" t="s">
        <v>30</v>
      </c>
      <c r="F453" s="120" t="s">
        <v>2407</v>
      </c>
      <c r="G453" s="193" t="s">
        <v>7</v>
      </c>
      <c r="H453" s="3" t="s">
        <v>2867</v>
      </c>
      <c r="I453" s="193" t="s">
        <v>2480</v>
      </c>
      <c r="J453" s="110" t="s">
        <v>3158</v>
      </c>
      <c r="K453" s="130">
        <f>VLOOKUP(C453,'[1]Carrer Batches'!$B$2:$O$1343,11,FALSE)</f>
        <v>923112469499</v>
      </c>
      <c r="L453" s="130">
        <f>VLOOKUP(C453,'[1]Carrer Batches'!$B$2:$O$1343,12,FALSE)</f>
        <v>0</v>
      </c>
      <c r="P453" s="128"/>
      <c r="Q453" s="138"/>
    </row>
    <row r="454" spans="1:17" ht="19.5" x14ac:dyDescent="0.3">
      <c r="A454" s="136">
        <v>44579</v>
      </c>
      <c r="B454" s="193" t="s">
        <v>2981</v>
      </c>
      <c r="C454" s="120" t="s">
        <v>2115</v>
      </c>
      <c r="D454" s="120" t="s">
        <v>2116</v>
      </c>
      <c r="E454" s="193" t="s">
        <v>30</v>
      </c>
      <c r="F454" s="120" t="s">
        <v>2407</v>
      </c>
      <c r="G454" s="193" t="s">
        <v>7</v>
      </c>
      <c r="H454" s="3" t="s">
        <v>2867</v>
      </c>
      <c r="I454" s="193" t="s">
        <v>2480</v>
      </c>
      <c r="J454" s="110" t="s">
        <v>3194</v>
      </c>
      <c r="K454" s="130">
        <f>VLOOKUP(C454,'[1]Carrer Batches'!$B$2:$O$1343,11,FALSE)</f>
        <v>923102079114</v>
      </c>
      <c r="L454" s="130">
        <f>VLOOKUP(C454,'[1]Carrer Batches'!$B$2:$O$1343,12,FALSE)</f>
        <v>0</v>
      </c>
      <c r="M454" s="117"/>
      <c r="P454" s="128"/>
      <c r="Q454" s="138"/>
    </row>
    <row r="455" spans="1:17" x14ac:dyDescent="0.25">
      <c r="A455" s="136">
        <v>44579</v>
      </c>
      <c r="B455" s="193" t="s">
        <v>2981</v>
      </c>
      <c r="C455" s="120" t="s">
        <v>2117</v>
      </c>
      <c r="D455" s="120" t="s">
        <v>2118</v>
      </c>
      <c r="E455" s="193" t="s">
        <v>30</v>
      </c>
      <c r="F455" s="120" t="s">
        <v>2407</v>
      </c>
      <c r="G455" s="193" t="s">
        <v>7</v>
      </c>
      <c r="H455" s="3" t="s">
        <v>2867</v>
      </c>
      <c r="I455" s="193" t="s">
        <v>2480</v>
      </c>
      <c r="J455" s="110" t="s">
        <v>3197</v>
      </c>
      <c r="K455" s="130">
        <f>VLOOKUP(C455,'[1]Carrer Batches'!$B$2:$O$1343,11,FALSE)</f>
        <v>923171260451</v>
      </c>
      <c r="L455" s="130">
        <f>VLOOKUP(C455,'[1]Carrer Batches'!$B$2:$O$1343,12,FALSE)</f>
        <v>0</v>
      </c>
      <c r="P455" s="128"/>
      <c r="Q455" s="138"/>
    </row>
    <row r="456" spans="1:17" x14ac:dyDescent="0.25">
      <c r="A456" s="136">
        <v>44579</v>
      </c>
      <c r="B456" s="193" t="s">
        <v>2981</v>
      </c>
      <c r="C456" s="120" t="s">
        <v>2047</v>
      </c>
      <c r="D456" s="120" t="s">
        <v>2048</v>
      </c>
      <c r="E456" s="193" t="s">
        <v>30</v>
      </c>
      <c r="F456" s="120" t="s">
        <v>2405</v>
      </c>
      <c r="G456" s="193" t="s">
        <v>7</v>
      </c>
      <c r="H456" s="3" t="s">
        <v>2867</v>
      </c>
      <c r="I456" s="193" t="s">
        <v>112</v>
      </c>
      <c r="J456" s="110"/>
      <c r="K456" s="130">
        <f>VLOOKUP(C456,'[1]Carrer Batches'!$B$2:$O$1343,11,FALSE)</f>
        <v>923343527313</v>
      </c>
      <c r="L456" s="130">
        <f>VLOOKUP(C456,'[1]Carrer Batches'!$B$2:$O$1343,12,FALSE)</f>
        <v>923021594851</v>
      </c>
      <c r="M456" s="192" t="s">
        <v>3195</v>
      </c>
      <c r="P456" s="128"/>
      <c r="Q456" s="138"/>
    </row>
    <row r="457" spans="1:17" x14ac:dyDescent="0.25">
      <c r="A457" s="136">
        <v>44579</v>
      </c>
      <c r="B457" s="193" t="s">
        <v>2981</v>
      </c>
      <c r="C457" s="120" t="s">
        <v>2051</v>
      </c>
      <c r="D457" s="120" t="s">
        <v>2052</v>
      </c>
      <c r="E457" s="193" t="s">
        <v>30</v>
      </c>
      <c r="F457" s="120" t="s">
        <v>2405</v>
      </c>
      <c r="G457" s="193" t="s">
        <v>7</v>
      </c>
      <c r="H457" s="3" t="s">
        <v>2867</v>
      </c>
      <c r="I457" s="193" t="s">
        <v>112</v>
      </c>
      <c r="J457" s="110" t="s">
        <v>3200</v>
      </c>
      <c r="K457" s="130">
        <f>VLOOKUP(C457,'[1]Carrer Batches'!$B$2:$O$1343,11,FALSE)</f>
        <v>923132184690</v>
      </c>
      <c r="L457" s="130">
        <f>VLOOKUP(C457,'[1]Carrer Batches'!$B$2:$O$1343,12,FALSE)</f>
        <v>0</v>
      </c>
      <c r="P457" s="128"/>
      <c r="Q457" s="138"/>
    </row>
    <row r="458" spans="1:17" x14ac:dyDescent="0.25">
      <c r="A458" s="136">
        <v>44579</v>
      </c>
      <c r="B458" s="193" t="s">
        <v>2981</v>
      </c>
      <c r="C458" s="120" t="s">
        <v>1987</v>
      </c>
      <c r="D458" s="120" t="s">
        <v>1988</v>
      </c>
      <c r="E458" s="193" t="s">
        <v>32</v>
      </c>
      <c r="F458" s="120" t="s">
        <v>2403</v>
      </c>
      <c r="G458" s="193" t="s">
        <v>7</v>
      </c>
      <c r="H458" s="3" t="s">
        <v>2867</v>
      </c>
      <c r="I458" s="193" t="s">
        <v>119</v>
      </c>
      <c r="J458" s="110" t="s">
        <v>3212</v>
      </c>
      <c r="K458" s="130">
        <f>VLOOKUP(C458,'[1]Carrer Batches'!$B$2:$O$1343,11,FALSE)</f>
        <v>923482290035</v>
      </c>
      <c r="L458" s="130">
        <f>VLOOKUP(C458,'[1]Carrer Batches'!$B$2:$O$1343,12,FALSE)</f>
        <v>0</v>
      </c>
      <c r="P458" s="128"/>
      <c r="Q458" s="138"/>
    </row>
    <row r="459" spans="1:17" x14ac:dyDescent="0.25">
      <c r="A459" s="136">
        <v>44579</v>
      </c>
      <c r="B459" s="193" t="s">
        <v>2981</v>
      </c>
      <c r="C459" s="120" t="s">
        <v>1950</v>
      </c>
      <c r="D459" s="120" t="s">
        <v>1951</v>
      </c>
      <c r="E459" s="193" t="s">
        <v>32</v>
      </c>
      <c r="F459" s="120" t="s">
        <v>176</v>
      </c>
      <c r="G459" s="193" t="s">
        <v>7</v>
      </c>
      <c r="H459" s="3" t="s">
        <v>2867</v>
      </c>
      <c r="I459" s="193" t="s">
        <v>2486</v>
      </c>
      <c r="J459" s="110" t="s">
        <v>3212</v>
      </c>
      <c r="K459" s="130">
        <f>VLOOKUP(C459,'[1]Carrer Batches'!$B$2:$O$1343,11,FALSE)</f>
        <v>3212214775</v>
      </c>
      <c r="L459" s="130">
        <f>VLOOKUP(C459,'[1]Carrer Batches'!$B$2:$O$1343,12,FALSE)</f>
        <v>3128758775</v>
      </c>
      <c r="P459" s="128"/>
      <c r="Q459" s="138"/>
    </row>
    <row r="460" spans="1:17" x14ac:dyDescent="0.25">
      <c r="A460" s="136">
        <v>44579</v>
      </c>
      <c r="B460" s="193" t="s">
        <v>2981</v>
      </c>
      <c r="C460" s="120" t="s">
        <v>1954</v>
      </c>
      <c r="D460" s="120" t="s">
        <v>1955</v>
      </c>
      <c r="E460" s="193" t="s">
        <v>32</v>
      </c>
      <c r="F460" s="120" t="s">
        <v>176</v>
      </c>
      <c r="G460" s="193" t="s">
        <v>7</v>
      </c>
      <c r="H460" s="3" t="s">
        <v>2867</v>
      </c>
      <c r="I460" s="193" t="s">
        <v>2486</v>
      </c>
      <c r="J460" s="110" t="s">
        <v>3202</v>
      </c>
      <c r="K460" s="130">
        <f>VLOOKUP(C460,'[1]Carrer Batches'!$B$2:$O$1343,11,FALSE)</f>
        <v>923311352304</v>
      </c>
      <c r="L460" s="130">
        <f>VLOOKUP(C460,'[1]Carrer Batches'!$B$2:$O$1343,12,FALSE)</f>
        <v>923182714459</v>
      </c>
      <c r="P460" s="128"/>
      <c r="Q460" s="138"/>
    </row>
    <row r="461" spans="1:17" x14ac:dyDescent="0.25">
      <c r="A461" s="136">
        <v>44579</v>
      </c>
      <c r="B461" s="193" t="s">
        <v>2981</v>
      </c>
      <c r="C461" s="120" t="s">
        <v>1958</v>
      </c>
      <c r="D461" s="120" t="s">
        <v>1959</v>
      </c>
      <c r="E461" s="193" t="s">
        <v>32</v>
      </c>
      <c r="F461" s="120" t="s">
        <v>176</v>
      </c>
      <c r="G461" s="193" t="s">
        <v>7</v>
      </c>
      <c r="H461" s="3" t="s">
        <v>2867</v>
      </c>
      <c r="I461" s="193" t="s">
        <v>2486</v>
      </c>
      <c r="J461" s="110" t="s">
        <v>3203</v>
      </c>
      <c r="K461" s="130">
        <f>VLOOKUP(C461,'[1]Carrer Batches'!$B$2:$O$1343,11,FALSE)</f>
        <v>923450187900</v>
      </c>
      <c r="L461" s="130" t="str">
        <f>VLOOKUP(C461,'[1]Carrer Batches'!$B$2:$O$1343,12,FALSE)</f>
        <v>-</v>
      </c>
      <c r="P461" s="128"/>
      <c r="Q461" s="138"/>
    </row>
    <row r="462" spans="1:17" x14ac:dyDescent="0.25">
      <c r="A462" s="136">
        <v>44579</v>
      </c>
      <c r="B462" s="193" t="s">
        <v>2981</v>
      </c>
      <c r="C462" s="120" t="s">
        <v>1960</v>
      </c>
      <c r="D462" s="120" t="s">
        <v>1961</v>
      </c>
      <c r="E462" s="193" t="s">
        <v>32</v>
      </c>
      <c r="F462" s="120" t="s">
        <v>176</v>
      </c>
      <c r="G462" s="193" t="s">
        <v>7</v>
      </c>
      <c r="H462" s="3" t="s">
        <v>2867</v>
      </c>
      <c r="I462" s="193" t="s">
        <v>2486</v>
      </c>
      <c r="J462" s="110" t="s">
        <v>3203</v>
      </c>
      <c r="K462" s="130">
        <f>VLOOKUP(C462,'[1]Carrer Batches'!$B$2:$O$1343,11,FALSE)</f>
        <v>923365172661</v>
      </c>
      <c r="L462" s="130" t="str">
        <f>VLOOKUP(C462,'[1]Carrer Batches'!$B$2:$O$1343,12,FALSE)</f>
        <v>-</v>
      </c>
      <c r="P462" s="128"/>
      <c r="Q462" s="138"/>
    </row>
    <row r="463" spans="1:17" x14ac:dyDescent="0.25">
      <c r="A463" s="136">
        <v>44579</v>
      </c>
      <c r="B463" s="193" t="s">
        <v>2981</v>
      </c>
      <c r="C463" s="120" t="s">
        <v>1964</v>
      </c>
      <c r="D463" s="120" t="s">
        <v>1965</v>
      </c>
      <c r="E463" s="193" t="s">
        <v>32</v>
      </c>
      <c r="F463" s="120" t="s">
        <v>176</v>
      </c>
      <c r="G463" s="193" t="s">
        <v>7</v>
      </c>
      <c r="H463" s="3" t="s">
        <v>2867</v>
      </c>
      <c r="I463" s="193" t="s">
        <v>2486</v>
      </c>
      <c r="J463" s="110"/>
      <c r="K463" s="130">
        <f>VLOOKUP(C463,'[1]Carrer Batches'!$B$2:$O$1343,11,FALSE)</f>
        <v>923476800090</v>
      </c>
      <c r="L463" s="130">
        <f>VLOOKUP(C463,'[1]Carrer Batches'!$B$2:$O$1343,12,FALSE)</f>
        <v>923458217542</v>
      </c>
      <c r="P463" s="128"/>
      <c r="Q463" s="138"/>
    </row>
    <row r="464" spans="1:17" x14ac:dyDescent="0.25">
      <c r="A464" s="136">
        <v>44579</v>
      </c>
      <c r="B464" s="193" t="s">
        <v>2981</v>
      </c>
      <c r="C464" s="120" t="s">
        <v>1970</v>
      </c>
      <c r="D464" s="120" t="s">
        <v>1971</v>
      </c>
      <c r="E464" s="193" t="s">
        <v>32</v>
      </c>
      <c r="F464" s="120" t="s">
        <v>176</v>
      </c>
      <c r="G464" s="193" t="s">
        <v>7</v>
      </c>
      <c r="H464" s="3" t="s">
        <v>2867</v>
      </c>
      <c r="I464" s="193" t="s">
        <v>2486</v>
      </c>
      <c r="J464" s="110" t="s">
        <v>3203</v>
      </c>
      <c r="K464" s="130">
        <f>VLOOKUP(C464,'[1]Carrer Batches'!$B$2:$O$1343,11,FALSE)</f>
        <v>923055698258</v>
      </c>
      <c r="L464" s="130" t="str">
        <f>VLOOKUP(C464,'[1]Carrer Batches'!$B$2:$O$1343,12,FALSE)</f>
        <v>-</v>
      </c>
      <c r="P464" s="128"/>
      <c r="Q464" s="138"/>
    </row>
    <row r="465" spans="1:17" x14ac:dyDescent="0.25">
      <c r="A465" s="136">
        <v>44579</v>
      </c>
      <c r="B465" s="193" t="s">
        <v>2981</v>
      </c>
      <c r="C465" s="120" t="s">
        <v>1841</v>
      </c>
      <c r="D465" s="120" t="s">
        <v>1842</v>
      </c>
      <c r="E465" s="193" t="s">
        <v>33</v>
      </c>
      <c r="F465" s="120" t="s">
        <v>2398</v>
      </c>
      <c r="G465" s="193" t="s">
        <v>7</v>
      </c>
      <c r="H465" s="3" t="s">
        <v>2867</v>
      </c>
      <c r="I465" s="193" t="s">
        <v>118</v>
      </c>
      <c r="J465" s="110" t="s">
        <v>3102</v>
      </c>
      <c r="K465" s="130">
        <f>VLOOKUP(C465,'[1]Carrer Batches'!$B$2:$O$1343,11,FALSE)</f>
        <v>923490225440</v>
      </c>
      <c r="L465" s="130">
        <f>VLOOKUP(C465,'[1]Carrer Batches'!$B$2:$O$1343,12,FALSE)</f>
        <v>0</v>
      </c>
      <c r="P465" s="128"/>
      <c r="Q465" s="138"/>
    </row>
    <row r="466" spans="1:17" x14ac:dyDescent="0.25">
      <c r="A466" s="136">
        <v>44579</v>
      </c>
      <c r="B466" s="193" t="s">
        <v>2981</v>
      </c>
      <c r="C466" s="120" t="s">
        <v>1845</v>
      </c>
      <c r="D466" s="120" t="s">
        <v>1846</v>
      </c>
      <c r="E466" s="193" t="s">
        <v>33</v>
      </c>
      <c r="F466" s="120" t="s">
        <v>2398</v>
      </c>
      <c r="G466" s="193" t="s">
        <v>7</v>
      </c>
      <c r="H466" s="3" t="s">
        <v>2867</v>
      </c>
      <c r="I466" s="193" t="s">
        <v>118</v>
      </c>
      <c r="J466" s="110"/>
      <c r="K466" s="130">
        <f>VLOOKUP(C466,'[1]Carrer Batches'!$B$2:$O$1343,11,FALSE)</f>
        <v>923132172860</v>
      </c>
      <c r="L466" s="130">
        <f>VLOOKUP(C466,'[1]Carrer Batches'!$B$2:$O$1343,12,FALSE)</f>
        <v>923122404192</v>
      </c>
      <c r="P466" s="128"/>
      <c r="Q466" s="138"/>
    </row>
    <row r="467" spans="1:17" x14ac:dyDescent="0.25">
      <c r="A467" s="136">
        <v>44579</v>
      </c>
      <c r="B467" s="193" t="s">
        <v>2981</v>
      </c>
      <c r="C467" s="120" t="s">
        <v>1858</v>
      </c>
      <c r="D467" s="120" t="s">
        <v>1859</v>
      </c>
      <c r="E467" s="193" t="s">
        <v>33</v>
      </c>
      <c r="F467" s="120" t="s">
        <v>2398</v>
      </c>
      <c r="G467" s="193" t="s">
        <v>7</v>
      </c>
      <c r="H467" s="3" t="s">
        <v>2867</v>
      </c>
      <c r="I467" s="193" t="s">
        <v>118</v>
      </c>
      <c r="J467" s="110"/>
      <c r="K467" s="130">
        <f>VLOOKUP(C467,'[1]Carrer Batches'!$B$2:$O$1343,11,FALSE)</f>
        <v>923112686252</v>
      </c>
      <c r="L467" s="130">
        <f>VLOOKUP(C467,'[1]Carrer Batches'!$B$2:$O$1343,12,FALSE)</f>
        <v>923112686252</v>
      </c>
      <c r="P467" s="128"/>
      <c r="Q467" s="138"/>
    </row>
    <row r="468" spans="1:17" x14ac:dyDescent="0.25">
      <c r="A468" s="136">
        <v>44579</v>
      </c>
      <c r="B468" s="193" t="s">
        <v>2981</v>
      </c>
      <c r="C468" s="120" t="s">
        <v>1910</v>
      </c>
      <c r="D468" s="120" t="s">
        <v>1911</v>
      </c>
      <c r="E468" s="193" t="s">
        <v>33</v>
      </c>
      <c r="F468" s="120" t="s">
        <v>2402</v>
      </c>
      <c r="G468" s="193" t="s">
        <v>7</v>
      </c>
      <c r="H468" s="3" t="s">
        <v>2867</v>
      </c>
      <c r="I468" s="193" t="s">
        <v>2478</v>
      </c>
      <c r="J468" s="110"/>
      <c r="K468" s="130">
        <f>VLOOKUP(C468,'[1]Carrer Batches'!$B$2:$O$1343,11,FALSE)</f>
        <v>923112183908</v>
      </c>
      <c r="L468" s="130">
        <f>VLOOKUP(C468,'[1]Carrer Batches'!$B$2:$O$1343,12,FALSE)</f>
        <v>923333415137</v>
      </c>
      <c r="P468" s="128"/>
      <c r="Q468" s="138"/>
    </row>
    <row r="469" spans="1:17" x14ac:dyDescent="0.25">
      <c r="A469" s="136">
        <v>44579</v>
      </c>
      <c r="B469" s="193" t="s">
        <v>2981</v>
      </c>
      <c r="C469" s="120" t="s">
        <v>1912</v>
      </c>
      <c r="D469" s="120" t="s">
        <v>1913</v>
      </c>
      <c r="E469" s="193" t="s">
        <v>33</v>
      </c>
      <c r="F469" s="120" t="s">
        <v>2402</v>
      </c>
      <c r="G469" s="193" t="s">
        <v>7</v>
      </c>
      <c r="H469" s="3" t="s">
        <v>2867</v>
      </c>
      <c r="I469" s="193" t="s">
        <v>2478</v>
      </c>
      <c r="J469" s="110"/>
      <c r="K469" s="130">
        <f>VLOOKUP(C469,'[1]Carrer Batches'!$B$2:$O$1343,11,FALSE)</f>
        <v>923131082151</v>
      </c>
      <c r="L469" s="130">
        <f>VLOOKUP(C469,'[1]Carrer Batches'!$B$2:$O$1343,12,FALSE)</f>
        <v>923131082151</v>
      </c>
      <c r="M469" s="192" t="s">
        <v>3208</v>
      </c>
      <c r="P469" s="128"/>
      <c r="Q469" s="138"/>
    </row>
    <row r="470" spans="1:17" x14ac:dyDescent="0.25">
      <c r="A470" s="136">
        <v>44579</v>
      </c>
      <c r="B470" s="193" t="s">
        <v>2981</v>
      </c>
      <c r="C470" s="120" t="s">
        <v>1920</v>
      </c>
      <c r="D470" s="120" t="s">
        <v>1921</v>
      </c>
      <c r="E470" s="193" t="s">
        <v>33</v>
      </c>
      <c r="F470" s="120" t="s">
        <v>2402</v>
      </c>
      <c r="G470" s="193" t="s">
        <v>7</v>
      </c>
      <c r="H470" s="3" t="s">
        <v>2867</v>
      </c>
      <c r="I470" s="193" t="s">
        <v>2478</v>
      </c>
      <c r="J470" s="110" t="s">
        <v>3209</v>
      </c>
      <c r="K470" s="130">
        <f>VLOOKUP(C470,'[1]Carrer Batches'!$B$2:$O$1343,11,FALSE)</f>
        <v>923018283204</v>
      </c>
      <c r="L470" s="130">
        <f>VLOOKUP(C470,'[1]Carrer Batches'!$B$2:$O$1343,12,FALSE)</f>
        <v>923228283204</v>
      </c>
      <c r="P470" s="128"/>
      <c r="Q470" s="138"/>
    </row>
    <row r="471" spans="1:17" x14ac:dyDescent="0.25">
      <c r="A471" s="136">
        <v>44579</v>
      </c>
      <c r="B471" s="193" t="s">
        <v>2981</v>
      </c>
      <c r="C471" s="120" t="s">
        <v>1922</v>
      </c>
      <c r="D471" s="120" t="s">
        <v>1923</v>
      </c>
      <c r="E471" s="193" t="s">
        <v>33</v>
      </c>
      <c r="F471" s="120" t="s">
        <v>2402</v>
      </c>
      <c r="G471" s="193" t="s">
        <v>7</v>
      </c>
      <c r="H471" s="3" t="s">
        <v>2867</v>
      </c>
      <c r="I471" s="193" t="s">
        <v>2478</v>
      </c>
      <c r="J471" s="110"/>
      <c r="K471" s="130">
        <f>VLOOKUP(C471,'[1]Carrer Batches'!$B$2:$O$1343,11,FALSE)</f>
        <v>923498493460</v>
      </c>
      <c r="L471" s="130">
        <f>VLOOKUP(C471,'[1]Carrer Batches'!$B$2:$O$1343,12,FALSE)</f>
        <v>923333128012</v>
      </c>
      <c r="M471" s="95"/>
      <c r="P471" s="128"/>
      <c r="Q471" s="138"/>
    </row>
    <row r="472" spans="1:17" x14ac:dyDescent="0.25">
      <c r="A472" s="136">
        <v>44579</v>
      </c>
      <c r="B472" s="193" t="s">
        <v>2981</v>
      </c>
      <c r="C472" s="120" t="s">
        <v>1864</v>
      </c>
      <c r="D472" s="120" t="s">
        <v>1865</v>
      </c>
      <c r="E472" s="193"/>
      <c r="F472" s="120" t="s">
        <v>2399</v>
      </c>
      <c r="G472" s="193" t="s">
        <v>7</v>
      </c>
      <c r="H472" s="3" t="s">
        <v>2867</v>
      </c>
      <c r="I472" s="193" t="s">
        <v>2479</v>
      </c>
      <c r="J472" s="110" t="s">
        <v>3219</v>
      </c>
      <c r="K472" s="130">
        <f>VLOOKUP(C472,'[1]Carrer Batches'!$B$2:$O$1343,11,FALSE)</f>
        <v>923493126115</v>
      </c>
      <c r="L472" s="130">
        <f>VLOOKUP(C472,'[1]Carrer Batches'!$B$2:$O$1343,12,FALSE)</f>
        <v>923122106683</v>
      </c>
      <c r="P472" s="128"/>
      <c r="Q472" s="138"/>
    </row>
    <row r="473" spans="1:17" x14ac:dyDescent="0.25">
      <c r="A473" s="136">
        <v>44579</v>
      </c>
      <c r="B473" s="193" t="s">
        <v>2981</v>
      </c>
      <c r="C473" s="120" t="s">
        <v>1884</v>
      </c>
      <c r="D473" s="120" t="s">
        <v>1885</v>
      </c>
      <c r="E473" s="193"/>
      <c r="F473" s="120" t="s">
        <v>2399</v>
      </c>
      <c r="G473" s="193" t="s">
        <v>7</v>
      </c>
      <c r="H473" s="3" t="s">
        <v>2867</v>
      </c>
      <c r="I473" s="193" t="s">
        <v>2479</v>
      </c>
      <c r="J473" s="110"/>
      <c r="K473" s="130">
        <f>VLOOKUP(C473,'[1]Carrer Batches'!$B$2:$O$1343,11,FALSE)</f>
        <v>923212022180</v>
      </c>
      <c r="L473" s="130">
        <f>VLOOKUP(C473,'[1]Carrer Batches'!$B$2:$O$1343,12,FALSE)</f>
        <v>923362022870</v>
      </c>
      <c r="M473" s="192" t="s">
        <v>3101</v>
      </c>
      <c r="P473" s="128"/>
      <c r="Q473" s="138"/>
    </row>
    <row r="474" spans="1:17" x14ac:dyDescent="0.25">
      <c r="A474" s="136">
        <v>44581</v>
      </c>
      <c r="B474" s="210" t="s">
        <v>2981</v>
      </c>
      <c r="C474" s="211" t="s">
        <v>931</v>
      </c>
      <c r="D474" s="211" t="s">
        <v>1731</v>
      </c>
      <c r="E474" s="210" t="s">
        <v>31</v>
      </c>
      <c r="F474" s="211" t="s">
        <v>2558</v>
      </c>
      <c r="G474" s="210" t="s">
        <v>7</v>
      </c>
      <c r="H474" s="3" t="s">
        <v>2867</v>
      </c>
      <c r="I474" s="210" t="s">
        <v>2483</v>
      </c>
      <c r="J474" s="110"/>
      <c r="K474" s="130" t="e">
        <f>VLOOKUP(C474,'[1]Carrer Batches'!$B$2:$O$1343,11,FALSE)</f>
        <v>#N/A</v>
      </c>
      <c r="L474" s="130" t="e">
        <f>VLOOKUP(C474,'[1]Carrer Batches'!$B$2:$O$1343,12,FALSE)</f>
        <v>#N/A</v>
      </c>
      <c r="P474" s="128"/>
      <c r="Q474" s="138"/>
    </row>
    <row r="475" spans="1:17" x14ac:dyDescent="0.25">
      <c r="A475" s="136">
        <v>44581</v>
      </c>
      <c r="B475" s="210" t="s">
        <v>2981</v>
      </c>
      <c r="C475" s="211" t="s">
        <v>2546</v>
      </c>
      <c r="D475" s="211" t="s">
        <v>2547</v>
      </c>
      <c r="E475" s="210" t="s">
        <v>31</v>
      </c>
      <c r="F475" s="211" t="s">
        <v>2558</v>
      </c>
      <c r="G475" s="210" t="s">
        <v>7</v>
      </c>
      <c r="H475" s="3" t="s">
        <v>2867</v>
      </c>
      <c r="I475" s="210" t="s">
        <v>2483</v>
      </c>
      <c r="J475" s="110"/>
      <c r="K475" s="130" t="e">
        <f>VLOOKUP(C475,'[1]Carrer Batches'!$B$2:$O$1343,11,FALSE)</f>
        <v>#N/A</v>
      </c>
      <c r="L475" s="130" t="e">
        <f>VLOOKUP(C475,'[1]Carrer Batches'!$B$2:$O$1343,12,FALSE)</f>
        <v>#N/A</v>
      </c>
      <c r="P475" s="128"/>
      <c r="Q475" s="138"/>
    </row>
    <row r="476" spans="1:17" x14ac:dyDescent="0.25">
      <c r="A476" s="136">
        <v>44581</v>
      </c>
      <c r="B476" s="210" t="s">
        <v>2981</v>
      </c>
      <c r="C476" s="211" t="s">
        <v>2321</v>
      </c>
      <c r="D476" s="211" t="s">
        <v>2322</v>
      </c>
      <c r="E476" s="210" t="s">
        <v>31</v>
      </c>
      <c r="F476" s="211" t="s">
        <v>2415</v>
      </c>
      <c r="G476" s="210" t="s">
        <v>7</v>
      </c>
      <c r="H476" s="3" t="s">
        <v>2867</v>
      </c>
      <c r="I476" s="210" t="s">
        <v>2482</v>
      </c>
      <c r="J476" s="110" t="s">
        <v>3204</v>
      </c>
      <c r="K476" s="130">
        <f>VLOOKUP(C476,'[1]Carrer Batches'!$B$2:$O$1343,11,FALSE)</f>
        <v>923180114441</v>
      </c>
      <c r="L476" s="130" t="str">
        <f>VLOOKUP(C476,'[1]Carrer Batches'!$B$2:$O$1343,12,FALSE)</f>
        <v>-</v>
      </c>
      <c r="P476" s="128"/>
      <c r="Q476" s="138"/>
    </row>
    <row r="477" spans="1:17" x14ac:dyDescent="0.25">
      <c r="A477" s="136">
        <v>44581</v>
      </c>
      <c r="B477" s="210" t="s">
        <v>2981</v>
      </c>
      <c r="C477" s="211" t="s">
        <v>2326</v>
      </c>
      <c r="D477" s="211" t="s">
        <v>1175</v>
      </c>
      <c r="E477" s="210" t="s">
        <v>31</v>
      </c>
      <c r="F477" s="211" t="s">
        <v>2415</v>
      </c>
      <c r="G477" s="210" t="s">
        <v>7</v>
      </c>
      <c r="H477" s="3" t="s">
        <v>2867</v>
      </c>
      <c r="I477" s="210" t="s">
        <v>2482</v>
      </c>
      <c r="J477" s="110"/>
      <c r="K477" s="130">
        <f>VLOOKUP(C477,'[1]Carrer Batches'!$B$2:$O$1343,11,FALSE)</f>
        <v>923471368565</v>
      </c>
      <c r="L477" s="130" t="str">
        <f>VLOOKUP(C477,'[1]Carrer Batches'!$B$2:$O$1343,12,FALSE)</f>
        <v>-</v>
      </c>
      <c r="P477" s="128"/>
      <c r="Q477" s="138"/>
    </row>
    <row r="478" spans="1:17" x14ac:dyDescent="0.25">
      <c r="A478" s="136">
        <v>44581</v>
      </c>
      <c r="B478" s="210" t="s">
        <v>2981</v>
      </c>
      <c r="C478" s="211" t="s">
        <v>2329</v>
      </c>
      <c r="D478" s="211" t="s">
        <v>1726</v>
      </c>
      <c r="E478" s="210" t="s">
        <v>31</v>
      </c>
      <c r="F478" s="211" t="s">
        <v>2415</v>
      </c>
      <c r="G478" s="210" t="s">
        <v>7</v>
      </c>
      <c r="H478" s="3" t="s">
        <v>2867</v>
      </c>
      <c r="I478" s="210" t="s">
        <v>2482</v>
      </c>
      <c r="J478" s="110"/>
      <c r="K478" s="130">
        <f>VLOOKUP(C478,'[1]Carrer Batches'!$B$2:$O$1343,11,FALSE)</f>
        <v>923032474164</v>
      </c>
      <c r="L478" s="130" t="str">
        <f>VLOOKUP(C478,'[1]Carrer Batches'!$B$2:$O$1343,12,FALSE)</f>
        <v>-</v>
      </c>
      <c r="P478" s="128"/>
      <c r="Q478" s="138"/>
    </row>
    <row r="479" spans="1:17" x14ac:dyDescent="0.25">
      <c r="A479" s="136">
        <v>44581</v>
      </c>
      <c r="B479" s="210" t="s">
        <v>2981</v>
      </c>
      <c r="C479" s="211" t="s">
        <v>2256</v>
      </c>
      <c r="D479" s="211" t="s">
        <v>2257</v>
      </c>
      <c r="E479" s="210" t="s">
        <v>31</v>
      </c>
      <c r="F479" s="211" t="s">
        <v>2413</v>
      </c>
      <c r="G479" s="210" t="s">
        <v>7</v>
      </c>
      <c r="H479" s="3" t="s">
        <v>2867</v>
      </c>
      <c r="I479" s="210" t="s">
        <v>113</v>
      </c>
      <c r="J479" s="110" t="s">
        <v>3212</v>
      </c>
      <c r="K479" s="130">
        <f>VLOOKUP(C479,'[1]Carrer Batches'!$B$2:$O$1343,11,FALSE)</f>
        <v>923212677187</v>
      </c>
      <c r="L479" s="130" t="str">
        <f>VLOOKUP(C479,'[1]Carrer Batches'!$B$2:$O$1343,12,FALSE)</f>
        <v>-</v>
      </c>
      <c r="P479" s="128"/>
      <c r="Q479" s="138"/>
    </row>
    <row r="480" spans="1:17" x14ac:dyDescent="0.25">
      <c r="A480" s="136">
        <v>44581</v>
      </c>
      <c r="B480" s="193" t="s">
        <v>2981</v>
      </c>
      <c r="C480" s="120" t="s">
        <v>2249</v>
      </c>
      <c r="D480" s="120" t="s">
        <v>2250</v>
      </c>
      <c r="E480" s="193" t="s">
        <v>31</v>
      </c>
      <c r="F480" s="120" t="s">
        <v>2412</v>
      </c>
      <c r="G480" s="193" t="s">
        <v>7</v>
      </c>
      <c r="H480" s="3" t="s">
        <v>2867</v>
      </c>
      <c r="I480" s="193" t="s">
        <v>2960</v>
      </c>
      <c r="J480" s="110" t="s">
        <v>3103</v>
      </c>
      <c r="K480" s="130">
        <f>VLOOKUP(C480,'[1]Carrer Batches'!$B$2:$O$1343,11,FALSE)</f>
        <v>923313070543</v>
      </c>
      <c r="L480" s="130">
        <f>VLOOKUP(C480,'[1]Carrer Batches'!$B$2:$O$1343,12,FALSE)</f>
        <v>923473598650</v>
      </c>
      <c r="P480" s="128"/>
      <c r="Q480" s="138"/>
    </row>
    <row r="481" spans="1:17" x14ac:dyDescent="0.25">
      <c r="A481" s="136">
        <v>44581</v>
      </c>
      <c r="B481" s="193" t="s">
        <v>2981</v>
      </c>
      <c r="C481" s="120" t="s">
        <v>2204</v>
      </c>
      <c r="D481" s="120" t="s">
        <v>2205</v>
      </c>
      <c r="E481" s="193" t="s">
        <v>31</v>
      </c>
      <c r="F481" s="120" t="s">
        <v>2411</v>
      </c>
      <c r="G481" s="193" t="s">
        <v>7</v>
      </c>
      <c r="H481" s="3" t="s">
        <v>2867</v>
      </c>
      <c r="I481" s="193" t="s">
        <v>2497</v>
      </c>
      <c r="J481" s="110" t="s">
        <v>3212</v>
      </c>
      <c r="K481" s="130">
        <f>VLOOKUP(C481,'[1]Carrer Batches'!$B$2:$O$1343,11,FALSE)</f>
        <v>923102172046</v>
      </c>
      <c r="L481" s="130">
        <f>VLOOKUP(C481,'[1]Carrer Batches'!$B$2:$O$1343,12,FALSE)</f>
        <v>923043061754</v>
      </c>
      <c r="P481" s="128"/>
      <c r="Q481" s="138"/>
    </row>
    <row r="482" spans="1:17" x14ac:dyDescent="0.25">
      <c r="A482" s="136">
        <v>44581</v>
      </c>
      <c r="B482" s="193" t="s">
        <v>2981</v>
      </c>
      <c r="C482" s="120" t="s">
        <v>2206</v>
      </c>
      <c r="D482" s="120" t="s">
        <v>2207</v>
      </c>
      <c r="E482" s="193" t="s">
        <v>31</v>
      </c>
      <c r="F482" s="120" t="s">
        <v>2411</v>
      </c>
      <c r="G482" s="193" t="s">
        <v>7</v>
      </c>
      <c r="H482" s="3" t="s">
        <v>2867</v>
      </c>
      <c r="I482" s="193" t="s">
        <v>2497</v>
      </c>
      <c r="J482" s="110"/>
      <c r="K482" s="130">
        <f>VLOOKUP(C482,'[1]Carrer Batches'!$B$2:$O$1343,11,FALSE)</f>
        <v>923460077576</v>
      </c>
      <c r="L482" s="130">
        <f>VLOOKUP(C482,'[1]Carrer Batches'!$B$2:$O$1343,12,FALSE)</f>
        <v>923433203382</v>
      </c>
      <c r="P482" s="128"/>
      <c r="Q482" s="138"/>
    </row>
    <row r="483" spans="1:17" x14ac:dyDescent="0.25">
      <c r="A483" s="136">
        <v>44581</v>
      </c>
      <c r="B483" s="193" t="s">
        <v>2981</v>
      </c>
      <c r="C483" s="120" t="s">
        <v>2208</v>
      </c>
      <c r="D483" s="120" t="s">
        <v>2209</v>
      </c>
      <c r="E483" s="193" t="s">
        <v>31</v>
      </c>
      <c r="F483" s="120" t="s">
        <v>2411</v>
      </c>
      <c r="G483" s="193" t="s">
        <v>7</v>
      </c>
      <c r="H483" s="3" t="s">
        <v>2867</v>
      </c>
      <c r="I483" s="193" t="s">
        <v>2497</v>
      </c>
      <c r="J483" s="110" t="s">
        <v>3158</v>
      </c>
      <c r="K483" s="130">
        <f>VLOOKUP(C483,'[1]Carrer Batches'!$B$2:$O$1343,11,FALSE)</f>
        <v>923342703600</v>
      </c>
      <c r="L483" s="130">
        <f>VLOOKUP(C483,'[1]Carrer Batches'!$B$2:$O$1343,12,FALSE)</f>
        <v>923002703600</v>
      </c>
      <c r="P483" s="128"/>
      <c r="Q483" s="138"/>
    </row>
    <row r="484" spans="1:17" x14ac:dyDescent="0.25">
      <c r="A484" s="136">
        <v>44581</v>
      </c>
      <c r="B484" s="193" t="s">
        <v>2981</v>
      </c>
      <c r="C484" s="120" t="s">
        <v>2210</v>
      </c>
      <c r="D484" s="120" t="s">
        <v>2211</v>
      </c>
      <c r="E484" s="193" t="s">
        <v>31</v>
      </c>
      <c r="F484" s="120" t="s">
        <v>2411</v>
      </c>
      <c r="G484" s="193" t="s">
        <v>7</v>
      </c>
      <c r="H484" s="3" t="s">
        <v>2867</v>
      </c>
      <c r="I484" s="193" t="s">
        <v>2497</v>
      </c>
      <c r="J484" s="110" t="s">
        <v>3159</v>
      </c>
      <c r="K484" s="130">
        <f>VLOOKUP(C484,'[1]Carrer Batches'!$B$2:$O$1343,11,FALSE)</f>
        <v>923322511555</v>
      </c>
      <c r="L484" s="130" t="str">
        <f>VLOOKUP(C484,'[1]Carrer Batches'!$B$2:$O$1343,12,FALSE)</f>
        <v>-</v>
      </c>
      <c r="P484" s="128"/>
      <c r="Q484" s="138"/>
    </row>
    <row r="485" spans="1:17" x14ac:dyDescent="0.25">
      <c r="A485" s="136">
        <v>44581</v>
      </c>
      <c r="B485" s="193" t="s">
        <v>2981</v>
      </c>
      <c r="C485" s="120" t="s">
        <v>2212</v>
      </c>
      <c r="D485" s="120" t="s">
        <v>2213</v>
      </c>
      <c r="E485" s="193" t="s">
        <v>31</v>
      </c>
      <c r="F485" s="120" t="s">
        <v>2411</v>
      </c>
      <c r="G485" s="193" t="s">
        <v>7</v>
      </c>
      <c r="H485" s="3" t="s">
        <v>2867</v>
      </c>
      <c r="I485" s="193" t="s">
        <v>2497</v>
      </c>
      <c r="J485" s="110"/>
      <c r="K485" s="130">
        <f>VLOOKUP(C485,'[1]Carrer Batches'!$B$2:$O$1343,11,FALSE)</f>
        <v>923492869452</v>
      </c>
      <c r="L485" s="130" t="str">
        <f>VLOOKUP(C485,'[1]Carrer Batches'!$B$2:$O$1343,12,FALSE)</f>
        <v>-</v>
      </c>
      <c r="P485" s="128"/>
      <c r="Q485" s="138"/>
    </row>
    <row r="486" spans="1:17" x14ac:dyDescent="0.25">
      <c r="A486" s="136">
        <v>44581</v>
      </c>
      <c r="B486" s="193" t="s">
        <v>2981</v>
      </c>
      <c r="C486" s="120" t="s">
        <v>2214</v>
      </c>
      <c r="D486" s="120" t="s">
        <v>2215</v>
      </c>
      <c r="E486" s="193" t="s">
        <v>31</v>
      </c>
      <c r="F486" s="120" t="s">
        <v>2411</v>
      </c>
      <c r="G486" s="193" t="s">
        <v>7</v>
      </c>
      <c r="H486" s="3" t="s">
        <v>2867</v>
      </c>
      <c r="I486" s="193" t="s">
        <v>2497</v>
      </c>
      <c r="J486" s="110" t="s">
        <v>3160</v>
      </c>
      <c r="K486" s="130">
        <f>VLOOKUP(C486,'[1]Carrer Batches'!$B$2:$O$1343,11,FALSE)</f>
        <v>923106119000</v>
      </c>
      <c r="L486" s="130">
        <f>VLOOKUP(C486,'[1]Carrer Batches'!$B$2:$O$1343,12,FALSE)</f>
        <v>923162310097</v>
      </c>
      <c r="M486" s="154"/>
      <c r="P486" s="128"/>
      <c r="Q486" s="138"/>
    </row>
    <row r="487" spans="1:17" x14ac:dyDescent="0.25">
      <c r="A487" s="136">
        <v>44581</v>
      </c>
      <c r="B487" s="193" t="s">
        <v>2981</v>
      </c>
      <c r="C487" s="120" t="s">
        <v>2218</v>
      </c>
      <c r="D487" s="120" t="s">
        <v>2219</v>
      </c>
      <c r="E487" s="193" t="s">
        <v>31</v>
      </c>
      <c r="F487" s="120" t="s">
        <v>2411</v>
      </c>
      <c r="G487" s="193" t="s">
        <v>7</v>
      </c>
      <c r="H487" s="3" t="s">
        <v>2867</v>
      </c>
      <c r="I487" s="193" t="s">
        <v>2497</v>
      </c>
      <c r="J487" s="110"/>
      <c r="K487" s="130">
        <f>VLOOKUP(C487,'[1]Carrer Batches'!$B$2:$O$1343,11,FALSE)</f>
        <v>923032685591</v>
      </c>
      <c r="L487" s="130">
        <f>VLOOKUP(C487,'[1]Carrer Batches'!$B$2:$O$1343,12,FALSE)</f>
        <v>923002875915</v>
      </c>
      <c r="P487" s="128"/>
      <c r="Q487" s="138"/>
    </row>
    <row r="488" spans="1:17" x14ac:dyDescent="0.25">
      <c r="A488" s="136">
        <v>44581</v>
      </c>
      <c r="B488" s="193" t="s">
        <v>2981</v>
      </c>
      <c r="C488" s="120" t="s">
        <v>2095</v>
      </c>
      <c r="D488" s="120" t="s">
        <v>2096</v>
      </c>
      <c r="E488" s="193" t="s">
        <v>30</v>
      </c>
      <c r="F488" s="120" t="s">
        <v>2407</v>
      </c>
      <c r="G488" s="193" t="s">
        <v>7</v>
      </c>
      <c r="H488" s="3" t="s">
        <v>2867</v>
      </c>
      <c r="I488" s="193" t="s">
        <v>2480</v>
      </c>
      <c r="J488" s="110"/>
      <c r="K488" s="130">
        <f>VLOOKUP(C488,'[1]Carrer Batches'!$B$2:$O$1343,11,FALSE)</f>
        <v>923010927425</v>
      </c>
      <c r="L488" s="130">
        <f>VLOOKUP(C488,'[1]Carrer Batches'!$B$2:$O$1343,12,FALSE)</f>
        <v>0</v>
      </c>
      <c r="P488" s="128"/>
      <c r="Q488" s="138"/>
    </row>
    <row r="489" spans="1:17" x14ac:dyDescent="0.25">
      <c r="A489" s="136">
        <v>44581</v>
      </c>
      <c r="B489" s="193" t="s">
        <v>2981</v>
      </c>
      <c r="C489" s="120" t="s">
        <v>2113</v>
      </c>
      <c r="D489" s="120" t="s">
        <v>2114</v>
      </c>
      <c r="E489" s="193" t="s">
        <v>30</v>
      </c>
      <c r="F489" s="120" t="s">
        <v>2407</v>
      </c>
      <c r="G489" s="193" t="s">
        <v>7</v>
      </c>
      <c r="H489" s="3" t="s">
        <v>2867</v>
      </c>
      <c r="I489" s="193" t="s">
        <v>2480</v>
      </c>
      <c r="J489" s="110" t="s">
        <v>3158</v>
      </c>
      <c r="K489" s="130">
        <f>VLOOKUP(C489,'[1]Carrer Batches'!$B$2:$O$1343,11,FALSE)</f>
        <v>923112469499</v>
      </c>
      <c r="L489" s="130">
        <f>VLOOKUP(C489,'[1]Carrer Batches'!$B$2:$O$1343,12,FALSE)</f>
        <v>0</v>
      </c>
      <c r="P489" s="128"/>
      <c r="Q489" s="138"/>
    </row>
    <row r="490" spans="1:17" x14ac:dyDescent="0.25">
      <c r="A490" s="136">
        <v>44581</v>
      </c>
      <c r="B490" s="193" t="s">
        <v>2981</v>
      </c>
      <c r="C490" s="120" t="s">
        <v>2115</v>
      </c>
      <c r="D490" s="120" t="s">
        <v>2116</v>
      </c>
      <c r="E490" s="193" t="s">
        <v>30</v>
      </c>
      <c r="F490" s="120" t="s">
        <v>2407</v>
      </c>
      <c r="G490" s="193" t="s">
        <v>7</v>
      </c>
      <c r="H490" s="3" t="s">
        <v>2867</v>
      </c>
      <c r="I490" s="193" t="s">
        <v>2480</v>
      </c>
      <c r="J490" s="110" t="s">
        <v>3194</v>
      </c>
      <c r="K490" s="130">
        <f>VLOOKUP(C490,'[1]Carrer Batches'!$B$2:$O$1343,11,FALSE)</f>
        <v>923102079114</v>
      </c>
      <c r="L490" s="130">
        <f>VLOOKUP(C490,'[1]Carrer Batches'!$B$2:$O$1343,12,FALSE)</f>
        <v>0</v>
      </c>
      <c r="P490" s="128"/>
      <c r="Q490" s="138"/>
    </row>
    <row r="491" spans="1:17" x14ac:dyDescent="0.25">
      <c r="A491" s="136">
        <v>44581</v>
      </c>
      <c r="B491" s="193" t="s">
        <v>2981</v>
      </c>
      <c r="C491" s="120" t="s">
        <v>2117</v>
      </c>
      <c r="D491" s="120" t="s">
        <v>2118</v>
      </c>
      <c r="E491" s="193" t="s">
        <v>30</v>
      </c>
      <c r="F491" s="120" t="s">
        <v>2407</v>
      </c>
      <c r="G491" s="193" t="s">
        <v>7</v>
      </c>
      <c r="H491" s="3" t="s">
        <v>2867</v>
      </c>
      <c r="I491" s="193" t="s">
        <v>2480</v>
      </c>
      <c r="J491" s="110" t="s">
        <v>3197</v>
      </c>
      <c r="K491" s="130">
        <f>VLOOKUP(C491,'[1]Carrer Batches'!$B$2:$O$1343,11,FALSE)</f>
        <v>923171260451</v>
      </c>
      <c r="L491" s="130">
        <f>VLOOKUP(C491,'[1]Carrer Batches'!$B$2:$O$1343,12,FALSE)</f>
        <v>0</v>
      </c>
      <c r="P491" s="128"/>
      <c r="Q491" s="138"/>
    </row>
    <row r="492" spans="1:17" x14ac:dyDescent="0.25">
      <c r="A492" s="136">
        <v>44581</v>
      </c>
      <c r="B492" s="193" t="s">
        <v>2981</v>
      </c>
      <c r="C492" s="120" t="s">
        <v>2037</v>
      </c>
      <c r="D492" s="120" t="s">
        <v>2038</v>
      </c>
      <c r="E492" s="193" t="s">
        <v>30</v>
      </c>
      <c r="F492" s="120" t="s">
        <v>2405</v>
      </c>
      <c r="G492" s="193" t="s">
        <v>7</v>
      </c>
      <c r="H492" s="3" t="s">
        <v>2867</v>
      </c>
      <c r="I492" s="193" t="s">
        <v>112</v>
      </c>
      <c r="J492" s="110"/>
      <c r="K492" s="130">
        <f>VLOOKUP(C492,'[1]Carrer Batches'!$B$2:$O$1343,11,FALSE)</f>
        <v>923178958978</v>
      </c>
      <c r="L492" s="130" t="str">
        <f>VLOOKUP(C492,'[1]Carrer Batches'!$B$2:$O$1343,12,FALSE)</f>
        <v>-</v>
      </c>
      <c r="P492" s="128"/>
      <c r="Q492" s="138"/>
    </row>
    <row r="493" spans="1:17" x14ac:dyDescent="0.25">
      <c r="A493" s="136">
        <v>44581</v>
      </c>
      <c r="B493" s="193" t="s">
        <v>2981</v>
      </c>
      <c r="C493" s="120" t="s">
        <v>2041</v>
      </c>
      <c r="D493" s="120" t="s">
        <v>2042</v>
      </c>
      <c r="E493" s="193" t="s">
        <v>30</v>
      </c>
      <c r="F493" s="120" t="s">
        <v>2405</v>
      </c>
      <c r="G493" s="193" t="s">
        <v>7</v>
      </c>
      <c r="H493" s="3" t="s">
        <v>2867</v>
      </c>
      <c r="I493" s="193" t="s">
        <v>112</v>
      </c>
      <c r="J493" s="110"/>
      <c r="K493" s="130">
        <f>VLOOKUP(C493,'[1]Carrer Batches'!$B$2:$O$1343,11,FALSE)</f>
        <v>923092813483</v>
      </c>
      <c r="L493" s="130">
        <f>VLOOKUP(C493,'[1]Carrer Batches'!$B$2:$O$1343,12,FALSE)</f>
        <v>923008903213</v>
      </c>
      <c r="P493" s="128"/>
      <c r="Q493" s="138"/>
    </row>
    <row r="494" spans="1:17" x14ac:dyDescent="0.25">
      <c r="A494" s="136">
        <v>44581</v>
      </c>
      <c r="B494" s="193" t="s">
        <v>2981</v>
      </c>
      <c r="C494" s="120" t="s">
        <v>2043</v>
      </c>
      <c r="D494" s="120" t="s">
        <v>2044</v>
      </c>
      <c r="E494" s="193" t="s">
        <v>30</v>
      </c>
      <c r="F494" s="120" t="s">
        <v>2405</v>
      </c>
      <c r="G494" s="193" t="s">
        <v>7</v>
      </c>
      <c r="H494" s="3" t="s">
        <v>2867</v>
      </c>
      <c r="I494" s="193" t="s">
        <v>112</v>
      </c>
      <c r="J494" s="110" t="s">
        <v>3215</v>
      </c>
      <c r="K494" s="130">
        <f>VLOOKUP(C494,'[1]Carrer Batches'!$B$2:$O$1343,11,FALSE)</f>
        <v>923142115398</v>
      </c>
      <c r="L494" s="130">
        <f>VLOOKUP(C494,'[1]Carrer Batches'!$B$2:$O$1343,12,FALSE)</f>
        <v>0</v>
      </c>
      <c r="P494" s="128"/>
      <c r="Q494" s="138"/>
    </row>
    <row r="495" spans="1:17" x14ac:dyDescent="0.25">
      <c r="A495" s="136">
        <v>44581</v>
      </c>
      <c r="B495" s="193" t="s">
        <v>2981</v>
      </c>
      <c r="C495" s="120" t="s">
        <v>2047</v>
      </c>
      <c r="D495" s="120" t="s">
        <v>2048</v>
      </c>
      <c r="E495" s="193" t="s">
        <v>30</v>
      </c>
      <c r="F495" s="120" t="s">
        <v>2405</v>
      </c>
      <c r="G495" s="193" t="s">
        <v>7</v>
      </c>
      <c r="H495" s="3" t="s">
        <v>2867</v>
      </c>
      <c r="I495" s="193" t="s">
        <v>112</v>
      </c>
      <c r="J495" s="110"/>
      <c r="K495" s="130">
        <f>VLOOKUP(C495,'[1]Carrer Batches'!$B$2:$O$1343,11,FALSE)</f>
        <v>923343527313</v>
      </c>
      <c r="L495" s="130">
        <f>VLOOKUP(C495,'[1]Carrer Batches'!$B$2:$O$1343,12,FALSE)</f>
        <v>923021594851</v>
      </c>
      <c r="M495" s="118" t="s">
        <v>3217</v>
      </c>
      <c r="P495" s="128"/>
      <c r="Q495" s="138"/>
    </row>
    <row r="496" spans="1:17" x14ac:dyDescent="0.25">
      <c r="A496" s="136">
        <v>44581</v>
      </c>
      <c r="B496" s="193" t="s">
        <v>2981</v>
      </c>
      <c r="C496" s="120" t="s">
        <v>2051</v>
      </c>
      <c r="D496" s="120" t="s">
        <v>2052</v>
      </c>
      <c r="E496" s="193" t="s">
        <v>30</v>
      </c>
      <c r="F496" s="120" t="s">
        <v>2405</v>
      </c>
      <c r="G496" s="193" t="s">
        <v>7</v>
      </c>
      <c r="H496" s="3" t="s">
        <v>2867</v>
      </c>
      <c r="I496" s="193" t="s">
        <v>112</v>
      </c>
      <c r="J496" s="110" t="s">
        <v>3198</v>
      </c>
      <c r="K496" s="130">
        <f>VLOOKUP(C496,'[1]Carrer Batches'!$B$2:$O$1343,11,FALSE)</f>
        <v>923132184690</v>
      </c>
      <c r="L496" s="130">
        <f>VLOOKUP(C496,'[1]Carrer Batches'!$B$2:$O$1343,12,FALSE)</f>
        <v>0</v>
      </c>
      <c r="P496" s="128"/>
      <c r="Q496" s="138"/>
    </row>
    <row r="497" spans="1:17" x14ac:dyDescent="0.25">
      <c r="A497" s="136">
        <v>44581</v>
      </c>
      <c r="B497" s="193" t="s">
        <v>2981</v>
      </c>
      <c r="C497" s="120" t="s">
        <v>2053</v>
      </c>
      <c r="D497" s="120" t="s">
        <v>2054</v>
      </c>
      <c r="E497" s="193" t="s">
        <v>30</v>
      </c>
      <c r="F497" s="120" t="s">
        <v>2405</v>
      </c>
      <c r="G497" s="193" t="s">
        <v>7</v>
      </c>
      <c r="H497" s="3" t="s">
        <v>2867</v>
      </c>
      <c r="I497" s="193" t="s">
        <v>112</v>
      </c>
      <c r="J497" s="110"/>
      <c r="K497" s="130">
        <f>VLOOKUP(C497,'[1]Carrer Batches'!$B$2:$O$1343,11,FALSE)</f>
        <v>923052637412</v>
      </c>
      <c r="L497" s="130">
        <f>VLOOKUP(C497,'[1]Carrer Batches'!$B$2:$O$1343,12,FALSE)</f>
        <v>923122240003</v>
      </c>
      <c r="P497" s="128"/>
      <c r="Q497" s="138"/>
    </row>
    <row r="498" spans="1:17" x14ac:dyDescent="0.25">
      <c r="A498" s="136">
        <v>44581</v>
      </c>
      <c r="B498" s="193" t="s">
        <v>2981</v>
      </c>
      <c r="C498" s="120" t="s">
        <v>2055</v>
      </c>
      <c r="D498" s="120" t="s">
        <v>2056</v>
      </c>
      <c r="E498" s="193" t="s">
        <v>30</v>
      </c>
      <c r="F498" s="120" t="s">
        <v>2405</v>
      </c>
      <c r="G498" s="193" t="s">
        <v>7</v>
      </c>
      <c r="H498" s="3" t="s">
        <v>2867</v>
      </c>
      <c r="I498" s="193" t="s">
        <v>112</v>
      </c>
      <c r="J498" s="110"/>
      <c r="K498" s="130">
        <f>VLOOKUP(C498,'[1]Carrer Batches'!$B$2:$O$1343,11,FALSE)</f>
        <v>923073493905</v>
      </c>
      <c r="L498" s="130">
        <f>VLOOKUP(C498,'[1]Carrer Batches'!$B$2:$O$1343,12,FALSE)</f>
        <v>923013756125</v>
      </c>
      <c r="P498" s="128"/>
      <c r="Q498" s="138"/>
    </row>
    <row r="499" spans="1:17" x14ac:dyDescent="0.25">
      <c r="A499" s="136">
        <v>44581</v>
      </c>
      <c r="B499" s="193" t="s">
        <v>2981</v>
      </c>
      <c r="C499" s="120" t="s">
        <v>1950</v>
      </c>
      <c r="D499" s="120" t="s">
        <v>1951</v>
      </c>
      <c r="E499" s="193" t="s">
        <v>32</v>
      </c>
      <c r="F499" s="120" t="s">
        <v>176</v>
      </c>
      <c r="G499" s="193" t="s">
        <v>7</v>
      </c>
      <c r="H499" s="3" t="s">
        <v>2867</v>
      </c>
      <c r="I499" s="193" t="s">
        <v>2486</v>
      </c>
      <c r="J499" s="110" t="s">
        <v>3251</v>
      </c>
      <c r="K499" s="130">
        <f>VLOOKUP(C499,'[1]Carrer Batches'!$B$2:$O$1343,11,FALSE)</f>
        <v>3212214775</v>
      </c>
      <c r="L499" s="130">
        <f>VLOOKUP(C499,'[1]Carrer Batches'!$B$2:$O$1343,12,FALSE)</f>
        <v>3128758775</v>
      </c>
      <c r="P499" s="128"/>
      <c r="Q499" s="138"/>
    </row>
    <row r="500" spans="1:17" x14ac:dyDescent="0.25">
      <c r="A500" s="136">
        <v>44581</v>
      </c>
      <c r="B500" s="193" t="s">
        <v>2981</v>
      </c>
      <c r="C500" s="120" t="s">
        <v>1952</v>
      </c>
      <c r="D500" s="120" t="s">
        <v>1953</v>
      </c>
      <c r="E500" s="193" t="s">
        <v>32</v>
      </c>
      <c r="F500" s="120" t="s">
        <v>176</v>
      </c>
      <c r="G500" s="193" t="s">
        <v>7</v>
      </c>
      <c r="H500" s="3" t="s">
        <v>2867</v>
      </c>
      <c r="I500" s="193" t="s">
        <v>2486</v>
      </c>
      <c r="J500" s="110"/>
      <c r="K500" s="130">
        <f>VLOOKUP(C500,'[1]Carrer Batches'!$B$2:$O$1343,11,FALSE)</f>
        <v>923082910816</v>
      </c>
      <c r="L500" s="130">
        <f>VLOOKUP(C500,'[1]Carrer Batches'!$B$2:$O$1343,12,FALSE)</f>
        <v>923043542838</v>
      </c>
      <c r="P500" s="128"/>
      <c r="Q500" s="138"/>
    </row>
    <row r="501" spans="1:17" x14ac:dyDescent="0.25">
      <c r="A501" s="136">
        <v>44581</v>
      </c>
      <c r="B501" s="193" t="s">
        <v>2981</v>
      </c>
      <c r="C501" s="120" t="s">
        <v>1954</v>
      </c>
      <c r="D501" s="120" t="s">
        <v>1955</v>
      </c>
      <c r="E501" s="193" t="s">
        <v>32</v>
      </c>
      <c r="F501" s="120" t="s">
        <v>176</v>
      </c>
      <c r="G501" s="193" t="s">
        <v>7</v>
      </c>
      <c r="H501" s="3" t="s">
        <v>2867</v>
      </c>
      <c r="I501" s="193" t="s">
        <v>2486</v>
      </c>
      <c r="J501" s="110" t="s">
        <v>3202</v>
      </c>
      <c r="K501" s="130">
        <f>VLOOKUP(C501,'[1]Carrer Batches'!$B$2:$O$1343,11,FALSE)</f>
        <v>923311352304</v>
      </c>
      <c r="L501" s="130">
        <f>VLOOKUP(C501,'[1]Carrer Batches'!$B$2:$O$1343,12,FALSE)</f>
        <v>923182714459</v>
      </c>
      <c r="P501" s="128"/>
      <c r="Q501" s="138"/>
    </row>
    <row r="502" spans="1:17" x14ac:dyDescent="0.25">
      <c r="A502" s="136">
        <v>44581</v>
      </c>
      <c r="B502" s="193" t="s">
        <v>2981</v>
      </c>
      <c r="C502" s="120" t="s">
        <v>1956</v>
      </c>
      <c r="D502" s="120" t="s">
        <v>1957</v>
      </c>
      <c r="E502" s="193" t="s">
        <v>32</v>
      </c>
      <c r="F502" s="120" t="s">
        <v>176</v>
      </c>
      <c r="G502" s="193" t="s">
        <v>7</v>
      </c>
      <c r="H502" s="3" t="s">
        <v>2867</v>
      </c>
      <c r="I502" s="193" t="s">
        <v>2486</v>
      </c>
      <c r="J502" s="110"/>
      <c r="K502" s="130">
        <f>VLOOKUP(C502,'[1]Carrer Batches'!$B$2:$O$1343,11,FALSE)</f>
        <v>923463654627</v>
      </c>
      <c r="L502" s="130">
        <f>VLOOKUP(C502,'[1]Carrer Batches'!$B$2:$O$1343,12,FALSE)</f>
        <v>0</v>
      </c>
      <c r="P502" s="128"/>
      <c r="Q502" s="138"/>
    </row>
    <row r="503" spans="1:17" x14ac:dyDescent="0.25">
      <c r="A503" s="136">
        <v>44581</v>
      </c>
      <c r="B503" s="193" t="s">
        <v>2981</v>
      </c>
      <c r="C503" s="120" t="s">
        <v>1960</v>
      </c>
      <c r="D503" s="120" t="s">
        <v>1961</v>
      </c>
      <c r="E503" s="193" t="s">
        <v>32</v>
      </c>
      <c r="F503" s="120" t="s">
        <v>176</v>
      </c>
      <c r="G503" s="193" t="s">
        <v>7</v>
      </c>
      <c r="H503" s="3" t="s">
        <v>2867</v>
      </c>
      <c r="I503" s="193" t="s">
        <v>2486</v>
      </c>
      <c r="J503" s="110" t="s">
        <v>3203</v>
      </c>
      <c r="K503" s="130">
        <f>VLOOKUP(C503,'[1]Carrer Batches'!$B$2:$O$1343,11,FALSE)</f>
        <v>923365172661</v>
      </c>
      <c r="L503" s="130" t="str">
        <f>VLOOKUP(C503,'[1]Carrer Batches'!$B$2:$O$1343,12,FALSE)</f>
        <v>-</v>
      </c>
      <c r="P503" s="128"/>
      <c r="Q503" s="138"/>
    </row>
    <row r="504" spans="1:17" x14ac:dyDescent="0.25">
      <c r="A504" s="136">
        <v>44581</v>
      </c>
      <c r="B504" s="193" t="s">
        <v>2981</v>
      </c>
      <c r="C504" s="120" t="s">
        <v>1962</v>
      </c>
      <c r="D504" s="120" t="s">
        <v>1963</v>
      </c>
      <c r="E504" s="193" t="s">
        <v>32</v>
      </c>
      <c r="F504" s="120" t="s">
        <v>176</v>
      </c>
      <c r="G504" s="193" t="s">
        <v>7</v>
      </c>
      <c r="H504" s="3" t="s">
        <v>2867</v>
      </c>
      <c r="I504" s="193" t="s">
        <v>2486</v>
      </c>
      <c r="J504" s="110"/>
      <c r="K504" s="130">
        <f>VLOOKUP(C504,'[1]Carrer Batches'!$B$2:$O$1343,11,FALSE)</f>
        <v>923368916058</v>
      </c>
      <c r="L504" s="130">
        <f>VLOOKUP(C504,'[1]Carrer Batches'!$B$2:$O$1343,12,FALSE)</f>
        <v>0</v>
      </c>
      <c r="P504" s="128"/>
      <c r="Q504" s="138"/>
    </row>
    <row r="505" spans="1:17" x14ac:dyDescent="0.25">
      <c r="A505" s="136">
        <v>44581</v>
      </c>
      <c r="B505" s="193" t="s">
        <v>2981</v>
      </c>
      <c r="C505" s="120" t="s">
        <v>1964</v>
      </c>
      <c r="D505" s="120" t="s">
        <v>1965</v>
      </c>
      <c r="E505" s="193" t="s">
        <v>32</v>
      </c>
      <c r="F505" s="120" t="s">
        <v>176</v>
      </c>
      <c r="G505" s="193" t="s">
        <v>7</v>
      </c>
      <c r="H505" s="3" t="s">
        <v>2867</v>
      </c>
      <c r="I505" s="193" t="s">
        <v>2486</v>
      </c>
      <c r="J505" s="110"/>
      <c r="K505" s="130">
        <f>VLOOKUP(C505,'[1]Carrer Batches'!$B$2:$O$1343,11,FALSE)</f>
        <v>923476800090</v>
      </c>
      <c r="L505" s="130">
        <f>VLOOKUP(C505,'[1]Carrer Batches'!$B$2:$O$1343,12,FALSE)</f>
        <v>923458217542</v>
      </c>
      <c r="P505" s="128"/>
      <c r="Q505" s="138"/>
    </row>
    <row r="506" spans="1:17" x14ac:dyDescent="0.25">
      <c r="A506" s="136">
        <v>44581</v>
      </c>
      <c r="B506" s="193" t="s">
        <v>2981</v>
      </c>
      <c r="C506" s="120" t="s">
        <v>1968</v>
      </c>
      <c r="D506" s="120" t="s">
        <v>1969</v>
      </c>
      <c r="E506" s="193" t="s">
        <v>32</v>
      </c>
      <c r="F506" s="120" t="s">
        <v>176</v>
      </c>
      <c r="G506" s="193" t="s">
        <v>7</v>
      </c>
      <c r="H506" s="3" t="s">
        <v>2867</v>
      </c>
      <c r="I506" s="193" t="s">
        <v>2486</v>
      </c>
      <c r="J506" s="110"/>
      <c r="K506" s="130" t="str">
        <f>VLOOKUP(C506,'[1]Carrer Batches'!$B$2:$O$1343,11,FALSE)</f>
        <v>3154719096/923056179312</v>
      </c>
      <c r="L506" s="130" t="str">
        <f>VLOOKUP(C506,'[1]Carrer Batches'!$B$2:$O$1343,12,FALSE)</f>
        <v>3003364168/03056179312</v>
      </c>
      <c r="P506" s="128"/>
      <c r="Q506" s="138"/>
    </row>
    <row r="507" spans="1:17" x14ac:dyDescent="0.25">
      <c r="A507" s="136">
        <v>44581</v>
      </c>
      <c r="B507" s="193" t="s">
        <v>2981</v>
      </c>
      <c r="C507" s="120" t="s">
        <v>1972</v>
      </c>
      <c r="D507" s="120" t="s">
        <v>1973</v>
      </c>
      <c r="E507" s="193" t="s">
        <v>32</v>
      </c>
      <c r="F507" s="120" t="s">
        <v>176</v>
      </c>
      <c r="G507" s="193" t="s">
        <v>7</v>
      </c>
      <c r="H507" s="3" t="s">
        <v>2867</v>
      </c>
      <c r="I507" s="193" t="s">
        <v>2486</v>
      </c>
      <c r="J507" s="110"/>
      <c r="K507" s="130">
        <f>VLOOKUP(C507,'[1]Carrer Batches'!$B$2:$O$1343,11,FALSE)</f>
        <v>3042995411</v>
      </c>
      <c r="L507" s="130">
        <f>VLOOKUP(C507,'[1]Carrer Batches'!$B$2:$O$1343,12,FALSE)</f>
        <v>3111766049</v>
      </c>
      <c r="P507" s="128"/>
      <c r="Q507" s="138"/>
    </row>
    <row r="508" spans="1:17" x14ac:dyDescent="0.25">
      <c r="A508" s="136">
        <v>44581</v>
      </c>
      <c r="B508" s="193" t="s">
        <v>2981</v>
      </c>
      <c r="C508" s="120" t="s">
        <v>1974</v>
      </c>
      <c r="D508" s="120" t="s">
        <v>1975</v>
      </c>
      <c r="E508" s="193" t="s">
        <v>32</v>
      </c>
      <c r="F508" s="120" t="s">
        <v>176</v>
      </c>
      <c r="G508" s="193" t="s">
        <v>7</v>
      </c>
      <c r="H508" s="3" t="s">
        <v>2867</v>
      </c>
      <c r="I508" s="193" t="s">
        <v>2486</v>
      </c>
      <c r="J508" s="110"/>
      <c r="K508" s="130">
        <f>VLOOKUP(C508,'[1]Carrer Batches'!$B$2:$O$1343,11,FALSE)</f>
        <v>923212105743</v>
      </c>
      <c r="L508" s="130">
        <f>VLOOKUP(C508,'[1]Carrer Batches'!$B$2:$O$1343,12,FALSE)</f>
        <v>923209242886</v>
      </c>
      <c r="P508" s="128"/>
      <c r="Q508" s="138"/>
    </row>
    <row r="509" spans="1:17" x14ac:dyDescent="0.25">
      <c r="A509" s="136">
        <v>44581</v>
      </c>
      <c r="B509" s="193" t="s">
        <v>2981</v>
      </c>
      <c r="C509" s="120" t="s">
        <v>1977</v>
      </c>
      <c r="D509" s="120" t="s">
        <v>1291</v>
      </c>
      <c r="E509" s="193" t="s">
        <v>32</v>
      </c>
      <c r="F509" s="120" t="s">
        <v>176</v>
      </c>
      <c r="G509" s="193" t="s">
        <v>7</v>
      </c>
      <c r="H509" s="3" t="s">
        <v>2867</v>
      </c>
      <c r="I509" s="193" t="s">
        <v>2486</v>
      </c>
      <c r="J509" s="110"/>
      <c r="K509" s="130">
        <f>VLOOKUP(C509,'[1]Carrer Batches'!$B$2:$O$1343,11,FALSE)</f>
        <v>923482171572</v>
      </c>
      <c r="L509" s="130">
        <f>VLOOKUP(C509,'[1]Carrer Batches'!$B$2:$O$1343,12,FALSE)</f>
        <v>0</v>
      </c>
      <c r="P509" s="128"/>
      <c r="Q509" s="138"/>
    </row>
    <row r="510" spans="1:17" x14ac:dyDescent="0.25">
      <c r="A510" s="136">
        <v>44581</v>
      </c>
      <c r="B510" s="193" t="s">
        <v>2981</v>
      </c>
      <c r="C510" s="120" t="s">
        <v>1833</v>
      </c>
      <c r="D510" s="120" t="s">
        <v>1834</v>
      </c>
      <c r="E510" s="193" t="s">
        <v>33</v>
      </c>
      <c r="F510" s="120" t="s">
        <v>2398</v>
      </c>
      <c r="G510" s="193" t="s">
        <v>7</v>
      </c>
      <c r="H510" s="3" t="s">
        <v>2867</v>
      </c>
      <c r="I510" s="193" t="s">
        <v>118</v>
      </c>
      <c r="J510" s="110"/>
      <c r="K510" s="130">
        <f>VLOOKUP(C510,'[1]Carrer Batches'!$B$2:$O$1343,11,FALSE)</f>
        <v>923343118343</v>
      </c>
      <c r="L510" s="130">
        <f>VLOOKUP(C510,'[1]Carrer Batches'!$B$2:$O$1343,12,FALSE)</f>
        <v>923002107593</v>
      </c>
      <c r="P510" s="128"/>
      <c r="Q510" s="138"/>
    </row>
    <row r="511" spans="1:17" x14ac:dyDescent="0.25">
      <c r="A511" s="136">
        <v>44581</v>
      </c>
      <c r="B511" s="193" t="s">
        <v>2981</v>
      </c>
      <c r="C511" s="120" t="s">
        <v>1841</v>
      </c>
      <c r="D511" s="120" t="s">
        <v>1842</v>
      </c>
      <c r="E511" s="193" t="s">
        <v>33</v>
      </c>
      <c r="F511" s="120" t="s">
        <v>2398</v>
      </c>
      <c r="G511" s="193" t="s">
        <v>7</v>
      </c>
      <c r="H511" s="3" t="s">
        <v>2867</v>
      </c>
      <c r="I511" s="193" t="s">
        <v>118</v>
      </c>
      <c r="J511" s="110" t="s">
        <v>3102</v>
      </c>
      <c r="K511" s="130">
        <f>VLOOKUP(C511,'[1]Carrer Batches'!$B$2:$O$1343,11,FALSE)</f>
        <v>923490225440</v>
      </c>
      <c r="L511" s="130">
        <f>VLOOKUP(C511,'[1]Carrer Batches'!$B$2:$O$1343,12,FALSE)</f>
        <v>0</v>
      </c>
      <c r="P511" s="128"/>
      <c r="Q511" s="138"/>
    </row>
    <row r="512" spans="1:17" x14ac:dyDescent="0.25">
      <c r="A512" s="136">
        <v>44581</v>
      </c>
      <c r="B512" s="193" t="s">
        <v>2981</v>
      </c>
      <c r="C512" s="120" t="s">
        <v>1912</v>
      </c>
      <c r="D512" s="120" t="s">
        <v>1913</v>
      </c>
      <c r="E512" s="193" t="s">
        <v>33</v>
      </c>
      <c r="F512" s="120" t="s">
        <v>2402</v>
      </c>
      <c r="G512" s="193" t="s">
        <v>7</v>
      </c>
      <c r="H512" s="3" t="s">
        <v>2867</v>
      </c>
      <c r="I512" s="193" t="s">
        <v>2478</v>
      </c>
      <c r="J512" s="110"/>
      <c r="K512" s="130">
        <f>VLOOKUP(C512,'[1]Carrer Batches'!$B$2:$O$1343,11,FALSE)</f>
        <v>923131082151</v>
      </c>
      <c r="L512" s="130">
        <f>VLOOKUP(C512,'[1]Carrer Batches'!$B$2:$O$1343,12,FALSE)</f>
        <v>923131082151</v>
      </c>
      <c r="M512" s="192" t="s">
        <v>3208</v>
      </c>
      <c r="P512" s="128"/>
      <c r="Q512" s="138"/>
    </row>
    <row r="513" spans="1:17" x14ac:dyDescent="0.25">
      <c r="A513" s="136">
        <v>44581</v>
      </c>
      <c r="B513" s="193" t="s">
        <v>2981</v>
      </c>
      <c r="C513" s="120" t="s">
        <v>1920</v>
      </c>
      <c r="D513" s="120" t="s">
        <v>1921</v>
      </c>
      <c r="E513" s="193" t="s">
        <v>33</v>
      </c>
      <c r="F513" s="120" t="s">
        <v>2402</v>
      </c>
      <c r="G513" s="193" t="s">
        <v>7</v>
      </c>
      <c r="H513" s="3" t="s">
        <v>2867</v>
      </c>
      <c r="I513" s="193" t="s">
        <v>2478</v>
      </c>
      <c r="J513" s="110" t="s">
        <v>3209</v>
      </c>
      <c r="K513" s="130">
        <f>VLOOKUP(C513,'[1]Carrer Batches'!$B$2:$O$1343,11,FALSE)</f>
        <v>923018283204</v>
      </c>
      <c r="L513" s="130">
        <f>VLOOKUP(C513,'[1]Carrer Batches'!$B$2:$O$1343,12,FALSE)</f>
        <v>923228283204</v>
      </c>
      <c r="P513" s="128"/>
      <c r="Q513" s="138"/>
    </row>
    <row r="514" spans="1:17" x14ac:dyDescent="0.25">
      <c r="A514" s="136">
        <v>44581</v>
      </c>
      <c r="B514" s="193" t="s">
        <v>2981</v>
      </c>
      <c r="C514" s="120" t="s">
        <v>1864</v>
      </c>
      <c r="D514" s="120" t="s">
        <v>1865</v>
      </c>
      <c r="E514" s="193"/>
      <c r="F514" s="120" t="s">
        <v>2399</v>
      </c>
      <c r="G514" s="193" t="s">
        <v>7</v>
      </c>
      <c r="H514" s="3" t="s">
        <v>2867</v>
      </c>
      <c r="I514" s="193" t="s">
        <v>2479</v>
      </c>
      <c r="J514" s="110" t="s">
        <v>3220</v>
      </c>
      <c r="K514" s="130">
        <f>VLOOKUP(C514,'[1]Carrer Batches'!$B$2:$O$1343,11,FALSE)</f>
        <v>923493126115</v>
      </c>
      <c r="L514" s="130">
        <f>VLOOKUP(C514,'[1]Carrer Batches'!$B$2:$O$1343,12,FALSE)</f>
        <v>923122106683</v>
      </c>
      <c r="P514" s="128"/>
      <c r="Q514" s="138"/>
    </row>
    <row r="515" spans="1:17" x14ac:dyDescent="0.25">
      <c r="A515" s="136">
        <v>44581</v>
      </c>
      <c r="B515" s="193" t="s">
        <v>2981</v>
      </c>
      <c r="C515" s="120" t="s">
        <v>1868</v>
      </c>
      <c r="D515" s="120" t="s">
        <v>1869</v>
      </c>
      <c r="E515" s="193"/>
      <c r="F515" s="120" t="s">
        <v>2399</v>
      </c>
      <c r="G515" s="193" t="s">
        <v>7</v>
      </c>
      <c r="H515" s="3" t="s">
        <v>2867</v>
      </c>
      <c r="I515" s="193" t="s">
        <v>2479</v>
      </c>
      <c r="J515" s="110"/>
      <c r="K515" s="130">
        <f>VLOOKUP(C515,'[1]Carrer Batches'!$B$2:$O$1343,11,FALSE)</f>
        <v>923333472213</v>
      </c>
      <c r="L515" s="130">
        <f>VLOOKUP(C515,'[1]Carrer Batches'!$B$2:$O$1343,12,FALSE)</f>
        <v>923492047284</v>
      </c>
      <c r="P515" s="128"/>
      <c r="Q515" s="138"/>
    </row>
    <row r="516" spans="1:17" x14ac:dyDescent="0.25">
      <c r="A516" s="136">
        <v>44581</v>
      </c>
      <c r="B516" s="193" t="s">
        <v>2981</v>
      </c>
      <c r="C516" s="120" t="s">
        <v>1884</v>
      </c>
      <c r="D516" s="120" t="s">
        <v>1885</v>
      </c>
      <c r="E516" s="193"/>
      <c r="F516" s="120" t="s">
        <v>2399</v>
      </c>
      <c r="G516" s="193" t="s">
        <v>7</v>
      </c>
      <c r="H516" s="3" t="s">
        <v>2867</v>
      </c>
      <c r="I516" s="193" t="s">
        <v>2479</v>
      </c>
      <c r="J516" s="110"/>
      <c r="K516" s="130">
        <f>VLOOKUP(C516,'[1]Carrer Batches'!$B$2:$O$1343,11,FALSE)</f>
        <v>923212022180</v>
      </c>
      <c r="L516" s="130">
        <f>VLOOKUP(C516,'[1]Carrer Batches'!$B$2:$O$1343,12,FALSE)</f>
        <v>923362022870</v>
      </c>
      <c r="M516" s="118" t="s">
        <v>3237</v>
      </c>
      <c r="P516" s="128"/>
      <c r="Q516" s="138"/>
    </row>
    <row r="517" spans="1:17" x14ac:dyDescent="0.25">
      <c r="A517" s="136">
        <v>44583</v>
      </c>
      <c r="B517" s="210" t="s">
        <v>2981</v>
      </c>
      <c r="C517" s="211" t="s">
        <v>931</v>
      </c>
      <c r="D517" s="211" t="s">
        <v>1731</v>
      </c>
      <c r="E517" s="210" t="s">
        <v>31</v>
      </c>
      <c r="F517" s="211" t="s">
        <v>2558</v>
      </c>
      <c r="G517" s="210" t="s">
        <v>7</v>
      </c>
      <c r="H517" s="3" t="s">
        <v>2867</v>
      </c>
      <c r="I517" s="210" t="s">
        <v>2483</v>
      </c>
      <c r="J517" s="110"/>
      <c r="K517" s="130" t="e">
        <f>VLOOKUP(C517,'[1]Carrer Batches'!$B$2:$O$1343,11,FALSE)</f>
        <v>#N/A</v>
      </c>
      <c r="L517" s="130" t="e">
        <f>VLOOKUP(C517,'[1]Carrer Batches'!$B$2:$O$1343,12,FALSE)</f>
        <v>#N/A</v>
      </c>
      <c r="P517" s="128"/>
      <c r="Q517" s="138"/>
    </row>
    <row r="518" spans="1:17" x14ac:dyDescent="0.25">
      <c r="A518" s="136">
        <v>44583</v>
      </c>
      <c r="B518" s="210" t="s">
        <v>2981</v>
      </c>
      <c r="C518" s="211" t="s">
        <v>2308</v>
      </c>
      <c r="D518" s="211" t="s">
        <v>2309</v>
      </c>
      <c r="E518" s="210" t="s">
        <v>31</v>
      </c>
      <c r="F518" s="211" t="s">
        <v>2415</v>
      </c>
      <c r="G518" s="210" t="s">
        <v>7</v>
      </c>
      <c r="H518" s="3" t="s">
        <v>2867</v>
      </c>
      <c r="I518" s="210" t="s">
        <v>2482</v>
      </c>
      <c r="J518" s="110"/>
      <c r="K518" s="130">
        <f>VLOOKUP(C518,'[1]Carrer Batches'!$B$2:$O$1343,11,FALSE)</f>
        <v>923489098600</v>
      </c>
      <c r="L518" s="130" t="str">
        <f>VLOOKUP(C518,'[1]Carrer Batches'!$B$2:$O$1343,12,FALSE)</f>
        <v>-</v>
      </c>
      <c r="P518" s="128"/>
      <c r="Q518" s="138"/>
    </row>
    <row r="519" spans="1:17" x14ac:dyDescent="0.25">
      <c r="A519" s="136">
        <v>44583</v>
      </c>
      <c r="B519" s="210" t="s">
        <v>2981</v>
      </c>
      <c r="C519" s="211" t="s">
        <v>2316</v>
      </c>
      <c r="D519" s="211" t="s">
        <v>2317</v>
      </c>
      <c r="E519" s="210" t="s">
        <v>31</v>
      </c>
      <c r="F519" s="211" t="s">
        <v>2415</v>
      </c>
      <c r="G519" s="210" t="s">
        <v>7</v>
      </c>
      <c r="H519" s="3" t="s">
        <v>2867</v>
      </c>
      <c r="I519" s="210" t="s">
        <v>2482</v>
      </c>
      <c r="J519" s="110" t="s">
        <v>3240</v>
      </c>
      <c r="K519" s="130">
        <f>VLOOKUP(C519,'[1]Carrer Batches'!$B$2:$O$1343,11,FALSE)</f>
        <v>923203810950</v>
      </c>
      <c r="L519" s="130" t="str">
        <f>VLOOKUP(C519,'[1]Carrer Batches'!$B$2:$O$1343,12,FALSE)</f>
        <v>-</v>
      </c>
    </row>
    <row r="520" spans="1:17" x14ac:dyDescent="0.25">
      <c r="A520" s="136">
        <v>44583</v>
      </c>
      <c r="B520" s="210" t="s">
        <v>2981</v>
      </c>
      <c r="C520" s="211" t="s">
        <v>2320</v>
      </c>
      <c r="D520" s="211" t="s">
        <v>1147</v>
      </c>
      <c r="E520" s="210" t="s">
        <v>31</v>
      </c>
      <c r="F520" s="211" t="s">
        <v>2415</v>
      </c>
      <c r="G520" s="210" t="s">
        <v>7</v>
      </c>
      <c r="H520" s="3" t="s">
        <v>2867</v>
      </c>
      <c r="I520" s="210" t="s">
        <v>2482</v>
      </c>
      <c r="J520" s="110" t="s">
        <v>3195</v>
      </c>
      <c r="K520" s="130">
        <f>VLOOKUP(C520,'[1]Carrer Batches'!$B$2:$O$1343,11,FALSE)</f>
        <v>923222862144</v>
      </c>
      <c r="L520" s="130" t="str">
        <f>VLOOKUP(C520,'[1]Carrer Batches'!$B$2:$O$1343,12,FALSE)</f>
        <v>-</v>
      </c>
    </row>
    <row r="521" spans="1:17" x14ac:dyDescent="0.25">
      <c r="A521" s="136">
        <v>44583</v>
      </c>
      <c r="B521" s="210" t="s">
        <v>2981</v>
      </c>
      <c r="C521" s="211" t="s">
        <v>2321</v>
      </c>
      <c r="D521" s="211" t="s">
        <v>2322</v>
      </c>
      <c r="E521" s="210" t="s">
        <v>31</v>
      </c>
      <c r="F521" s="211" t="s">
        <v>2415</v>
      </c>
      <c r="G521" s="210" t="s">
        <v>7</v>
      </c>
      <c r="H521" s="3" t="s">
        <v>2867</v>
      </c>
      <c r="I521" s="210" t="s">
        <v>2482</v>
      </c>
      <c r="J521" s="110" t="s">
        <v>3232</v>
      </c>
      <c r="K521" s="130">
        <f>VLOOKUP(C521,'[1]Carrer Batches'!$B$2:$O$1343,11,FALSE)</f>
        <v>923180114441</v>
      </c>
      <c r="L521" s="130" t="str">
        <f>VLOOKUP(C521,'[1]Carrer Batches'!$B$2:$O$1343,12,FALSE)</f>
        <v>-</v>
      </c>
    </row>
    <row r="522" spans="1:17" x14ac:dyDescent="0.25">
      <c r="A522" s="136">
        <v>44583</v>
      </c>
      <c r="B522" s="210" t="s">
        <v>2981</v>
      </c>
      <c r="C522" s="211" t="s">
        <v>2325</v>
      </c>
      <c r="D522" s="211" t="s">
        <v>1354</v>
      </c>
      <c r="E522" s="210" t="s">
        <v>31</v>
      </c>
      <c r="F522" s="211" t="s">
        <v>2415</v>
      </c>
      <c r="G522" s="210" t="s">
        <v>7</v>
      </c>
      <c r="H522" s="3" t="s">
        <v>2867</v>
      </c>
      <c r="I522" s="210" t="s">
        <v>2482</v>
      </c>
      <c r="J522" s="110" t="s">
        <v>3195</v>
      </c>
      <c r="K522" s="130">
        <f>VLOOKUP(C522,'[1]Carrer Batches'!$B$2:$O$1343,11,FALSE)</f>
        <v>923352006032</v>
      </c>
      <c r="L522" s="130" t="str">
        <f>VLOOKUP(C522,'[1]Carrer Batches'!$B$2:$O$1343,12,FALSE)</f>
        <v>-</v>
      </c>
      <c r="P522" s="128"/>
    </row>
    <row r="523" spans="1:17" x14ac:dyDescent="0.25">
      <c r="A523" s="136">
        <v>44583</v>
      </c>
      <c r="B523" s="210" t="s">
        <v>2981</v>
      </c>
      <c r="C523" s="211" t="s">
        <v>2329</v>
      </c>
      <c r="D523" s="211" t="s">
        <v>1726</v>
      </c>
      <c r="E523" s="210" t="s">
        <v>31</v>
      </c>
      <c r="F523" s="211" t="s">
        <v>2415</v>
      </c>
      <c r="G523" s="210" t="s">
        <v>7</v>
      </c>
      <c r="H523" s="3" t="s">
        <v>2867</v>
      </c>
      <c r="I523" s="210" t="s">
        <v>2482</v>
      </c>
      <c r="J523" s="110"/>
      <c r="K523" s="130">
        <f>VLOOKUP(C523,'[1]Carrer Batches'!$B$2:$O$1343,11,FALSE)</f>
        <v>923032474164</v>
      </c>
      <c r="L523" s="130" t="str">
        <f>VLOOKUP(C523,'[1]Carrer Batches'!$B$2:$O$1343,12,FALSE)</f>
        <v>-</v>
      </c>
      <c r="M523" s="95"/>
    </row>
    <row r="524" spans="1:17" x14ac:dyDescent="0.25">
      <c r="A524" s="136">
        <v>44583</v>
      </c>
      <c r="B524" s="210" t="s">
        <v>2981</v>
      </c>
      <c r="C524" s="211" t="s">
        <v>2258</v>
      </c>
      <c r="D524" s="211" t="s">
        <v>2259</v>
      </c>
      <c r="E524" s="210" t="s">
        <v>31</v>
      </c>
      <c r="F524" s="211" t="s">
        <v>2413</v>
      </c>
      <c r="G524" s="210" t="s">
        <v>7</v>
      </c>
      <c r="H524" s="3" t="s">
        <v>2867</v>
      </c>
      <c r="I524" s="210" t="s">
        <v>113</v>
      </c>
      <c r="J524" s="110"/>
      <c r="K524" s="130">
        <f>VLOOKUP(C524,'[1]Carrer Batches'!$B$2:$O$1343,11,FALSE)</f>
        <v>923162533099</v>
      </c>
      <c r="L524" s="130" t="str">
        <f>VLOOKUP(C524,'[1]Carrer Batches'!$B$2:$O$1343,12,FALSE)</f>
        <v>-</v>
      </c>
    </row>
    <row r="525" spans="1:17" x14ac:dyDescent="0.25">
      <c r="A525" s="136">
        <v>44583</v>
      </c>
      <c r="B525" s="210" t="s">
        <v>2981</v>
      </c>
      <c r="C525" s="211" t="s">
        <v>2260</v>
      </c>
      <c r="D525" s="211" t="s">
        <v>2261</v>
      </c>
      <c r="E525" s="210" t="s">
        <v>31</v>
      </c>
      <c r="F525" s="211" t="s">
        <v>2413</v>
      </c>
      <c r="G525" s="210" t="s">
        <v>7</v>
      </c>
      <c r="H525" s="3" t="s">
        <v>2867</v>
      </c>
      <c r="I525" s="210" t="s">
        <v>113</v>
      </c>
      <c r="J525" s="110" t="s">
        <v>2937</v>
      </c>
      <c r="K525" s="130">
        <f>VLOOKUP(C525,'[1]Carrer Batches'!$B$2:$O$1343,11,FALSE)</f>
        <v>923088371163</v>
      </c>
      <c r="L525" s="130" t="str">
        <f>VLOOKUP(C525,'[1]Carrer Batches'!$B$2:$O$1343,12,FALSE)</f>
        <v>-</v>
      </c>
    </row>
    <row r="526" spans="1:17" x14ac:dyDescent="0.25">
      <c r="A526" s="136">
        <v>44583</v>
      </c>
      <c r="B526" s="210" t="s">
        <v>2981</v>
      </c>
      <c r="C526" s="211" t="s">
        <v>2264</v>
      </c>
      <c r="D526" s="211" t="s">
        <v>2265</v>
      </c>
      <c r="E526" s="210" t="s">
        <v>31</v>
      </c>
      <c r="F526" s="211" t="s">
        <v>2413</v>
      </c>
      <c r="G526" s="210" t="s">
        <v>7</v>
      </c>
      <c r="H526" s="3" t="s">
        <v>2867</v>
      </c>
      <c r="I526" s="210" t="s">
        <v>113</v>
      </c>
      <c r="J526" s="110"/>
      <c r="K526" s="130">
        <f>VLOOKUP(C526,'[1]Carrer Batches'!$B$2:$O$1343,11,FALSE)</f>
        <v>923161122293</v>
      </c>
      <c r="L526" s="130" t="str">
        <f>VLOOKUP(C526,'[1]Carrer Batches'!$B$2:$O$1343,12,FALSE)</f>
        <v>-</v>
      </c>
    </row>
    <row r="527" spans="1:17" x14ac:dyDescent="0.25">
      <c r="A527" s="136">
        <v>44583</v>
      </c>
      <c r="B527" s="210" t="s">
        <v>2981</v>
      </c>
      <c r="C527" s="211" t="s">
        <v>2270</v>
      </c>
      <c r="D527" s="211" t="s">
        <v>2271</v>
      </c>
      <c r="E527" s="210" t="s">
        <v>31</v>
      </c>
      <c r="F527" s="211" t="s">
        <v>2413</v>
      </c>
      <c r="G527" s="210" t="s">
        <v>7</v>
      </c>
      <c r="H527" s="3" t="s">
        <v>2867</v>
      </c>
      <c r="I527" s="210" t="s">
        <v>113</v>
      </c>
      <c r="J527" s="110" t="s">
        <v>3212</v>
      </c>
      <c r="K527" s="130">
        <f>VLOOKUP(C527,'[1]Carrer Batches'!$B$2:$O$1343,11,FALSE)</f>
        <v>923029704407</v>
      </c>
      <c r="L527" s="130" t="str">
        <f>VLOOKUP(C527,'[1]Carrer Batches'!$B$2:$O$1343,12,FALSE)</f>
        <v>-</v>
      </c>
    </row>
    <row r="528" spans="1:17" x14ac:dyDescent="0.25">
      <c r="A528" s="136">
        <v>44583</v>
      </c>
      <c r="B528" s="210" t="s">
        <v>2981</v>
      </c>
      <c r="C528" s="211" t="s">
        <v>2272</v>
      </c>
      <c r="D528" s="211" t="s">
        <v>2273</v>
      </c>
      <c r="E528" s="210" t="s">
        <v>31</v>
      </c>
      <c r="F528" s="211" t="s">
        <v>2413</v>
      </c>
      <c r="G528" s="210" t="s">
        <v>7</v>
      </c>
      <c r="H528" s="3" t="s">
        <v>2867</v>
      </c>
      <c r="I528" s="210" t="s">
        <v>113</v>
      </c>
      <c r="J528" s="110"/>
      <c r="K528" s="130">
        <f>VLOOKUP(C528,'[1]Carrer Batches'!$B$2:$O$1343,11,FALSE)</f>
        <v>923320327294</v>
      </c>
      <c r="L528" s="130" t="str">
        <f>VLOOKUP(C528,'[1]Carrer Batches'!$B$2:$O$1343,12,FALSE)</f>
        <v>-</v>
      </c>
    </row>
    <row r="529" spans="1:13" x14ac:dyDescent="0.25">
      <c r="A529" s="136">
        <v>44583</v>
      </c>
      <c r="B529" s="210" t="s">
        <v>2981</v>
      </c>
      <c r="C529" s="211" t="s">
        <v>2274</v>
      </c>
      <c r="D529" s="211" t="s">
        <v>2275</v>
      </c>
      <c r="E529" s="210" t="s">
        <v>31</v>
      </c>
      <c r="F529" s="211" t="s">
        <v>2413</v>
      </c>
      <c r="G529" s="210" t="s">
        <v>7</v>
      </c>
      <c r="H529" s="3" t="s">
        <v>2867</v>
      </c>
      <c r="I529" s="210" t="s">
        <v>113</v>
      </c>
      <c r="J529" s="110"/>
      <c r="K529" s="130">
        <f>VLOOKUP(C529,'[1]Carrer Batches'!$B$2:$O$1343,11,FALSE)</f>
        <v>923323110203</v>
      </c>
      <c r="L529" s="130" t="str">
        <f>VLOOKUP(C529,'[1]Carrer Batches'!$B$2:$O$1343,12,FALSE)</f>
        <v>-</v>
      </c>
    </row>
    <row r="530" spans="1:13" x14ac:dyDescent="0.25">
      <c r="A530" s="136">
        <v>44583</v>
      </c>
      <c r="B530" s="193" t="s">
        <v>2981</v>
      </c>
      <c r="C530" s="120" t="s">
        <v>2249</v>
      </c>
      <c r="D530" s="120" t="s">
        <v>2250</v>
      </c>
      <c r="E530" s="193" t="s">
        <v>31</v>
      </c>
      <c r="F530" s="120" t="s">
        <v>2412</v>
      </c>
      <c r="G530" s="193" t="s">
        <v>7</v>
      </c>
      <c r="H530" s="3" t="s">
        <v>2867</v>
      </c>
      <c r="I530" s="193" t="s">
        <v>2960</v>
      </c>
      <c r="J530" s="110" t="s">
        <v>3103</v>
      </c>
      <c r="K530" s="130">
        <f>VLOOKUP(C530,'[1]Carrer Batches'!$B$2:$O$1343,11,FALSE)</f>
        <v>923313070543</v>
      </c>
      <c r="L530" s="130">
        <f>VLOOKUP(C530,'[1]Carrer Batches'!$B$2:$O$1343,12,FALSE)</f>
        <v>923473598650</v>
      </c>
    </row>
    <row r="531" spans="1:13" x14ac:dyDescent="0.25">
      <c r="A531" s="136">
        <v>44583</v>
      </c>
      <c r="B531" s="193" t="s">
        <v>2981</v>
      </c>
      <c r="C531" s="120" t="s">
        <v>2083</v>
      </c>
      <c r="D531" s="120" t="s">
        <v>2084</v>
      </c>
      <c r="E531" s="193" t="s">
        <v>30</v>
      </c>
      <c r="F531" s="120" t="s">
        <v>2407</v>
      </c>
      <c r="G531" s="193" t="s">
        <v>7</v>
      </c>
      <c r="H531" s="3" t="s">
        <v>2867</v>
      </c>
      <c r="I531" s="193" t="s">
        <v>2480</v>
      </c>
      <c r="J531" s="110"/>
      <c r="K531" s="130">
        <f>VLOOKUP(C531,'[1]Carrer Batches'!$B$2:$O$1343,11,FALSE)</f>
        <v>923153193362</v>
      </c>
      <c r="L531" s="130">
        <f>VLOOKUP(C531,'[1]Carrer Batches'!$B$2:$O$1343,12,FALSE)</f>
        <v>923452066033</v>
      </c>
    </row>
    <row r="532" spans="1:13" x14ac:dyDescent="0.25">
      <c r="A532" s="136">
        <v>44583</v>
      </c>
      <c r="B532" s="193" t="s">
        <v>2981</v>
      </c>
      <c r="C532" s="120" t="s">
        <v>2095</v>
      </c>
      <c r="D532" s="120" t="s">
        <v>2096</v>
      </c>
      <c r="E532" s="193" t="s">
        <v>30</v>
      </c>
      <c r="F532" s="120" t="s">
        <v>2407</v>
      </c>
      <c r="G532" s="193" t="s">
        <v>7</v>
      </c>
      <c r="H532" s="3" t="s">
        <v>2867</v>
      </c>
      <c r="I532" s="193" t="s">
        <v>2480</v>
      </c>
      <c r="J532" s="110"/>
      <c r="K532" s="130">
        <f>VLOOKUP(C532,'[1]Carrer Batches'!$B$2:$O$1343,11,FALSE)</f>
        <v>923010927425</v>
      </c>
      <c r="L532" s="130">
        <f>VLOOKUP(C532,'[1]Carrer Batches'!$B$2:$O$1343,12,FALSE)</f>
        <v>0</v>
      </c>
    </row>
    <row r="533" spans="1:13" x14ac:dyDescent="0.25">
      <c r="A533" s="136">
        <v>44583</v>
      </c>
      <c r="B533" s="193" t="s">
        <v>2981</v>
      </c>
      <c r="C533" s="120" t="s">
        <v>2099</v>
      </c>
      <c r="D533" s="120" t="s">
        <v>2100</v>
      </c>
      <c r="E533" s="193" t="s">
        <v>30</v>
      </c>
      <c r="F533" s="120" t="s">
        <v>2407</v>
      </c>
      <c r="G533" s="193" t="s">
        <v>7</v>
      </c>
      <c r="H533" s="3" t="s">
        <v>2867</v>
      </c>
      <c r="I533" s="193" t="s">
        <v>2480</v>
      </c>
      <c r="J533" s="110"/>
      <c r="K533" s="130">
        <f>VLOOKUP(C533,'[1]Carrer Batches'!$B$2:$O$1343,11,FALSE)</f>
        <v>923122733664</v>
      </c>
      <c r="L533" s="130">
        <f>VLOOKUP(C533,'[1]Carrer Batches'!$B$2:$O$1343,12,FALSE)</f>
        <v>0</v>
      </c>
    </row>
    <row r="534" spans="1:13" x14ac:dyDescent="0.25">
      <c r="A534" s="136">
        <v>44583</v>
      </c>
      <c r="B534" s="193" t="s">
        <v>2981</v>
      </c>
      <c r="C534" s="120" t="s">
        <v>2101</v>
      </c>
      <c r="D534" s="120" t="s">
        <v>2102</v>
      </c>
      <c r="E534" s="193" t="s">
        <v>30</v>
      </c>
      <c r="F534" s="120" t="s">
        <v>2407</v>
      </c>
      <c r="G534" s="193" t="s">
        <v>7</v>
      </c>
      <c r="H534" s="3" t="s">
        <v>2867</v>
      </c>
      <c r="I534" s="193" t="s">
        <v>2480</v>
      </c>
      <c r="J534" s="110" t="s">
        <v>3243</v>
      </c>
      <c r="K534" s="130">
        <f>VLOOKUP(C534,'[1]Carrer Batches'!$B$2:$O$1343,11,FALSE)</f>
        <v>923170228330</v>
      </c>
      <c r="L534" s="130">
        <f>VLOOKUP(C534,'[1]Carrer Batches'!$B$2:$O$1343,12,FALSE)</f>
        <v>923201201828</v>
      </c>
    </row>
    <row r="535" spans="1:13" x14ac:dyDescent="0.25">
      <c r="A535" s="136">
        <v>44583</v>
      </c>
      <c r="B535" s="193" t="s">
        <v>2981</v>
      </c>
      <c r="C535" s="120" t="s">
        <v>2103</v>
      </c>
      <c r="D535" s="120" t="s">
        <v>2104</v>
      </c>
      <c r="E535" s="193" t="s">
        <v>30</v>
      </c>
      <c r="F535" s="120" t="s">
        <v>2407</v>
      </c>
      <c r="G535" s="193" t="s">
        <v>7</v>
      </c>
      <c r="H535" s="3" t="s">
        <v>2867</v>
      </c>
      <c r="I535" s="193" t="s">
        <v>2480</v>
      </c>
      <c r="J535" s="110"/>
      <c r="K535" s="130">
        <f>VLOOKUP(C535,'[1]Carrer Batches'!$B$2:$O$1343,11,FALSE)</f>
        <v>923154254762</v>
      </c>
      <c r="L535" s="130">
        <f>VLOOKUP(C535,'[1]Carrer Batches'!$B$2:$O$1343,12,FALSE)</f>
        <v>923143936892</v>
      </c>
    </row>
    <row r="536" spans="1:13" x14ac:dyDescent="0.25">
      <c r="A536" s="136">
        <v>44583</v>
      </c>
      <c r="B536" s="193" t="s">
        <v>2981</v>
      </c>
      <c r="C536" s="120" t="s">
        <v>2107</v>
      </c>
      <c r="D536" s="120" t="s">
        <v>2108</v>
      </c>
      <c r="E536" s="193" t="s">
        <v>30</v>
      </c>
      <c r="F536" s="120" t="s">
        <v>2407</v>
      </c>
      <c r="G536" s="193" t="s">
        <v>7</v>
      </c>
      <c r="H536" s="3" t="s">
        <v>2867</v>
      </c>
      <c r="I536" s="193" t="s">
        <v>2480</v>
      </c>
      <c r="J536" s="110" t="s">
        <v>3212</v>
      </c>
      <c r="K536" s="130">
        <f>VLOOKUP(C536,'[1]Carrer Batches'!$B$2:$O$1343,11,FALSE)</f>
        <v>923131262925</v>
      </c>
      <c r="L536" s="130">
        <f>VLOOKUP(C536,'[1]Carrer Batches'!$B$2:$O$1343,12,FALSE)</f>
        <v>0</v>
      </c>
    </row>
    <row r="537" spans="1:13" ht="19.5" x14ac:dyDescent="0.3">
      <c r="A537" s="136">
        <v>44583</v>
      </c>
      <c r="B537" s="193" t="s">
        <v>2981</v>
      </c>
      <c r="C537" s="120" t="s">
        <v>2113</v>
      </c>
      <c r="D537" s="120" t="s">
        <v>2114</v>
      </c>
      <c r="E537" s="193" t="s">
        <v>30</v>
      </c>
      <c r="F537" s="120" t="s">
        <v>2407</v>
      </c>
      <c r="G537" s="193" t="s">
        <v>7</v>
      </c>
      <c r="H537" s="3" t="s">
        <v>2867</v>
      </c>
      <c r="I537" s="193" t="s">
        <v>2480</v>
      </c>
      <c r="J537" s="110" t="s">
        <v>3158</v>
      </c>
      <c r="K537" s="130">
        <f>VLOOKUP(C537,'[1]Carrer Batches'!$B$2:$O$1343,11,FALSE)</f>
        <v>923112469499</v>
      </c>
      <c r="L537" s="130">
        <f>VLOOKUP(C537,'[1]Carrer Batches'!$B$2:$O$1343,12,FALSE)</f>
        <v>0</v>
      </c>
      <c r="M537" s="117"/>
    </row>
    <row r="538" spans="1:13" ht="19.5" x14ac:dyDescent="0.3">
      <c r="A538" s="136">
        <v>44583</v>
      </c>
      <c r="B538" s="193" t="s">
        <v>2981</v>
      </c>
      <c r="C538" s="120" t="s">
        <v>2115</v>
      </c>
      <c r="D538" s="120" t="s">
        <v>2116</v>
      </c>
      <c r="E538" s="193" t="s">
        <v>30</v>
      </c>
      <c r="F538" s="120" t="s">
        <v>2407</v>
      </c>
      <c r="G538" s="193" t="s">
        <v>7</v>
      </c>
      <c r="H538" s="3" t="s">
        <v>2867</v>
      </c>
      <c r="I538" s="193" t="s">
        <v>2480</v>
      </c>
      <c r="J538" s="110" t="s">
        <v>3194</v>
      </c>
      <c r="K538" s="130">
        <f>VLOOKUP(C538,'[1]Carrer Batches'!$B$2:$O$1343,11,FALSE)</f>
        <v>923102079114</v>
      </c>
      <c r="L538" s="130">
        <f>VLOOKUP(C538,'[1]Carrer Batches'!$B$2:$O$1343,12,FALSE)</f>
        <v>0</v>
      </c>
      <c r="M538" s="117"/>
    </row>
    <row r="539" spans="1:13" x14ac:dyDescent="0.25">
      <c r="A539" s="136">
        <v>44583</v>
      </c>
      <c r="B539" s="193" t="s">
        <v>2981</v>
      </c>
      <c r="C539" s="120" t="s">
        <v>2117</v>
      </c>
      <c r="D539" s="120" t="s">
        <v>2118</v>
      </c>
      <c r="E539" s="193" t="s">
        <v>30</v>
      </c>
      <c r="F539" s="120" t="s">
        <v>2407</v>
      </c>
      <c r="G539" s="193" t="s">
        <v>7</v>
      </c>
      <c r="H539" s="3" t="s">
        <v>2867</v>
      </c>
      <c r="I539" s="193" t="s">
        <v>2480</v>
      </c>
      <c r="J539" s="110" t="s">
        <v>3197</v>
      </c>
      <c r="K539" s="130">
        <f>VLOOKUP(C539,'[1]Carrer Batches'!$B$2:$O$1343,11,FALSE)</f>
        <v>923171260451</v>
      </c>
      <c r="L539" s="130">
        <f>VLOOKUP(C539,'[1]Carrer Batches'!$B$2:$O$1343,12,FALSE)</f>
        <v>0</v>
      </c>
    </row>
    <row r="540" spans="1:13" x14ac:dyDescent="0.25">
      <c r="A540" s="136">
        <v>44583</v>
      </c>
      <c r="B540" s="193" t="s">
        <v>2981</v>
      </c>
      <c r="C540" s="120" t="s">
        <v>2043</v>
      </c>
      <c r="D540" s="120" t="s">
        <v>2044</v>
      </c>
      <c r="E540" s="193" t="s">
        <v>30</v>
      </c>
      <c r="F540" s="120" t="s">
        <v>2405</v>
      </c>
      <c r="G540" s="193" t="s">
        <v>7</v>
      </c>
      <c r="H540" s="3" t="s">
        <v>2867</v>
      </c>
      <c r="I540" s="193" t="s">
        <v>112</v>
      </c>
      <c r="J540" s="110"/>
      <c r="K540" s="130">
        <f>VLOOKUP(C540,'[1]Carrer Batches'!$B$2:$O$1343,11,FALSE)</f>
        <v>923142115398</v>
      </c>
      <c r="L540" s="130">
        <f>VLOOKUP(C540,'[1]Carrer Batches'!$B$2:$O$1343,12,FALSE)</f>
        <v>0</v>
      </c>
    </row>
    <row r="541" spans="1:13" ht="19.5" x14ac:dyDescent="0.3">
      <c r="A541" s="136">
        <v>44583</v>
      </c>
      <c r="B541" s="193" t="s">
        <v>2981</v>
      </c>
      <c r="C541" s="120" t="s">
        <v>2045</v>
      </c>
      <c r="D541" s="120" t="s">
        <v>2046</v>
      </c>
      <c r="E541" s="193" t="s">
        <v>30</v>
      </c>
      <c r="F541" s="120" t="s">
        <v>2405</v>
      </c>
      <c r="G541" s="193" t="s">
        <v>7</v>
      </c>
      <c r="H541" s="3" t="s">
        <v>2867</v>
      </c>
      <c r="I541" s="193" t="s">
        <v>112</v>
      </c>
      <c r="J541" s="110" t="s">
        <v>3250</v>
      </c>
      <c r="K541" s="130">
        <f>VLOOKUP(C541,'[1]Carrer Batches'!$B$2:$O$1343,11,FALSE)</f>
        <v>923171051810</v>
      </c>
      <c r="L541" s="130">
        <f>VLOOKUP(C541,'[1]Carrer Batches'!$B$2:$O$1343,12,FALSE)</f>
        <v>923333541497</v>
      </c>
      <c r="M541" s="117"/>
    </row>
    <row r="542" spans="1:13" x14ac:dyDescent="0.25">
      <c r="A542" s="136">
        <v>44583</v>
      </c>
      <c r="B542" s="193" t="s">
        <v>2981</v>
      </c>
      <c r="C542" s="120" t="s">
        <v>2047</v>
      </c>
      <c r="D542" s="120" t="s">
        <v>2048</v>
      </c>
      <c r="E542" s="193" t="s">
        <v>30</v>
      </c>
      <c r="F542" s="120" t="s">
        <v>2405</v>
      </c>
      <c r="G542" s="193" t="s">
        <v>7</v>
      </c>
      <c r="H542" s="3" t="s">
        <v>2867</v>
      </c>
      <c r="I542" s="193" t="s">
        <v>112</v>
      </c>
      <c r="J542" s="110"/>
      <c r="K542" s="130">
        <f>VLOOKUP(C542,'[1]Carrer Batches'!$B$2:$O$1343,11,FALSE)</f>
        <v>923343527313</v>
      </c>
      <c r="L542" s="130">
        <f>VLOOKUP(C542,'[1]Carrer Batches'!$B$2:$O$1343,12,FALSE)</f>
        <v>923021594851</v>
      </c>
      <c r="M542" s="118" t="s">
        <v>3218</v>
      </c>
    </row>
    <row r="543" spans="1:13" x14ac:dyDescent="0.25">
      <c r="A543" s="136">
        <v>44583</v>
      </c>
      <c r="B543" s="193" t="s">
        <v>2981</v>
      </c>
      <c r="C543" s="120" t="s">
        <v>2051</v>
      </c>
      <c r="D543" s="120" t="s">
        <v>2052</v>
      </c>
      <c r="E543" s="193" t="s">
        <v>30</v>
      </c>
      <c r="F543" s="120" t="s">
        <v>2405</v>
      </c>
      <c r="G543" s="193" t="s">
        <v>7</v>
      </c>
      <c r="H543" s="3" t="s">
        <v>2867</v>
      </c>
      <c r="I543" s="193" t="s">
        <v>112</v>
      </c>
      <c r="J543" s="110" t="s">
        <v>3198</v>
      </c>
      <c r="K543" s="130">
        <f>VLOOKUP(C543,'[1]Carrer Batches'!$B$2:$O$1343,11,FALSE)</f>
        <v>923132184690</v>
      </c>
      <c r="L543" s="130">
        <f>VLOOKUP(C543,'[1]Carrer Batches'!$B$2:$O$1343,12,FALSE)</f>
        <v>0</v>
      </c>
    </row>
    <row r="544" spans="1:13" x14ac:dyDescent="0.25">
      <c r="A544" s="136">
        <v>44583</v>
      </c>
      <c r="B544" s="193" t="s">
        <v>2981</v>
      </c>
      <c r="C544" s="120" t="s">
        <v>2055</v>
      </c>
      <c r="D544" s="120" t="s">
        <v>2056</v>
      </c>
      <c r="E544" s="193" t="s">
        <v>30</v>
      </c>
      <c r="F544" s="120" t="s">
        <v>2405</v>
      </c>
      <c r="G544" s="193" t="s">
        <v>7</v>
      </c>
      <c r="H544" s="3" t="s">
        <v>2867</v>
      </c>
      <c r="I544" s="193" t="s">
        <v>112</v>
      </c>
      <c r="J544" s="110"/>
      <c r="K544" s="130">
        <f>VLOOKUP(C544,'[1]Carrer Batches'!$B$2:$O$1343,11,FALSE)</f>
        <v>923073493905</v>
      </c>
      <c r="L544" s="130">
        <f>VLOOKUP(C544,'[1]Carrer Batches'!$B$2:$O$1343,12,FALSE)</f>
        <v>923013756125</v>
      </c>
    </row>
    <row r="545" spans="1:13" x14ac:dyDescent="0.25">
      <c r="A545" s="136">
        <v>44583</v>
      </c>
      <c r="B545" s="193" t="s">
        <v>2981</v>
      </c>
      <c r="C545" s="120" t="s">
        <v>1984</v>
      </c>
      <c r="D545" s="120" t="s">
        <v>1238</v>
      </c>
      <c r="E545" s="193" t="s">
        <v>32</v>
      </c>
      <c r="F545" s="120" t="s">
        <v>2403</v>
      </c>
      <c r="G545" s="193" t="s">
        <v>7</v>
      </c>
      <c r="H545" s="3" t="s">
        <v>2867</v>
      </c>
      <c r="I545" s="193" t="s">
        <v>119</v>
      </c>
      <c r="J545" s="110"/>
      <c r="K545" s="130">
        <f>VLOOKUP(C545,'[1]Carrer Batches'!$B$2:$O$1343,11,FALSE)</f>
        <v>923352444591</v>
      </c>
      <c r="L545" s="130">
        <f>VLOOKUP(C545,'[1]Carrer Batches'!$B$2:$O$1343,12,FALSE)</f>
        <v>923337672408</v>
      </c>
    </row>
    <row r="546" spans="1:13" x14ac:dyDescent="0.25">
      <c r="A546" s="136">
        <v>44583</v>
      </c>
      <c r="B546" s="193" t="s">
        <v>2981</v>
      </c>
      <c r="C546" s="120" t="s">
        <v>1985</v>
      </c>
      <c r="D546" s="120" t="s">
        <v>1986</v>
      </c>
      <c r="E546" s="193" t="s">
        <v>32</v>
      </c>
      <c r="F546" s="120" t="s">
        <v>2403</v>
      </c>
      <c r="G546" s="193" t="s">
        <v>7</v>
      </c>
      <c r="H546" s="3" t="s">
        <v>2867</v>
      </c>
      <c r="I546" s="193" t="s">
        <v>119</v>
      </c>
      <c r="J546" s="110"/>
      <c r="K546" s="130">
        <f>VLOOKUP(C546,'[1]Carrer Batches'!$B$2:$O$1343,11,FALSE)</f>
        <v>923482204756</v>
      </c>
      <c r="L546" s="130">
        <f>VLOOKUP(C546,'[1]Carrer Batches'!$B$2:$O$1343,12,FALSE)</f>
        <v>0</v>
      </c>
    </row>
    <row r="547" spans="1:13" x14ac:dyDescent="0.25">
      <c r="A547" s="136">
        <v>44583</v>
      </c>
      <c r="B547" s="193" t="s">
        <v>2981</v>
      </c>
      <c r="C547" s="120" t="s">
        <v>1954</v>
      </c>
      <c r="D547" s="120" t="s">
        <v>1955</v>
      </c>
      <c r="E547" s="193" t="s">
        <v>32</v>
      </c>
      <c r="F547" s="120" t="s">
        <v>176</v>
      </c>
      <c r="G547" s="193" t="s">
        <v>7</v>
      </c>
      <c r="H547" s="3" t="s">
        <v>2867</v>
      </c>
      <c r="I547" s="193" t="s">
        <v>2486</v>
      </c>
      <c r="J547" s="110" t="s">
        <v>3202</v>
      </c>
      <c r="K547" s="130">
        <f>VLOOKUP(C547,'[1]Carrer Batches'!$B$2:$O$1343,11,FALSE)</f>
        <v>923311352304</v>
      </c>
      <c r="L547" s="130">
        <f>VLOOKUP(C547,'[1]Carrer Batches'!$B$2:$O$1343,12,FALSE)</f>
        <v>923182714459</v>
      </c>
    </row>
    <row r="548" spans="1:13" x14ac:dyDescent="0.25">
      <c r="A548" s="136">
        <v>44583</v>
      </c>
      <c r="B548" s="193" t="s">
        <v>2981</v>
      </c>
      <c r="C548" s="120" t="s">
        <v>1960</v>
      </c>
      <c r="D548" s="120" t="s">
        <v>1961</v>
      </c>
      <c r="E548" s="193" t="s">
        <v>32</v>
      </c>
      <c r="F548" s="120" t="s">
        <v>176</v>
      </c>
      <c r="G548" s="193" t="s">
        <v>7</v>
      </c>
      <c r="H548" s="3" t="s">
        <v>2867</v>
      </c>
      <c r="I548" s="193" t="s">
        <v>2486</v>
      </c>
      <c r="J548" s="110" t="s">
        <v>3203</v>
      </c>
      <c r="K548" s="130">
        <f>VLOOKUP(C548,'[1]Carrer Batches'!$B$2:$O$1343,11,FALSE)</f>
        <v>923365172661</v>
      </c>
      <c r="L548" s="130" t="str">
        <f>VLOOKUP(C548,'[1]Carrer Batches'!$B$2:$O$1343,12,FALSE)</f>
        <v>-</v>
      </c>
    </row>
    <row r="549" spans="1:13" x14ac:dyDescent="0.25">
      <c r="A549" s="136">
        <v>44583</v>
      </c>
      <c r="B549" s="193" t="s">
        <v>2981</v>
      </c>
      <c r="C549" s="120" t="s">
        <v>1964</v>
      </c>
      <c r="D549" s="120" t="s">
        <v>1965</v>
      </c>
      <c r="E549" s="193" t="s">
        <v>32</v>
      </c>
      <c r="F549" s="120" t="s">
        <v>176</v>
      </c>
      <c r="G549" s="193" t="s">
        <v>7</v>
      </c>
      <c r="H549" s="3" t="s">
        <v>2867</v>
      </c>
      <c r="I549" s="193" t="s">
        <v>2486</v>
      </c>
      <c r="J549" s="110"/>
      <c r="K549" s="130">
        <f>VLOOKUP(C549,'[1]Carrer Batches'!$B$2:$O$1343,11,FALSE)</f>
        <v>923476800090</v>
      </c>
      <c r="L549" s="130">
        <f>VLOOKUP(C549,'[1]Carrer Batches'!$B$2:$O$1343,12,FALSE)</f>
        <v>923458217542</v>
      </c>
    </row>
    <row r="550" spans="1:13" x14ac:dyDescent="0.25">
      <c r="A550" s="136">
        <v>44583</v>
      </c>
      <c r="B550" s="193" t="s">
        <v>2981</v>
      </c>
      <c r="C550" s="120" t="s">
        <v>1972</v>
      </c>
      <c r="D550" s="120" t="s">
        <v>1973</v>
      </c>
      <c r="E550" s="193" t="s">
        <v>32</v>
      </c>
      <c r="F550" s="120" t="s">
        <v>176</v>
      </c>
      <c r="G550" s="193" t="s">
        <v>7</v>
      </c>
      <c r="H550" s="3" t="s">
        <v>2867</v>
      </c>
      <c r="I550" s="193" t="s">
        <v>2486</v>
      </c>
      <c r="J550" s="110"/>
      <c r="K550" s="130">
        <f>VLOOKUP(C550,'[1]Carrer Batches'!$B$2:$O$1343,11,FALSE)</f>
        <v>3042995411</v>
      </c>
      <c r="L550" s="130">
        <f>VLOOKUP(C550,'[1]Carrer Batches'!$B$2:$O$1343,12,FALSE)</f>
        <v>3111766049</v>
      </c>
    </row>
    <row r="551" spans="1:13" x14ac:dyDescent="0.25">
      <c r="A551" s="136">
        <v>44583</v>
      </c>
      <c r="B551" s="193" t="s">
        <v>2981</v>
      </c>
      <c r="C551" s="120" t="s">
        <v>1976</v>
      </c>
      <c r="D551" s="120" t="s">
        <v>1051</v>
      </c>
      <c r="E551" s="193" t="s">
        <v>32</v>
      </c>
      <c r="F551" s="120" t="s">
        <v>176</v>
      </c>
      <c r="G551" s="193" t="s">
        <v>7</v>
      </c>
      <c r="H551" s="3" t="s">
        <v>2867</v>
      </c>
      <c r="I551" s="193" t="s">
        <v>2486</v>
      </c>
      <c r="J551" s="110"/>
      <c r="K551" s="130">
        <f>VLOOKUP(C551,'[1]Carrer Batches'!$B$2:$O$1343,11,FALSE)</f>
        <v>923409186692</v>
      </c>
      <c r="L551" s="130">
        <f>VLOOKUP(C551,'[1]Carrer Batches'!$B$2:$O$1343,12,FALSE)</f>
        <v>923491815865</v>
      </c>
    </row>
    <row r="552" spans="1:13" x14ac:dyDescent="0.25">
      <c r="A552" s="136">
        <v>44583</v>
      </c>
      <c r="B552" s="193" t="s">
        <v>2981</v>
      </c>
      <c r="C552" s="120" t="s">
        <v>1841</v>
      </c>
      <c r="D552" s="120" t="s">
        <v>1842</v>
      </c>
      <c r="E552" s="193" t="s">
        <v>33</v>
      </c>
      <c r="F552" s="120" t="s">
        <v>2398</v>
      </c>
      <c r="G552" s="193" t="s">
        <v>7</v>
      </c>
      <c r="H552" s="3" t="s">
        <v>2867</v>
      </c>
      <c r="I552" s="193" t="s">
        <v>118</v>
      </c>
      <c r="J552" s="110" t="s">
        <v>3102</v>
      </c>
      <c r="K552" s="130">
        <f>VLOOKUP(C552,'[1]Carrer Batches'!$B$2:$O$1343,11,FALSE)</f>
        <v>923490225440</v>
      </c>
      <c r="L552" s="130">
        <f>VLOOKUP(C552,'[1]Carrer Batches'!$B$2:$O$1343,12,FALSE)</f>
        <v>0</v>
      </c>
    </row>
    <row r="553" spans="1:13" x14ac:dyDescent="0.25">
      <c r="A553" s="136">
        <v>44583</v>
      </c>
      <c r="B553" s="193" t="s">
        <v>2981</v>
      </c>
      <c r="C553" s="120" t="s">
        <v>439</v>
      </c>
      <c r="D553" s="120" t="s">
        <v>1253</v>
      </c>
      <c r="E553" s="193" t="s">
        <v>33</v>
      </c>
      <c r="F553" s="120" t="s">
        <v>2402</v>
      </c>
      <c r="G553" s="193" t="s">
        <v>7</v>
      </c>
      <c r="H553" s="3" t="s">
        <v>2867</v>
      </c>
      <c r="I553" s="193" t="s">
        <v>2478</v>
      </c>
      <c r="J553" s="110" t="s">
        <v>3212</v>
      </c>
      <c r="K553" s="130">
        <f>VLOOKUP(C553,'[1]Carrer Batches'!$B$2:$O$1343,11,FALSE)</f>
        <v>923424085625</v>
      </c>
      <c r="L553" s="130">
        <f>VLOOKUP(C553,'[1]Carrer Batches'!$B$2:$O$1343,12,FALSE)</f>
        <v>923472991880</v>
      </c>
    </row>
    <row r="554" spans="1:13" x14ac:dyDescent="0.25">
      <c r="A554" s="136">
        <v>44583</v>
      </c>
      <c r="B554" s="193" t="s">
        <v>2981</v>
      </c>
      <c r="C554" s="120" t="s">
        <v>1912</v>
      </c>
      <c r="D554" s="120" t="s">
        <v>1913</v>
      </c>
      <c r="E554" s="193" t="s">
        <v>33</v>
      </c>
      <c r="F554" s="120" t="s">
        <v>2402</v>
      </c>
      <c r="G554" s="193" t="s">
        <v>7</v>
      </c>
      <c r="H554" s="3" t="s">
        <v>2867</v>
      </c>
      <c r="I554" s="193" t="s">
        <v>2478</v>
      </c>
      <c r="J554" s="110"/>
      <c r="K554" s="130">
        <f>VLOOKUP(C554,'[1]Carrer Batches'!$B$2:$O$1343,11,FALSE)</f>
        <v>923131082151</v>
      </c>
      <c r="L554" s="130">
        <f>VLOOKUP(C554,'[1]Carrer Batches'!$B$2:$O$1343,12,FALSE)</f>
        <v>923131082151</v>
      </c>
      <c r="M554" s="192" t="s">
        <v>3208</v>
      </c>
    </row>
    <row r="555" spans="1:13" x14ac:dyDescent="0.25">
      <c r="A555" s="136">
        <v>44583</v>
      </c>
      <c r="B555" s="193" t="s">
        <v>2981</v>
      </c>
      <c r="C555" s="120" t="s">
        <v>1920</v>
      </c>
      <c r="D555" s="120" t="s">
        <v>1921</v>
      </c>
      <c r="E555" s="193" t="s">
        <v>33</v>
      </c>
      <c r="F555" s="120" t="s">
        <v>2402</v>
      </c>
      <c r="G555" s="193" t="s">
        <v>7</v>
      </c>
      <c r="H555" s="3" t="s">
        <v>2867</v>
      </c>
      <c r="I555" s="193" t="s">
        <v>2478</v>
      </c>
      <c r="J555" s="110" t="s">
        <v>3209</v>
      </c>
      <c r="K555" s="130">
        <f>VLOOKUP(C555,'[1]Carrer Batches'!$B$2:$O$1343,11,FALSE)</f>
        <v>923018283204</v>
      </c>
      <c r="L555" s="130">
        <f>VLOOKUP(C555,'[1]Carrer Batches'!$B$2:$O$1343,12,FALSE)</f>
        <v>923228283204</v>
      </c>
    </row>
    <row r="556" spans="1:13" x14ac:dyDescent="0.25">
      <c r="A556" s="136">
        <v>44583</v>
      </c>
      <c r="B556" s="193" t="s">
        <v>2981</v>
      </c>
      <c r="C556" s="120" t="s">
        <v>1864</v>
      </c>
      <c r="D556" s="120" t="s">
        <v>1865</v>
      </c>
      <c r="E556" s="193"/>
      <c r="F556" s="120" t="s">
        <v>2399</v>
      </c>
      <c r="G556" s="193" t="s">
        <v>7</v>
      </c>
      <c r="H556" s="3" t="s">
        <v>2867</v>
      </c>
      <c r="I556" s="193" t="s">
        <v>2479</v>
      </c>
      <c r="J556" s="110" t="s">
        <v>3221</v>
      </c>
      <c r="K556" s="130">
        <f>VLOOKUP(C556,'[1]Carrer Batches'!$B$2:$O$1343,11,FALSE)</f>
        <v>923493126115</v>
      </c>
      <c r="L556" s="130">
        <f>VLOOKUP(C556,'[1]Carrer Batches'!$B$2:$O$1343,12,FALSE)</f>
        <v>923122106683</v>
      </c>
    </row>
    <row r="557" spans="1:13" x14ac:dyDescent="0.25">
      <c r="A557" s="136">
        <v>44583</v>
      </c>
      <c r="B557" s="193" t="s">
        <v>2981</v>
      </c>
      <c r="C557" s="120" t="s">
        <v>1884</v>
      </c>
      <c r="D557" s="120" t="s">
        <v>1885</v>
      </c>
      <c r="E557" s="193"/>
      <c r="F557" s="120" t="s">
        <v>2399</v>
      </c>
      <c r="G557" s="193" t="s">
        <v>7</v>
      </c>
      <c r="H557" s="3" t="s">
        <v>2867</v>
      </c>
      <c r="I557" s="193" t="s">
        <v>2479</v>
      </c>
      <c r="J557" s="110"/>
      <c r="K557" s="130">
        <f>VLOOKUP(C557,'[1]Carrer Batches'!$B$2:$O$1343,11,FALSE)</f>
        <v>923212022180</v>
      </c>
      <c r="L557" s="130">
        <f>VLOOKUP(C557,'[1]Carrer Batches'!$B$2:$O$1343,12,FALSE)</f>
        <v>923362022870</v>
      </c>
      <c r="M557" s="192" t="s">
        <v>3238</v>
      </c>
    </row>
    <row r="558" spans="1:13" x14ac:dyDescent="0.25">
      <c r="A558" s="136"/>
      <c r="B558" s="210" t="s">
        <v>3104</v>
      </c>
      <c r="C558" s="211" t="s">
        <v>885</v>
      </c>
      <c r="D558" s="211" t="s">
        <v>1685</v>
      </c>
      <c r="E558" s="210" t="s">
        <v>31</v>
      </c>
      <c r="F558" s="211" t="s">
        <v>2624</v>
      </c>
      <c r="G558" s="210" t="s">
        <v>6</v>
      </c>
      <c r="H558" s="3" t="s">
        <v>2992</v>
      </c>
      <c r="I558" s="210" t="s">
        <v>2489</v>
      </c>
      <c r="J558" s="20" t="s">
        <v>3110</v>
      </c>
      <c r="K558" s="130" t="e">
        <f>VLOOKUP(C558,'[1]Carrer Batches'!$B$2:$O$1343,11,FALSE)</f>
        <v>#N/A</v>
      </c>
      <c r="L558" s="130" t="e">
        <f>VLOOKUP(C558,'[1]Carrer Batches'!$B$2:$O$1343,12,FALSE)</f>
        <v>#N/A</v>
      </c>
    </row>
    <row r="559" spans="1:13" x14ac:dyDescent="0.25">
      <c r="A559" s="136"/>
      <c r="B559" s="210" t="s">
        <v>3104</v>
      </c>
      <c r="C559" s="211" t="s">
        <v>2652</v>
      </c>
      <c r="D559" s="211" t="s">
        <v>2653</v>
      </c>
      <c r="E559" s="210" t="s">
        <v>31</v>
      </c>
      <c r="F559" s="211" t="s">
        <v>2673</v>
      </c>
      <c r="G559" s="210" t="s">
        <v>6</v>
      </c>
      <c r="H559" s="3" t="s">
        <v>2993</v>
      </c>
      <c r="I559" s="210" t="s">
        <v>112</v>
      </c>
      <c r="J559" s="20" t="s">
        <v>3111</v>
      </c>
      <c r="K559" s="130" t="e">
        <f>VLOOKUP(C559,'[1]Carrer Batches'!$B$2:$O$1343,11,FALSE)</f>
        <v>#N/A</v>
      </c>
      <c r="L559" s="130" t="e">
        <f>VLOOKUP(C559,'[1]Carrer Batches'!$B$2:$O$1343,12,FALSE)</f>
        <v>#N/A</v>
      </c>
    </row>
    <row r="560" spans="1:13" x14ac:dyDescent="0.25">
      <c r="A560" s="136"/>
      <c r="B560" s="210" t="s">
        <v>3104</v>
      </c>
      <c r="C560" s="211" t="s">
        <v>646</v>
      </c>
      <c r="D560" s="211" t="s">
        <v>1458</v>
      </c>
      <c r="E560" s="210" t="s">
        <v>31</v>
      </c>
      <c r="F560" s="211" t="s">
        <v>2673</v>
      </c>
      <c r="G560" s="210" t="s">
        <v>6</v>
      </c>
      <c r="H560" s="3" t="s">
        <v>2993</v>
      </c>
      <c r="I560" s="210" t="s">
        <v>112</v>
      </c>
      <c r="J560" s="20" t="s">
        <v>3110</v>
      </c>
      <c r="K560" s="130">
        <f>VLOOKUP(C560,'[1]Carrer Batches'!$B$2:$O$1343,11,FALSE)</f>
        <v>923189006948</v>
      </c>
      <c r="L560" s="130" t="str">
        <f>VLOOKUP(C560,'[1]Carrer Batches'!$B$2:$O$1343,12,FALSE)</f>
        <v>-</v>
      </c>
    </row>
    <row r="561" spans="1:17" x14ac:dyDescent="0.25">
      <c r="A561" s="136"/>
      <c r="B561" s="210" t="s">
        <v>3104</v>
      </c>
      <c r="C561" s="211" t="s">
        <v>850</v>
      </c>
      <c r="D561" s="211" t="s">
        <v>1651</v>
      </c>
      <c r="E561" s="210" t="s">
        <v>31</v>
      </c>
      <c r="F561" s="211" t="s">
        <v>2466</v>
      </c>
      <c r="G561" s="210" t="s">
        <v>6</v>
      </c>
      <c r="H561" s="3" t="s">
        <v>2872</v>
      </c>
      <c r="I561" s="210" t="s">
        <v>2484</v>
      </c>
      <c r="J561" s="20" t="s">
        <v>3112</v>
      </c>
      <c r="K561" s="130">
        <f>VLOOKUP(C561,'[1]Carrer Batches'!$B$2:$O$1343,11,FALSE)</f>
        <v>923348223072</v>
      </c>
      <c r="L561" s="130" t="str">
        <f>VLOOKUP(C561,'[1]Carrer Batches'!$B$2:$O$1343,12,FALSE)</f>
        <v>-</v>
      </c>
    </row>
    <row r="562" spans="1:17" x14ac:dyDescent="0.25">
      <c r="A562" s="136"/>
      <c r="B562" s="210" t="s">
        <v>3104</v>
      </c>
      <c r="C562" s="211" t="s">
        <v>834</v>
      </c>
      <c r="D562" s="211" t="s">
        <v>1635</v>
      </c>
      <c r="E562" s="210" t="s">
        <v>31</v>
      </c>
      <c r="F562" s="211" t="s">
        <v>2465</v>
      </c>
      <c r="G562" s="210" t="s">
        <v>6</v>
      </c>
      <c r="H562" s="3" t="s">
        <v>2872</v>
      </c>
      <c r="I562" s="210" t="s">
        <v>2482</v>
      </c>
      <c r="J562" s="20" t="s">
        <v>3110</v>
      </c>
      <c r="K562" s="130">
        <f>VLOOKUP(C562,'[1]Carrer Batches'!$B$2:$O$1343,11,FALSE)</f>
        <v>923203037075</v>
      </c>
      <c r="L562" s="130">
        <f>VLOOKUP(C562,'[1]Carrer Batches'!$B$2:$O$1343,12,FALSE)</f>
        <v>923172415684</v>
      </c>
    </row>
    <row r="563" spans="1:17" x14ac:dyDescent="0.25">
      <c r="A563" s="136"/>
      <c r="B563" s="210" t="s">
        <v>3104</v>
      </c>
      <c r="C563" s="211" t="s">
        <v>356</v>
      </c>
      <c r="D563" s="211" t="s">
        <v>1170</v>
      </c>
      <c r="E563" s="210" t="s">
        <v>31</v>
      </c>
      <c r="F563" s="211" t="s">
        <v>2430</v>
      </c>
      <c r="G563" s="210" t="s">
        <v>6</v>
      </c>
      <c r="H563" s="3" t="s">
        <v>2868</v>
      </c>
      <c r="I563" s="210" t="s">
        <v>2486</v>
      </c>
      <c r="J563" s="20" t="s">
        <v>3113</v>
      </c>
      <c r="K563" s="130">
        <f>VLOOKUP(C563,'[1]Carrer Batches'!$B$2:$O$1343,11,FALSE)</f>
        <v>923178927576</v>
      </c>
      <c r="L563" s="130">
        <f>VLOOKUP(C563,'[1]Carrer Batches'!$B$2:$O$1343,12,FALSE)</f>
        <v>923312414471</v>
      </c>
    </row>
    <row r="564" spans="1:17" ht="19.5" x14ac:dyDescent="0.3">
      <c r="A564" s="136"/>
      <c r="B564" s="210" t="s">
        <v>3104</v>
      </c>
      <c r="C564" s="211" t="s">
        <v>363</v>
      </c>
      <c r="D564" s="211" t="s">
        <v>1177</v>
      </c>
      <c r="E564" s="210" t="s">
        <v>31</v>
      </c>
      <c r="F564" s="211" t="s">
        <v>2430</v>
      </c>
      <c r="G564" s="210" t="s">
        <v>6</v>
      </c>
      <c r="H564" s="3" t="s">
        <v>2868</v>
      </c>
      <c r="I564" s="210" t="s">
        <v>2486</v>
      </c>
      <c r="J564" s="20" t="s">
        <v>3110</v>
      </c>
      <c r="K564" s="130">
        <f>VLOOKUP(C564,'[1]Carrer Batches'!$B$2:$O$1343,11,FALSE)</f>
        <v>923123506661</v>
      </c>
      <c r="L564" s="130">
        <f>VLOOKUP(C564,'[1]Carrer Batches'!$B$2:$O$1343,12,FALSE)</f>
        <v>923012862622</v>
      </c>
      <c r="M564" s="117"/>
    </row>
    <row r="565" spans="1:17" x14ac:dyDescent="0.25">
      <c r="A565" s="136"/>
      <c r="B565" s="210" t="s">
        <v>3104</v>
      </c>
      <c r="C565" s="211" t="s">
        <v>365</v>
      </c>
      <c r="D565" s="211" t="s">
        <v>1180</v>
      </c>
      <c r="E565" s="210" t="s">
        <v>31</v>
      </c>
      <c r="F565" s="211" t="s">
        <v>2430</v>
      </c>
      <c r="G565" s="210" t="s">
        <v>6</v>
      </c>
      <c r="H565" s="3" t="s">
        <v>2868</v>
      </c>
      <c r="I565" s="210" t="s">
        <v>2486</v>
      </c>
      <c r="J565" s="20" t="s">
        <v>3114</v>
      </c>
      <c r="K565" s="130">
        <f>VLOOKUP(C565,'[1]Carrer Batches'!$B$2:$O$1343,11,FALSE)</f>
        <v>923151103997</v>
      </c>
      <c r="L565" s="130">
        <f>VLOOKUP(C565,'[1]Carrer Batches'!$B$2:$O$1343,12,FALSE)</f>
        <v>923172954375</v>
      </c>
    </row>
    <row r="566" spans="1:17" x14ac:dyDescent="0.25">
      <c r="A566" s="136"/>
      <c r="B566" s="210" t="s">
        <v>3104</v>
      </c>
      <c r="C566" s="211" t="s">
        <v>370</v>
      </c>
      <c r="D566" s="211" t="s">
        <v>1185</v>
      </c>
      <c r="E566" s="210" t="s">
        <v>31</v>
      </c>
      <c r="F566" s="211" t="s">
        <v>2430</v>
      </c>
      <c r="G566" s="210" t="s">
        <v>6</v>
      </c>
      <c r="H566" s="3" t="s">
        <v>2868</v>
      </c>
      <c r="I566" s="210" t="s">
        <v>2486</v>
      </c>
      <c r="J566" s="20" t="s">
        <v>3110</v>
      </c>
      <c r="K566" s="130">
        <f>VLOOKUP(C566,'[1]Carrer Batches'!$B$2:$O$1343,11,FALSE)</f>
        <v>923337313355</v>
      </c>
      <c r="L566" s="130" t="str">
        <f>VLOOKUP(C566,'[1]Carrer Batches'!$B$2:$O$1343,12,FALSE)</f>
        <v>-</v>
      </c>
    </row>
    <row r="567" spans="1:17" x14ac:dyDescent="0.25">
      <c r="A567" s="136"/>
      <c r="B567" s="210" t="s">
        <v>3104</v>
      </c>
      <c r="C567" s="120" t="s">
        <v>810</v>
      </c>
      <c r="D567" s="120" t="s">
        <v>1614</v>
      </c>
      <c r="E567" s="193" t="s">
        <v>31</v>
      </c>
      <c r="F567" s="120" t="s">
        <v>2464</v>
      </c>
      <c r="G567" s="193" t="s">
        <v>6</v>
      </c>
      <c r="H567" s="3" t="s">
        <v>2872</v>
      </c>
      <c r="I567" s="193" t="s">
        <v>2926</v>
      </c>
      <c r="J567" s="20" t="s">
        <v>3115</v>
      </c>
      <c r="K567" s="130">
        <f>VLOOKUP(C567,'[1]Carrer Batches'!$B$2:$O$1343,11,FALSE)</f>
        <v>923242700818</v>
      </c>
      <c r="L567" s="130" t="str">
        <f>VLOOKUP(C567,'[1]Carrer Batches'!$B$2:$O$1343,12,FALSE)</f>
        <v>-</v>
      </c>
    </row>
    <row r="568" spans="1:17" x14ac:dyDescent="0.25">
      <c r="A568" s="136"/>
      <c r="B568" s="210" t="s">
        <v>3104</v>
      </c>
      <c r="C568" s="120" t="s">
        <v>814</v>
      </c>
      <c r="D568" s="120" t="s">
        <v>1618</v>
      </c>
      <c r="E568" s="193" t="s">
        <v>31</v>
      </c>
      <c r="F568" s="120" t="s">
        <v>2464</v>
      </c>
      <c r="G568" s="193" t="s">
        <v>6</v>
      </c>
      <c r="H568" s="3" t="s">
        <v>2872</v>
      </c>
      <c r="I568" s="193" t="s">
        <v>2926</v>
      </c>
      <c r="J568" s="20" t="s">
        <v>3110</v>
      </c>
      <c r="K568" s="130">
        <f>VLOOKUP(C568,'[1]Carrer Batches'!$B$2:$O$1343,11,FALSE)</f>
        <v>923310294545</v>
      </c>
      <c r="L568" s="130">
        <f>VLOOKUP(C568,'[1]Carrer Batches'!$B$2:$O$1343,12,FALSE)</f>
        <v>923232100617</v>
      </c>
    </row>
    <row r="569" spans="1:17" ht="19.5" x14ac:dyDescent="0.3">
      <c r="A569" s="136"/>
      <c r="B569" s="210" t="s">
        <v>3104</v>
      </c>
      <c r="C569" s="120" t="s">
        <v>2189</v>
      </c>
      <c r="D569" s="120" t="s">
        <v>2190</v>
      </c>
      <c r="E569" s="193" t="s">
        <v>31</v>
      </c>
      <c r="F569" s="198" t="s">
        <v>2438</v>
      </c>
      <c r="G569" s="193" t="s">
        <v>6</v>
      </c>
      <c r="H569" s="3" t="s">
        <v>2993</v>
      </c>
      <c r="I569" s="193" t="s">
        <v>124</v>
      </c>
      <c r="J569" s="20" t="s">
        <v>3110</v>
      </c>
      <c r="K569" s="130">
        <f>VLOOKUP(C569,'[1]Carrer Batches'!$B$2:$O$1343,11,FALSE)</f>
        <v>923482042748</v>
      </c>
      <c r="L569" s="130">
        <f>VLOOKUP(C569,'[1]Carrer Batches'!$B$2:$O$1343,12,FALSE)</f>
        <v>92322243636</v>
      </c>
      <c r="M569" s="117"/>
    </row>
    <row r="570" spans="1:17" x14ac:dyDescent="0.25">
      <c r="A570" s="136"/>
      <c r="B570" s="210" t="s">
        <v>3104</v>
      </c>
      <c r="C570" s="120" t="s">
        <v>324</v>
      </c>
      <c r="D570" s="120" t="s">
        <v>1137</v>
      </c>
      <c r="E570" s="193" t="s">
        <v>31</v>
      </c>
      <c r="F570" s="120" t="s">
        <v>2427</v>
      </c>
      <c r="G570" s="193" t="s">
        <v>6</v>
      </c>
      <c r="H570" s="3" t="s">
        <v>2868</v>
      </c>
      <c r="I570" s="193" t="s">
        <v>113</v>
      </c>
      <c r="J570" s="20" t="s">
        <v>3116</v>
      </c>
      <c r="K570" s="130">
        <f>VLOOKUP(C570,'[1]Carrer Batches'!$B$2:$O$1343,11,FALSE)</f>
        <v>923347625513</v>
      </c>
      <c r="L570" s="130" t="str">
        <f>VLOOKUP(C570,'[1]Carrer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571" spans="1:17" x14ac:dyDescent="0.25">
      <c r="A571" s="136"/>
      <c r="B571" s="210" t="s">
        <v>3104</v>
      </c>
      <c r="C571" s="120" t="s">
        <v>325</v>
      </c>
      <c r="D571" s="120" t="s">
        <v>1138</v>
      </c>
      <c r="E571" s="193" t="s">
        <v>31</v>
      </c>
      <c r="F571" s="120" t="s">
        <v>2427</v>
      </c>
      <c r="G571" s="193" t="s">
        <v>6</v>
      </c>
      <c r="H571" s="3" t="s">
        <v>2868</v>
      </c>
      <c r="I571" s="193" t="s">
        <v>113</v>
      </c>
      <c r="J571" s="20" t="s">
        <v>3110</v>
      </c>
      <c r="K571" s="130">
        <f>VLOOKUP(C571,'[1]Carrer Batches'!$B$2:$O$1343,11,FALSE)</f>
        <v>923028225858</v>
      </c>
      <c r="L571" s="130">
        <f>VLOOKUP(C571,'[1]Carrer Batches'!$B$2:$O$1343,12,FALSE)</f>
        <v>0</v>
      </c>
    </row>
    <row r="572" spans="1:17" x14ac:dyDescent="0.25">
      <c r="A572" s="136"/>
      <c r="B572" s="210" t="s">
        <v>3104</v>
      </c>
      <c r="C572" s="120" t="s">
        <v>2194</v>
      </c>
      <c r="D572" s="120" t="s">
        <v>2195</v>
      </c>
      <c r="E572" s="193" t="s">
        <v>30</v>
      </c>
      <c r="F572" s="120" t="s">
        <v>2410</v>
      </c>
      <c r="G572" s="193" t="s">
        <v>6</v>
      </c>
      <c r="H572" s="3" t="s">
        <v>2867</v>
      </c>
      <c r="I572" s="193" t="s">
        <v>127</v>
      </c>
      <c r="J572" s="20" t="s">
        <v>3117</v>
      </c>
      <c r="K572" s="130">
        <f>VLOOKUP(C572,'[1]Carrer Batches'!$B$2:$O$1343,11,FALSE)</f>
        <v>923312555008</v>
      </c>
      <c r="L572" s="130" t="str">
        <f>VLOOKUP(C572,'[1]Carrer Batches'!$B$2:$O$1343,12,FALSE)</f>
        <v>-</v>
      </c>
    </row>
    <row r="573" spans="1:17" x14ac:dyDescent="0.25">
      <c r="A573" s="136"/>
      <c r="B573" s="210" t="s">
        <v>3104</v>
      </c>
      <c r="C573" s="120" t="s">
        <v>2202</v>
      </c>
      <c r="D573" s="120" t="s">
        <v>2203</v>
      </c>
      <c r="E573" s="193" t="s">
        <v>30</v>
      </c>
      <c r="F573" s="120" t="s">
        <v>2410</v>
      </c>
      <c r="G573" s="193" t="s">
        <v>6</v>
      </c>
      <c r="H573" s="3" t="s">
        <v>2867</v>
      </c>
      <c r="I573" s="193" t="s">
        <v>127</v>
      </c>
      <c r="J573" s="20" t="s">
        <v>3116</v>
      </c>
      <c r="K573" s="130">
        <f>VLOOKUP(C573,'[1]Carrer Batches'!$B$2:$O$1343,11,FALSE)</f>
        <v>923436227323</v>
      </c>
      <c r="L573" s="130">
        <f>VLOOKUP(C573,'[1]Carrer Batches'!$B$2:$O$1343,12,FALSE)</f>
        <v>923480467355</v>
      </c>
    </row>
    <row r="574" spans="1:17" x14ac:dyDescent="0.25">
      <c r="A574" s="136"/>
      <c r="B574" s="210" t="s">
        <v>3104</v>
      </c>
      <c r="C574" s="120" t="s">
        <v>3105</v>
      </c>
      <c r="D574" s="120" t="s">
        <v>3106</v>
      </c>
      <c r="E574" s="193" t="s">
        <v>30</v>
      </c>
      <c r="F574" s="120" t="s">
        <v>2437</v>
      </c>
      <c r="G574" s="193" t="s">
        <v>6</v>
      </c>
      <c r="H574" s="3" t="s">
        <v>2993</v>
      </c>
      <c r="I574" s="193" t="s">
        <v>2497</v>
      </c>
      <c r="J574" s="20" t="s">
        <v>3110</v>
      </c>
      <c r="K574" s="130">
        <f>VLOOKUP(C574,'[1]Carrer Batches'!$B$2:$O$1343,11,FALSE)</f>
        <v>923132586206</v>
      </c>
      <c r="L574" s="130">
        <f>VLOOKUP(C574,'[1]Carrer Batches'!$B$2:$O$1343,12,FALSE)</f>
        <v>0</v>
      </c>
    </row>
    <row r="575" spans="1:17" x14ac:dyDescent="0.25">
      <c r="B575" s="210" t="s">
        <v>3104</v>
      </c>
      <c r="C575" s="120" t="s">
        <v>318</v>
      </c>
      <c r="D575" s="120" t="s">
        <v>1131</v>
      </c>
      <c r="E575" s="193" t="s">
        <v>30</v>
      </c>
      <c r="F575" s="120" t="s">
        <v>2426</v>
      </c>
      <c r="G575" s="193" t="s">
        <v>6</v>
      </c>
      <c r="H575" s="3" t="s">
        <v>2868</v>
      </c>
      <c r="I575" s="193" t="s">
        <v>2497</v>
      </c>
      <c r="J575" s="20" t="s">
        <v>3110</v>
      </c>
      <c r="K575" s="130">
        <f>VLOOKUP(C575,'[1]Carrer Batches'!$B$2:$O$1343,11,FALSE)</f>
        <v>923182666204</v>
      </c>
      <c r="L575" s="130">
        <f>VLOOKUP(C575,'[1]Carrer Batches'!$B$2:$O$1343,12,FALSE)</f>
        <v>923491463109</v>
      </c>
      <c r="P575" s="128"/>
      <c r="Q575" s="130"/>
    </row>
    <row r="576" spans="1:17" x14ac:dyDescent="0.25">
      <c r="B576" s="210" t="s">
        <v>3104</v>
      </c>
      <c r="C576" s="120" t="s">
        <v>319</v>
      </c>
      <c r="D576" s="120" t="s">
        <v>1132</v>
      </c>
      <c r="E576" s="193" t="s">
        <v>30</v>
      </c>
      <c r="F576" s="120" t="s">
        <v>2426</v>
      </c>
      <c r="G576" s="193" t="s">
        <v>6</v>
      </c>
      <c r="H576" s="3" t="s">
        <v>2868</v>
      </c>
      <c r="I576" s="193" t="s">
        <v>2497</v>
      </c>
      <c r="J576" s="20" t="s">
        <v>3118</v>
      </c>
      <c r="K576" s="130">
        <f>VLOOKUP(C576,'[1]Carrer Batches'!$B$2:$O$1343,11,FALSE)</f>
        <v>923312865583</v>
      </c>
      <c r="L576" s="130">
        <f>VLOOKUP(C576,'[1]Carrer Batches'!$B$2:$O$1343,12,FALSE)</f>
        <v>0</v>
      </c>
      <c r="P576" s="128"/>
      <c r="Q576" s="130"/>
    </row>
    <row r="577" spans="1:17" x14ac:dyDescent="0.25">
      <c r="B577" s="210" t="s">
        <v>3104</v>
      </c>
      <c r="C577" s="120" t="s">
        <v>2143</v>
      </c>
      <c r="D577" s="120" t="s">
        <v>2144</v>
      </c>
      <c r="E577" s="193" t="s">
        <v>30</v>
      </c>
      <c r="F577" s="120" t="s">
        <v>2409</v>
      </c>
      <c r="G577" s="193" t="s">
        <v>6</v>
      </c>
      <c r="H577" s="3" t="s">
        <v>2867</v>
      </c>
      <c r="I577" s="193" t="s">
        <v>2497</v>
      </c>
      <c r="J577" s="20" t="s">
        <v>3119</v>
      </c>
      <c r="K577" s="130">
        <f>VLOOKUP(C577,'[1]Carrer Batches'!$B$2:$O$1343,11,FALSE)</f>
        <v>923060960006</v>
      </c>
      <c r="L577" s="130">
        <f>VLOOKUP(C577,'[1]Carrer Batches'!$B$2:$O$1343,12,FALSE)</f>
        <v>923452525855</v>
      </c>
      <c r="P577" s="128"/>
      <c r="Q577" s="130"/>
    </row>
    <row r="578" spans="1:17" x14ac:dyDescent="0.25">
      <c r="B578" s="210" t="s">
        <v>3104</v>
      </c>
      <c r="C578" s="120" t="s">
        <v>2147</v>
      </c>
      <c r="D578" s="120" t="s">
        <v>2148</v>
      </c>
      <c r="E578" s="193" t="s">
        <v>30</v>
      </c>
      <c r="F578" s="120" t="s">
        <v>2409</v>
      </c>
      <c r="G578" s="193" t="s">
        <v>6</v>
      </c>
      <c r="H578" s="3" t="s">
        <v>2867</v>
      </c>
      <c r="I578" s="193" t="s">
        <v>2497</v>
      </c>
      <c r="J578" s="20" t="s">
        <v>3119</v>
      </c>
      <c r="K578" s="130" t="str">
        <f>VLOOKUP(C578,'[1]Carrer Batches'!$B$2:$O$1343,11,FALSE)</f>
        <v>021-34987404</v>
      </c>
      <c r="L578" s="130">
        <f>VLOOKUP(C578,'[1]Carrer Batches'!$B$2:$O$1343,12,FALSE)</f>
        <v>923099882227</v>
      </c>
      <c r="P578" s="128"/>
      <c r="Q578" s="130"/>
    </row>
    <row r="579" spans="1:17" x14ac:dyDescent="0.25">
      <c r="B579" s="210" t="s">
        <v>3104</v>
      </c>
      <c r="C579" s="120" t="s">
        <v>2175</v>
      </c>
      <c r="D579" s="120" t="s">
        <v>1777</v>
      </c>
      <c r="E579" s="193" t="s">
        <v>30</v>
      </c>
      <c r="F579" s="120" t="s">
        <v>2409</v>
      </c>
      <c r="G579" s="193" t="s">
        <v>6</v>
      </c>
      <c r="H579" s="3" t="s">
        <v>2867</v>
      </c>
      <c r="I579" s="193" t="s">
        <v>2497</v>
      </c>
      <c r="J579" s="20" t="s">
        <v>3110</v>
      </c>
      <c r="K579" s="130">
        <f>VLOOKUP(C579,'[1]Carrer Batches'!$B$2:$O$1343,11,FALSE)</f>
        <v>923422744435</v>
      </c>
      <c r="L579" s="130">
        <f>VLOOKUP(C579,'[1]Carrer Batches'!$B$2:$O$1343,12,FALSE)</f>
        <v>0</v>
      </c>
      <c r="P579" s="128"/>
      <c r="Q579" s="130"/>
    </row>
    <row r="580" spans="1:17" x14ac:dyDescent="0.25">
      <c r="B580" s="210" t="s">
        <v>3104</v>
      </c>
      <c r="C580" s="120" t="s">
        <v>2180</v>
      </c>
      <c r="D580" s="120" t="s">
        <v>2181</v>
      </c>
      <c r="E580" s="193" t="s">
        <v>30</v>
      </c>
      <c r="F580" s="120" t="s">
        <v>2409</v>
      </c>
      <c r="G580" s="193" t="s">
        <v>6</v>
      </c>
      <c r="H580" s="3" t="s">
        <v>2867</v>
      </c>
      <c r="I580" s="193" t="s">
        <v>2497</v>
      </c>
      <c r="J580" s="20" t="s">
        <v>3110</v>
      </c>
      <c r="K580" s="130">
        <f>VLOOKUP(C580,'[1]Carrer Batches'!$B$2:$O$1343,11,FALSE)</f>
        <v>923022063505</v>
      </c>
      <c r="L580" s="130">
        <f>VLOOKUP(C580,'[1]Carrer Batches'!$B$2:$O$1343,12,FALSE)</f>
        <v>0</v>
      </c>
      <c r="P580" s="128"/>
      <c r="Q580" s="130"/>
    </row>
    <row r="581" spans="1:17" x14ac:dyDescent="0.25">
      <c r="B581" s="210" t="s">
        <v>3104</v>
      </c>
      <c r="C581" s="120" t="s">
        <v>2182</v>
      </c>
      <c r="D581" s="120" t="s">
        <v>2183</v>
      </c>
      <c r="E581" s="193" t="s">
        <v>30</v>
      </c>
      <c r="F581" s="120" t="s">
        <v>2409</v>
      </c>
      <c r="G581" s="193" t="s">
        <v>6</v>
      </c>
      <c r="H581" s="3" t="s">
        <v>2867</v>
      </c>
      <c r="I581" s="193" t="s">
        <v>2497</v>
      </c>
      <c r="J581" s="20" t="s">
        <v>3120</v>
      </c>
      <c r="K581" s="130">
        <f>VLOOKUP(C581,'[1]Carrer Batches'!$B$2:$O$1343,11,FALSE)</f>
        <v>923082086903</v>
      </c>
      <c r="L581" s="130">
        <f>VLOOKUP(C581,'[1]Carrer Batches'!$B$2:$O$1343,12,FALSE)</f>
        <v>923072081943</v>
      </c>
      <c r="P581" s="128"/>
      <c r="Q581" s="130"/>
    </row>
    <row r="582" spans="1:17" x14ac:dyDescent="0.25">
      <c r="B582" s="210" t="s">
        <v>3104</v>
      </c>
      <c r="C582" s="120" t="s">
        <v>602</v>
      </c>
      <c r="D582" s="120" t="s">
        <v>1415</v>
      </c>
      <c r="E582" s="193" t="s">
        <v>30</v>
      </c>
      <c r="F582" s="120" t="s">
        <v>2447</v>
      </c>
      <c r="G582" s="193" t="s">
        <v>6</v>
      </c>
      <c r="H582" s="3" t="s">
        <v>2992</v>
      </c>
      <c r="I582" s="193" t="s">
        <v>2479</v>
      </c>
      <c r="J582" s="20" t="s">
        <v>3110</v>
      </c>
      <c r="K582" s="130">
        <f>VLOOKUP(C582,'[1]Carrer Batches'!$B$2:$O$1343,11,FALSE)</f>
        <v>923431035252</v>
      </c>
      <c r="L582" s="130">
        <f>VLOOKUP(C582,'[1]Carrer Batches'!$B$2:$O$1343,12,FALSE)</f>
        <v>0</v>
      </c>
      <c r="P582" s="128"/>
      <c r="Q582" s="130"/>
    </row>
    <row r="583" spans="1:17" x14ac:dyDescent="0.25">
      <c r="A583" s="136"/>
      <c r="B583" s="210" t="s">
        <v>3104</v>
      </c>
      <c r="C583" s="120" t="s">
        <v>291</v>
      </c>
      <c r="D583" s="120" t="s">
        <v>1104</v>
      </c>
      <c r="E583" s="193" t="s">
        <v>30</v>
      </c>
      <c r="F583" s="120" t="s">
        <v>2424</v>
      </c>
      <c r="G583" s="193" t="s">
        <v>6</v>
      </c>
      <c r="H583" s="3" t="s">
        <v>2868</v>
      </c>
      <c r="I583" s="193" t="s">
        <v>2479</v>
      </c>
      <c r="J583" s="20" t="s">
        <v>3121</v>
      </c>
      <c r="K583" s="130">
        <f>VLOOKUP(C583,'[1]Carrer Batches'!$B$2:$O$1343,11,FALSE)</f>
        <v>923170209311</v>
      </c>
      <c r="L583" s="130">
        <f>VLOOKUP(C583,'[1]Carrer Batches'!$B$2:$O$1343,12,FALSE)</f>
        <v>923045452249</v>
      </c>
      <c r="P583" s="128"/>
    </row>
    <row r="584" spans="1:17" x14ac:dyDescent="0.25">
      <c r="A584" s="136"/>
      <c r="B584" s="210" t="s">
        <v>3104</v>
      </c>
      <c r="C584" s="120" t="s">
        <v>294</v>
      </c>
      <c r="D584" s="120" t="s">
        <v>1107</v>
      </c>
      <c r="E584" s="193" t="s">
        <v>30</v>
      </c>
      <c r="F584" s="120" t="s">
        <v>2424</v>
      </c>
      <c r="G584" s="193" t="s">
        <v>6</v>
      </c>
      <c r="H584" s="3" t="s">
        <v>2868</v>
      </c>
      <c r="I584" s="193" t="s">
        <v>2479</v>
      </c>
      <c r="J584" s="20" t="s">
        <v>3110</v>
      </c>
      <c r="K584" s="130">
        <f>VLOOKUP(C584,'[1]Carrer Batches'!$B$2:$O$1343,11,FALSE)</f>
        <v>923413984034</v>
      </c>
      <c r="L584" s="130">
        <f>VLOOKUP(C584,'[1]Carrer Batches'!$B$2:$O$1343,12,FALSE)</f>
        <v>0</v>
      </c>
      <c r="P584" s="128"/>
    </row>
    <row r="585" spans="1:17" x14ac:dyDescent="0.25">
      <c r="A585" s="136"/>
      <c r="B585" s="210" t="s">
        <v>3104</v>
      </c>
      <c r="C585" s="120" t="s">
        <v>749</v>
      </c>
      <c r="D585" s="120" t="s">
        <v>1556</v>
      </c>
      <c r="E585" s="193" t="s">
        <v>30</v>
      </c>
      <c r="F585" s="120" t="s">
        <v>2460</v>
      </c>
      <c r="G585" s="193" t="s">
        <v>6</v>
      </c>
      <c r="H585" s="3" t="s">
        <v>2872</v>
      </c>
      <c r="I585" s="193" t="s">
        <v>2485</v>
      </c>
      <c r="J585" s="20" t="s">
        <v>3110</v>
      </c>
      <c r="K585" s="130">
        <f>VLOOKUP(C585,'[1]Carrer Batches'!$B$2:$O$1343,11,FALSE)</f>
        <v>923082698805</v>
      </c>
      <c r="L585" s="130">
        <f>VLOOKUP(C585,'[1]Carrer Batches'!$B$2:$O$1343,12,FALSE)</f>
        <v>0</v>
      </c>
      <c r="P585" s="128"/>
    </row>
    <row r="586" spans="1:17" x14ac:dyDescent="0.25">
      <c r="A586" s="145"/>
      <c r="B586" s="210" t="s">
        <v>3104</v>
      </c>
      <c r="C586" s="120" t="s">
        <v>2061</v>
      </c>
      <c r="D586" s="120" t="s">
        <v>2062</v>
      </c>
      <c r="E586" s="193" t="s">
        <v>30</v>
      </c>
      <c r="F586" s="120" t="s">
        <v>2406</v>
      </c>
      <c r="G586" s="193" t="s">
        <v>6</v>
      </c>
      <c r="H586" s="3" t="s">
        <v>2867</v>
      </c>
      <c r="I586" s="193" t="s">
        <v>2486</v>
      </c>
      <c r="J586" s="20" t="s">
        <v>3122</v>
      </c>
      <c r="K586" s="130">
        <f>VLOOKUP(C586,'[1]Carrer Batches'!$B$2:$O$1343,11,FALSE)</f>
        <v>923182033142</v>
      </c>
      <c r="L586" s="130">
        <f>VLOOKUP(C586,'[1]Carrer Batches'!$B$2:$O$1343,12,FALSE)</f>
        <v>0</v>
      </c>
      <c r="M586" s="164"/>
      <c r="P586" s="165"/>
    </row>
    <row r="587" spans="1:17" x14ac:dyDescent="0.25">
      <c r="A587" s="136"/>
      <c r="B587" s="210" t="s">
        <v>3104</v>
      </c>
      <c r="C587" s="120" t="s">
        <v>2077</v>
      </c>
      <c r="D587" s="120" t="s">
        <v>2078</v>
      </c>
      <c r="E587" s="193" t="s">
        <v>30</v>
      </c>
      <c r="F587" s="120" t="s">
        <v>2406</v>
      </c>
      <c r="G587" s="193" t="s">
        <v>6</v>
      </c>
      <c r="H587" s="3" t="s">
        <v>2867</v>
      </c>
      <c r="I587" s="193" t="s">
        <v>2486</v>
      </c>
      <c r="J587" s="20" t="s">
        <v>3123</v>
      </c>
      <c r="K587" s="130">
        <f>VLOOKUP(C587,'[1]Carrer Batches'!$B$2:$O$1343,11,FALSE)</f>
        <v>923352758605</v>
      </c>
      <c r="L587" s="130">
        <f>VLOOKUP(C587,'[1]Carrer Batches'!$B$2:$O$1343,12,FALSE)</f>
        <v>923104478858</v>
      </c>
      <c r="M587" s="132"/>
      <c r="P587" s="128"/>
    </row>
    <row r="588" spans="1:17" x14ac:dyDescent="0.25">
      <c r="A588" s="136"/>
      <c r="B588" s="210" t="s">
        <v>3104</v>
      </c>
      <c r="C588" s="120" t="s">
        <v>1992</v>
      </c>
      <c r="D588" s="120" t="s">
        <v>1993</v>
      </c>
      <c r="E588" s="222" t="s">
        <v>30</v>
      </c>
      <c r="F588" s="120" t="s">
        <v>2404</v>
      </c>
      <c r="G588" s="193" t="s">
        <v>6</v>
      </c>
      <c r="H588" s="3" t="s">
        <v>2867</v>
      </c>
      <c r="I588" s="193" t="s">
        <v>112</v>
      </c>
      <c r="J588" s="20" t="s">
        <v>3110</v>
      </c>
      <c r="K588" s="130">
        <f>VLOOKUP(C588,'[1]Carrer Batches'!$B$2:$O$1343,11,FALSE)</f>
        <v>923130207564</v>
      </c>
      <c r="L588" s="130">
        <f>VLOOKUP(C588,'[1]Carrer Batches'!$B$2:$O$1343,12,FALSE)</f>
        <v>0</v>
      </c>
      <c r="P588" s="128"/>
    </row>
    <row r="589" spans="1:17" x14ac:dyDescent="0.25">
      <c r="A589" s="159"/>
      <c r="B589" s="210" t="s">
        <v>3104</v>
      </c>
      <c r="C589" s="120" t="s">
        <v>1996</v>
      </c>
      <c r="D589" s="120" t="s">
        <v>1177</v>
      </c>
      <c r="E589" s="222" t="s">
        <v>30</v>
      </c>
      <c r="F589" s="120" t="s">
        <v>2404</v>
      </c>
      <c r="G589" s="193" t="s">
        <v>6</v>
      </c>
      <c r="H589" s="3" t="s">
        <v>2867</v>
      </c>
      <c r="I589" s="193" t="s">
        <v>112</v>
      </c>
      <c r="J589" s="20" t="s">
        <v>3124</v>
      </c>
      <c r="K589" s="130">
        <f>VLOOKUP(C589,'[1]Carrer Batches'!$B$2:$O$1343,11,FALSE)</f>
        <v>923337868798</v>
      </c>
      <c r="L589" s="130">
        <f>VLOOKUP(C589,'[1]Carrer Batches'!$B$2:$O$1343,12,FALSE)</f>
        <v>0</v>
      </c>
      <c r="M589" s="150"/>
      <c r="P589" s="128"/>
    </row>
    <row r="590" spans="1:17" x14ac:dyDescent="0.25">
      <c r="A590" s="136"/>
      <c r="B590" s="210" t="s">
        <v>3104</v>
      </c>
      <c r="C590" s="120" t="s">
        <v>2001</v>
      </c>
      <c r="D590" s="120" t="s">
        <v>2002</v>
      </c>
      <c r="E590" s="222" t="s">
        <v>30</v>
      </c>
      <c r="F590" s="120" t="s">
        <v>2404</v>
      </c>
      <c r="G590" s="193" t="s">
        <v>6</v>
      </c>
      <c r="H590" s="3" t="s">
        <v>2867</v>
      </c>
      <c r="I590" s="193" t="s">
        <v>112</v>
      </c>
      <c r="J590" s="20" t="s">
        <v>3110</v>
      </c>
      <c r="K590" s="130">
        <f>VLOOKUP(C590,'[1]Carrer Batches'!$B$2:$O$1343,11,FALSE)</f>
        <v>923351287612</v>
      </c>
      <c r="L590" s="130">
        <f>VLOOKUP(C590,'[1]Carrer Batches'!$B$2:$O$1343,12,FALSE)</f>
        <v>0</v>
      </c>
      <c r="P590" s="128"/>
    </row>
    <row r="591" spans="1:17" x14ac:dyDescent="0.25">
      <c r="A591" s="136"/>
      <c r="B591" s="210" t="s">
        <v>3104</v>
      </c>
      <c r="C591" s="120" t="s">
        <v>697</v>
      </c>
      <c r="D591" s="120" t="s">
        <v>1507</v>
      </c>
      <c r="E591" s="193" t="s">
        <v>33</v>
      </c>
      <c r="F591" s="120" t="s">
        <v>2456</v>
      </c>
      <c r="G591" s="193" t="s">
        <v>6</v>
      </c>
      <c r="H591" s="3" t="s">
        <v>2872</v>
      </c>
      <c r="I591" s="193" t="s">
        <v>2490</v>
      </c>
      <c r="J591" s="20" t="s">
        <v>3110</v>
      </c>
      <c r="K591" s="130">
        <f>VLOOKUP(C591,'[1]Carrer Batches'!$B$2:$O$1343,11,FALSE)</f>
        <v>923490251219</v>
      </c>
      <c r="L591" s="130">
        <f>VLOOKUP(C591,'[1]Carrer Batches'!$B$2:$O$1343,12,FALSE)</f>
        <v>923007041542</v>
      </c>
      <c r="P591" s="128"/>
    </row>
    <row r="592" spans="1:17" x14ac:dyDescent="0.25">
      <c r="A592" s="136"/>
      <c r="B592" s="210" t="s">
        <v>3104</v>
      </c>
      <c r="C592" s="120" t="s">
        <v>699</v>
      </c>
      <c r="D592" s="120" t="s">
        <v>1509</v>
      </c>
      <c r="E592" s="193" t="s">
        <v>33</v>
      </c>
      <c r="F592" s="120" t="s">
        <v>2456</v>
      </c>
      <c r="G592" s="193" t="s">
        <v>6</v>
      </c>
      <c r="H592" s="3" t="s">
        <v>2872</v>
      </c>
      <c r="I592" s="193" t="s">
        <v>2490</v>
      </c>
      <c r="J592" s="20" t="s">
        <v>3125</v>
      </c>
      <c r="K592" s="130">
        <f>VLOOKUP(C592,'[1]Carrer Batches'!$B$2:$O$1343,11,FALSE)</f>
        <v>923015888321</v>
      </c>
      <c r="L592" s="130">
        <f>VLOOKUP(C592,'[1]Carrer Batches'!$B$2:$O$1343,12,FALSE)</f>
        <v>0</v>
      </c>
      <c r="P592" s="128"/>
    </row>
    <row r="593" spans="1:17" x14ac:dyDescent="0.25">
      <c r="A593" s="145"/>
      <c r="B593" s="210" t="s">
        <v>3104</v>
      </c>
      <c r="C593" s="120" t="s">
        <v>712</v>
      </c>
      <c r="D593" s="120" t="s">
        <v>1522</v>
      </c>
      <c r="E593" s="193" t="s">
        <v>33</v>
      </c>
      <c r="F593" s="120" t="s">
        <v>2456</v>
      </c>
      <c r="G593" s="193" t="s">
        <v>6</v>
      </c>
      <c r="H593" s="3" t="s">
        <v>2872</v>
      </c>
      <c r="I593" s="193" t="s">
        <v>2490</v>
      </c>
      <c r="J593" s="20" t="s">
        <v>3110</v>
      </c>
      <c r="K593" s="130">
        <f>VLOOKUP(C593,'[1]Carrer Batches'!$B$2:$O$1343,11,FALSE)</f>
        <v>923101129393</v>
      </c>
      <c r="L593" s="130">
        <f>VLOOKUP(C593,'[1]Carrer Batches'!$B$2:$O$1343,12,FALSE)</f>
        <v>923007032948</v>
      </c>
      <c r="M593" s="140"/>
      <c r="P593" s="128"/>
    </row>
    <row r="594" spans="1:17" x14ac:dyDescent="0.25">
      <c r="A594" s="136"/>
      <c r="B594" s="210" t="s">
        <v>3104</v>
      </c>
      <c r="C594" s="120" t="s">
        <v>1812</v>
      </c>
      <c r="D594" s="120" t="s">
        <v>1813</v>
      </c>
      <c r="E594" s="193" t="s">
        <v>34</v>
      </c>
      <c r="F594" s="120" t="s">
        <v>2397</v>
      </c>
      <c r="G594" s="193" t="s">
        <v>6</v>
      </c>
      <c r="H594" s="3" t="s">
        <v>2867</v>
      </c>
      <c r="I594" s="193" t="s">
        <v>2478</v>
      </c>
      <c r="J594" s="20" t="s">
        <v>3126</v>
      </c>
      <c r="K594" s="130">
        <f>VLOOKUP(C594,'[1]Carrer Batches'!$B$2:$O$1343,11,FALSE)</f>
        <v>923343517836</v>
      </c>
      <c r="L594" s="130">
        <f>VLOOKUP(C594,'[1]Carrer Batches'!$B$2:$O$1343,12,FALSE)</f>
        <v>923332163604</v>
      </c>
      <c r="M594" s="140"/>
      <c r="P594" s="128"/>
    </row>
    <row r="595" spans="1:17" x14ac:dyDescent="0.25">
      <c r="A595" s="136"/>
      <c r="B595" s="210" t="s">
        <v>3104</v>
      </c>
      <c r="C595" s="120" t="s">
        <v>694</v>
      </c>
      <c r="D595" s="120" t="s">
        <v>1504</v>
      </c>
      <c r="E595" s="193" t="s">
        <v>34</v>
      </c>
      <c r="F595" s="120" t="s">
        <v>2455</v>
      </c>
      <c r="G595" s="193" t="s">
        <v>6</v>
      </c>
      <c r="H595" s="3" t="s">
        <v>2872</v>
      </c>
      <c r="I595" s="193" t="s">
        <v>2487</v>
      </c>
      <c r="J595" s="20" t="s">
        <v>3110</v>
      </c>
      <c r="K595" s="130">
        <f>VLOOKUP(C595,'[1]Carrer Batches'!$B$2:$O$1343,11,FALSE)</f>
        <v>923404756388</v>
      </c>
      <c r="L595" s="130">
        <f>VLOOKUP(C595,'[1]Carrer Batches'!$B$2:$O$1343,12,FALSE)</f>
        <v>923172729018</v>
      </c>
      <c r="M595" s="95"/>
      <c r="P595" s="128"/>
    </row>
    <row r="596" spans="1:17" x14ac:dyDescent="0.25">
      <c r="A596" s="136"/>
      <c r="B596" s="210" t="s">
        <v>3104</v>
      </c>
      <c r="C596" s="120" t="s">
        <v>939</v>
      </c>
      <c r="D596" s="120" t="s">
        <v>1740</v>
      </c>
      <c r="E596" s="193" t="s">
        <v>132</v>
      </c>
      <c r="F596" s="120" t="s">
        <v>2472</v>
      </c>
      <c r="G596" s="193" t="s">
        <v>6</v>
      </c>
      <c r="H596" s="3" t="s">
        <v>2872</v>
      </c>
      <c r="I596" s="193" t="s">
        <v>2492</v>
      </c>
      <c r="J596" s="20" t="s">
        <v>3110</v>
      </c>
      <c r="K596" s="130" t="e">
        <f>VLOOKUP(C596,'[1]Carrer Batches'!$B$2:$O$1343,11,FALSE)</f>
        <v>#N/A</v>
      </c>
      <c r="L596" s="130" t="e">
        <f>VLOOKUP(C596,'[1]Carrer Batches'!$B$2:$O$1343,12,FALSE)</f>
        <v>#N/A</v>
      </c>
      <c r="P596" s="128"/>
      <c r="Q596" s="130"/>
    </row>
    <row r="597" spans="1:17" x14ac:dyDescent="0.25">
      <c r="A597" s="144"/>
      <c r="B597" s="210" t="s">
        <v>3104</v>
      </c>
      <c r="C597" s="120" t="s">
        <v>2582</v>
      </c>
      <c r="D597" s="223" t="s">
        <v>2583</v>
      </c>
      <c r="E597" s="193" t="s">
        <v>132</v>
      </c>
      <c r="F597" s="120" t="s">
        <v>2604</v>
      </c>
      <c r="G597" s="193" t="s">
        <v>6</v>
      </c>
      <c r="H597" s="3" t="s">
        <v>2992</v>
      </c>
      <c r="I597" s="193" t="s">
        <v>2492</v>
      </c>
      <c r="J597" s="20" t="s">
        <v>3127</v>
      </c>
      <c r="K597" s="130" t="e">
        <f>VLOOKUP(C597,'[1]Carrer Batches'!$B$2:$O$1343,11,FALSE)</f>
        <v>#N/A</v>
      </c>
      <c r="L597" s="130" t="e">
        <f>VLOOKUP(C597,'[1]Carrer Batches'!$B$2:$O$1343,12,FALSE)</f>
        <v>#N/A</v>
      </c>
      <c r="M597" s="129"/>
      <c r="P597" s="128"/>
      <c r="Q597" s="130"/>
    </row>
    <row r="598" spans="1:17" x14ac:dyDescent="0.25">
      <c r="A598" s="136"/>
      <c r="B598" s="210" t="s">
        <v>3104</v>
      </c>
      <c r="C598" s="120" t="s">
        <v>2590</v>
      </c>
      <c r="D598" s="223" t="s">
        <v>2591</v>
      </c>
      <c r="E598" s="193" t="s">
        <v>132</v>
      </c>
      <c r="F598" s="120" t="s">
        <v>2604</v>
      </c>
      <c r="G598" s="193" t="s">
        <v>6</v>
      </c>
      <c r="H598" s="3" t="s">
        <v>2992</v>
      </c>
      <c r="I598" s="193" t="s">
        <v>2492</v>
      </c>
      <c r="J598" s="20" t="s">
        <v>3128</v>
      </c>
      <c r="K598" s="130" t="e">
        <f>VLOOKUP(C598,'[1]Carrer Batches'!$B$2:$O$1343,11,FALSE)</f>
        <v>#N/A</v>
      </c>
      <c r="L598" s="130" t="e">
        <f>VLOOKUP(C598,'[1]Carrer Batches'!$B$2:$O$1343,12,FALSE)</f>
        <v>#N/A</v>
      </c>
      <c r="M598" s="161"/>
      <c r="P598" s="128"/>
      <c r="Q598" s="130"/>
    </row>
    <row r="599" spans="1:17" x14ac:dyDescent="0.25">
      <c r="A599" s="136"/>
      <c r="B599" s="210" t="s">
        <v>3104</v>
      </c>
      <c r="C599" s="120" t="s">
        <v>2602</v>
      </c>
      <c r="D599" s="223" t="s">
        <v>2603</v>
      </c>
      <c r="E599" s="193" t="s">
        <v>132</v>
      </c>
      <c r="F599" s="120" t="s">
        <v>2604</v>
      </c>
      <c r="G599" s="193" t="s">
        <v>6</v>
      </c>
      <c r="H599" s="3" t="s">
        <v>2992</v>
      </c>
      <c r="I599" s="193" t="s">
        <v>2492</v>
      </c>
      <c r="J599" s="20" t="s">
        <v>3129</v>
      </c>
      <c r="K599" s="130" t="e">
        <f>VLOOKUP(C599,'[1]Carrer Batches'!$B$2:$O$1343,11,FALSE)</f>
        <v>#N/A</v>
      </c>
      <c r="L599" s="130" t="e">
        <f>VLOOKUP(C599,'[1]Carrer Batches'!$B$2:$O$1343,12,FALSE)</f>
        <v>#N/A</v>
      </c>
      <c r="M599" s="161"/>
      <c r="P599" s="128"/>
      <c r="Q599" s="130"/>
    </row>
    <row r="600" spans="1:17" x14ac:dyDescent="0.25">
      <c r="A600" s="136"/>
      <c r="B600" s="210" t="s">
        <v>3104</v>
      </c>
      <c r="C600" s="120" t="s">
        <v>935</v>
      </c>
      <c r="D600" s="120" t="s">
        <v>1738</v>
      </c>
      <c r="E600" s="193" t="s">
        <v>24</v>
      </c>
      <c r="F600" s="120" t="s">
        <v>2470</v>
      </c>
      <c r="G600" s="3" t="s">
        <v>7</v>
      </c>
      <c r="H600" s="3" t="s">
        <v>3107</v>
      </c>
      <c r="I600" s="193" t="s">
        <v>131</v>
      </c>
      <c r="J600" s="20" t="s">
        <v>3130</v>
      </c>
      <c r="K600" s="130" t="e">
        <f>VLOOKUP(C600,'[1]Carrer Batches'!$B$2:$O$1343,11,FALSE)</f>
        <v>#N/A</v>
      </c>
      <c r="L600" s="130" t="e">
        <f>VLOOKUP(C600,'[1]Carrer Batches'!$B$2:$O$1343,12,FALSE)</f>
        <v>#N/A</v>
      </c>
      <c r="M600" s="161"/>
      <c r="P600" s="128"/>
      <c r="Q600" s="130"/>
    </row>
    <row r="601" spans="1:17" x14ac:dyDescent="0.25">
      <c r="A601" s="136"/>
      <c r="B601" s="210" t="s">
        <v>3104</v>
      </c>
      <c r="C601" s="120" t="s">
        <v>936</v>
      </c>
      <c r="D601" s="120" t="s">
        <v>1739</v>
      </c>
      <c r="E601" s="193" t="s">
        <v>24</v>
      </c>
      <c r="F601" s="120" t="s">
        <v>2470</v>
      </c>
      <c r="G601" s="3" t="s">
        <v>7</v>
      </c>
      <c r="H601" s="3" t="s">
        <v>3107</v>
      </c>
      <c r="I601" s="193" t="s">
        <v>131</v>
      </c>
      <c r="J601" s="20" t="s">
        <v>3131</v>
      </c>
      <c r="K601" s="130" t="e">
        <f>VLOOKUP(C601,'[1]Carrer Batches'!$B$2:$O$1343,11,FALSE)</f>
        <v>#N/A</v>
      </c>
      <c r="L601" s="130" t="e">
        <f>VLOOKUP(C601,'[1]Carrer Batches'!$B$2:$O$1343,12,FALSE)</f>
        <v>#N/A</v>
      </c>
      <c r="M601" s="161"/>
      <c r="P601" s="128"/>
      <c r="Q601" s="130"/>
    </row>
    <row r="602" spans="1:17" x14ac:dyDescent="0.25">
      <c r="A602" s="136"/>
      <c r="B602" s="210" t="s">
        <v>3104</v>
      </c>
      <c r="C602" s="211" t="s">
        <v>922</v>
      </c>
      <c r="D602" s="211" t="s">
        <v>1721</v>
      </c>
      <c r="E602" s="210" t="s">
        <v>31</v>
      </c>
      <c r="F602" s="211" t="s">
        <v>2469</v>
      </c>
      <c r="G602" s="210" t="s">
        <v>7</v>
      </c>
      <c r="H602" s="3" t="s">
        <v>3108</v>
      </c>
      <c r="I602" s="210" t="s">
        <v>2483</v>
      </c>
      <c r="J602" s="20" t="s">
        <v>3132</v>
      </c>
      <c r="K602" s="130" t="e">
        <f>VLOOKUP(C602,'[1]Carrer Batches'!$B$2:$O$1343,11,FALSE)</f>
        <v>#N/A</v>
      </c>
      <c r="L602" s="130" t="e">
        <f>VLOOKUP(C602,'[1]Carrer Batches'!$B$2:$O$1343,12,FALSE)</f>
        <v>#N/A</v>
      </c>
      <c r="M602" s="161"/>
      <c r="P602" s="128"/>
      <c r="Q602" s="130"/>
    </row>
    <row r="603" spans="1:17" x14ac:dyDescent="0.25">
      <c r="A603" s="136"/>
      <c r="B603" s="210" t="s">
        <v>3104</v>
      </c>
      <c r="C603" s="211" t="s">
        <v>393</v>
      </c>
      <c r="D603" s="212" t="s">
        <v>1028</v>
      </c>
      <c r="E603" s="210" t="s">
        <v>31</v>
      </c>
      <c r="F603" s="211" t="s">
        <v>2432</v>
      </c>
      <c r="G603" s="210" t="s">
        <v>7</v>
      </c>
      <c r="H603" s="3" t="s">
        <v>3107</v>
      </c>
      <c r="I603" s="210" t="s">
        <v>113</v>
      </c>
      <c r="J603" s="20" t="s">
        <v>3133</v>
      </c>
      <c r="K603" s="130">
        <f>VLOOKUP(C603,'[1]Carrer Batches'!$B$2:$O$1343,11,FALSE)</f>
        <v>923361307637</v>
      </c>
      <c r="L603" s="130" t="str">
        <f>VLOOKUP(C603,'[1]Carrer Batches'!$B$2:$O$1343,12,FALSE)</f>
        <v>-</v>
      </c>
      <c r="P603" s="128"/>
      <c r="Q603" s="130"/>
    </row>
    <row r="604" spans="1:17" x14ac:dyDescent="0.25">
      <c r="A604" s="136"/>
      <c r="B604" s="210" t="s">
        <v>3104</v>
      </c>
      <c r="C604" s="120" t="s">
        <v>2249</v>
      </c>
      <c r="D604" s="120" t="s">
        <v>2250</v>
      </c>
      <c r="E604" s="193" t="s">
        <v>31</v>
      </c>
      <c r="F604" s="120" t="s">
        <v>2412</v>
      </c>
      <c r="G604" s="193" t="s">
        <v>7</v>
      </c>
      <c r="H604" s="3" t="s">
        <v>2867</v>
      </c>
      <c r="I604" s="193" t="s">
        <v>2960</v>
      </c>
      <c r="J604" s="20" t="s">
        <v>3110</v>
      </c>
      <c r="K604" s="130">
        <f>VLOOKUP(C604,'[1]Carrer Batches'!$B$2:$O$1343,11,FALSE)</f>
        <v>923313070543</v>
      </c>
      <c r="L604" s="130">
        <f>VLOOKUP(C604,'[1]Carrer Batches'!$B$2:$O$1343,12,FALSE)</f>
        <v>923473598650</v>
      </c>
      <c r="P604" s="128"/>
      <c r="Q604" s="130"/>
    </row>
    <row r="605" spans="1:17" x14ac:dyDescent="0.25">
      <c r="A605" s="136"/>
      <c r="B605" s="210" t="s">
        <v>3104</v>
      </c>
      <c r="C605" s="120" t="s">
        <v>338</v>
      </c>
      <c r="D605" s="120" t="s">
        <v>1152</v>
      </c>
      <c r="E605" s="193" t="s">
        <v>31</v>
      </c>
      <c r="F605" s="120" t="s">
        <v>2428</v>
      </c>
      <c r="G605" s="3" t="s">
        <v>7</v>
      </c>
      <c r="H605" s="3" t="s">
        <v>9</v>
      </c>
      <c r="I605" s="193" t="s">
        <v>2486</v>
      </c>
      <c r="J605" s="20" t="s">
        <v>3110</v>
      </c>
      <c r="K605" s="130">
        <f>VLOOKUP(C605,'[1]Carrer Batches'!$B$2:$O$1343,11,FALSE)</f>
        <v>923357115552</v>
      </c>
      <c r="L605" s="130">
        <f>VLOOKUP(C605,'[1]Carrer Batches'!$B$2:$O$1343,12,FALSE)</f>
        <v>0</v>
      </c>
      <c r="P605" s="128"/>
      <c r="Q605" s="130"/>
    </row>
    <row r="606" spans="1:17" x14ac:dyDescent="0.25">
      <c r="A606" s="136"/>
      <c r="B606" s="210" t="s">
        <v>3104</v>
      </c>
      <c r="C606" s="120" t="s">
        <v>342</v>
      </c>
      <c r="D606" s="120" t="s">
        <v>1156</v>
      </c>
      <c r="E606" s="193" t="s">
        <v>31</v>
      </c>
      <c r="F606" s="120" t="s">
        <v>2428</v>
      </c>
      <c r="G606" s="3" t="s">
        <v>7</v>
      </c>
      <c r="H606" s="3" t="s">
        <v>9</v>
      </c>
      <c r="I606" s="193" t="s">
        <v>2486</v>
      </c>
      <c r="J606" s="20" t="s">
        <v>3134</v>
      </c>
      <c r="K606" s="130">
        <f>VLOOKUP(C606,'[1]Carrer Batches'!$B$2:$O$1343,11,FALSE)</f>
        <v>923131390055</v>
      </c>
      <c r="L606" s="130">
        <f>VLOOKUP(C606,'[1]Carrer Batches'!$B$2:$O$1343,12,FALSE)</f>
        <v>923219242853</v>
      </c>
      <c r="P606" s="128"/>
      <c r="Q606" s="130"/>
    </row>
    <row r="607" spans="1:17" x14ac:dyDescent="0.25">
      <c r="A607" s="136"/>
      <c r="B607" s="210" t="s">
        <v>3104</v>
      </c>
      <c r="C607" s="120" t="s">
        <v>2208</v>
      </c>
      <c r="D607" s="120" t="s">
        <v>2209</v>
      </c>
      <c r="E607" s="193" t="s">
        <v>31</v>
      </c>
      <c r="F607" s="120" t="s">
        <v>2411</v>
      </c>
      <c r="G607" s="193" t="s">
        <v>7</v>
      </c>
      <c r="H607" s="3" t="s">
        <v>2867</v>
      </c>
      <c r="I607" s="193" t="s">
        <v>3109</v>
      </c>
      <c r="J607" s="20" t="s">
        <v>3110</v>
      </c>
      <c r="K607" s="130">
        <f>VLOOKUP(C607,'[1]Carrer Batches'!$B$2:$O$1343,11,FALSE)</f>
        <v>923342703600</v>
      </c>
      <c r="L607" s="130">
        <f>VLOOKUP(C607,'[1]Carrer Batches'!$B$2:$O$1343,12,FALSE)</f>
        <v>923002703600</v>
      </c>
      <c r="P607" s="128"/>
      <c r="Q607" s="130"/>
    </row>
    <row r="608" spans="1:17" x14ac:dyDescent="0.25">
      <c r="A608" s="136"/>
      <c r="B608" s="210" t="s">
        <v>3104</v>
      </c>
      <c r="C608" s="120" t="s">
        <v>2210</v>
      </c>
      <c r="D608" s="120" t="s">
        <v>2211</v>
      </c>
      <c r="E608" s="193" t="s">
        <v>31</v>
      </c>
      <c r="F608" s="120" t="s">
        <v>2411</v>
      </c>
      <c r="G608" s="193" t="s">
        <v>7</v>
      </c>
      <c r="H608" s="3" t="s">
        <v>2867</v>
      </c>
      <c r="I608" s="193" t="s">
        <v>3109</v>
      </c>
      <c r="J608" s="20" t="s">
        <v>3135</v>
      </c>
      <c r="K608" s="130">
        <f>VLOOKUP(C608,'[1]Carrer Batches'!$B$2:$O$1343,11,FALSE)</f>
        <v>923322511555</v>
      </c>
      <c r="L608" s="130" t="str">
        <f>VLOOKUP(C608,'[1]Carrer Batches'!$B$2:$O$1343,12,FALSE)</f>
        <v>-</v>
      </c>
      <c r="P608" s="128"/>
      <c r="Q608" s="130"/>
    </row>
    <row r="609" spans="1:17" x14ac:dyDescent="0.25">
      <c r="A609" s="136"/>
      <c r="B609" s="210" t="s">
        <v>3104</v>
      </c>
      <c r="C609" s="120" t="s">
        <v>2214</v>
      </c>
      <c r="D609" s="120" t="s">
        <v>2215</v>
      </c>
      <c r="E609" s="193" t="s">
        <v>31</v>
      </c>
      <c r="F609" s="120" t="s">
        <v>2411</v>
      </c>
      <c r="G609" s="193" t="s">
        <v>7</v>
      </c>
      <c r="H609" s="3" t="s">
        <v>2867</v>
      </c>
      <c r="I609" s="193" t="s">
        <v>3109</v>
      </c>
      <c r="J609" s="20" t="s">
        <v>3110</v>
      </c>
      <c r="K609" s="130">
        <f>VLOOKUP(C609,'[1]Carrer Batches'!$B$2:$O$1343,11,FALSE)</f>
        <v>923106119000</v>
      </c>
      <c r="L609" s="130">
        <f>VLOOKUP(C609,'[1]Carrer Batches'!$B$2:$O$1343,12,FALSE)</f>
        <v>923162310097</v>
      </c>
      <c r="P609" s="128"/>
      <c r="Q609" s="130"/>
    </row>
    <row r="610" spans="1:17" x14ac:dyDescent="0.25">
      <c r="A610" s="136"/>
      <c r="B610" s="210" t="s">
        <v>3104</v>
      </c>
      <c r="C610" s="120" t="s">
        <v>312</v>
      </c>
      <c r="D610" s="120" t="s">
        <v>1125</v>
      </c>
      <c r="E610" s="193" t="s">
        <v>30</v>
      </c>
      <c r="F610" s="120" t="s">
        <v>2425</v>
      </c>
      <c r="G610" s="193" t="s">
        <v>7</v>
      </c>
      <c r="H610" s="3"/>
      <c r="I610" s="193" t="s">
        <v>2480</v>
      </c>
      <c r="J610" s="20" t="s">
        <v>3118</v>
      </c>
      <c r="K610" s="130">
        <f>VLOOKUP(C610,'[1]Carrer Batches'!$B$2:$O$1343,11,FALSE)</f>
        <v>923312865583</v>
      </c>
      <c r="L610" s="130">
        <f>VLOOKUP(C610,'[1]Carrer Batches'!$B$2:$O$1343,12,FALSE)</f>
        <v>0</v>
      </c>
      <c r="P610" s="128"/>
      <c r="Q610" s="130"/>
    </row>
    <row r="611" spans="1:17" x14ac:dyDescent="0.25">
      <c r="A611" s="136"/>
      <c r="B611" s="210" t="s">
        <v>3104</v>
      </c>
      <c r="C611" s="120" t="s">
        <v>2095</v>
      </c>
      <c r="D611" s="120" t="s">
        <v>2096</v>
      </c>
      <c r="E611" s="193" t="s">
        <v>30</v>
      </c>
      <c r="F611" s="120" t="s">
        <v>2407</v>
      </c>
      <c r="G611" s="193" t="s">
        <v>7</v>
      </c>
      <c r="H611" s="3" t="s">
        <v>2867</v>
      </c>
      <c r="I611" s="193" t="s">
        <v>2480</v>
      </c>
      <c r="J611" s="20" t="s">
        <v>3110</v>
      </c>
      <c r="K611" s="130">
        <f>VLOOKUP(C611,'[1]Carrer Batches'!$B$2:$O$1343,11,FALSE)</f>
        <v>923010927425</v>
      </c>
      <c r="L611" s="130">
        <f>VLOOKUP(C611,'[1]Carrer Batches'!$B$2:$O$1343,12,FALSE)</f>
        <v>0</v>
      </c>
      <c r="P611" s="128"/>
      <c r="Q611" s="130"/>
    </row>
    <row r="612" spans="1:17" x14ac:dyDescent="0.25">
      <c r="A612" s="136"/>
      <c r="B612" s="210" t="s">
        <v>3104</v>
      </c>
      <c r="C612" s="120" t="s">
        <v>2113</v>
      </c>
      <c r="D612" s="120" t="s">
        <v>2114</v>
      </c>
      <c r="E612" s="193" t="s">
        <v>30</v>
      </c>
      <c r="F612" s="120" t="s">
        <v>2407</v>
      </c>
      <c r="G612" s="193" t="s">
        <v>7</v>
      </c>
      <c r="H612" s="3" t="s">
        <v>2867</v>
      </c>
      <c r="I612" s="193" t="s">
        <v>2480</v>
      </c>
      <c r="J612" s="20" t="s">
        <v>3110</v>
      </c>
      <c r="K612" s="130">
        <f>VLOOKUP(C612,'[1]Carrer Batches'!$B$2:$O$1343,11,FALSE)</f>
        <v>923112469499</v>
      </c>
      <c r="L612" s="130">
        <f>VLOOKUP(C612,'[1]Carrer Batches'!$B$2:$O$1343,12,FALSE)</f>
        <v>0</v>
      </c>
      <c r="P612" s="128"/>
      <c r="Q612" s="130"/>
    </row>
    <row r="613" spans="1:17" x14ac:dyDescent="0.25">
      <c r="A613" s="136"/>
      <c r="B613" s="210" t="s">
        <v>3104</v>
      </c>
      <c r="C613" s="120" t="s">
        <v>2115</v>
      </c>
      <c r="D613" s="120" t="s">
        <v>2116</v>
      </c>
      <c r="E613" s="193" t="s">
        <v>30</v>
      </c>
      <c r="F613" s="120" t="s">
        <v>2407</v>
      </c>
      <c r="G613" s="193" t="s">
        <v>7</v>
      </c>
      <c r="H613" s="3" t="s">
        <v>2867</v>
      </c>
      <c r="I613" s="193" t="s">
        <v>2480</v>
      </c>
      <c r="J613" s="20" t="s">
        <v>3110</v>
      </c>
      <c r="K613" s="130">
        <f>VLOOKUP(C613,'[1]Carrer Batches'!$B$2:$O$1343,11,FALSE)</f>
        <v>923102079114</v>
      </c>
      <c r="L613" s="130">
        <f>VLOOKUP(C613,'[1]Carrer Batches'!$B$2:$O$1343,12,FALSE)</f>
        <v>0</v>
      </c>
      <c r="P613" s="160"/>
      <c r="Q613" s="130"/>
    </row>
    <row r="614" spans="1:17" x14ac:dyDescent="0.25">
      <c r="A614" s="136"/>
      <c r="B614" s="210" t="s">
        <v>3104</v>
      </c>
      <c r="C614" s="120" t="s">
        <v>2117</v>
      </c>
      <c r="D614" s="120" t="s">
        <v>2118</v>
      </c>
      <c r="E614" s="193" t="s">
        <v>30</v>
      </c>
      <c r="F614" s="120" t="s">
        <v>2407</v>
      </c>
      <c r="G614" s="193" t="s">
        <v>7</v>
      </c>
      <c r="H614" s="3" t="s">
        <v>2867</v>
      </c>
      <c r="I614" s="193" t="s">
        <v>2480</v>
      </c>
      <c r="J614" s="20" t="s">
        <v>3110</v>
      </c>
      <c r="K614" s="130">
        <f>VLOOKUP(C614,'[1]Carrer Batches'!$B$2:$O$1343,11,FALSE)</f>
        <v>923171260451</v>
      </c>
      <c r="L614" s="130">
        <f>VLOOKUP(C614,'[1]Carrer Batches'!$B$2:$O$1343,12,FALSE)</f>
        <v>0</v>
      </c>
      <c r="P614" s="160"/>
      <c r="Q614" s="130"/>
    </row>
    <row r="615" spans="1:17" x14ac:dyDescent="0.25">
      <c r="A615" s="136"/>
      <c r="B615" s="210" t="s">
        <v>3104</v>
      </c>
      <c r="C615" s="120" t="s">
        <v>248</v>
      </c>
      <c r="D615" s="120" t="s">
        <v>1061</v>
      </c>
      <c r="E615" s="239"/>
      <c r="F615" s="120" t="s">
        <v>2421</v>
      </c>
      <c r="G615" s="193" t="s">
        <v>7</v>
      </c>
      <c r="H615" s="3" t="s">
        <v>9</v>
      </c>
      <c r="I615" s="193" t="s">
        <v>112</v>
      </c>
      <c r="J615" s="20" t="s">
        <v>3110</v>
      </c>
      <c r="K615" s="130">
        <f>VLOOKUP(C615,'[1]Carrer Batches'!$B$2:$O$1343,11,FALSE)</f>
        <v>923493127084</v>
      </c>
      <c r="L615" s="130">
        <f>VLOOKUP(C615,'[1]Carrer Batches'!$B$2:$O$1343,12,FALSE)</f>
        <v>923415270171</v>
      </c>
      <c r="P615" s="24"/>
      <c r="Q615" s="130"/>
    </row>
    <row r="616" spans="1:17" x14ac:dyDescent="0.25">
      <c r="A616" s="136"/>
      <c r="B616" s="210" t="s">
        <v>3104</v>
      </c>
      <c r="C616" s="120" t="s">
        <v>1954</v>
      </c>
      <c r="D616" s="120" t="s">
        <v>1955</v>
      </c>
      <c r="E616" s="193" t="s">
        <v>32</v>
      </c>
      <c r="F616" s="120" t="s">
        <v>176</v>
      </c>
      <c r="G616" s="193" t="s">
        <v>7</v>
      </c>
      <c r="H616" s="3" t="s">
        <v>2867</v>
      </c>
      <c r="I616" s="193" t="s">
        <v>2486</v>
      </c>
      <c r="J616" s="20" t="s">
        <v>3136</v>
      </c>
      <c r="K616" s="130">
        <f>VLOOKUP(C616,'[1]Carrer Batches'!$B$2:$O$1343,11,FALSE)</f>
        <v>923311352304</v>
      </c>
      <c r="L616" s="130">
        <f>VLOOKUP(C616,'[1]Carrer Batches'!$B$2:$O$1343,12,FALSE)</f>
        <v>923182714459</v>
      </c>
      <c r="P616" s="128"/>
      <c r="Q616" s="130"/>
    </row>
    <row r="617" spans="1:17" x14ac:dyDescent="0.25">
      <c r="A617" s="136"/>
      <c r="B617" s="210" t="s">
        <v>3104</v>
      </c>
      <c r="C617" s="120" t="s">
        <v>1960</v>
      </c>
      <c r="D617" s="120" t="s">
        <v>1961</v>
      </c>
      <c r="E617" s="193" t="s">
        <v>32</v>
      </c>
      <c r="F617" s="120" t="s">
        <v>176</v>
      </c>
      <c r="G617" s="193" t="s">
        <v>7</v>
      </c>
      <c r="H617" s="3" t="s">
        <v>2867</v>
      </c>
      <c r="I617" s="193" t="s">
        <v>2486</v>
      </c>
      <c r="J617" s="20" t="s">
        <v>3127</v>
      </c>
      <c r="K617" s="130">
        <f>VLOOKUP(C617,'[1]Carrer Batches'!$B$2:$O$1343,11,FALSE)</f>
        <v>923365172661</v>
      </c>
      <c r="L617" s="130" t="str">
        <f>VLOOKUP(C617,'[1]Carrer Batches'!$B$2:$O$1343,12,FALSE)</f>
        <v>-</v>
      </c>
      <c r="P617" s="128"/>
      <c r="Q617" s="130"/>
    </row>
    <row r="618" spans="1:17" x14ac:dyDescent="0.25">
      <c r="A618" s="136"/>
      <c r="B618" s="210" t="s">
        <v>3104</v>
      </c>
      <c r="C618" s="120" t="s">
        <v>1964</v>
      </c>
      <c r="D618" s="120" t="s">
        <v>1965</v>
      </c>
      <c r="E618" s="193" t="s">
        <v>32</v>
      </c>
      <c r="F618" s="120" t="s">
        <v>176</v>
      </c>
      <c r="G618" s="193" t="s">
        <v>7</v>
      </c>
      <c r="H618" s="3" t="s">
        <v>2867</v>
      </c>
      <c r="I618" s="193" t="s">
        <v>2486</v>
      </c>
      <c r="J618" s="20" t="s">
        <v>3137</v>
      </c>
      <c r="K618" s="130">
        <f>VLOOKUP(C618,'[1]Carrer Batches'!$B$2:$O$1343,11,FALSE)</f>
        <v>923476800090</v>
      </c>
      <c r="L618" s="130">
        <f>VLOOKUP(C618,'[1]Carrer Batches'!$B$2:$O$1343,12,FALSE)</f>
        <v>923458217542</v>
      </c>
      <c r="P618" s="128"/>
      <c r="Q618" s="130"/>
    </row>
    <row r="619" spans="1:17" x14ac:dyDescent="0.25">
      <c r="A619" s="171"/>
      <c r="B619" s="210" t="s">
        <v>3104</v>
      </c>
      <c r="C619" s="120" t="s">
        <v>1841</v>
      </c>
      <c r="D619" s="120" t="s">
        <v>1842</v>
      </c>
      <c r="E619" s="193" t="s">
        <v>33</v>
      </c>
      <c r="F619" s="120" t="s">
        <v>2398</v>
      </c>
      <c r="G619" s="193" t="s">
        <v>7</v>
      </c>
      <c r="H619" s="3" t="s">
        <v>2867</v>
      </c>
      <c r="I619" s="193" t="s">
        <v>118</v>
      </c>
      <c r="J619" s="20" t="s">
        <v>3110</v>
      </c>
      <c r="K619" s="130">
        <f>VLOOKUP(C619,'[1]Carrer Batches'!$B$2:$O$1343,11,FALSE)</f>
        <v>923490225440</v>
      </c>
      <c r="L619" s="130">
        <f>VLOOKUP(C619,'[1]Carrer Batches'!$B$2:$O$1343,12,FALSE)</f>
        <v>0</v>
      </c>
      <c r="P619" s="128"/>
      <c r="Q619" s="130"/>
    </row>
    <row r="620" spans="1:17" x14ac:dyDescent="0.25">
      <c r="A620" s="171"/>
      <c r="B620" s="210" t="s">
        <v>3104</v>
      </c>
      <c r="C620" s="120" t="s">
        <v>1912</v>
      </c>
      <c r="D620" s="120" t="s">
        <v>1913</v>
      </c>
      <c r="E620" s="193" t="s">
        <v>33</v>
      </c>
      <c r="F620" s="120" t="s">
        <v>2402</v>
      </c>
      <c r="G620" s="193" t="s">
        <v>7</v>
      </c>
      <c r="H620" s="3" t="s">
        <v>2867</v>
      </c>
      <c r="I620" s="193" t="s">
        <v>2478</v>
      </c>
      <c r="J620" s="20" t="s">
        <v>3110</v>
      </c>
      <c r="K620" s="130">
        <f>VLOOKUP(C620,'[1]Carrer Batches'!$B$2:$O$1343,11,FALSE)</f>
        <v>923131082151</v>
      </c>
      <c r="L620" s="130">
        <f>VLOOKUP(C620,'[1]Carrer Batches'!$B$2:$O$1343,12,FALSE)</f>
        <v>923131082151</v>
      </c>
      <c r="P620" s="128"/>
      <c r="Q620" s="130"/>
    </row>
    <row r="621" spans="1:17" x14ac:dyDescent="0.25">
      <c r="A621" s="171"/>
      <c r="B621" s="210" t="s">
        <v>3104</v>
      </c>
      <c r="C621" s="120" t="s">
        <v>1920</v>
      </c>
      <c r="D621" s="120" t="s">
        <v>1921</v>
      </c>
      <c r="E621" s="193" t="s">
        <v>33</v>
      </c>
      <c r="F621" s="120" t="s">
        <v>2402</v>
      </c>
      <c r="G621" s="193" t="s">
        <v>7</v>
      </c>
      <c r="H621" s="3" t="s">
        <v>2867</v>
      </c>
      <c r="I621" s="193" t="s">
        <v>2478</v>
      </c>
      <c r="J621" s="20" t="s">
        <v>3138</v>
      </c>
      <c r="K621" s="130">
        <f>VLOOKUP(C621,'[1]Carrer Batches'!$B$2:$O$1343,11,FALSE)</f>
        <v>923018283204</v>
      </c>
      <c r="L621" s="130">
        <f>VLOOKUP(C621,'[1]Carrer Batches'!$B$2:$O$1343,12,FALSE)</f>
        <v>923228283204</v>
      </c>
      <c r="P621" s="128"/>
      <c r="Q621" s="130"/>
    </row>
    <row r="622" spans="1:17" x14ac:dyDescent="0.25">
      <c r="A622" s="171"/>
      <c r="B622" s="210" t="s">
        <v>3104</v>
      </c>
      <c r="C622" s="120" t="s">
        <v>205</v>
      </c>
      <c r="D622" s="120" t="s">
        <v>1017</v>
      </c>
      <c r="E622" s="193" t="s">
        <v>33</v>
      </c>
      <c r="F622" s="120" t="s">
        <v>2418</v>
      </c>
      <c r="G622" s="193" t="s">
        <v>7</v>
      </c>
      <c r="H622" s="3"/>
      <c r="I622" s="193" t="s">
        <v>2478</v>
      </c>
      <c r="J622" s="20" t="s">
        <v>3110</v>
      </c>
      <c r="K622" s="130">
        <f>VLOOKUP(C622,'[1]Carrer Batches'!$B$2:$O$1343,11,FALSE)</f>
        <v>923033981003</v>
      </c>
      <c r="L622" s="130">
        <f>VLOOKUP(C622,'[1]Carrer Batches'!$B$2:$O$1343,12,FALSE)</f>
        <v>923003370100</v>
      </c>
      <c r="P622" s="128"/>
      <c r="Q622" s="130"/>
    </row>
    <row r="623" spans="1:17" x14ac:dyDescent="0.25">
      <c r="A623" s="171"/>
      <c r="B623" s="210" t="s">
        <v>3104</v>
      </c>
      <c r="C623" s="211" t="s">
        <v>2783</v>
      </c>
      <c r="D623" s="211" t="s">
        <v>2708</v>
      </c>
      <c r="E623" s="210" t="s">
        <v>31</v>
      </c>
      <c r="F623" s="211" t="s">
        <v>2705</v>
      </c>
      <c r="G623" s="210" t="s">
        <v>6</v>
      </c>
      <c r="H623" s="193" t="s">
        <v>2872</v>
      </c>
      <c r="I623" s="210" t="s">
        <v>2491</v>
      </c>
      <c r="J623" s="20" t="s">
        <v>3110</v>
      </c>
      <c r="K623" s="130" t="e">
        <f>VLOOKUP(C623,'[1]Carrer Batches'!$B$2:$O$1343,11,FALSE)</f>
        <v>#N/A</v>
      </c>
      <c r="L623" s="130" t="e">
        <f>VLOOKUP(C623,'[1]Carrer Batches'!$B$2:$O$1343,12,FALSE)</f>
        <v>#N/A</v>
      </c>
      <c r="P623" s="128"/>
      <c r="Q623" s="130"/>
    </row>
    <row r="624" spans="1:17" x14ac:dyDescent="0.25">
      <c r="A624" s="171"/>
      <c r="B624" s="210" t="s">
        <v>3104</v>
      </c>
      <c r="C624" s="211" t="s">
        <v>885</v>
      </c>
      <c r="D624" s="211" t="s">
        <v>1685</v>
      </c>
      <c r="E624" s="210" t="s">
        <v>31</v>
      </c>
      <c r="F624" s="211" t="s">
        <v>2624</v>
      </c>
      <c r="G624" s="210" t="s">
        <v>6</v>
      </c>
      <c r="H624" s="3" t="s">
        <v>2992</v>
      </c>
      <c r="I624" s="210" t="s">
        <v>2489</v>
      </c>
      <c r="J624" s="20" t="s">
        <v>3127</v>
      </c>
      <c r="K624" s="130" t="e">
        <f>VLOOKUP(C624,'[1]Carrer Batches'!$B$2:$O$1343,11,FALSE)</f>
        <v>#N/A</v>
      </c>
      <c r="L624" s="130" t="e">
        <f>VLOOKUP(C624,'[1]Carrer Batches'!$B$2:$O$1343,12,FALSE)</f>
        <v>#N/A</v>
      </c>
      <c r="P624" s="128"/>
      <c r="Q624" s="130"/>
    </row>
    <row r="625" spans="1:17" x14ac:dyDescent="0.25">
      <c r="A625" s="171"/>
      <c r="B625" s="210" t="s">
        <v>3104</v>
      </c>
      <c r="C625" s="211" t="s">
        <v>2654</v>
      </c>
      <c r="D625" s="211" t="s">
        <v>2655</v>
      </c>
      <c r="E625" s="210" t="s">
        <v>31</v>
      </c>
      <c r="F625" s="211" t="s">
        <v>2673</v>
      </c>
      <c r="G625" s="210" t="s">
        <v>6</v>
      </c>
      <c r="H625" s="3" t="s">
        <v>2993</v>
      </c>
      <c r="I625" s="210" t="s">
        <v>112</v>
      </c>
      <c r="J625" s="20" t="s">
        <v>3110</v>
      </c>
      <c r="K625" s="130" t="e">
        <f>VLOOKUP(C625,'[1]Carrer Batches'!$B$2:$O$1343,11,FALSE)</f>
        <v>#N/A</v>
      </c>
      <c r="L625" s="130" t="e">
        <f>VLOOKUP(C625,'[1]Carrer Batches'!$B$2:$O$1343,12,FALSE)</f>
        <v>#N/A</v>
      </c>
      <c r="P625" s="128"/>
      <c r="Q625" s="130"/>
    </row>
    <row r="626" spans="1:17" x14ac:dyDescent="0.25">
      <c r="A626" s="171"/>
      <c r="B626" s="210" t="s">
        <v>3104</v>
      </c>
      <c r="C626" s="211" t="s">
        <v>646</v>
      </c>
      <c r="D626" s="211" t="s">
        <v>1458</v>
      </c>
      <c r="E626" s="210" t="s">
        <v>31</v>
      </c>
      <c r="F626" s="211" t="s">
        <v>2673</v>
      </c>
      <c r="G626" s="210" t="s">
        <v>6</v>
      </c>
      <c r="H626" s="3" t="s">
        <v>2993</v>
      </c>
      <c r="I626" s="210" t="s">
        <v>112</v>
      </c>
      <c r="J626" s="20" t="s">
        <v>3139</v>
      </c>
      <c r="K626" s="130">
        <f>VLOOKUP(C626,'[1]Carrer Batches'!$B$2:$O$1343,11,FALSE)</f>
        <v>923189006948</v>
      </c>
      <c r="L626" s="130" t="str">
        <f>VLOOKUP(C626,'[1]Carrer Batches'!$B$2:$O$1343,12,FALSE)</f>
        <v>-</v>
      </c>
      <c r="P626" s="128"/>
      <c r="Q626" s="130"/>
    </row>
    <row r="627" spans="1:17" x14ac:dyDescent="0.25">
      <c r="A627" s="171"/>
      <c r="B627" s="210" t="s">
        <v>3104</v>
      </c>
      <c r="C627" s="211" t="s">
        <v>2510</v>
      </c>
      <c r="D627" s="211" t="s">
        <v>2511</v>
      </c>
      <c r="E627" s="210" t="s">
        <v>31</v>
      </c>
      <c r="F627" s="211" t="s">
        <v>2516</v>
      </c>
      <c r="G627" s="210" t="s">
        <v>6</v>
      </c>
      <c r="H627" s="3" t="s">
        <v>2868</v>
      </c>
      <c r="I627" s="210" t="s">
        <v>3044</v>
      </c>
      <c r="J627" s="20" t="s">
        <v>3140</v>
      </c>
      <c r="K627" s="130" t="e">
        <f>VLOOKUP(C627,'[1]Carrer Batches'!$B$2:$O$1343,11,FALSE)</f>
        <v>#N/A</v>
      </c>
      <c r="L627" s="130" t="e">
        <f>VLOOKUP(C627,'[1]Carrer Batches'!$B$2:$O$1343,12,FALSE)</f>
        <v>#N/A</v>
      </c>
      <c r="P627" s="128"/>
      <c r="Q627" s="130"/>
    </row>
    <row r="628" spans="1:17" x14ac:dyDescent="0.25">
      <c r="A628" s="171"/>
      <c r="B628" s="210" t="s">
        <v>3104</v>
      </c>
      <c r="C628" s="211" t="s">
        <v>894</v>
      </c>
      <c r="D628" s="211" t="s">
        <v>1698</v>
      </c>
      <c r="E628" s="210" t="s">
        <v>31</v>
      </c>
      <c r="F628" s="211" t="s">
        <v>2516</v>
      </c>
      <c r="G628" s="210" t="s">
        <v>6</v>
      </c>
      <c r="H628" s="3" t="s">
        <v>2868</v>
      </c>
      <c r="I628" s="210" t="s">
        <v>3044</v>
      </c>
      <c r="J628" s="20" t="s">
        <v>3110</v>
      </c>
      <c r="K628" s="130" t="e">
        <f>VLOOKUP(C628,'[1]Carrer Batches'!$B$2:$O$1343,11,FALSE)</f>
        <v>#N/A</v>
      </c>
      <c r="L628" s="130" t="e">
        <f>VLOOKUP(C628,'[1]Carrer Batches'!$B$2:$O$1343,12,FALSE)</f>
        <v>#N/A</v>
      </c>
      <c r="P628" s="128"/>
      <c r="Q628" s="130"/>
    </row>
    <row r="629" spans="1:17" x14ac:dyDescent="0.25">
      <c r="A629" s="171"/>
      <c r="B629" s="210" t="s">
        <v>3104</v>
      </c>
      <c r="C629" s="211" t="s">
        <v>2709</v>
      </c>
      <c r="D629" s="211" t="s">
        <v>1664</v>
      </c>
      <c r="E629" s="210" t="s">
        <v>31</v>
      </c>
      <c r="F629" s="211" t="s">
        <v>2705</v>
      </c>
      <c r="G629" s="210" t="s">
        <v>6</v>
      </c>
      <c r="H629" s="193" t="s">
        <v>2872</v>
      </c>
      <c r="I629" s="210" t="s">
        <v>2491</v>
      </c>
      <c r="J629" s="20" t="s">
        <v>3110</v>
      </c>
      <c r="K629" s="130" t="e">
        <f>VLOOKUP(C629,'[1]Carrer Batches'!$B$2:$O$1343,11,FALSE)</f>
        <v>#N/A</v>
      </c>
      <c r="L629" s="130" t="e">
        <f>VLOOKUP(C629,'[1]Carrer Batches'!$B$2:$O$1343,12,FALSE)</f>
        <v>#N/A</v>
      </c>
      <c r="P629" s="128"/>
      <c r="Q629" s="130"/>
    </row>
    <row r="630" spans="1:17" x14ac:dyDescent="0.25">
      <c r="A630" s="171"/>
      <c r="B630" s="210" t="s">
        <v>3104</v>
      </c>
      <c r="C630" s="211" t="s">
        <v>850</v>
      </c>
      <c r="D630" s="211" t="s">
        <v>1651</v>
      </c>
      <c r="E630" s="210" t="s">
        <v>31</v>
      </c>
      <c r="F630" s="211" t="s">
        <v>2466</v>
      </c>
      <c r="G630" s="210" t="s">
        <v>6</v>
      </c>
      <c r="H630" s="3" t="s">
        <v>2872</v>
      </c>
      <c r="I630" s="210" t="s">
        <v>2484</v>
      </c>
      <c r="J630" s="20" t="s">
        <v>3141</v>
      </c>
      <c r="K630" s="130">
        <f>VLOOKUP(C630,'[1]Carrer Batches'!$B$2:$O$1343,11,FALSE)</f>
        <v>923348223072</v>
      </c>
      <c r="L630" s="130" t="str">
        <f>VLOOKUP(C630,'[1]Carrer Batches'!$B$2:$O$1343,12,FALSE)</f>
        <v>-</v>
      </c>
      <c r="P630" s="128"/>
      <c r="Q630" s="130"/>
    </row>
    <row r="631" spans="1:17" x14ac:dyDescent="0.25">
      <c r="A631" s="171"/>
      <c r="B631" s="210" t="s">
        <v>3104</v>
      </c>
      <c r="C631" s="211" t="s">
        <v>834</v>
      </c>
      <c r="D631" s="211" t="s">
        <v>1635</v>
      </c>
      <c r="E631" s="210" t="s">
        <v>31</v>
      </c>
      <c r="F631" s="211" t="s">
        <v>2465</v>
      </c>
      <c r="G631" s="210" t="s">
        <v>6</v>
      </c>
      <c r="H631" s="3" t="s">
        <v>2872</v>
      </c>
      <c r="I631" s="210" t="s">
        <v>2482</v>
      </c>
      <c r="J631" s="20" t="s">
        <v>3142</v>
      </c>
      <c r="K631" s="130">
        <f>VLOOKUP(C631,'[1]Carrer Batches'!$B$2:$O$1343,11,FALSE)</f>
        <v>923203037075</v>
      </c>
      <c r="L631" s="130">
        <f>VLOOKUP(C631,'[1]Carrer Batches'!$B$2:$O$1343,12,FALSE)</f>
        <v>923172415684</v>
      </c>
      <c r="P631" s="128"/>
      <c r="Q631" s="130"/>
    </row>
    <row r="632" spans="1:17" x14ac:dyDescent="0.25">
      <c r="A632" s="171"/>
      <c r="B632" s="210" t="s">
        <v>3104</v>
      </c>
      <c r="C632" s="211" t="s">
        <v>356</v>
      </c>
      <c r="D632" s="211" t="s">
        <v>1170</v>
      </c>
      <c r="E632" s="210" t="s">
        <v>31</v>
      </c>
      <c r="F632" s="211" t="s">
        <v>2430</v>
      </c>
      <c r="G632" s="210" t="s">
        <v>6</v>
      </c>
      <c r="H632" s="3" t="s">
        <v>2868</v>
      </c>
      <c r="I632" s="210" t="s">
        <v>2486</v>
      </c>
      <c r="J632" s="20" t="s">
        <v>3110</v>
      </c>
      <c r="K632" s="130">
        <f>VLOOKUP(C632,'[1]Carrer Batches'!$B$2:$O$1343,11,FALSE)</f>
        <v>923178927576</v>
      </c>
      <c r="L632" s="130">
        <f>VLOOKUP(C632,'[1]Carrer Batches'!$B$2:$O$1343,12,FALSE)</f>
        <v>923312414471</v>
      </c>
      <c r="P632" s="128"/>
      <c r="Q632" s="130"/>
    </row>
    <row r="633" spans="1:17" x14ac:dyDescent="0.25">
      <c r="A633" s="171"/>
      <c r="B633" s="210" t="s">
        <v>3104</v>
      </c>
      <c r="C633" s="211" t="s">
        <v>363</v>
      </c>
      <c r="D633" s="211" t="s">
        <v>1177</v>
      </c>
      <c r="E633" s="210" t="s">
        <v>31</v>
      </c>
      <c r="F633" s="211" t="s">
        <v>2430</v>
      </c>
      <c r="G633" s="210" t="s">
        <v>6</v>
      </c>
      <c r="H633" s="3" t="s">
        <v>2868</v>
      </c>
      <c r="I633" s="210" t="s">
        <v>2486</v>
      </c>
      <c r="J633" s="20" t="s">
        <v>3110</v>
      </c>
      <c r="K633" s="130">
        <f>VLOOKUP(C633,'[1]Carrer Batches'!$B$2:$O$1343,11,FALSE)</f>
        <v>923123506661</v>
      </c>
      <c r="L633" s="130">
        <f>VLOOKUP(C633,'[1]Carrer Batches'!$B$2:$O$1343,12,FALSE)</f>
        <v>923012862622</v>
      </c>
      <c r="P633" s="128"/>
      <c r="Q633" s="130"/>
    </row>
    <row r="634" spans="1:17" x14ac:dyDescent="0.25">
      <c r="A634" s="171"/>
      <c r="B634" s="210" t="s">
        <v>3104</v>
      </c>
      <c r="C634" s="120" t="s">
        <v>352</v>
      </c>
      <c r="D634" s="120" t="s">
        <v>1166</v>
      </c>
      <c r="E634" s="193" t="s">
        <v>31</v>
      </c>
      <c r="F634" s="120" t="s">
        <v>2429</v>
      </c>
      <c r="G634" s="193" t="s">
        <v>6</v>
      </c>
      <c r="H634" s="3" t="s">
        <v>2868</v>
      </c>
      <c r="I634" s="193" t="s">
        <v>2485</v>
      </c>
      <c r="J634" s="20" t="s">
        <v>3110</v>
      </c>
      <c r="K634" s="130">
        <f>VLOOKUP(C634,'[1]Carrer Batches'!$B$2:$O$1343,11,FALSE)</f>
        <v>923130006225</v>
      </c>
      <c r="L634" s="130" t="str">
        <f>VLOOKUP(C634,'[1]Carrer Batches'!$B$2:$O$1343,12,FALSE)</f>
        <v>-</v>
      </c>
      <c r="P634" s="128"/>
      <c r="Q634" s="130"/>
    </row>
    <row r="635" spans="1:17" x14ac:dyDescent="0.25">
      <c r="A635" s="171"/>
      <c r="B635" s="210" t="s">
        <v>3104</v>
      </c>
      <c r="C635" s="120" t="s">
        <v>354</v>
      </c>
      <c r="D635" s="120" t="s">
        <v>1168</v>
      </c>
      <c r="E635" s="193" t="s">
        <v>31</v>
      </c>
      <c r="F635" s="120" t="s">
        <v>2429</v>
      </c>
      <c r="G635" s="193" t="s">
        <v>6</v>
      </c>
      <c r="H635" s="3" t="s">
        <v>2868</v>
      </c>
      <c r="I635" s="193" t="s">
        <v>2485</v>
      </c>
      <c r="J635" s="20" t="s">
        <v>3143</v>
      </c>
      <c r="K635" s="130">
        <f>VLOOKUP(C635,'[1]Carrer Batches'!$B$2:$O$1343,11,FALSE)</f>
        <v>923492628866</v>
      </c>
      <c r="L635" s="130" t="str">
        <f>VLOOKUP(C635,'[1]Carrer Batches'!$B$2:$O$1343,12,FALSE)</f>
        <v>-</v>
      </c>
      <c r="P635" s="128"/>
      <c r="Q635" s="130"/>
    </row>
    <row r="636" spans="1:17" x14ac:dyDescent="0.25">
      <c r="A636" s="171"/>
      <c r="B636" s="210" t="s">
        <v>3104</v>
      </c>
      <c r="C636" s="120" t="s">
        <v>820</v>
      </c>
      <c r="D636" s="120" t="s">
        <v>1366</v>
      </c>
      <c r="E636" s="193" t="s">
        <v>31</v>
      </c>
      <c r="F636" s="120" t="s">
        <v>2464</v>
      </c>
      <c r="G636" s="193" t="s">
        <v>6</v>
      </c>
      <c r="H636" s="3" t="s">
        <v>2872</v>
      </c>
      <c r="I636" s="193" t="s">
        <v>2926</v>
      </c>
      <c r="J636" s="20" t="s">
        <v>3123</v>
      </c>
      <c r="K636" s="130">
        <f>VLOOKUP(C636,'[1]Carrer Batches'!$B$2:$O$1343,11,FALSE)</f>
        <v>923092157124</v>
      </c>
      <c r="L636" s="130" t="str">
        <f>VLOOKUP(C636,'[1]Carrer Batches'!$B$2:$O$1343,12,FALSE)</f>
        <v>-</v>
      </c>
      <c r="P636" s="128"/>
      <c r="Q636" s="130"/>
    </row>
    <row r="637" spans="1:17" x14ac:dyDescent="0.25">
      <c r="A637" s="136"/>
      <c r="B637" s="210" t="s">
        <v>3104</v>
      </c>
      <c r="C637" s="120" t="s">
        <v>619</v>
      </c>
      <c r="D637" s="120" t="s">
        <v>1431</v>
      </c>
      <c r="E637" s="193" t="s">
        <v>31</v>
      </c>
      <c r="F637" s="120" t="s">
        <v>2449</v>
      </c>
      <c r="G637" s="193" t="s">
        <v>6</v>
      </c>
      <c r="H637" s="3" t="s">
        <v>2992</v>
      </c>
      <c r="I637" s="193" t="s">
        <v>2485</v>
      </c>
      <c r="J637" s="20" t="s">
        <v>3110</v>
      </c>
      <c r="K637" s="130">
        <f>VLOOKUP(C637,'[1]Carrer Batches'!$B$2:$O$1343,11,FALSE)</f>
        <v>923161195090</v>
      </c>
      <c r="L637" s="130">
        <f>VLOOKUP(C637,'[1]Carrer Batches'!$B$2:$O$1343,12,FALSE)</f>
        <v>0</v>
      </c>
      <c r="P637" s="128"/>
      <c r="Q637" s="130"/>
    </row>
    <row r="638" spans="1:17" x14ac:dyDescent="0.25">
      <c r="A638" s="136"/>
      <c r="B638" s="210" t="s">
        <v>3104</v>
      </c>
      <c r="C638" s="120" t="s">
        <v>328</v>
      </c>
      <c r="D638" s="120" t="s">
        <v>1141</v>
      </c>
      <c r="E638" s="193" t="s">
        <v>31</v>
      </c>
      <c r="F638" s="120" t="s">
        <v>2427</v>
      </c>
      <c r="G638" s="193" t="s">
        <v>6</v>
      </c>
      <c r="H638" s="3" t="s">
        <v>2868</v>
      </c>
      <c r="I638" s="193" t="s">
        <v>113</v>
      </c>
      <c r="J638" s="20" t="s">
        <v>3144</v>
      </c>
      <c r="K638" s="130">
        <f>VLOOKUP(C638,'[1]Carrer Batches'!$B$2:$O$1343,11,FALSE)</f>
        <v>923232837078</v>
      </c>
      <c r="L638" s="130">
        <f>VLOOKUP(C638,'[1]Carrer Batches'!$B$2:$O$1343,12,FALSE)</f>
        <v>2134133523</v>
      </c>
      <c r="P638" s="128"/>
      <c r="Q638" s="130"/>
    </row>
    <row r="639" spans="1:17" x14ac:dyDescent="0.25">
      <c r="A639" s="136"/>
      <c r="B639" s="210" t="s">
        <v>3104</v>
      </c>
      <c r="C639" s="120" t="s">
        <v>2186</v>
      </c>
      <c r="D639" s="120" t="s">
        <v>2187</v>
      </c>
      <c r="E639" s="193" t="s">
        <v>30</v>
      </c>
      <c r="F639" s="120" t="s">
        <v>2410</v>
      </c>
      <c r="G639" s="193" t="s">
        <v>6</v>
      </c>
      <c r="H639" s="3" t="s">
        <v>2867</v>
      </c>
      <c r="I639" s="193" t="s">
        <v>127</v>
      </c>
      <c r="J639" s="20" t="s">
        <v>3110</v>
      </c>
      <c r="K639" s="130">
        <f>VLOOKUP(C639,'[1]Carrer Batches'!$B$2:$O$1343,11,FALSE)</f>
        <v>923177933231</v>
      </c>
      <c r="L639" s="130">
        <f>VLOOKUP(C639,'[1]Carrer Batches'!$B$2:$O$1343,12,FALSE)</f>
        <v>0</v>
      </c>
      <c r="P639" s="128"/>
      <c r="Q639" s="130"/>
    </row>
    <row r="640" spans="1:17" x14ac:dyDescent="0.25">
      <c r="A640" s="136"/>
      <c r="B640" s="210" t="s">
        <v>3104</v>
      </c>
      <c r="C640" s="120" t="s">
        <v>2194</v>
      </c>
      <c r="D640" s="120" t="s">
        <v>2195</v>
      </c>
      <c r="E640" s="193" t="s">
        <v>30</v>
      </c>
      <c r="F640" s="120" t="s">
        <v>2410</v>
      </c>
      <c r="G640" s="193" t="s">
        <v>6</v>
      </c>
      <c r="H640" s="3" t="s">
        <v>2867</v>
      </c>
      <c r="I640" s="193" t="s">
        <v>127</v>
      </c>
      <c r="J640" s="20" t="s">
        <v>3145</v>
      </c>
      <c r="K640" s="130">
        <f>VLOOKUP(C640,'[1]Carrer Batches'!$B$2:$O$1343,11,FALSE)</f>
        <v>923312555008</v>
      </c>
      <c r="L640" s="130" t="str">
        <f>VLOOKUP(C640,'[1]Carrer Batches'!$B$2:$O$1343,12,FALSE)</f>
        <v>-</v>
      </c>
      <c r="P640" s="128"/>
      <c r="Q640" s="130"/>
    </row>
    <row r="641" spans="1:17" x14ac:dyDescent="0.25">
      <c r="A641" s="136"/>
      <c r="B641" s="210" t="s">
        <v>3104</v>
      </c>
      <c r="C641" s="120" t="s">
        <v>2196</v>
      </c>
      <c r="D641" s="120" t="s">
        <v>2197</v>
      </c>
      <c r="E641" s="193" t="s">
        <v>30</v>
      </c>
      <c r="F641" s="120" t="s">
        <v>2410</v>
      </c>
      <c r="G641" s="193" t="s">
        <v>6</v>
      </c>
      <c r="H641" s="3" t="s">
        <v>2867</v>
      </c>
      <c r="I641" s="193" t="s">
        <v>127</v>
      </c>
      <c r="J641" s="20" t="s">
        <v>3146</v>
      </c>
      <c r="K641" s="130">
        <f>VLOOKUP(C641,'[1]Carrer Batches'!$B$2:$O$1343,11,FALSE)</f>
        <v>923323376186</v>
      </c>
      <c r="L641" s="130">
        <f>VLOOKUP(C641,'[1]Carrer Batches'!$B$2:$O$1343,12,FALSE)</f>
        <v>0</v>
      </c>
      <c r="P641" s="128"/>
      <c r="Q641" s="130"/>
    </row>
    <row r="642" spans="1:17" x14ac:dyDescent="0.25">
      <c r="A642" s="136"/>
      <c r="B642" s="210" t="s">
        <v>3104</v>
      </c>
      <c r="C642" s="120" t="s">
        <v>2198</v>
      </c>
      <c r="D642" s="120" t="s">
        <v>2199</v>
      </c>
      <c r="E642" s="193" t="s">
        <v>30</v>
      </c>
      <c r="F642" s="120" t="s">
        <v>2410</v>
      </c>
      <c r="G642" s="193" t="s">
        <v>6</v>
      </c>
      <c r="H642" s="3" t="s">
        <v>2867</v>
      </c>
      <c r="I642" s="193" t="s">
        <v>127</v>
      </c>
      <c r="J642" s="20" t="s">
        <v>3146</v>
      </c>
      <c r="K642" s="130">
        <f>VLOOKUP(C642,'[1]Carrer Batches'!$B$2:$O$1343,11,FALSE)</f>
        <v>923112678251</v>
      </c>
      <c r="L642" s="130">
        <f>VLOOKUP(C642,'[1]Carrer Batches'!$B$2:$O$1343,12,FALSE)</f>
        <v>0</v>
      </c>
      <c r="P642" s="128"/>
      <c r="Q642" s="130"/>
    </row>
    <row r="643" spans="1:17" x14ac:dyDescent="0.25">
      <c r="A643" s="136"/>
      <c r="B643" s="210" t="s">
        <v>3104</v>
      </c>
      <c r="C643" s="120" t="s">
        <v>476</v>
      </c>
      <c r="D643" s="120" t="s">
        <v>1288</v>
      </c>
      <c r="E643" s="193" t="s">
        <v>30</v>
      </c>
      <c r="F643" s="120" t="s">
        <v>2437</v>
      </c>
      <c r="G643" s="193" t="s">
        <v>6</v>
      </c>
      <c r="H643" s="3" t="s">
        <v>2993</v>
      </c>
      <c r="I643" s="193" t="s">
        <v>2497</v>
      </c>
      <c r="J643" s="20" t="s">
        <v>3127</v>
      </c>
      <c r="K643" s="130">
        <f>VLOOKUP(C643,'[1]Carrer Batches'!$B$2:$O$1343,11,FALSE)</f>
        <v>923082488714</v>
      </c>
      <c r="L643" s="130">
        <f>VLOOKUP(C643,'[1]Carrer Batches'!$B$2:$O$1343,12,FALSE)</f>
        <v>0</v>
      </c>
      <c r="P643" s="128"/>
      <c r="Q643" s="130"/>
    </row>
    <row r="644" spans="1:17" x14ac:dyDescent="0.25">
      <c r="A644" s="136"/>
      <c r="B644" s="210" t="s">
        <v>3104</v>
      </c>
      <c r="C644" s="120" t="s">
        <v>477</v>
      </c>
      <c r="D644" s="120" t="s">
        <v>1289</v>
      </c>
      <c r="E644" s="193" t="s">
        <v>30</v>
      </c>
      <c r="F644" s="120" t="s">
        <v>2437</v>
      </c>
      <c r="G644" s="193" t="s">
        <v>6</v>
      </c>
      <c r="H644" s="3" t="s">
        <v>2993</v>
      </c>
      <c r="I644" s="193" t="s">
        <v>2497</v>
      </c>
      <c r="J644" s="20" t="s">
        <v>3147</v>
      </c>
      <c r="K644" s="130">
        <f>VLOOKUP(C644,'[1]Carrer Batches'!$B$2:$O$1343,11,FALSE)</f>
        <v>923002272217</v>
      </c>
      <c r="L644" s="130">
        <f>VLOOKUP(C644,'[1]Carrer Batches'!$B$2:$O$1343,12,FALSE)</f>
        <v>0</v>
      </c>
      <c r="P644" s="128"/>
      <c r="Q644" s="130"/>
    </row>
    <row r="645" spans="1:17" x14ac:dyDescent="0.25">
      <c r="A645" s="136"/>
      <c r="B645" s="210" t="s">
        <v>3104</v>
      </c>
      <c r="C645" s="120" t="s">
        <v>318</v>
      </c>
      <c r="D645" s="120" t="s">
        <v>1131</v>
      </c>
      <c r="E645" s="193" t="s">
        <v>30</v>
      </c>
      <c r="F645" s="120" t="s">
        <v>2426</v>
      </c>
      <c r="G645" s="193" t="s">
        <v>6</v>
      </c>
      <c r="H645" s="3" t="s">
        <v>2868</v>
      </c>
      <c r="I645" s="193" t="s">
        <v>2497</v>
      </c>
      <c r="J645" s="20" t="s">
        <v>3110</v>
      </c>
      <c r="K645" s="130">
        <f>VLOOKUP(C645,'[1]Carrer Batches'!$B$2:$O$1343,11,FALSE)</f>
        <v>923182666204</v>
      </c>
      <c r="L645" s="130">
        <f>VLOOKUP(C645,'[1]Carrer Batches'!$B$2:$O$1343,12,FALSE)</f>
        <v>923491463109</v>
      </c>
      <c r="P645" s="128"/>
      <c r="Q645" s="130"/>
    </row>
    <row r="646" spans="1:17" x14ac:dyDescent="0.25">
      <c r="A646" s="136"/>
      <c r="B646" s="210" t="s">
        <v>3104</v>
      </c>
      <c r="C646" s="120" t="s">
        <v>319</v>
      </c>
      <c r="D646" s="120" t="s">
        <v>1132</v>
      </c>
      <c r="E646" s="193" t="s">
        <v>30</v>
      </c>
      <c r="F646" s="120" t="s">
        <v>2426</v>
      </c>
      <c r="G646" s="193" t="s">
        <v>6</v>
      </c>
      <c r="H646" s="3" t="s">
        <v>2868</v>
      </c>
      <c r="I646" s="193" t="s">
        <v>2497</v>
      </c>
      <c r="J646" s="20" t="s">
        <v>3148</v>
      </c>
      <c r="K646" s="130">
        <f>VLOOKUP(C646,'[1]Carrer Batches'!$B$2:$O$1343,11,FALSE)</f>
        <v>923312865583</v>
      </c>
      <c r="L646" s="130">
        <f>VLOOKUP(C646,'[1]Carrer Batches'!$B$2:$O$1343,12,FALSE)</f>
        <v>0</v>
      </c>
      <c r="P646" s="128"/>
      <c r="Q646" s="130"/>
    </row>
    <row r="647" spans="1:17" x14ac:dyDescent="0.25">
      <c r="A647" s="136"/>
      <c r="B647" s="210" t="s">
        <v>3104</v>
      </c>
      <c r="C647" s="120" t="s">
        <v>2182</v>
      </c>
      <c r="D647" s="120" t="s">
        <v>2183</v>
      </c>
      <c r="E647" s="193" t="s">
        <v>30</v>
      </c>
      <c r="F647" s="120" t="s">
        <v>2409</v>
      </c>
      <c r="G647" s="193" t="s">
        <v>6</v>
      </c>
      <c r="H647" s="3" t="s">
        <v>2867</v>
      </c>
      <c r="I647" s="193" t="s">
        <v>2497</v>
      </c>
      <c r="J647" s="20" t="s">
        <v>3149</v>
      </c>
      <c r="K647" s="130">
        <f>VLOOKUP(C647,'[1]Carrer Batches'!$B$2:$O$1343,11,FALSE)</f>
        <v>923082086903</v>
      </c>
      <c r="L647" s="130">
        <f>VLOOKUP(C647,'[1]Carrer Batches'!$B$2:$O$1343,12,FALSE)</f>
        <v>923072081943</v>
      </c>
      <c r="P647" s="128"/>
      <c r="Q647" s="130"/>
    </row>
    <row r="648" spans="1:17" x14ac:dyDescent="0.25">
      <c r="A648" s="136"/>
      <c r="B648" s="210" t="s">
        <v>3104</v>
      </c>
      <c r="C648" s="120" t="s">
        <v>602</v>
      </c>
      <c r="D648" s="120" t="s">
        <v>1415</v>
      </c>
      <c r="E648" s="193" t="s">
        <v>30</v>
      </c>
      <c r="F648" s="120" t="s">
        <v>2447</v>
      </c>
      <c r="G648" s="193" t="s">
        <v>6</v>
      </c>
      <c r="H648" s="3" t="s">
        <v>2992</v>
      </c>
      <c r="I648" s="193" t="s">
        <v>2479</v>
      </c>
      <c r="J648" s="20" t="s">
        <v>3110</v>
      </c>
      <c r="K648" s="130">
        <f>VLOOKUP(C648,'[1]Carrer Batches'!$B$2:$O$1343,11,FALSE)</f>
        <v>923431035252</v>
      </c>
      <c r="L648" s="130">
        <f>VLOOKUP(C648,'[1]Carrer Batches'!$B$2:$O$1343,12,FALSE)</f>
        <v>0</v>
      </c>
      <c r="P648" s="128"/>
      <c r="Q648" s="130"/>
    </row>
    <row r="649" spans="1:17" x14ac:dyDescent="0.25">
      <c r="A649" s="136"/>
      <c r="B649" s="210" t="s">
        <v>3104</v>
      </c>
      <c r="C649" s="120" t="s">
        <v>749</v>
      </c>
      <c r="D649" s="120" t="s">
        <v>1556</v>
      </c>
      <c r="E649" s="193" t="s">
        <v>30</v>
      </c>
      <c r="F649" s="120" t="s">
        <v>2460</v>
      </c>
      <c r="G649" s="193" t="s">
        <v>6</v>
      </c>
      <c r="H649" s="3" t="s">
        <v>2872</v>
      </c>
      <c r="I649" s="193" t="s">
        <v>2485</v>
      </c>
      <c r="J649" s="20" t="s">
        <v>3110</v>
      </c>
      <c r="K649" s="130">
        <f>VLOOKUP(C649,'[1]Carrer Batches'!$B$2:$O$1343,11,FALSE)</f>
        <v>923082698805</v>
      </c>
      <c r="L649" s="130">
        <f>VLOOKUP(C649,'[1]Carrer Batches'!$B$2:$O$1343,12,FALSE)</f>
        <v>0</v>
      </c>
      <c r="P649" s="128"/>
      <c r="Q649" s="130"/>
    </row>
    <row r="650" spans="1:17" x14ac:dyDescent="0.25">
      <c r="A650" s="136"/>
      <c r="B650" s="210" t="s">
        <v>3104</v>
      </c>
      <c r="C650" s="120" t="s">
        <v>1992</v>
      </c>
      <c r="D650" s="120" t="s">
        <v>1993</v>
      </c>
      <c r="E650" s="222" t="s">
        <v>30</v>
      </c>
      <c r="F650" s="120" t="s">
        <v>2404</v>
      </c>
      <c r="G650" s="193" t="s">
        <v>6</v>
      </c>
      <c r="H650" s="3" t="s">
        <v>2867</v>
      </c>
      <c r="I650" s="193" t="s">
        <v>112</v>
      </c>
      <c r="J650" s="20" t="s">
        <v>3150</v>
      </c>
      <c r="K650" s="130">
        <f>VLOOKUP(C650,'[1]Carrer Batches'!$B$2:$O$1343,11,FALSE)</f>
        <v>923130207564</v>
      </c>
      <c r="L650" s="130">
        <f>VLOOKUP(C650,'[1]Carrer Batches'!$B$2:$O$1343,12,FALSE)</f>
        <v>0</v>
      </c>
      <c r="P650" s="128"/>
      <c r="Q650" s="130"/>
    </row>
    <row r="651" spans="1:17" x14ac:dyDescent="0.25">
      <c r="A651" s="136"/>
      <c r="B651" s="210" t="s">
        <v>3104</v>
      </c>
      <c r="C651" s="120" t="s">
        <v>1996</v>
      </c>
      <c r="D651" s="120" t="s">
        <v>1177</v>
      </c>
      <c r="E651" s="222" t="s">
        <v>30</v>
      </c>
      <c r="F651" s="120" t="s">
        <v>2404</v>
      </c>
      <c r="G651" s="193" t="s">
        <v>6</v>
      </c>
      <c r="H651" s="3" t="s">
        <v>2867</v>
      </c>
      <c r="I651" s="193" t="s">
        <v>112</v>
      </c>
      <c r="J651" s="20" t="s">
        <v>3151</v>
      </c>
      <c r="K651" s="130">
        <f>VLOOKUP(C651,'[1]Carrer Batches'!$B$2:$O$1343,11,FALSE)</f>
        <v>923337868798</v>
      </c>
      <c r="L651" s="130">
        <f>VLOOKUP(C651,'[1]Carrer Batches'!$B$2:$O$1343,12,FALSE)</f>
        <v>0</v>
      </c>
      <c r="P651" s="128"/>
      <c r="Q651" s="130"/>
    </row>
    <row r="652" spans="1:17" x14ac:dyDescent="0.25">
      <c r="A652" s="136"/>
      <c r="B652" s="210" t="s">
        <v>3104</v>
      </c>
      <c r="C652" s="120" t="s">
        <v>2001</v>
      </c>
      <c r="D652" s="120" t="s">
        <v>2002</v>
      </c>
      <c r="E652" s="222" t="s">
        <v>30</v>
      </c>
      <c r="F652" s="120" t="s">
        <v>2404</v>
      </c>
      <c r="G652" s="193" t="s">
        <v>6</v>
      </c>
      <c r="H652" s="3" t="s">
        <v>2867</v>
      </c>
      <c r="I652" s="193" t="s">
        <v>112</v>
      </c>
      <c r="J652" s="20" t="s">
        <v>3110</v>
      </c>
      <c r="K652" s="130">
        <f>VLOOKUP(C652,'[1]Carrer Batches'!$B$2:$O$1343,11,FALSE)</f>
        <v>923351287612</v>
      </c>
      <c r="L652" s="130">
        <f>VLOOKUP(C652,'[1]Carrer Batches'!$B$2:$O$1343,12,FALSE)</f>
        <v>0</v>
      </c>
      <c r="P652" s="128"/>
      <c r="Q652" s="130"/>
    </row>
    <row r="653" spans="1:17" x14ac:dyDescent="0.25">
      <c r="A653" s="136"/>
      <c r="B653" s="210" t="s">
        <v>3104</v>
      </c>
      <c r="C653" s="120" t="s">
        <v>1938</v>
      </c>
      <c r="D653" s="120" t="s">
        <v>1939</v>
      </c>
      <c r="E653" s="193" t="s">
        <v>32</v>
      </c>
      <c r="F653" s="120" t="s">
        <v>2401</v>
      </c>
      <c r="G653" s="193" t="s">
        <v>6</v>
      </c>
      <c r="H653" s="3" t="s">
        <v>2867</v>
      </c>
      <c r="I653" s="193" t="s">
        <v>119</v>
      </c>
      <c r="J653" s="20" t="s">
        <v>3110</v>
      </c>
      <c r="K653" s="130">
        <f>VLOOKUP(C653,'[1]Carrer Batches'!$B$2:$O$1343,11,FALSE)</f>
        <v>923353470304</v>
      </c>
      <c r="L653" s="130">
        <f>VLOOKUP(C653,'[1]Carrer Batches'!$B$2:$O$1343,12,FALSE)</f>
        <v>923343142245</v>
      </c>
    </row>
    <row r="654" spans="1:17" x14ac:dyDescent="0.25">
      <c r="A654" s="136"/>
      <c r="B654" s="210" t="s">
        <v>3104</v>
      </c>
      <c r="C654" s="120" t="s">
        <v>697</v>
      </c>
      <c r="D654" s="120" t="s">
        <v>1507</v>
      </c>
      <c r="E654" s="193" t="s">
        <v>33</v>
      </c>
      <c r="F654" s="120" t="s">
        <v>2456</v>
      </c>
      <c r="G654" s="193" t="s">
        <v>6</v>
      </c>
      <c r="H654" s="3" t="s">
        <v>2872</v>
      </c>
      <c r="I654" s="193" t="s">
        <v>2490</v>
      </c>
      <c r="J654" s="20" t="s">
        <v>3110</v>
      </c>
      <c r="K654" s="130">
        <f>VLOOKUP(C654,'[1]Carrer Batches'!$B$2:$O$1343,11,FALSE)</f>
        <v>923490251219</v>
      </c>
      <c r="L654" s="130">
        <f>VLOOKUP(C654,'[1]Carrer Batches'!$B$2:$O$1343,12,FALSE)</f>
        <v>923007041542</v>
      </c>
    </row>
    <row r="655" spans="1:17" x14ac:dyDescent="0.25">
      <c r="A655" s="136"/>
      <c r="B655" s="210" t="s">
        <v>3104</v>
      </c>
      <c r="C655" s="120" t="s">
        <v>699</v>
      </c>
      <c r="D655" s="120" t="s">
        <v>1509</v>
      </c>
      <c r="E655" s="193" t="s">
        <v>33</v>
      </c>
      <c r="F655" s="120" t="s">
        <v>2456</v>
      </c>
      <c r="G655" s="193" t="s">
        <v>6</v>
      </c>
      <c r="H655" s="3" t="s">
        <v>2872</v>
      </c>
      <c r="I655" s="193" t="s">
        <v>2490</v>
      </c>
      <c r="J655" s="20" t="s">
        <v>3125</v>
      </c>
      <c r="K655" s="130">
        <f>VLOOKUP(C655,'[1]Carrer Batches'!$B$2:$O$1343,11,FALSE)</f>
        <v>923015888321</v>
      </c>
      <c r="L655" s="130">
        <f>VLOOKUP(C655,'[1]Carrer Batches'!$B$2:$O$1343,12,FALSE)</f>
        <v>0</v>
      </c>
      <c r="P655" s="128"/>
    </row>
    <row r="656" spans="1:17" x14ac:dyDescent="0.25">
      <c r="A656" s="136"/>
      <c r="B656" s="210" t="s">
        <v>3104</v>
      </c>
      <c r="C656" s="120" t="s">
        <v>1839</v>
      </c>
      <c r="D656" s="120" t="s">
        <v>1840</v>
      </c>
      <c r="E656" s="193" t="s">
        <v>33</v>
      </c>
      <c r="F656" s="120" t="s">
        <v>2456</v>
      </c>
      <c r="G656" s="193" t="s">
        <v>6</v>
      </c>
      <c r="H656" s="3" t="s">
        <v>2872</v>
      </c>
      <c r="I656" s="193" t="s">
        <v>2490</v>
      </c>
      <c r="J656" s="20" t="s">
        <v>3140</v>
      </c>
      <c r="K656" s="130">
        <f>VLOOKUP(C656,'[1]Carrer Batches'!$B$2:$O$1343,11,FALSE)</f>
        <v>923002140585</v>
      </c>
      <c r="L656" s="130">
        <f>VLOOKUP(C656,'[1]Carrer Batches'!$B$2:$O$1343,12,FALSE)</f>
        <v>923352989701</v>
      </c>
    </row>
    <row r="657" spans="1:13" x14ac:dyDescent="0.25">
      <c r="A657" s="136"/>
      <c r="B657" s="210" t="s">
        <v>3104</v>
      </c>
      <c r="C657" s="120" t="s">
        <v>712</v>
      </c>
      <c r="D657" s="120" t="s">
        <v>1522</v>
      </c>
      <c r="E657" s="193" t="s">
        <v>33</v>
      </c>
      <c r="F657" s="120" t="s">
        <v>2456</v>
      </c>
      <c r="G657" s="193" t="s">
        <v>6</v>
      </c>
      <c r="H657" s="3" t="s">
        <v>2872</v>
      </c>
      <c r="I657" s="193" t="s">
        <v>2490</v>
      </c>
      <c r="J657" s="20" t="s">
        <v>3110</v>
      </c>
      <c r="K657" s="130">
        <f>VLOOKUP(C657,'[1]Carrer Batches'!$B$2:$O$1343,11,FALSE)</f>
        <v>923101129393</v>
      </c>
      <c r="L657" s="130">
        <f>VLOOKUP(C657,'[1]Carrer Batches'!$B$2:$O$1343,12,FALSE)</f>
        <v>923007032948</v>
      </c>
    </row>
    <row r="658" spans="1:13" x14ac:dyDescent="0.25">
      <c r="A658" s="136"/>
      <c r="B658" s="210" t="s">
        <v>3104</v>
      </c>
      <c r="C658" s="120" t="s">
        <v>1812</v>
      </c>
      <c r="D658" s="120" t="s">
        <v>1813</v>
      </c>
      <c r="E658" s="193" t="s">
        <v>34</v>
      </c>
      <c r="F658" s="120" t="s">
        <v>2397</v>
      </c>
      <c r="G658" s="193" t="s">
        <v>6</v>
      </c>
      <c r="H658" s="3" t="s">
        <v>2867</v>
      </c>
      <c r="I658" s="193" t="s">
        <v>2478</v>
      </c>
      <c r="J658" s="20" t="s">
        <v>3126</v>
      </c>
      <c r="K658" s="130">
        <f>VLOOKUP(C658,'[1]Carrer Batches'!$B$2:$O$1343,11,FALSE)</f>
        <v>923343517836</v>
      </c>
      <c r="L658" s="130">
        <f>VLOOKUP(C658,'[1]Carrer Batches'!$B$2:$O$1343,12,FALSE)</f>
        <v>923332163604</v>
      </c>
      <c r="M658" s="95"/>
    </row>
    <row r="659" spans="1:13" x14ac:dyDescent="0.25">
      <c r="A659" s="136"/>
      <c r="B659" s="210" t="s">
        <v>3104</v>
      </c>
      <c r="C659" s="120" t="s">
        <v>694</v>
      </c>
      <c r="D659" s="120" t="s">
        <v>1504</v>
      </c>
      <c r="E659" s="193" t="s">
        <v>34</v>
      </c>
      <c r="F659" s="120" t="s">
        <v>2455</v>
      </c>
      <c r="G659" s="193" t="s">
        <v>6</v>
      </c>
      <c r="H659" s="3" t="s">
        <v>2872</v>
      </c>
      <c r="I659" s="193" t="s">
        <v>2487</v>
      </c>
      <c r="J659" s="20" t="s">
        <v>3110</v>
      </c>
      <c r="K659" s="130">
        <f>VLOOKUP(C659,'[1]Carrer Batches'!$B$2:$O$1343,11,FALSE)</f>
        <v>923404756388</v>
      </c>
      <c r="L659" s="130">
        <f>VLOOKUP(C659,'[1]Carrer Batches'!$B$2:$O$1343,12,FALSE)</f>
        <v>923172729018</v>
      </c>
    </row>
    <row r="660" spans="1:13" x14ac:dyDescent="0.25">
      <c r="A660" s="136"/>
      <c r="B660" s="210" t="s">
        <v>3104</v>
      </c>
      <c r="C660" s="120" t="s">
        <v>953</v>
      </c>
      <c r="D660" s="120" t="s">
        <v>1753</v>
      </c>
      <c r="E660" s="193" t="s">
        <v>134</v>
      </c>
      <c r="F660" s="120" t="s">
        <v>2473</v>
      </c>
      <c r="G660" s="193" t="s">
        <v>6</v>
      </c>
      <c r="H660" s="3" t="s">
        <v>2872</v>
      </c>
      <c r="I660" s="193" t="s">
        <v>2493</v>
      </c>
      <c r="J660" s="20" t="s">
        <v>3152</v>
      </c>
      <c r="K660" s="130" t="e">
        <f>VLOOKUP(C660,'[1]Carrer Batches'!$B$2:$O$1343,11,FALSE)</f>
        <v>#N/A</v>
      </c>
      <c r="L660" s="130" t="e">
        <f>VLOOKUP(C660,'[1]Carrer Batches'!$B$2:$O$1343,12,FALSE)</f>
        <v>#N/A</v>
      </c>
    </row>
    <row r="661" spans="1:13" x14ac:dyDescent="0.25">
      <c r="A661" s="136"/>
      <c r="B661" s="210" t="s">
        <v>3104</v>
      </c>
      <c r="C661" s="120" t="s">
        <v>954</v>
      </c>
      <c r="D661" s="120" t="s">
        <v>1754</v>
      </c>
      <c r="E661" s="193" t="s">
        <v>134</v>
      </c>
      <c r="F661" s="120" t="s">
        <v>2473</v>
      </c>
      <c r="G661" s="193" t="s">
        <v>6</v>
      </c>
      <c r="H661" s="3" t="s">
        <v>2872</v>
      </c>
      <c r="I661" s="193" t="s">
        <v>2493</v>
      </c>
      <c r="J661" s="20" t="s">
        <v>3110</v>
      </c>
      <c r="K661" s="130" t="e">
        <f>VLOOKUP(C661,'[1]Carrer Batches'!$B$2:$O$1343,11,FALSE)</f>
        <v>#N/A</v>
      </c>
      <c r="L661" s="130" t="e">
        <f>VLOOKUP(C661,'[1]Carrer Batches'!$B$2:$O$1343,12,FALSE)</f>
        <v>#N/A</v>
      </c>
    </row>
    <row r="662" spans="1:13" x14ac:dyDescent="0.25">
      <c r="A662" s="136"/>
      <c r="B662" s="210" t="s">
        <v>3104</v>
      </c>
      <c r="C662" s="120" t="s">
        <v>939</v>
      </c>
      <c r="D662" s="120" t="s">
        <v>1740</v>
      </c>
      <c r="E662" s="193" t="s">
        <v>132</v>
      </c>
      <c r="F662" s="120" t="s">
        <v>2472</v>
      </c>
      <c r="G662" s="193" t="s">
        <v>6</v>
      </c>
      <c r="H662" s="3" t="s">
        <v>2872</v>
      </c>
      <c r="I662" s="193" t="s">
        <v>2492</v>
      </c>
      <c r="J662" s="20" t="s">
        <v>3110</v>
      </c>
      <c r="K662" s="130" t="e">
        <f>VLOOKUP(C662,'[1]Carrer Batches'!$B$2:$O$1343,11,FALSE)</f>
        <v>#N/A</v>
      </c>
      <c r="L662" s="130" t="e">
        <f>VLOOKUP(C662,'[1]Carrer Batches'!$B$2:$O$1343,12,FALSE)</f>
        <v>#N/A</v>
      </c>
    </row>
    <row r="663" spans="1:13" x14ac:dyDescent="0.25">
      <c r="A663" s="136"/>
      <c r="B663" s="210" t="s">
        <v>3104</v>
      </c>
      <c r="C663" s="120" t="s">
        <v>2582</v>
      </c>
      <c r="D663" s="223" t="s">
        <v>2583</v>
      </c>
      <c r="E663" s="193" t="s">
        <v>132</v>
      </c>
      <c r="F663" s="120" t="s">
        <v>2604</v>
      </c>
      <c r="G663" s="193" t="s">
        <v>6</v>
      </c>
      <c r="H663" s="3" t="s">
        <v>2992</v>
      </c>
      <c r="I663" s="193" t="s">
        <v>2492</v>
      </c>
      <c r="J663" s="20" t="s">
        <v>3127</v>
      </c>
      <c r="K663" s="130" t="e">
        <f>VLOOKUP(C663,'[1]Carrer Batches'!$B$2:$O$1343,11,FALSE)</f>
        <v>#N/A</v>
      </c>
      <c r="L663" s="130" t="e">
        <f>VLOOKUP(C663,'[1]Carrer Batches'!$B$2:$O$1343,12,FALSE)</f>
        <v>#N/A</v>
      </c>
    </row>
    <row r="664" spans="1:13" x14ac:dyDescent="0.25">
      <c r="A664" s="136"/>
      <c r="B664" s="210" t="s">
        <v>3104</v>
      </c>
      <c r="C664" s="221" t="s">
        <v>2584</v>
      </c>
      <c r="D664" s="221" t="s">
        <v>2585</v>
      </c>
      <c r="E664" s="193" t="s">
        <v>132</v>
      </c>
      <c r="F664" s="120" t="s">
        <v>2604</v>
      </c>
      <c r="G664" s="193" t="s">
        <v>6</v>
      </c>
      <c r="H664" s="3" t="s">
        <v>2992</v>
      </c>
      <c r="I664" s="222" t="s">
        <v>2492</v>
      </c>
      <c r="J664" s="20" t="s">
        <v>3110</v>
      </c>
      <c r="K664" s="130" t="e">
        <f>VLOOKUP(C664,'[1]Carrer Batches'!$B$2:$O$1343,11,FALSE)</f>
        <v>#N/A</v>
      </c>
      <c r="L664" s="130" t="e">
        <f>VLOOKUP(C664,'[1]Carrer Batches'!$B$2:$O$1343,12,FALSE)</f>
        <v>#N/A</v>
      </c>
    </row>
    <row r="665" spans="1:13" x14ac:dyDescent="0.25">
      <c r="A665" s="136"/>
      <c r="B665" s="210" t="s">
        <v>3104</v>
      </c>
      <c r="C665" s="120" t="s">
        <v>2590</v>
      </c>
      <c r="D665" s="223" t="s">
        <v>2591</v>
      </c>
      <c r="E665" s="193" t="s">
        <v>132</v>
      </c>
      <c r="F665" s="120" t="s">
        <v>2604</v>
      </c>
      <c r="G665" s="193" t="s">
        <v>6</v>
      </c>
      <c r="H665" s="3" t="s">
        <v>2992</v>
      </c>
      <c r="I665" s="193" t="s">
        <v>2492</v>
      </c>
      <c r="J665" s="20" t="s">
        <v>3128</v>
      </c>
      <c r="K665" s="130" t="e">
        <f>VLOOKUP(C665,'[1]Carrer Batches'!$B$2:$O$1343,11,FALSE)</f>
        <v>#N/A</v>
      </c>
      <c r="L665" s="130" t="e">
        <f>VLOOKUP(C665,'[1]Carrer Batches'!$B$2:$O$1343,12,FALSE)</f>
        <v>#N/A</v>
      </c>
    </row>
    <row r="666" spans="1:13" x14ac:dyDescent="0.25">
      <c r="A666" s="136"/>
      <c r="B666" s="210" t="s">
        <v>3104</v>
      </c>
      <c r="C666" s="120" t="s">
        <v>2602</v>
      </c>
      <c r="D666" s="223" t="s">
        <v>2603</v>
      </c>
      <c r="E666" s="193" t="s">
        <v>132</v>
      </c>
      <c r="F666" s="120" t="s">
        <v>2604</v>
      </c>
      <c r="G666" s="193" t="s">
        <v>6</v>
      </c>
      <c r="H666" s="3" t="s">
        <v>2992</v>
      </c>
      <c r="I666" s="193" t="s">
        <v>2492</v>
      </c>
      <c r="J666" s="20" t="s">
        <v>3129</v>
      </c>
      <c r="K666" s="130" t="e">
        <f>VLOOKUP(C666,'[1]Carrer Batches'!$B$2:$O$1343,11,FALSE)</f>
        <v>#N/A</v>
      </c>
      <c r="L666" s="130" t="e">
        <f>VLOOKUP(C666,'[1]Carrer Batches'!$B$2:$O$1343,12,FALSE)</f>
        <v>#N/A</v>
      </c>
    </row>
    <row r="667" spans="1:13" x14ac:dyDescent="0.25">
      <c r="A667" s="136"/>
      <c r="B667" s="210" t="s">
        <v>3104</v>
      </c>
      <c r="C667" s="120" t="s">
        <v>935</v>
      </c>
      <c r="D667" s="120" t="s">
        <v>1738</v>
      </c>
      <c r="E667" s="193" t="s">
        <v>24</v>
      </c>
      <c r="F667" s="120" t="s">
        <v>2470</v>
      </c>
      <c r="G667" s="3" t="s">
        <v>7</v>
      </c>
      <c r="H667" s="3" t="s">
        <v>2868</v>
      </c>
      <c r="I667" s="193" t="s">
        <v>131</v>
      </c>
      <c r="J667" s="20" t="s">
        <v>3130</v>
      </c>
      <c r="K667" s="130" t="e">
        <f>VLOOKUP(C667,'[1]Carrer Batches'!$B$2:$O$1343,11,FALSE)</f>
        <v>#N/A</v>
      </c>
      <c r="L667" s="130" t="e">
        <f>VLOOKUP(C667,'[1]Carrer Batches'!$B$2:$O$1343,12,FALSE)</f>
        <v>#N/A</v>
      </c>
    </row>
    <row r="668" spans="1:13" x14ac:dyDescent="0.25">
      <c r="A668" s="136"/>
      <c r="B668" s="210" t="s">
        <v>3104</v>
      </c>
      <c r="C668" s="120" t="s">
        <v>936</v>
      </c>
      <c r="D668" s="120" t="s">
        <v>1739</v>
      </c>
      <c r="E668" s="193" t="s">
        <v>24</v>
      </c>
      <c r="F668" s="120" t="s">
        <v>2470</v>
      </c>
      <c r="G668" s="3" t="s">
        <v>7</v>
      </c>
      <c r="H668" s="3" t="s">
        <v>2868</v>
      </c>
      <c r="I668" s="193" t="s">
        <v>131</v>
      </c>
      <c r="J668" s="20" t="s">
        <v>3131</v>
      </c>
      <c r="K668" s="130" t="e">
        <f>VLOOKUP(C668,'[1]Carrer Batches'!$B$2:$O$1343,11,FALSE)</f>
        <v>#N/A</v>
      </c>
      <c r="L668" s="130" t="e">
        <f>VLOOKUP(C668,'[1]Carrer Batches'!$B$2:$O$1343,12,FALSE)</f>
        <v>#N/A</v>
      </c>
    </row>
    <row r="669" spans="1:13" x14ac:dyDescent="0.25">
      <c r="A669" s="136"/>
      <c r="B669" s="210" t="s">
        <v>3104</v>
      </c>
      <c r="C669" s="211" t="s">
        <v>922</v>
      </c>
      <c r="D669" s="211" t="s">
        <v>1721</v>
      </c>
      <c r="E669" s="210" t="s">
        <v>31</v>
      </c>
      <c r="F669" s="211" t="s">
        <v>2469</v>
      </c>
      <c r="G669" s="210" t="s">
        <v>7</v>
      </c>
      <c r="H669" s="193" t="s">
        <v>2869</v>
      </c>
      <c r="I669" s="210" t="s">
        <v>2483</v>
      </c>
      <c r="J669" s="20" t="s">
        <v>3132</v>
      </c>
      <c r="K669" s="130" t="e">
        <f>VLOOKUP(C669,'[1]Carrer Batches'!$B$2:$O$1343,11,FALSE)</f>
        <v>#N/A</v>
      </c>
      <c r="L669" s="130" t="e">
        <f>VLOOKUP(C669,'[1]Carrer Batches'!$B$2:$O$1343,12,FALSE)</f>
        <v>#N/A</v>
      </c>
    </row>
    <row r="670" spans="1:13" x14ac:dyDescent="0.25">
      <c r="A670" s="136"/>
      <c r="B670" s="210" t="s">
        <v>3104</v>
      </c>
      <c r="C670" s="211" t="s">
        <v>393</v>
      </c>
      <c r="D670" s="212" t="s">
        <v>1028</v>
      </c>
      <c r="E670" s="210" t="s">
        <v>31</v>
      </c>
      <c r="F670" s="211" t="s">
        <v>2432</v>
      </c>
      <c r="G670" s="210" t="s">
        <v>7</v>
      </c>
      <c r="H670" s="3" t="s">
        <v>2868</v>
      </c>
      <c r="I670" s="210" t="s">
        <v>113</v>
      </c>
      <c r="J670" s="20" t="s">
        <v>3133</v>
      </c>
      <c r="K670" s="130">
        <f>VLOOKUP(C670,'[1]Carrer Batches'!$B$2:$O$1343,11,FALSE)</f>
        <v>923361307637</v>
      </c>
      <c r="L670" s="130" t="str">
        <f>VLOOKUP(C670,'[1]Carrer Batches'!$B$2:$O$1343,12,FALSE)</f>
        <v>-</v>
      </c>
    </row>
    <row r="671" spans="1:13" x14ac:dyDescent="0.25">
      <c r="A671" s="136"/>
      <c r="B671" s="210" t="s">
        <v>3104</v>
      </c>
      <c r="C671" s="211" t="s">
        <v>2316</v>
      </c>
      <c r="D671" s="211" t="s">
        <v>2317</v>
      </c>
      <c r="E671" s="210" t="s">
        <v>31</v>
      </c>
      <c r="F671" s="211" t="s">
        <v>2415</v>
      </c>
      <c r="G671" s="210" t="s">
        <v>7</v>
      </c>
      <c r="H671" s="3" t="s">
        <v>2867</v>
      </c>
      <c r="I671" s="210" t="s">
        <v>2482</v>
      </c>
      <c r="J671" s="20" t="s">
        <v>3153</v>
      </c>
      <c r="K671" s="130">
        <f>VLOOKUP(C671,'[1]Carrer Batches'!$B$2:$O$1343,11,FALSE)</f>
        <v>923203810950</v>
      </c>
      <c r="L671" s="130" t="str">
        <f>VLOOKUP(C671,'[1]Carrer Batches'!$B$2:$O$1343,12,FALSE)</f>
        <v>-</v>
      </c>
    </row>
    <row r="672" spans="1:13" x14ac:dyDescent="0.25">
      <c r="A672" s="136"/>
      <c r="B672" s="210" t="s">
        <v>3104</v>
      </c>
      <c r="C672" s="120" t="s">
        <v>2249</v>
      </c>
      <c r="D672" s="120" t="s">
        <v>2250</v>
      </c>
      <c r="E672" s="193" t="s">
        <v>31</v>
      </c>
      <c r="F672" s="120" t="s">
        <v>2412</v>
      </c>
      <c r="G672" s="193" t="s">
        <v>7</v>
      </c>
      <c r="H672" s="3" t="s">
        <v>2867</v>
      </c>
      <c r="I672" s="193" t="s">
        <v>2960</v>
      </c>
      <c r="J672" s="20" t="s">
        <v>3110</v>
      </c>
      <c r="K672" s="130">
        <f>VLOOKUP(C672,'[1]Carrer Batches'!$B$2:$O$1343,11,FALSE)</f>
        <v>923313070543</v>
      </c>
      <c r="L672" s="130">
        <f>VLOOKUP(C672,'[1]Carrer Batches'!$B$2:$O$1343,12,FALSE)</f>
        <v>923473598650</v>
      </c>
    </row>
    <row r="673" spans="1:12" x14ac:dyDescent="0.25">
      <c r="A673" s="136"/>
      <c r="B673" s="210" t="s">
        <v>3104</v>
      </c>
      <c r="C673" s="120" t="s">
        <v>338</v>
      </c>
      <c r="D673" s="120" t="s">
        <v>1152</v>
      </c>
      <c r="E673" s="193" t="s">
        <v>31</v>
      </c>
      <c r="F673" s="120" t="s">
        <v>2428</v>
      </c>
      <c r="G673" s="3" t="s">
        <v>7</v>
      </c>
      <c r="H673" s="3" t="s">
        <v>2868</v>
      </c>
      <c r="I673" s="193" t="s">
        <v>2486</v>
      </c>
      <c r="J673" s="20" t="s">
        <v>3110</v>
      </c>
      <c r="K673" s="130">
        <f>VLOOKUP(C673,'[1]Carrer Batches'!$B$2:$O$1343,11,FALSE)</f>
        <v>923357115552</v>
      </c>
      <c r="L673" s="130">
        <f>VLOOKUP(C673,'[1]Carrer Batches'!$B$2:$O$1343,12,FALSE)</f>
        <v>0</v>
      </c>
    </row>
    <row r="674" spans="1:12" x14ac:dyDescent="0.25">
      <c r="A674" s="136"/>
      <c r="B674" s="210" t="s">
        <v>3104</v>
      </c>
      <c r="C674" s="120" t="s">
        <v>342</v>
      </c>
      <c r="D674" s="120" t="s">
        <v>1156</v>
      </c>
      <c r="E674" s="193" t="s">
        <v>31</v>
      </c>
      <c r="F674" s="120" t="s">
        <v>2428</v>
      </c>
      <c r="G674" s="3" t="s">
        <v>7</v>
      </c>
      <c r="H674" s="3" t="s">
        <v>2868</v>
      </c>
      <c r="I674" s="193" t="s">
        <v>2486</v>
      </c>
      <c r="J674" s="20" t="s">
        <v>3134</v>
      </c>
      <c r="K674" s="130">
        <f>VLOOKUP(C674,'[1]Carrer Batches'!$B$2:$O$1343,11,FALSE)</f>
        <v>923131390055</v>
      </c>
      <c r="L674" s="130">
        <f>VLOOKUP(C674,'[1]Carrer Batches'!$B$2:$O$1343,12,FALSE)</f>
        <v>923219242853</v>
      </c>
    </row>
    <row r="675" spans="1:12" x14ac:dyDescent="0.25">
      <c r="A675" s="136"/>
      <c r="B675" s="210" t="s">
        <v>3104</v>
      </c>
      <c r="C675" s="120" t="s">
        <v>2208</v>
      </c>
      <c r="D675" s="120" t="s">
        <v>2209</v>
      </c>
      <c r="E675" s="193" t="s">
        <v>31</v>
      </c>
      <c r="F675" s="120" t="s">
        <v>2411</v>
      </c>
      <c r="G675" s="193" t="s">
        <v>7</v>
      </c>
      <c r="H675" s="3" t="s">
        <v>2867</v>
      </c>
      <c r="I675" s="193" t="s">
        <v>2497</v>
      </c>
      <c r="J675" s="20" t="s">
        <v>3110</v>
      </c>
      <c r="K675" s="130">
        <f>VLOOKUP(C675,'[1]Carrer Batches'!$B$2:$O$1343,11,FALSE)</f>
        <v>923342703600</v>
      </c>
      <c r="L675" s="130">
        <f>VLOOKUP(C675,'[1]Carrer Batches'!$B$2:$O$1343,12,FALSE)</f>
        <v>923002703600</v>
      </c>
    </row>
    <row r="676" spans="1:12" x14ac:dyDescent="0.25">
      <c r="A676" s="136"/>
      <c r="B676" s="210" t="s">
        <v>3104</v>
      </c>
      <c r="C676" s="120" t="s">
        <v>2210</v>
      </c>
      <c r="D676" s="120" t="s">
        <v>2211</v>
      </c>
      <c r="E676" s="193" t="s">
        <v>31</v>
      </c>
      <c r="F676" s="120" t="s">
        <v>2411</v>
      </c>
      <c r="G676" s="193" t="s">
        <v>7</v>
      </c>
      <c r="H676" s="3" t="s">
        <v>2867</v>
      </c>
      <c r="I676" s="193" t="s">
        <v>2497</v>
      </c>
      <c r="J676" s="20" t="s">
        <v>3135</v>
      </c>
      <c r="K676" s="130">
        <f>VLOOKUP(C676,'[1]Carrer Batches'!$B$2:$O$1343,11,FALSE)</f>
        <v>923322511555</v>
      </c>
      <c r="L676" s="130" t="str">
        <f>VLOOKUP(C676,'[1]Carrer Batches'!$B$2:$O$1343,12,FALSE)</f>
        <v>-</v>
      </c>
    </row>
    <row r="677" spans="1:12" x14ac:dyDescent="0.25">
      <c r="A677" s="136"/>
      <c r="B677" s="210" t="s">
        <v>3104</v>
      </c>
      <c r="C677" s="120" t="s">
        <v>2214</v>
      </c>
      <c r="D677" s="120" t="s">
        <v>2215</v>
      </c>
      <c r="E677" s="193" t="s">
        <v>31</v>
      </c>
      <c r="F677" s="120" t="s">
        <v>2411</v>
      </c>
      <c r="G677" s="193" t="s">
        <v>7</v>
      </c>
      <c r="H677" s="3" t="s">
        <v>2867</v>
      </c>
      <c r="I677" s="193" t="s">
        <v>2497</v>
      </c>
      <c r="J677" s="20" t="s">
        <v>3110</v>
      </c>
      <c r="K677" s="130">
        <f>VLOOKUP(C677,'[1]Carrer Batches'!$B$2:$O$1343,11,FALSE)</f>
        <v>923106119000</v>
      </c>
      <c r="L677" s="130">
        <f>VLOOKUP(C677,'[1]Carrer Batches'!$B$2:$O$1343,12,FALSE)</f>
        <v>923162310097</v>
      </c>
    </row>
    <row r="678" spans="1:12" x14ac:dyDescent="0.25">
      <c r="A678" s="136"/>
      <c r="B678" s="210" t="s">
        <v>3104</v>
      </c>
      <c r="C678" s="120" t="s">
        <v>312</v>
      </c>
      <c r="D678" s="120" t="s">
        <v>1125</v>
      </c>
      <c r="E678" s="193" t="s">
        <v>30</v>
      </c>
      <c r="F678" s="120" t="s">
        <v>2425</v>
      </c>
      <c r="G678" s="193" t="s">
        <v>7</v>
      </c>
      <c r="H678" s="3" t="s">
        <v>2868</v>
      </c>
      <c r="I678" s="193" t="s">
        <v>2480</v>
      </c>
      <c r="J678" s="20" t="s">
        <v>3154</v>
      </c>
      <c r="K678" s="130">
        <f>VLOOKUP(C678,'[1]Carrer Batches'!$B$2:$O$1343,11,FALSE)</f>
        <v>923312865583</v>
      </c>
      <c r="L678" s="130">
        <f>VLOOKUP(C678,'[1]Carrer Batches'!$B$2:$O$1343,12,FALSE)</f>
        <v>0</v>
      </c>
    </row>
    <row r="679" spans="1:12" x14ac:dyDescent="0.25">
      <c r="A679" s="136"/>
      <c r="B679" s="210" t="s">
        <v>3104</v>
      </c>
      <c r="C679" s="120" t="s">
        <v>2095</v>
      </c>
      <c r="D679" s="120" t="s">
        <v>2096</v>
      </c>
      <c r="E679" s="193" t="s">
        <v>30</v>
      </c>
      <c r="F679" s="120" t="s">
        <v>2407</v>
      </c>
      <c r="G679" s="193" t="s">
        <v>7</v>
      </c>
      <c r="H679" s="3" t="s">
        <v>2867</v>
      </c>
      <c r="I679" s="193" t="s">
        <v>2480</v>
      </c>
      <c r="J679" s="20" t="s">
        <v>3110</v>
      </c>
      <c r="K679" s="130">
        <f>VLOOKUP(C679,'[1]Carrer Batches'!$B$2:$O$1343,11,FALSE)</f>
        <v>923010927425</v>
      </c>
      <c r="L679" s="130">
        <f>VLOOKUP(C679,'[1]Carrer Batches'!$B$2:$O$1343,12,FALSE)</f>
        <v>0</v>
      </c>
    </row>
    <row r="680" spans="1:12" x14ac:dyDescent="0.25">
      <c r="A680" s="136"/>
      <c r="B680" s="210" t="s">
        <v>3104</v>
      </c>
      <c r="C680" s="120" t="s">
        <v>2113</v>
      </c>
      <c r="D680" s="120" t="s">
        <v>2114</v>
      </c>
      <c r="E680" s="193" t="s">
        <v>30</v>
      </c>
      <c r="F680" s="120" t="s">
        <v>2407</v>
      </c>
      <c r="G680" s="193" t="s">
        <v>7</v>
      </c>
      <c r="H680" s="3" t="s">
        <v>2867</v>
      </c>
      <c r="I680" s="193" t="s">
        <v>2480</v>
      </c>
      <c r="J680" s="20" t="s">
        <v>3110</v>
      </c>
      <c r="K680" s="130">
        <f>VLOOKUP(C680,'[1]Carrer Batches'!$B$2:$O$1343,11,FALSE)</f>
        <v>923112469499</v>
      </c>
      <c r="L680" s="130">
        <f>VLOOKUP(C680,'[1]Carrer Batches'!$B$2:$O$1343,12,FALSE)</f>
        <v>0</v>
      </c>
    </row>
    <row r="681" spans="1:12" x14ac:dyDescent="0.25">
      <c r="A681" s="136"/>
      <c r="B681" s="210" t="s">
        <v>3104</v>
      </c>
      <c r="C681" s="120" t="s">
        <v>2115</v>
      </c>
      <c r="D681" s="120" t="s">
        <v>2116</v>
      </c>
      <c r="E681" s="193" t="s">
        <v>30</v>
      </c>
      <c r="F681" s="120" t="s">
        <v>2407</v>
      </c>
      <c r="G681" s="193" t="s">
        <v>7</v>
      </c>
      <c r="H681" s="3" t="s">
        <v>2867</v>
      </c>
      <c r="I681" s="193" t="s">
        <v>2480</v>
      </c>
      <c r="J681" s="20" t="s">
        <v>3110</v>
      </c>
      <c r="K681" s="130">
        <f>VLOOKUP(C681,'[1]Carrer Batches'!$B$2:$O$1343,11,FALSE)</f>
        <v>923102079114</v>
      </c>
      <c r="L681" s="130">
        <f>VLOOKUP(C681,'[1]Carrer Batches'!$B$2:$O$1343,12,FALSE)</f>
        <v>0</v>
      </c>
    </row>
    <row r="682" spans="1:12" x14ac:dyDescent="0.25">
      <c r="A682" s="136"/>
      <c r="B682" s="210" t="s">
        <v>3104</v>
      </c>
      <c r="C682" s="120" t="s">
        <v>2117</v>
      </c>
      <c r="D682" s="120" t="s">
        <v>2118</v>
      </c>
      <c r="E682" s="193" t="s">
        <v>30</v>
      </c>
      <c r="F682" s="120" t="s">
        <v>2407</v>
      </c>
      <c r="G682" s="193" t="s">
        <v>7</v>
      </c>
      <c r="H682" s="3" t="s">
        <v>2867</v>
      </c>
      <c r="I682" s="193" t="s">
        <v>2480</v>
      </c>
      <c r="J682" s="20" t="s">
        <v>3110</v>
      </c>
      <c r="K682" s="130">
        <f>VLOOKUP(C682,'[1]Carrer Batches'!$B$2:$O$1343,11,FALSE)</f>
        <v>923171260451</v>
      </c>
      <c r="L682" s="130">
        <f>VLOOKUP(C682,'[1]Carrer Batches'!$B$2:$O$1343,12,FALSE)</f>
        <v>0</v>
      </c>
    </row>
    <row r="683" spans="1:12" x14ac:dyDescent="0.25">
      <c r="A683" s="136"/>
      <c r="B683" s="210" t="s">
        <v>3104</v>
      </c>
      <c r="C683" s="120" t="s">
        <v>2051</v>
      </c>
      <c r="D683" s="120" t="s">
        <v>2052</v>
      </c>
      <c r="E683" s="193" t="s">
        <v>30</v>
      </c>
      <c r="F683" s="120" t="s">
        <v>2405</v>
      </c>
      <c r="G683" s="193" t="s">
        <v>7</v>
      </c>
      <c r="H683" s="3" t="s">
        <v>2867</v>
      </c>
      <c r="I683" s="193" t="s">
        <v>112</v>
      </c>
      <c r="J683" s="20" t="s">
        <v>3110</v>
      </c>
      <c r="K683" s="130">
        <f>VLOOKUP(C683,'[1]Carrer Batches'!$B$2:$O$1343,11,FALSE)</f>
        <v>923132184690</v>
      </c>
      <c r="L683" s="130">
        <f>VLOOKUP(C683,'[1]Carrer Batches'!$B$2:$O$1343,12,FALSE)</f>
        <v>0</v>
      </c>
    </row>
    <row r="684" spans="1:12" x14ac:dyDescent="0.25">
      <c r="A684" s="136"/>
      <c r="B684" s="210" t="s">
        <v>3104</v>
      </c>
      <c r="C684" s="120" t="s">
        <v>248</v>
      </c>
      <c r="D684" s="120" t="s">
        <v>1061</v>
      </c>
      <c r="E684" s="239"/>
      <c r="F684" s="120" t="s">
        <v>2421</v>
      </c>
      <c r="G684" s="193" t="s">
        <v>7</v>
      </c>
      <c r="H684" s="3" t="s">
        <v>2868</v>
      </c>
      <c r="I684" s="193" t="s">
        <v>112</v>
      </c>
      <c r="J684" s="20" t="s">
        <v>3110</v>
      </c>
      <c r="K684" s="130">
        <f>VLOOKUP(C684,'[1]Carrer Batches'!$B$2:$O$1343,11,FALSE)</f>
        <v>923493127084</v>
      </c>
      <c r="L684" s="130">
        <f>VLOOKUP(C684,'[1]Carrer Batches'!$B$2:$O$1343,12,FALSE)</f>
        <v>923415270171</v>
      </c>
    </row>
    <row r="685" spans="1:12" x14ac:dyDescent="0.25">
      <c r="A685" s="136"/>
      <c r="B685" s="210" t="s">
        <v>3104</v>
      </c>
      <c r="C685" s="120" t="s">
        <v>1954</v>
      </c>
      <c r="D685" s="120" t="s">
        <v>1955</v>
      </c>
      <c r="E685" s="193" t="s">
        <v>32</v>
      </c>
      <c r="F685" s="120" t="s">
        <v>176</v>
      </c>
      <c r="G685" s="193" t="s">
        <v>7</v>
      </c>
      <c r="H685" s="3" t="s">
        <v>2867</v>
      </c>
      <c r="I685" s="193" t="s">
        <v>2486</v>
      </c>
      <c r="J685" s="20" t="s">
        <v>3136</v>
      </c>
      <c r="K685" s="130">
        <f>VLOOKUP(C685,'[1]Carrer Batches'!$B$2:$O$1343,11,FALSE)</f>
        <v>923311352304</v>
      </c>
      <c r="L685" s="130">
        <f>VLOOKUP(C685,'[1]Carrer Batches'!$B$2:$O$1343,12,FALSE)</f>
        <v>923182714459</v>
      </c>
    </row>
    <row r="686" spans="1:12" x14ac:dyDescent="0.25">
      <c r="A686" s="136"/>
      <c r="B686" s="210" t="s">
        <v>3104</v>
      </c>
      <c r="C686" s="120" t="s">
        <v>1960</v>
      </c>
      <c r="D686" s="120" t="s">
        <v>1961</v>
      </c>
      <c r="E686" s="193" t="s">
        <v>32</v>
      </c>
      <c r="F686" s="120" t="s">
        <v>176</v>
      </c>
      <c r="G686" s="193" t="s">
        <v>7</v>
      </c>
      <c r="H686" s="3" t="s">
        <v>2867</v>
      </c>
      <c r="I686" s="193" t="s">
        <v>2486</v>
      </c>
      <c r="J686" s="20" t="s">
        <v>3127</v>
      </c>
      <c r="K686" s="130">
        <f>VLOOKUP(C686,'[1]Carrer Batches'!$B$2:$O$1343,11,FALSE)</f>
        <v>923365172661</v>
      </c>
      <c r="L686" s="130" t="str">
        <f>VLOOKUP(C686,'[1]Carrer Batches'!$B$2:$O$1343,12,FALSE)</f>
        <v>-</v>
      </c>
    </row>
    <row r="687" spans="1:12" x14ac:dyDescent="0.25">
      <c r="A687" s="136"/>
      <c r="B687" s="210" t="s">
        <v>3104</v>
      </c>
      <c r="C687" s="120" t="s">
        <v>1964</v>
      </c>
      <c r="D687" s="120" t="s">
        <v>1965</v>
      </c>
      <c r="E687" s="193" t="s">
        <v>32</v>
      </c>
      <c r="F687" s="120" t="s">
        <v>176</v>
      </c>
      <c r="G687" s="193" t="s">
        <v>7</v>
      </c>
      <c r="H687" s="3" t="s">
        <v>2867</v>
      </c>
      <c r="I687" s="193" t="s">
        <v>2486</v>
      </c>
      <c r="J687" s="20" t="s">
        <v>3137</v>
      </c>
      <c r="K687" s="130">
        <f>VLOOKUP(C687,'[1]Carrer Batches'!$B$2:$O$1343,11,FALSE)</f>
        <v>923476800090</v>
      </c>
      <c r="L687" s="130">
        <f>VLOOKUP(C687,'[1]Carrer Batches'!$B$2:$O$1343,12,FALSE)</f>
        <v>923458217542</v>
      </c>
    </row>
    <row r="688" spans="1:12" x14ac:dyDescent="0.25">
      <c r="A688" s="136"/>
      <c r="B688" s="210" t="s">
        <v>3104</v>
      </c>
      <c r="C688" s="120" t="s">
        <v>1841</v>
      </c>
      <c r="D688" s="120" t="s">
        <v>1842</v>
      </c>
      <c r="E688" s="193" t="s">
        <v>33</v>
      </c>
      <c r="F688" s="120" t="s">
        <v>2398</v>
      </c>
      <c r="G688" s="193" t="s">
        <v>7</v>
      </c>
      <c r="H688" s="3" t="s">
        <v>2867</v>
      </c>
      <c r="I688" s="193" t="s">
        <v>118</v>
      </c>
      <c r="J688" s="20" t="s">
        <v>3110</v>
      </c>
      <c r="K688" s="130">
        <f>VLOOKUP(C688,'[1]Carrer Batches'!$B$2:$O$1343,11,FALSE)</f>
        <v>923490225440</v>
      </c>
      <c r="L688" s="130">
        <f>VLOOKUP(C688,'[1]Carrer Batches'!$B$2:$O$1343,12,FALSE)</f>
        <v>0</v>
      </c>
    </row>
    <row r="689" spans="1:13" x14ac:dyDescent="0.25">
      <c r="A689" s="136"/>
      <c r="B689" s="210" t="s">
        <v>3104</v>
      </c>
      <c r="C689" s="120" t="s">
        <v>439</v>
      </c>
      <c r="D689" s="120" t="s">
        <v>1253</v>
      </c>
      <c r="E689" s="193" t="s">
        <v>33</v>
      </c>
      <c r="F689" s="120" t="s">
        <v>2402</v>
      </c>
      <c r="G689" s="193" t="s">
        <v>7</v>
      </c>
      <c r="H689" s="3" t="s">
        <v>2867</v>
      </c>
      <c r="I689" s="193" t="s">
        <v>2478</v>
      </c>
      <c r="J689" s="20" t="s">
        <v>3155</v>
      </c>
      <c r="K689" s="130">
        <f>VLOOKUP(C689,'[1]Carrer Batches'!$B$2:$O$1343,11,FALSE)</f>
        <v>923424085625</v>
      </c>
      <c r="L689" s="130">
        <f>VLOOKUP(C689,'[1]Carrer Batches'!$B$2:$O$1343,12,FALSE)</f>
        <v>923472991880</v>
      </c>
    </row>
    <row r="690" spans="1:13" x14ac:dyDescent="0.25">
      <c r="A690" s="136"/>
      <c r="B690" s="210" t="s">
        <v>3104</v>
      </c>
      <c r="C690" s="120" t="s">
        <v>1912</v>
      </c>
      <c r="D690" s="120" t="s">
        <v>1913</v>
      </c>
      <c r="E690" s="193" t="s">
        <v>33</v>
      </c>
      <c r="F690" s="120" t="s">
        <v>2402</v>
      </c>
      <c r="G690" s="193" t="s">
        <v>7</v>
      </c>
      <c r="H690" s="3" t="s">
        <v>2867</v>
      </c>
      <c r="I690" s="193" t="s">
        <v>2478</v>
      </c>
      <c r="J690" s="20" t="s">
        <v>3110</v>
      </c>
      <c r="K690" s="130">
        <f>VLOOKUP(C690,'[1]Carrer Batches'!$B$2:$O$1343,11,FALSE)</f>
        <v>923131082151</v>
      </c>
      <c r="L690" s="130">
        <f>VLOOKUP(C690,'[1]Carrer Batches'!$B$2:$O$1343,12,FALSE)</f>
        <v>923131082151</v>
      </c>
    </row>
    <row r="691" spans="1:13" x14ac:dyDescent="0.25">
      <c r="A691" s="136"/>
      <c r="B691" s="210" t="s">
        <v>3104</v>
      </c>
      <c r="C691" s="120" t="s">
        <v>1920</v>
      </c>
      <c r="D691" s="120" t="s">
        <v>1921</v>
      </c>
      <c r="E691" s="193" t="s">
        <v>33</v>
      </c>
      <c r="F691" s="120" t="s">
        <v>2402</v>
      </c>
      <c r="G691" s="193" t="s">
        <v>7</v>
      </c>
      <c r="H691" s="3" t="s">
        <v>2867</v>
      </c>
      <c r="I691" s="193" t="s">
        <v>2478</v>
      </c>
      <c r="J691" s="20" t="s">
        <v>3138</v>
      </c>
      <c r="K691" s="130">
        <f>VLOOKUP(C691,'[1]Carrer Batches'!$B$2:$O$1343,11,FALSE)</f>
        <v>923018283204</v>
      </c>
      <c r="L691" s="130">
        <f>VLOOKUP(C691,'[1]Carrer Batches'!$B$2:$O$1343,12,FALSE)</f>
        <v>923228283204</v>
      </c>
    </row>
    <row r="692" spans="1:13" x14ac:dyDescent="0.25">
      <c r="A692" s="136"/>
      <c r="B692" s="210" t="s">
        <v>3104</v>
      </c>
      <c r="C692" s="120" t="s">
        <v>198</v>
      </c>
      <c r="D692" s="120" t="s">
        <v>1010</v>
      </c>
      <c r="E692" s="193" t="s">
        <v>33</v>
      </c>
      <c r="F692" s="120" t="s">
        <v>2418</v>
      </c>
      <c r="G692" s="193" t="s">
        <v>7</v>
      </c>
      <c r="H692" s="3" t="s">
        <v>2868</v>
      </c>
      <c r="I692" s="193" t="s">
        <v>2478</v>
      </c>
      <c r="J692" s="20" t="s">
        <v>3156</v>
      </c>
      <c r="K692" s="130">
        <f>VLOOKUP(C692,'[1]Carrer Batches'!$B$2:$O$1343,11,FALSE)</f>
        <v>923121256142</v>
      </c>
      <c r="L692" s="130">
        <f>VLOOKUP(C692,'[1]Carrer Batches'!$B$2:$O$1343,12,FALSE)</f>
        <v>923168624386</v>
      </c>
    </row>
    <row r="693" spans="1:13" x14ac:dyDescent="0.25">
      <c r="A693" s="136"/>
      <c r="B693" s="210" t="s">
        <v>3104</v>
      </c>
      <c r="C693" s="120" t="s">
        <v>205</v>
      </c>
      <c r="D693" s="120" t="s">
        <v>1017</v>
      </c>
      <c r="E693" s="193" t="s">
        <v>33</v>
      </c>
      <c r="F693" s="120" t="s">
        <v>2418</v>
      </c>
      <c r="G693" s="193" t="s">
        <v>7</v>
      </c>
      <c r="H693" s="3" t="s">
        <v>2868</v>
      </c>
      <c r="I693" s="193" t="s">
        <v>2478</v>
      </c>
      <c r="J693" s="20" t="s">
        <v>3110</v>
      </c>
      <c r="K693" s="130">
        <f>VLOOKUP(C693,'[1]Carrer Batches'!$B$2:$O$1343,11,FALSE)</f>
        <v>923033981003</v>
      </c>
      <c r="L693" s="130">
        <f>VLOOKUP(C693,'[1]Carrer Batches'!$B$2:$O$1343,12,FALSE)</f>
        <v>923003370100</v>
      </c>
    </row>
    <row r="694" spans="1:13" x14ac:dyDescent="0.25">
      <c r="A694" s="136"/>
      <c r="B694" s="210" t="s">
        <v>3104</v>
      </c>
      <c r="C694" s="122" t="s">
        <v>2982</v>
      </c>
      <c r="D694" s="143" t="s">
        <v>2983</v>
      </c>
      <c r="E694" s="193" t="s">
        <v>31</v>
      </c>
      <c r="F694" s="121" t="s">
        <v>2428</v>
      </c>
      <c r="G694" s="3" t="s">
        <v>7</v>
      </c>
      <c r="H694" s="3" t="s">
        <v>2868</v>
      </c>
      <c r="I694" s="193" t="s">
        <v>2486</v>
      </c>
      <c r="J694" s="110"/>
      <c r="K694" s="130" t="e">
        <f>VLOOKUP(C694,'[1]Carrer Batches'!$B$2:$O$1343,11,FALSE)</f>
        <v>#N/A</v>
      </c>
      <c r="L694" s="130" t="e">
        <f>VLOOKUP(C694,'[1]Carrer Batches'!$B$2:$O$1343,12,FALSE)</f>
        <v>#N/A</v>
      </c>
    </row>
    <row r="695" spans="1:13" x14ac:dyDescent="0.25">
      <c r="A695" s="188" t="s">
        <v>3161</v>
      </c>
      <c r="B695" s="3" t="s">
        <v>2920</v>
      </c>
      <c r="C695" s="120" t="s">
        <v>446</v>
      </c>
      <c r="D695" s="120" t="s">
        <v>1260</v>
      </c>
      <c r="E695" s="193" t="s">
        <v>33</v>
      </c>
      <c r="F695" s="120" t="s">
        <v>2436</v>
      </c>
      <c r="G695" s="193" t="s">
        <v>6</v>
      </c>
      <c r="H695" s="3" t="s">
        <v>2993</v>
      </c>
      <c r="I695" s="193" t="s">
        <v>116</v>
      </c>
      <c r="J695" s="277" t="s">
        <v>3162</v>
      </c>
      <c r="K695" s="130">
        <f>VLOOKUP(C695,'[1]Carrer Batches'!$B$2:$O$1343,11,FALSE)</f>
        <v>923222682821</v>
      </c>
      <c r="L695" s="130">
        <f>VLOOKUP(C695,'[1]Carrer Batches'!$B$2:$O$1343,12,FALSE)</f>
        <v>0</v>
      </c>
    </row>
    <row r="696" spans="1:13" x14ac:dyDescent="0.25">
      <c r="A696" s="188" t="s">
        <v>3163</v>
      </c>
      <c r="B696" s="193" t="s">
        <v>2920</v>
      </c>
      <c r="C696" s="120" t="s">
        <v>685</v>
      </c>
      <c r="D696" s="120" t="s">
        <v>1278</v>
      </c>
      <c r="E696" s="193" t="s">
        <v>34</v>
      </c>
      <c r="F696" s="120" t="s">
        <v>2454</v>
      </c>
      <c r="G696" s="193" t="s">
        <v>7</v>
      </c>
      <c r="H696" s="3" t="s">
        <v>2872</v>
      </c>
      <c r="I696" s="193" t="s">
        <v>2487</v>
      </c>
      <c r="J696" s="282" t="s">
        <v>3164</v>
      </c>
      <c r="K696" s="130">
        <f>VLOOKUP(C696,'[1]Carrer Batches'!$B$2:$O$1343,11,FALSE)</f>
        <v>923012035540</v>
      </c>
      <c r="L696" s="130">
        <f>VLOOKUP(C696,'[1]Carrer Batches'!$B$2:$O$1343,12,FALSE)</f>
        <v>923012500507</v>
      </c>
    </row>
    <row r="697" spans="1:13" x14ac:dyDescent="0.25">
      <c r="A697" s="188" t="s">
        <v>3163</v>
      </c>
      <c r="B697" s="193" t="s">
        <v>2920</v>
      </c>
      <c r="C697" s="120" t="s">
        <v>686</v>
      </c>
      <c r="D697" s="120" t="s">
        <v>1496</v>
      </c>
      <c r="E697" s="193" t="s">
        <v>34</v>
      </c>
      <c r="F697" s="120" t="s">
        <v>2454</v>
      </c>
      <c r="G697" s="193" t="s">
        <v>7</v>
      </c>
      <c r="H697" s="3" t="s">
        <v>2872</v>
      </c>
      <c r="I697" s="193" t="s">
        <v>2487</v>
      </c>
      <c r="J697" s="282" t="s">
        <v>3165</v>
      </c>
      <c r="K697" s="130">
        <f>VLOOKUP(C697,'[1]Carrer Batches'!$B$2:$O$1343,11,FALSE)</f>
        <v>92334829239</v>
      </c>
      <c r="L697" s="130">
        <f>VLOOKUP(C697,'[1]Carrer Batches'!$B$2:$O$1343,12,FALSE)</f>
        <v>923212021643</v>
      </c>
    </row>
    <row r="698" spans="1:13" x14ac:dyDescent="0.25">
      <c r="A698" s="188" t="s">
        <v>3163</v>
      </c>
      <c r="B698" s="193" t="s">
        <v>2920</v>
      </c>
      <c r="C698" s="120" t="s">
        <v>688</v>
      </c>
      <c r="D698" s="120" t="s">
        <v>1498</v>
      </c>
      <c r="E698" s="193" t="s">
        <v>34</v>
      </c>
      <c r="F698" s="120" t="s">
        <v>2454</v>
      </c>
      <c r="G698" s="193" t="s">
        <v>7</v>
      </c>
      <c r="H698" s="3" t="s">
        <v>2872</v>
      </c>
      <c r="I698" s="193" t="s">
        <v>2487</v>
      </c>
      <c r="J698" s="277" t="s">
        <v>3164</v>
      </c>
      <c r="K698" s="130">
        <f>VLOOKUP(C698,'[1]Carrer Batches'!$B$2:$O$1343,11,FALSE)</f>
        <v>923312581851</v>
      </c>
      <c r="L698" s="130">
        <f>VLOOKUP(C698,'[1]Carrer Batches'!$B$2:$O$1343,12,FALSE)</f>
        <v>923413314753</v>
      </c>
    </row>
    <row r="699" spans="1:13" x14ac:dyDescent="0.25">
      <c r="A699" s="188" t="s">
        <v>3163</v>
      </c>
      <c r="B699" s="193" t="s">
        <v>2920</v>
      </c>
      <c r="C699" s="120" t="s">
        <v>2576</v>
      </c>
      <c r="D699" s="120" t="s">
        <v>2496</v>
      </c>
      <c r="E699" s="193" t="s">
        <v>136</v>
      </c>
      <c r="F699" s="120" t="s">
        <v>2495</v>
      </c>
      <c r="G699" s="193" t="s">
        <v>7</v>
      </c>
      <c r="H699" s="193" t="s">
        <v>2872</v>
      </c>
      <c r="I699" s="193" t="s">
        <v>2491</v>
      </c>
      <c r="J699" s="277" t="s">
        <v>3166</v>
      </c>
      <c r="K699" s="130" t="e">
        <f>VLOOKUP(C699,'[1]Carrer Batches'!$B$2:$O$1343,11,FALSE)</f>
        <v>#N/A</v>
      </c>
      <c r="L699" s="130" t="e">
        <f>VLOOKUP(C699,'[1]Carrer Batches'!$B$2:$O$1343,12,FALSE)</f>
        <v>#N/A</v>
      </c>
    </row>
    <row r="700" spans="1:13" x14ac:dyDescent="0.25">
      <c r="A700" s="188" t="s">
        <v>3163</v>
      </c>
      <c r="B700" s="193" t="s">
        <v>2920</v>
      </c>
      <c r="C700" s="120" t="s">
        <v>2578</v>
      </c>
      <c r="D700" s="120" t="s">
        <v>2579</v>
      </c>
      <c r="E700" s="193" t="s">
        <v>136</v>
      </c>
      <c r="F700" s="120" t="s">
        <v>2495</v>
      </c>
      <c r="G700" s="193" t="s">
        <v>7</v>
      </c>
      <c r="H700" s="193" t="s">
        <v>2872</v>
      </c>
      <c r="I700" s="193" t="s">
        <v>2491</v>
      </c>
      <c r="J700" s="277" t="s">
        <v>3167</v>
      </c>
      <c r="K700" s="130" t="e">
        <f>VLOOKUP(C700,'[1]Carrer Batches'!$B$2:$O$1343,11,FALSE)</f>
        <v>#N/A</v>
      </c>
      <c r="L700" s="130" t="e">
        <f>VLOOKUP(C700,'[1]Carrer Batches'!$B$2:$O$1343,12,FALSE)</f>
        <v>#N/A</v>
      </c>
    </row>
    <row r="701" spans="1:13" ht="19.5" x14ac:dyDescent="0.3">
      <c r="A701" s="188" t="s">
        <v>3163</v>
      </c>
      <c r="B701" s="193" t="s">
        <v>2920</v>
      </c>
      <c r="C701" s="120" t="s">
        <v>741</v>
      </c>
      <c r="D701" s="120" t="s">
        <v>1549</v>
      </c>
      <c r="E701" s="193" t="s">
        <v>30</v>
      </c>
      <c r="F701" s="120" t="s">
        <v>2459</v>
      </c>
      <c r="G701" s="193" t="s">
        <v>7</v>
      </c>
      <c r="H701" s="3" t="s">
        <v>2872</v>
      </c>
      <c r="I701" s="193" t="s">
        <v>2480</v>
      </c>
      <c r="J701" s="277" t="s">
        <v>3165</v>
      </c>
      <c r="K701" s="130">
        <f>VLOOKUP(C701,'[1]Carrer Batches'!$B$2:$O$1343,11,FALSE)</f>
        <v>923172028019</v>
      </c>
      <c r="L701" s="130">
        <f>VLOOKUP(C701,'[1]Carrer Batches'!$B$2:$O$1343,12,FALSE)</f>
        <v>0</v>
      </c>
      <c r="M701" s="117"/>
    </row>
    <row r="702" spans="1:13" x14ac:dyDescent="0.25">
      <c r="A702" s="188" t="s">
        <v>3163</v>
      </c>
      <c r="B702" s="193" t="s">
        <v>2920</v>
      </c>
      <c r="C702" s="120" t="s">
        <v>867</v>
      </c>
      <c r="D702" s="120" t="s">
        <v>1669</v>
      </c>
      <c r="E702" s="193" t="s">
        <v>31</v>
      </c>
      <c r="F702" s="198" t="s">
        <v>2467</v>
      </c>
      <c r="G702" s="193" t="s">
        <v>7</v>
      </c>
      <c r="H702" s="3" t="s">
        <v>2872</v>
      </c>
      <c r="I702" s="193" t="s">
        <v>2484</v>
      </c>
      <c r="J702" s="277" t="s">
        <v>3168</v>
      </c>
      <c r="K702" s="130" t="e">
        <f>VLOOKUP(C702,'[1]Carrer Batches'!$B$2:$O$1343,11,FALSE)</f>
        <v>#N/A</v>
      </c>
      <c r="L702" s="130" t="e">
        <f>VLOOKUP(C702,'[1]Carrer Batches'!$B$2:$O$1343,12,FALSE)</f>
        <v>#N/A</v>
      </c>
    </row>
    <row r="703" spans="1:13" x14ac:dyDescent="0.25">
      <c r="A703" s="188" t="s">
        <v>3169</v>
      </c>
      <c r="B703" s="193" t="s">
        <v>2920</v>
      </c>
      <c r="C703" s="120" t="s">
        <v>738</v>
      </c>
      <c r="D703" s="120" t="s">
        <v>1546</v>
      </c>
      <c r="E703" s="193" t="s">
        <v>30</v>
      </c>
      <c r="F703" s="120" t="s">
        <v>2459</v>
      </c>
      <c r="G703" s="193" t="s">
        <v>7</v>
      </c>
      <c r="H703" s="3" t="s">
        <v>2872</v>
      </c>
      <c r="I703" s="193" t="s">
        <v>2480</v>
      </c>
      <c r="J703" s="277" t="s">
        <v>3165</v>
      </c>
      <c r="K703" s="130">
        <f>VLOOKUP(C703,'[1]Carrer Batches'!$B$2:$O$1343,11,FALSE)</f>
        <v>923002826343</v>
      </c>
      <c r="L703" s="130">
        <f>VLOOKUP(C703,'[1]Carrer Batches'!$B$2:$O$1343,12,FALSE)</f>
        <v>0</v>
      </c>
    </row>
    <row r="704" spans="1:13" x14ac:dyDescent="0.25">
      <c r="A704" s="188" t="s">
        <v>3169</v>
      </c>
      <c r="B704" s="193" t="s">
        <v>2920</v>
      </c>
      <c r="C704" s="120" t="s">
        <v>448</v>
      </c>
      <c r="D704" s="120" t="s">
        <v>1262</v>
      </c>
      <c r="E704" s="193" t="s">
        <v>30</v>
      </c>
      <c r="F704" s="120" t="s">
        <v>2459</v>
      </c>
      <c r="G704" s="193" t="s">
        <v>7</v>
      </c>
      <c r="H704" s="3" t="s">
        <v>2872</v>
      </c>
      <c r="I704" s="193" t="s">
        <v>2480</v>
      </c>
      <c r="J704" s="277" t="s">
        <v>3170</v>
      </c>
      <c r="K704" s="130">
        <f>VLOOKUP(C704,'[1]Carrer Batches'!$B$2:$O$1343,11,FALSE)</f>
        <v>923330250902</v>
      </c>
      <c r="L704" s="130">
        <f>VLOOKUP(C704,'[1]Carrer Batches'!$B$2:$O$1343,12,FALSE)</f>
        <v>923152232053</v>
      </c>
    </row>
    <row r="705" spans="1:13" x14ac:dyDescent="0.25">
      <c r="A705" s="188" t="s">
        <v>3169</v>
      </c>
      <c r="B705" s="193" t="s">
        <v>2920</v>
      </c>
      <c r="C705" s="120" t="s">
        <v>739</v>
      </c>
      <c r="D705" s="120" t="s">
        <v>1547</v>
      </c>
      <c r="E705" s="193" t="s">
        <v>30</v>
      </c>
      <c r="F705" s="120" t="s">
        <v>2459</v>
      </c>
      <c r="G705" s="193" t="s">
        <v>7</v>
      </c>
      <c r="H705" s="3" t="s">
        <v>2872</v>
      </c>
      <c r="I705" s="193" t="s">
        <v>2480</v>
      </c>
      <c r="J705" s="240" t="s">
        <v>3171</v>
      </c>
      <c r="K705" s="130">
        <f>VLOOKUP(C705,'[1]Carrer Batches'!$B$2:$O$1343,11,FALSE)</f>
        <v>923052379983</v>
      </c>
      <c r="L705" s="130">
        <f>VLOOKUP(C705,'[1]Carrer Batches'!$B$2:$O$1343,12,FALSE)</f>
        <v>0</v>
      </c>
    </row>
    <row r="706" spans="1:13" x14ac:dyDescent="0.25">
      <c r="A706" s="188" t="s">
        <v>3169</v>
      </c>
      <c r="B706" s="193" t="s">
        <v>2920</v>
      </c>
      <c r="C706" s="120" t="s">
        <v>2574</v>
      </c>
      <c r="D706" s="120" t="s">
        <v>2575</v>
      </c>
      <c r="E706" s="193" t="s">
        <v>136</v>
      </c>
      <c r="F706" s="120" t="s">
        <v>2495</v>
      </c>
      <c r="G706" s="193" t="s">
        <v>7</v>
      </c>
      <c r="H706" s="193" t="s">
        <v>2872</v>
      </c>
      <c r="I706" s="193" t="s">
        <v>2491</v>
      </c>
      <c r="J706" s="277" t="s">
        <v>3165</v>
      </c>
      <c r="K706" s="130" t="e">
        <f>VLOOKUP(C706,'[1]Carrer Batches'!$B$2:$O$1343,11,FALSE)</f>
        <v>#N/A</v>
      </c>
      <c r="L706" s="130" t="e">
        <f>VLOOKUP(C706,'[1]Carrer Batches'!$B$2:$O$1343,12,FALSE)</f>
        <v>#N/A</v>
      </c>
    </row>
    <row r="707" spans="1:13" ht="19.5" x14ac:dyDescent="0.3">
      <c r="A707" s="188" t="s">
        <v>3169</v>
      </c>
      <c r="B707" s="193" t="s">
        <v>2920</v>
      </c>
      <c r="C707" s="120" t="s">
        <v>2576</v>
      </c>
      <c r="D707" s="120" t="s">
        <v>2496</v>
      </c>
      <c r="E707" s="193" t="s">
        <v>136</v>
      </c>
      <c r="F707" s="120" t="s">
        <v>2495</v>
      </c>
      <c r="G707" s="193" t="s">
        <v>7</v>
      </c>
      <c r="H707" s="193" t="s">
        <v>2872</v>
      </c>
      <c r="I707" s="193" t="s">
        <v>2491</v>
      </c>
      <c r="J707" s="277" t="s">
        <v>2951</v>
      </c>
      <c r="K707" s="130" t="e">
        <f>VLOOKUP(C707,'[1]Carrer Batches'!$B$2:$O$1343,11,FALSE)</f>
        <v>#N/A</v>
      </c>
      <c r="L707" s="130" t="e">
        <f>VLOOKUP(C707,'[1]Carrer Batches'!$B$2:$O$1343,12,FALSE)</f>
        <v>#N/A</v>
      </c>
      <c r="M707" s="117"/>
    </row>
    <row r="708" spans="1:13" x14ac:dyDescent="0.25">
      <c r="A708" s="188" t="s">
        <v>3169</v>
      </c>
      <c r="B708" s="193" t="s">
        <v>2920</v>
      </c>
      <c r="C708" s="120" t="s">
        <v>2577</v>
      </c>
      <c r="D708" s="120" t="s">
        <v>2523</v>
      </c>
      <c r="E708" s="193" t="s">
        <v>136</v>
      </c>
      <c r="F708" s="120" t="s">
        <v>2495</v>
      </c>
      <c r="G708" s="193" t="s">
        <v>7</v>
      </c>
      <c r="H708" s="193" t="s">
        <v>2872</v>
      </c>
      <c r="I708" s="193" t="s">
        <v>2491</v>
      </c>
      <c r="J708" s="277" t="s">
        <v>3172</v>
      </c>
      <c r="K708" s="130" t="e">
        <f>VLOOKUP(C708,'[1]Carrer Batches'!$B$2:$O$1343,11,FALSE)</f>
        <v>#N/A</v>
      </c>
      <c r="L708" s="130" t="e">
        <f>VLOOKUP(C708,'[1]Carrer Batches'!$B$2:$O$1343,12,FALSE)</f>
        <v>#N/A</v>
      </c>
    </row>
    <row r="709" spans="1:13" x14ac:dyDescent="0.25">
      <c r="A709" s="188" t="s">
        <v>3169</v>
      </c>
      <c r="B709" s="193" t="s">
        <v>2920</v>
      </c>
      <c r="C709" s="120" t="s">
        <v>2578</v>
      </c>
      <c r="D709" s="120" t="s">
        <v>2579</v>
      </c>
      <c r="E709" s="193" t="s">
        <v>136</v>
      </c>
      <c r="F709" s="120" t="s">
        <v>2495</v>
      </c>
      <c r="G709" s="193" t="s">
        <v>7</v>
      </c>
      <c r="H709" s="193" t="s">
        <v>2872</v>
      </c>
      <c r="I709" s="193" t="s">
        <v>2491</v>
      </c>
      <c r="J709" s="277" t="s">
        <v>3173</v>
      </c>
      <c r="K709" s="130" t="e">
        <f>VLOOKUP(C709,'[1]Carrer Batches'!$B$2:$O$1343,11,FALSE)</f>
        <v>#N/A</v>
      </c>
      <c r="L709" s="130" t="e">
        <f>VLOOKUP(C709,'[1]Carrer Batches'!$B$2:$O$1343,12,FALSE)</f>
        <v>#N/A</v>
      </c>
    </row>
    <row r="710" spans="1:13" x14ac:dyDescent="0.25">
      <c r="A710" s="188" t="s">
        <v>3169</v>
      </c>
      <c r="B710" s="193" t="s">
        <v>2920</v>
      </c>
      <c r="C710" s="120" t="s">
        <v>2580</v>
      </c>
      <c r="D710" s="120" t="s">
        <v>2581</v>
      </c>
      <c r="E710" s="193" t="s">
        <v>136</v>
      </c>
      <c r="F710" s="120" t="s">
        <v>2495</v>
      </c>
      <c r="G710" s="193" t="s">
        <v>7</v>
      </c>
      <c r="H710" s="193" t="s">
        <v>2872</v>
      </c>
      <c r="I710" s="193" t="s">
        <v>2491</v>
      </c>
      <c r="J710" s="277" t="s">
        <v>3174</v>
      </c>
      <c r="K710" s="130" t="e">
        <f>VLOOKUP(C710,'[1]Carrer Batches'!$B$2:$O$1343,11,FALSE)</f>
        <v>#N/A</v>
      </c>
      <c r="L710" s="130" t="e">
        <f>VLOOKUP(C710,'[1]Carrer Batches'!$B$2:$O$1343,12,FALSE)</f>
        <v>#N/A</v>
      </c>
    </row>
    <row r="711" spans="1:13" x14ac:dyDescent="0.25">
      <c r="A711" s="136">
        <v>44564</v>
      </c>
      <c r="B711" s="210" t="s">
        <v>2981</v>
      </c>
      <c r="C711" s="211" t="s">
        <v>906</v>
      </c>
      <c r="D711" s="211" t="s">
        <v>1708</v>
      </c>
      <c r="E711" s="210" t="s">
        <v>31</v>
      </c>
      <c r="F711" s="211" t="s">
        <v>2542</v>
      </c>
      <c r="G711" s="210" t="s">
        <v>6</v>
      </c>
      <c r="H711" s="3" t="s">
        <v>2867</v>
      </c>
      <c r="I711" s="210" t="s">
        <v>2482</v>
      </c>
      <c r="J711" s="110" t="s">
        <v>3173</v>
      </c>
      <c r="K711" s="130" t="e">
        <f>VLOOKUP(C711,'[1]Carrer Batches'!$B$2:$O$1343,11,FALSE)</f>
        <v>#N/A</v>
      </c>
      <c r="L711" s="130" t="e">
        <f>VLOOKUP(C711,'[1]Carrer Batches'!$B$2:$O$1343,12,FALSE)</f>
        <v>#N/A</v>
      </c>
    </row>
    <row r="712" spans="1:13" x14ac:dyDescent="0.25">
      <c r="A712" s="136">
        <v>44564</v>
      </c>
      <c r="B712" s="210" t="s">
        <v>2981</v>
      </c>
      <c r="C712" s="211" t="s">
        <v>2371</v>
      </c>
      <c r="D712" s="211" t="s">
        <v>2372</v>
      </c>
      <c r="E712" s="210" t="s">
        <v>31</v>
      </c>
      <c r="F712" s="211" t="s">
        <v>2417</v>
      </c>
      <c r="G712" s="210" t="s">
        <v>6</v>
      </c>
      <c r="H712" s="3" t="s">
        <v>2867</v>
      </c>
      <c r="I712" s="210" t="s">
        <v>2484</v>
      </c>
      <c r="J712" s="110" t="s">
        <v>3195</v>
      </c>
      <c r="K712" s="130" t="e">
        <f>VLOOKUP(C712,'[1]Carrer Batches'!$B$2:$O$1343,11,FALSE)</f>
        <v>#N/A</v>
      </c>
      <c r="L712" s="130" t="e">
        <f>VLOOKUP(C712,'[1]Carrer Batches'!$B$2:$O$1343,12,FALSE)</f>
        <v>#N/A</v>
      </c>
    </row>
    <row r="713" spans="1:13" x14ac:dyDescent="0.25">
      <c r="A713" s="136">
        <v>44564</v>
      </c>
      <c r="B713" s="210" t="s">
        <v>2981</v>
      </c>
      <c r="C713" s="211" t="s">
        <v>2742</v>
      </c>
      <c r="D713" s="211" t="s">
        <v>2639</v>
      </c>
      <c r="E713" s="210" t="s">
        <v>31</v>
      </c>
      <c r="F713" s="211" t="s">
        <v>2417</v>
      </c>
      <c r="G713" s="210" t="s">
        <v>6</v>
      </c>
      <c r="H713" s="3" t="s">
        <v>2867</v>
      </c>
      <c r="I713" s="210" t="s">
        <v>2484</v>
      </c>
      <c r="J713" s="110" t="s">
        <v>3337</v>
      </c>
      <c r="K713" s="130" t="e">
        <f>VLOOKUP(C713,'[1]Carrer Batches'!$B$2:$O$1343,11,FALSE)</f>
        <v>#N/A</v>
      </c>
      <c r="L713" s="130" t="e">
        <f>VLOOKUP(C713,'[1]Carrer Batches'!$B$2:$O$1343,12,FALSE)</f>
        <v>#N/A</v>
      </c>
    </row>
    <row r="714" spans="1:13" x14ac:dyDescent="0.25">
      <c r="A714" s="136">
        <v>44564</v>
      </c>
      <c r="B714" s="210" t="s">
        <v>2981</v>
      </c>
      <c r="C714" s="211" t="s">
        <v>2381</v>
      </c>
      <c r="D714" s="211" t="s">
        <v>2382</v>
      </c>
      <c r="E714" s="210" t="s">
        <v>31</v>
      </c>
      <c r="F714" s="211" t="s">
        <v>2417</v>
      </c>
      <c r="G714" s="210" t="s">
        <v>6</v>
      </c>
      <c r="H714" s="3" t="s">
        <v>2867</v>
      </c>
      <c r="I714" s="210" t="s">
        <v>2484</v>
      </c>
      <c r="J714" s="110" t="s">
        <v>3276</v>
      </c>
      <c r="K714" s="130">
        <f>VLOOKUP(C714,'[1]Carrer Batches'!$B$2:$O$1343,11,FALSE)</f>
        <v>923342024844</v>
      </c>
      <c r="L714" s="130" t="str">
        <f>VLOOKUP(C714,'[1]Carrer Batches'!$B$2:$O$1343,12,FALSE)</f>
        <v>-</v>
      </c>
    </row>
    <row r="715" spans="1:13" x14ac:dyDescent="0.25">
      <c r="A715" s="136">
        <v>44564</v>
      </c>
      <c r="B715" s="210" t="s">
        <v>2981</v>
      </c>
      <c r="C715" s="211" t="s">
        <v>2353</v>
      </c>
      <c r="D715" s="211" t="s">
        <v>2354</v>
      </c>
      <c r="E715" s="210" t="s">
        <v>31</v>
      </c>
      <c r="F715" s="213" t="s">
        <v>2416</v>
      </c>
      <c r="G715" s="210" t="s">
        <v>6</v>
      </c>
      <c r="H715" s="3" t="s">
        <v>2867</v>
      </c>
      <c r="I715" s="210" t="s">
        <v>2483</v>
      </c>
      <c r="J715" s="110" t="s">
        <v>3295</v>
      </c>
      <c r="K715" s="130">
        <f>VLOOKUP(C715,'[1]Carrer Batches'!$B$2:$O$1343,11,FALSE)</f>
        <v>923219210428</v>
      </c>
      <c r="L715" s="130" t="str">
        <f>VLOOKUP(C715,'[1]Carrer Batches'!$B$2:$O$1343,12,FALSE)</f>
        <v>-</v>
      </c>
    </row>
    <row r="716" spans="1:13" ht="19.5" x14ac:dyDescent="0.3">
      <c r="A716" s="136">
        <v>44564</v>
      </c>
      <c r="B716" s="210" t="s">
        <v>2981</v>
      </c>
      <c r="C716" s="211" t="s">
        <v>2365</v>
      </c>
      <c r="D716" s="211" t="s">
        <v>2366</v>
      </c>
      <c r="E716" s="210" t="s">
        <v>31</v>
      </c>
      <c r="F716" s="213" t="s">
        <v>2416</v>
      </c>
      <c r="G716" s="210" t="s">
        <v>6</v>
      </c>
      <c r="H716" s="3" t="s">
        <v>2867</v>
      </c>
      <c r="I716" s="210" t="s">
        <v>2483</v>
      </c>
      <c r="J716" s="110"/>
      <c r="K716" s="130">
        <f>VLOOKUP(C716,'[1]Carrer Batches'!$B$2:$O$1343,11,FALSE)</f>
        <v>923350320538</v>
      </c>
      <c r="L716" s="130">
        <f>VLOOKUP(C716,'[1]Carrer Batches'!$B$2:$O$1343,12,FALSE)</f>
        <v>923082203671</v>
      </c>
      <c r="M716" s="117"/>
    </row>
    <row r="717" spans="1:13" x14ac:dyDescent="0.25">
      <c r="A717" s="136">
        <v>44564</v>
      </c>
      <c r="B717" s="193" t="s">
        <v>2981</v>
      </c>
      <c r="C717" s="120" t="s">
        <v>2175</v>
      </c>
      <c r="D717" s="120" t="s">
        <v>1777</v>
      </c>
      <c r="E717" s="193" t="s">
        <v>30</v>
      </c>
      <c r="F717" s="120" t="s">
        <v>2409</v>
      </c>
      <c r="G717" s="193" t="s">
        <v>6</v>
      </c>
      <c r="H717" s="3" t="s">
        <v>2867</v>
      </c>
      <c r="I717" s="193" t="s">
        <v>2497</v>
      </c>
      <c r="J717" s="110" t="s">
        <v>3195</v>
      </c>
      <c r="K717" s="130">
        <f>VLOOKUP(C717,'[1]Carrer Batches'!$B$2:$O$1343,11,FALSE)</f>
        <v>923422744435</v>
      </c>
      <c r="L717" s="130">
        <f>VLOOKUP(C717,'[1]Carrer Batches'!$B$2:$O$1343,12,FALSE)</f>
        <v>0</v>
      </c>
      <c r="M717" s="95"/>
    </row>
    <row r="718" spans="1:13" x14ac:dyDescent="0.25">
      <c r="A718" s="136">
        <v>44564</v>
      </c>
      <c r="B718" s="193" t="s">
        <v>2981</v>
      </c>
      <c r="C718" s="120" t="s">
        <v>2180</v>
      </c>
      <c r="D718" s="120" t="s">
        <v>2181</v>
      </c>
      <c r="E718" s="193" t="s">
        <v>30</v>
      </c>
      <c r="F718" s="120" t="s">
        <v>2409</v>
      </c>
      <c r="G718" s="193" t="s">
        <v>6</v>
      </c>
      <c r="H718" s="3" t="s">
        <v>2867</v>
      </c>
      <c r="I718" s="193" t="s">
        <v>2497</v>
      </c>
      <c r="J718" s="110" t="s">
        <v>3290</v>
      </c>
      <c r="K718" s="130">
        <f>VLOOKUP(C718,'[1]Carrer Batches'!$B$2:$O$1343,11,FALSE)</f>
        <v>923022063505</v>
      </c>
      <c r="L718" s="130">
        <f>VLOOKUP(C718,'[1]Carrer Batches'!$B$2:$O$1343,12,FALSE)</f>
        <v>0</v>
      </c>
    </row>
    <row r="719" spans="1:13" x14ac:dyDescent="0.25">
      <c r="A719" s="136">
        <v>44564</v>
      </c>
      <c r="B719" s="193" t="s">
        <v>2981</v>
      </c>
      <c r="C719" s="120" t="s">
        <v>2182</v>
      </c>
      <c r="D719" s="120" t="s">
        <v>2183</v>
      </c>
      <c r="E719" s="193" t="s">
        <v>30</v>
      </c>
      <c r="F719" s="120" t="s">
        <v>2409</v>
      </c>
      <c r="G719" s="193" t="s">
        <v>6</v>
      </c>
      <c r="H719" s="3" t="s">
        <v>2867</v>
      </c>
      <c r="I719" s="193" t="s">
        <v>2497</v>
      </c>
      <c r="J719" s="110" t="s">
        <v>3271</v>
      </c>
      <c r="K719" s="130">
        <f>VLOOKUP(C719,'[1]Carrer Batches'!$B$2:$O$1343,11,FALSE)</f>
        <v>923082086903</v>
      </c>
      <c r="L719" s="130">
        <f>VLOOKUP(C719,'[1]Carrer Batches'!$B$2:$O$1343,12,FALSE)</f>
        <v>923072081943</v>
      </c>
    </row>
    <row r="720" spans="1:13" ht="19.5" x14ac:dyDescent="0.3">
      <c r="A720" s="136">
        <v>44564</v>
      </c>
      <c r="B720" s="193" t="s">
        <v>2981</v>
      </c>
      <c r="C720" s="120" t="s">
        <v>2121</v>
      </c>
      <c r="D720" s="120" t="s">
        <v>2122</v>
      </c>
      <c r="E720" s="193" t="s">
        <v>30</v>
      </c>
      <c r="F720" s="120" t="s">
        <v>2408</v>
      </c>
      <c r="G720" s="193" t="s">
        <v>6</v>
      </c>
      <c r="H720" s="3" t="s">
        <v>2867</v>
      </c>
      <c r="I720" s="193" t="s">
        <v>2480</v>
      </c>
      <c r="J720" s="110"/>
      <c r="K720" s="130">
        <f>VLOOKUP(C720,'[1]Carrer Batches'!$B$2:$O$1343,11,FALSE)</f>
        <v>923323775676</v>
      </c>
      <c r="L720" s="130">
        <f>VLOOKUP(C720,'[1]Carrer Batches'!$B$2:$O$1343,12,FALSE)</f>
        <v>923143877611</v>
      </c>
      <c r="M720" s="117"/>
    </row>
    <row r="721" spans="1:17" x14ac:dyDescent="0.25">
      <c r="A721" s="136">
        <v>44564</v>
      </c>
      <c r="B721" s="193" t="s">
        <v>2981</v>
      </c>
      <c r="C721" s="120" t="s">
        <v>2133</v>
      </c>
      <c r="D721" s="120" t="s">
        <v>2134</v>
      </c>
      <c r="E721" s="193" t="s">
        <v>30</v>
      </c>
      <c r="F721" s="120" t="s">
        <v>2408</v>
      </c>
      <c r="G721" s="193" t="s">
        <v>6</v>
      </c>
      <c r="H721" s="3" t="s">
        <v>2867</v>
      </c>
      <c r="I721" s="193" t="s">
        <v>2480</v>
      </c>
      <c r="J721" s="110"/>
      <c r="K721" s="130">
        <f>VLOOKUP(C721,'[1]Carrer Batches'!$B$2:$O$1343,11,FALSE)</f>
        <v>923313013741</v>
      </c>
      <c r="L721" s="130">
        <f>VLOOKUP(C721,'[1]Carrer Batches'!$B$2:$O$1343,12,FALSE)</f>
        <v>923332199141</v>
      </c>
    </row>
    <row r="722" spans="1:17" x14ac:dyDescent="0.25">
      <c r="A722" s="136">
        <v>44564</v>
      </c>
      <c r="B722" s="193" t="s">
        <v>2981</v>
      </c>
      <c r="C722" s="120" t="s">
        <v>2141</v>
      </c>
      <c r="D722" s="120" t="s">
        <v>2142</v>
      </c>
      <c r="E722" s="193" t="s">
        <v>30</v>
      </c>
      <c r="F722" s="120" t="s">
        <v>2408</v>
      </c>
      <c r="G722" s="193" t="s">
        <v>6</v>
      </c>
      <c r="H722" s="3" t="s">
        <v>2867</v>
      </c>
      <c r="I722" s="193" t="s">
        <v>2480</v>
      </c>
      <c r="J722" s="110" t="s">
        <v>3195</v>
      </c>
      <c r="K722" s="130">
        <f>VLOOKUP(C722,'[1]Carrer Batches'!$B$2:$O$1343,11,FALSE)</f>
        <v>923110281416</v>
      </c>
      <c r="L722" s="130">
        <f>VLOOKUP(C722,'[1]Carrer Batches'!$B$2:$O$1343,12,FALSE)</f>
        <v>923047167604</v>
      </c>
    </row>
    <row r="723" spans="1:17" x14ac:dyDescent="0.25">
      <c r="A723" s="136">
        <v>44564</v>
      </c>
      <c r="B723" s="193" t="s">
        <v>2981</v>
      </c>
      <c r="C723" s="120" t="s">
        <v>2061</v>
      </c>
      <c r="D723" s="120" t="s">
        <v>2062</v>
      </c>
      <c r="E723" s="193" t="s">
        <v>30</v>
      </c>
      <c r="F723" s="120" t="s">
        <v>2406</v>
      </c>
      <c r="G723" s="193" t="s">
        <v>6</v>
      </c>
      <c r="H723" s="3" t="s">
        <v>2867</v>
      </c>
      <c r="I723" s="193" t="s">
        <v>2486</v>
      </c>
      <c r="J723" s="110" t="s">
        <v>3364</v>
      </c>
      <c r="K723" s="130">
        <f>VLOOKUP(C723,'[1]Carrer Batches'!$B$2:$O$1343,11,FALSE)</f>
        <v>923182033142</v>
      </c>
      <c r="L723" s="130">
        <f>VLOOKUP(C723,'[1]Carrer Batches'!$B$2:$O$1343,12,FALSE)</f>
        <v>0</v>
      </c>
    </row>
    <row r="724" spans="1:17" x14ac:dyDescent="0.25">
      <c r="A724" s="136">
        <v>44564</v>
      </c>
      <c r="B724" s="193" t="s">
        <v>2981</v>
      </c>
      <c r="C724" s="120" t="s">
        <v>2077</v>
      </c>
      <c r="D724" s="120" t="s">
        <v>2078</v>
      </c>
      <c r="E724" s="193" t="s">
        <v>30</v>
      </c>
      <c r="F724" s="120" t="s">
        <v>2406</v>
      </c>
      <c r="G724" s="193" t="s">
        <v>6</v>
      </c>
      <c r="H724" s="3" t="s">
        <v>2867</v>
      </c>
      <c r="I724" s="193" t="s">
        <v>2486</v>
      </c>
      <c r="J724" s="110" t="s">
        <v>3102</v>
      </c>
      <c r="K724" s="130">
        <f>VLOOKUP(C724,'[1]Carrer Batches'!$B$2:$O$1343,11,FALSE)</f>
        <v>923352758605</v>
      </c>
      <c r="L724" s="130">
        <f>VLOOKUP(C724,'[1]Carrer Batches'!$B$2:$O$1343,12,FALSE)</f>
        <v>923104478858</v>
      </c>
    </row>
    <row r="725" spans="1:17" x14ac:dyDescent="0.25">
      <c r="A725" s="136">
        <v>44564</v>
      </c>
      <c r="B725" s="193" t="s">
        <v>2981</v>
      </c>
      <c r="C725" s="120" t="s">
        <v>1992</v>
      </c>
      <c r="D725" s="120" t="s">
        <v>1993</v>
      </c>
      <c r="E725" s="222" t="s">
        <v>30</v>
      </c>
      <c r="F725" s="120" t="s">
        <v>2404</v>
      </c>
      <c r="G725" s="193" t="s">
        <v>6</v>
      </c>
      <c r="H725" s="3" t="s">
        <v>2867</v>
      </c>
      <c r="I725" s="193" t="s">
        <v>112</v>
      </c>
      <c r="J725" s="110" t="s">
        <v>3259</v>
      </c>
      <c r="K725" s="130">
        <f>VLOOKUP(C725,'[1]Carrer Batches'!$B$2:$O$1343,11,FALSE)</f>
        <v>923130207564</v>
      </c>
      <c r="L725" s="130">
        <f>VLOOKUP(C725,'[1]Carrer Batches'!$B$2:$O$1343,12,FALSE)</f>
        <v>0</v>
      </c>
    </row>
    <row r="726" spans="1:17" x14ac:dyDescent="0.25">
      <c r="A726" s="136">
        <v>44564</v>
      </c>
      <c r="B726" s="193" t="s">
        <v>2981</v>
      </c>
      <c r="C726" s="120" t="s">
        <v>1996</v>
      </c>
      <c r="D726" s="120" t="s">
        <v>1177</v>
      </c>
      <c r="E726" s="222" t="s">
        <v>30</v>
      </c>
      <c r="F726" s="120" t="s">
        <v>2404</v>
      </c>
      <c r="G726" s="193" t="s">
        <v>6</v>
      </c>
      <c r="H726" s="3" t="s">
        <v>2867</v>
      </c>
      <c r="I726" s="193" t="s">
        <v>112</v>
      </c>
      <c r="J726" s="110" t="s">
        <v>3260</v>
      </c>
      <c r="K726" s="130">
        <f>VLOOKUP(C726,'[1]Carrer Batches'!$B$2:$O$1343,11,FALSE)</f>
        <v>923337868798</v>
      </c>
      <c r="L726" s="130">
        <f>VLOOKUP(C726,'[1]Carrer Batches'!$B$2:$O$1343,12,FALSE)</f>
        <v>0</v>
      </c>
    </row>
    <row r="727" spans="1:17" x14ac:dyDescent="0.25">
      <c r="A727" s="136">
        <v>44564</v>
      </c>
      <c r="B727" s="193" t="s">
        <v>2981</v>
      </c>
      <c r="C727" s="120" t="s">
        <v>2001</v>
      </c>
      <c r="D727" s="120" t="s">
        <v>2002</v>
      </c>
      <c r="E727" s="222" t="s">
        <v>30</v>
      </c>
      <c r="F727" s="120" t="s">
        <v>2404</v>
      </c>
      <c r="G727" s="193" t="s">
        <v>6</v>
      </c>
      <c r="H727" s="3" t="s">
        <v>2867</v>
      </c>
      <c r="I727" s="193" t="s">
        <v>112</v>
      </c>
      <c r="J727" s="110" t="s">
        <v>3195</v>
      </c>
      <c r="K727" s="130">
        <f>VLOOKUP(C727,'[1]Carrer Batches'!$B$2:$O$1343,11,FALSE)</f>
        <v>923351287612</v>
      </c>
      <c r="L727" s="130">
        <f>VLOOKUP(C727,'[1]Carrer Batches'!$B$2:$O$1343,12,FALSE)</f>
        <v>0</v>
      </c>
    </row>
    <row r="728" spans="1:17" x14ac:dyDescent="0.25">
      <c r="A728" s="136">
        <v>44564</v>
      </c>
      <c r="B728" s="193" t="s">
        <v>2981</v>
      </c>
      <c r="C728" s="120" t="s">
        <v>1936</v>
      </c>
      <c r="D728" s="243" t="s">
        <v>1937</v>
      </c>
      <c r="E728" s="193" t="s">
        <v>32</v>
      </c>
      <c r="F728" s="120" t="s">
        <v>2401</v>
      </c>
      <c r="G728" s="193" t="s">
        <v>6</v>
      </c>
      <c r="H728" s="3" t="s">
        <v>2867</v>
      </c>
      <c r="I728" s="193" t="s">
        <v>119</v>
      </c>
      <c r="J728" s="110" t="s">
        <v>3244</v>
      </c>
      <c r="K728" s="130">
        <f>VLOOKUP(C728,'[1]Carrer Batches'!$B$2:$O$1343,11,FALSE)</f>
        <v>923452501419</v>
      </c>
      <c r="L728" s="130">
        <f>VLOOKUP(C728,'[1]Carrer Batches'!$B$2:$O$1343,12,FALSE)</f>
        <v>0</v>
      </c>
    </row>
    <row r="729" spans="1:17" x14ac:dyDescent="0.25">
      <c r="A729" s="136">
        <v>44564</v>
      </c>
      <c r="B729" s="193" t="s">
        <v>2981</v>
      </c>
      <c r="C729" s="120" t="s">
        <v>1948</v>
      </c>
      <c r="D729" s="120" t="s">
        <v>1949</v>
      </c>
      <c r="E729" s="193" t="s">
        <v>32</v>
      </c>
      <c r="F729" s="120" t="s">
        <v>2401</v>
      </c>
      <c r="G729" s="193" t="s">
        <v>6</v>
      </c>
      <c r="H729" s="3" t="s">
        <v>2867</v>
      </c>
      <c r="I729" s="193" t="s">
        <v>119</v>
      </c>
      <c r="J729" s="110"/>
      <c r="K729" s="130">
        <f>VLOOKUP(C729,'[1]Carrer Batches'!$B$2:$O$1343,11,FALSE)</f>
        <v>923442069767</v>
      </c>
      <c r="L729" s="130">
        <f>VLOOKUP(C729,'[1]Carrer Batches'!$B$2:$O$1343,12,FALSE)</f>
        <v>923410210121</v>
      </c>
      <c r="M729" s="95"/>
    </row>
    <row r="730" spans="1:17" x14ac:dyDescent="0.25">
      <c r="A730" s="136">
        <v>44564</v>
      </c>
      <c r="B730" s="193" t="s">
        <v>2981</v>
      </c>
      <c r="C730" s="120" t="s">
        <v>1812</v>
      </c>
      <c r="D730" s="120" t="s">
        <v>1813</v>
      </c>
      <c r="E730" s="193" t="s">
        <v>34</v>
      </c>
      <c r="F730" s="120" t="s">
        <v>2397</v>
      </c>
      <c r="G730" s="193" t="s">
        <v>6</v>
      </c>
      <c r="H730" s="3" t="s">
        <v>2867</v>
      </c>
      <c r="I730" s="193" t="s">
        <v>2478</v>
      </c>
      <c r="J730" s="110" t="s">
        <v>3263</v>
      </c>
      <c r="K730" s="130">
        <f>VLOOKUP(C730,'[1]Carrer Batches'!$B$2:$O$1343,11,FALSE)</f>
        <v>923343517836</v>
      </c>
      <c r="L730" s="130">
        <f>VLOOKUP(C730,'[1]Carrer Batches'!$B$2:$O$1343,12,FALSE)</f>
        <v>923332163604</v>
      </c>
    </row>
    <row r="731" spans="1:17" x14ac:dyDescent="0.25">
      <c r="A731" s="166">
        <v>44566</v>
      </c>
      <c r="B731" s="210" t="s">
        <v>2981</v>
      </c>
      <c r="C731" s="211" t="s">
        <v>906</v>
      </c>
      <c r="D731" s="211" t="s">
        <v>1708</v>
      </c>
      <c r="E731" s="210" t="s">
        <v>31</v>
      </c>
      <c r="F731" s="211" t="s">
        <v>2542</v>
      </c>
      <c r="G731" s="210" t="s">
        <v>6</v>
      </c>
      <c r="H731" s="3" t="s">
        <v>2867</v>
      </c>
      <c r="I731" s="210" t="s">
        <v>2482</v>
      </c>
      <c r="J731" s="284" t="s">
        <v>3336</v>
      </c>
      <c r="K731" s="130" t="e">
        <f>VLOOKUP(C731,'[1]Carrer Batches'!$B$2:$O$1343,11,FALSE)</f>
        <v>#N/A</v>
      </c>
      <c r="L731" s="130" t="e">
        <f>VLOOKUP(C731,'[1]Carrer Batches'!$B$2:$O$1343,12,FALSE)</f>
        <v>#N/A</v>
      </c>
      <c r="M731" s="167"/>
      <c r="P731" s="128"/>
      <c r="Q731" s="130"/>
    </row>
    <row r="732" spans="1:17" x14ac:dyDescent="0.25">
      <c r="A732" s="166">
        <v>44566</v>
      </c>
      <c r="B732" s="210" t="s">
        <v>2981</v>
      </c>
      <c r="C732" s="211" t="s">
        <v>910</v>
      </c>
      <c r="D732" s="211" t="s">
        <v>1260</v>
      </c>
      <c r="E732" s="210" t="s">
        <v>31</v>
      </c>
      <c r="F732" s="211" t="s">
        <v>2542</v>
      </c>
      <c r="G732" s="210" t="s">
        <v>6</v>
      </c>
      <c r="H732" s="3" t="s">
        <v>2867</v>
      </c>
      <c r="I732" s="210" t="s">
        <v>2482</v>
      </c>
      <c r="J732" s="288"/>
      <c r="K732" s="130" t="e">
        <f>VLOOKUP(C732,'[1]Carrer Batches'!$B$2:$O$1343,11,FALSE)</f>
        <v>#N/A</v>
      </c>
      <c r="L732" s="130" t="e">
        <f>VLOOKUP(C732,'[1]Carrer Batches'!$B$2:$O$1343,12,FALSE)</f>
        <v>#N/A</v>
      </c>
      <c r="M732" s="167"/>
      <c r="P732" s="128"/>
      <c r="Q732" s="130"/>
    </row>
    <row r="733" spans="1:17" x14ac:dyDescent="0.25">
      <c r="A733" s="166">
        <v>44566</v>
      </c>
      <c r="B733" s="210" t="s">
        <v>2981</v>
      </c>
      <c r="C733" s="211" t="s">
        <v>2742</v>
      </c>
      <c r="D733" s="211" t="s">
        <v>2639</v>
      </c>
      <c r="E733" s="210" t="s">
        <v>31</v>
      </c>
      <c r="F733" s="211" t="s">
        <v>2417</v>
      </c>
      <c r="G733" s="210" t="s">
        <v>6</v>
      </c>
      <c r="H733" s="3" t="s">
        <v>2867</v>
      </c>
      <c r="I733" s="210" t="s">
        <v>2484</v>
      </c>
      <c r="J733" s="283" t="s">
        <v>3195</v>
      </c>
      <c r="K733" s="130" t="e">
        <f>VLOOKUP(C733,'[1]Carrer Batches'!$B$2:$O$1343,11,FALSE)</f>
        <v>#N/A</v>
      </c>
      <c r="L733" s="130" t="e">
        <f>VLOOKUP(C733,'[1]Carrer Batches'!$B$2:$O$1343,12,FALSE)</f>
        <v>#N/A</v>
      </c>
      <c r="M733" s="140"/>
      <c r="P733" s="165"/>
      <c r="Q733" s="130"/>
    </row>
    <row r="734" spans="1:17" x14ac:dyDescent="0.25">
      <c r="A734" s="166">
        <v>44566</v>
      </c>
      <c r="B734" s="210" t="s">
        <v>2981</v>
      </c>
      <c r="C734" s="211" t="s">
        <v>2390</v>
      </c>
      <c r="D734" s="211" t="s">
        <v>2391</v>
      </c>
      <c r="E734" s="210" t="s">
        <v>31</v>
      </c>
      <c r="F734" s="211" t="s">
        <v>2417</v>
      </c>
      <c r="G734" s="210" t="s">
        <v>6</v>
      </c>
      <c r="H734" s="3" t="s">
        <v>2867</v>
      </c>
      <c r="I734" s="210" t="s">
        <v>2484</v>
      </c>
      <c r="J734" s="110" t="s">
        <v>3195</v>
      </c>
      <c r="K734" s="130">
        <f>VLOOKUP(C734,'[1]Carrer Batches'!$B$2:$O$1343,11,FALSE)</f>
        <v>923122810540</v>
      </c>
      <c r="L734" s="130" t="str">
        <f>VLOOKUP(C734,'[1]Carrer Batches'!$B$2:$O$1343,12,FALSE)</f>
        <v>-</v>
      </c>
      <c r="M734" s="132"/>
      <c r="P734" s="128"/>
      <c r="Q734" s="130"/>
    </row>
    <row r="735" spans="1:17" x14ac:dyDescent="0.25">
      <c r="A735" s="166">
        <v>44566</v>
      </c>
      <c r="B735" s="210" t="s">
        <v>2981</v>
      </c>
      <c r="C735" s="211" t="s">
        <v>2338</v>
      </c>
      <c r="D735" s="211" t="s">
        <v>2339</v>
      </c>
      <c r="E735" s="210" t="s">
        <v>31</v>
      </c>
      <c r="F735" s="213" t="s">
        <v>2416</v>
      </c>
      <c r="G735" s="210" t="s">
        <v>6</v>
      </c>
      <c r="H735" s="3" t="s">
        <v>2867</v>
      </c>
      <c r="I735" s="210" t="s">
        <v>2483</v>
      </c>
      <c r="J735" s="110"/>
      <c r="K735" s="130">
        <f>VLOOKUP(C735,'[1]Carrer Batches'!$B$2:$O$1343,11,FALSE)</f>
        <v>923332178474</v>
      </c>
      <c r="L735" s="130" t="str">
        <f>VLOOKUP(C735,'[1]Carrer Batches'!$B$2:$O$1343,12,FALSE)</f>
        <v>-</v>
      </c>
      <c r="P735" s="128"/>
      <c r="Q735" s="130"/>
    </row>
    <row r="736" spans="1:17" x14ac:dyDescent="0.25">
      <c r="A736" s="166">
        <v>44566</v>
      </c>
      <c r="B736" s="210" t="s">
        <v>2981</v>
      </c>
      <c r="C736" s="211" t="s">
        <v>2340</v>
      </c>
      <c r="D736" s="211" t="s">
        <v>2341</v>
      </c>
      <c r="E736" s="210" t="s">
        <v>31</v>
      </c>
      <c r="F736" s="213" t="s">
        <v>2416</v>
      </c>
      <c r="G736" s="210" t="s">
        <v>6</v>
      </c>
      <c r="H736" s="3" t="s">
        <v>2867</v>
      </c>
      <c r="I736" s="210" t="s">
        <v>2483</v>
      </c>
      <c r="J736" s="110"/>
      <c r="K736" s="130">
        <f>VLOOKUP(C736,'[1]Carrer Batches'!$B$2:$O$1343,11,FALSE)</f>
        <v>923132351909</v>
      </c>
      <c r="L736" s="130" t="str">
        <f>VLOOKUP(C736,'[1]Carrer Batches'!$B$2:$O$1343,12,FALSE)</f>
        <v>-</v>
      </c>
      <c r="M736" s="150"/>
      <c r="P736" s="128"/>
      <c r="Q736" s="130"/>
    </row>
    <row r="737" spans="1:17" x14ac:dyDescent="0.25">
      <c r="A737" s="166">
        <v>44566</v>
      </c>
      <c r="B737" s="210" t="s">
        <v>2981</v>
      </c>
      <c r="C737" s="211" t="s">
        <v>2344</v>
      </c>
      <c r="D737" s="211" t="s">
        <v>1450</v>
      </c>
      <c r="E737" s="210" t="s">
        <v>31</v>
      </c>
      <c r="F737" s="213" t="s">
        <v>2416</v>
      </c>
      <c r="G737" s="210" t="s">
        <v>6</v>
      </c>
      <c r="H737" s="3" t="s">
        <v>2867</v>
      </c>
      <c r="I737" s="210" t="s">
        <v>2483</v>
      </c>
      <c r="J737" s="110"/>
      <c r="K737" s="130">
        <f>VLOOKUP(C737,'[1]Carrer Batches'!$B$2:$O$1343,11,FALSE)</f>
        <v>923130028391</v>
      </c>
      <c r="L737" s="130" t="str">
        <f>VLOOKUP(C737,'[1]Carrer Batches'!$B$2:$O$1343,12,FALSE)</f>
        <v>-</v>
      </c>
      <c r="P737" s="128"/>
      <c r="Q737" s="130"/>
    </row>
    <row r="738" spans="1:17" x14ac:dyDescent="0.25">
      <c r="A738" s="166">
        <v>44566</v>
      </c>
      <c r="B738" s="210" t="s">
        <v>2981</v>
      </c>
      <c r="C738" s="211" t="s">
        <v>2353</v>
      </c>
      <c r="D738" s="211" t="s">
        <v>2354</v>
      </c>
      <c r="E738" s="210" t="s">
        <v>31</v>
      </c>
      <c r="F738" s="213" t="s">
        <v>2416</v>
      </c>
      <c r="G738" s="210" t="s">
        <v>6</v>
      </c>
      <c r="H738" s="3" t="s">
        <v>2867</v>
      </c>
      <c r="I738" s="210" t="s">
        <v>2483</v>
      </c>
      <c r="J738" s="110" t="s">
        <v>3339</v>
      </c>
      <c r="K738" s="130">
        <f>VLOOKUP(C738,'[1]Carrer Batches'!$B$2:$O$1343,11,FALSE)</f>
        <v>923219210428</v>
      </c>
      <c r="L738" s="130" t="str">
        <f>VLOOKUP(C738,'[1]Carrer Batches'!$B$2:$O$1343,12,FALSE)</f>
        <v>-</v>
      </c>
      <c r="P738" s="128"/>
      <c r="Q738" s="130"/>
    </row>
    <row r="739" spans="1:17" x14ac:dyDescent="0.25">
      <c r="A739" s="166">
        <v>44566</v>
      </c>
      <c r="B739" s="210" t="s">
        <v>2981</v>
      </c>
      <c r="C739" s="211" t="s">
        <v>2355</v>
      </c>
      <c r="D739" s="211" t="s">
        <v>2356</v>
      </c>
      <c r="E739" s="210" t="s">
        <v>31</v>
      </c>
      <c r="F739" s="213" t="s">
        <v>2416</v>
      </c>
      <c r="G739" s="210" t="s">
        <v>6</v>
      </c>
      <c r="H739" s="3" t="s">
        <v>2867</v>
      </c>
      <c r="I739" s="210" t="s">
        <v>2483</v>
      </c>
      <c r="J739" s="110" t="s">
        <v>3246</v>
      </c>
      <c r="K739" s="130">
        <f>VLOOKUP(C739,'[1]Carrer Batches'!$B$2:$O$1343,11,FALSE)</f>
        <v>923073940008</v>
      </c>
      <c r="L739" s="130" t="str">
        <f>VLOOKUP(C739,'[1]Carrer Batches'!$B$2:$O$1343,12,FALSE)</f>
        <v>-</v>
      </c>
      <c r="P739" s="128"/>
      <c r="Q739" s="130"/>
    </row>
    <row r="740" spans="1:17" x14ac:dyDescent="0.25">
      <c r="A740" s="166">
        <v>44566</v>
      </c>
      <c r="B740" s="193" t="s">
        <v>2981</v>
      </c>
      <c r="C740" s="120" t="s">
        <v>2165</v>
      </c>
      <c r="D740" s="120" t="s">
        <v>2166</v>
      </c>
      <c r="E740" s="193" t="s">
        <v>30</v>
      </c>
      <c r="F740" s="120" t="s">
        <v>2409</v>
      </c>
      <c r="G740" s="193" t="s">
        <v>6</v>
      </c>
      <c r="H740" s="3" t="s">
        <v>2867</v>
      </c>
      <c r="I740" s="193" t="s">
        <v>2497</v>
      </c>
      <c r="J740" s="110" t="s">
        <v>3102</v>
      </c>
      <c r="K740" s="130">
        <f>VLOOKUP(C740,'[1]Carrer Batches'!$B$2:$O$1343,11,FALSE)</f>
        <v>923033482676</v>
      </c>
      <c r="L740" s="130">
        <f>VLOOKUP(C740,'[1]Carrer Batches'!$B$2:$O$1343,12,FALSE)</f>
        <v>0</v>
      </c>
      <c r="M740" s="140"/>
      <c r="P740" s="128"/>
      <c r="Q740" s="130"/>
    </row>
    <row r="741" spans="1:17" x14ac:dyDescent="0.25">
      <c r="A741" s="166">
        <v>44566</v>
      </c>
      <c r="B741" s="193" t="s">
        <v>2981</v>
      </c>
      <c r="C741" s="120" t="s">
        <v>2169</v>
      </c>
      <c r="D741" s="120" t="s">
        <v>2170</v>
      </c>
      <c r="E741" s="193" t="s">
        <v>30</v>
      </c>
      <c r="F741" s="120" t="s">
        <v>2409</v>
      </c>
      <c r="G741" s="193" t="s">
        <v>6</v>
      </c>
      <c r="H741" s="3" t="s">
        <v>2867</v>
      </c>
      <c r="I741" s="193" t="s">
        <v>2497</v>
      </c>
      <c r="J741" s="110"/>
      <c r="K741" s="130">
        <f>VLOOKUP(C741,'[1]Carrer Batches'!$B$2:$O$1343,11,FALSE)</f>
        <v>923136529768</v>
      </c>
      <c r="L741" s="130">
        <f>VLOOKUP(C741,'[1]Carrer Batches'!$B$2:$O$1343,12,FALSE)</f>
        <v>0</v>
      </c>
      <c r="P741" s="128"/>
      <c r="Q741" s="130"/>
    </row>
    <row r="742" spans="1:17" x14ac:dyDescent="0.25">
      <c r="A742" s="166">
        <v>44566</v>
      </c>
      <c r="B742" s="193" t="s">
        <v>2981</v>
      </c>
      <c r="C742" s="120" t="s">
        <v>2171</v>
      </c>
      <c r="D742" s="120" t="s">
        <v>2172</v>
      </c>
      <c r="E742" s="193" t="s">
        <v>30</v>
      </c>
      <c r="F742" s="120" t="s">
        <v>2409</v>
      </c>
      <c r="G742" s="193" t="s">
        <v>6</v>
      </c>
      <c r="H742" s="3" t="s">
        <v>2867</v>
      </c>
      <c r="I742" s="193" t="s">
        <v>2497</v>
      </c>
      <c r="J742" s="110" t="s">
        <v>3375</v>
      </c>
      <c r="K742" s="130">
        <f>VLOOKUP(C742,'[1]Carrer Batches'!$B$2:$O$1343,11,FALSE)</f>
        <v>923043066270</v>
      </c>
      <c r="L742" s="130">
        <f>VLOOKUP(C742,'[1]Carrer Batches'!$B$2:$O$1343,12,FALSE)</f>
        <v>0</v>
      </c>
      <c r="P742" s="128"/>
      <c r="Q742" s="130"/>
    </row>
    <row r="743" spans="1:17" x14ac:dyDescent="0.25">
      <c r="A743" s="166">
        <v>44566</v>
      </c>
      <c r="B743" s="193" t="s">
        <v>2981</v>
      </c>
      <c r="C743" s="120" t="s">
        <v>2173</v>
      </c>
      <c r="D743" s="120" t="s">
        <v>2174</v>
      </c>
      <c r="E743" s="193" t="s">
        <v>30</v>
      </c>
      <c r="F743" s="120" t="s">
        <v>2409</v>
      </c>
      <c r="G743" s="193" t="s">
        <v>6</v>
      </c>
      <c r="H743" s="3" t="s">
        <v>2867</v>
      </c>
      <c r="I743" s="193" t="s">
        <v>2497</v>
      </c>
      <c r="J743" s="110" t="s">
        <v>3288</v>
      </c>
      <c r="K743" s="130">
        <f>VLOOKUP(C743,'[1]Carrer Batches'!$B$2:$O$1343,11,FALSE)</f>
        <v>923009220083</v>
      </c>
      <c r="L743" s="130">
        <f>VLOOKUP(C743,'[1]Carrer Batches'!$B$2:$O$1343,12,FALSE)</f>
        <v>0</v>
      </c>
      <c r="P743" s="128"/>
      <c r="Q743" s="130"/>
    </row>
    <row r="744" spans="1:17" x14ac:dyDescent="0.25">
      <c r="A744" s="166">
        <v>44566</v>
      </c>
      <c r="B744" s="193" t="s">
        <v>2981</v>
      </c>
      <c r="C744" s="120" t="s">
        <v>2175</v>
      </c>
      <c r="D744" s="120" t="s">
        <v>1777</v>
      </c>
      <c r="E744" s="193" t="s">
        <v>30</v>
      </c>
      <c r="F744" s="120" t="s">
        <v>2409</v>
      </c>
      <c r="G744" s="193" t="s">
        <v>6</v>
      </c>
      <c r="H744" s="3" t="s">
        <v>2867</v>
      </c>
      <c r="I744" s="193" t="s">
        <v>2497</v>
      </c>
      <c r="J744" s="20" t="s">
        <v>3289</v>
      </c>
      <c r="K744" s="130">
        <f>VLOOKUP(C744,'[1]Carrer Batches'!$B$2:$O$1343,11,FALSE)</f>
        <v>923422744435</v>
      </c>
      <c r="L744" s="130">
        <f>VLOOKUP(C744,'[1]Carrer Batches'!$B$2:$O$1343,12,FALSE)</f>
        <v>0</v>
      </c>
      <c r="M744" s="129"/>
      <c r="P744" s="128"/>
      <c r="Q744" s="130"/>
    </row>
    <row r="745" spans="1:17" x14ac:dyDescent="0.25">
      <c r="A745" s="166">
        <v>44566</v>
      </c>
      <c r="B745" s="193" t="s">
        <v>2981</v>
      </c>
      <c r="C745" s="120" t="s">
        <v>2176</v>
      </c>
      <c r="D745" s="120" t="s">
        <v>2177</v>
      </c>
      <c r="E745" s="193" t="s">
        <v>30</v>
      </c>
      <c r="F745" s="120" t="s">
        <v>2409</v>
      </c>
      <c r="G745" s="193" t="s">
        <v>6</v>
      </c>
      <c r="H745" s="3" t="s">
        <v>2867</v>
      </c>
      <c r="I745" s="193" t="s">
        <v>2497</v>
      </c>
      <c r="J745" s="288"/>
      <c r="K745" s="130">
        <f>VLOOKUP(C745,'[1]Carrer Batches'!$B$2:$O$1343,11,FALSE)</f>
        <v>923308119378</v>
      </c>
      <c r="L745" s="130">
        <f>VLOOKUP(C745,'[1]Carrer Batches'!$B$2:$O$1343,12,FALSE)</f>
        <v>0</v>
      </c>
      <c r="M745" s="167"/>
      <c r="P745" s="128"/>
      <c r="Q745" s="130"/>
    </row>
    <row r="746" spans="1:17" x14ac:dyDescent="0.25">
      <c r="A746" s="166">
        <v>44566</v>
      </c>
      <c r="B746" s="193" t="s">
        <v>2981</v>
      </c>
      <c r="C746" s="120" t="s">
        <v>2178</v>
      </c>
      <c r="D746" s="120" t="s">
        <v>2179</v>
      </c>
      <c r="E746" s="193" t="s">
        <v>30</v>
      </c>
      <c r="F746" s="120" t="s">
        <v>2409</v>
      </c>
      <c r="G746" s="193" t="s">
        <v>6</v>
      </c>
      <c r="H746" s="3" t="s">
        <v>2867</v>
      </c>
      <c r="I746" s="193" t="s">
        <v>2497</v>
      </c>
      <c r="J746" s="288"/>
      <c r="K746" s="130">
        <f>VLOOKUP(C746,'[1]Carrer Batches'!$B$2:$O$1343,11,FALSE)</f>
        <v>923002989855</v>
      </c>
      <c r="L746" s="130">
        <f>VLOOKUP(C746,'[1]Carrer Batches'!$B$2:$O$1343,12,FALSE)</f>
        <v>0</v>
      </c>
      <c r="M746" s="167"/>
      <c r="P746" s="128"/>
      <c r="Q746" s="130"/>
    </row>
    <row r="747" spans="1:17" x14ac:dyDescent="0.25">
      <c r="A747" s="166">
        <v>44566</v>
      </c>
      <c r="B747" s="193" t="s">
        <v>2981</v>
      </c>
      <c r="C747" s="120" t="s">
        <v>2180</v>
      </c>
      <c r="D747" s="120" t="s">
        <v>2181</v>
      </c>
      <c r="E747" s="193" t="s">
        <v>30</v>
      </c>
      <c r="F747" s="120" t="s">
        <v>2409</v>
      </c>
      <c r="G747" s="193" t="s">
        <v>6</v>
      </c>
      <c r="H747" s="3" t="s">
        <v>2867</v>
      </c>
      <c r="I747" s="193" t="s">
        <v>2497</v>
      </c>
      <c r="J747" s="110" t="s">
        <v>3290</v>
      </c>
      <c r="K747" s="130">
        <f>VLOOKUP(C747,'[1]Carrer Batches'!$B$2:$O$1343,11,FALSE)</f>
        <v>923022063505</v>
      </c>
      <c r="L747" s="130">
        <f>VLOOKUP(C747,'[1]Carrer Batches'!$B$2:$O$1343,12,FALSE)</f>
        <v>0</v>
      </c>
      <c r="P747" s="128"/>
      <c r="Q747" s="130"/>
    </row>
    <row r="748" spans="1:17" x14ac:dyDescent="0.25">
      <c r="A748" s="166">
        <v>44566</v>
      </c>
      <c r="B748" s="193" t="s">
        <v>2981</v>
      </c>
      <c r="C748" s="120" t="s">
        <v>2182</v>
      </c>
      <c r="D748" s="120" t="s">
        <v>2183</v>
      </c>
      <c r="E748" s="193" t="s">
        <v>30</v>
      </c>
      <c r="F748" s="120" t="s">
        <v>2409</v>
      </c>
      <c r="G748" s="193" t="s">
        <v>6</v>
      </c>
      <c r="H748" s="3" t="s">
        <v>2867</v>
      </c>
      <c r="I748" s="193" t="s">
        <v>2497</v>
      </c>
      <c r="J748" s="110" t="s">
        <v>3271</v>
      </c>
      <c r="K748" s="130">
        <f>VLOOKUP(C748,'[1]Carrer Batches'!$B$2:$O$1343,11,FALSE)</f>
        <v>923082086903</v>
      </c>
      <c r="L748" s="130">
        <f>VLOOKUP(C748,'[1]Carrer Batches'!$B$2:$O$1343,12,FALSE)</f>
        <v>923072081943</v>
      </c>
      <c r="P748" s="128"/>
      <c r="Q748" s="130"/>
    </row>
    <row r="749" spans="1:17" x14ac:dyDescent="0.25">
      <c r="A749" s="166">
        <v>44566</v>
      </c>
      <c r="B749" s="193" t="s">
        <v>2981</v>
      </c>
      <c r="C749" s="120" t="s">
        <v>2061</v>
      </c>
      <c r="D749" s="120" t="s">
        <v>2062</v>
      </c>
      <c r="E749" s="193" t="s">
        <v>30</v>
      </c>
      <c r="F749" s="120" t="s">
        <v>2406</v>
      </c>
      <c r="G749" s="193" t="s">
        <v>6</v>
      </c>
      <c r="H749" s="3" t="s">
        <v>2867</v>
      </c>
      <c r="I749" s="193" t="s">
        <v>2486</v>
      </c>
      <c r="J749" s="110" t="s">
        <v>3364</v>
      </c>
      <c r="K749" s="130">
        <f>VLOOKUP(C749,'[1]Carrer Batches'!$B$2:$O$1343,11,FALSE)</f>
        <v>923182033142</v>
      </c>
      <c r="L749" s="130">
        <f>VLOOKUP(C749,'[1]Carrer Batches'!$B$2:$O$1343,12,FALSE)</f>
        <v>0</v>
      </c>
      <c r="P749" s="128"/>
      <c r="Q749" s="130"/>
    </row>
    <row r="750" spans="1:17" x14ac:dyDescent="0.25">
      <c r="A750" s="166">
        <v>44566</v>
      </c>
      <c r="B750" s="193" t="s">
        <v>2981</v>
      </c>
      <c r="C750" s="120" t="s">
        <v>2065</v>
      </c>
      <c r="D750" s="120" t="s">
        <v>2066</v>
      </c>
      <c r="E750" s="193" t="s">
        <v>30</v>
      </c>
      <c r="F750" s="120" t="s">
        <v>2406</v>
      </c>
      <c r="G750" s="193" t="s">
        <v>6</v>
      </c>
      <c r="H750" s="3" t="s">
        <v>2867</v>
      </c>
      <c r="I750" s="193" t="s">
        <v>2486</v>
      </c>
      <c r="J750" s="110"/>
      <c r="K750" s="130">
        <f>VLOOKUP(C750,'[1]Carrer Batches'!$B$2:$O$1343,11,FALSE)</f>
        <v>923312753176</v>
      </c>
      <c r="L750" s="130">
        <f>VLOOKUP(C750,'[1]Carrer Batches'!$B$2:$O$1343,12,FALSE)</f>
        <v>923226111511</v>
      </c>
    </row>
    <row r="751" spans="1:17" x14ac:dyDescent="0.25">
      <c r="A751" s="166">
        <v>44566</v>
      </c>
      <c r="B751" s="193" t="s">
        <v>2981</v>
      </c>
      <c r="C751" s="120" t="s">
        <v>2067</v>
      </c>
      <c r="D751" s="120" t="s">
        <v>2068</v>
      </c>
      <c r="E751" s="193" t="s">
        <v>30</v>
      </c>
      <c r="F751" s="120" t="s">
        <v>2406</v>
      </c>
      <c r="G751" s="193" t="s">
        <v>6</v>
      </c>
      <c r="H751" s="3" t="s">
        <v>2867</v>
      </c>
      <c r="I751" s="193" t="s">
        <v>2486</v>
      </c>
      <c r="J751" s="110"/>
      <c r="K751" s="130">
        <f>VLOOKUP(C751,'[1]Carrer Batches'!$B$2:$O$1343,11,FALSE)</f>
        <v>923242903879</v>
      </c>
      <c r="L751" s="130">
        <f>VLOOKUP(C751,'[1]Carrer Batches'!$B$2:$O$1343,12,FALSE)</f>
        <v>923212235021</v>
      </c>
    </row>
    <row r="752" spans="1:17" x14ac:dyDescent="0.25">
      <c r="A752" s="166">
        <v>44566</v>
      </c>
      <c r="B752" s="193" t="s">
        <v>2981</v>
      </c>
      <c r="C752" s="120" t="s">
        <v>2069</v>
      </c>
      <c r="D752" s="120" t="s">
        <v>2070</v>
      </c>
      <c r="E752" s="193" t="s">
        <v>30</v>
      </c>
      <c r="F752" s="120" t="s">
        <v>2406</v>
      </c>
      <c r="G752" s="193" t="s">
        <v>6</v>
      </c>
      <c r="H752" s="3" t="s">
        <v>2867</v>
      </c>
      <c r="I752" s="193" t="s">
        <v>2486</v>
      </c>
      <c r="J752" s="110"/>
      <c r="K752" s="130">
        <f>VLOOKUP(C752,'[1]Carrer Batches'!$B$2:$O$1343,11,FALSE)</f>
        <v>923170249847</v>
      </c>
      <c r="L752" s="130">
        <f>VLOOKUP(C752,'[1]Carrer Batches'!$B$2:$O$1343,12,FALSE)</f>
        <v>0</v>
      </c>
    </row>
    <row r="753" spans="1:13" x14ac:dyDescent="0.25">
      <c r="A753" s="166">
        <v>44566</v>
      </c>
      <c r="B753" s="193" t="s">
        <v>2981</v>
      </c>
      <c r="C753" s="120" t="s">
        <v>2075</v>
      </c>
      <c r="D753" s="120" t="s">
        <v>2076</v>
      </c>
      <c r="E753" s="193" t="s">
        <v>30</v>
      </c>
      <c r="F753" s="120" t="s">
        <v>2406</v>
      </c>
      <c r="G753" s="193" t="s">
        <v>6</v>
      </c>
      <c r="H753" s="3" t="s">
        <v>2867</v>
      </c>
      <c r="I753" s="193" t="s">
        <v>2486</v>
      </c>
      <c r="J753" s="110"/>
      <c r="K753" s="130">
        <f>VLOOKUP(C753,'[1]Carrer Batches'!$B$2:$O$1343,11,FALSE)</f>
        <v>923332383223</v>
      </c>
      <c r="L753" s="130">
        <f>VLOOKUP(C753,'[1]Carrer Batches'!$B$2:$O$1343,12,FALSE)</f>
        <v>0</v>
      </c>
    </row>
    <row r="754" spans="1:13" x14ac:dyDescent="0.25">
      <c r="A754" s="166">
        <v>44566</v>
      </c>
      <c r="B754" s="193" t="s">
        <v>2981</v>
      </c>
      <c r="C754" s="120" t="s">
        <v>2077</v>
      </c>
      <c r="D754" s="120" t="s">
        <v>2078</v>
      </c>
      <c r="E754" s="193" t="s">
        <v>30</v>
      </c>
      <c r="F754" s="120" t="s">
        <v>2406</v>
      </c>
      <c r="G754" s="193" t="s">
        <v>6</v>
      </c>
      <c r="H754" s="3" t="s">
        <v>2867</v>
      </c>
      <c r="I754" s="193" t="s">
        <v>2486</v>
      </c>
      <c r="J754" s="110" t="s">
        <v>3268</v>
      </c>
      <c r="K754" s="130">
        <f>VLOOKUP(C754,'[1]Carrer Batches'!$B$2:$O$1343,11,FALSE)</f>
        <v>923352758605</v>
      </c>
      <c r="L754" s="130">
        <f>VLOOKUP(C754,'[1]Carrer Batches'!$B$2:$O$1343,12,FALSE)</f>
        <v>923104478858</v>
      </c>
    </row>
    <row r="755" spans="1:13" x14ac:dyDescent="0.25">
      <c r="A755" s="166">
        <v>44566</v>
      </c>
      <c r="B755" s="193" t="s">
        <v>2981</v>
      </c>
      <c r="C755" s="120" t="s">
        <v>1992</v>
      </c>
      <c r="D755" s="120" t="s">
        <v>1993</v>
      </c>
      <c r="E755" s="222" t="s">
        <v>30</v>
      </c>
      <c r="F755" s="120" t="s">
        <v>2404</v>
      </c>
      <c r="G755" s="193" t="s">
        <v>6</v>
      </c>
      <c r="H755" s="3" t="s">
        <v>2867</v>
      </c>
      <c r="I755" s="193" t="s">
        <v>112</v>
      </c>
      <c r="J755" s="110" t="s">
        <v>3173</v>
      </c>
      <c r="K755" s="130">
        <f>VLOOKUP(C755,'[1]Carrer Batches'!$B$2:$O$1343,11,FALSE)</f>
        <v>923130207564</v>
      </c>
      <c r="L755" s="130">
        <f>VLOOKUP(C755,'[1]Carrer Batches'!$B$2:$O$1343,12,FALSE)</f>
        <v>0</v>
      </c>
    </row>
    <row r="756" spans="1:13" x14ac:dyDescent="0.25">
      <c r="A756" s="166">
        <v>44566</v>
      </c>
      <c r="B756" s="193" t="s">
        <v>2981</v>
      </c>
      <c r="C756" s="120" t="s">
        <v>1996</v>
      </c>
      <c r="D756" s="120" t="s">
        <v>1177</v>
      </c>
      <c r="E756" s="222" t="s">
        <v>30</v>
      </c>
      <c r="F756" s="120" t="s">
        <v>2404</v>
      </c>
      <c r="G756" s="193" t="s">
        <v>6</v>
      </c>
      <c r="H756" s="3" t="s">
        <v>2867</v>
      </c>
      <c r="I756" s="193" t="s">
        <v>112</v>
      </c>
      <c r="J756" s="110" t="s">
        <v>3260</v>
      </c>
      <c r="K756" s="130">
        <f>VLOOKUP(C756,'[1]Carrer Batches'!$B$2:$O$1343,11,FALSE)</f>
        <v>923337868798</v>
      </c>
      <c r="L756" s="130">
        <f>VLOOKUP(C756,'[1]Carrer Batches'!$B$2:$O$1343,12,FALSE)</f>
        <v>0</v>
      </c>
    </row>
    <row r="757" spans="1:13" x14ac:dyDescent="0.25">
      <c r="A757" s="166">
        <v>44566</v>
      </c>
      <c r="B757" s="193" t="s">
        <v>2981</v>
      </c>
      <c r="C757" s="120" t="s">
        <v>2001</v>
      </c>
      <c r="D757" s="120" t="s">
        <v>2002</v>
      </c>
      <c r="E757" s="222" t="s">
        <v>30</v>
      </c>
      <c r="F757" s="120" t="s">
        <v>2404</v>
      </c>
      <c r="G757" s="193" t="s">
        <v>6</v>
      </c>
      <c r="H757" s="3" t="s">
        <v>2867</v>
      </c>
      <c r="I757" s="193" t="s">
        <v>112</v>
      </c>
      <c r="J757" s="110" t="s">
        <v>3261</v>
      </c>
      <c r="K757" s="130">
        <f>VLOOKUP(C757,'[1]Carrer Batches'!$B$2:$O$1343,11,FALSE)</f>
        <v>923351287612</v>
      </c>
      <c r="L757" s="130">
        <f>VLOOKUP(C757,'[1]Carrer Batches'!$B$2:$O$1343,12,FALSE)</f>
        <v>0</v>
      </c>
    </row>
    <row r="758" spans="1:13" x14ac:dyDescent="0.25">
      <c r="A758" s="166">
        <v>44566</v>
      </c>
      <c r="B758" s="193" t="s">
        <v>2981</v>
      </c>
      <c r="C758" s="120" t="s">
        <v>1930</v>
      </c>
      <c r="D758" s="120" t="s">
        <v>1931</v>
      </c>
      <c r="E758" s="193" t="s">
        <v>32</v>
      </c>
      <c r="F758" s="120" t="s">
        <v>2401</v>
      </c>
      <c r="G758" s="193" t="s">
        <v>6</v>
      </c>
      <c r="H758" s="3" t="s">
        <v>2867</v>
      </c>
      <c r="I758" s="193" t="s">
        <v>119</v>
      </c>
      <c r="J758" s="110"/>
      <c r="K758" s="130">
        <f>VLOOKUP(C758,'[1]Carrer Batches'!$B$2:$O$1343,11,FALSE)</f>
        <v>923102184045</v>
      </c>
      <c r="L758" s="130">
        <f>VLOOKUP(C758,'[1]Carrer Batches'!$B$2:$O$1343,12,FALSE)</f>
        <v>0</v>
      </c>
    </row>
    <row r="759" spans="1:13" x14ac:dyDescent="0.25">
      <c r="A759" s="166">
        <v>44566</v>
      </c>
      <c r="B759" s="193" t="s">
        <v>2981</v>
      </c>
      <c r="C759" s="120" t="s">
        <v>1932</v>
      </c>
      <c r="D759" s="120" t="s">
        <v>1933</v>
      </c>
      <c r="E759" s="193" t="s">
        <v>32</v>
      </c>
      <c r="F759" s="120" t="s">
        <v>2401</v>
      </c>
      <c r="G759" s="193" t="s">
        <v>6</v>
      </c>
      <c r="H759" s="3" t="s">
        <v>2867</v>
      </c>
      <c r="I759" s="193" t="s">
        <v>119</v>
      </c>
      <c r="J759" s="110"/>
      <c r="K759" s="130">
        <f>VLOOKUP(C759,'[1]Carrer Batches'!$B$2:$O$1343,11,FALSE)</f>
        <v>923002545031</v>
      </c>
      <c r="L759" s="130">
        <f>VLOOKUP(C759,'[1]Carrer Batches'!$B$2:$O$1343,12,FALSE)</f>
        <v>923212243720</v>
      </c>
    </row>
    <row r="760" spans="1:13" x14ac:dyDescent="0.25">
      <c r="A760" s="166">
        <v>44566</v>
      </c>
      <c r="B760" s="193" t="s">
        <v>2981</v>
      </c>
      <c r="C760" s="120" t="s">
        <v>1934</v>
      </c>
      <c r="D760" s="120" t="s">
        <v>1935</v>
      </c>
      <c r="E760" s="193" t="s">
        <v>32</v>
      </c>
      <c r="F760" s="120" t="s">
        <v>2401</v>
      </c>
      <c r="G760" s="193" t="s">
        <v>6</v>
      </c>
      <c r="H760" s="3" t="s">
        <v>2867</v>
      </c>
      <c r="I760" s="193" t="s">
        <v>119</v>
      </c>
      <c r="J760" s="110"/>
      <c r="K760" s="130">
        <f>VLOOKUP(C760,'[1]Carrer Batches'!$B$2:$O$1343,11,FALSE)</f>
        <v>923232746299</v>
      </c>
      <c r="L760" s="130">
        <f>VLOOKUP(C760,'[1]Carrer Batches'!$B$2:$O$1343,12,FALSE)</f>
        <v>923332091792</v>
      </c>
    </row>
    <row r="761" spans="1:13" x14ac:dyDescent="0.25">
      <c r="A761" s="166">
        <v>44566</v>
      </c>
      <c r="B761" s="193" t="s">
        <v>2981</v>
      </c>
      <c r="C761" s="120" t="s">
        <v>1936</v>
      </c>
      <c r="D761" s="243" t="s">
        <v>1937</v>
      </c>
      <c r="E761" s="193" t="s">
        <v>32</v>
      </c>
      <c r="F761" s="120" t="s">
        <v>2401</v>
      </c>
      <c r="G761" s="193" t="s">
        <v>6</v>
      </c>
      <c r="H761" s="3" t="s">
        <v>2867</v>
      </c>
      <c r="I761" s="193" t="s">
        <v>119</v>
      </c>
      <c r="J761" s="110" t="s">
        <v>3293</v>
      </c>
      <c r="K761" s="130">
        <f>VLOOKUP(C761,'[1]Carrer Batches'!$B$2:$O$1343,11,FALSE)</f>
        <v>923452501419</v>
      </c>
      <c r="L761" s="130">
        <f>VLOOKUP(C761,'[1]Carrer Batches'!$B$2:$O$1343,12,FALSE)</f>
        <v>0</v>
      </c>
    </row>
    <row r="762" spans="1:13" x14ac:dyDescent="0.25">
      <c r="A762" s="166">
        <v>44566</v>
      </c>
      <c r="B762" s="193" t="s">
        <v>2981</v>
      </c>
      <c r="C762" s="120" t="s">
        <v>1938</v>
      </c>
      <c r="D762" s="120" t="s">
        <v>1939</v>
      </c>
      <c r="E762" s="193" t="s">
        <v>32</v>
      </c>
      <c r="F762" s="120" t="s">
        <v>2401</v>
      </c>
      <c r="G762" s="193" t="s">
        <v>6</v>
      </c>
      <c r="H762" s="3" t="s">
        <v>2867</v>
      </c>
      <c r="I762" s="193" t="s">
        <v>119</v>
      </c>
      <c r="J762" s="110" t="s">
        <v>3274</v>
      </c>
      <c r="K762" s="130">
        <f>VLOOKUP(C762,'[1]Carrer Batches'!$B$2:$O$1343,11,FALSE)</f>
        <v>923353470304</v>
      </c>
      <c r="L762" s="130">
        <f>VLOOKUP(C762,'[1]Carrer Batches'!$B$2:$O$1343,12,FALSE)</f>
        <v>923343142245</v>
      </c>
      <c r="M762" s="192"/>
    </row>
    <row r="763" spans="1:13" x14ac:dyDescent="0.25">
      <c r="A763" s="166">
        <v>44566</v>
      </c>
      <c r="B763" s="193" t="s">
        <v>2981</v>
      </c>
      <c r="C763" s="120" t="s">
        <v>1942</v>
      </c>
      <c r="D763" s="120" t="s">
        <v>1943</v>
      </c>
      <c r="E763" s="193" t="s">
        <v>32</v>
      </c>
      <c r="F763" s="120" t="s">
        <v>2401</v>
      </c>
      <c r="G763" s="193" t="s">
        <v>6</v>
      </c>
      <c r="H763" s="3" t="s">
        <v>2867</v>
      </c>
      <c r="I763" s="193" t="s">
        <v>119</v>
      </c>
      <c r="J763" s="110" t="s">
        <v>3274</v>
      </c>
      <c r="K763" s="130">
        <f>VLOOKUP(C763,'[1]Carrer Batches'!$B$2:$O$1343,11,FALSE)</f>
        <v>923145019595</v>
      </c>
      <c r="L763" s="130">
        <f>VLOOKUP(C763,'[1]Carrer Batches'!$B$2:$O$1343,12,FALSE)</f>
        <v>923012487283</v>
      </c>
    </row>
    <row r="764" spans="1:13" x14ac:dyDescent="0.25">
      <c r="A764" s="166">
        <v>44566</v>
      </c>
      <c r="B764" s="193" t="s">
        <v>2981</v>
      </c>
      <c r="C764" s="120" t="s">
        <v>1946</v>
      </c>
      <c r="D764" s="243" t="s">
        <v>1947</v>
      </c>
      <c r="E764" s="193" t="s">
        <v>32</v>
      </c>
      <c r="F764" s="120" t="s">
        <v>2401</v>
      </c>
      <c r="G764" s="193" t="s">
        <v>6</v>
      </c>
      <c r="H764" s="3" t="s">
        <v>2867</v>
      </c>
      <c r="I764" s="193" t="s">
        <v>119</v>
      </c>
      <c r="J764" s="110" t="s">
        <v>3274</v>
      </c>
      <c r="K764" s="130">
        <f>VLOOKUP(C764,'[1]Carrer Batches'!$B$2:$O$1343,11,FALSE)</f>
        <v>923110267419</v>
      </c>
      <c r="L764" s="130">
        <f>VLOOKUP(C764,'[1]Carrer Batches'!$B$2:$O$1343,12,FALSE)</f>
        <v>0</v>
      </c>
    </row>
    <row r="765" spans="1:13" x14ac:dyDescent="0.25">
      <c r="A765" s="166">
        <v>44566</v>
      </c>
      <c r="B765" s="193" t="s">
        <v>2981</v>
      </c>
      <c r="C765" s="120" t="s">
        <v>1948</v>
      </c>
      <c r="D765" s="120" t="s">
        <v>1949</v>
      </c>
      <c r="E765" s="193" t="s">
        <v>32</v>
      </c>
      <c r="F765" s="120" t="s">
        <v>2401</v>
      </c>
      <c r="G765" s="193" t="s">
        <v>6</v>
      </c>
      <c r="H765" s="3" t="s">
        <v>2867</v>
      </c>
      <c r="I765" s="193" t="s">
        <v>119</v>
      </c>
      <c r="J765" s="110" t="s">
        <v>3275</v>
      </c>
      <c r="K765" s="130">
        <f>VLOOKUP(C765,'[1]Carrer Batches'!$B$2:$O$1343,11,FALSE)</f>
        <v>923442069767</v>
      </c>
      <c r="L765" s="130">
        <f>VLOOKUP(C765,'[1]Carrer Batches'!$B$2:$O$1343,12,FALSE)</f>
        <v>923410210121</v>
      </c>
    </row>
    <row r="766" spans="1:13" x14ac:dyDescent="0.25">
      <c r="A766" s="166">
        <v>44566</v>
      </c>
      <c r="B766" s="193" t="s">
        <v>2981</v>
      </c>
      <c r="C766" s="120" t="s">
        <v>1892</v>
      </c>
      <c r="D766" s="120" t="s">
        <v>1893</v>
      </c>
      <c r="E766" s="193" t="s">
        <v>32</v>
      </c>
      <c r="F766" s="120" t="s">
        <v>2401</v>
      </c>
      <c r="G766" s="193" t="s">
        <v>6</v>
      </c>
      <c r="H766" s="3" t="s">
        <v>2867</v>
      </c>
      <c r="I766" s="193" t="s">
        <v>119</v>
      </c>
      <c r="J766" s="110" t="s">
        <v>3275</v>
      </c>
      <c r="K766" s="130">
        <f>VLOOKUP(C766,'[1]Carrer Batches'!$B$2:$O$1343,11,FALSE)</f>
        <v>923212093749</v>
      </c>
      <c r="L766" s="130" t="str">
        <f>VLOOKUP(C766,'[1]Carrer Batches'!$B$2:$O$1343,12,FALSE)</f>
        <v>mz211424@gmail.com</v>
      </c>
    </row>
    <row r="767" spans="1:13" x14ac:dyDescent="0.25">
      <c r="A767" s="166">
        <v>44566</v>
      </c>
      <c r="B767" s="193" t="s">
        <v>2981</v>
      </c>
      <c r="C767" s="120" t="s">
        <v>1806</v>
      </c>
      <c r="D767" s="120" t="s">
        <v>1175</v>
      </c>
      <c r="E767" s="193" t="s">
        <v>34</v>
      </c>
      <c r="F767" s="120" t="s">
        <v>2397</v>
      </c>
      <c r="G767" s="193" t="s">
        <v>6</v>
      </c>
      <c r="H767" s="3" t="s">
        <v>2867</v>
      </c>
      <c r="I767" s="193" t="s">
        <v>2478</v>
      </c>
      <c r="J767" s="110" t="s">
        <v>3275</v>
      </c>
      <c r="K767" s="130">
        <f>VLOOKUP(C767,'[1]Carrer Batches'!$B$2:$O$1343,11,FALSE)</f>
        <v>923333062536</v>
      </c>
      <c r="L767" s="130">
        <f>VLOOKUP(C767,'[1]Carrer Batches'!$B$2:$O$1343,12,FALSE)</f>
        <v>923118471069</v>
      </c>
    </row>
    <row r="768" spans="1:13" x14ac:dyDescent="0.25">
      <c r="A768" s="166">
        <v>44566</v>
      </c>
      <c r="B768" s="193" t="s">
        <v>2981</v>
      </c>
      <c r="C768" s="120" t="s">
        <v>1807</v>
      </c>
      <c r="D768" s="120" t="s">
        <v>1808</v>
      </c>
      <c r="E768" s="193" t="s">
        <v>34</v>
      </c>
      <c r="F768" s="120" t="s">
        <v>2397</v>
      </c>
      <c r="G768" s="193" t="s">
        <v>6</v>
      </c>
      <c r="H768" s="3" t="s">
        <v>2867</v>
      </c>
      <c r="I768" s="193" t="s">
        <v>2478</v>
      </c>
      <c r="J768" s="110" t="s">
        <v>3195</v>
      </c>
      <c r="K768" s="130">
        <f>VLOOKUP(C768,'[1]Carrer Batches'!$B$2:$O$1343,11,FALSE)</f>
        <v>923111053134</v>
      </c>
      <c r="L768" s="130">
        <f>VLOOKUP(C768,'[1]Carrer Batches'!$B$2:$O$1343,12,FALSE)</f>
        <v>923080896996</v>
      </c>
    </row>
    <row r="769" spans="1:12" x14ac:dyDescent="0.25">
      <c r="A769" s="166">
        <v>44566</v>
      </c>
      <c r="B769" s="193" t="s">
        <v>2981</v>
      </c>
      <c r="C769" s="120" t="s">
        <v>1809</v>
      </c>
      <c r="D769" s="120" t="s">
        <v>1810</v>
      </c>
      <c r="E769" s="193" t="s">
        <v>34</v>
      </c>
      <c r="F769" s="120" t="s">
        <v>2397</v>
      </c>
      <c r="G769" s="193" t="s">
        <v>6</v>
      </c>
      <c r="H769" s="3" t="s">
        <v>2867</v>
      </c>
      <c r="I769" s="193" t="s">
        <v>2478</v>
      </c>
      <c r="J769" s="110" t="s">
        <v>3102</v>
      </c>
      <c r="K769" s="130" t="str">
        <f>VLOOKUP(C769,'[1]Carrer Batches'!$B$2:$O$1343,11,FALSE)</f>
        <v>/923484672965923343505282</v>
      </c>
      <c r="L769" s="130">
        <f>VLOOKUP(C769,'[1]Carrer Batches'!$B$2:$O$1343,12,FALSE)</f>
        <v>923484672965</v>
      </c>
    </row>
    <row r="770" spans="1:12" x14ac:dyDescent="0.25">
      <c r="A770" s="166">
        <v>44566</v>
      </c>
      <c r="B770" s="193" t="s">
        <v>2981</v>
      </c>
      <c r="C770" s="120" t="s">
        <v>1811</v>
      </c>
      <c r="D770" s="120" t="s">
        <v>1760</v>
      </c>
      <c r="E770" s="193" t="s">
        <v>34</v>
      </c>
      <c r="F770" s="120" t="s">
        <v>2397</v>
      </c>
      <c r="G770" s="193" t="s">
        <v>6</v>
      </c>
      <c r="H770" s="3" t="s">
        <v>2867</v>
      </c>
      <c r="I770" s="193" t="s">
        <v>2478</v>
      </c>
      <c r="J770" s="110" t="s">
        <v>3195</v>
      </c>
      <c r="K770" s="130">
        <f>VLOOKUP(C770,'[1]Carrer Batches'!$B$2:$O$1343,11,FALSE)</f>
        <v>923152613794</v>
      </c>
      <c r="L770" s="130">
        <f>VLOOKUP(C770,'[1]Carrer Batches'!$B$2:$O$1343,12,FALSE)</f>
        <v>923172842911</v>
      </c>
    </row>
    <row r="771" spans="1:12" x14ac:dyDescent="0.25">
      <c r="A771" s="166">
        <v>44566</v>
      </c>
      <c r="B771" s="193" t="s">
        <v>2981</v>
      </c>
      <c r="C771" s="120" t="s">
        <v>1812</v>
      </c>
      <c r="D771" s="120" t="s">
        <v>1813</v>
      </c>
      <c r="E771" s="193" t="s">
        <v>34</v>
      </c>
      <c r="F771" s="120" t="s">
        <v>2397</v>
      </c>
      <c r="G771" s="193" t="s">
        <v>6</v>
      </c>
      <c r="H771" s="3" t="s">
        <v>2867</v>
      </c>
      <c r="I771" s="193" t="s">
        <v>2478</v>
      </c>
      <c r="J771" s="110" t="s">
        <v>3264</v>
      </c>
      <c r="K771" s="130">
        <f>VLOOKUP(C771,'[1]Carrer Batches'!$B$2:$O$1343,11,FALSE)</f>
        <v>923343517836</v>
      </c>
      <c r="L771" s="130">
        <f>VLOOKUP(C771,'[1]Carrer Batches'!$B$2:$O$1343,12,FALSE)</f>
        <v>923332163604</v>
      </c>
    </row>
    <row r="772" spans="1:12" x14ac:dyDescent="0.25">
      <c r="A772" s="166">
        <v>44566</v>
      </c>
      <c r="B772" s="193" t="s">
        <v>2981</v>
      </c>
      <c r="C772" s="120" t="s">
        <v>1814</v>
      </c>
      <c r="D772" s="120" t="s">
        <v>1815</v>
      </c>
      <c r="E772" s="193" t="s">
        <v>34</v>
      </c>
      <c r="F772" s="120" t="s">
        <v>2397</v>
      </c>
      <c r="G772" s="193" t="s">
        <v>6</v>
      </c>
      <c r="H772" s="3" t="s">
        <v>2867</v>
      </c>
      <c r="I772" s="193" t="s">
        <v>2478</v>
      </c>
      <c r="J772" s="110" t="s">
        <v>3274</v>
      </c>
      <c r="K772" s="130">
        <f>VLOOKUP(C772,'[1]Carrer Batches'!$B$2:$O$1343,11,FALSE)</f>
        <v>923175604383</v>
      </c>
      <c r="L772" s="130">
        <f>VLOOKUP(C772,'[1]Carrer Batches'!$B$2:$O$1343,12,FALSE)</f>
        <v>923342068983</v>
      </c>
    </row>
    <row r="773" spans="1:12" x14ac:dyDescent="0.25">
      <c r="A773" s="166">
        <v>44566</v>
      </c>
      <c r="B773" s="193" t="s">
        <v>2981</v>
      </c>
      <c r="C773" s="120" t="s">
        <v>1816</v>
      </c>
      <c r="D773" s="120" t="s">
        <v>1817</v>
      </c>
      <c r="E773" s="193" t="s">
        <v>34</v>
      </c>
      <c r="F773" s="120" t="s">
        <v>2397</v>
      </c>
      <c r="G773" s="193" t="s">
        <v>6</v>
      </c>
      <c r="H773" s="3" t="s">
        <v>2867</v>
      </c>
      <c r="I773" s="193" t="s">
        <v>2478</v>
      </c>
      <c r="J773" s="110"/>
      <c r="K773" s="130" t="str">
        <f>VLOOKUP(C773,'[1]Carrer Batches'!$B$2:$O$1343,11,FALSE)</f>
        <v>923332275798/923121107045</v>
      </c>
      <c r="L773" s="130">
        <f>VLOOKUP(C773,'[1]Carrer Batches'!$B$2:$O$1343,12,FALSE)</f>
        <v>923161543162</v>
      </c>
    </row>
    <row r="774" spans="1:12" x14ac:dyDescent="0.25">
      <c r="A774" s="166">
        <v>44566</v>
      </c>
      <c r="B774" s="193" t="s">
        <v>2981</v>
      </c>
      <c r="C774" s="120" t="s">
        <v>1818</v>
      </c>
      <c r="D774" s="120" t="s">
        <v>1819</v>
      </c>
      <c r="E774" s="193" t="s">
        <v>34</v>
      </c>
      <c r="F774" s="120" t="s">
        <v>2397</v>
      </c>
      <c r="G774" s="193" t="s">
        <v>6</v>
      </c>
      <c r="H774" s="3" t="s">
        <v>2867</v>
      </c>
      <c r="I774" s="193" t="s">
        <v>2478</v>
      </c>
      <c r="J774" s="110"/>
      <c r="K774" s="130">
        <f>VLOOKUP(C774,'[1]Carrer Batches'!$B$2:$O$1343,11,FALSE)</f>
        <v>923222769828</v>
      </c>
      <c r="L774" s="130">
        <f>VLOOKUP(C774,'[1]Carrer Batches'!$B$2:$O$1343,12,FALSE)</f>
        <v>923008222996</v>
      </c>
    </row>
    <row r="775" spans="1:12" x14ac:dyDescent="0.25">
      <c r="A775" s="166">
        <v>44566</v>
      </c>
      <c r="B775" s="193" t="s">
        <v>2981</v>
      </c>
      <c r="C775" s="120" t="s">
        <v>1822</v>
      </c>
      <c r="D775" s="120" t="s">
        <v>1823</v>
      </c>
      <c r="E775" s="193" t="s">
        <v>34</v>
      </c>
      <c r="F775" s="120" t="s">
        <v>2397</v>
      </c>
      <c r="G775" s="193" t="s">
        <v>6</v>
      </c>
      <c r="H775" s="3" t="s">
        <v>2867</v>
      </c>
      <c r="I775" s="193" t="s">
        <v>2478</v>
      </c>
      <c r="J775" s="110" t="s">
        <v>3102</v>
      </c>
      <c r="K775" s="130">
        <f>VLOOKUP(C775,'[1]Carrer Batches'!$B$2:$O$1343,11,FALSE)</f>
        <v>923002498059</v>
      </c>
      <c r="L775" s="130">
        <f>VLOOKUP(C775,'[1]Carrer Batches'!$B$2:$O$1343,12,FALSE)</f>
        <v>923052001480</v>
      </c>
    </row>
    <row r="776" spans="1:12" x14ac:dyDescent="0.25">
      <c r="A776" s="171">
        <v>44568</v>
      </c>
      <c r="B776" s="210" t="s">
        <v>2981</v>
      </c>
      <c r="C776" s="211" t="s">
        <v>905</v>
      </c>
      <c r="D776" s="211" t="s">
        <v>1012</v>
      </c>
      <c r="E776" s="210" t="s">
        <v>31</v>
      </c>
      <c r="F776" s="211" t="s">
        <v>2542</v>
      </c>
      <c r="G776" s="210" t="s">
        <v>6</v>
      </c>
      <c r="H776" s="3" t="s">
        <v>2867</v>
      </c>
      <c r="I776" s="210" t="s">
        <v>2482</v>
      </c>
      <c r="J776" s="110" t="s">
        <v>3102</v>
      </c>
      <c r="K776" s="130" t="e">
        <f>VLOOKUP(C776,'[1]Carrer Batches'!$B$2:$O$1343,11,FALSE)</f>
        <v>#N/A</v>
      </c>
      <c r="L776" s="130" t="e">
        <f>VLOOKUP(C776,'[1]Carrer Batches'!$B$2:$O$1343,12,FALSE)</f>
        <v>#N/A</v>
      </c>
    </row>
    <row r="777" spans="1:12" x14ac:dyDescent="0.25">
      <c r="A777" s="171">
        <v>44568</v>
      </c>
      <c r="B777" s="210" t="s">
        <v>2981</v>
      </c>
      <c r="C777" s="211" t="s">
        <v>2371</v>
      </c>
      <c r="D777" s="211" t="s">
        <v>2372</v>
      </c>
      <c r="E777" s="210" t="s">
        <v>31</v>
      </c>
      <c r="F777" s="211" t="s">
        <v>2417</v>
      </c>
      <c r="G777" s="210" t="s">
        <v>6</v>
      </c>
      <c r="H777" s="3" t="s">
        <v>2867</v>
      </c>
      <c r="I777" s="210" t="s">
        <v>2484</v>
      </c>
      <c r="J777" s="110" t="s">
        <v>3195</v>
      </c>
      <c r="K777" s="130" t="e">
        <f>VLOOKUP(C777,'[1]Carrer Batches'!$B$2:$O$1343,11,FALSE)</f>
        <v>#N/A</v>
      </c>
      <c r="L777" s="130" t="e">
        <f>VLOOKUP(C777,'[1]Carrer Batches'!$B$2:$O$1343,12,FALSE)</f>
        <v>#N/A</v>
      </c>
    </row>
    <row r="778" spans="1:12" x14ac:dyDescent="0.25">
      <c r="A778" s="171">
        <v>44568</v>
      </c>
      <c r="B778" s="210" t="s">
        <v>2981</v>
      </c>
      <c r="C778" s="211" t="s">
        <v>2375</v>
      </c>
      <c r="D778" s="211" t="s">
        <v>2376</v>
      </c>
      <c r="E778" s="210" t="s">
        <v>31</v>
      </c>
      <c r="F778" s="211" t="s">
        <v>2417</v>
      </c>
      <c r="G778" s="210" t="s">
        <v>6</v>
      </c>
      <c r="H778" s="3" t="s">
        <v>2867</v>
      </c>
      <c r="I778" s="210" t="s">
        <v>2484</v>
      </c>
      <c r="J778" s="110" t="s">
        <v>3255</v>
      </c>
      <c r="K778" s="130">
        <f>VLOOKUP(C778,'[1]Carrer Batches'!$B$2:$O$1343,11,FALSE)</f>
        <v>923147313675</v>
      </c>
      <c r="L778" s="130">
        <f>VLOOKUP(C778,'[1]Carrer Batches'!$B$2:$O$1343,12,FALSE)</f>
        <v>923337366347</v>
      </c>
    </row>
    <row r="779" spans="1:12" x14ac:dyDescent="0.25">
      <c r="A779" s="171">
        <v>44568</v>
      </c>
      <c r="B779" s="210" t="s">
        <v>2981</v>
      </c>
      <c r="C779" s="211" t="s">
        <v>2377</v>
      </c>
      <c r="D779" s="211" t="s">
        <v>2378</v>
      </c>
      <c r="E779" s="210" t="s">
        <v>31</v>
      </c>
      <c r="F779" s="211" t="s">
        <v>2417</v>
      </c>
      <c r="G779" s="210" t="s">
        <v>6</v>
      </c>
      <c r="H779" s="3" t="s">
        <v>2867</v>
      </c>
      <c r="I779" s="210" t="s">
        <v>2484</v>
      </c>
      <c r="J779" s="110"/>
      <c r="K779" s="130" t="e">
        <f>VLOOKUP(C779,'[1]Carrer Batches'!$B$2:$O$1343,11,FALSE)</f>
        <v>#N/A</v>
      </c>
      <c r="L779" s="130" t="e">
        <f>VLOOKUP(C779,'[1]Carrer Batches'!$B$2:$O$1343,12,FALSE)</f>
        <v>#N/A</v>
      </c>
    </row>
    <row r="780" spans="1:12" x14ac:dyDescent="0.25">
      <c r="A780" s="171">
        <v>44568</v>
      </c>
      <c r="B780" s="210" t="s">
        <v>2981</v>
      </c>
      <c r="C780" s="211" t="s">
        <v>2379</v>
      </c>
      <c r="D780" s="211" t="s">
        <v>2380</v>
      </c>
      <c r="E780" s="210" t="s">
        <v>31</v>
      </c>
      <c r="F780" s="211" t="s">
        <v>2417</v>
      </c>
      <c r="G780" s="210" t="s">
        <v>6</v>
      </c>
      <c r="H780" s="3" t="s">
        <v>2867</v>
      </c>
      <c r="I780" s="210" t="s">
        <v>2484</v>
      </c>
      <c r="J780" s="110"/>
      <c r="K780" s="130">
        <f>VLOOKUP(C780,'[1]Carrer Batches'!$B$2:$O$1343,11,FALSE)</f>
        <v>923312074963</v>
      </c>
      <c r="L780" s="130" t="str">
        <f>VLOOKUP(C780,'[1]Carrer Batches'!$B$2:$O$1343,12,FALSE)</f>
        <v>-</v>
      </c>
    </row>
    <row r="781" spans="1:12" x14ac:dyDescent="0.25">
      <c r="A781" s="171">
        <v>44568</v>
      </c>
      <c r="B781" s="210" t="s">
        <v>2981</v>
      </c>
      <c r="C781" s="211" t="s">
        <v>2385</v>
      </c>
      <c r="D781" s="211" t="s">
        <v>2386</v>
      </c>
      <c r="E781" s="210" t="s">
        <v>31</v>
      </c>
      <c r="F781" s="211" t="s">
        <v>2416</v>
      </c>
      <c r="G781" s="210" t="s">
        <v>6</v>
      </c>
      <c r="H781" s="3" t="s">
        <v>2867</v>
      </c>
      <c r="I781" s="210" t="s">
        <v>2483</v>
      </c>
      <c r="J781" s="110"/>
      <c r="K781" s="130">
        <f>VLOOKUP(C781,'[1]Carrer Batches'!$B$2:$O$1343,11,FALSE)</f>
        <v>923333202707</v>
      </c>
      <c r="L781" s="130" t="str">
        <f>VLOOKUP(C781,'[1]Carrer Batches'!$B$2:$O$1343,12,FALSE)</f>
        <v>-</v>
      </c>
    </row>
    <row r="782" spans="1:12" x14ac:dyDescent="0.25">
      <c r="A782" s="171">
        <v>44568</v>
      </c>
      <c r="B782" s="210" t="s">
        <v>2981</v>
      </c>
      <c r="C782" s="211" t="s">
        <v>2387</v>
      </c>
      <c r="D782" s="211" t="s">
        <v>2388</v>
      </c>
      <c r="E782" s="210" t="s">
        <v>31</v>
      </c>
      <c r="F782" s="211" t="s">
        <v>2417</v>
      </c>
      <c r="G782" s="210" t="s">
        <v>6</v>
      </c>
      <c r="H782" s="3" t="s">
        <v>2867</v>
      </c>
      <c r="I782" s="210" t="s">
        <v>2484</v>
      </c>
      <c r="J782" s="110" t="s">
        <v>3195</v>
      </c>
      <c r="K782" s="130" t="e">
        <f>VLOOKUP(C782,'[1]Carrer Batches'!$B$2:$O$1343,11,FALSE)</f>
        <v>#N/A</v>
      </c>
      <c r="L782" s="130" t="e">
        <f>VLOOKUP(C782,'[1]Carrer Batches'!$B$2:$O$1343,12,FALSE)</f>
        <v>#N/A</v>
      </c>
    </row>
    <row r="783" spans="1:12" x14ac:dyDescent="0.25">
      <c r="A783" s="171">
        <v>44568</v>
      </c>
      <c r="B783" s="210" t="s">
        <v>2981</v>
      </c>
      <c r="C783" s="211" t="s">
        <v>2389</v>
      </c>
      <c r="D783" s="211" t="s">
        <v>1177</v>
      </c>
      <c r="E783" s="210" t="s">
        <v>31</v>
      </c>
      <c r="F783" s="211" t="s">
        <v>2417</v>
      </c>
      <c r="G783" s="210" t="s">
        <v>6</v>
      </c>
      <c r="H783" s="3" t="s">
        <v>2867</v>
      </c>
      <c r="I783" s="210" t="s">
        <v>2484</v>
      </c>
      <c r="J783" s="110" t="s">
        <v>3278</v>
      </c>
      <c r="K783" s="130">
        <f>VLOOKUP(C783,'[1]Carrer Batches'!$B$2:$O$1343,11,FALSE)</f>
        <v>923212703322</v>
      </c>
      <c r="L783" s="130">
        <f>VLOOKUP(C783,'[1]Carrer Batches'!$B$2:$O$1343,12,FALSE)</f>
        <v>923083820682</v>
      </c>
    </row>
    <row r="784" spans="1:12" x14ac:dyDescent="0.25">
      <c r="A784" s="171">
        <v>44568</v>
      </c>
      <c r="B784" s="210" t="s">
        <v>2981</v>
      </c>
      <c r="C784" s="211" t="s">
        <v>2390</v>
      </c>
      <c r="D784" s="211" t="s">
        <v>2391</v>
      </c>
      <c r="E784" s="210" t="s">
        <v>31</v>
      </c>
      <c r="F784" s="211" t="s">
        <v>2417</v>
      </c>
      <c r="G784" s="210" t="s">
        <v>6</v>
      </c>
      <c r="H784" s="3" t="s">
        <v>2867</v>
      </c>
      <c r="I784" s="210" t="s">
        <v>2484</v>
      </c>
      <c r="J784" s="110" t="s">
        <v>3267</v>
      </c>
      <c r="K784" s="130">
        <f>VLOOKUP(C784,'[1]Carrer Batches'!$B$2:$O$1343,11,FALSE)</f>
        <v>923122810540</v>
      </c>
      <c r="L784" s="130" t="str">
        <f>VLOOKUP(C784,'[1]Carrer Batches'!$B$2:$O$1343,12,FALSE)</f>
        <v>-</v>
      </c>
    </row>
    <row r="785" spans="1:13" x14ac:dyDescent="0.25">
      <c r="A785" s="171">
        <v>44568</v>
      </c>
      <c r="B785" s="210" t="s">
        <v>2981</v>
      </c>
      <c r="C785" s="211" t="s">
        <v>2392</v>
      </c>
      <c r="D785" s="211" t="s">
        <v>2393</v>
      </c>
      <c r="E785" s="210" t="s">
        <v>31</v>
      </c>
      <c r="F785" s="211" t="s">
        <v>2417</v>
      </c>
      <c r="G785" s="210" t="s">
        <v>6</v>
      </c>
      <c r="H785" s="3" t="s">
        <v>2867</v>
      </c>
      <c r="I785" s="210" t="s">
        <v>2484</v>
      </c>
      <c r="J785" s="110" t="s">
        <v>3280</v>
      </c>
      <c r="K785" s="130">
        <f>VLOOKUP(C785,'[1]Carrer Batches'!$B$2:$O$1343,11,FALSE)</f>
        <v>923158767154</v>
      </c>
      <c r="L785" s="130">
        <f>VLOOKUP(C785,'[1]Carrer Batches'!$B$2:$O$1343,12,FALSE)</f>
        <v>92321270322</v>
      </c>
    </row>
    <row r="786" spans="1:13" x14ac:dyDescent="0.25">
      <c r="A786" s="171">
        <v>44568</v>
      </c>
      <c r="B786" s="210" t="s">
        <v>2981</v>
      </c>
      <c r="C786" s="211" t="s">
        <v>2334</v>
      </c>
      <c r="D786" s="211" t="s">
        <v>2335</v>
      </c>
      <c r="E786" s="210" t="s">
        <v>31</v>
      </c>
      <c r="F786" s="213" t="s">
        <v>2416</v>
      </c>
      <c r="G786" s="210" t="s">
        <v>6</v>
      </c>
      <c r="H786" s="3" t="s">
        <v>2867</v>
      </c>
      <c r="I786" s="210" t="s">
        <v>2483</v>
      </c>
      <c r="J786" s="110"/>
      <c r="K786" s="130">
        <f>VLOOKUP(C786,'[1]Carrer Batches'!$B$2:$O$1343,11,FALSE)</f>
        <v>923332312948</v>
      </c>
      <c r="L786" s="130" t="str">
        <f>VLOOKUP(C786,'[1]Carrer Batches'!$B$2:$O$1343,12,FALSE)</f>
        <v>-</v>
      </c>
    </row>
    <row r="787" spans="1:13" x14ac:dyDescent="0.25">
      <c r="A787" s="171">
        <v>44568</v>
      </c>
      <c r="B787" s="210" t="s">
        <v>2981</v>
      </c>
      <c r="C787" s="211" t="s">
        <v>2342</v>
      </c>
      <c r="D787" s="211" t="s">
        <v>2343</v>
      </c>
      <c r="E787" s="210" t="s">
        <v>31</v>
      </c>
      <c r="F787" s="213" t="s">
        <v>2416</v>
      </c>
      <c r="G787" s="210" t="s">
        <v>6</v>
      </c>
      <c r="H787" s="3" t="s">
        <v>2867</v>
      </c>
      <c r="I787" s="210" t="s">
        <v>2483</v>
      </c>
      <c r="J787" s="110"/>
      <c r="K787" s="130">
        <f>VLOOKUP(C787,'[1]Carrer Batches'!$B$2:$O$1343,11,FALSE)</f>
        <v>923032869426</v>
      </c>
      <c r="L787" s="130" t="str">
        <f>VLOOKUP(C787,'[1]Carrer Batches'!$B$2:$O$1343,12,FALSE)</f>
        <v>-</v>
      </c>
    </row>
    <row r="788" spans="1:13" x14ac:dyDescent="0.25">
      <c r="A788" s="171">
        <v>44568</v>
      </c>
      <c r="B788" s="210" t="s">
        <v>2981</v>
      </c>
      <c r="C788" s="211" t="s">
        <v>2365</v>
      </c>
      <c r="D788" s="211" t="s">
        <v>2366</v>
      </c>
      <c r="E788" s="210" t="s">
        <v>31</v>
      </c>
      <c r="F788" s="213" t="s">
        <v>2416</v>
      </c>
      <c r="G788" s="210" t="s">
        <v>6</v>
      </c>
      <c r="H788" s="3" t="s">
        <v>2867</v>
      </c>
      <c r="I788" s="210" t="s">
        <v>2483</v>
      </c>
      <c r="J788" s="110"/>
      <c r="K788" s="130">
        <f>VLOOKUP(C788,'[1]Carrer Batches'!$B$2:$O$1343,11,FALSE)</f>
        <v>923350320538</v>
      </c>
      <c r="L788" s="130">
        <f>VLOOKUP(C788,'[1]Carrer Batches'!$B$2:$O$1343,12,FALSE)</f>
        <v>923082203671</v>
      </c>
    </row>
    <row r="789" spans="1:13" x14ac:dyDescent="0.25">
      <c r="A789" s="171">
        <v>44568</v>
      </c>
      <c r="B789" s="210" t="s">
        <v>2981</v>
      </c>
      <c r="C789" s="211" t="s">
        <v>2282</v>
      </c>
      <c r="D789" s="211" t="s">
        <v>2283</v>
      </c>
      <c r="E789" s="210" t="s">
        <v>31</v>
      </c>
      <c r="F789" s="211" t="s">
        <v>2414</v>
      </c>
      <c r="G789" s="210" t="s">
        <v>6</v>
      </c>
      <c r="H789" s="3" t="s">
        <v>2867</v>
      </c>
      <c r="I789" s="210" t="s">
        <v>2481</v>
      </c>
      <c r="J789" s="110" t="s">
        <v>3270</v>
      </c>
      <c r="K789" s="130">
        <f>VLOOKUP(C789,'[1]Carrer Batches'!$B$2:$O$1343,11,FALSE)</f>
        <v>923472336068</v>
      </c>
      <c r="L789" s="130" t="str">
        <f>VLOOKUP(C789,'[1]Carrer Batches'!$B$2:$O$1343,12,FALSE)</f>
        <v>-</v>
      </c>
    </row>
    <row r="790" spans="1:13" x14ac:dyDescent="0.25">
      <c r="A790" s="171">
        <v>44568</v>
      </c>
      <c r="B790" s="193" t="s">
        <v>2981</v>
      </c>
      <c r="C790" s="120" t="s">
        <v>2169</v>
      </c>
      <c r="D790" s="120" t="s">
        <v>2170</v>
      </c>
      <c r="E790" s="193" t="s">
        <v>30</v>
      </c>
      <c r="F790" s="120" t="s">
        <v>2409</v>
      </c>
      <c r="G790" s="193" t="s">
        <v>6</v>
      </c>
      <c r="H790" s="3" t="s">
        <v>2867</v>
      </c>
      <c r="I790" s="193" t="s">
        <v>2497</v>
      </c>
      <c r="J790" s="110"/>
      <c r="K790" s="130">
        <f>VLOOKUP(C790,'[1]Carrer Batches'!$B$2:$O$1343,11,FALSE)</f>
        <v>923136529768</v>
      </c>
      <c r="L790" s="130">
        <f>VLOOKUP(C790,'[1]Carrer Batches'!$B$2:$O$1343,12,FALSE)</f>
        <v>0</v>
      </c>
    </row>
    <row r="791" spans="1:13" x14ac:dyDescent="0.25">
      <c r="A791" s="171">
        <v>44568</v>
      </c>
      <c r="B791" s="193" t="s">
        <v>2981</v>
      </c>
      <c r="C791" s="120" t="s">
        <v>2171</v>
      </c>
      <c r="D791" s="120" t="s">
        <v>2172</v>
      </c>
      <c r="E791" s="193" t="s">
        <v>30</v>
      </c>
      <c r="F791" s="120" t="s">
        <v>2409</v>
      </c>
      <c r="G791" s="193" t="s">
        <v>6</v>
      </c>
      <c r="H791" s="3" t="s">
        <v>2867</v>
      </c>
      <c r="I791" s="193" t="s">
        <v>2497</v>
      </c>
      <c r="J791" s="110" t="s">
        <v>3375</v>
      </c>
      <c r="K791" s="130">
        <f>VLOOKUP(C791,'[1]Carrer Batches'!$B$2:$O$1343,11,FALSE)</f>
        <v>923043066270</v>
      </c>
      <c r="L791" s="130">
        <f>VLOOKUP(C791,'[1]Carrer Batches'!$B$2:$O$1343,12,FALSE)</f>
        <v>0</v>
      </c>
    </row>
    <row r="792" spans="1:13" ht="19.5" x14ac:dyDescent="0.3">
      <c r="A792" s="171">
        <v>44568</v>
      </c>
      <c r="B792" s="193" t="s">
        <v>2981</v>
      </c>
      <c r="C792" s="120" t="s">
        <v>2173</v>
      </c>
      <c r="D792" s="120" t="s">
        <v>2174</v>
      </c>
      <c r="E792" s="193" t="s">
        <v>30</v>
      </c>
      <c r="F792" s="120" t="s">
        <v>2409</v>
      </c>
      <c r="G792" s="193" t="s">
        <v>6</v>
      </c>
      <c r="H792" s="3" t="s">
        <v>2867</v>
      </c>
      <c r="I792" s="193" t="s">
        <v>2497</v>
      </c>
      <c r="J792" s="110" t="s">
        <v>3288</v>
      </c>
      <c r="K792" s="130">
        <f>VLOOKUP(C792,'[1]Carrer Batches'!$B$2:$O$1343,11,FALSE)</f>
        <v>923009220083</v>
      </c>
      <c r="L792" s="130">
        <f>VLOOKUP(C792,'[1]Carrer Batches'!$B$2:$O$1343,12,FALSE)</f>
        <v>0</v>
      </c>
      <c r="M792" s="117"/>
    </row>
    <row r="793" spans="1:13" x14ac:dyDescent="0.25">
      <c r="A793" s="171">
        <v>44568</v>
      </c>
      <c r="B793" s="193" t="s">
        <v>2981</v>
      </c>
      <c r="C793" s="120" t="s">
        <v>2175</v>
      </c>
      <c r="D793" s="120" t="s">
        <v>1777</v>
      </c>
      <c r="E793" s="193" t="s">
        <v>30</v>
      </c>
      <c r="F793" s="120" t="s">
        <v>2409</v>
      </c>
      <c r="G793" s="193" t="s">
        <v>6</v>
      </c>
      <c r="H793" s="3" t="s">
        <v>2867</v>
      </c>
      <c r="I793" s="193" t="s">
        <v>2497</v>
      </c>
      <c r="J793" s="20" t="s">
        <v>3289</v>
      </c>
      <c r="K793" s="130">
        <f>VLOOKUP(C793,'[1]Carrer Batches'!$B$2:$O$1343,11,FALSE)</f>
        <v>923422744435</v>
      </c>
      <c r="L793" s="130">
        <f>VLOOKUP(C793,'[1]Carrer Batches'!$B$2:$O$1343,12,FALSE)</f>
        <v>0</v>
      </c>
      <c r="M793" s="95"/>
    </row>
    <row r="794" spans="1:13" x14ac:dyDescent="0.25">
      <c r="A794" s="171">
        <v>44568</v>
      </c>
      <c r="B794" s="193" t="s">
        <v>2981</v>
      </c>
      <c r="C794" s="120" t="s">
        <v>2180</v>
      </c>
      <c r="D794" s="120" t="s">
        <v>2181</v>
      </c>
      <c r="E794" s="193" t="s">
        <v>30</v>
      </c>
      <c r="F794" s="120" t="s">
        <v>2409</v>
      </c>
      <c r="G794" s="193" t="s">
        <v>6</v>
      </c>
      <c r="H794" s="3" t="s">
        <v>2867</v>
      </c>
      <c r="I794" s="193" t="s">
        <v>2497</v>
      </c>
      <c r="J794" s="110" t="s">
        <v>3246</v>
      </c>
      <c r="K794" s="130">
        <f>VLOOKUP(C794,'[1]Carrer Batches'!$B$2:$O$1343,11,FALSE)</f>
        <v>923022063505</v>
      </c>
      <c r="L794" s="130">
        <f>VLOOKUP(C794,'[1]Carrer Batches'!$B$2:$O$1343,12,FALSE)</f>
        <v>0</v>
      </c>
    </row>
    <row r="795" spans="1:13" x14ac:dyDescent="0.25">
      <c r="A795" s="171">
        <v>44568</v>
      </c>
      <c r="B795" s="193" t="s">
        <v>2981</v>
      </c>
      <c r="C795" s="120" t="s">
        <v>2182</v>
      </c>
      <c r="D795" s="120" t="s">
        <v>2183</v>
      </c>
      <c r="E795" s="193" t="s">
        <v>30</v>
      </c>
      <c r="F795" s="120" t="s">
        <v>2409</v>
      </c>
      <c r="G795" s="193" t="s">
        <v>6</v>
      </c>
      <c r="H795" s="3" t="s">
        <v>2867</v>
      </c>
      <c r="I795" s="193" t="s">
        <v>2497</v>
      </c>
      <c r="J795" s="110" t="s">
        <v>3271</v>
      </c>
      <c r="K795" s="130">
        <f>VLOOKUP(C795,'[1]Carrer Batches'!$B$2:$O$1343,11,FALSE)</f>
        <v>923082086903</v>
      </c>
      <c r="L795" s="130">
        <f>VLOOKUP(C795,'[1]Carrer Batches'!$B$2:$O$1343,12,FALSE)</f>
        <v>923072081943</v>
      </c>
    </row>
    <row r="796" spans="1:13" ht="19.5" x14ac:dyDescent="0.3">
      <c r="A796" s="171">
        <v>44568</v>
      </c>
      <c r="B796" s="193" t="s">
        <v>2981</v>
      </c>
      <c r="C796" s="120" t="s">
        <v>2061</v>
      </c>
      <c r="D796" s="120" t="s">
        <v>2062</v>
      </c>
      <c r="E796" s="193" t="s">
        <v>30</v>
      </c>
      <c r="F796" s="120" t="s">
        <v>2406</v>
      </c>
      <c r="G796" s="193" t="s">
        <v>6</v>
      </c>
      <c r="H796" s="3" t="s">
        <v>2867</v>
      </c>
      <c r="I796" s="193" t="s">
        <v>2486</v>
      </c>
      <c r="J796" s="110" t="s">
        <v>3102</v>
      </c>
      <c r="K796" s="130">
        <f>VLOOKUP(C796,'[1]Carrer Batches'!$B$2:$O$1343,11,FALSE)</f>
        <v>923182033142</v>
      </c>
      <c r="L796" s="130">
        <f>VLOOKUP(C796,'[1]Carrer Batches'!$B$2:$O$1343,12,FALSE)</f>
        <v>0</v>
      </c>
      <c r="M796" s="117"/>
    </row>
    <row r="797" spans="1:13" ht="19.5" x14ac:dyDescent="0.3">
      <c r="A797" s="171">
        <v>44568</v>
      </c>
      <c r="B797" s="193" t="s">
        <v>2981</v>
      </c>
      <c r="C797" s="120" t="s">
        <v>2069</v>
      </c>
      <c r="D797" s="120" t="s">
        <v>2070</v>
      </c>
      <c r="E797" s="193" t="s">
        <v>30</v>
      </c>
      <c r="F797" s="120" t="s">
        <v>2406</v>
      </c>
      <c r="G797" s="193" t="s">
        <v>6</v>
      </c>
      <c r="H797" s="3" t="s">
        <v>2867</v>
      </c>
      <c r="I797" s="193" t="s">
        <v>2486</v>
      </c>
      <c r="J797" s="110"/>
      <c r="K797" s="130">
        <f>VLOOKUP(C797,'[1]Carrer Batches'!$B$2:$O$1343,11,FALSE)</f>
        <v>923170249847</v>
      </c>
      <c r="L797" s="130">
        <f>VLOOKUP(C797,'[1]Carrer Batches'!$B$2:$O$1343,12,FALSE)</f>
        <v>0</v>
      </c>
      <c r="M797" s="117"/>
    </row>
    <row r="798" spans="1:13" x14ac:dyDescent="0.25">
      <c r="A798" s="171">
        <v>44568</v>
      </c>
      <c r="B798" s="193" t="s">
        <v>2981</v>
      </c>
      <c r="C798" s="120" t="s">
        <v>2073</v>
      </c>
      <c r="D798" s="120" t="s">
        <v>2074</v>
      </c>
      <c r="E798" s="193" t="s">
        <v>30</v>
      </c>
      <c r="F798" s="120" t="s">
        <v>2406</v>
      </c>
      <c r="G798" s="193" t="s">
        <v>6</v>
      </c>
      <c r="H798" s="3" t="s">
        <v>2867</v>
      </c>
      <c r="I798" s="193" t="s">
        <v>2486</v>
      </c>
      <c r="J798" s="110"/>
      <c r="K798" s="130">
        <f>VLOOKUP(C798,'[1]Carrer Batches'!$B$2:$O$1343,11,FALSE)</f>
        <v>923323902282</v>
      </c>
      <c r="L798" s="130">
        <f>VLOOKUP(C798,'[1]Carrer Batches'!$B$2:$O$1343,12,FALSE)</f>
        <v>0</v>
      </c>
    </row>
    <row r="799" spans="1:13" x14ac:dyDescent="0.25">
      <c r="A799" s="171">
        <v>44568</v>
      </c>
      <c r="B799" s="193" t="s">
        <v>2981</v>
      </c>
      <c r="C799" s="120" t="s">
        <v>2075</v>
      </c>
      <c r="D799" s="120" t="s">
        <v>2076</v>
      </c>
      <c r="E799" s="193" t="s">
        <v>30</v>
      </c>
      <c r="F799" s="120" t="s">
        <v>2406</v>
      </c>
      <c r="G799" s="193" t="s">
        <v>6</v>
      </c>
      <c r="H799" s="3" t="s">
        <v>2867</v>
      </c>
      <c r="I799" s="193" t="s">
        <v>2486</v>
      </c>
      <c r="J799" s="110"/>
      <c r="K799" s="130">
        <f>VLOOKUP(C799,'[1]Carrer Batches'!$B$2:$O$1343,11,FALSE)</f>
        <v>923332383223</v>
      </c>
      <c r="L799" s="130">
        <f>VLOOKUP(C799,'[1]Carrer Batches'!$B$2:$O$1343,12,FALSE)</f>
        <v>0</v>
      </c>
    </row>
    <row r="800" spans="1:13" x14ac:dyDescent="0.25">
      <c r="A800" s="171">
        <v>44568</v>
      </c>
      <c r="B800" s="193" t="s">
        <v>2981</v>
      </c>
      <c r="C800" s="120" t="s">
        <v>2077</v>
      </c>
      <c r="D800" s="120" t="s">
        <v>2078</v>
      </c>
      <c r="E800" s="193" t="s">
        <v>30</v>
      </c>
      <c r="F800" s="120" t="s">
        <v>2406</v>
      </c>
      <c r="G800" s="193" t="s">
        <v>6</v>
      </c>
      <c r="H800" s="3" t="s">
        <v>2867</v>
      </c>
      <c r="I800" s="193" t="s">
        <v>2486</v>
      </c>
      <c r="J800" s="110" t="s">
        <v>3251</v>
      </c>
      <c r="K800" s="130">
        <f>VLOOKUP(C800,'[1]Carrer Batches'!$B$2:$O$1343,11,FALSE)</f>
        <v>923352758605</v>
      </c>
      <c r="L800" s="130">
        <f>VLOOKUP(C800,'[1]Carrer Batches'!$B$2:$O$1343,12,FALSE)</f>
        <v>923104478858</v>
      </c>
    </row>
    <row r="801" spans="1:13" ht="19.5" x14ac:dyDescent="0.3">
      <c r="A801" s="171">
        <v>44568</v>
      </c>
      <c r="B801" s="193" t="s">
        <v>2981</v>
      </c>
      <c r="C801" s="120" t="s">
        <v>2079</v>
      </c>
      <c r="D801" s="120" t="s">
        <v>2080</v>
      </c>
      <c r="E801" s="193" t="s">
        <v>30</v>
      </c>
      <c r="F801" s="120" t="s">
        <v>2406</v>
      </c>
      <c r="G801" s="193" t="s">
        <v>6</v>
      </c>
      <c r="H801" s="3" t="s">
        <v>2867</v>
      </c>
      <c r="I801" s="193" t="s">
        <v>2486</v>
      </c>
      <c r="J801" s="110"/>
      <c r="K801" s="130">
        <f>VLOOKUP(C801,'[1]Carrer Batches'!$B$2:$O$1343,11,FALSE)</f>
        <v>923028247279</v>
      </c>
      <c r="L801" s="130">
        <f>VLOOKUP(C801,'[1]Carrer Batches'!$B$2:$O$1343,12,FALSE)</f>
        <v>0</v>
      </c>
      <c r="M801" s="117"/>
    </row>
    <row r="802" spans="1:13" x14ac:dyDescent="0.25">
      <c r="A802" s="171">
        <v>44568</v>
      </c>
      <c r="B802" s="193" t="s">
        <v>2981</v>
      </c>
      <c r="C802" s="120" t="s">
        <v>1992</v>
      </c>
      <c r="D802" s="120" t="s">
        <v>1993</v>
      </c>
      <c r="E802" s="222" t="s">
        <v>30</v>
      </c>
      <c r="F802" s="120" t="s">
        <v>2404</v>
      </c>
      <c r="G802" s="193" t="s">
        <v>6</v>
      </c>
      <c r="H802" s="3" t="s">
        <v>2867</v>
      </c>
      <c r="I802" s="193" t="s">
        <v>112</v>
      </c>
      <c r="J802" s="110" t="s">
        <v>3195</v>
      </c>
      <c r="K802" s="130">
        <f>VLOOKUP(C802,'[1]Carrer Batches'!$B$2:$O$1343,11,FALSE)</f>
        <v>923130207564</v>
      </c>
      <c r="L802" s="130">
        <f>VLOOKUP(C802,'[1]Carrer Batches'!$B$2:$O$1343,12,FALSE)</f>
        <v>0</v>
      </c>
    </row>
    <row r="803" spans="1:13" x14ac:dyDescent="0.25">
      <c r="A803" s="171">
        <v>44568</v>
      </c>
      <c r="B803" s="193" t="s">
        <v>2981</v>
      </c>
      <c r="C803" s="120" t="s">
        <v>1996</v>
      </c>
      <c r="D803" s="120" t="s">
        <v>1177</v>
      </c>
      <c r="E803" s="222" t="s">
        <v>30</v>
      </c>
      <c r="F803" s="120" t="s">
        <v>2404</v>
      </c>
      <c r="G803" s="193" t="s">
        <v>6</v>
      </c>
      <c r="H803" s="3" t="s">
        <v>2867</v>
      </c>
      <c r="I803" s="193" t="s">
        <v>112</v>
      </c>
      <c r="J803" s="110" t="s">
        <v>3260</v>
      </c>
      <c r="K803" s="130">
        <f>VLOOKUP(C803,'[1]Carrer Batches'!$B$2:$O$1343,11,FALSE)</f>
        <v>923337868798</v>
      </c>
      <c r="L803" s="130">
        <f>VLOOKUP(C803,'[1]Carrer Batches'!$B$2:$O$1343,12,FALSE)</f>
        <v>0</v>
      </c>
    </row>
    <row r="804" spans="1:13" x14ac:dyDescent="0.25">
      <c r="A804" s="171">
        <v>44568</v>
      </c>
      <c r="B804" s="193" t="s">
        <v>2981</v>
      </c>
      <c r="C804" s="120" t="s">
        <v>2001</v>
      </c>
      <c r="D804" s="120" t="s">
        <v>2002</v>
      </c>
      <c r="E804" s="222" t="s">
        <v>30</v>
      </c>
      <c r="F804" s="120" t="s">
        <v>2404</v>
      </c>
      <c r="G804" s="193" t="s">
        <v>6</v>
      </c>
      <c r="H804" s="3" t="s">
        <v>2867</v>
      </c>
      <c r="I804" s="193" t="s">
        <v>112</v>
      </c>
      <c r="J804" s="110" t="s">
        <v>3261</v>
      </c>
      <c r="K804" s="130">
        <f>VLOOKUP(C804,'[1]Carrer Batches'!$B$2:$O$1343,11,FALSE)</f>
        <v>923351287612</v>
      </c>
      <c r="L804" s="130">
        <f>VLOOKUP(C804,'[1]Carrer Batches'!$B$2:$O$1343,12,FALSE)</f>
        <v>0</v>
      </c>
      <c r="M804" s="95"/>
    </row>
    <row r="805" spans="1:13" x14ac:dyDescent="0.25">
      <c r="A805" s="171">
        <v>44568</v>
      </c>
      <c r="B805" s="193" t="s">
        <v>2981</v>
      </c>
      <c r="C805" s="120" t="s">
        <v>1936</v>
      </c>
      <c r="D805" s="243" t="s">
        <v>1937</v>
      </c>
      <c r="E805" s="193" t="s">
        <v>32</v>
      </c>
      <c r="F805" s="120" t="s">
        <v>2401</v>
      </c>
      <c r="G805" s="193" t="s">
        <v>6</v>
      </c>
      <c r="H805" s="3" t="s">
        <v>2867</v>
      </c>
      <c r="I805" s="193" t="s">
        <v>119</v>
      </c>
      <c r="J805" s="110" t="s">
        <v>3294</v>
      </c>
      <c r="K805" s="130">
        <f>VLOOKUP(C805,'[1]Carrer Batches'!$B$2:$O$1343,11,FALSE)</f>
        <v>923452501419</v>
      </c>
      <c r="L805" s="130">
        <f>VLOOKUP(C805,'[1]Carrer Batches'!$B$2:$O$1343,12,FALSE)</f>
        <v>0</v>
      </c>
    </row>
    <row r="806" spans="1:13" x14ac:dyDescent="0.25">
      <c r="A806" s="171">
        <v>44568</v>
      </c>
      <c r="B806" s="193" t="s">
        <v>2981</v>
      </c>
      <c r="C806" s="120" t="s">
        <v>1938</v>
      </c>
      <c r="D806" s="120" t="s">
        <v>1939</v>
      </c>
      <c r="E806" s="193" t="s">
        <v>32</v>
      </c>
      <c r="F806" s="120" t="s">
        <v>2401</v>
      </c>
      <c r="G806" s="193" t="s">
        <v>6</v>
      </c>
      <c r="H806" s="3" t="s">
        <v>2867</v>
      </c>
      <c r="I806" s="193" t="s">
        <v>119</v>
      </c>
      <c r="J806" s="110" t="s">
        <v>3274</v>
      </c>
      <c r="K806" s="130">
        <f>VLOOKUP(C806,'[1]Carrer Batches'!$B$2:$O$1343,11,FALSE)</f>
        <v>923353470304</v>
      </c>
      <c r="L806" s="130">
        <f>VLOOKUP(C806,'[1]Carrer Batches'!$B$2:$O$1343,12,FALSE)</f>
        <v>923343142245</v>
      </c>
      <c r="M806" s="192"/>
    </row>
    <row r="807" spans="1:13" ht="19.5" x14ac:dyDescent="0.3">
      <c r="A807" s="171">
        <v>44568</v>
      </c>
      <c r="B807" s="193" t="s">
        <v>2981</v>
      </c>
      <c r="C807" s="120" t="s">
        <v>1948</v>
      </c>
      <c r="D807" s="120" t="s">
        <v>1949</v>
      </c>
      <c r="E807" s="193" t="s">
        <v>32</v>
      </c>
      <c r="F807" s="120" t="s">
        <v>2401</v>
      </c>
      <c r="G807" s="193" t="s">
        <v>6</v>
      </c>
      <c r="H807" s="3" t="s">
        <v>2867</v>
      </c>
      <c r="I807" s="193" t="s">
        <v>119</v>
      </c>
      <c r="J807" s="110"/>
      <c r="K807" s="130">
        <f>VLOOKUP(C807,'[1]Carrer Batches'!$B$2:$O$1343,11,FALSE)</f>
        <v>923442069767</v>
      </c>
      <c r="L807" s="130">
        <f>VLOOKUP(C807,'[1]Carrer Batches'!$B$2:$O$1343,12,FALSE)</f>
        <v>923410210121</v>
      </c>
      <c r="M807" s="117"/>
    </row>
    <row r="808" spans="1:13" x14ac:dyDescent="0.25">
      <c r="A808" s="171">
        <v>44568</v>
      </c>
      <c r="B808" s="193" t="s">
        <v>2981</v>
      </c>
      <c r="C808" s="120" t="s">
        <v>1806</v>
      </c>
      <c r="D808" s="120" t="s">
        <v>1175</v>
      </c>
      <c r="E808" s="193" t="s">
        <v>34</v>
      </c>
      <c r="F808" s="120" t="s">
        <v>2397</v>
      </c>
      <c r="G808" s="193" t="s">
        <v>6</v>
      </c>
      <c r="H808" s="3" t="s">
        <v>2867</v>
      </c>
      <c r="I808" s="193" t="s">
        <v>2478</v>
      </c>
      <c r="J808" s="110" t="s">
        <v>3275</v>
      </c>
      <c r="K808" s="130">
        <f>VLOOKUP(C808,'[1]Carrer Batches'!$B$2:$O$1343,11,FALSE)</f>
        <v>923333062536</v>
      </c>
      <c r="L808" s="130">
        <f>VLOOKUP(C808,'[1]Carrer Batches'!$B$2:$O$1343,12,FALSE)</f>
        <v>923118471069</v>
      </c>
    </row>
    <row r="809" spans="1:13" x14ac:dyDescent="0.25">
      <c r="A809" s="171">
        <v>44568</v>
      </c>
      <c r="B809" s="193" t="s">
        <v>2981</v>
      </c>
      <c r="C809" s="120" t="s">
        <v>1807</v>
      </c>
      <c r="D809" s="120" t="s">
        <v>1808</v>
      </c>
      <c r="E809" s="193" t="s">
        <v>34</v>
      </c>
      <c r="F809" s="120" t="s">
        <v>2397</v>
      </c>
      <c r="G809" s="193" t="s">
        <v>6</v>
      </c>
      <c r="H809" s="3" t="s">
        <v>2867</v>
      </c>
      <c r="I809" s="193" t="s">
        <v>2478</v>
      </c>
      <c r="J809" s="110" t="s">
        <v>3246</v>
      </c>
      <c r="K809" s="130">
        <f>VLOOKUP(C809,'[1]Carrer Batches'!$B$2:$O$1343,11,FALSE)</f>
        <v>923111053134</v>
      </c>
      <c r="L809" s="130">
        <f>VLOOKUP(C809,'[1]Carrer Batches'!$B$2:$O$1343,12,FALSE)</f>
        <v>923080896996</v>
      </c>
    </row>
    <row r="810" spans="1:13" x14ac:dyDescent="0.25">
      <c r="A810" s="171">
        <v>44568</v>
      </c>
      <c r="B810" s="193" t="s">
        <v>2981</v>
      </c>
      <c r="C810" s="120" t="s">
        <v>1811</v>
      </c>
      <c r="D810" s="120" t="s">
        <v>1760</v>
      </c>
      <c r="E810" s="193" t="s">
        <v>34</v>
      </c>
      <c r="F810" s="120" t="s">
        <v>2397</v>
      </c>
      <c r="G810" s="193" t="s">
        <v>6</v>
      </c>
      <c r="H810" s="3" t="s">
        <v>2867</v>
      </c>
      <c r="I810" s="193" t="s">
        <v>2478</v>
      </c>
      <c r="J810" s="110" t="s">
        <v>3195</v>
      </c>
      <c r="K810" s="130">
        <f>VLOOKUP(C810,'[1]Carrer Batches'!$B$2:$O$1343,11,FALSE)</f>
        <v>923152613794</v>
      </c>
      <c r="L810" s="130">
        <f>VLOOKUP(C810,'[1]Carrer Batches'!$B$2:$O$1343,12,FALSE)</f>
        <v>923172842911</v>
      </c>
    </row>
    <row r="811" spans="1:13" x14ac:dyDescent="0.25">
      <c r="A811" s="171">
        <v>44568</v>
      </c>
      <c r="B811" s="193" t="s">
        <v>2981</v>
      </c>
      <c r="C811" s="120" t="s">
        <v>1812</v>
      </c>
      <c r="D811" s="120" t="s">
        <v>1813</v>
      </c>
      <c r="E811" s="193" t="s">
        <v>34</v>
      </c>
      <c r="F811" s="120" t="s">
        <v>2397</v>
      </c>
      <c r="G811" s="193" t="s">
        <v>6</v>
      </c>
      <c r="H811" s="3" t="s">
        <v>2867</v>
      </c>
      <c r="I811" s="193" t="s">
        <v>2478</v>
      </c>
      <c r="J811" s="110" t="s">
        <v>3195</v>
      </c>
      <c r="K811" s="130">
        <f>VLOOKUP(C811,'[1]Carrer Batches'!$B$2:$O$1343,11,FALSE)</f>
        <v>923343517836</v>
      </c>
      <c r="L811" s="130">
        <f>VLOOKUP(C811,'[1]Carrer Batches'!$B$2:$O$1343,12,FALSE)</f>
        <v>923332163604</v>
      </c>
    </row>
    <row r="812" spans="1:13" x14ac:dyDescent="0.25">
      <c r="A812" s="171">
        <v>44568</v>
      </c>
      <c r="B812" s="193" t="s">
        <v>2981</v>
      </c>
      <c r="C812" s="120" t="s">
        <v>1814</v>
      </c>
      <c r="D812" s="120" t="s">
        <v>1815</v>
      </c>
      <c r="E812" s="193" t="s">
        <v>34</v>
      </c>
      <c r="F812" s="120" t="s">
        <v>2397</v>
      </c>
      <c r="G812" s="193" t="s">
        <v>6</v>
      </c>
      <c r="H812" s="3" t="s">
        <v>2867</v>
      </c>
      <c r="I812" s="193" t="s">
        <v>2478</v>
      </c>
      <c r="J812" s="110" t="s">
        <v>3275</v>
      </c>
      <c r="K812" s="130">
        <f>VLOOKUP(C812,'[1]Carrer Batches'!$B$2:$O$1343,11,FALSE)</f>
        <v>923175604383</v>
      </c>
      <c r="L812" s="130">
        <f>VLOOKUP(C812,'[1]Carrer Batches'!$B$2:$O$1343,12,FALSE)</f>
        <v>923342068983</v>
      </c>
    </row>
    <row r="813" spans="1:13" x14ac:dyDescent="0.25">
      <c r="A813" s="171">
        <v>44568</v>
      </c>
      <c r="B813" s="193" t="s">
        <v>2981</v>
      </c>
      <c r="C813" s="120" t="s">
        <v>1818</v>
      </c>
      <c r="D813" s="120" t="s">
        <v>1819</v>
      </c>
      <c r="E813" s="193" t="s">
        <v>34</v>
      </c>
      <c r="F813" s="120" t="s">
        <v>2397</v>
      </c>
      <c r="G813" s="193" t="s">
        <v>6</v>
      </c>
      <c r="H813" s="3" t="s">
        <v>2867</v>
      </c>
      <c r="I813" s="193" t="s">
        <v>2478</v>
      </c>
      <c r="J813" s="110"/>
      <c r="K813" s="130">
        <f>VLOOKUP(C813,'[1]Carrer Batches'!$B$2:$O$1343,11,FALSE)</f>
        <v>923222769828</v>
      </c>
      <c r="L813" s="130">
        <f>VLOOKUP(C813,'[1]Carrer Batches'!$B$2:$O$1343,12,FALSE)</f>
        <v>923008222996</v>
      </c>
    </row>
    <row r="814" spans="1:13" x14ac:dyDescent="0.25">
      <c r="A814" s="171">
        <v>44568</v>
      </c>
      <c r="B814" s="193" t="s">
        <v>2981</v>
      </c>
      <c r="C814" s="120" t="s">
        <v>1820</v>
      </c>
      <c r="D814" s="120" t="s">
        <v>1821</v>
      </c>
      <c r="E814" s="193" t="s">
        <v>34</v>
      </c>
      <c r="F814" s="120" t="s">
        <v>2397</v>
      </c>
      <c r="G814" s="193" t="s">
        <v>6</v>
      </c>
      <c r="H814" s="3" t="s">
        <v>2867</v>
      </c>
      <c r="I814" s="193" t="s">
        <v>2478</v>
      </c>
      <c r="J814" s="110" t="s">
        <v>3212</v>
      </c>
      <c r="K814" s="130">
        <f>VLOOKUP(C814,'[1]Carrer Batches'!$B$2:$O$1343,11,FALSE)</f>
        <v>923208867682</v>
      </c>
      <c r="L814" s="130">
        <f>VLOOKUP(C814,'[1]Carrer Batches'!$B$2:$O$1343,12,FALSE)</f>
        <v>923232452331</v>
      </c>
    </row>
    <row r="815" spans="1:13" x14ac:dyDescent="0.25">
      <c r="A815" s="171">
        <v>44568</v>
      </c>
      <c r="B815" s="193" t="s">
        <v>2981</v>
      </c>
      <c r="C815" s="120" t="s">
        <v>1824</v>
      </c>
      <c r="D815" s="120" t="s">
        <v>1825</v>
      </c>
      <c r="E815" s="193" t="s">
        <v>34</v>
      </c>
      <c r="F815" s="120" t="s">
        <v>2397</v>
      </c>
      <c r="G815" s="193" t="s">
        <v>6</v>
      </c>
      <c r="H815" s="3" t="s">
        <v>2867</v>
      </c>
      <c r="I815" s="193" t="s">
        <v>2478</v>
      </c>
      <c r="J815" s="110"/>
      <c r="K815" s="130">
        <f>VLOOKUP(C815,'[1]Carrer Batches'!$B$2:$O$1343,11,FALSE)</f>
        <v>923095002282</v>
      </c>
      <c r="L815" s="130">
        <f>VLOOKUP(C815,'[1]Carrer Batches'!$B$2:$O$1343,12,FALSE)</f>
        <v>923452584500</v>
      </c>
    </row>
    <row r="816" spans="1:13" x14ac:dyDescent="0.25">
      <c r="A816" s="136">
        <v>44571</v>
      </c>
      <c r="B816" s="210" t="s">
        <v>2981</v>
      </c>
      <c r="C816" s="211" t="s">
        <v>2371</v>
      </c>
      <c r="D816" s="211" t="s">
        <v>2372</v>
      </c>
      <c r="E816" s="210" t="s">
        <v>31</v>
      </c>
      <c r="F816" s="211" t="s">
        <v>2417</v>
      </c>
      <c r="G816" s="210" t="s">
        <v>6</v>
      </c>
      <c r="H816" s="3" t="s">
        <v>2867</v>
      </c>
      <c r="I816" s="210" t="s">
        <v>2484</v>
      </c>
      <c r="J816" s="110" t="s">
        <v>3244</v>
      </c>
      <c r="K816" s="130" t="e">
        <f>VLOOKUP(C816,'[1]Carrer Batches'!$B$2:$O$1343,11,FALSE)</f>
        <v>#N/A</v>
      </c>
      <c r="L816" s="130" t="e">
        <f>VLOOKUP(C816,'[1]Carrer Batches'!$B$2:$O$1343,12,FALSE)</f>
        <v>#N/A</v>
      </c>
    </row>
    <row r="817" spans="1:17" x14ac:dyDescent="0.25">
      <c r="A817" s="136">
        <v>44571</v>
      </c>
      <c r="B817" s="210" t="s">
        <v>2981</v>
      </c>
      <c r="C817" s="211" t="s">
        <v>2375</v>
      </c>
      <c r="D817" s="211" t="s">
        <v>2376</v>
      </c>
      <c r="E817" s="210" t="s">
        <v>31</v>
      </c>
      <c r="F817" s="211" t="s">
        <v>2417</v>
      </c>
      <c r="G817" s="210" t="s">
        <v>6</v>
      </c>
      <c r="H817" s="3" t="s">
        <v>2867</v>
      </c>
      <c r="I817" s="210" t="s">
        <v>2484</v>
      </c>
      <c r="J817" s="110" t="s">
        <v>3255</v>
      </c>
      <c r="K817" s="130">
        <f>VLOOKUP(C817,'[1]Carrer Batches'!$B$2:$O$1343,11,FALSE)</f>
        <v>923147313675</v>
      </c>
      <c r="L817" s="130">
        <f>VLOOKUP(C817,'[1]Carrer Batches'!$B$2:$O$1343,12,FALSE)</f>
        <v>923337366347</v>
      </c>
    </row>
    <row r="818" spans="1:17" x14ac:dyDescent="0.25">
      <c r="A818" s="136">
        <v>44571</v>
      </c>
      <c r="B818" s="210" t="s">
        <v>2981</v>
      </c>
      <c r="C818" s="211" t="s">
        <v>2742</v>
      </c>
      <c r="D818" s="211" t="s">
        <v>2639</v>
      </c>
      <c r="E818" s="210" t="s">
        <v>31</v>
      </c>
      <c r="F818" s="211" t="s">
        <v>2417</v>
      </c>
      <c r="G818" s="210" t="s">
        <v>6</v>
      </c>
      <c r="H818" s="3" t="s">
        <v>2867</v>
      </c>
      <c r="I818" s="210" t="s">
        <v>2484</v>
      </c>
      <c r="J818" s="110" t="s">
        <v>3102</v>
      </c>
      <c r="K818" s="130" t="e">
        <f>VLOOKUP(C818,'[1]Carrer Batches'!$B$2:$O$1343,11,FALSE)</f>
        <v>#N/A</v>
      </c>
      <c r="L818" s="130" t="e">
        <f>VLOOKUP(C818,'[1]Carrer Batches'!$B$2:$O$1343,12,FALSE)</f>
        <v>#N/A</v>
      </c>
    </row>
    <row r="819" spans="1:17" x14ac:dyDescent="0.25">
      <c r="A819" s="136">
        <v>44571</v>
      </c>
      <c r="B819" s="210" t="s">
        <v>2981</v>
      </c>
      <c r="C819" s="211" t="s">
        <v>2377</v>
      </c>
      <c r="D819" s="211" t="s">
        <v>2378</v>
      </c>
      <c r="E819" s="210" t="s">
        <v>31</v>
      </c>
      <c r="F819" s="211" t="s">
        <v>2417</v>
      </c>
      <c r="G819" s="210" t="s">
        <v>6</v>
      </c>
      <c r="H819" s="3" t="s">
        <v>2867</v>
      </c>
      <c r="I819" s="210" t="s">
        <v>2484</v>
      </c>
      <c r="J819" s="110"/>
      <c r="K819" s="130" t="e">
        <f>VLOOKUP(C819,'[1]Carrer Batches'!$B$2:$O$1343,11,FALSE)</f>
        <v>#N/A</v>
      </c>
      <c r="L819" s="130" t="e">
        <f>VLOOKUP(C819,'[1]Carrer Batches'!$B$2:$O$1343,12,FALSE)</f>
        <v>#N/A</v>
      </c>
    </row>
    <row r="820" spans="1:17" x14ac:dyDescent="0.25">
      <c r="A820" s="136">
        <v>44571</v>
      </c>
      <c r="B820" s="210" t="s">
        <v>2981</v>
      </c>
      <c r="C820" s="211" t="s">
        <v>2379</v>
      </c>
      <c r="D820" s="211" t="s">
        <v>2380</v>
      </c>
      <c r="E820" s="210" t="s">
        <v>31</v>
      </c>
      <c r="F820" s="211" t="s">
        <v>2417</v>
      </c>
      <c r="G820" s="210" t="s">
        <v>6</v>
      </c>
      <c r="H820" s="3" t="s">
        <v>2867</v>
      </c>
      <c r="I820" s="210" t="s">
        <v>2484</v>
      </c>
      <c r="J820" s="110"/>
      <c r="K820" s="130">
        <f>VLOOKUP(C820,'[1]Carrer Batches'!$B$2:$O$1343,11,FALSE)</f>
        <v>923312074963</v>
      </c>
      <c r="L820" s="130" t="str">
        <f>VLOOKUP(C820,'[1]Carrer Batches'!$B$2:$O$1343,12,FALSE)</f>
        <v>-</v>
      </c>
    </row>
    <row r="821" spans="1:17" x14ac:dyDescent="0.25">
      <c r="A821" s="136">
        <v>44571</v>
      </c>
      <c r="B821" s="210" t="s">
        <v>2981</v>
      </c>
      <c r="C821" s="211" t="s">
        <v>2381</v>
      </c>
      <c r="D821" s="211" t="s">
        <v>2382</v>
      </c>
      <c r="E821" s="210" t="s">
        <v>31</v>
      </c>
      <c r="F821" s="211" t="s">
        <v>2417</v>
      </c>
      <c r="G821" s="210" t="s">
        <v>6</v>
      </c>
      <c r="H821" s="3" t="s">
        <v>2867</v>
      </c>
      <c r="I821" s="210" t="s">
        <v>2484</v>
      </c>
      <c r="J821" s="110" t="s">
        <v>2937</v>
      </c>
      <c r="K821" s="130">
        <f>VLOOKUP(C821,'[1]Carrer Batches'!$B$2:$O$1343,11,FALSE)</f>
        <v>923342024844</v>
      </c>
      <c r="L821" s="130" t="str">
        <f>VLOOKUP(C821,'[1]Carrer Batches'!$B$2:$O$1343,12,FALSE)</f>
        <v>-</v>
      </c>
    </row>
    <row r="822" spans="1:17" x14ac:dyDescent="0.25">
      <c r="A822" s="136">
        <v>44571</v>
      </c>
      <c r="B822" s="210" t="s">
        <v>2981</v>
      </c>
      <c r="C822" s="211" t="s">
        <v>2344</v>
      </c>
      <c r="D822" s="211" t="s">
        <v>1450</v>
      </c>
      <c r="E822" s="210" t="s">
        <v>31</v>
      </c>
      <c r="F822" s="213" t="s">
        <v>2416</v>
      </c>
      <c r="G822" s="210" t="s">
        <v>6</v>
      </c>
      <c r="H822" s="3" t="s">
        <v>2867</v>
      </c>
      <c r="I822" s="210" t="s">
        <v>2483</v>
      </c>
      <c r="J822" s="110"/>
      <c r="K822" s="130">
        <f>VLOOKUP(C822,'[1]Carrer Batches'!$B$2:$O$1343,11,FALSE)</f>
        <v>923130028391</v>
      </c>
      <c r="L822" s="130" t="str">
        <f>VLOOKUP(C822,'[1]Carrer Batches'!$B$2:$O$1343,12,FALSE)</f>
        <v>-</v>
      </c>
    </row>
    <row r="823" spans="1:17" x14ac:dyDescent="0.25">
      <c r="A823" s="136">
        <v>44571</v>
      </c>
      <c r="B823" s="210" t="s">
        <v>2981</v>
      </c>
      <c r="C823" s="211" t="s">
        <v>2347</v>
      </c>
      <c r="D823" s="211" t="s">
        <v>2348</v>
      </c>
      <c r="E823" s="210" t="s">
        <v>31</v>
      </c>
      <c r="F823" s="213" t="s">
        <v>2417</v>
      </c>
      <c r="G823" s="210" t="s">
        <v>6</v>
      </c>
      <c r="H823" s="3" t="s">
        <v>2867</v>
      </c>
      <c r="I823" s="210" t="s">
        <v>2484</v>
      </c>
      <c r="J823" s="110"/>
      <c r="K823" s="130">
        <f>VLOOKUP(C823,'[1]Carrer Batches'!$B$2:$O$1343,11,FALSE)</f>
        <v>923354594960</v>
      </c>
      <c r="L823" s="130" t="str">
        <f>VLOOKUP(C823,'[1]Carrer Batches'!$B$2:$O$1343,12,FALSE)</f>
        <v>-</v>
      </c>
    </row>
    <row r="824" spans="1:17" x14ac:dyDescent="0.25">
      <c r="A824" s="136">
        <v>44571</v>
      </c>
      <c r="B824" s="210" t="s">
        <v>2981</v>
      </c>
      <c r="C824" s="211" t="s">
        <v>2351</v>
      </c>
      <c r="D824" s="211" t="s">
        <v>2352</v>
      </c>
      <c r="E824" s="210" t="s">
        <v>31</v>
      </c>
      <c r="F824" s="213" t="s">
        <v>2416</v>
      </c>
      <c r="G824" s="210" t="s">
        <v>6</v>
      </c>
      <c r="H824" s="3" t="s">
        <v>2867</v>
      </c>
      <c r="I824" s="210" t="s">
        <v>2483</v>
      </c>
      <c r="J824" s="110"/>
      <c r="K824" s="130">
        <f>VLOOKUP(C824,'[1]Carrer Batches'!$B$2:$O$1343,11,FALSE)</f>
        <v>923353976965</v>
      </c>
      <c r="L824" s="130" t="str">
        <f>VLOOKUP(C824,'[1]Carrer Batches'!$B$2:$O$1343,12,FALSE)</f>
        <v>-</v>
      </c>
    </row>
    <row r="825" spans="1:17" x14ac:dyDescent="0.25">
      <c r="A825" s="136">
        <v>44571</v>
      </c>
      <c r="B825" s="210" t="s">
        <v>2981</v>
      </c>
      <c r="C825" s="211" t="s">
        <v>2355</v>
      </c>
      <c r="D825" s="211" t="s">
        <v>2356</v>
      </c>
      <c r="E825" s="210" t="s">
        <v>31</v>
      </c>
      <c r="F825" s="213" t="s">
        <v>2416</v>
      </c>
      <c r="G825" s="210" t="s">
        <v>6</v>
      </c>
      <c r="H825" s="3" t="s">
        <v>2867</v>
      </c>
      <c r="I825" s="210" t="s">
        <v>2483</v>
      </c>
      <c r="J825" s="110" t="s">
        <v>3102</v>
      </c>
      <c r="K825" s="130">
        <f>VLOOKUP(C825,'[1]Carrer Batches'!$B$2:$O$1343,11,FALSE)</f>
        <v>923073940008</v>
      </c>
      <c r="L825" s="130" t="str">
        <f>VLOOKUP(C825,'[1]Carrer Batches'!$B$2:$O$1343,12,FALSE)</f>
        <v>-</v>
      </c>
    </row>
    <row r="826" spans="1:17" x14ac:dyDescent="0.25">
      <c r="A826" s="136">
        <v>44571</v>
      </c>
      <c r="B826" s="210" t="s">
        <v>2981</v>
      </c>
      <c r="C826" s="211" t="s">
        <v>2357</v>
      </c>
      <c r="D826" s="211" t="s">
        <v>2358</v>
      </c>
      <c r="E826" s="210" t="s">
        <v>31</v>
      </c>
      <c r="F826" s="213" t="s">
        <v>2416</v>
      </c>
      <c r="G826" s="210" t="s">
        <v>6</v>
      </c>
      <c r="H826" s="3" t="s">
        <v>2867</v>
      </c>
      <c r="I826" s="210" t="s">
        <v>2483</v>
      </c>
      <c r="J826" s="110"/>
      <c r="K826" s="130">
        <f>VLOOKUP(C826,'[1]Carrer Batches'!$B$2:$O$1343,11,FALSE)</f>
        <v>923322958243</v>
      </c>
      <c r="L826" s="130">
        <f>VLOOKUP(C826,'[1]Carrer Batches'!$B$2:$O$1343,12,FALSE)</f>
        <v>923318368678</v>
      </c>
    </row>
    <row r="827" spans="1:17" x14ac:dyDescent="0.25">
      <c r="A827" s="136">
        <v>44571</v>
      </c>
      <c r="B827" s="193" t="s">
        <v>2981</v>
      </c>
      <c r="C827" s="120" t="s">
        <v>2163</v>
      </c>
      <c r="D827" s="120" t="s">
        <v>2164</v>
      </c>
      <c r="E827" s="193" t="s">
        <v>30</v>
      </c>
      <c r="F827" s="120" t="s">
        <v>2409</v>
      </c>
      <c r="G827" s="193" t="s">
        <v>6</v>
      </c>
      <c r="H827" s="3" t="s">
        <v>2867</v>
      </c>
      <c r="I827" s="193" t="s">
        <v>2497</v>
      </c>
      <c r="J827" s="110"/>
      <c r="K827" s="130">
        <f>VLOOKUP(C827,'[1]Carrer Batches'!$B$2:$O$1343,11,FALSE)</f>
        <v>923202080609</v>
      </c>
      <c r="L827" s="130">
        <f>VLOOKUP(C827,'[1]Carrer Batches'!$B$2:$O$1343,12,FALSE)</f>
        <v>0</v>
      </c>
    </row>
    <row r="828" spans="1:17" x14ac:dyDescent="0.25">
      <c r="A828" s="136">
        <v>44571</v>
      </c>
      <c r="B828" s="193" t="s">
        <v>2981</v>
      </c>
      <c r="C828" s="120" t="s">
        <v>2182</v>
      </c>
      <c r="D828" s="120" t="s">
        <v>2183</v>
      </c>
      <c r="E828" s="193" t="s">
        <v>30</v>
      </c>
      <c r="F828" s="120" t="s">
        <v>2409</v>
      </c>
      <c r="G828" s="193" t="s">
        <v>6</v>
      </c>
      <c r="H828" s="3" t="s">
        <v>2867</v>
      </c>
      <c r="I828" s="193" t="s">
        <v>2497</v>
      </c>
      <c r="J828" s="110" t="s">
        <v>3271</v>
      </c>
      <c r="K828" s="130">
        <f>VLOOKUP(C828,'[1]Carrer Batches'!$B$2:$O$1343,11,FALSE)</f>
        <v>923082086903</v>
      </c>
      <c r="L828" s="130">
        <f>VLOOKUP(C828,'[1]Carrer Batches'!$B$2:$O$1343,12,FALSE)</f>
        <v>923072081943</v>
      </c>
    </row>
    <row r="829" spans="1:17" x14ac:dyDescent="0.25">
      <c r="A829" s="136">
        <v>44571</v>
      </c>
      <c r="B829" s="193" t="s">
        <v>2981</v>
      </c>
      <c r="C829" s="120" t="s">
        <v>2141</v>
      </c>
      <c r="D829" s="120" t="s">
        <v>2142</v>
      </c>
      <c r="E829" s="193" t="s">
        <v>30</v>
      </c>
      <c r="F829" s="120" t="s">
        <v>2408</v>
      </c>
      <c r="G829" s="193" t="s">
        <v>6</v>
      </c>
      <c r="H829" s="3" t="s">
        <v>2867</v>
      </c>
      <c r="I829" s="193" t="s">
        <v>2480</v>
      </c>
      <c r="J829" s="110" t="s">
        <v>3195</v>
      </c>
      <c r="K829" s="130">
        <f>VLOOKUP(C829,'[1]Carrer Batches'!$B$2:$O$1343,11,FALSE)</f>
        <v>923110281416</v>
      </c>
      <c r="L829" s="130">
        <f>VLOOKUP(C829,'[1]Carrer Batches'!$B$2:$O$1343,12,FALSE)</f>
        <v>923047167604</v>
      </c>
    </row>
    <row r="830" spans="1:17" x14ac:dyDescent="0.25">
      <c r="A830" s="136">
        <v>44571</v>
      </c>
      <c r="B830" s="193" t="s">
        <v>2981</v>
      </c>
      <c r="C830" s="120" t="s">
        <v>1992</v>
      </c>
      <c r="D830" s="120" t="s">
        <v>1993</v>
      </c>
      <c r="E830" s="222" t="s">
        <v>30</v>
      </c>
      <c r="F830" s="120" t="s">
        <v>2404</v>
      </c>
      <c r="G830" s="193" t="s">
        <v>6</v>
      </c>
      <c r="H830" s="3" t="s">
        <v>2867</v>
      </c>
      <c r="I830" s="193" t="s">
        <v>112</v>
      </c>
      <c r="J830" s="110" t="s">
        <v>3195</v>
      </c>
      <c r="K830" s="130">
        <f>VLOOKUP(C830,'[1]Carrer Batches'!$B$2:$O$1343,11,FALSE)</f>
        <v>923130207564</v>
      </c>
      <c r="L830" s="130">
        <f>VLOOKUP(C830,'[1]Carrer Batches'!$B$2:$O$1343,12,FALSE)</f>
        <v>0</v>
      </c>
      <c r="M830" s="169"/>
      <c r="P830" s="170"/>
      <c r="Q830" s="130"/>
    </row>
    <row r="831" spans="1:17" x14ac:dyDescent="0.25">
      <c r="A831" s="136">
        <v>44571</v>
      </c>
      <c r="B831" s="193" t="s">
        <v>2981</v>
      </c>
      <c r="C831" s="120" t="s">
        <v>1996</v>
      </c>
      <c r="D831" s="120" t="s">
        <v>1177</v>
      </c>
      <c r="E831" s="222" t="s">
        <v>30</v>
      </c>
      <c r="F831" s="120" t="s">
        <v>2404</v>
      </c>
      <c r="G831" s="193" t="s">
        <v>6</v>
      </c>
      <c r="H831" s="3" t="s">
        <v>2867</v>
      </c>
      <c r="I831" s="193" t="s">
        <v>112</v>
      </c>
      <c r="J831" s="110" t="s">
        <v>3260</v>
      </c>
      <c r="K831" s="130">
        <f>VLOOKUP(C831,'[1]Carrer Batches'!$B$2:$O$1343,11,FALSE)</f>
        <v>923337868798</v>
      </c>
      <c r="L831" s="130">
        <f>VLOOKUP(C831,'[1]Carrer Batches'!$B$2:$O$1343,12,FALSE)</f>
        <v>0</v>
      </c>
      <c r="M831" s="169"/>
      <c r="P831" s="170"/>
      <c r="Q831" s="130"/>
    </row>
    <row r="832" spans="1:17" x14ac:dyDescent="0.25">
      <c r="A832" s="136">
        <v>44571</v>
      </c>
      <c r="B832" s="193" t="s">
        <v>2981</v>
      </c>
      <c r="C832" s="120" t="s">
        <v>2001</v>
      </c>
      <c r="D832" s="120" t="s">
        <v>2002</v>
      </c>
      <c r="E832" s="222" t="s">
        <v>30</v>
      </c>
      <c r="F832" s="120" t="s">
        <v>2404</v>
      </c>
      <c r="G832" s="193" t="s">
        <v>6</v>
      </c>
      <c r="H832" s="3" t="s">
        <v>2867</v>
      </c>
      <c r="I832" s="193" t="s">
        <v>112</v>
      </c>
      <c r="J832" s="110" t="s">
        <v>3261</v>
      </c>
      <c r="K832" s="130">
        <f>VLOOKUP(C832,'[1]Carrer Batches'!$B$2:$O$1343,11,FALSE)</f>
        <v>923351287612</v>
      </c>
      <c r="L832" s="130">
        <f>VLOOKUP(C832,'[1]Carrer Batches'!$B$2:$O$1343,12,FALSE)</f>
        <v>0</v>
      </c>
      <c r="P832" s="128"/>
      <c r="Q832" s="130"/>
    </row>
    <row r="833" spans="1:17" x14ac:dyDescent="0.25">
      <c r="A833" s="136">
        <v>44571</v>
      </c>
      <c r="B833" s="193" t="s">
        <v>2981</v>
      </c>
      <c r="C833" s="120" t="s">
        <v>1930</v>
      </c>
      <c r="D833" s="120" t="s">
        <v>1931</v>
      </c>
      <c r="E833" s="193" t="s">
        <v>32</v>
      </c>
      <c r="F833" s="120" t="s">
        <v>2401</v>
      </c>
      <c r="G833" s="193" t="s">
        <v>6</v>
      </c>
      <c r="H833" s="3" t="s">
        <v>2867</v>
      </c>
      <c r="I833" s="193" t="s">
        <v>119</v>
      </c>
      <c r="J833" s="110"/>
      <c r="K833" s="130">
        <f>VLOOKUP(C833,'[1]Carrer Batches'!$B$2:$O$1343,11,FALSE)</f>
        <v>923102184045</v>
      </c>
      <c r="L833" s="130">
        <f>VLOOKUP(C833,'[1]Carrer Batches'!$B$2:$O$1343,12,FALSE)</f>
        <v>0</v>
      </c>
      <c r="P833" s="128"/>
      <c r="Q833" s="130"/>
    </row>
    <row r="834" spans="1:17" x14ac:dyDescent="0.25">
      <c r="A834" s="136">
        <v>44571</v>
      </c>
      <c r="B834" s="193" t="s">
        <v>2981</v>
      </c>
      <c r="C834" s="120" t="s">
        <v>1938</v>
      </c>
      <c r="D834" s="120" t="s">
        <v>1939</v>
      </c>
      <c r="E834" s="193" t="s">
        <v>32</v>
      </c>
      <c r="F834" s="120" t="s">
        <v>2401</v>
      </c>
      <c r="G834" s="193" t="s">
        <v>6</v>
      </c>
      <c r="H834" s="3" t="s">
        <v>2867</v>
      </c>
      <c r="I834" s="193" t="s">
        <v>119</v>
      </c>
      <c r="J834" s="110" t="s">
        <v>3274</v>
      </c>
      <c r="K834" s="130">
        <f>VLOOKUP(C834,'[1]Carrer Batches'!$B$2:$O$1343,11,FALSE)</f>
        <v>923353470304</v>
      </c>
      <c r="L834" s="130">
        <f>VLOOKUP(C834,'[1]Carrer Batches'!$B$2:$O$1343,12,FALSE)</f>
        <v>923343142245</v>
      </c>
      <c r="P834" s="128"/>
      <c r="Q834" s="130"/>
    </row>
    <row r="835" spans="1:17" x14ac:dyDescent="0.25">
      <c r="A835" s="136">
        <v>44571</v>
      </c>
      <c r="B835" s="193" t="s">
        <v>2981</v>
      </c>
      <c r="C835" s="120" t="s">
        <v>1940</v>
      </c>
      <c r="D835" s="120" t="s">
        <v>1941</v>
      </c>
      <c r="E835" s="193" t="s">
        <v>32</v>
      </c>
      <c r="F835" s="120" t="s">
        <v>2401</v>
      </c>
      <c r="G835" s="193" t="s">
        <v>6</v>
      </c>
      <c r="H835" s="3" t="s">
        <v>2867</v>
      </c>
      <c r="I835" s="193" t="s">
        <v>119</v>
      </c>
      <c r="J835" s="287"/>
      <c r="K835" s="130">
        <f>VLOOKUP(C835,'[1]Carrer Batches'!$B$2:$O$1343,11,FALSE)</f>
        <v>923452774202</v>
      </c>
      <c r="L835" s="130">
        <f>VLOOKUP(C835,'[1]Carrer Batches'!$B$2:$O$1343,12,FALSE)</f>
        <v>0</v>
      </c>
      <c r="M835" s="150"/>
      <c r="P835" s="128"/>
      <c r="Q835" s="130"/>
    </row>
    <row r="836" spans="1:17" x14ac:dyDescent="0.25">
      <c r="A836" s="136">
        <v>44571</v>
      </c>
      <c r="B836" s="193" t="s">
        <v>2981</v>
      </c>
      <c r="C836" s="120" t="s">
        <v>1806</v>
      </c>
      <c r="D836" s="120" t="s">
        <v>1175</v>
      </c>
      <c r="E836" s="193" t="s">
        <v>34</v>
      </c>
      <c r="F836" s="120" t="s">
        <v>2397</v>
      </c>
      <c r="G836" s="193" t="s">
        <v>6</v>
      </c>
      <c r="H836" s="3" t="s">
        <v>2867</v>
      </c>
      <c r="I836" s="193" t="s">
        <v>2478</v>
      </c>
      <c r="J836" s="110" t="s">
        <v>3275</v>
      </c>
      <c r="K836" s="130">
        <f>VLOOKUP(C836,'[1]Carrer Batches'!$B$2:$O$1343,11,FALSE)</f>
        <v>923333062536</v>
      </c>
      <c r="L836" s="130">
        <f>VLOOKUP(C836,'[1]Carrer Batches'!$B$2:$O$1343,12,FALSE)</f>
        <v>923118471069</v>
      </c>
      <c r="P836" s="128"/>
      <c r="Q836" s="130"/>
    </row>
    <row r="837" spans="1:17" x14ac:dyDescent="0.25">
      <c r="A837" s="136">
        <v>44571</v>
      </c>
      <c r="B837" s="193" t="s">
        <v>2981</v>
      </c>
      <c r="C837" s="120" t="s">
        <v>1812</v>
      </c>
      <c r="D837" s="120" t="s">
        <v>1813</v>
      </c>
      <c r="E837" s="193" t="s">
        <v>34</v>
      </c>
      <c r="F837" s="120" t="s">
        <v>2397</v>
      </c>
      <c r="G837" s="193" t="s">
        <v>6</v>
      </c>
      <c r="H837" s="3" t="s">
        <v>2867</v>
      </c>
      <c r="I837" s="193" t="s">
        <v>2478</v>
      </c>
      <c r="J837" s="110" t="s">
        <v>3195</v>
      </c>
      <c r="K837" s="130">
        <f>VLOOKUP(C837,'[1]Carrer Batches'!$B$2:$O$1343,11,FALSE)</f>
        <v>923343517836</v>
      </c>
      <c r="L837" s="130">
        <f>VLOOKUP(C837,'[1]Carrer Batches'!$B$2:$O$1343,12,FALSE)</f>
        <v>923332163604</v>
      </c>
      <c r="P837" s="128"/>
      <c r="Q837" s="130"/>
    </row>
    <row r="838" spans="1:17" x14ac:dyDescent="0.25">
      <c r="A838" s="136">
        <v>44571</v>
      </c>
      <c r="B838" s="193" t="s">
        <v>2981</v>
      </c>
      <c r="C838" s="120" t="s">
        <v>1820</v>
      </c>
      <c r="D838" s="120" t="s">
        <v>1821</v>
      </c>
      <c r="E838" s="193" t="s">
        <v>34</v>
      </c>
      <c r="F838" s="120" t="s">
        <v>2397</v>
      </c>
      <c r="G838" s="193" t="s">
        <v>6</v>
      </c>
      <c r="H838" s="3" t="s">
        <v>2867</v>
      </c>
      <c r="I838" s="193" t="s">
        <v>2478</v>
      </c>
      <c r="J838" s="110" t="s">
        <v>3195</v>
      </c>
      <c r="K838" s="130">
        <f>VLOOKUP(C838,'[1]Carrer Batches'!$B$2:$O$1343,11,FALSE)</f>
        <v>923208867682</v>
      </c>
      <c r="L838" s="130">
        <f>VLOOKUP(C838,'[1]Carrer Batches'!$B$2:$O$1343,12,FALSE)</f>
        <v>923232452331</v>
      </c>
      <c r="P838" s="128"/>
      <c r="Q838" s="130"/>
    </row>
    <row r="839" spans="1:17" x14ac:dyDescent="0.25">
      <c r="A839" s="107">
        <v>44573</v>
      </c>
      <c r="B839" s="210" t="s">
        <v>2981</v>
      </c>
      <c r="C839" s="211" t="s">
        <v>2371</v>
      </c>
      <c r="D839" s="211" t="s">
        <v>2372</v>
      </c>
      <c r="E839" s="210" t="s">
        <v>31</v>
      </c>
      <c r="F839" s="211" t="s">
        <v>2417</v>
      </c>
      <c r="G839" s="210" t="s">
        <v>6</v>
      </c>
      <c r="H839" s="3" t="s">
        <v>2867</v>
      </c>
      <c r="I839" s="210" t="s">
        <v>2484</v>
      </c>
      <c r="J839" s="110" t="s">
        <v>3173</v>
      </c>
      <c r="K839" s="130" t="e">
        <f>VLOOKUP(C839,'[1]Carrer Batches'!$B$2:$O$1343,11,FALSE)</f>
        <v>#N/A</v>
      </c>
      <c r="L839" s="130" t="e">
        <f>VLOOKUP(C839,'[1]Carrer Batches'!$B$2:$O$1343,12,FALSE)</f>
        <v>#N/A</v>
      </c>
      <c r="M839" s="140"/>
      <c r="P839" s="165"/>
      <c r="Q839" s="130"/>
    </row>
    <row r="840" spans="1:17" x14ac:dyDescent="0.25">
      <c r="A840" s="107">
        <v>44573</v>
      </c>
      <c r="B840" s="210" t="s">
        <v>2981</v>
      </c>
      <c r="C840" s="211" t="s">
        <v>2389</v>
      </c>
      <c r="D840" s="211" t="s">
        <v>1177</v>
      </c>
      <c r="E840" s="210" t="s">
        <v>31</v>
      </c>
      <c r="F840" s="211" t="s">
        <v>2417</v>
      </c>
      <c r="G840" s="210" t="s">
        <v>6</v>
      </c>
      <c r="H840" s="3" t="s">
        <v>2867</v>
      </c>
      <c r="I840" s="210" t="s">
        <v>2484</v>
      </c>
      <c r="J840" s="110" t="s">
        <v>3278</v>
      </c>
      <c r="K840" s="130">
        <f>VLOOKUP(C840,'[1]Carrer Batches'!$B$2:$O$1343,11,FALSE)</f>
        <v>923212703322</v>
      </c>
      <c r="L840" s="130">
        <f>VLOOKUP(C840,'[1]Carrer Batches'!$B$2:$O$1343,12,FALSE)</f>
        <v>923083820682</v>
      </c>
      <c r="P840" s="128"/>
      <c r="Q840" s="130"/>
    </row>
    <row r="841" spans="1:17" x14ac:dyDescent="0.25">
      <c r="A841" s="107">
        <v>44573</v>
      </c>
      <c r="B841" s="210" t="s">
        <v>2981</v>
      </c>
      <c r="C841" s="211" t="s">
        <v>2390</v>
      </c>
      <c r="D841" s="211" t="s">
        <v>2391</v>
      </c>
      <c r="E841" s="210" t="s">
        <v>31</v>
      </c>
      <c r="F841" s="211" t="s">
        <v>2417</v>
      </c>
      <c r="G841" s="210" t="s">
        <v>6</v>
      </c>
      <c r="H841" s="3" t="s">
        <v>2867</v>
      </c>
      <c r="I841" s="210" t="s">
        <v>2484</v>
      </c>
      <c r="J841" s="110" t="s">
        <v>3267</v>
      </c>
      <c r="K841" s="130">
        <f>VLOOKUP(C841,'[1]Carrer Batches'!$B$2:$O$1343,11,FALSE)</f>
        <v>923122810540</v>
      </c>
      <c r="L841" s="130" t="str">
        <f>VLOOKUP(C841,'[1]Carrer Batches'!$B$2:$O$1343,12,FALSE)</f>
        <v>-</v>
      </c>
      <c r="P841" s="128"/>
      <c r="Q841" s="130"/>
    </row>
    <row r="842" spans="1:17" x14ac:dyDescent="0.25">
      <c r="A842" s="107">
        <v>44573</v>
      </c>
      <c r="B842" s="210" t="s">
        <v>2981</v>
      </c>
      <c r="C842" s="211" t="s">
        <v>2392</v>
      </c>
      <c r="D842" s="211" t="s">
        <v>2393</v>
      </c>
      <c r="E842" s="210" t="s">
        <v>31</v>
      </c>
      <c r="F842" s="211" t="s">
        <v>2417</v>
      </c>
      <c r="G842" s="210" t="s">
        <v>6</v>
      </c>
      <c r="H842" s="3" t="s">
        <v>2867</v>
      </c>
      <c r="I842" s="210" t="s">
        <v>2484</v>
      </c>
      <c r="J842" s="110" t="s">
        <v>3280</v>
      </c>
      <c r="K842" s="130">
        <f>VLOOKUP(C842,'[1]Carrer Batches'!$B$2:$O$1343,11,FALSE)</f>
        <v>923158767154</v>
      </c>
      <c r="L842" s="130">
        <f>VLOOKUP(C842,'[1]Carrer Batches'!$B$2:$O$1343,12,FALSE)</f>
        <v>92321270322</v>
      </c>
      <c r="P842" s="128"/>
      <c r="Q842" s="130"/>
    </row>
    <row r="843" spans="1:17" x14ac:dyDescent="0.25">
      <c r="A843" s="107">
        <v>44573</v>
      </c>
      <c r="B843" s="210" t="s">
        <v>2981</v>
      </c>
      <c r="C843" s="211" t="s">
        <v>2338</v>
      </c>
      <c r="D843" s="211" t="s">
        <v>2339</v>
      </c>
      <c r="E843" s="210" t="s">
        <v>31</v>
      </c>
      <c r="F843" s="213" t="s">
        <v>2416</v>
      </c>
      <c r="G843" s="210" t="s">
        <v>6</v>
      </c>
      <c r="H843" s="3" t="s">
        <v>2867</v>
      </c>
      <c r="I843" s="210" t="s">
        <v>2483</v>
      </c>
      <c r="J843" s="110"/>
      <c r="K843" s="130">
        <f>VLOOKUP(C843,'[1]Carrer Batches'!$B$2:$O$1343,11,FALSE)</f>
        <v>923332178474</v>
      </c>
      <c r="L843" s="130" t="str">
        <f>VLOOKUP(C843,'[1]Carrer Batches'!$B$2:$O$1343,12,FALSE)</f>
        <v>-</v>
      </c>
      <c r="P843" s="128"/>
      <c r="Q843" s="130"/>
    </row>
    <row r="844" spans="1:17" x14ac:dyDescent="0.25">
      <c r="A844" s="107">
        <v>44573</v>
      </c>
      <c r="B844" s="210" t="s">
        <v>2981</v>
      </c>
      <c r="C844" s="211" t="s">
        <v>2345</v>
      </c>
      <c r="D844" s="211" t="s">
        <v>2346</v>
      </c>
      <c r="E844" s="210" t="s">
        <v>31</v>
      </c>
      <c r="F844" s="213" t="s">
        <v>2416</v>
      </c>
      <c r="G844" s="210" t="s">
        <v>6</v>
      </c>
      <c r="H844" s="3" t="s">
        <v>2867</v>
      </c>
      <c r="I844" s="210" t="s">
        <v>2483</v>
      </c>
      <c r="J844" s="110"/>
      <c r="K844" s="130">
        <f>VLOOKUP(C844,'[1]Carrer Batches'!$B$2:$O$1343,11,FALSE)</f>
        <v>923112656651</v>
      </c>
      <c r="L844" s="130" t="str">
        <f>VLOOKUP(C844,'[1]Carrer Batches'!$B$2:$O$1343,12,FALSE)</f>
        <v>-</v>
      </c>
      <c r="P844" s="128"/>
      <c r="Q844" s="130"/>
    </row>
    <row r="845" spans="1:17" x14ac:dyDescent="0.25">
      <c r="A845" s="107">
        <v>44573</v>
      </c>
      <c r="B845" s="210" t="s">
        <v>2981</v>
      </c>
      <c r="C845" s="211" t="s">
        <v>2349</v>
      </c>
      <c r="D845" s="211" t="s">
        <v>2350</v>
      </c>
      <c r="E845" s="210" t="s">
        <v>31</v>
      </c>
      <c r="F845" s="213" t="s">
        <v>2416</v>
      </c>
      <c r="G845" s="210" t="s">
        <v>6</v>
      </c>
      <c r="H845" s="3" t="s">
        <v>2867</v>
      </c>
      <c r="I845" s="210" t="s">
        <v>2483</v>
      </c>
      <c r="J845" s="110" t="s">
        <v>3284</v>
      </c>
      <c r="K845" s="130">
        <f>VLOOKUP(C845,'[1]Carrer Batches'!$B$2:$O$1343,11,FALSE)</f>
        <v>3463282943</v>
      </c>
      <c r="L845" s="130">
        <f>VLOOKUP(C845,'[1]Carrer Batches'!$B$2:$O$1343,12,FALSE)</f>
        <v>96893900830</v>
      </c>
      <c r="P845" s="128"/>
      <c r="Q845" s="130"/>
    </row>
    <row r="846" spans="1:17" x14ac:dyDescent="0.25">
      <c r="A846" s="107">
        <v>44573</v>
      </c>
      <c r="B846" s="210" t="s">
        <v>2981</v>
      </c>
      <c r="C846" s="211" t="s">
        <v>2351</v>
      </c>
      <c r="D846" s="211" t="s">
        <v>2352</v>
      </c>
      <c r="E846" s="210" t="s">
        <v>31</v>
      </c>
      <c r="F846" s="213" t="s">
        <v>2416</v>
      </c>
      <c r="G846" s="210" t="s">
        <v>6</v>
      </c>
      <c r="H846" s="3" t="s">
        <v>2867</v>
      </c>
      <c r="I846" s="210" t="s">
        <v>2483</v>
      </c>
      <c r="J846" s="110"/>
      <c r="K846" s="130">
        <f>VLOOKUP(C846,'[1]Carrer Batches'!$B$2:$O$1343,11,FALSE)</f>
        <v>923353976965</v>
      </c>
      <c r="L846" s="130" t="str">
        <f>VLOOKUP(C846,'[1]Carrer Batches'!$B$2:$O$1343,12,FALSE)</f>
        <v>-</v>
      </c>
      <c r="P846" s="128"/>
      <c r="Q846" s="130"/>
    </row>
    <row r="847" spans="1:17" x14ac:dyDescent="0.25">
      <c r="A847" s="107">
        <v>44573</v>
      </c>
      <c r="B847" s="210" t="s">
        <v>2981</v>
      </c>
      <c r="C847" s="211" t="s">
        <v>2355</v>
      </c>
      <c r="D847" s="211" t="s">
        <v>2356</v>
      </c>
      <c r="E847" s="210" t="s">
        <v>31</v>
      </c>
      <c r="F847" s="213" t="s">
        <v>2416</v>
      </c>
      <c r="G847" s="210" t="s">
        <v>6</v>
      </c>
      <c r="H847" s="3" t="s">
        <v>2867</v>
      </c>
      <c r="I847" s="210" t="s">
        <v>2483</v>
      </c>
      <c r="J847" s="110" t="s">
        <v>3247</v>
      </c>
      <c r="K847" s="130">
        <f>VLOOKUP(C847,'[1]Carrer Batches'!$B$2:$O$1343,11,FALSE)</f>
        <v>923073940008</v>
      </c>
      <c r="L847" s="130" t="str">
        <f>VLOOKUP(C847,'[1]Carrer Batches'!$B$2:$O$1343,12,FALSE)</f>
        <v>-</v>
      </c>
      <c r="P847" s="128"/>
      <c r="Q847" s="130"/>
    </row>
    <row r="848" spans="1:17" x14ac:dyDescent="0.25">
      <c r="A848" s="107">
        <v>44573</v>
      </c>
      <c r="B848" s="210" t="s">
        <v>2981</v>
      </c>
      <c r="C848" s="211" t="s">
        <v>2360</v>
      </c>
      <c r="D848" s="211" t="s">
        <v>1147</v>
      </c>
      <c r="E848" s="210" t="s">
        <v>31</v>
      </c>
      <c r="F848" s="213" t="s">
        <v>2416</v>
      </c>
      <c r="G848" s="210" t="s">
        <v>6</v>
      </c>
      <c r="H848" s="3" t="s">
        <v>2867</v>
      </c>
      <c r="I848" s="210" t="s">
        <v>2483</v>
      </c>
      <c r="J848" s="110" t="s">
        <v>3284</v>
      </c>
      <c r="K848" s="130">
        <f>VLOOKUP(C848,'[1]Carrer Batches'!$B$2:$O$1343,11,FALSE)</f>
        <v>96893900840</v>
      </c>
      <c r="L848" s="130">
        <f>VLOOKUP(C848,'[1]Carrer Batches'!$B$2:$O$1343,12,FALSE)</f>
        <v>923332737137</v>
      </c>
    </row>
    <row r="849" spans="1:13" x14ac:dyDescent="0.25">
      <c r="A849" s="107">
        <v>44573</v>
      </c>
      <c r="B849" s="210" t="s">
        <v>2981</v>
      </c>
      <c r="C849" s="211" t="s">
        <v>2361</v>
      </c>
      <c r="D849" s="211" t="s">
        <v>2362</v>
      </c>
      <c r="E849" s="210" t="s">
        <v>31</v>
      </c>
      <c r="F849" s="213" t="s">
        <v>2416</v>
      </c>
      <c r="G849" s="210" t="s">
        <v>6</v>
      </c>
      <c r="H849" s="3" t="s">
        <v>2867</v>
      </c>
      <c r="I849" s="210" t="s">
        <v>2483</v>
      </c>
      <c r="J849" s="110"/>
      <c r="K849" s="130">
        <f>VLOOKUP(C849,'[1]Carrer Batches'!$B$2:$O$1343,11,FALSE)</f>
        <v>923033643608</v>
      </c>
      <c r="L849" s="130" t="str">
        <f>VLOOKUP(C849,'[1]Carrer Batches'!$B$2:$O$1343,12,FALSE)</f>
        <v>-</v>
      </c>
    </row>
    <row r="850" spans="1:13" x14ac:dyDescent="0.25">
      <c r="A850" s="107">
        <v>44573</v>
      </c>
      <c r="B850" s="210" t="s">
        <v>2981</v>
      </c>
      <c r="C850" s="211" t="s">
        <v>2367</v>
      </c>
      <c r="D850" s="211" t="s">
        <v>2368</v>
      </c>
      <c r="E850" s="210" t="s">
        <v>31</v>
      </c>
      <c r="F850" s="213" t="s">
        <v>2416</v>
      </c>
      <c r="G850" s="210" t="s">
        <v>6</v>
      </c>
      <c r="H850" s="3" t="s">
        <v>2867</v>
      </c>
      <c r="I850" s="210" t="s">
        <v>2483</v>
      </c>
      <c r="J850" s="110"/>
      <c r="K850" s="130">
        <f>VLOOKUP(C850,'[1]Carrer Batches'!$B$2:$O$1343,11,FALSE)</f>
        <v>923172013718</v>
      </c>
      <c r="L850" s="130" t="str">
        <f>VLOOKUP(C850,'[1]Carrer Batches'!$B$2:$O$1343,12,FALSE)</f>
        <v>-</v>
      </c>
    </row>
    <row r="851" spans="1:13" x14ac:dyDescent="0.25">
      <c r="A851" s="107">
        <v>44573</v>
      </c>
      <c r="B851" s="193" t="s">
        <v>2981</v>
      </c>
      <c r="C851" s="120" t="s">
        <v>2175</v>
      </c>
      <c r="D851" s="120" t="s">
        <v>1777</v>
      </c>
      <c r="E851" s="193" t="s">
        <v>30</v>
      </c>
      <c r="F851" s="120" t="s">
        <v>2409</v>
      </c>
      <c r="G851" s="193" t="s">
        <v>6</v>
      </c>
      <c r="H851" s="3" t="s">
        <v>2867</v>
      </c>
      <c r="I851" s="193" t="s">
        <v>2497</v>
      </c>
      <c r="J851" s="20" t="s">
        <v>3289</v>
      </c>
      <c r="K851" s="130">
        <f>VLOOKUP(C851,'[1]Carrer Batches'!$B$2:$O$1343,11,FALSE)</f>
        <v>923422744435</v>
      </c>
      <c r="L851" s="130">
        <f>VLOOKUP(C851,'[1]Carrer Batches'!$B$2:$O$1343,12,FALSE)</f>
        <v>0</v>
      </c>
    </row>
    <row r="852" spans="1:13" x14ac:dyDescent="0.25">
      <c r="A852" s="107">
        <v>44573</v>
      </c>
      <c r="B852" s="193" t="s">
        <v>2981</v>
      </c>
      <c r="C852" s="120" t="s">
        <v>2182</v>
      </c>
      <c r="D852" s="120" t="s">
        <v>2183</v>
      </c>
      <c r="E852" s="193" t="s">
        <v>30</v>
      </c>
      <c r="F852" s="120" t="s">
        <v>2409</v>
      </c>
      <c r="G852" s="193" t="s">
        <v>6</v>
      </c>
      <c r="H852" s="3" t="s">
        <v>2867</v>
      </c>
      <c r="I852" s="193" t="s">
        <v>2497</v>
      </c>
      <c r="J852" s="110" t="s">
        <v>3271</v>
      </c>
      <c r="K852" s="130">
        <f>VLOOKUP(C852,'[1]Carrer Batches'!$B$2:$O$1343,11,FALSE)</f>
        <v>923082086903</v>
      </c>
      <c r="L852" s="130">
        <f>VLOOKUP(C852,'[1]Carrer Batches'!$B$2:$O$1343,12,FALSE)</f>
        <v>923072081943</v>
      </c>
    </row>
    <row r="853" spans="1:13" x14ac:dyDescent="0.25">
      <c r="A853" s="107">
        <v>44573</v>
      </c>
      <c r="B853" s="193" t="s">
        <v>2981</v>
      </c>
      <c r="C853" s="120" t="s">
        <v>1992</v>
      </c>
      <c r="D853" s="120" t="s">
        <v>1993</v>
      </c>
      <c r="E853" s="222" t="s">
        <v>30</v>
      </c>
      <c r="F853" s="120" t="s">
        <v>2404</v>
      </c>
      <c r="G853" s="193" t="s">
        <v>6</v>
      </c>
      <c r="H853" s="3" t="s">
        <v>2867</v>
      </c>
      <c r="I853" s="193" t="s">
        <v>112</v>
      </c>
      <c r="J853" s="110" t="s">
        <v>3173</v>
      </c>
      <c r="K853" s="130">
        <f>VLOOKUP(C853,'[1]Carrer Batches'!$B$2:$O$1343,11,FALSE)</f>
        <v>923130207564</v>
      </c>
      <c r="L853" s="130">
        <f>VLOOKUP(C853,'[1]Carrer Batches'!$B$2:$O$1343,12,FALSE)</f>
        <v>0</v>
      </c>
    </row>
    <row r="854" spans="1:13" x14ac:dyDescent="0.25">
      <c r="A854" s="107">
        <v>44573</v>
      </c>
      <c r="B854" s="193" t="s">
        <v>2981</v>
      </c>
      <c r="C854" s="120" t="s">
        <v>1996</v>
      </c>
      <c r="D854" s="120" t="s">
        <v>1177</v>
      </c>
      <c r="E854" s="222" t="s">
        <v>30</v>
      </c>
      <c r="F854" s="120" t="s">
        <v>2404</v>
      </c>
      <c r="G854" s="193" t="s">
        <v>6</v>
      </c>
      <c r="H854" s="3" t="s">
        <v>2867</v>
      </c>
      <c r="I854" s="193" t="s">
        <v>112</v>
      </c>
      <c r="J854" s="110" t="s">
        <v>3260</v>
      </c>
      <c r="K854" s="130">
        <f>VLOOKUP(C854,'[1]Carrer Batches'!$B$2:$O$1343,11,FALSE)</f>
        <v>923337868798</v>
      </c>
      <c r="L854" s="130">
        <f>VLOOKUP(C854,'[1]Carrer Batches'!$B$2:$O$1343,12,FALSE)</f>
        <v>0</v>
      </c>
    </row>
    <row r="855" spans="1:13" ht="19.5" x14ac:dyDescent="0.3">
      <c r="A855" s="107">
        <v>44573</v>
      </c>
      <c r="B855" s="193" t="s">
        <v>2981</v>
      </c>
      <c r="C855" s="120" t="s">
        <v>2001</v>
      </c>
      <c r="D855" s="120" t="s">
        <v>2002</v>
      </c>
      <c r="E855" s="222" t="s">
        <v>30</v>
      </c>
      <c r="F855" s="120" t="s">
        <v>2404</v>
      </c>
      <c r="G855" s="193" t="s">
        <v>6</v>
      </c>
      <c r="H855" s="3" t="s">
        <v>2867</v>
      </c>
      <c r="I855" s="193" t="s">
        <v>112</v>
      </c>
      <c r="J855" s="110" t="s">
        <v>3261</v>
      </c>
      <c r="K855" s="130">
        <f>VLOOKUP(C855,'[1]Carrer Batches'!$B$2:$O$1343,11,FALSE)</f>
        <v>923351287612</v>
      </c>
      <c r="L855" s="130">
        <f>VLOOKUP(C855,'[1]Carrer Batches'!$B$2:$O$1343,12,FALSE)</f>
        <v>0</v>
      </c>
      <c r="M855" s="117"/>
    </row>
    <row r="856" spans="1:13" x14ac:dyDescent="0.25">
      <c r="A856" s="107">
        <v>44573</v>
      </c>
      <c r="B856" s="193" t="s">
        <v>2981</v>
      </c>
      <c r="C856" s="120" t="s">
        <v>1930</v>
      </c>
      <c r="D856" s="120" t="s">
        <v>1931</v>
      </c>
      <c r="E856" s="193" t="s">
        <v>32</v>
      </c>
      <c r="F856" s="120" t="s">
        <v>2401</v>
      </c>
      <c r="G856" s="193" t="s">
        <v>6</v>
      </c>
      <c r="H856" s="3" t="s">
        <v>2867</v>
      </c>
      <c r="I856" s="193" t="s">
        <v>119</v>
      </c>
      <c r="J856" s="110"/>
      <c r="K856" s="130">
        <f>VLOOKUP(C856,'[1]Carrer Batches'!$B$2:$O$1343,11,FALSE)</f>
        <v>923102184045</v>
      </c>
      <c r="L856" s="130">
        <f>VLOOKUP(C856,'[1]Carrer Batches'!$B$2:$O$1343,12,FALSE)</f>
        <v>0</v>
      </c>
      <c r="M856" s="95"/>
    </row>
    <row r="857" spans="1:13" x14ac:dyDescent="0.25">
      <c r="A857" s="107">
        <v>44573</v>
      </c>
      <c r="B857" s="193" t="s">
        <v>2981</v>
      </c>
      <c r="C857" s="120" t="s">
        <v>1938</v>
      </c>
      <c r="D857" s="120" t="s">
        <v>1939</v>
      </c>
      <c r="E857" s="193" t="s">
        <v>32</v>
      </c>
      <c r="F857" s="120" t="s">
        <v>2401</v>
      </c>
      <c r="G857" s="193" t="s">
        <v>6</v>
      </c>
      <c r="H857" s="3" t="s">
        <v>2867</v>
      </c>
      <c r="I857" s="193" t="s">
        <v>119</v>
      </c>
      <c r="J857" s="110" t="s">
        <v>3275</v>
      </c>
      <c r="K857" s="130">
        <f>VLOOKUP(C857,'[1]Carrer Batches'!$B$2:$O$1343,11,FALSE)</f>
        <v>923353470304</v>
      </c>
      <c r="L857" s="130">
        <f>VLOOKUP(C857,'[1]Carrer Batches'!$B$2:$O$1343,12,FALSE)</f>
        <v>923343142245</v>
      </c>
      <c r="M857" s="192"/>
    </row>
    <row r="858" spans="1:13" x14ac:dyDescent="0.25">
      <c r="A858" s="107">
        <v>44573</v>
      </c>
      <c r="B858" s="193" t="s">
        <v>2981</v>
      </c>
      <c r="C858" s="120" t="s">
        <v>1812</v>
      </c>
      <c r="D858" s="120" t="s">
        <v>1813</v>
      </c>
      <c r="E858" s="193" t="s">
        <v>34</v>
      </c>
      <c r="F858" s="120" t="s">
        <v>2397</v>
      </c>
      <c r="G858" s="193" t="s">
        <v>6</v>
      </c>
      <c r="H858" s="3" t="s">
        <v>2867</v>
      </c>
      <c r="I858" s="193" t="s">
        <v>2478</v>
      </c>
      <c r="J858" s="110" t="s">
        <v>3195</v>
      </c>
      <c r="K858" s="130">
        <f>VLOOKUP(C858,'[1]Carrer Batches'!$B$2:$O$1343,11,FALSE)</f>
        <v>923343517836</v>
      </c>
      <c r="L858" s="130">
        <f>VLOOKUP(C858,'[1]Carrer Batches'!$B$2:$O$1343,12,FALSE)</f>
        <v>923332163604</v>
      </c>
    </row>
    <row r="859" spans="1:13" x14ac:dyDescent="0.25">
      <c r="A859" s="107">
        <v>44573</v>
      </c>
      <c r="B859" s="193" t="s">
        <v>2981</v>
      </c>
      <c r="C859" s="120" t="s">
        <v>2825</v>
      </c>
      <c r="D859" s="120" t="s">
        <v>2826</v>
      </c>
      <c r="E859" s="193" t="s">
        <v>31</v>
      </c>
      <c r="F859" s="120" t="s">
        <v>2997</v>
      </c>
      <c r="G859" s="193" t="s">
        <v>6</v>
      </c>
      <c r="H859" s="3" t="s">
        <v>2867</v>
      </c>
      <c r="I859" s="193" t="s">
        <v>2866</v>
      </c>
      <c r="J859" s="110"/>
      <c r="K859" s="130" t="e">
        <f>VLOOKUP(C859,'[1]Carrer Batches'!$B$2:$O$1343,11,FALSE)</f>
        <v>#N/A</v>
      </c>
      <c r="L859" s="130" t="e">
        <f>VLOOKUP(C859,'[1]Carrer Batches'!$B$2:$O$1343,12,FALSE)</f>
        <v>#N/A</v>
      </c>
    </row>
    <row r="860" spans="1:13" x14ac:dyDescent="0.25">
      <c r="A860" s="136">
        <v>44575</v>
      </c>
      <c r="B860" s="210" t="s">
        <v>2981</v>
      </c>
      <c r="C860" s="211" t="s">
        <v>905</v>
      </c>
      <c r="D860" s="211" t="s">
        <v>1012</v>
      </c>
      <c r="E860" s="210" t="s">
        <v>31</v>
      </c>
      <c r="F860" s="211" t="s">
        <v>2542</v>
      </c>
      <c r="G860" s="210" t="s">
        <v>6</v>
      </c>
      <c r="H860" s="3" t="s">
        <v>2867</v>
      </c>
      <c r="I860" s="210" t="s">
        <v>2482</v>
      </c>
      <c r="J860" s="110" t="s">
        <v>3334</v>
      </c>
      <c r="K860" s="130" t="e">
        <f>VLOOKUP(C860,'[1]Carrer Batches'!$B$2:$O$1343,11,FALSE)</f>
        <v>#N/A</v>
      </c>
      <c r="L860" s="130" t="e">
        <f>VLOOKUP(C860,'[1]Carrer Batches'!$B$2:$O$1343,12,FALSE)</f>
        <v>#N/A</v>
      </c>
    </row>
    <row r="861" spans="1:13" x14ac:dyDescent="0.25">
      <c r="A861" s="136">
        <v>44575</v>
      </c>
      <c r="B861" s="210" t="s">
        <v>2981</v>
      </c>
      <c r="C861" s="211" t="s">
        <v>913</v>
      </c>
      <c r="D861" s="211" t="s">
        <v>1714</v>
      </c>
      <c r="E861" s="210" t="s">
        <v>31</v>
      </c>
      <c r="F861" s="211" t="s">
        <v>2542</v>
      </c>
      <c r="G861" s="210" t="s">
        <v>6</v>
      </c>
      <c r="H861" s="3" t="s">
        <v>2867</v>
      </c>
      <c r="I861" s="210" t="s">
        <v>2482</v>
      </c>
      <c r="J861" s="110" t="s">
        <v>3244</v>
      </c>
      <c r="K861" s="130" t="e">
        <f>VLOOKUP(C861,'[1]Carrer Batches'!$B$2:$O$1343,11,FALSE)</f>
        <v>#N/A</v>
      </c>
      <c r="L861" s="130" t="e">
        <f>VLOOKUP(C861,'[1]Carrer Batches'!$B$2:$O$1343,12,FALSE)</f>
        <v>#N/A</v>
      </c>
    </row>
    <row r="862" spans="1:13" x14ac:dyDescent="0.25">
      <c r="A862" s="136">
        <v>44575</v>
      </c>
      <c r="B862" s="210" t="s">
        <v>2981</v>
      </c>
      <c r="C862" s="211" t="s">
        <v>2375</v>
      </c>
      <c r="D862" s="211" t="s">
        <v>2376</v>
      </c>
      <c r="E862" s="210" t="s">
        <v>31</v>
      </c>
      <c r="F862" s="211" t="s">
        <v>2417</v>
      </c>
      <c r="G862" s="210" t="s">
        <v>6</v>
      </c>
      <c r="H862" s="3" t="s">
        <v>2867</v>
      </c>
      <c r="I862" s="210" t="s">
        <v>2484</v>
      </c>
      <c r="J862" s="110" t="s">
        <v>3255</v>
      </c>
      <c r="K862" s="130">
        <f>VLOOKUP(C862,'[1]Carrer Batches'!$B$2:$O$1343,11,FALSE)</f>
        <v>923147313675</v>
      </c>
      <c r="L862" s="130">
        <f>VLOOKUP(C862,'[1]Carrer Batches'!$B$2:$O$1343,12,FALSE)</f>
        <v>923337366347</v>
      </c>
    </row>
    <row r="863" spans="1:13" x14ac:dyDescent="0.25">
      <c r="A863" s="136">
        <v>44575</v>
      </c>
      <c r="B863" s="210" t="s">
        <v>2981</v>
      </c>
      <c r="C863" s="211" t="s">
        <v>2377</v>
      </c>
      <c r="D863" s="211" t="s">
        <v>2378</v>
      </c>
      <c r="E863" s="210" t="s">
        <v>31</v>
      </c>
      <c r="F863" s="211" t="s">
        <v>2417</v>
      </c>
      <c r="G863" s="210" t="s">
        <v>6</v>
      </c>
      <c r="H863" s="3" t="s">
        <v>2867</v>
      </c>
      <c r="I863" s="210" t="s">
        <v>2484</v>
      </c>
      <c r="J863" s="110"/>
      <c r="K863" s="130" t="e">
        <f>VLOOKUP(C863,'[1]Carrer Batches'!$B$2:$O$1343,11,FALSE)</f>
        <v>#N/A</v>
      </c>
      <c r="L863" s="130" t="e">
        <f>VLOOKUP(C863,'[1]Carrer Batches'!$B$2:$O$1343,12,FALSE)</f>
        <v>#N/A</v>
      </c>
    </row>
    <row r="864" spans="1:13" x14ac:dyDescent="0.25">
      <c r="A864" s="136">
        <v>44575</v>
      </c>
      <c r="B864" s="210" t="s">
        <v>2981</v>
      </c>
      <c r="C864" s="211" t="s">
        <v>2379</v>
      </c>
      <c r="D864" s="211" t="s">
        <v>2380</v>
      </c>
      <c r="E864" s="210" t="s">
        <v>31</v>
      </c>
      <c r="F864" s="211" t="s">
        <v>2417</v>
      </c>
      <c r="G864" s="210" t="s">
        <v>6</v>
      </c>
      <c r="H864" s="3" t="s">
        <v>2867</v>
      </c>
      <c r="I864" s="210" t="s">
        <v>2484</v>
      </c>
      <c r="J864" s="110"/>
      <c r="K864" s="130">
        <f>VLOOKUP(C864,'[1]Carrer Batches'!$B$2:$O$1343,11,FALSE)</f>
        <v>923312074963</v>
      </c>
      <c r="L864" s="130" t="str">
        <f>VLOOKUP(C864,'[1]Carrer Batches'!$B$2:$O$1343,12,FALSE)</f>
        <v>-</v>
      </c>
    </row>
    <row r="865" spans="1:13" x14ac:dyDescent="0.25">
      <c r="A865" s="136">
        <v>44575</v>
      </c>
      <c r="B865" s="210" t="s">
        <v>2981</v>
      </c>
      <c r="C865" s="211" t="s">
        <v>2381</v>
      </c>
      <c r="D865" s="211" t="s">
        <v>2382</v>
      </c>
      <c r="E865" s="210" t="s">
        <v>31</v>
      </c>
      <c r="F865" s="211" t="s">
        <v>2417</v>
      </c>
      <c r="G865" s="210" t="s">
        <v>6</v>
      </c>
      <c r="H865" s="3" t="s">
        <v>2867</v>
      </c>
      <c r="I865" s="210" t="s">
        <v>2484</v>
      </c>
      <c r="J865" s="110" t="s">
        <v>3277</v>
      </c>
      <c r="K865" s="130">
        <f>VLOOKUP(C865,'[1]Carrer Batches'!$B$2:$O$1343,11,FALSE)</f>
        <v>923342024844</v>
      </c>
      <c r="L865" s="130" t="str">
        <f>VLOOKUP(C865,'[1]Carrer Batches'!$B$2:$O$1343,12,FALSE)</f>
        <v>-</v>
      </c>
    </row>
    <row r="866" spans="1:13" x14ac:dyDescent="0.25">
      <c r="A866" s="136">
        <v>44575</v>
      </c>
      <c r="B866" s="210" t="s">
        <v>2981</v>
      </c>
      <c r="C866" s="211" t="s">
        <v>2385</v>
      </c>
      <c r="D866" s="211" t="s">
        <v>2386</v>
      </c>
      <c r="E866" s="210" t="s">
        <v>31</v>
      </c>
      <c r="F866" s="211" t="s">
        <v>2416</v>
      </c>
      <c r="G866" s="210" t="s">
        <v>6</v>
      </c>
      <c r="H866" s="3" t="s">
        <v>2867</v>
      </c>
      <c r="I866" s="210" t="s">
        <v>2483</v>
      </c>
      <c r="J866" s="110"/>
      <c r="K866" s="130">
        <f>VLOOKUP(C866,'[1]Carrer Batches'!$B$2:$O$1343,11,FALSE)</f>
        <v>923333202707</v>
      </c>
      <c r="L866" s="130" t="str">
        <f>VLOOKUP(C866,'[1]Carrer Batches'!$B$2:$O$1343,12,FALSE)</f>
        <v>-</v>
      </c>
      <c r="M866" s="95"/>
    </row>
    <row r="867" spans="1:13" x14ac:dyDescent="0.25">
      <c r="A867" s="136">
        <v>44575</v>
      </c>
      <c r="B867" s="210" t="s">
        <v>2981</v>
      </c>
      <c r="C867" s="211" t="s">
        <v>2387</v>
      </c>
      <c r="D867" s="211" t="s">
        <v>2388</v>
      </c>
      <c r="E867" s="210" t="s">
        <v>31</v>
      </c>
      <c r="F867" s="211" t="s">
        <v>2417</v>
      </c>
      <c r="G867" s="210" t="s">
        <v>6</v>
      </c>
      <c r="H867" s="3" t="s">
        <v>2867</v>
      </c>
      <c r="I867" s="210" t="s">
        <v>2484</v>
      </c>
      <c r="J867" s="110" t="s">
        <v>3195</v>
      </c>
      <c r="K867" s="130" t="e">
        <f>VLOOKUP(C867,'[1]Carrer Batches'!$B$2:$O$1343,11,FALSE)</f>
        <v>#N/A</v>
      </c>
      <c r="L867" s="130" t="e">
        <f>VLOOKUP(C867,'[1]Carrer Batches'!$B$2:$O$1343,12,FALSE)</f>
        <v>#N/A</v>
      </c>
    </row>
    <row r="868" spans="1:13" x14ac:dyDescent="0.25">
      <c r="A868" s="136">
        <v>44575</v>
      </c>
      <c r="B868" s="210" t="s">
        <v>2981</v>
      </c>
      <c r="C868" s="211" t="s">
        <v>2389</v>
      </c>
      <c r="D868" s="211" t="s">
        <v>1177</v>
      </c>
      <c r="E868" s="210" t="s">
        <v>31</v>
      </c>
      <c r="F868" s="211" t="s">
        <v>2417</v>
      </c>
      <c r="G868" s="210" t="s">
        <v>6</v>
      </c>
      <c r="H868" s="3" t="s">
        <v>2867</v>
      </c>
      <c r="I868" s="210" t="s">
        <v>2484</v>
      </c>
      <c r="J868" s="110" t="s">
        <v>3279</v>
      </c>
      <c r="K868" s="130">
        <f>VLOOKUP(C868,'[1]Carrer Batches'!$B$2:$O$1343,11,FALSE)</f>
        <v>923212703322</v>
      </c>
      <c r="L868" s="130">
        <f>VLOOKUP(C868,'[1]Carrer Batches'!$B$2:$O$1343,12,FALSE)</f>
        <v>923083820682</v>
      </c>
    </row>
    <row r="869" spans="1:13" x14ac:dyDescent="0.25">
      <c r="A869" s="136">
        <v>44575</v>
      </c>
      <c r="B869" s="210" t="s">
        <v>2981</v>
      </c>
      <c r="C869" s="211" t="s">
        <v>2390</v>
      </c>
      <c r="D869" s="211" t="s">
        <v>2391</v>
      </c>
      <c r="E869" s="210" t="s">
        <v>31</v>
      </c>
      <c r="F869" s="211" t="s">
        <v>2417</v>
      </c>
      <c r="G869" s="210" t="s">
        <v>6</v>
      </c>
      <c r="H869" s="3" t="s">
        <v>2867</v>
      </c>
      <c r="I869" s="210" t="s">
        <v>2484</v>
      </c>
      <c r="J869" s="110" t="s">
        <v>3267</v>
      </c>
      <c r="K869" s="130">
        <f>VLOOKUP(C869,'[1]Carrer Batches'!$B$2:$O$1343,11,FALSE)</f>
        <v>923122810540</v>
      </c>
      <c r="L869" s="130" t="str">
        <f>VLOOKUP(C869,'[1]Carrer Batches'!$B$2:$O$1343,12,FALSE)</f>
        <v>-</v>
      </c>
    </row>
    <row r="870" spans="1:13" x14ac:dyDescent="0.25">
      <c r="A870" s="136">
        <v>44575</v>
      </c>
      <c r="B870" s="210" t="s">
        <v>2981</v>
      </c>
      <c r="C870" s="211" t="s">
        <v>2392</v>
      </c>
      <c r="D870" s="211" t="s">
        <v>2393</v>
      </c>
      <c r="E870" s="210" t="s">
        <v>31</v>
      </c>
      <c r="F870" s="211" t="s">
        <v>2417</v>
      </c>
      <c r="G870" s="210" t="s">
        <v>6</v>
      </c>
      <c r="H870" s="3" t="s">
        <v>2867</v>
      </c>
      <c r="I870" s="210" t="s">
        <v>2484</v>
      </c>
      <c r="J870" s="110" t="s">
        <v>3281</v>
      </c>
      <c r="K870" s="130">
        <f>VLOOKUP(C870,'[1]Carrer Batches'!$B$2:$O$1343,11,FALSE)</f>
        <v>923158767154</v>
      </c>
      <c r="L870" s="130">
        <f>VLOOKUP(C870,'[1]Carrer Batches'!$B$2:$O$1343,12,FALSE)</f>
        <v>92321270322</v>
      </c>
    </row>
    <row r="871" spans="1:13" x14ac:dyDescent="0.25">
      <c r="A871" s="136">
        <v>44575</v>
      </c>
      <c r="B871" s="210" t="s">
        <v>2981</v>
      </c>
      <c r="C871" s="211" t="s">
        <v>2338</v>
      </c>
      <c r="D871" s="211" t="s">
        <v>2339</v>
      </c>
      <c r="E871" s="210" t="s">
        <v>31</v>
      </c>
      <c r="F871" s="213" t="s">
        <v>2416</v>
      </c>
      <c r="G871" s="210" t="s">
        <v>6</v>
      </c>
      <c r="H871" s="3" t="s">
        <v>2867</v>
      </c>
      <c r="I871" s="210" t="s">
        <v>2483</v>
      </c>
      <c r="J871" s="110"/>
      <c r="K871" s="130">
        <f>VLOOKUP(C871,'[1]Carrer Batches'!$B$2:$O$1343,11,FALSE)</f>
        <v>923332178474</v>
      </c>
      <c r="L871" s="130" t="str">
        <f>VLOOKUP(C871,'[1]Carrer Batches'!$B$2:$O$1343,12,FALSE)</f>
        <v>-</v>
      </c>
    </row>
    <row r="872" spans="1:13" x14ac:dyDescent="0.25">
      <c r="A872" s="136">
        <v>44575</v>
      </c>
      <c r="B872" s="210" t="s">
        <v>2981</v>
      </c>
      <c r="C872" s="211" t="s">
        <v>2340</v>
      </c>
      <c r="D872" s="211" t="s">
        <v>2341</v>
      </c>
      <c r="E872" s="210" t="s">
        <v>31</v>
      </c>
      <c r="F872" s="213" t="s">
        <v>2416</v>
      </c>
      <c r="G872" s="210" t="s">
        <v>6</v>
      </c>
      <c r="H872" s="3" t="s">
        <v>2867</v>
      </c>
      <c r="I872" s="210" t="s">
        <v>2483</v>
      </c>
      <c r="J872" s="110"/>
      <c r="K872" s="130">
        <f>VLOOKUP(C872,'[1]Carrer Batches'!$B$2:$O$1343,11,FALSE)</f>
        <v>923132351909</v>
      </c>
      <c r="L872" s="130" t="str">
        <f>VLOOKUP(C872,'[1]Carrer Batches'!$B$2:$O$1343,12,FALSE)</f>
        <v>-</v>
      </c>
    </row>
    <row r="873" spans="1:13" x14ac:dyDescent="0.25">
      <c r="A873" s="136">
        <v>44575</v>
      </c>
      <c r="B873" s="210" t="s">
        <v>2981</v>
      </c>
      <c r="C873" s="211" t="s">
        <v>2342</v>
      </c>
      <c r="D873" s="211" t="s">
        <v>2343</v>
      </c>
      <c r="E873" s="210" t="s">
        <v>31</v>
      </c>
      <c r="F873" s="213" t="s">
        <v>2416</v>
      </c>
      <c r="G873" s="210" t="s">
        <v>6</v>
      </c>
      <c r="H873" s="3" t="s">
        <v>2867</v>
      </c>
      <c r="I873" s="210" t="s">
        <v>2483</v>
      </c>
      <c r="J873" s="110"/>
      <c r="K873" s="130">
        <f>VLOOKUP(C873,'[1]Carrer Batches'!$B$2:$O$1343,11,FALSE)</f>
        <v>923032869426</v>
      </c>
      <c r="L873" s="130" t="str">
        <f>VLOOKUP(C873,'[1]Carrer Batches'!$B$2:$O$1343,12,FALSE)</f>
        <v>-</v>
      </c>
    </row>
    <row r="874" spans="1:13" x14ac:dyDescent="0.25">
      <c r="A874" s="136">
        <v>44575</v>
      </c>
      <c r="B874" s="210" t="s">
        <v>2981</v>
      </c>
      <c r="C874" s="211" t="s">
        <v>2740</v>
      </c>
      <c r="D874" s="211" t="s">
        <v>2741</v>
      </c>
      <c r="E874" s="210" t="s">
        <v>31</v>
      </c>
      <c r="F874" s="213" t="s">
        <v>2416</v>
      </c>
      <c r="G874" s="210" t="s">
        <v>6</v>
      </c>
      <c r="H874" s="3" t="s">
        <v>2867</v>
      </c>
      <c r="I874" s="210" t="s">
        <v>2483</v>
      </c>
      <c r="J874" s="110"/>
      <c r="K874" s="130" t="e">
        <f>VLOOKUP(C874,'[1]Carrer Batches'!$B$2:$O$1343,11,FALSE)</f>
        <v>#N/A</v>
      </c>
      <c r="L874" s="130" t="e">
        <f>VLOOKUP(C874,'[1]Carrer Batches'!$B$2:$O$1343,12,FALSE)</f>
        <v>#N/A</v>
      </c>
    </row>
    <row r="875" spans="1:13" x14ac:dyDescent="0.25">
      <c r="A875" s="136">
        <v>44575</v>
      </c>
      <c r="B875" s="210" t="s">
        <v>2981</v>
      </c>
      <c r="C875" s="211" t="s">
        <v>2345</v>
      </c>
      <c r="D875" s="211" t="s">
        <v>2346</v>
      </c>
      <c r="E875" s="210" t="s">
        <v>31</v>
      </c>
      <c r="F875" s="213" t="s">
        <v>2416</v>
      </c>
      <c r="G875" s="210" t="s">
        <v>6</v>
      </c>
      <c r="H875" s="3" t="s">
        <v>2867</v>
      </c>
      <c r="I875" s="210" t="s">
        <v>2483</v>
      </c>
      <c r="J875" s="110"/>
      <c r="K875" s="130">
        <f>VLOOKUP(C875,'[1]Carrer Batches'!$B$2:$O$1343,11,FALSE)</f>
        <v>923112656651</v>
      </c>
      <c r="L875" s="130" t="str">
        <f>VLOOKUP(C875,'[1]Carrer Batches'!$B$2:$O$1343,12,FALSE)</f>
        <v>-</v>
      </c>
    </row>
    <row r="876" spans="1:13" x14ac:dyDescent="0.25">
      <c r="A876" s="136">
        <v>44575</v>
      </c>
      <c r="B876" s="210" t="s">
        <v>2981</v>
      </c>
      <c r="C876" s="211" t="s">
        <v>2349</v>
      </c>
      <c r="D876" s="211" t="s">
        <v>2350</v>
      </c>
      <c r="E876" s="210" t="s">
        <v>31</v>
      </c>
      <c r="F876" s="213" t="s">
        <v>2416</v>
      </c>
      <c r="G876" s="210" t="s">
        <v>6</v>
      </c>
      <c r="H876" s="3" t="s">
        <v>2867</v>
      </c>
      <c r="I876" s="210" t="s">
        <v>2483</v>
      </c>
      <c r="J876" s="110" t="s">
        <v>3284</v>
      </c>
      <c r="K876" s="130">
        <f>VLOOKUP(C876,'[1]Carrer Batches'!$B$2:$O$1343,11,FALSE)</f>
        <v>3463282943</v>
      </c>
      <c r="L876" s="130">
        <f>VLOOKUP(C876,'[1]Carrer Batches'!$B$2:$O$1343,12,FALSE)</f>
        <v>96893900830</v>
      </c>
    </row>
    <row r="877" spans="1:13" x14ac:dyDescent="0.25">
      <c r="A877" s="136">
        <v>44575</v>
      </c>
      <c r="B877" s="210" t="s">
        <v>2981</v>
      </c>
      <c r="C877" s="211" t="s">
        <v>2359</v>
      </c>
      <c r="D877" s="211" t="s">
        <v>1177</v>
      </c>
      <c r="E877" s="210" t="s">
        <v>31</v>
      </c>
      <c r="F877" s="213" t="s">
        <v>2416</v>
      </c>
      <c r="G877" s="210" t="s">
        <v>6</v>
      </c>
      <c r="H877" s="3" t="s">
        <v>2867</v>
      </c>
      <c r="I877" s="210" t="s">
        <v>2483</v>
      </c>
      <c r="J877" s="110"/>
      <c r="K877" s="130">
        <f>VLOOKUP(C877,'[1]Carrer Batches'!$B$2:$O$1343,11,FALSE)</f>
        <v>923162551442</v>
      </c>
      <c r="L877" s="130" t="str">
        <f>VLOOKUP(C877,'[1]Carrer Batches'!$B$2:$O$1343,12,FALSE)</f>
        <v>-</v>
      </c>
    </row>
    <row r="878" spans="1:13" x14ac:dyDescent="0.25">
      <c r="A878" s="136">
        <v>44575</v>
      </c>
      <c r="B878" s="210" t="s">
        <v>2981</v>
      </c>
      <c r="C878" s="211" t="s">
        <v>2360</v>
      </c>
      <c r="D878" s="211" t="s">
        <v>1147</v>
      </c>
      <c r="E878" s="210" t="s">
        <v>31</v>
      </c>
      <c r="F878" s="213" t="s">
        <v>2416</v>
      </c>
      <c r="G878" s="210" t="s">
        <v>6</v>
      </c>
      <c r="H878" s="3" t="s">
        <v>2867</v>
      </c>
      <c r="I878" s="210" t="s">
        <v>2483</v>
      </c>
      <c r="J878" s="110" t="s">
        <v>3284</v>
      </c>
      <c r="K878" s="130">
        <f>VLOOKUP(C878,'[1]Carrer Batches'!$B$2:$O$1343,11,FALSE)</f>
        <v>96893900840</v>
      </c>
      <c r="L878" s="130">
        <f>VLOOKUP(C878,'[1]Carrer Batches'!$B$2:$O$1343,12,FALSE)</f>
        <v>923332737137</v>
      </c>
    </row>
    <row r="879" spans="1:13" x14ac:dyDescent="0.25">
      <c r="A879" s="136">
        <v>44575</v>
      </c>
      <c r="B879" s="210" t="s">
        <v>2981</v>
      </c>
      <c r="C879" s="211" t="s">
        <v>2361</v>
      </c>
      <c r="D879" s="211" t="s">
        <v>2362</v>
      </c>
      <c r="E879" s="210" t="s">
        <v>31</v>
      </c>
      <c r="F879" s="213" t="s">
        <v>2416</v>
      </c>
      <c r="G879" s="210" t="s">
        <v>6</v>
      </c>
      <c r="H879" s="3" t="s">
        <v>2867</v>
      </c>
      <c r="I879" s="210" t="s">
        <v>2483</v>
      </c>
      <c r="J879" s="110"/>
      <c r="K879" s="130">
        <f>VLOOKUP(C879,'[1]Carrer Batches'!$B$2:$O$1343,11,FALSE)</f>
        <v>923033643608</v>
      </c>
      <c r="L879" s="130" t="str">
        <f>VLOOKUP(C879,'[1]Carrer Batches'!$B$2:$O$1343,12,FALSE)</f>
        <v>-</v>
      </c>
    </row>
    <row r="880" spans="1:13" x14ac:dyDescent="0.25">
      <c r="A880" s="136">
        <v>44575</v>
      </c>
      <c r="B880" s="193" t="s">
        <v>2981</v>
      </c>
      <c r="C880" s="120" t="s">
        <v>2173</v>
      </c>
      <c r="D880" s="120" t="s">
        <v>2174</v>
      </c>
      <c r="E880" s="193" t="s">
        <v>30</v>
      </c>
      <c r="F880" s="120" t="s">
        <v>2409</v>
      </c>
      <c r="G880" s="193" t="s">
        <v>6</v>
      </c>
      <c r="H880" s="3" t="s">
        <v>2867</v>
      </c>
      <c r="I880" s="193" t="s">
        <v>2497</v>
      </c>
      <c r="J880" s="110" t="s">
        <v>3288</v>
      </c>
      <c r="K880" s="130">
        <f>VLOOKUP(C880,'[1]Carrer Batches'!$B$2:$O$1343,11,FALSE)</f>
        <v>923009220083</v>
      </c>
      <c r="L880" s="130">
        <f>VLOOKUP(C880,'[1]Carrer Batches'!$B$2:$O$1343,12,FALSE)</f>
        <v>0</v>
      </c>
    </row>
    <row r="881" spans="1:17" x14ac:dyDescent="0.25">
      <c r="A881" s="136">
        <v>44575</v>
      </c>
      <c r="B881" s="193" t="s">
        <v>2981</v>
      </c>
      <c r="C881" s="120" t="s">
        <v>2180</v>
      </c>
      <c r="D881" s="120" t="s">
        <v>2181</v>
      </c>
      <c r="E881" s="193" t="s">
        <v>30</v>
      </c>
      <c r="F881" s="120" t="s">
        <v>2409</v>
      </c>
      <c r="G881" s="193" t="s">
        <v>6</v>
      </c>
      <c r="H881" s="3" t="s">
        <v>2867</v>
      </c>
      <c r="I881" s="193" t="s">
        <v>2497</v>
      </c>
      <c r="J881" s="110" t="s">
        <v>3244</v>
      </c>
      <c r="K881" s="130">
        <f>VLOOKUP(C881,'[1]Carrer Batches'!$B$2:$O$1343,11,FALSE)</f>
        <v>923022063505</v>
      </c>
      <c r="L881" s="130">
        <f>VLOOKUP(C881,'[1]Carrer Batches'!$B$2:$O$1343,12,FALSE)</f>
        <v>0</v>
      </c>
    </row>
    <row r="882" spans="1:17" x14ac:dyDescent="0.25">
      <c r="A882" s="136">
        <v>44575</v>
      </c>
      <c r="B882" s="193" t="s">
        <v>2981</v>
      </c>
      <c r="C882" s="120" t="s">
        <v>2182</v>
      </c>
      <c r="D882" s="120" t="s">
        <v>2183</v>
      </c>
      <c r="E882" s="193" t="s">
        <v>30</v>
      </c>
      <c r="F882" s="120" t="s">
        <v>2409</v>
      </c>
      <c r="G882" s="193" t="s">
        <v>6</v>
      </c>
      <c r="H882" s="3" t="s">
        <v>2867</v>
      </c>
      <c r="I882" s="193" t="s">
        <v>2497</v>
      </c>
      <c r="J882" s="110" t="s">
        <v>3271</v>
      </c>
      <c r="K882" s="130">
        <f>VLOOKUP(C882,'[1]Carrer Batches'!$B$2:$O$1343,11,FALSE)</f>
        <v>923082086903</v>
      </c>
      <c r="L882" s="130">
        <f>VLOOKUP(C882,'[1]Carrer Batches'!$B$2:$O$1343,12,FALSE)</f>
        <v>923072081943</v>
      </c>
    </row>
    <row r="883" spans="1:17" x14ac:dyDescent="0.25">
      <c r="A883" s="136">
        <v>44575</v>
      </c>
      <c r="B883" s="193" t="s">
        <v>2981</v>
      </c>
      <c r="C883" s="120" t="s">
        <v>1992</v>
      </c>
      <c r="D883" s="120" t="s">
        <v>1993</v>
      </c>
      <c r="E883" s="222" t="s">
        <v>30</v>
      </c>
      <c r="F883" s="120" t="s">
        <v>2404</v>
      </c>
      <c r="G883" s="193" t="s">
        <v>6</v>
      </c>
      <c r="H883" s="3" t="s">
        <v>2867</v>
      </c>
      <c r="I883" s="193" t="s">
        <v>112</v>
      </c>
      <c r="J883" s="110" t="s">
        <v>3195</v>
      </c>
      <c r="K883" s="130">
        <f>VLOOKUP(C883,'[1]Carrer Batches'!$B$2:$O$1343,11,FALSE)</f>
        <v>923130207564</v>
      </c>
      <c r="L883" s="130">
        <f>VLOOKUP(C883,'[1]Carrer Batches'!$B$2:$O$1343,12,FALSE)</f>
        <v>0</v>
      </c>
    </row>
    <row r="884" spans="1:17" x14ac:dyDescent="0.25">
      <c r="A884" s="136">
        <v>44575</v>
      </c>
      <c r="B884" s="193" t="s">
        <v>2981</v>
      </c>
      <c r="C884" s="120" t="s">
        <v>1994</v>
      </c>
      <c r="D884" s="120" t="s">
        <v>1995</v>
      </c>
      <c r="E884" s="222" t="s">
        <v>30</v>
      </c>
      <c r="F884" s="120" t="s">
        <v>2404</v>
      </c>
      <c r="G884" s="193" t="s">
        <v>6</v>
      </c>
      <c r="H884" s="3" t="s">
        <v>2867</v>
      </c>
      <c r="I884" s="193" t="s">
        <v>112</v>
      </c>
      <c r="J884" s="110" t="s">
        <v>3365</v>
      </c>
      <c r="K884" s="130">
        <f>VLOOKUP(C884,'[1]Carrer Batches'!$B$2:$O$1343,11,FALSE)</f>
        <v>923373111466</v>
      </c>
      <c r="L884" s="130">
        <f>VLOOKUP(C884,'[1]Carrer Batches'!$B$2:$O$1343,12,FALSE)</f>
        <v>923110891466</v>
      </c>
      <c r="M884" s="95"/>
    </row>
    <row r="885" spans="1:17" x14ac:dyDescent="0.25">
      <c r="A885" s="136">
        <v>44575</v>
      </c>
      <c r="B885" s="193" t="s">
        <v>2981</v>
      </c>
      <c r="C885" s="120" t="s">
        <v>1996</v>
      </c>
      <c r="D885" s="120" t="s">
        <v>1177</v>
      </c>
      <c r="E885" s="222" t="s">
        <v>30</v>
      </c>
      <c r="F885" s="120" t="s">
        <v>2404</v>
      </c>
      <c r="G885" s="193" t="s">
        <v>6</v>
      </c>
      <c r="H885" s="3" t="s">
        <v>2867</v>
      </c>
      <c r="I885" s="193" t="s">
        <v>112</v>
      </c>
      <c r="J885" s="110" t="s">
        <v>3260</v>
      </c>
      <c r="K885" s="130">
        <f>VLOOKUP(C885,'[1]Carrer Batches'!$B$2:$O$1343,11,FALSE)</f>
        <v>923337868798</v>
      </c>
      <c r="L885" s="130">
        <f>VLOOKUP(C885,'[1]Carrer Batches'!$B$2:$O$1343,12,FALSE)</f>
        <v>0</v>
      </c>
    </row>
    <row r="886" spans="1:17" x14ac:dyDescent="0.25">
      <c r="A886" s="136">
        <v>44575</v>
      </c>
      <c r="B886" s="193" t="s">
        <v>2981</v>
      </c>
      <c r="C886" s="120" t="s">
        <v>2001</v>
      </c>
      <c r="D886" s="120" t="s">
        <v>2002</v>
      </c>
      <c r="E886" s="222" t="s">
        <v>30</v>
      </c>
      <c r="F886" s="120" t="s">
        <v>2404</v>
      </c>
      <c r="G886" s="193" t="s">
        <v>6</v>
      </c>
      <c r="H886" s="3" t="s">
        <v>2867</v>
      </c>
      <c r="I886" s="193" t="s">
        <v>112</v>
      </c>
      <c r="J886" s="110" t="s">
        <v>3261</v>
      </c>
      <c r="K886" s="130">
        <f>VLOOKUP(C886,'[1]Carrer Batches'!$B$2:$O$1343,11,FALSE)</f>
        <v>923351287612</v>
      </c>
      <c r="L886" s="130">
        <f>VLOOKUP(C886,'[1]Carrer Batches'!$B$2:$O$1343,12,FALSE)</f>
        <v>0</v>
      </c>
    </row>
    <row r="887" spans="1:17" x14ac:dyDescent="0.25">
      <c r="A887" s="136">
        <v>44575</v>
      </c>
      <c r="B887" s="193" t="s">
        <v>2981</v>
      </c>
      <c r="C887" s="120" t="s">
        <v>2005</v>
      </c>
      <c r="D887" s="120" t="s">
        <v>2006</v>
      </c>
      <c r="E887" s="222" t="s">
        <v>30</v>
      </c>
      <c r="F887" s="120" t="s">
        <v>2404</v>
      </c>
      <c r="G887" s="193" t="s">
        <v>6</v>
      </c>
      <c r="H887" s="3" t="s">
        <v>2867</v>
      </c>
      <c r="I887" s="193" t="s">
        <v>112</v>
      </c>
      <c r="J887" s="110" t="s">
        <v>3291</v>
      </c>
      <c r="K887" s="130">
        <f>VLOOKUP(C887,'[1]Carrer Batches'!$B$2:$O$1343,11,FALSE)</f>
        <v>923052277277</v>
      </c>
      <c r="L887" s="130">
        <f>VLOOKUP(C887,'[1]Carrer Batches'!$B$2:$O$1343,12,FALSE)</f>
        <v>923052277277</v>
      </c>
    </row>
    <row r="888" spans="1:17" x14ac:dyDescent="0.25">
      <c r="A888" s="136">
        <v>44575</v>
      </c>
      <c r="B888" s="193" t="s">
        <v>2981</v>
      </c>
      <c r="C888" s="120" t="s">
        <v>2011</v>
      </c>
      <c r="D888" s="120" t="s">
        <v>2012</v>
      </c>
      <c r="E888" s="222" t="s">
        <v>30</v>
      </c>
      <c r="F888" s="120" t="s">
        <v>2404</v>
      </c>
      <c r="G888" s="193" t="s">
        <v>6</v>
      </c>
      <c r="H888" s="3" t="s">
        <v>2867</v>
      </c>
      <c r="I888" s="193" t="s">
        <v>112</v>
      </c>
      <c r="J888" s="110"/>
      <c r="K888" s="130">
        <f>VLOOKUP(C888,'[1]Carrer Batches'!$B$2:$O$1343,11,FALSE)</f>
        <v>923318861116</v>
      </c>
      <c r="L888" s="130">
        <f>VLOOKUP(C888,'[1]Carrer Batches'!$B$2:$O$1343,12,FALSE)</f>
        <v>0</v>
      </c>
    </row>
    <row r="889" spans="1:17" x14ac:dyDescent="0.25">
      <c r="A889" s="136">
        <v>44575</v>
      </c>
      <c r="B889" s="193" t="s">
        <v>2981</v>
      </c>
      <c r="C889" s="120" t="s">
        <v>2017</v>
      </c>
      <c r="D889" s="120" t="s">
        <v>2018</v>
      </c>
      <c r="E889" s="222" t="s">
        <v>30</v>
      </c>
      <c r="F889" s="120" t="s">
        <v>2404</v>
      </c>
      <c r="G889" s="193" t="s">
        <v>6</v>
      </c>
      <c r="H889" s="3" t="s">
        <v>2867</v>
      </c>
      <c r="I889" s="193" t="s">
        <v>112</v>
      </c>
      <c r="J889" s="110"/>
      <c r="K889" s="130">
        <f>VLOOKUP(C889,'[1]Carrer Batches'!$B$2:$O$1343,11,FALSE)</f>
        <v>923332159591</v>
      </c>
      <c r="L889" s="130">
        <f>VLOOKUP(C889,'[1]Carrer Batches'!$B$2:$O$1343,12,FALSE)</f>
        <v>0</v>
      </c>
      <c r="M889" s="95"/>
    </row>
    <row r="890" spans="1:17" x14ac:dyDescent="0.25">
      <c r="A890" s="136">
        <v>44575</v>
      </c>
      <c r="B890" s="193" t="s">
        <v>2981</v>
      </c>
      <c r="C890" s="120" t="s">
        <v>2021</v>
      </c>
      <c r="D890" s="120" t="s">
        <v>2022</v>
      </c>
      <c r="E890" s="222" t="s">
        <v>30</v>
      </c>
      <c r="F890" s="120" t="s">
        <v>2404</v>
      </c>
      <c r="G890" s="193" t="s">
        <v>6</v>
      </c>
      <c r="H890" s="3" t="s">
        <v>2867</v>
      </c>
      <c r="I890" s="193" t="s">
        <v>112</v>
      </c>
      <c r="J890" s="110"/>
      <c r="K890" s="130">
        <f>VLOOKUP(C890,'[1]Carrer Batches'!$B$2:$O$1343,11,FALSE)</f>
        <v>923343346852</v>
      </c>
      <c r="L890" s="130">
        <f>VLOOKUP(C890,'[1]Carrer Batches'!$B$2:$O$1343,12,FALSE)</f>
        <v>0</v>
      </c>
    </row>
    <row r="891" spans="1:17" x14ac:dyDescent="0.25">
      <c r="A891" s="136">
        <v>44575</v>
      </c>
      <c r="B891" s="193" t="s">
        <v>2981</v>
      </c>
      <c r="C891" s="120" t="s">
        <v>2023</v>
      </c>
      <c r="D891" s="120" t="s">
        <v>2024</v>
      </c>
      <c r="E891" s="222" t="s">
        <v>30</v>
      </c>
      <c r="F891" s="120" t="s">
        <v>2404</v>
      </c>
      <c r="G891" s="193" t="s">
        <v>6</v>
      </c>
      <c r="H891" s="3" t="s">
        <v>2867</v>
      </c>
      <c r="I891" s="193" t="s">
        <v>112</v>
      </c>
      <c r="J891" s="110"/>
      <c r="K891" s="130">
        <f>VLOOKUP(C891,'[1]Carrer Batches'!$B$2:$O$1343,11,FALSE)</f>
        <v>923452777633</v>
      </c>
      <c r="L891" s="130">
        <f>VLOOKUP(C891,'[1]Carrer Batches'!$B$2:$O$1343,12,FALSE)</f>
        <v>923172381933</v>
      </c>
    </row>
    <row r="892" spans="1:17" x14ac:dyDescent="0.25">
      <c r="A892" s="136">
        <v>44575</v>
      </c>
      <c r="B892" s="193" t="s">
        <v>2981</v>
      </c>
      <c r="C892" s="120" t="s">
        <v>2025</v>
      </c>
      <c r="D892" s="120" t="s">
        <v>2026</v>
      </c>
      <c r="E892" s="222" t="s">
        <v>30</v>
      </c>
      <c r="F892" s="120" t="s">
        <v>2404</v>
      </c>
      <c r="G892" s="193" t="s">
        <v>6</v>
      </c>
      <c r="H892" s="3" t="s">
        <v>2867</v>
      </c>
      <c r="I892" s="193" t="s">
        <v>112</v>
      </c>
      <c r="J892" s="110" t="s">
        <v>3366</v>
      </c>
      <c r="K892" s="130" t="str">
        <f>VLOOKUP(C892,'[1]Carrer Batches'!$B$2:$O$1343,11,FALSE)</f>
        <v>923442192307/923248223484</v>
      </c>
      <c r="L892" s="130">
        <f>VLOOKUP(C892,'[1]Carrer Batches'!$B$2:$O$1343,12,FALSE)</f>
        <v>923212528717</v>
      </c>
    </row>
    <row r="893" spans="1:17" x14ac:dyDescent="0.25">
      <c r="A893" s="136">
        <v>44575</v>
      </c>
      <c r="B893" s="193" t="s">
        <v>2981</v>
      </c>
      <c r="C893" s="120" t="s">
        <v>2031</v>
      </c>
      <c r="D893" s="120" t="s">
        <v>2032</v>
      </c>
      <c r="E893" s="222" t="s">
        <v>30</v>
      </c>
      <c r="F893" s="120" t="s">
        <v>2404</v>
      </c>
      <c r="G893" s="193" t="s">
        <v>6</v>
      </c>
      <c r="H893" s="3" t="s">
        <v>2867</v>
      </c>
      <c r="I893" s="193" t="s">
        <v>112</v>
      </c>
      <c r="J893" s="110" t="s">
        <v>3262</v>
      </c>
      <c r="K893" s="130">
        <f>VLOOKUP(C893,'[1]Carrer Batches'!$B$2:$O$1343,11,FALSE)</f>
        <v>923000020027</v>
      </c>
      <c r="L893" s="130">
        <f>VLOOKUP(C893,'[1]Carrer Batches'!$B$2:$O$1343,12,FALSE)</f>
        <v>0</v>
      </c>
    </row>
    <row r="894" spans="1:17" x14ac:dyDescent="0.25">
      <c r="A894" s="136">
        <v>44575</v>
      </c>
      <c r="B894" s="193" t="s">
        <v>2981</v>
      </c>
      <c r="C894" s="120" t="s">
        <v>1936</v>
      </c>
      <c r="D894" s="243" t="s">
        <v>1937</v>
      </c>
      <c r="E894" s="193" t="s">
        <v>32</v>
      </c>
      <c r="F894" s="120" t="s">
        <v>2401</v>
      </c>
      <c r="G894" s="193" t="s">
        <v>6</v>
      </c>
      <c r="H894" s="3" t="s">
        <v>2867</v>
      </c>
      <c r="I894" s="193" t="s">
        <v>119</v>
      </c>
      <c r="J894" s="110" t="s">
        <v>3294</v>
      </c>
      <c r="K894" s="130">
        <f>VLOOKUP(C894,'[1]Carrer Batches'!$B$2:$O$1343,11,FALSE)</f>
        <v>923452501419</v>
      </c>
      <c r="L894" s="130">
        <f>VLOOKUP(C894,'[1]Carrer Batches'!$B$2:$O$1343,12,FALSE)</f>
        <v>0</v>
      </c>
    </row>
    <row r="895" spans="1:17" x14ac:dyDescent="0.25">
      <c r="A895" s="136">
        <v>44575</v>
      </c>
      <c r="B895" s="193" t="s">
        <v>2981</v>
      </c>
      <c r="C895" s="120" t="s">
        <v>1938</v>
      </c>
      <c r="D895" s="120" t="s">
        <v>1939</v>
      </c>
      <c r="E895" s="193" t="s">
        <v>32</v>
      </c>
      <c r="F895" s="120" t="s">
        <v>2401</v>
      </c>
      <c r="G895" s="193" t="s">
        <v>6</v>
      </c>
      <c r="H895" s="3" t="s">
        <v>2867</v>
      </c>
      <c r="I895" s="193" t="s">
        <v>119</v>
      </c>
      <c r="J895" s="110" t="s">
        <v>3275</v>
      </c>
      <c r="K895" s="130">
        <f>VLOOKUP(C895,'[1]Carrer Batches'!$B$2:$O$1343,11,FALSE)</f>
        <v>923353470304</v>
      </c>
      <c r="L895" s="130">
        <f>VLOOKUP(C895,'[1]Carrer Batches'!$B$2:$O$1343,12,FALSE)</f>
        <v>923343142245</v>
      </c>
      <c r="M895" s="192"/>
    </row>
    <row r="896" spans="1:17" x14ac:dyDescent="0.25">
      <c r="A896" s="136">
        <v>44575</v>
      </c>
      <c r="B896" s="193" t="s">
        <v>2981</v>
      </c>
      <c r="C896" s="120" t="s">
        <v>1894</v>
      </c>
      <c r="D896" s="120" t="s">
        <v>1895</v>
      </c>
      <c r="E896" s="193" t="s">
        <v>33</v>
      </c>
      <c r="F896" s="120" t="s">
        <v>2400</v>
      </c>
      <c r="G896" s="193" t="s">
        <v>6</v>
      </c>
      <c r="H896" s="3" t="s">
        <v>2867</v>
      </c>
      <c r="I896" s="193" t="s">
        <v>118</v>
      </c>
      <c r="J896" s="110"/>
      <c r="K896" s="130">
        <f>VLOOKUP(C896,'[1]Carrer Batches'!$B$2:$O$1343,11,FALSE)</f>
        <v>923132981687</v>
      </c>
      <c r="L896" s="130">
        <f>VLOOKUP(C896,'[1]Carrer Batches'!$B$2:$O$1343,12,FALSE)</f>
        <v>923009243328</v>
      </c>
      <c r="P896" s="128"/>
      <c r="Q896" s="130"/>
    </row>
    <row r="897" spans="1:17" x14ac:dyDescent="0.25">
      <c r="A897" s="136">
        <v>44575</v>
      </c>
      <c r="B897" s="193" t="s">
        <v>2981</v>
      </c>
      <c r="C897" s="120" t="s">
        <v>1809</v>
      </c>
      <c r="D897" s="120" t="s">
        <v>1810</v>
      </c>
      <c r="E897" s="193" t="s">
        <v>34</v>
      </c>
      <c r="F897" s="120" t="s">
        <v>2397</v>
      </c>
      <c r="G897" s="193" t="s">
        <v>6</v>
      </c>
      <c r="H897" s="3" t="s">
        <v>2867</v>
      </c>
      <c r="I897" s="193" t="s">
        <v>2478</v>
      </c>
      <c r="J897" s="20" t="s">
        <v>3334</v>
      </c>
      <c r="K897" s="130" t="str">
        <f>VLOOKUP(C897,'[1]Carrer Batches'!$B$2:$O$1343,11,FALSE)</f>
        <v>/923484672965923343505282</v>
      </c>
      <c r="L897" s="130">
        <f>VLOOKUP(C897,'[1]Carrer Batches'!$B$2:$O$1343,12,FALSE)</f>
        <v>923484672965</v>
      </c>
      <c r="M897" s="129"/>
      <c r="P897" s="128"/>
      <c r="Q897" s="130"/>
    </row>
    <row r="898" spans="1:17" x14ac:dyDescent="0.25">
      <c r="A898" s="136">
        <v>44575</v>
      </c>
      <c r="B898" s="193" t="s">
        <v>2981</v>
      </c>
      <c r="C898" s="120" t="s">
        <v>1811</v>
      </c>
      <c r="D898" s="120" t="s">
        <v>1760</v>
      </c>
      <c r="E898" s="193" t="s">
        <v>34</v>
      </c>
      <c r="F898" s="120" t="s">
        <v>2397</v>
      </c>
      <c r="G898" s="193" t="s">
        <v>6</v>
      </c>
      <c r="H898" s="3" t="s">
        <v>2867</v>
      </c>
      <c r="I898" s="193" t="s">
        <v>2478</v>
      </c>
      <c r="J898" s="110" t="s">
        <v>3195</v>
      </c>
      <c r="K898" s="130">
        <f>VLOOKUP(C898,'[1]Carrer Batches'!$B$2:$O$1343,11,FALSE)</f>
        <v>923152613794</v>
      </c>
      <c r="L898" s="130">
        <f>VLOOKUP(C898,'[1]Carrer Batches'!$B$2:$O$1343,12,FALSE)</f>
        <v>923172842911</v>
      </c>
      <c r="M898" s="167"/>
      <c r="P898" s="128"/>
      <c r="Q898" s="130"/>
    </row>
    <row r="899" spans="1:17" x14ac:dyDescent="0.25">
      <c r="A899" s="136">
        <v>44575</v>
      </c>
      <c r="B899" s="193" t="s">
        <v>2981</v>
      </c>
      <c r="C899" s="120" t="s">
        <v>1812</v>
      </c>
      <c r="D899" s="120" t="s">
        <v>1813</v>
      </c>
      <c r="E899" s="193" t="s">
        <v>34</v>
      </c>
      <c r="F899" s="120" t="s">
        <v>2397</v>
      </c>
      <c r="G899" s="193" t="s">
        <v>6</v>
      </c>
      <c r="H899" s="3" t="s">
        <v>2867</v>
      </c>
      <c r="I899" s="193" t="s">
        <v>2478</v>
      </c>
      <c r="J899" s="110" t="s">
        <v>3195</v>
      </c>
      <c r="K899" s="130">
        <f>VLOOKUP(C899,'[1]Carrer Batches'!$B$2:$O$1343,11,FALSE)</f>
        <v>923343517836</v>
      </c>
      <c r="L899" s="130">
        <f>VLOOKUP(C899,'[1]Carrer Batches'!$B$2:$O$1343,12,FALSE)</f>
        <v>923332163604</v>
      </c>
      <c r="M899" s="167"/>
      <c r="P899" s="128"/>
      <c r="Q899" s="130"/>
    </row>
    <row r="900" spans="1:17" x14ac:dyDescent="0.25">
      <c r="A900" s="136">
        <v>44575</v>
      </c>
      <c r="B900" s="193" t="s">
        <v>2981</v>
      </c>
      <c r="C900" s="120" t="s">
        <v>1814</v>
      </c>
      <c r="D900" s="120" t="s">
        <v>1815</v>
      </c>
      <c r="E900" s="193" t="s">
        <v>34</v>
      </c>
      <c r="F900" s="120" t="s">
        <v>2397</v>
      </c>
      <c r="G900" s="193" t="s">
        <v>6</v>
      </c>
      <c r="H900" s="3" t="s">
        <v>2867</v>
      </c>
      <c r="I900" s="193" t="s">
        <v>2478</v>
      </c>
      <c r="J900" s="110" t="s">
        <v>3275</v>
      </c>
      <c r="K900" s="130">
        <f>VLOOKUP(C900,'[1]Carrer Batches'!$B$2:$O$1343,11,FALSE)</f>
        <v>923175604383</v>
      </c>
      <c r="L900" s="130">
        <f>VLOOKUP(C900,'[1]Carrer Batches'!$B$2:$O$1343,12,FALSE)</f>
        <v>923342068983</v>
      </c>
      <c r="P900" s="128"/>
      <c r="Q900" s="130"/>
    </row>
    <row r="901" spans="1:17" x14ac:dyDescent="0.25">
      <c r="A901" s="136">
        <v>44575</v>
      </c>
      <c r="B901" s="193" t="s">
        <v>2981</v>
      </c>
      <c r="C901" s="120" t="s">
        <v>1822</v>
      </c>
      <c r="D901" s="120" t="s">
        <v>1823</v>
      </c>
      <c r="E901" s="193" t="s">
        <v>34</v>
      </c>
      <c r="F901" s="120" t="s">
        <v>2397</v>
      </c>
      <c r="G901" s="193" t="s">
        <v>6</v>
      </c>
      <c r="H901" s="3" t="s">
        <v>2867</v>
      </c>
      <c r="I901" s="193" t="s">
        <v>2478</v>
      </c>
      <c r="J901" s="110" t="s">
        <v>3368</v>
      </c>
      <c r="K901" s="130">
        <f>VLOOKUP(C901,'[1]Carrer Batches'!$B$2:$O$1343,11,FALSE)</f>
        <v>923002498059</v>
      </c>
      <c r="L901" s="130">
        <f>VLOOKUP(C901,'[1]Carrer Batches'!$B$2:$O$1343,12,FALSE)</f>
        <v>923052001480</v>
      </c>
      <c r="P901" s="128"/>
      <c r="Q901" s="130"/>
    </row>
    <row r="902" spans="1:17" x14ac:dyDescent="0.25">
      <c r="A902" s="136">
        <v>44578</v>
      </c>
      <c r="B902" s="210" t="s">
        <v>2981</v>
      </c>
      <c r="C902" s="211" t="s">
        <v>2371</v>
      </c>
      <c r="D902" s="211" t="s">
        <v>2372</v>
      </c>
      <c r="E902" s="210" t="s">
        <v>31</v>
      </c>
      <c r="F902" s="211" t="s">
        <v>2417</v>
      </c>
      <c r="G902" s="210" t="s">
        <v>6</v>
      </c>
      <c r="H902" s="3" t="s">
        <v>2867</v>
      </c>
      <c r="I902" s="210" t="s">
        <v>2484</v>
      </c>
      <c r="J902" s="110" t="s">
        <v>3266</v>
      </c>
      <c r="K902" s="130" t="e">
        <f>VLOOKUP(C902,'[1]Carrer Batches'!$B$2:$O$1343,11,FALSE)</f>
        <v>#N/A</v>
      </c>
      <c r="L902" s="130" t="e">
        <f>VLOOKUP(C902,'[1]Carrer Batches'!$B$2:$O$1343,12,FALSE)</f>
        <v>#N/A</v>
      </c>
      <c r="P902" s="128"/>
      <c r="Q902" s="130"/>
    </row>
    <row r="903" spans="1:17" x14ac:dyDescent="0.25">
      <c r="A903" s="136">
        <v>44578</v>
      </c>
      <c r="B903" s="210" t="s">
        <v>2981</v>
      </c>
      <c r="C903" s="211" t="s">
        <v>2375</v>
      </c>
      <c r="D903" s="211" t="s">
        <v>2376</v>
      </c>
      <c r="E903" s="210" t="s">
        <v>31</v>
      </c>
      <c r="F903" s="211" t="s">
        <v>2417</v>
      </c>
      <c r="G903" s="210" t="s">
        <v>6</v>
      </c>
      <c r="H903" s="3" t="s">
        <v>2867</v>
      </c>
      <c r="I903" s="210" t="s">
        <v>2484</v>
      </c>
      <c r="J903" s="110" t="s">
        <v>3255</v>
      </c>
      <c r="K903" s="130">
        <f>VLOOKUP(C903,'[1]Carrer Batches'!$B$2:$O$1343,11,FALSE)</f>
        <v>923147313675</v>
      </c>
      <c r="L903" s="130">
        <f>VLOOKUP(C903,'[1]Carrer Batches'!$B$2:$O$1343,12,FALSE)</f>
        <v>923337366347</v>
      </c>
      <c r="P903" s="128"/>
      <c r="Q903" s="130"/>
    </row>
    <row r="904" spans="1:17" x14ac:dyDescent="0.25">
      <c r="A904" s="136">
        <v>44578</v>
      </c>
      <c r="B904" s="210" t="s">
        <v>2981</v>
      </c>
      <c r="C904" s="211" t="s">
        <v>2742</v>
      </c>
      <c r="D904" s="211" t="s">
        <v>2639</v>
      </c>
      <c r="E904" s="210" t="s">
        <v>31</v>
      </c>
      <c r="F904" s="211" t="s">
        <v>2417</v>
      </c>
      <c r="G904" s="210" t="s">
        <v>6</v>
      </c>
      <c r="H904" s="3" t="s">
        <v>2867</v>
      </c>
      <c r="I904" s="210" t="s">
        <v>2484</v>
      </c>
      <c r="J904" s="110" t="s">
        <v>3338</v>
      </c>
      <c r="K904" s="130" t="e">
        <f>VLOOKUP(C904,'[1]Carrer Batches'!$B$2:$O$1343,11,FALSE)</f>
        <v>#N/A</v>
      </c>
      <c r="L904" s="130" t="e">
        <f>VLOOKUP(C904,'[1]Carrer Batches'!$B$2:$O$1343,12,FALSE)</f>
        <v>#N/A</v>
      </c>
      <c r="P904" s="128"/>
      <c r="Q904" s="130"/>
    </row>
    <row r="905" spans="1:17" x14ac:dyDescent="0.25">
      <c r="A905" s="136">
        <v>44578</v>
      </c>
      <c r="B905" s="210" t="s">
        <v>2981</v>
      </c>
      <c r="C905" s="211" t="s">
        <v>2381</v>
      </c>
      <c r="D905" s="211" t="s">
        <v>2382</v>
      </c>
      <c r="E905" s="210" t="s">
        <v>31</v>
      </c>
      <c r="F905" s="211" t="s">
        <v>2417</v>
      </c>
      <c r="G905" s="210" t="s">
        <v>6</v>
      </c>
      <c r="H905" s="3" t="s">
        <v>2867</v>
      </c>
      <c r="I905" s="210" t="s">
        <v>2484</v>
      </c>
      <c r="J905" s="110" t="s">
        <v>3277</v>
      </c>
      <c r="K905" s="130">
        <f>VLOOKUP(C905,'[1]Carrer Batches'!$B$2:$O$1343,11,FALSE)</f>
        <v>923342024844</v>
      </c>
      <c r="L905" s="130" t="str">
        <f>VLOOKUP(C905,'[1]Carrer Batches'!$B$2:$O$1343,12,FALSE)</f>
        <v>-</v>
      </c>
      <c r="P905" s="128"/>
      <c r="Q905" s="130"/>
    </row>
    <row r="906" spans="1:17" x14ac:dyDescent="0.25">
      <c r="A906" s="136">
        <v>44578</v>
      </c>
      <c r="B906" s="210" t="s">
        <v>2981</v>
      </c>
      <c r="C906" s="211" t="s">
        <v>2389</v>
      </c>
      <c r="D906" s="211" t="s">
        <v>1177</v>
      </c>
      <c r="E906" s="210" t="s">
        <v>31</v>
      </c>
      <c r="F906" s="211" t="s">
        <v>2417</v>
      </c>
      <c r="G906" s="210" t="s">
        <v>6</v>
      </c>
      <c r="H906" s="3" t="s">
        <v>2867</v>
      </c>
      <c r="I906" s="210" t="s">
        <v>2484</v>
      </c>
      <c r="J906" s="110" t="s">
        <v>3279</v>
      </c>
      <c r="K906" s="130">
        <f>VLOOKUP(C906,'[1]Carrer Batches'!$B$2:$O$1343,11,FALSE)</f>
        <v>923212703322</v>
      </c>
      <c r="L906" s="130">
        <f>VLOOKUP(C906,'[1]Carrer Batches'!$B$2:$O$1343,12,FALSE)</f>
        <v>923083820682</v>
      </c>
      <c r="P906" s="128"/>
      <c r="Q906" s="130"/>
    </row>
    <row r="907" spans="1:17" x14ac:dyDescent="0.25">
      <c r="A907" s="136">
        <v>44578</v>
      </c>
      <c r="B907" s="210" t="s">
        <v>2981</v>
      </c>
      <c r="C907" s="211" t="s">
        <v>2390</v>
      </c>
      <c r="D907" s="211" t="s">
        <v>2391</v>
      </c>
      <c r="E907" s="210" t="s">
        <v>31</v>
      </c>
      <c r="F907" s="211" t="s">
        <v>2417</v>
      </c>
      <c r="G907" s="210" t="s">
        <v>6</v>
      </c>
      <c r="H907" s="3" t="s">
        <v>2867</v>
      </c>
      <c r="I907" s="210" t="s">
        <v>2484</v>
      </c>
      <c r="J907" s="110" t="s">
        <v>3267</v>
      </c>
      <c r="K907" s="130">
        <f>VLOOKUP(C907,'[1]Carrer Batches'!$B$2:$O$1343,11,FALSE)</f>
        <v>923122810540</v>
      </c>
      <c r="L907" s="130" t="str">
        <f>VLOOKUP(C907,'[1]Carrer Batches'!$B$2:$O$1343,12,FALSE)</f>
        <v>-</v>
      </c>
      <c r="P907" s="128"/>
      <c r="Q907" s="130"/>
    </row>
    <row r="908" spans="1:17" x14ac:dyDescent="0.25">
      <c r="A908" s="136">
        <v>44578</v>
      </c>
      <c r="B908" s="210" t="s">
        <v>2981</v>
      </c>
      <c r="C908" s="211" t="s">
        <v>2392</v>
      </c>
      <c r="D908" s="211" t="s">
        <v>2393</v>
      </c>
      <c r="E908" s="210" t="s">
        <v>31</v>
      </c>
      <c r="F908" s="211" t="s">
        <v>2417</v>
      </c>
      <c r="G908" s="210" t="s">
        <v>6</v>
      </c>
      <c r="H908" s="3" t="s">
        <v>2867</v>
      </c>
      <c r="I908" s="210" t="s">
        <v>2484</v>
      </c>
      <c r="J908" s="110" t="s">
        <v>3281</v>
      </c>
      <c r="K908" s="130">
        <f>VLOOKUP(C908,'[1]Carrer Batches'!$B$2:$O$1343,11,FALSE)</f>
        <v>923158767154</v>
      </c>
      <c r="L908" s="130">
        <f>VLOOKUP(C908,'[1]Carrer Batches'!$B$2:$O$1343,12,FALSE)</f>
        <v>92321270322</v>
      </c>
      <c r="P908" s="128"/>
      <c r="Q908" s="130"/>
    </row>
    <row r="909" spans="1:17" x14ac:dyDescent="0.25">
      <c r="A909" s="136">
        <v>44578</v>
      </c>
      <c r="B909" s="210" t="s">
        <v>2981</v>
      </c>
      <c r="C909" s="211" t="s">
        <v>2740</v>
      </c>
      <c r="D909" s="211" t="s">
        <v>2741</v>
      </c>
      <c r="E909" s="210" t="s">
        <v>31</v>
      </c>
      <c r="F909" s="213" t="s">
        <v>2416</v>
      </c>
      <c r="G909" s="210" t="s">
        <v>6</v>
      </c>
      <c r="H909" s="3" t="s">
        <v>2867</v>
      </c>
      <c r="I909" s="210" t="s">
        <v>2483</v>
      </c>
      <c r="J909" s="110"/>
      <c r="K909" s="130" t="e">
        <f>VLOOKUP(C909,'[1]Carrer Batches'!$B$2:$O$1343,11,FALSE)</f>
        <v>#N/A</v>
      </c>
      <c r="L909" s="130" t="e">
        <f>VLOOKUP(C909,'[1]Carrer Batches'!$B$2:$O$1343,12,FALSE)</f>
        <v>#N/A</v>
      </c>
      <c r="P909" s="128"/>
      <c r="Q909" s="130"/>
    </row>
    <row r="910" spans="1:17" x14ac:dyDescent="0.25">
      <c r="A910" s="136">
        <v>44578</v>
      </c>
      <c r="B910" s="210" t="s">
        <v>2981</v>
      </c>
      <c r="C910" s="211" t="s">
        <v>2360</v>
      </c>
      <c r="D910" s="211" t="s">
        <v>1147</v>
      </c>
      <c r="E910" s="210" t="s">
        <v>31</v>
      </c>
      <c r="F910" s="213" t="s">
        <v>2416</v>
      </c>
      <c r="G910" s="210" t="s">
        <v>6</v>
      </c>
      <c r="H910" s="3" t="s">
        <v>2867</v>
      </c>
      <c r="I910" s="210" t="s">
        <v>2483</v>
      </c>
      <c r="J910" s="110" t="s">
        <v>3284</v>
      </c>
      <c r="K910" s="130">
        <f>VLOOKUP(C910,'[1]Carrer Batches'!$B$2:$O$1343,11,FALSE)</f>
        <v>96893900840</v>
      </c>
      <c r="L910" s="130">
        <f>VLOOKUP(C910,'[1]Carrer Batches'!$B$2:$O$1343,12,FALSE)</f>
        <v>923332737137</v>
      </c>
      <c r="P910" s="128"/>
      <c r="Q910" s="130"/>
    </row>
    <row r="911" spans="1:17" x14ac:dyDescent="0.25">
      <c r="A911" s="136">
        <v>44578</v>
      </c>
      <c r="B911" s="210" t="s">
        <v>2981</v>
      </c>
      <c r="C911" s="211" t="s">
        <v>2361</v>
      </c>
      <c r="D911" s="211" t="s">
        <v>2362</v>
      </c>
      <c r="E911" s="210" t="s">
        <v>31</v>
      </c>
      <c r="F911" s="213" t="s">
        <v>2416</v>
      </c>
      <c r="G911" s="210" t="s">
        <v>6</v>
      </c>
      <c r="H911" s="3" t="s">
        <v>2867</v>
      </c>
      <c r="I911" s="210" t="s">
        <v>2483</v>
      </c>
      <c r="J911" s="110"/>
      <c r="K911" s="130">
        <f>VLOOKUP(C911,'[1]Carrer Batches'!$B$2:$O$1343,11,FALSE)</f>
        <v>923033643608</v>
      </c>
      <c r="L911" s="130" t="str">
        <f>VLOOKUP(C911,'[1]Carrer Batches'!$B$2:$O$1343,12,FALSE)</f>
        <v>-</v>
      </c>
      <c r="P911" s="128"/>
      <c r="Q911" s="130"/>
    </row>
    <row r="912" spans="1:17" x14ac:dyDescent="0.25">
      <c r="A912" s="136">
        <v>44578</v>
      </c>
      <c r="B912" s="210" t="s">
        <v>2981</v>
      </c>
      <c r="C912" s="211" t="s">
        <v>2367</v>
      </c>
      <c r="D912" s="211" t="s">
        <v>2368</v>
      </c>
      <c r="E912" s="210" t="s">
        <v>31</v>
      </c>
      <c r="F912" s="213" t="s">
        <v>2416</v>
      </c>
      <c r="G912" s="210" t="s">
        <v>6</v>
      </c>
      <c r="H912" s="3" t="s">
        <v>2867</v>
      </c>
      <c r="I912" s="210" t="s">
        <v>2483</v>
      </c>
      <c r="J912" s="110"/>
      <c r="K912" s="130">
        <f>VLOOKUP(C912,'[1]Carrer Batches'!$B$2:$O$1343,11,FALSE)</f>
        <v>923172013718</v>
      </c>
      <c r="L912" s="130" t="str">
        <f>VLOOKUP(C912,'[1]Carrer Batches'!$B$2:$O$1343,12,FALSE)</f>
        <v>-</v>
      </c>
      <c r="P912" s="128"/>
      <c r="Q912" s="130"/>
    </row>
    <row r="913" spans="1:17" x14ac:dyDescent="0.25">
      <c r="A913" s="136">
        <v>44578</v>
      </c>
      <c r="B913" s="210" t="s">
        <v>2981</v>
      </c>
      <c r="C913" s="211" t="s">
        <v>2282</v>
      </c>
      <c r="D913" s="211" t="s">
        <v>2283</v>
      </c>
      <c r="E913" s="210" t="s">
        <v>31</v>
      </c>
      <c r="F913" s="211" t="s">
        <v>2414</v>
      </c>
      <c r="G913" s="210" t="s">
        <v>6</v>
      </c>
      <c r="H913" s="3" t="s">
        <v>2867</v>
      </c>
      <c r="I913" s="210" t="s">
        <v>2481</v>
      </c>
      <c r="J913" s="110" t="s">
        <v>3270</v>
      </c>
      <c r="K913" s="130">
        <f>VLOOKUP(C913,'[1]Carrer Batches'!$B$2:$O$1343,11,FALSE)</f>
        <v>923472336068</v>
      </c>
      <c r="L913" s="130" t="str">
        <f>VLOOKUP(C913,'[1]Carrer Batches'!$B$2:$O$1343,12,FALSE)</f>
        <v>-</v>
      </c>
      <c r="P913" s="128"/>
      <c r="Q913" s="130"/>
    </row>
    <row r="914" spans="1:17" x14ac:dyDescent="0.25">
      <c r="A914" s="136">
        <v>44578</v>
      </c>
      <c r="B914" s="193" t="s">
        <v>2981</v>
      </c>
      <c r="C914" s="120" t="s">
        <v>2180</v>
      </c>
      <c r="D914" s="120" t="s">
        <v>2181</v>
      </c>
      <c r="E914" s="193" t="s">
        <v>30</v>
      </c>
      <c r="F914" s="120" t="s">
        <v>2409</v>
      </c>
      <c r="G914" s="193" t="s">
        <v>6</v>
      </c>
      <c r="H914" s="3" t="s">
        <v>2867</v>
      </c>
      <c r="I914" s="193" t="s">
        <v>2497</v>
      </c>
      <c r="J914" s="110" t="s">
        <v>2937</v>
      </c>
      <c r="K914" s="130">
        <f>VLOOKUP(C914,'[1]Carrer Batches'!$B$2:$O$1343,11,FALSE)</f>
        <v>923022063505</v>
      </c>
      <c r="L914" s="130">
        <f>VLOOKUP(C914,'[1]Carrer Batches'!$B$2:$O$1343,12,FALSE)</f>
        <v>0</v>
      </c>
      <c r="P914" s="128"/>
      <c r="Q914" s="130"/>
    </row>
    <row r="915" spans="1:17" x14ac:dyDescent="0.25">
      <c r="A915" s="136">
        <v>44578</v>
      </c>
      <c r="B915" s="193" t="s">
        <v>2981</v>
      </c>
      <c r="C915" s="120" t="s">
        <v>2182</v>
      </c>
      <c r="D915" s="120" t="s">
        <v>2183</v>
      </c>
      <c r="E915" s="193" t="s">
        <v>30</v>
      </c>
      <c r="F915" s="120" t="s">
        <v>2409</v>
      </c>
      <c r="G915" s="193" t="s">
        <v>6</v>
      </c>
      <c r="H915" s="3" t="s">
        <v>2867</v>
      </c>
      <c r="I915" s="193" t="s">
        <v>2497</v>
      </c>
      <c r="J915" s="110" t="s">
        <v>3271</v>
      </c>
      <c r="K915" s="130">
        <f>VLOOKUP(C915,'[1]Carrer Batches'!$B$2:$O$1343,11,FALSE)</f>
        <v>923082086903</v>
      </c>
      <c r="L915" s="130">
        <f>VLOOKUP(C915,'[1]Carrer Batches'!$B$2:$O$1343,12,FALSE)</f>
        <v>923072081943</v>
      </c>
      <c r="P915" s="128"/>
      <c r="Q915" s="130"/>
    </row>
    <row r="916" spans="1:17" x14ac:dyDescent="0.25">
      <c r="A916" s="136">
        <v>44578</v>
      </c>
      <c r="B916" s="193" t="s">
        <v>2981</v>
      </c>
      <c r="C916" s="120" t="s">
        <v>2141</v>
      </c>
      <c r="D916" s="120" t="s">
        <v>2142</v>
      </c>
      <c r="E916" s="193" t="s">
        <v>30</v>
      </c>
      <c r="F916" s="120" t="s">
        <v>2408</v>
      </c>
      <c r="G916" s="193" t="s">
        <v>6</v>
      </c>
      <c r="H916" s="3" t="s">
        <v>2867</v>
      </c>
      <c r="I916" s="193" t="s">
        <v>2480</v>
      </c>
      <c r="J916" s="110" t="s">
        <v>3363</v>
      </c>
      <c r="K916" s="130">
        <f>VLOOKUP(C916,'[1]Carrer Batches'!$B$2:$O$1343,11,FALSE)</f>
        <v>923110281416</v>
      </c>
      <c r="L916" s="130">
        <f>VLOOKUP(C916,'[1]Carrer Batches'!$B$2:$O$1343,12,FALSE)</f>
        <v>923047167604</v>
      </c>
      <c r="P916" s="128"/>
      <c r="Q916" s="130"/>
    </row>
    <row r="917" spans="1:17" x14ac:dyDescent="0.25">
      <c r="A917" s="136">
        <v>44578</v>
      </c>
      <c r="B917" s="193" t="s">
        <v>2981</v>
      </c>
      <c r="C917" s="120" t="s">
        <v>1992</v>
      </c>
      <c r="D917" s="120" t="s">
        <v>1993</v>
      </c>
      <c r="E917" s="222" t="s">
        <v>30</v>
      </c>
      <c r="F917" s="120" t="s">
        <v>2404</v>
      </c>
      <c r="G917" s="193" t="s">
        <v>6</v>
      </c>
      <c r="H917" s="3" t="s">
        <v>2867</v>
      </c>
      <c r="I917" s="193" t="s">
        <v>112</v>
      </c>
      <c r="J917" s="110" t="s">
        <v>3257</v>
      </c>
      <c r="K917" s="130">
        <f>VLOOKUP(C917,'[1]Carrer Batches'!$B$2:$O$1343,11,FALSE)</f>
        <v>923130207564</v>
      </c>
      <c r="L917" s="130">
        <f>VLOOKUP(C917,'[1]Carrer Batches'!$B$2:$O$1343,12,FALSE)</f>
        <v>0</v>
      </c>
      <c r="P917" s="128"/>
      <c r="Q917" s="130"/>
    </row>
    <row r="918" spans="1:17" x14ac:dyDescent="0.25">
      <c r="A918" s="136">
        <v>44578</v>
      </c>
      <c r="B918" s="193" t="s">
        <v>2981</v>
      </c>
      <c r="C918" s="120" t="s">
        <v>1996</v>
      </c>
      <c r="D918" s="120" t="s">
        <v>1177</v>
      </c>
      <c r="E918" s="222" t="s">
        <v>30</v>
      </c>
      <c r="F918" s="120" t="s">
        <v>2404</v>
      </c>
      <c r="G918" s="193" t="s">
        <v>6</v>
      </c>
      <c r="H918" s="3" t="s">
        <v>2867</v>
      </c>
      <c r="I918" s="193" t="s">
        <v>112</v>
      </c>
      <c r="J918" s="110" t="s">
        <v>3260</v>
      </c>
      <c r="K918" s="130">
        <f>VLOOKUP(C918,'[1]Carrer Batches'!$B$2:$O$1343,11,FALSE)</f>
        <v>923337868798</v>
      </c>
      <c r="L918" s="130">
        <f>VLOOKUP(C918,'[1]Carrer Batches'!$B$2:$O$1343,12,FALSE)</f>
        <v>0</v>
      </c>
      <c r="P918" s="128"/>
      <c r="Q918" s="130"/>
    </row>
    <row r="919" spans="1:17" x14ac:dyDescent="0.25">
      <c r="A919" s="136">
        <v>44578</v>
      </c>
      <c r="B919" s="193" t="s">
        <v>2981</v>
      </c>
      <c r="C919" s="120" t="s">
        <v>2001</v>
      </c>
      <c r="D919" s="120" t="s">
        <v>2002</v>
      </c>
      <c r="E919" s="222" t="s">
        <v>30</v>
      </c>
      <c r="F919" s="120" t="s">
        <v>2404</v>
      </c>
      <c r="G919" s="193" t="s">
        <v>6</v>
      </c>
      <c r="H919" s="3" t="s">
        <v>2867</v>
      </c>
      <c r="I919" s="193" t="s">
        <v>112</v>
      </c>
      <c r="J919" s="110" t="s">
        <v>3261</v>
      </c>
      <c r="K919" s="130">
        <f>VLOOKUP(C919,'[1]Carrer Batches'!$B$2:$O$1343,11,FALSE)</f>
        <v>923351287612</v>
      </c>
      <c r="L919" s="130">
        <f>VLOOKUP(C919,'[1]Carrer Batches'!$B$2:$O$1343,12,FALSE)</f>
        <v>0</v>
      </c>
      <c r="P919" s="128"/>
      <c r="Q919" s="130"/>
    </row>
    <row r="920" spans="1:17" x14ac:dyDescent="0.25">
      <c r="A920" s="136">
        <v>44578</v>
      </c>
      <c r="B920" s="193" t="s">
        <v>2981</v>
      </c>
      <c r="C920" s="120" t="s">
        <v>2005</v>
      </c>
      <c r="D920" s="120" t="s">
        <v>2006</v>
      </c>
      <c r="E920" s="222" t="s">
        <v>30</v>
      </c>
      <c r="F920" s="120" t="s">
        <v>2404</v>
      </c>
      <c r="G920" s="193" t="s">
        <v>6</v>
      </c>
      <c r="H920" s="3" t="s">
        <v>2867</v>
      </c>
      <c r="I920" s="193" t="s">
        <v>112</v>
      </c>
      <c r="J920" s="110" t="s">
        <v>3291</v>
      </c>
      <c r="K920" s="130">
        <f>VLOOKUP(C920,'[1]Carrer Batches'!$B$2:$O$1343,11,FALSE)</f>
        <v>923052277277</v>
      </c>
      <c r="L920" s="130">
        <f>VLOOKUP(C920,'[1]Carrer Batches'!$B$2:$O$1343,12,FALSE)</f>
        <v>923052277277</v>
      </c>
      <c r="P920" s="128"/>
      <c r="Q920" s="130"/>
    </row>
    <row r="921" spans="1:17" x14ac:dyDescent="0.25">
      <c r="A921" s="136">
        <v>44578</v>
      </c>
      <c r="B921" s="193" t="s">
        <v>2981</v>
      </c>
      <c r="C921" s="120" t="s">
        <v>2025</v>
      </c>
      <c r="D921" s="120" t="s">
        <v>2026</v>
      </c>
      <c r="E921" s="222" t="s">
        <v>30</v>
      </c>
      <c r="F921" s="120" t="s">
        <v>2404</v>
      </c>
      <c r="G921" s="193" t="s">
        <v>6</v>
      </c>
      <c r="H921" s="3" t="s">
        <v>2867</v>
      </c>
      <c r="I921" s="193" t="s">
        <v>112</v>
      </c>
      <c r="J921" s="110" t="s">
        <v>3366</v>
      </c>
      <c r="K921" s="130" t="str">
        <f>VLOOKUP(C921,'[1]Carrer Batches'!$B$2:$O$1343,11,FALSE)</f>
        <v>923442192307/923248223484</v>
      </c>
      <c r="L921" s="130">
        <f>VLOOKUP(C921,'[1]Carrer Batches'!$B$2:$O$1343,12,FALSE)</f>
        <v>923212528717</v>
      </c>
      <c r="P921" s="128"/>
      <c r="Q921" s="130"/>
    </row>
    <row r="922" spans="1:17" x14ac:dyDescent="0.25">
      <c r="A922" s="136">
        <v>44578</v>
      </c>
      <c r="B922" s="193" t="s">
        <v>2981</v>
      </c>
      <c r="C922" s="120" t="s">
        <v>2031</v>
      </c>
      <c r="D922" s="120" t="s">
        <v>2032</v>
      </c>
      <c r="E922" s="222" t="s">
        <v>30</v>
      </c>
      <c r="F922" s="120" t="s">
        <v>2404</v>
      </c>
      <c r="G922" s="193" t="s">
        <v>6</v>
      </c>
      <c r="H922" s="3" t="s">
        <v>2867</v>
      </c>
      <c r="I922" s="193" t="s">
        <v>112</v>
      </c>
      <c r="J922" s="110" t="s">
        <v>3262</v>
      </c>
      <c r="K922" s="130">
        <f>VLOOKUP(C922,'[1]Carrer Batches'!$B$2:$O$1343,11,FALSE)</f>
        <v>923000020027</v>
      </c>
      <c r="L922" s="130">
        <f>VLOOKUP(C922,'[1]Carrer Batches'!$B$2:$O$1343,12,FALSE)</f>
        <v>0</v>
      </c>
      <c r="P922" s="128"/>
      <c r="Q922" s="130"/>
    </row>
    <row r="923" spans="1:17" x14ac:dyDescent="0.25">
      <c r="A923" s="136">
        <v>44578</v>
      </c>
      <c r="B923" s="193" t="s">
        <v>2981</v>
      </c>
      <c r="C923" s="120" t="s">
        <v>1928</v>
      </c>
      <c r="D923" s="120" t="s">
        <v>1929</v>
      </c>
      <c r="E923" s="193" t="s">
        <v>32</v>
      </c>
      <c r="F923" s="120" t="s">
        <v>2401</v>
      </c>
      <c r="G923" s="193" t="s">
        <v>6</v>
      </c>
      <c r="H923" s="3" t="s">
        <v>2867</v>
      </c>
      <c r="I923" s="193" t="s">
        <v>119</v>
      </c>
      <c r="J923" s="110" t="s">
        <v>3102</v>
      </c>
      <c r="K923" s="130">
        <f>VLOOKUP(C923,'[1]Carrer Batches'!$B$2:$O$1343,11,FALSE)</f>
        <v>923151268620</v>
      </c>
      <c r="L923" s="130">
        <f>VLOOKUP(C923,'[1]Carrer Batches'!$B$2:$O$1343,12,FALSE)</f>
        <v>923162150731</v>
      </c>
      <c r="P923" s="128"/>
      <c r="Q923" s="130"/>
    </row>
    <row r="924" spans="1:17" x14ac:dyDescent="0.25">
      <c r="A924" s="136">
        <v>44578</v>
      </c>
      <c r="B924" s="193" t="s">
        <v>2981</v>
      </c>
      <c r="C924" s="120" t="s">
        <v>1812</v>
      </c>
      <c r="D924" s="120" t="s">
        <v>1813</v>
      </c>
      <c r="E924" s="193" t="s">
        <v>34</v>
      </c>
      <c r="F924" s="120" t="s">
        <v>2397</v>
      </c>
      <c r="G924" s="193" t="s">
        <v>6</v>
      </c>
      <c r="H924" s="3" t="s">
        <v>2867</v>
      </c>
      <c r="I924" s="193" t="s">
        <v>2478</v>
      </c>
      <c r="J924" s="110" t="s">
        <v>3195</v>
      </c>
      <c r="K924" s="130">
        <f>VLOOKUP(C924,'[1]Carrer Batches'!$B$2:$O$1343,11,FALSE)</f>
        <v>923343517836</v>
      </c>
      <c r="L924" s="130">
        <f>VLOOKUP(C924,'[1]Carrer Batches'!$B$2:$O$1343,12,FALSE)</f>
        <v>923332163604</v>
      </c>
      <c r="P924" s="128"/>
      <c r="Q924" s="130"/>
    </row>
    <row r="925" spans="1:17" x14ac:dyDescent="0.25">
      <c r="A925" s="136">
        <v>44578</v>
      </c>
      <c r="B925" s="193" t="s">
        <v>2981</v>
      </c>
      <c r="C925" s="120" t="s">
        <v>2813</v>
      </c>
      <c r="D925" s="120" t="s">
        <v>2257</v>
      </c>
      <c r="E925" s="193" t="s">
        <v>31</v>
      </c>
      <c r="F925" s="120" t="s">
        <v>2997</v>
      </c>
      <c r="G925" s="193" t="s">
        <v>6</v>
      </c>
      <c r="H925" s="3" t="s">
        <v>2867</v>
      </c>
      <c r="I925" s="193" t="s">
        <v>2866</v>
      </c>
      <c r="J925" s="110"/>
      <c r="K925" s="130" t="e">
        <f>VLOOKUP(C925,'[1]Carrer Batches'!$B$2:$O$1343,11,FALSE)</f>
        <v>#N/A</v>
      </c>
      <c r="L925" s="130" t="e">
        <f>VLOOKUP(C925,'[1]Carrer Batches'!$B$2:$O$1343,12,FALSE)</f>
        <v>#N/A</v>
      </c>
      <c r="P925" s="128"/>
      <c r="Q925" s="130"/>
    </row>
    <row r="926" spans="1:17" x14ac:dyDescent="0.25">
      <c r="A926" s="136">
        <v>44578</v>
      </c>
      <c r="B926" s="193" t="s">
        <v>2981</v>
      </c>
      <c r="C926" s="120" t="s">
        <v>2817</v>
      </c>
      <c r="D926" s="120" t="s">
        <v>1889</v>
      </c>
      <c r="E926" s="193" t="s">
        <v>31</v>
      </c>
      <c r="F926" s="120" t="s">
        <v>2997</v>
      </c>
      <c r="G926" s="193" t="s">
        <v>6</v>
      </c>
      <c r="H926" s="3" t="s">
        <v>2867</v>
      </c>
      <c r="I926" s="193" t="s">
        <v>2866</v>
      </c>
      <c r="J926" s="110" t="s">
        <v>3333</v>
      </c>
      <c r="K926" s="130" t="e">
        <f>VLOOKUP(C926,'[1]Carrer Batches'!$B$2:$O$1343,11,FALSE)</f>
        <v>#N/A</v>
      </c>
      <c r="L926" s="130" t="e">
        <f>VLOOKUP(C926,'[1]Carrer Batches'!$B$2:$O$1343,12,FALSE)</f>
        <v>#N/A</v>
      </c>
      <c r="P926" s="128"/>
      <c r="Q926" s="130"/>
    </row>
    <row r="927" spans="1:17" x14ac:dyDescent="0.25">
      <c r="A927" s="136">
        <v>44580</v>
      </c>
      <c r="B927" s="210" t="s">
        <v>2981</v>
      </c>
      <c r="C927" s="211" t="s">
        <v>905</v>
      </c>
      <c r="D927" s="211" t="s">
        <v>1012</v>
      </c>
      <c r="E927" s="210" t="s">
        <v>31</v>
      </c>
      <c r="F927" s="211" t="s">
        <v>2542</v>
      </c>
      <c r="G927" s="210" t="s">
        <v>6</v>
      </c>
      <c r="H927" s="3" t="s">
        <v>2867</v>
      </c>
      <c r="I927" s="210" t="s">
        <v>2482</v>
      </c>
      <c r="J927" s="110" t="s">
        <v>3335</v>
      </c>
      <c r="K927" s="130" t="e">
        <f>VLOOKUP(C927,'[1]Carrer Batches'!$B$2:$O$1343,11,FALSE)</f>
        <v>#N/A</v>
      </c>
      <c r="L927" s="130" t="e">
        <f>VLOOKUP(C927,'[1]Carrer Batches'!$B$2:$O$1343,12,FALSE)</f>
        <v>#N/A</v>
      </c>
      <c r="P927" s="128"/>
      <c r="Q927" s="130"/>
    </row>
    <row r="928" spans="1:17" x14ac:dyDescent="0.25">
      <c r="A928" s="136">
        <v>44580</v>
      </c>
      <c r="B928" s="210" t="s">
        <v>2981</v>
      </c>
      <c r="C928" s="211" t="s">
        <v>906</v>
      </c>
      <c r="D928" s="211" t="s">
        <v>1708</v>
      </c>
      <c r="E928" s="210" t="s">
        <v>31</v>
      </c>
      <c r="F928" s="211" t="s">
        <v>2542</v>
      </c>
      <c r="G928" s="210" t="s">
        <v>6</v>
      </c>
      <c r="H928" s="3" t="s">
        <v>2867</v>
      </c>
      <c r="I928" s="210" t="s">
        <v>2482</v>
      </c>
      <c r="J928" s="110" t="s">
        <v>3274</v>
      </c>
      <c r="K928" s="130" t="e">
        <f>VLOOKUP(C928,'[1]Carrer Batches'!$B$2:$O$1343,11,FALSE)</f>
        <v>#N/A</v>
      </c>
      <c r="L928" s="130" t="e">
        <f>VLOOKUP(C928,'[1]Carrer Batches'!$B$2:$O$1343,12,FALSE)</f>
        <v>#N/A</v>
      </c>
      <c r="P928" s="128"/>
      <c r="Q928" s="130"/>
    </row>
    <row r="929" spans="1:17" x14ac:dyDescent="0.25">
      <c r="A929" s="136">
        <v>44580</v>
      </c>
      <c r="B929" s="210" t="s">
        <v>2981</v>
      </c>
      <c r="C929" s="211" t="s">
        <v>2371</v>
      </c>
      <c r="D929" s="211" t="s">
        <v>2372</v>
      </c>
      <c r="E929" s="210" t="s">
        <v>31</v>
      </c>
      <c r="F929" s="211" t="s">
        <v>2417</v>
      </c>
      <c r="G929" s="210" t="s">
        <v>6</v>
      </c>
      <c r="H929" s="3" t="s">
        <v>2867</v>
      </c>
      <c r="I929" s="210" t="s">
        <v>2484</v>
      </c>
      <c r="J929" s="110" t="s">
        <v>3212</v>
      </c>
      <c r="K929" s="130" t="e">
        <f>VLOOKUP(C929,'[1]Carrer Batches'!$B$2:$O$1343,11,FALSE)</f>
        <v>#N/A</v>
      </c>
      <c r="L929" s="130" t="e">
        <f>VLOOKUP(C929,'[1]Carrer Batches'!$B$2:$O$1343,12,FALSE)</f>
        <v>#N/A</v>
      </c>
      <c r="P929" s="128"/>
      <c r="Q929" s="130"/>
    </row>
    <row r="930" spans="1:17" x14ac:dyDescent="0.25">
      <c r="A930" s="136">
        <v>44580</v>
      </c>
      <c r="B930" s="210" t="s">
        <v>2981</v>
      </c>
      <c r="C930" s="211" t="s">
        <v>2375</v>
      </c>
      <c r="D930" s="211" t="s">
        <v>2376</v>
      </c>
      <c r="E930" s="210" t="s">
        <v>31</v>
      </c>
      <c r="F930" s="211" t="s">
        <v>2417</v>
      </c>
      <c r="G930" s="210" t="s">
        <v>6</v>
      </c>
      <c r="H930" s="3" t="s">
        <v>2867</v>
      </c>
      <c r="I930" s="210" t="s">
        <v>2484</v>
      </c>
      <c r="J930" s="110" t="s">
        <v>3255</v>
      </c>
      <c r="K930" s="130">
        <f>VLOOKUP(C930,'[1]Carrer Batches'!$B$2:$O$1343,11,FALSE)</f>
        <v>923147313675</v>
      </c>
      <c r="L930" s="130">
        <f>VLOOKUP(C930,'[1]Carrer Batches'!$B$2:$O$1343,12,FALSE)</f>
        <v>923337366347</v>
      </c>
      <c r="P930" s="128"/>
      <c r="Q930" s="130"/>
    </row>
    <row r="931" spans="1:17" x14ac:dyDescent="0.25">
      <c r="A931" s="136">
        <v>44580</v>
      </c>
      <c r="B931" s="210" t="s">
        <v>2981</v>
      </c>
      <c r="C931" s="211" t="s">
        <v>2389</v>
      </c>
      <c r="D931" s="211" t="s">
        <v>1177</v>
      </c>
      <c r="E931" s="210" t="s">
        <v>31</v>
      </c>
      <c r="F931" s="211" t="s">
        <v>2417</v>
      </c>
      <c r="G931" s="210" t="s">
        <v>6</v>
      </c>
      <c r="H931" s="3" t="s">
        <v>2867</v>
      </c>
      <c r="I931" s="210" t="s">
        <v>2484</v>
      </c>
      <c r="J931" s="110" t="s">
        <v>3279</v>
      </c>
      <c r="K931" s="130">
        <f>VLOOKUP(C931,'[1]Carrer Batches'!$B$2:$O$1343,11,FALSE)</f>
        <v>923212703322</v>
      </c>
      <c r="L931" s="130">
        <f>VLOOKUP(C931,'[1]Carrer Batches'!$B$2:$O$1343,12,FALSE)</f>
        <v>923083820682</v>
      </c>
      <c r="P931" s="128"/>
      <c r="Q931" s="130"/>
    </row>
    <row r="932" spans="1:17" x14ac:dyDescent="0.25">
      <c r="A932" s="136">
        <v>44580</v>
      </c>
      <c r="B932" s="210" t="s">
        <v>2981</v>
      </c>
      <c r="C932" s="211" t="s">
        <v>2390</v>
      </c>
      <c r="D932" s="211" t="s">
        <v>2391</v>
      </c>
      <c r="E932" s="210" t="s">
        <v>31</v>
      </c>
      <c r="F932" s="211" t="s">
        <v>2417</v>
      </c>
      <c r="G932" s="210" t="s">
        <v>6</v>
      </c>
      <c r="H932" s="3" t="s">
        <v>2867</v>
      </c>
      <c r="I932" s="210" t="s">
        <v>2484</v>
      </c>
      <c r="J932" s="110" t="s">
        <v>3195</v>
      </c>
      <c r="K932" s="130">
        <f>VLOOKUP(C932,'[1]Carrer Batches'!$B$2:$O$1343,11,FALSE)</f>
        <v>923122810540</v>
      </c>
      <c r="L932" s="130" t="str">
        <f>VLOOKUP(C932,'[1]Carrer Batches'!$B$2:$O$1343,12,FALSE)</f>
        <v>-</v>
      </c>
      <c r="P932" s="128"/>
      <c r="Q932" s="130"/>
    </row>
    <row r="933" spans="1:17" x14ac:dyDescent="0.25">
      <c r="A933" s="136">
        <v>44580</v>
      </c>
      <c r="B933" s="210" t="s">
        <v>2981</v>
      </c>
      <c r="C933" s="211" t="s">
        <v>2392</v>
      </c>
      <c r="D933" s="211" t="s">
        <v>2393</v>
      </c>
      <c r="E933" s="210" t="s">
        <v>31</v>
      </c>
      <c r="F933" s="211" t="s">
        <v>2417</v>
      </c>
      <c r="G933" s="210" t="s">
        <v>6</v>
      </c>
      <c r="H933" s="3" t="s">
        <v>2867</v>
      </c>
      <c r="I933" s="210" t="s">
        <v>2484</v>
      </c>
      <c r="J933" s="110" t="s">
        <v>3281</v>
      </c>
      <c r="K933" s="130">
        <f>VLOOKUP(C933,'[1]Carrer Batches'!$B$2:$O$1343,11,FALSE)</f>
        <v>923158767154</v>
      </c>
      <c r="L933" s="130">
        <f>VLOOKUP(C933,'[1]Carrer Batches'!$B$2:$O$1343,12,FALSE)</f>
        <v>92321270322</v>
      </c>
      <c r="P933" s="128"/>
      <c r="Q933" s="130"/>
    </row>
    <row r="934" spans="1:17" x14ac:dyDescent="0.25">
      <c r="A934" s="136">
        <v>44580</v>
      </c>
      <c r="B934" s="210" t="s">
        <v>2981</v>
      </c>
      <c r="C934" s="211" t="s">
        <v>2740</v>
      </c>
      <c r="D934" s="211" t="s">
        <v>2741</v>
      </c>
      <c r="E934" s="210" t="s">
        <v>31</v>
      </c>
      <c r="F934" s="213" t="s">
        <v>2416</v>
      </c>
      <c r="G934" s="210" t="s">
        <v>6</v>
      </c>
      <c r="H934" s="3" t="s">
        <v>2867</v>
      </c>
      <c r="I934" s="210" t="s">
        <v>2483</v>
      </c>
      <c r="J934" s="110"/>
      <c r="K934" s="130" t="e">
        <f>VLOOKUP(C934,'[1]Carrer Batches'!$B$2:$O$1343,11,FALSE)</f>
        <v>#N/A</v>
      </c>
      <c r="L934" s="130" t="e">
        <f>VLOOKUP(C934,'[1]Carrer Batches'!$B$2:$O$1343,12,FALSE)</f>
        <v>#N/A</v>
      </c>
      <c r="P934" s="128"/>
      <c r="Q934" s="130"/>
    </row>
    <row r="935" spans="1:17" x14ac:dyDescent="0.25">
      <c r="A935" s="136">
        <v>44580</v>
      </c>
      <c r="B935" s="210" t="s">
        <v>2981</v>
      </c>
      <c r="C935" s="211" t="s">
        <v>2353</v>
      </c>
      <c r="D935" s="211" t="s">
        <v>2354</v>
      </c>
      <c r="E935" s="210" t="s">
        <v>31</v>
      </c>
      <c r="F935" s="213" t="s">
        <v>2416</v>
      </c>
      <c r="G935" s="210" t="s">
        <v>6</v>
      </c>
      <c r="H935" s="3" t="s">
        <v>2867</v>
      </c>
      <c r="I935" s="210" t="s">
        <v>2483</v>
      </c>
      <c r="J935" s="110" t="s">
        <v>3195</v>
      </c>
      <c r="K935" s="130">
        <f>VLOOKUP(C935,'[1]Carrer Batches'!$B$2:$O$1343,11,FALSE)</f>
        <v>923219210428</v>
      </c>
      <c r="L935" s="130" t="str">
        <f>VLOOKUP(C935,'[1]Carrer Batches'!$B$2:$O$1343,12,FALSE)</f>
        <v>-</v>
      </c>
      <c r="P935" s="128"/>
      <c r="Q935" s="130"/>
    </row>
    <row r="936" spans="1:17" x14ac:dyDescent="0.25">
      <c r="A936" s="136">
        <v>44580</v>
      </c>
      <c r="B936" s="210" t="s">
        <v>2981</v>
      </c>
      <c r="C936" s="211" t="s">
        <v>2357</v>
      </c>
      <c r="D936" s="211" t="s">
        <v>2358</v>
      </c>
      <c r="E936" s="210" t="s">
        <v>31</v>
      </c>
      <c r="F936" s="213" t="s">
        <v>2416</v>
      </c>
      <c r="G936" s="210" t="s">
        <v>6</v>
      </c>
      <c r="H936" s="3" t="s">
        <v>2867</v>
      </c>
      <c r="I936" s="210" t="s">
        <v>2483</v>
      </c>
      <c r="J936" s="110"/>
      <c r="K936" s="130">
        <f>VLOOKUP(C936,'[1]Carrer Batches'!$B$2:$O$1343,11,FALSE)</f>
        <v>923322958243</v>
      </c>
      <c r="L936" s="130">
        <f>VLOOKUP(C936,'[1]Carrer Batches'!$B$2:$O$1343,12,FALSE)</f>
        <v>923318368678</v>
      </c>
      <c r="P936" s="128"/>
      <c r="Q936" s="130"/>
    </row>
    <row r="937" spans="1:17" x14ac:dyDescent="0.25">
      <c r="A937" s="136">
        <v>44580</v>
      </c>
      <c r="B937" s="210" t="s">
        <v>2981</v>
      </c>
      <c r="C937" s="211" t="s">
        <v>2365</v>
      </c>
      <c r="D937" s="211" t="s">
        <v>2366</v>
      </c>
      <c r="E937" s="210" t="s">
        <v>31</v>
      </c>
      <c r="F937" s="213" t="s">
        <v>2416</v>
      </c>
      <c r="G937" s="210" t="s">
        <v>6</v>
      </c>
      <c r="H937" s="3" t="s">
        <v>2867</v>
      </c>
      <c r="I937" s="210" t="s">
        <v>2483</v>
      </c>
      <c r="J937" s="110"/>
      <c r="K937" s="130">
        <f>VLOOKUP(C937,'[1]Carrer Batches'!$B$2:$O$1343,11,FALSE)</f>
        <v>923350320538</v>
      </c>
      <c r="L937" s="130">
        <f>VLOOKUP(C937,'[1]Carrer Batches'!$B$2:$O$1343,12,FALSE)</f>
        <v>923082203671</v>
      </c>
      <c r="P937" s="128"/>
      <c r="Q937" s="130"/>
    </row>
    <row r="938" spans="1:17" x14ac:dyDescent="0.25">
      <c r="A938" s="136">
        <v>44580</v>
      </c>
      <c r="B938" s="210" t="s">
        <v>2981</v>
      </c>
      <c r="C938" s="211" t="s">
        <v>2282</v>
      </c>
      <c r="D938" s="211" t="s">
        <v>2283</v>
      </c>
      <c r="E938" s="210" t="s">
        <v>31</v>
      </c>
      <c r="F938" s="211" t="s">
        <v>2414</v>
      </c>
      <c r="G938" s="210" t="s">
        <v>6</v>
      </c>
      <c r="H938" s="3" t="s">
        <v>2867</v>
      </c>
      <c r="I938" s="210" t="s">
        <v>2481</v>
      </c>
      <c r="J938" s="110" t="s">
        <v>3270</v>
      </c>
      <c r="K938" s="130">
        <f>VLOOKUP(C938,'[1]Carrer Batches'!$B$2:$O$1343,11,FALSE)</f>
        <v>923472336068</v>
      </c>
      <c r="L938" s="130" t="str">
        <f>VLOOKUP(C938,'[1]Carrer Batches'!$B$2:$O$1343,12,FALSE)</f>
        <v>-</v>
      </c>
      <c r="P938" s="128"/>
      <c r="Q938" s="130"/>
    </row>
    <row r="939" spans="1:17" x14ac:dyDescent="0.25">
      <c r="A939" s="136">
        <v>44580</v>
      </c>
      <c r="B939" s="193" t="s">
        <v>2981</v>
      </c>
      <c r="C939" s="120" t="s">
        <v>2180</v>
      </c>
      <c r="D939" s="120" t="s">
        <v>2181</v>
      </c>
      <c r="E939" s="193" t="s">
        <v>30</v>
      </c>
      <c r="F939" s="120" t="s">
        <v>2409</v>
      </c>
      <c r="G939" s="193" t="s">
        <v>6</v>
      </c>
      <c r="H939" s="3" t="s">
        <v>2867</v>
      </c>
      <c r="I939" s="193" t="s">
        <v>2497</v>
      </c>
      <c r="J939" s="110" t="s">
        <v>3212</v>
      </c>
      <c r="K939" s="130">
        <f>VLOOKUP(C939,'[1]Carrer Batches'!$B$2:$O$1343,11,FALSE)</f>
        <v>923022063505</v>
      </c>
      <c r="L939" s="130">
        <f>VLOOKUP(C939,'[1]Carrer Batches'!$B$2:$O$1343,12,FALSE)</f>
        <v>0</v>
      </c>
      <c r="P939" s="128"/>
      <c r="Q939" s="130"/>
    </row>
    <row r="940" spans="1:17" x14ac:dyDescent="0.25">
      <c r="A940" s="136">
        <v>44580</v>
      </c>
      <c r="B940" s="193" t="s">
        <v>2981</v>
      </c>
      <c r="C940" s="120" t="s">
        <v>2182</v>
      </c>
      <c r="D940" s="120" t="s">
        <v>2183</v>
      </c>
      <c r="E940" s="193" t="s">
        <v>30</v>
      </c>
      <c r="F940" s="120" t="s">
        <v>2409</v>
      </c>
      <c r="G940" s="193" t="s">
        <v>6</v>
      </c>
      <c r="H940" s="3" t="s">
        <v>2867</v>
      </c>
      <c r="I940" s="193" t="s">
        <v>2497</v>
      </c>
      <c r="J940" s="110" t="s">
        <v>3272</v>
      </c>
      <c r="K940" s="130">
        <f>VLOOKUP(C940,'[1]Carrer Batches'!$B$2:$O$1343,11,FALSE)</f>
        <v>923082086903</v>
      </c>
      <c r="L940" s="130">
        <f>VLOOKUP(C940,'[1]Carrer Batches'!$B$2:$O$1343,12,FALSE)</f>
        <v>923072081943</v>
      </c>
      <c r="P940" s="128"/>
      <c r="Q940" s="130"/>
    </row>
    <row r="941" spans="1:17" x14ac:dyDescent="0.25">
      <c r="A941" s="136">
        <v>44580</v>
      </c>
      <c r="B941" s="193" t="s">
        <v>2981</v>
      </c>
      <c r="C941" s="120" t="s">
        <v>2061</v>
      </c>
      <c r="D941" s="120" t="s">
        <v>2062</v>
      </c>
      <c r="E941" s="193" t="s">
        <v>30</v>
      </c>
      <c r="F941" s="120" t="s">
        <v>2406</v>
      </c>
      <c r="G941" s="193" t="s">
        <v>6</v>
      </c>
      <c r="H941" s="3" t="s">
        <v>2867</v>
      </c>
      <c r="I941" s="193" t="s">
        <v>2486</v>
      </c>
      <c r="J941" s="110" t="s">
        <v>3212</v>
      </c>
      <c r="K941" s="130">
        <f>VLOOKUP(C941,'[1]Carrer Batches'!$B$2:$O$1343,11,FALSE)</f>
        <v>923182033142</v>
      </c>
      <c r="L941" s="130">
        <f>VLOOKUP(C941,'[1]Carrer Batches'!$B$2:$O$1343,12,FALSE)</f>
        <v>0</v>
      </c>
      <c r="P941" s="128"/>
      <c r="Q941" s="130"/>
    </row>
    <row r="942" spans="1:17" x14ac:dyDescent="0.25">
      <c r="A942" s="136">
        <v>44580</v>
      </c>
      <c r="B942" s="193" t="s">
        <v>2981</v>
      </c>
      <c r="C942" s="120" t="s">
        <v>1992</v>
      </c>
      <c r="D942" s="120" t="s">
        <v>1993</v>
      </c>
      <c r="E942" s="222" t="s">
        <v>30</v>
      </c>
      <c r="F942" s="120" t="s">
        <v>2404</v>
      </c>
      <c r="G942" s="193" t="s">
        <v>6</v>
      </c>
      <c r="H942" s="3" t="s">
        <v>2867</v>
      </c>
      <c r="I942" s="193" t="s">
        <v>112</v>
      </c>
      <c r="J942" s="110" t="s">
        <v>3258</v>
      </c>
      <c r="K942" s="130">
        <f>VLOOKUP(C942,'[1]Carrer Batches'!$B$2:$O$1343,11,FALSE)</f>
        <v>923130207564</v>
      </c>
      <c r="L942" s="130">
        <f>VLOOKUP(C942,'[1]Carrer Batches'!$B$2:$O$1343,12,FALSE)</f>
        <v>0</v>
      </c>
      <c r="P942" s="128"/>
      <c r="Q942" s="130"/>
    </row>
    <row r="943" spans="1:17" x14ac:dyDescent="0.25">
      <c r="A943" s="136">
        <v>44580</v>
      </c>
      <c r="B943" s="193" t="s">
        <v>2981</v>
      </c>
      <c r="C943" s="120" t="s">
        <v>1996</v>
      </c>
      <c r="D943" s="120" t="s">
        <v>1177</v>
      </c>
      <c r="E943" s="222" t="s">
        <v>30</v>
      </c>
      <c r="F943" s="120" t="s">
        <v>2404</v>
      </c>
      <c r="G943" s="193" t="s">
        <v>6</v>
      </c>
      <c r="H943" s="3" t="s">
        <v>2867</v>
      </c>
      <c r="I943" s="193" t="s">
        <v>112</v>
      </c>
      <c r="J943" s="110" t="s">
        <v>3260</v>
      </c>
      <c r="K943" s="130">
        <f>VLOOKUP(C943,'[1]Carrer Batches'!$B$2:$O$1343,11,FALSE)</f>
        <v>923337868798</v>
      </c>
      <c r="L943" s="130">
        <f>VLOOKUP(C943,'[1]Carrer Batches'!$B$2:$O$1343,12,FALSE)</f>
        <v>0</v>
      </c>
      <c r="P943" s="128"/>
      <c r="Q943" s="130"/>
    </row>
    <row r="944" spans="1:17" x14ac:dyDescent="0.25">
      <c r="A944" s="136">
        <v>44580</v>
      </c>
      <c r="B944" s="193" t="s">
        <v>2981</v>
      </c>
      <c r="C944" s="120" t="s">
        <v>2001</v>
      </c>
      <c r="D944" s="120" t="s">
        <v>2002</v>
      </c>
      <c r="E944" s="222" t="s">
        <v>30</v>
      </c>
      <c r="F944" s="120" t="s">
        <v>2404</v>
      </c>
      <c r="G944" s="193" t="s">
        <v>6</v>
      </c>
      <c r="H944" s="3" t="s">
        <v>2867</v>
      </c>
      <c r="I944" s="193" t="s">
        <v>112</v>
      </c>
      <c r="J944" s="110" t="s">
        <v>3261</v>
      </c>
      <c r="K944" s="130">
        <f>VLOOKUP(C944,'[1]Carrer Batches'!$B$2:$O$1343,11,FALSE)</f>
        <v>923351287612</v>
      </c>
      <c r="L944" s="130">
        <f>VLOOKUP(C944,'[1]Carrer Batches'!$B$2:$O$1343,12,FALSE)</f>
        <v>0</v>
      </c>
      <c r="P944" s="128"/>
      <c r="Q944" s="130"/>
    </row>
    <row r="945" spans="1:17" x14ac:dyDescent="0.25">
      <c r="A945" s="136">
        <v>44580</v>
      </c>
      <c r="B945" s="193" t="s">
        <v>2981</v>
      </c>
      <c r="C945" s="120" t="s">
        <v>2005</v>
      </c>
      <c r="D945" s="120" t="s">
        <v>2006</v>
      </c>
      <c r="E945" s="222" t="s">
        <v>30</v>
      </c>
      <c r="F945" s="120" t="s">
        <v>2404</v>
      </c>
      <c r="G945" s="193" t="s">
        <v>6</v>
      </c>
      <c r="H945" s="3" t="s">
        <v>2867</v>
      </c>
      <c r="I945" s="193" t="s">
        <v>112</v>
      </c>
      <c r="J945" s="110" t="s">
        <v>3292</v>
      </c>
      <c r="K945" s="130">
        <f>VLOOKUP(C945,'[1]Carrer Batches'!$B$2:$O$1343,11,FALSE)</f>
        <v>923052277277</v>
      </c>
      <c r="L945" s="130">
        <f>VLOOKUP(C945,'[1]Carrer Batches'!$B$2:$O$1343,12,FALSE)</f>
        <v>923052277277</v>
      </c>
      <c r="P945" s="128"/>
      <c r="Q945" s="130"/>
    </row>
    <row r="946" spans="1:17" x14ac:dyDescent="0.25">
      <c r="A946" s="136">
        <v>44580</v>
      </c>
      <c r="B946" s="193" t="s">
        <v>2981</v>
      </c>
      <c r="C946" s="120" t="s">
        <v>2025</v>
      </c>
      <c r="D946" s="120" t="s">
        <v>2026</v>
      </c>
      <c r="E946" s="222" t="s">
        <v>30</v>
      </c>
      <c r="F946" s="120" t="s">
        <v>2404</v>
      </c>
      <c r="G946" s="193" t="s">
        <v>6</v>
      </c>
      <c r="H946" s="3" t="s">
        <v>2867</v>
      </c>
      <c r="I946" s="193" t="s">
        <v>112</v>
      </c>
      <c r="J946" s="110" t="s">
        <v>3367</v>
      </c>
      <c r="K946" s="130" t="str">
        <f>VLOOKUP(C946,'[1]Carrer Batches'!$B$2:$O$1343,11,FALSE)</f>
        <v>923442192307/923248223484</v>
      </c>
      <c r="L946" s="130">
        <f>VLOOKUP(C946,'[1]Carrer Batches'!$B$2:$O$1343,12,FALSE)</f>
        <v>923212528717</v>
      </c>
      <c r="P946" s="128"/>
      <c r="Q946" s="130"/>
    </row>
    <row r="947" spans="1:17" x14ac:dyDescent="0.25">
      <c r="A947" s="136">
        <v>44580</v>
      </c>
      <c r="B947" s="193" t="s">
        <v>2981</v>
      </c>
      <c r="C947" s="120" t="s">
        <v>2031</v>
      </c>
      <c r="D947" s="120" t="s">
        <v>2032</v>
      </c>
      <c r="E947" s="222" t="s">
        <v>30</v>
      </c>
      <c r="F947" s="120" t="s">
        <v>2404</v>
      </c>
      <c r="G947" s="193" t="s">
        <v>6</v>
      </c>
      <c r="H947" s="3" t="s">
        <v>2867</v>
      </c>
      <c r="I947" s="193" t="s">
        <v>112</v>
      </c>
      <c r="J947" s="110" t="s">
        <v>3262</v>
      </c>
      <c r="K947" s="130">
        <f>VLOOKUP(C947,'[1]Carrer Batches'!$B$2:$O$1343,11,FALSE)</f>
        <v>923000020027</v>
      </c>
      <c r="L947" s="130">
        <f>VLOOKUP(C947,'[1]Carrer Batches'!$B$2:$O$1343,12,FALSE)</f>
        <v>0</v>
      </c>
      <c r="P947" s="128"/>
      <c r="Q947" s="130"/>
    </row>
    <row r="948" spans="1:17" x14ac:dyDescent="0.25">
      <c r="A948" s="136">
        <v>44580</v>
      </c>
      <c r="B948" s="193" t="s">
        <v>2981</v>
      </c>
      <c r="C948" s="120" t="s">
        <v>1936</v>
      </c>
      <c r="D948" s="243" t="s">
        <v>1937</v>
      </c>
      <c r="E948" s="193" t="s">
        <v>32</v>
      </c>
      <c r="F948" s="120" t="s">
        <v>2401</v>
      </c>
      <c r="G948" s="193" t="s">
        <v>6</v>
      </c>
      <c r="H948" s="3" t="s">
        <v>2867</v>
      </c>
      <c r="I948" s="193" t="s">
        <v>119</v>
      </c>
      <c r="J948" s="110" t="s">
        <v>3294</v>
      </c>
      <c r="K948" s="130">
        <f>VLOOKUP(C948,'[1]Carrer Batches'!$B$2:$O$1343,11,FALSE)</f>
        <v>923452501419</v>
      </c>
      <c r="L948" s="130">
        <f>VLOOKUP(C948,'[1]Carrer Batches'!$B$2:$O$1343,12,FALSE)</f>
        <v>0</v>
      </c>
      <c r="P948" s="128"/>
      <c r="Q948" s="130"/>
    </row>
    <row r="949" spans="1:17" x14ac:dyDescent="0.25">
      <c r="A949" s="136">
        <v>44580</v>
      </c>
      <c r="B949" s="193" t="s">
        <v>2981</v>
      </c>
      <c r="C949" s="120" t="s">
        <v>1942</v>
      </c>
      <c r="D949" s="120" t="s">
        <v>1943</v>
      </c>
      <c r="E949" s="193" t="s">
        <v>32</v>
      </c>
      <c r="F949" s="120" t="s">
        <v>2401</v>
      </c>
      <c r="G949" s="193" t="s">
        <v>6</v>
      </c>
      <c r="H949" s="3" t="s">
        <v>2867</v>
      </c>
      <c r="I949" s="193" t="s">
        <v>119</v>
      </c>
      <c r="J949" s="110"/>
      <c r="K949" s="130">
        <f>VLOOKUP(C949,'[1]Carrer Batches'!$B$2:$O$1343,11,FALSE)</f>
        <v>923145019595</v>
      </c>
      <c r="L949" s="130">
        <f>VLOOKUP(C949,'[1]Carrer Batches'!$B$2:$O$1343,12,FALSE)</f>
        <v>923012487283</v>
      </c>
      <c r="P949" s="128"/>
      <c r="Q949" s="130"/>
    </row>
    <row r="950" spans="1:17" x14ac:dyDescent="0.25">
      <c r="A950" s="136">
        <v>44580</v>
      </c>
      <c r="B950" s="193" t="s">
        <v>2981</v>
      </c>
      <c r="C950" s="120" t="s">
        <v>1809</v>
      </c>
      <c r="D950" s="120" t="s">
        <v>1810</v>
      </c>
      <c r="E950" s="193" t="s">
        <v>34</v>
      </c>
      <c r="F950" s="120" t="s">
        <v>2397</v>
      </c>
      <c r="G950" s="193" t="s">
        <v>6</v>
      </c>
      <c r="H950" s="3" t="s">
        <v>2867</v>
      </c>
      <c r="I950" s="193" t="s">
        <v>2478</v>
      </c>
      <c r="J950" s="110" t="s">
        <v>3173</v>
      </c>
      <c r="K950" s="130" t="str">
        <f>VLOOKUP(C950,'[1]Carrer Batches'!$B$2:$O$1343,11,FALSE)</f>
        <v>/923484672965923343505282</v>
      </c>
      <c r="L950" s="130">
        <f>VLOOKUP(C950,'[1]Carrer Batches'!$B$2:$O$1343,12,FALSE)</f>
        <v>923484672965</v>
      </c>
    </row>
    <row r="951" spans="1:17" x14ac:dyDescent="0.25">
      <c r="A951" s="136">
        <v>44580</v>
      </c>
      <c r="B951" s="193" t="s">
        <v>2981</v>
      </c>
      <c r="C951" s="120" t="s">
        <v>1811</v>
      </c>
      <c r="D951" s="120" t="s">
        <v>1760</v>
      </c>
      <c r="E951" s="193" t="s">
        <v>34</v>
      </c>
      <c r="F951" s="120" t="s">
        <v>2397</v>
      </c>
      <c r="G951" s="193" t="s">
        <v>6</v>
      </c>
      <c r="H951" s="3" t="s">
        <v>2867</v>
      </c>
      <c r="I951" s="193" t="s">
        <v>2478</v>
      </c>
      <c r="J951" s="110" t="s">
        <v>3173</v>
      </c>
      <c r="K951" s="130">
        <f>VLOOKUP(C951,'[1]Carrer Batches'!$B$2:$O$1343,11,FALSE)</f>
        <v>923152613794</v>
      </c>
      <c r="L951" s="130">
        <f>VLOOKUP(C951,'[1]Carrer Batches'!$B$2:$O$1343,12,FALSE)</f>
        <v>923172842911</v>
      </c>
    </row>
    <row r="952" spans="1:17" x14ac:dyDescent="0.25">
      <c r="A952" s="136">
        <v>44580</v>
      </c>
      <c r="B952" s="193" t="s">
        <v>2981</v>
      </c>
      <c r="C952" s="120" t="s">
        <v>1812</v>
      </c>
      <c r="D952" s="120" t="s">
        <v>1813</v>
      </c>
      <c r="E952" s="193" t="s">
        <v>34</v>
      </c>
      <c r="F952" s="120" t="s">
        <v>2397</v>
      </c>
      <c r="G952" s="193" t="s">
        <v>6</v>
      </c>
      <c r="H952" s="3" t="s">
        <v>2867</v>
      </c>
      <c r="I952" s="193" t="s">
        <v>2478</v>
      </c>
      <c r="J952" s="110" t="s">
        <v>3195</v>
      </c>
      <c r="K952" s="130">
        <f>VLOOKUP(C952,'[1]Carrer Batches'!$B$2:$O$1343,11,FALSE)</f>
        <v>923343517836</v>
      </c>
      <c r="L952" s="130">
        <f>VLOOKUP(C952,'[1]Carrer Batches'!$B$2:$O$1343,12,FALSE)</f>
        <v>923332163604</v>
      </c>
    </row>
    <row r="953" spans="1:17" x14ac:dyDescent="0.25">
      <c r="A953" s="108">
        <v>44582</v>
      </c>
      <c r="B953" s="210" t="s">
        <v>2981</v>
      </c>
      <c r="C953" s="211" t="s">
        <v>2375</v>
      </c>
      <c r="D953" s="211" t="s">
        <v>2376</v>
      </c>
      <c r="E953" s="210" t="s">
        <v>31</v>
      </c>
      <c r="F953" s="211" t="s">
        <v>2417</v>
      </c>
      <c r="G953" s="210" t="s">
        <v>6</v>
      </c>
      <c r="H953" s="3" t="s">
        <v>2867</v>
      </c>
      <c r="I953" s="210" t="s">
        <v>2484</v>
      </c>
      <c r="J953" s="110" t="s">
        <v>3255</v>
      </c>
      <c r="K953" s="130">
        <f>VLOOKUP(C953,'[1]Carrer Batches'!$B$2:$O$1343,11,FALSE)</f>
        <v>923147313675</v>
      </c>
      <c r="L953" s="130">
        <f>VLOOKUP(C953,'[1]Carrer Batches'!$B$2:$O$1343,12,FALSE)</f>
        <v>923337366347</v>
      </c>
    </row>
    <row r="954" spans="1:17" x14ac:dyDescent="0.25">
      <c r="A954" s="108">
        <v>44582</v>
      </c>
      <c r="B954" s="210" t="s">
        <v>2981</v>
      </c>
      <c r="C954" s="211" t="s">
        <v>2387</v>
      </c>
      <c r="D954" s="211" t="s">
        <v>2388</v>
      </c>
      <c r="E954" s="210" t="s">
        <v>31</v>
      </c>
      <c r="F954" s="211" t="s">
        <v>2417</v>
      </c>
      <c r="G954" s="210" t="s">
        <v>6</v>
      </c>
      <c r="H954" s="3" t="s">
        <v>2867</v>
      </c>
      <c r="I954" s="210" t="s">
        <v>2484</v>
      </c>
      <c r="J954" s="110" t="s">
        <v>3195</v>
      </c>
      <c r="K954" s="130" t="e">
        <f>VLOOKUP(C954,'[1]Carrer Batches'!$B$2:$O$1343,11,FALSE)</f>
        <v>#N/A</v>
      </c>
      <c r="L954" s="130" t="e">
        <f>VLOOKUP(C954,'[1]Carrer Batches'!$B$2:$O$1343,12,FALSE)</f>
        <v>#N/A</v>
      </c>
    </row>
    <row r="955" spans="1:17" x14ac:dyDescent="0.25">
      <c r="A955" s="108">
        <v>44582</v>
      </c>
      <c r="B955" s="210" t="s">
        <v>2981</v>
      </c>
      <c r="C955" s="211" t="s">
        <v>2389</v>
      </c>
      <c r="D955" s="211" t="s">
        <v>1177</v>
      </c>
      <c r="E955" s="210" t="s">
        <v>31</v>
      </c>
      <c r="F955" s="211" t="s">
        <v>2417</v>
      </c>
      <c r="G955" s="210" t="s">
        <v>6</v>
      </c>
      <c r="H955" s="3" t="s">
        <v>2867</v>
      </c>
      <c r="I955" s="210" t="s">
        <v>2484</v>
      </c>
      <c r="J955" s="110" t="s">
        <v>3212</v>
      </c>
      <c r="K955" s="130">
        <f>VLOOKUP(C955,'[1]Carrer Batches'!$B$2:$O$1343,11,FALSE)</f>
        <v>923212703322</v>
      </c>
      <c r="L955" s="130">
        <f>VLOOKUP(C955,'[1]Carrer Batches'!$B$2:$O$1343,12,FALSE)</f>
        <v>923083820682</v>
      </c>
    </row>
    <row r="956" spans="1:17" x14ac:dyDescent="0.25">
      <c r="A956" s="108">
        <v>44582</v>
      </c>
      <c r="B956" s="210" t="s">
        <v>2981</v>
      </c>
      <c r="C956" s="211" t="s">
        <v>2390</v>
      </c>
      <c r="D956" s="211" t="s">
        <v>2391</v>
      </c>
      <c r="E956" s="210" t="s">
        <v>31</v>
      </c>
      <c r="F956" s="211" t="s">
        <v>2417</v>
      </c>
      <c r="G956" s="210" t="s">
        <v>6</v>
      </c>
      <c r="H956" s="3" t="s">
        <v>2867</v>
      </c>
      <c r="I956" s="210" t="s">
        <v>2484</v>
      </c>
      <c r="J956" s="110" t="s">
        <v>3268</v>
      </c>
      <c r="K956" s="130">
        <f>VLOOKUP(C956,'[1]Carrer Batches'!$B$2:$O$1343,11,FALSE)</f>
        <v>923122810540</v>
      </c>
      <c r="L956" s="130" t="str">
        <f>VLOOKUP(C956,'[1]Carrer Batches'!$B$2:$O$1343,12,FALSE)</f>
        <v>-</v>
      </c>
    </row>
    <row r="957" spans="1:17" x14ac:dyDescent="0.25">
      <c r="A957" s="108">
        <v>44582</v>
      </c>
      <c r="B957" s="210" t="s">
        <v>2981</v>
      </c>
      <c r="C957" s="211" t="s">
        <v>2392</v>
      </c>
      <c r="D957" s="211" t="s">
        <v>2393</v>
      </c>
      <c r="E957" s="210" t="s">
        <v>31</v>
      </c>
      <c r="F957" s="211" t="s">
        <v>2417</v>
      </c>
      <c r="G957" s="210" t="s">
        <v>6</v>
      </c>
      <c r="H957" s="3" t="s">
        <v>2867</v>
      </c>
      <c r="I957" s="210" t="s">
        <v>2484</v>
      </c>
      <c r="J957" s="110" t="s">
        <v>3282</v>
      </c>
      <c r="K957" s="130">
        <f>VLOOKUP(C957,'[1]Carrer Batches'!$B$2:$O$1343,11,FALSE)</f>
        <v>923158767154</v>
      </c>
      <c r="L957" s="130">
        <f>VLOOKUP(C957,'[1]Carrer Batches'!$B$2:$O$1343,12,FALSE)</f>
        <v>92321270322</v>
      </c>
    </row>
    <row r="958" spans="1:17" x14ac:dyDescent="0.25">
      <c r="A958" s="108">
        <v>44582</v>
      </c>
      <c r="B958" s="210" t="s">
        <v>2981</v>
      </c>
      <c r="C958" s="211" t="s">
        <v>2349</v>
      </c>
      <c r="D958" s="211" t="s">
        <v>2350</v>
      </c>
      <c r="E958" s="210" t="s">
        <v>31</v>
      </c>
      <c r="F958" s="213" t="s">
        <v>2416</v>
      </c>
      <c r="G958" s="210" t="s">
        <v>6</v>
      </c>
      <c r="H958" s="3" t="s">
        <v>2867</v>
      </c>
      <c r="I958" s="210" t="s">
        <v>2483</v>
      </c>
      <c r="J958" s="110" t="s">
        <v>3284</v>
      </c>
      <c r="K958" s="130">
        <f>VLOOKUP(C958,'[1]Carrer Batches'!$B$2:$O$1343,11,FALSE)</f>
        <v>3463282943</v>
      </c>
      <c r="L958" s="130">
        <f>VLOOKUP(C958,'[1]Carrer Batches'!$B$2:$O$1343,12,FALSE)</f>
        <v>96893900830</v>
      </c>
    </row>
    <row r="959" spans="1:17" x14ac:dyDescent="0.25">
      <c r="A959" s="108">
        <v>44582</v>
      </c>
      <c r="B959" s="210" t="s">
        <v>2981</v>
      </c>
      <c r="C959" s="211" t="s">
        <v>2360</v>
      </c>
      <c r="D959" s="211" t="s">
        <v>1147</v>
      </c>
      <c r="E959" s="210" t="s">
        <v>31</v>
      </c>
      <c r="F959" s="213" t="s">
        <v>2416</v>
      </c>
      <c r="G959" s="210" t="s">
        <v>6</v>
      </c>
      <c r="H959" s="3" t="s">
        <v>2867</v>
      </c>
      <c r="I959" s="210" t="s">
        <v>2483</v>
      </c>
      <c r="J959" s="110" t="s">
        <v>3286</v>
      </c>
      <c r="K959" s="130">
        <f>VLOOKUP(C959,'[1]Carrer Batches'!$B$2:$O$1343,11,FALSE)</f>
        <v>96893900840</v>
      </c>
      <c r="L959" s="130">
        <f>VLOOKUP(C959,'[1]Carrer Batches'!$B$2:$O$1343,12,FALSE)</f>
        <v>923332737137</v>
      </c>
    </row>
    <row r="960" spans="1:17" x14ac:dyDescent="0.25">
      <c r="A960" s="108">
        <v>44582</v>
      </c>
      <c r="B960" s="210" t="s">
        <v>2981</v>
      </c>
      <c r="C960" s="211" t="s">
        <v>2282</v>
      </c>
      <c r="D960" s="211" t="s">
        <v>2283</v>
      </c>
      <c r="E960" s="210" t="s">
        <v>31</v>
      </c>
      <c r="F960" s="211" t="s">
        <v>2414</v>
      </c>
      <c r="G960" s="210" t="s">
        <v>6</v>
      </c>
      <c r="H960" s="3" t="s">
        <v>2867</v>
      </c>
      <c r="I960" s="210" t="s">
        <v>2481</v>
      </c>
      <c r="J960" s="110" t="s">
        <v>3269</v>
      </c>
      <c r="K960" s="130">
        <f>VLOOKUP(C960,'[1]Carrer Batches'!$B$2:$O$1343,11,FALSE)</f>
        <v>923472336068</v>
      </c>
      <c r="L960" s="130" t="str">
        <f>VLOOKUP(C960,'[1]Carrer Batches'!$B$2:$O$1343,12,FALSE)</f>
        <v>-</v>
      </c>
    </row>
    <row r="961" spans="1:12" x14ac:dyDescent="0.25">
      <c r="A961" s="108">
        <v>44582</v>
      </c>
      <c r="B961" s="193" t="s">
        <v>2981</v>
      </c>
      <c r="C961" s="120" t="s">
        <v>2165</v>
      </c>
      <c r="D961" s="120" t="s">
        <v>2166</v>
      </c>
      <c r="E961" s="193" t="s">
        <v>30</v>
      </c>
      <c r="F961" s="120" t="s">
        <v>2409</v>
      </c>
      <c r="G961" s="193" t="s">
        <v>6</v>
      </c>
      <c r="H961" s="3" t="s">
        <v>2867</v>
      </c>
      <c r="I961" s="193" t="s">
        <v>2497</v>
      </c>
      <c r="J961" s="110" t="s">
        <v>3102</v>
      </c>
      <c r="K961" s="130">
        <f>VLOOKUP(C961,'[1]Carrer Batches'!$B$2:$O$1343,11,FALSE)</f>
        <v>923033482676</v>
      </c>
      <c r="L961" s="130">
        <f>VLOOKUP(C961,'[1]Carrer Batches'!$B$2:$O$1343,12,FALSE)</f>
        <v>0</v>
      </c>
    </row>
    <row r="962" spans="1:12" x14ac:dyDescent="0.25">
      <c r="A962" s="108">
        <v>44582</v>
      </c>
      <c r="B962" s="193" t="s">
        <v>2981</v>
      </c>
      <c r="C962" s="120" t="s">
        <v>2173</v>
      </c>
      <c r="D962" s="120" t="s">
        <v>2174</v>
      </c>
      <c r="E962" s="193" t="s">
        <v>30</v>
      </c>
      <c r="F962" s="120" t="s">
        <v>2409</v>
      </c>
      <c r="G962" s="193" t="s">
        <v>6</v>
      </c>
      <c r="H962" s="3" t="s">
        <v>2867</v>
      </c>
      <c r="I962" s="193" t="s">
        <v>2497</v>
      </c>
      <c r="J962" s="110" t="s">
        <v>3288</v>
      </c>
      <c r="K962" s="130">
        <f>VLOOKUP(C962,'[1]Carrer Batches'!$B$2:$O$1343,11,FALSE)</f>
        <v>923009220083</v>
      </c>
      <c r="L962" s="130">
        <f>VLOOKUP(C962,'[1]Carrer Batches'!$B$2:$O$1343,12,FALSE)</f>
        <v>0</v>
      </c>
    </row>
    <row r="963" spans="1:12" x14ac:dyDescent="0.25">
      <c r="A963" s="108">
        <v>44582</v>
      </c>
      <c r="B963" s="193" t="s">
        <v>2981</v>
      </c>
      <c r="C963" s="120" t="s">
        <v>2175</v>
      </c>
      <c r="D963" s="120" t="s">
        <v>1777</v>
      </c>
      <c r="E963" s="193" t="s">
        <v>30</v>
      </c>
      <c r="F963" s="120" t="s">
        <v>2409</v>
      </c>
      <c r="G963" s="193" t="s">
        <v>6</v>
      </c>
      <c r="H963" s="3" t="s">
        <v>2867</v>
      </c>
      <c r="I963" s="193" t="s">
        <v>2497</v>
      </c>
      <c r="J963" s="20" t="s">
        <v>3289</v>
      </c>
      <c r="K963" s="130">
        <f>VLOOKUP(C963,'[1]Carrer Batches'!$B$2:$O$1343,11,FALSE)</f>
        <v>923422744435</v>
      </c>
      <c r="L963" s="130">
        <f>VLOOKUP(C963,'[1]Carrer Batches'!$B$2:$O$1343,12,FALSE)</f>
        <v>0</v>
      </c>
    </row>
    <row r="964" spans="1:12" x14ac:dyDescent="0.25">
      <c r="A964" s="108">
        <v>44582</v>
      </c>
      <c r="B964" s="193" t="s">
        <v>2981</v>
      </c>
      <c r="C964" s="120" t="s">
        <v>2176</v>
      </c>
      <c r="D964" s="120" t="s">
        <v>2177</v>
      </c>
      <c r="E964" s="193" t="s">
        <v>30</v>
      </c>
      <c r="F964" s="120" t="s">
        <v>2409</v>
      </c>
      <c r="G964" s="193" t="s">
        <v>6</v>
      </c>
      <c r="H964" s="3" t="s">
        <v>2867</v>
      </c>
      <c r="I964" s="193" t="s">
        <v>2497</v>
      </c>
      <c r="J964" s="110"/>
      <c r="K964" s="130">
        <f>VLOOKUP(C964,'[1]Carrer Batches'!$B$2:$O$1343,11,FALSE)</f>
        <v>923308119378</v>
      </c>
      <c r="L964" s="130">
        <f>VLOOKUP(C964,'[1]Carrer Batches'!$B$2:$O$1343,12,FALSE)</f>
        <v>0</v>
      </c>
    </row>
    <row r="965" spans="1:12" x14ac:dyDescent="0.25">
      <c r="A965" s="108">
        <v>44582</v>
      </c>
      <c r="B965" s="193" t="s">
        <v>2981</v>
      </c>
      <c r="C965" s="120" t="s">
        <v>2182</v>
      </c>
      <c r="D965" s="120" t="s">
        <v>2183</v>
      </c>
      <c r="E965" s="193" t="s">
        <v>30</v>
      </c>
      <c r="F965" s="120" t="s">
        <v>2409</v>
      </c>
      <c r="G965" s="193" t="s">
        <v>6</v>
      </c>
      <c r="H965" s="3" t="s">
        <v>2867</v>
      </c>
      <c r="I965" s="193" t="s">
        <v>2497</v>
      </c>
      <c r="J965" s="110" t="s">
        <v>3273</v>
      </c>
      <c r="K965" s="130">
        <f>VLOOKUP(C965,'[1]Carrer Batches'!$B$2:$O$1343,11,FALSE)</f>
        <v>923082086903</v>
      </c>
      <c r="L965" s="130">
        <f>VLOOKUP(C965,'[1]Carrer Batches'!$B$2:$O$1343,12,FALSE)</f>
        <v>923072081943</v>
      </c>
    </row>
    <row r="966" spans="1:12" x14ac:dyDescent="0.25">
      <c r="A966" s="108">
        <v>44582</v>
      </c>
      <c r="B966" s="193" t="s">
        <v>2981</v>
      </c>
      <c r="C966" s="120" t="s">
        <v>1992</v>
      </c>
      <c r="D966" s="120" t="s">
        <v>1993</v>
      </c>
      <c r="E966" s="222" t="s">
        <v>30</v>
      </c>
      <c r="F966" s="120" t="s">
        <v>2404</v>
      </c>
      <c r="G966" s="193" t="s">
        <v>6</v>
      </c>
      <c r="H966" s="3" t="s">
        <v>2867</v>
      </c>
      <c r="I966" s="193" t="s">
        <v>112</v>
      </c>
      <c r="J966" s="110" t="s">
        <v>3258</v>
      </c>
      <c r="K966" s="130">
        <f>VLOOKUP(C966,'[1]Carrer Batches'!$B$2:$O$1343,11,FALSE)</f>
        <v>923130207564</v>
      </c>
      <c r="L966" s="130">
        <f>VLOOKUP(C966,'[1]Carrer Batches'!$B$2:$O$1343,12,FALSE)</f>
        <v>0</v>
      </c>
    </row>
    <row r="967" spans="1:12" x14ac:dyDescent="0.25">
      <c r="A967" s="108">
        <v>44582</v>
      </c>
      <c r="B967" s="193" t="s">
        <v>2981</v>
      </c>
      <c r="C967" s="120" t="s">
        <v>1994</v>
      </c>
      <c r="D967" s="120" t="s">
        <v>1995</v>
      </c>
      <c r="E967" s="222" t="s">
        <v>30</v>
      </c>
      <c r="F967" s="120" t="s">
        <v>2404</v>
      </c>
      <c r="G967" s="193" t="s">
        <v>6</v>
      </c>
      <c r="H967" s="3" t="s">
        <v>2867</v>
      </c>
      <c r="I967" s="193" t="s">
        <v>112</v>
      </c>
      <c r="J967" s="110" t="s">
        <v>3365</v>
      </c>
      <c r="K967" s="130">
        <f>VLOOKUP(C967,'[1]Carrer Batches'!$B$2:$O$1343,11,FALSE)</f>
        <v>923373111466</v>
      </c>
      <c r="L967" s="130">
        <f>VLOOKUP(C967,'[1]Carrer Batches'!$B$2:$O$1343,12,FALSE)</f>
        <v>923110891466</v>
      </c>
    </row>
    <row r="968" spans="1:12" x14ac:dyDescent="0.25">
      <c r="A968" s="108">
        <v>44582</v>
      </c>
      <c r="B968" s="193" t="s">
        <v>2981</v>
      </c>
      <c r="C968" s="120" t="s">
        <v>1996</v>
      </c>
      <c r="D968" s="120" t="s">
        <v>1177</v>
      </c>
      <c r="E968" s="222" t="s">
        <v>30</v>
      </c>
      <c r="F968" s="120" t="s">
        <v>2404</v>
      </c>
      <c r="G968" s="193" t="s">
        <v>6</v>
      </c>
      <c r="H968" s="3" t="s">
        <v>2867</v>
      </c>
      <c r="I968" s="193" t="s">
        <v>112</v>
      </c>
      <c r="J968" s="110" t="s">
        <v>3260</v>
      </c>
      <c r="K968" s="130">
        <f>VLOOKUP(C968,'[1]Carrer Batches'!$B$2:$O$1343,11,FALSE)</f>
        <v>923337868798</v>
      </c>
      <c r="L968" s="130">
        <f>VLOOKUP(C968,'[1]Carrer Batches'!$B$2:$O$1343,12,FALSE)</f>
        <v>0</v>
      </c>
    </row>
    <row r="969" spans="1:12" x14ac:dyDescent="0.25">
      <c r="A969" s="108">
        <v>44582</v>
      </c>
      <c r="B969" s="193" t="s">
        <v>2981</v>
      </c>
      <c r="C969" s="120" t="s">
        <v>2001</v>
      </c>
      <c r="D969" s="120" t="s">
        <v>2002</v>
      </c>
      <c r="E969" s="222" t="s">
        <v>30</v>
      </c>
      <c r="F969" s="120" t="s">
        <v>2404</v>
      </c>
      <c r="G969" s="193" t="s">
        <v>6</v>
      </c>
      <c r="H969" s="3" t="s">
        <v>2867</v>
      </c>
      <c r="I969" s="193" t="s">
        <v>112</v>
      </c>
      <c r="J969" s="110" t="s">
        <v>3261</v>
      </c>
      <c r="K969" s="130">
        <f>VLOOKUP(C969,'[1]Carrer Batches'!$B$2:$O$1343,11,FALSE)</f>
        <v>923351287612</v>
      </c>
      <c r="L969" s="130">
        <f>VLOOKUP(C969,'[1]Carrer Batches'!$B$2:$O$1343,12,FALSE)</f>
        <v>0</v>
      </c>
    </row>
    <row r="970" spans="1:12" x14ac:dyDescent="0.25">
      <c r="A970" s="108">
        <v>44582</v>
      </c>
      <c r="B970" s="193" t="s">
        <v>2981</v>
      </c>
      <c r="C970" s="120" t="s">
        <v>2005</v>
      </c>
      <c r="D970" s="120" t="s">
        <v>2006</v>
      </c>
      <c r="E970" s="222" t="s">
        <v>30</v>
      </c>
      <c r="F970" s="120" t="s">
        <v>2404</v>
      </c>
      <c r="G970" s="193" t="s">
        <v>6</v>
      </c>
      <c r="H970" s="3" t="s">
        <v>2867</v>
      </c>
      <c r="I970" s="193" t="s">
        <v>112</v>
      </c>
      <c r="J970" s="110" t="s">
        <v>3292</v>
      </c>
      <c r="K970" s="130">
        <f>VLOOKUP(C970,'[1]Carrer Batches'!$B$2:$O$1343,11,FALSE)</f>
        <v>923052277277</v>
      </c>
      <c r="L970" s="130">
        <f>VLOOKUP(C970,'[1]Carrer Batches'!$B$2:$O$1343,12,FALSE)</f>
        <v>923052277277</v>
      </c>
    </row>
    <row r="971" spans="1:12" x14ac:dyDescent="0.25">
      <c r="A971" s="108">
        <v>44582</v>
      </c>
      <c r="B971" s="193" t="s">
        <v>2981</v>
      </c>
      <c r="C971" s="120" t="s">
        <v>2031</v>
      </c>
      <c r="D971" s="120" t="s">
        <v>2032</v>
      </c>
      <c r="E971" s="222" t="s">
        <v>30</v>
      </c>
      <c r="F971" s="120" t="s">
        <v>2404</v>
      </c>
      <c r="G971" s="193" t="s">
        <v>6</v>
      </c>
      <c r="H971" s="3" t="s">
        <v>2867</v>
      </c>
      <c r="I971" s="193" t="s">
        <v>112</v>
      </c>
      <c r="J971" s="110" t="s">
        <v>3262</v>
      </c>
      <c r="K971" s="130">
        <f>VLOOKUP(C971,'[1]Carrer Batches'!$B$2:$O$1343,11,FALSE)</f>
        <v>923000020027</v>
      </c>
      <c r="L971" s="130">
        <f>VLOOKUP(C971,'[1]Carrer Batches'!$B$2:$O$1343,12,FALSE)</f>
        <v>0</v>
      </c>
    </row>
    <row r="972" spans="1:12" x14ac:dyDescent="0.25">
      <c r="A972" s="108">
        <v>44582</v>
      </c>
      <c r="B972" s="193" t="s">
        <v>2981</v>
      </c>
      <c r="C972" s="120" t="s">
        <v>1938</v>
      </c>
      <c r="D972" s="120" t="s">
        <v>1939</v>
      </c>
      <c r="E972" s="193" t="s">
        <v>32</v>
      </c>
      <c r="F972" s="120" t="s">
        <v>2401</v>
      </c>
      <c r="G972" s="193" t="s">
        <v>6</v>
      </c>
      <c r="H972" s="3" t="s">
        <v>2867</v>
      </c>
      <c r="I972" s="193" t="s">
        <v>119</v>
      </c>
      <c r="J972" s="110" t="s">
        <v>3275</v>
      </c>
      <c r="K972" s="130">
        <f>VLOOKUP(C972,'[1]Carrer Batches'!$B$2:$O$1343,11,FALSE)</f>
        <v>923353470304</v>
      </c>
      <c r="L972" s="130">
        <f>VLOOKUP(C972,'[1]Carrer Batches'!$B$2:$O$1343,12,FALSE)</f>
        <v>923343142245</v>
      </c>
    </row>
    <row r="973" spans="1:12" x14ac:dyDescent="0.25">
      <c r="A973" s="108">
        <v>44582</v>
      </c>
      <c r="B973" s="193" t="s">
        <v>2981</v>
      </c>
      <c r="C973" s="120" t="s">
        <v>1806</v>
      </c>
      <c r="D973" s="120" t="s">
        <v>1175</v>
      </c>
      <c r="E973" s="193" t="s">
        <v>34</v>
      </c>
      <c r="F973" s="120" t="s">
        <v>2397</v>
      </c>
      <c r="G973" s="193" t="s">
        <v>6</v>
      </c>
      <c r="H973" s="3" t="s">
        <v>2867</v>
      </c>
      <c r="I973" s="193" t="s">
        <v>2478</v>
      </c>
      <c r="J973" s="110" t="s">
        <v>3275</v>
      </c>
      <c r="K973" s="130">
        <f>VLOOKUP(C973,'[1]Carrer Batches'!$B$2:$O$1343,11,FALSE)</f>
        <v>923333062536</v>
      </c>
      <c r="L973" s="130">
        <f>VLOOKUP(C973,'[1]Carrer Batches'!$B$2:$O$1343,12,FALSE)</f>
        <v>923118471069</v>
      </c>
    </row>
    <row r="974" spans="1:12" x14ac:dyDescent="0.25">
      <c r="A974" s="108">
        <v>44582</v>
      </c>
      <c r="B974" s="193" t="s">
        <v>2981</v>
      </c>
      <c r="C974" s="120" t="s">
        <v>1809</v>
      </c>
      <c r="D974" s="120" t="s">
        <v>1810</v>
      </c>
      <c r="E974" s="193" t="s">
        <v>34</v>
      </c>
      <c r="F974" s="120" t="s">
        <v>2397</v>
      </c>
      <c r="G974" s="193" t="s">
        <v>6</v>
      </c>
      <c r="H974" s="3" t="s">
        <v>2867</v>
      </c>
      <c r="I974" s="193" t="s">
        <v>2478</v>
      </c>
      <c r="J974" s="20" t="s">
        <v>3334</v>
      </c>
      <c r="K974" s="130" t="str">
        <f>VLOOKUP(C974,'[1]Carrer Batches'!$B$2:$O$1343,11,FALSE)</f>
        <v>/923484672965923343505282</v>
      </c>
      <c r="L974" s="130">
        <f>VLOOKUP(C974,'[1]Carrer Batches'!$B$2:$O$1343,12,FALSE)</f>
        <v>923484672965</v>
      </c>
    </row>
    <row r="975" spans="1:12" x14ac:dyDescent="0.25">
      <c r="A975" s="108">
        <v>44582</v>
      </c>
      <c r="B975" s="193" t="s">
        <v>2981</v>
      </c>
      <c r="C975" s="120" t="s">
        <v>1811</v>
      </c>
      <c r="D975" s="120" t="s">
        <v>1760</v>
      </c>
      <c r="E975" s="193" t="s">
        <v>34</v>
      </c>
      <c r="F975" s="120" t="s">
        <v>2397</v>
      </c>
      <c r="G975" s="193" t="s">
        <v>6</v>
      </c>
      <c r="H975" s="3" t="s">
        <v>2867</v>
      </c>
      <c r="I975" s="193" t="s">
        <v>2478</v>
      </c>
      <c r="J975" s="110" t="s">
        <v>3296</v>
      </c>
      <c r="K975" s="130">
        <f>VLOOKUP(C975,'[1]Carrer Batches'!$B$2:$O$1343,11,FALSE)</f>
        <v>923152613794</v>
      </c>
      <c r="L975" s="130">
        <f>VLOOKUP(C975,'[1]Carrer Batches'!$B$2:$O$1343,12,FALSE)</f>
        <v>923172842911</v>
      </c>
    </row>
    <row r="976" spans="1:12" x14ac:dyDescent="0.25">
      <c r="A976" s="108">
        <v>44582</v>
      </c>
      <c r="B976" s="193" t="s">
        <v>2981</v>
      </c>
      <c r="C976" s="120" t="s">
        <v>1812</v>
      </c>
      <c r="D976" s="120" t="s">
        <v>1813</v>
      </c>
      <c r="E976" s="193" t="s">
        <v>34</v>
      </c>
      <c r="F976" s="120" t="s">
        <v>2397</v>
      </c>
      <c r="G976" s="193" t="s">
        <v>6</v>
      </c>
      <c r="H976" s="3" t="s">
        <v>2867</v>
      </c>
      <c r="I976" s="193" t="s">
        <v>2478</v>
      </c>
      <c r="J976" s="110" t="s">
        <v>3195</v>
      </c>
      <c r="K976" s="130">
        <f>VLOOKUP(C976,'[1]Carrer Batches'!$B$2:$O$1343,11,FALSE)</f>
        <v>923343517836</v>
      </c>
      <c r="L976" s="130">
        <f>VLOOKUP(C976,'[1]Carrer Batches'!$B$2:$O$1343,12,FALSE)</f>
        <v>923332163604</v>
      </c>
    </row>
    <row r="977" spans="1:12" x14ac:dyDescent="0.25">
      <c r="A977" s="108">
        <v>44582</v>
      </c>
      <c r="B977" s="193" t="s">
        <v>2981</v>
      </c>
      <c r="C977" s="120" t="s">
        <v>1814</v>
      </c>
      <c r="D977" s="120" t="s">
        <v>1815</v>
      </c>
      <c r="E977" s="193" t="s">
        <v>34</v>
      </c>
      <c r="F977" s="120" t="s">
        <v>2397</v>
      </c>
      <c r="G977" s="193" t="s">
        <v>6</v>
      </c>
      <c r="H977" s="3" t="s">
        <v>2867</v>
      </c>
      <c r="I977" s="193" t="s">
        <v>2478</v>
      </c>
      <c r="J977" s="110" t="s">
        <v>3331</v>
      </c>
      <c r="K977" s="130">
        <f>VLOOKUP(C977,'[1]Carrer Batches'!$B$2:$O$1343,11,FALSE)</f>
        <v>923175604383</v>
      </c>
      <c r="L977" s="130">
        <f>VLOOKUP(C977,'[1]Carrer Batches'!$B$2:$O$1343,12,FALSE)</f>
        <v>923342068983</v>
      </c>
    </row>
    <row r="978" spans="1:12" x14ac:dyDescent="0.25">
      <c r="A978" s="108">
        <v>44582</v>
      </c>
      <c r="B978" s="193" t="s">
        <v>2981</v>
      </c>
      <c r="C978" s="120" t="s">
        <v>1816</v>
      </c>
      <c r="D978" s="120" t="s">
        <v>1817</v>
      </c>
      <c r="E978" s="193" t="s">
        <v>34</v>
      </c>
      <c r="F978" s="120" t="s">
        <v>2397</v>
      </c>
      <c r="G978" s="193" t="s">
        <v>6</v>
      </c>
      <c r="H978" s="3" t="s">
        <v>2867</v>
      </c>
      <c r="I978" s="193" t="s">
        <v>2478</v>
      </c>
      <c r="J978" s="110"/>
      <c r="K978" s="130" t="str">
        <f>VLOOKUP(C978,'[1]Carrer Batches'!$B$2:$O$1343,11,FALSE)</f>
        <v>923332275798/923121107045</v>
      </c>
      <c r="L978" s="130">
        <f>VLOOKUP(C978,'[1]Carrer Batches'!$B$2:$O$1343,12,FALSE)</f>
        <v>923161543162</v>
      </c>
    </row>
    <row r="979" spans="1:12" x14ac:dyDescent="0.25">
      <c r="A979" s="108">
        <v>44582</v>
      </c>
      <c r="B979" s="193" t="s">
        <v>2981</v>
      </c>
      <c r="C979" s="120" t="s">
        <v>540</v>
      </c>
      <c r="D979" s="120" t="s">
        <v>1355</v>
      </c>
      <c r="E979" s="193" t="s">
        <v>31</v>
      </c>
      <c r="F979" s="120" t="s">
        <v>2997</v>
      </c>
      <c r="G979" s="193" t="s">
        <v>6</v>
      </c>
      <c r="H979" s="3" t="s">
        <v>2867</v>
      </c>
      <c r="I979" s="193" t="s">
        <v>2866</v>
      </c>
      <c r="J979" s="110" t="s">
        <v>3195</v>
      </c>
      <c r="K979" s="130" t="e">
        <f>VLOOKUP(C979,'[1]Carrer Batches'!$B$2:$O$1343,11,FALSE)</f>
        <v>#N/A</v>
      </c>
      <c r="L979" s="130" t="e">
        <f>VLOOKUP(C979,'[1]Carrer Batches'!$B$2:$O$1343,12,FALSE)</f>
        <v>#N/A</v>
      </c>
    </row>
    <row r="980" spans="1:12" x14ac:dyDescent="0.25">
      <c r="A980" s="108">
        <v>44582</v>
      </c>
      <c r="B980" s="193" t="s">
        <v>2981</v>
      </c>
      <c r="C980" s="120" t="s">
        <v>2817</v>
      </c>
      <c r="D980" s="120" t="s">
        <v>1889</v>
      </c>
      <c r="E980" s="193" t="s">
        <v>31</v>
      </c>
      <c r="F980" s="120" t="s">
        <v>2997</v>
      </c>
      <c r="G980" s="193" t="s">
        <v>6</v>
      </c>
      <c r="H980" s="3" t="s">
        <v>2867</v>
      </c>
      <c r="I980" s="193" t="s">
        <v>2866</v>
      </c>
      <c r="J980" s="110" t="s">
        <v>3246</v>
      </c>
      <c r="K980" s="130" t="e">
        <f>VLOOKUP(C980,'[1]Carrer Batches'!$B$2:$O$1343,11,FALSE)</f>
        <v>#N/A</v>
      </c>
      <c r="L980" s="130" t="e">
        <f>VLOOKUP(C980,'[1]Carrer Batches'!$B$2:$O$1343,12,FALSE)</f>
        <v>#N/A</v>
      </c>
    </row>
    <row r="981" spans="1:12" x14ac:dyDescent="0.25">
      <c r="A981" s="108">
        <v>44585</v>
      </c>
      <c r="B981" s="210" t="s">
        <v>2981</v>
      </c>
      <c r="C981" s="211" t="s">
        <v>2375</v>
      </c>
      <c r="D981" s="211" t="s">
        <v>2376</v>
      </c>
      <c r="E981" s="210" t="s">
        <v>31</v>
      </c>
      <c r="F981" s="211" t="s">
        <v>2417</v>
      </c>
      <c r="G981" s="210" t="s">
        <v>6</v>
      </c>
      <c r="H981" s="3" t="s">
        <v>2867</v>
      </c>
      <c r="I981" s="210" t="s">
        <v>2484</v>
      </c>
      <c r="J981" s="110" t="s">
        <v>3256</v>
      </c>
      <c r="K981" s="130">
        <f>VLOOKUP(C981,'[1]Carrer Batches'!$B$2:$O$1343,11,FALSE)</f>
        <v>923147313675</v>
      </c>
      <c r="L981" s="130">
        <f>VLOOKUP(C981,'[1]Carrer Batches'!$B$2:$O$1343,12,FALSE)</f>
        <v>923337366347</v>
      </c>
    </row>
    <row r="982" spans="1:12" x14ac:dyDescent="0.25">
      <c r="A982" s="108">
        <v>44585</v>
      </c>
      <c r="B982" s="210" t="s">
        <v>2981</v>
      </c>
      <c r="C982" s="211" t="s">
        <v>2344</v>
      </c>
      <c r="D982" s="211" t="s">
        <v>1450</v>
      </c>
      <c r="E982" s="210" t="s">
        <v>31</v>
      </c>
      <c r="F982" s="213" t="s">
        <v>2416</v>
      </c>
      <c r="G982" s="210" t="s">
        <v>6</v>
      </c>
      <c r="H982" s="3" t="s">
        <v>2867</v>
      </c>
      <c r="I982" s="210" t="s">
        <v>2483</v>
      </c>
      <c r="J982" s="110"/>
      <c r="K982" s="130">
        <f>VLOOKUP(C982,'[1]Carrer Batches'!$B$2:$O$1343,11,FALSE)</f>
        <v>923130028391</v>
      </c>
      <c r="L982" s="130" t="str">
        <f>VLOOKUP(C982,'[1]Carrer Batches'!$B$2:$O$1343,12,FALSE)</f>
        <v>-</v>
      </c>
    </row>
    <row r="983" spans="1:12" x14ac:dyDescent="0.25">
      <c r="A983" s="108">
        <v>44585</v>
      </c>
      <c r="B983" s="210" t="s">
        <v>2981</v>
      </c>
      <c r="C983" s="211" t="s">
        <v>2349</v>
      </c>
      <c r="D983" s="211" t="s">
        <v>2350</v>
      </c>
      <c r="E983" s="210" t="s">
        <v>31</v>
      </c>
      <c r="F983" s="213" t="s">
        <v>2416</v>
      </c>
      <c r="G983" s="210" t="s">
        <v>6</v>
      </c>
      <c r="H983" s="3" t="s">
        <v>2867</v>
      </c>
      <c r="I983" s="210" t="s">
        <v>2483</v>
      </c>
      <c r="J983" s="110" t="s">
        <v>3285</v>
      </c>
      <c r="K983" s="130">
        <f>VLOOKUP(C983,'[1]Carrer Batches'!$B$2:$O$1343,11,FALSE)</f>
        <v>3463282943</v>
      </c>
      <c r="L983" s="130">
        <f>VLOOKUP(C983,'[1]Carrer Batches'!$B$2:$O$1343,12,FALSE)</f>
        <v>96893900830</v>
      </c>
    </row>
    <row r="984" spans="1:12" x14ac:dyDescent="0.25">
      <c r="A984" s="108">
        <v>44585</v>
      </c>
      <c r="B984" s="210" t="s">
        <v>2981</v>
      </c>
      <c r="C984" s="211" t="s">
        <v>2360</v>
      </c>
      <c r="D984" s="211" t="s">
        <v>1147</v>
      </c>
      <c r="E984" s="210" t="s">
        <v>31</v>
      </c>
      <c r="F984" s="213" t="s">
        <v>2416</v>
      </c>
      <c r="G984" s="210" t="s">
        <v>6</v>
      </c>
      <c r="H984" s="3" t="s">
        <v>2867</v>
      </c>
      <c r="I984" s="210" t="s">
        <v>2483</v>
      </c>
      <c r="J984" s="110" t="s">
        <v>3287</v>
      </c>
      <c r="K984" s="130">
        <f>VLOOKUP(C984,'[1]Carrer Batches'!$B$2:$O$1343,11,FALSE)</f>
        <v>96893900840</v>
      </c>
      <c r="L984" s="130">
        <f>VLOOKUP(C984,'[1]Carrer Batches'!$B$2:$O$1343,12,FALSE)</f>
        <v>923332737137</v>
      </c>
    </row>
    <row r="985" spans="1:12" x14ac:dyDescent="0.25">
      <c r="A985" s="108">
        <v>44585</v>
      </c>
      <c r="B985" s="210" t="s">
        <v>2981</v>
      </c>
      <c r="C985" s="211" t="s">
        <v>2282</v>
      </c>
      <c r="D985" s="211" t="s">
        <v>2283</v>
      </c>
      <c r="E985" s="210" t="s">
        <v>31</v>
      </c>
      <c r="F985" s="211" t="s">
        <v>2414</v>
      </c>
      <c r="G985" s="210" t="s">
        <v>6</v>
      </c>
      <c r="H985" s="3" t="s">
        <v>2867</v>
      </c>
      <c r="I985" s="210" t="s">
        <v>2481</v>
      </c>
      <c r="J985" s="110" t="s">
        <v>3269</v>
      </c>
      <c r="K985" s="130">
        <f>VLOOKUP(C985,'[1]Carrer Batches'!$B$2:$O$1343,11,FALSE)</f>
        <v>923472336068</v>
      </c>
      <c r="L985" s="130" t="str">
        <f>VLOOKUP(C985,'[1]Carrer Batches'!$B$2:$O$1343,12,FALSE)</f>
        <v>-</v>
      </c>
    </row>
    <row r="986" spans="1:12" x14ac:dyDescent="0.25">
      <c r="A986" s="108">
        <v>44585</v>
      </c>
      <c r="B986" s="193" t="s">
        <v>2981</v>
      </c>
      <c r="C986" s="120" t="s">
        <v>2173</v>
      </c>
      <c r="D986" s="120" t="s">
        <v>2174</v>
      </c>
      <c r="E986" s="193" t="s">
        <v>30</v>
      </c>
      <c r="F986" s="120" t="s">
        <v>2409</v>
      </c>
      <c r="G986" s="193" t="s">
        <v>6</v>
      </c>
      <c r="H986" s="3" t="s">
        <v>2867</v>
      </c>
      <c r="I986" s="193" t="s">
        <v>2497</v>
      </c>
      <c r="J986" s="110" t="s">
        <v>3288</v>
      </c>
      <c r="K986" s="130">
        <f>VLOOKUP(C986,'[1]Carrer Batches'!$B$2:$O$1343,11,FALSE)</f>
        <v>923009220083</v>
      </c>
      <c r="L986" s="130">
        <f>VLOOKUP(C986,'[1]Carrer Batches'!$B$2:$O$1343,12,FALSE)</f>
        <v>0</v>
      </c>
    </row>
    <row r="987" spans="1:12" x14ac:dyDescent="0.25">
      <c r="A987" s="108">
        <v>44585</v>
      </c>
      <c r="B987" s="193" t="s">
        <v>2981</v>
      </c>
      <c r="C987" s="120" t="s">
        <v>2175</v>
      </c>
      <c r="D987" s="120" t="s">
        <v>1777</v>
      </c>
      <c r="E987" s="193" t="s">
        <v>30</v>
      </c>
      <c r="F987" s="120" t="s">
        <v>2409</v>
      </c>
      <c r="G987" s="193" t="s">
        <v>6</v>
      </c>
      <c r="H987" s="3" t="s">
        <v>2867</v>
      </c>
      <c r="I987" s="193" t="s">
        <v>2497</v>
      </c>
      <c r="J987" s="20" t="s">
        <v>3277</v>
      </c>
      <c r="K987" s="130">
        <f>VLOOKUP(C987,'[1]Carrer Batches'!$B$2:$O$1343,11,FALSE)</f>
        <v>923422744435</v>
      </c>
      <c r="L987" s="130">
        <f>VLOOKUP(C987,'[1]Carrer Batches'!$B$2:$O$1343,12,FALSE)</f>
        <v>0</v>
      </c>
    </row>
    <row r="988" spans="1:12" x14ac:dyDescent="0.25">
      <c r="A988" s="108">
        <v>44585</v>
      </c>
      <c r="B988" s="193" t="s">
        <v>2981</v>
      </c>
      <c r="C988" s="120" t="s">
        <v>2176</v>
      </c>
      <c r="D988" s="120" t="s">
        <v>2177</v>
      </c>
      <c r="E988" s="193" t="s">
        <v>30</v>
      </c>
      <c r="F988" s="120" t="s">
        <v>2409</v>
      </c>
      <c r="G988" s="193" t="s">
        <v>6</v>
      </c>
      <c r="H988" s="3" t="s">
        <v>2867</v>
      </c>
      <c r="I988" s="193" t="s">
        <v>2497</v>
      </c>
      <c r="J988" s="110"/>
      <c r="K988" s="130">
        <f>VLOOKUP(C988,'[1]Carrer Batches'!$B$2:$O$1343,11,FALSE)</f>
        <v>923308119378</v>
      </c>
      <c r="L988" s="130">
        <f>VLOOKUP(C988,'[1]Carrer Batches'!$B$2:$O$1343,12,FALSE)</f>
        <v>0</v>
      </c>
    </row>
    <row r="989" spans="1:12" x14ac:dyDescent="0.25">
      <c r="A989" s="108">
        <v>44585</v>
      </c>
      <c r="B989" s="193" t="s">
        <v>2981</v>
      </c>
      <c r="C989" s="120" t="s">
        <v>2135</v>
      </c>
      <c r="D989" s="120" t="s">
        <v>2136</v>
      </c>
      <c r="E989" s="193" t="s">
        <v>30</v>
      </c>
      <c r="F989" s="120" t="s">
        <v>2408</v>
      </c>
      <c r="G989" s="193" t="s">
        <v>6</v>
      </c>
      <c r="H989" s="3" t="s">
        <v>2867</v>
      </c>
      <c r="I989" s="193" t="s">
        <v>2480</v>
      </c>
      <c r="J989" s="110"/>
      <c r="K989" s="130">
        <f>VLOOKUP(C989,'[1]Carrer Batches'!$B$2:$O$1343,11,FALSE)</f>
        <v>923032277847</v>
      </c>
      <c r="L989" s="130">
        <f>VLOOKUP(C989,'[1]Carrer Batches'!$B$2:$O$1343,12,FALSE)</f>
        <v>923242171868</v>
      </c>
    </row>
    <row r="990" spans="1:12" x14ac:dyDescent="0.25">
      <c r="A990" s="108">
        <v>44585</v>
      </c>
      <c r="B990" s="193" t="s">
        <v>2981</v>
      </c>
      <c r="C990" s="120" t="s">
        <v>2139</v>
      </c>
      <c r="D990" s="120" t="s">
        <v>2140</v>
      </c>
      <c r="E990" s="193" t="s">
        <v>30</v>
      </c>
      <c r="F990" s="120" t="s">
        <v>2408</v>
      </c>
      <c r="G990" s="193" t="s">
        <v>6</v>
      </c>
      <c r="H990" s="3" t="s">
        <v>2867</v>
      </c>
      <c r="I990" s="193" t="s">
        <v>2480</v>
      </c>
      <c r="J990" s="110"/>
      <c r="K990" s="130">
        <f>VLOOKUP(C990,'[1]Carrer Batches'!$B$2:$O$1343,11,FALSE)</f>
        <v>923161027052</v>
      </c>
      <c r="L990" s="130">
        <f>VLOOKUP(C990,'[1]Carrer Batches'!$B$2:$O$1343,12,FALSE)</f>
        <v>0</v>
      </c>
    </row>
    <row r="991" spans="1:12" x14ac:dyDescent="0.25">
      <c r="A991" s="108">
        <v>44585</v>
      </c>
      <c r="B991" s="193" t="s">
        <v>2981</v>
      </c>
      <c r="C991" s="120" t="s">
        <v>2141</v>
      </c>
      <c r="D991" s="120" t="s">
        <v>2142</v>
      </c>
      <c r="E991" s="193" t="s">
        <v>30</v>
      </c>
      <c r="F991" s="120" t="s">
        <v>2408</v>
      </c>
      <c r="G991" s="193" t="s">
        <v>6</v>
      </c>
      <c r="H991" s="3" t="s">
        <v>2867</v>
      </c>
      <c r="I991" s="193" t="s">
        <v>2480</v>
      </c>
      <c r="J991" s="110" t="s">
        <v>3363</v>
      </c>
      <c r="K991" s="130">
        <f>VLOOKUP(C991,'[1]Carrer Batches'!$B$2:$O$1343,11,FALSE)</f>
        <v>923110281416</v>
      </c>
      <c r="L991" s="130">
        <f>VLOOKUP(C991,'[1]Carrer Batches'!$B$2:$O$1343,12,FALSE)</f>
        <v>923047167604</v>
      </c>
    </row>
    <row r="992" spans="1:12" x14ac:dyDescent="0.25">
      <c r="A992" s="108">
        <v>44585</v>
      </c>
      <c r="B992" s="193" t="s">
        <v>2981</v>
      </c>
      <c r="C992" s="120" t="s">
        <v>2145</v>
      </c>
      <c r="D992" s="120" t="s">
        <v>2146</v>
      </c>
      <c r="E992" s="193" t="s">
        <v>30</v>
      </c>
      <c r="F992" s="120" t="s">
        <v>2408</v>
      </c>
      <c r="G992" s="193" t="s">
        <v>6</v>
      </c>
      <c r="H992" s="3" t="s">
        <v>2867</v>
      </c>
      <c r="I992" s="193" t="s">
        <v>2480</v>
      </c>
      <c r="J992" s="110"/>
      <c r="K992" s="130">
        <f>VLOOKUP(C992,'[1]Carrer Batches'!$B$2:$O$1343,11,FALSE)</f>
        <v>923162735477</v>
      </c>
      <c r="L992" s="130">
        <f>VLOOKUP(C992,'[1]Carrer Batches'!$B$2:$O$1343,12,FALSE)</f>
        <v>923362619791</v>
      </c>
    </row>
    <row r="993" spans="1:12" x14ac:dyDescent="0.25">
      <c r="A993" s="108">
        <v>44585</v>
      </c>
      <c r="B993" s="193" t="s">
        <v>2981</v>
      </c>
      <c r="C993" s="120" t="s">
        <v>1992</v>
      </c>
      <c r="D993" s="120" t="s">
        <v>1993</v>
      </c>
      <c r="E993" s="222" t="s">
        <v>30</v>
      </c>
      <c r="F993" s="120" t="s">
        <v>2404</v>
      </c>
      <c r="G993" s="193" t="s">
        <v>6</v>
      </c>
      <c r="H993" s="3" t="s">
        <v>2867</v>
      </c>
      <c r="I993" s="193" t="s">
        <v>112</v>
      </c>
      <c r="J993" s="110" t="s">
        <v>3258</v>
      </c>
      <c r="K993" s="130">
        <f>VLOOKUP(C993,'[1]Carrer Batches'!$B$2:$O$1343,11,FALSE)</f>
        <v>923130207564</v>
      </c>
      <c r="L993" s="130">
        <f>VLOOKUP(C993,'[1]Carrer Batches'!$B$2:$O$1343,12,FALSE)</f>
        <v>0</v>
      </c>
    </row>
    <row r="994" spans="1:12" x14ac:dyDescent="0.25">
      <c r="A994" s="108">
        <v>44585</v>
      </c>
      <c r="B994" s="193" t="s">
        <v>2981</v>
      </c>
      <c r="C994" s="120" t="s">
        <v>1994</v>
      </c>
      <c r="D994" s="120" t="s">
        <v>1995</v>
      </c>
      <c r="E994" s="222" t="s">
        <v>30</v>
      </c>
      <c r="F994" s="120" t="s">
        <v>2404</v>
      </c>
      <c r="G994" s="193" t="s">
        <v>6</v>
      </c>
      <c r="H994" s="3" t="s">
        <v>2867</v>
      </c>
      <c r="I994" s="193" t="s">
        <v>112</v>
      </c>
      <c r="J994" s="110" t="s">
        <v>3365</v>
      </c>
      <c r="K994" s="130">
        <f>VLOOKUP(C994,'[1]Carrer Batches'!$B$2:$O$1343,11,FALSE)</f>
        <v>923373111466</v>
      </c>
      <c r="L994" s="130">
        <f>VLOOKUP(C994,'[1]Carrer Batches'!$B$2:$O$1343,12,FALSE)</f>
        <v>923110891466</v>
      </c>
    </row>
    <row r="995" spans="1:12" x14ac:dyDescent="0.25">
      <c r="A995" s="108">
        <v>44585</v>
      </c>
      <c r="B995" s="193" t="s">
        <v>2981</v>
      </c>
      <c r="C995" s="120" t="s">
        <v>1996</v>
      </c>
      <c r="D995" s="120" t="s">
        <v>1177</v>
      </c>
      <c r="E995" s="222" t="s">
        <v>30</v>
      </c>
      <c r="F995" s="120" t="s">
        <v>2404</v>
      </c>
      <c r="G995" s="193" t="s">
        <v>6</v>
      </c>
      <c r="H995" s="3" t="s">
        <v>2867</v>
      </c>
      <c r="I995" s="193" t="s">
        <v>112</v>
      </c>
      <c r="J995" s="110" t="s">
        <v>3260</v>
      </c>
      <c r="K995" s="130">
        <f>VLOOKUP(C995,'[1]Carrer Batches'!$B$2:$O$1343,11,FALSE)</f>
        <v>923337868798</v>
      </c>
      <c r="L995" s="130">
        <f>VLOOKUP(C995,'[1]Carrer Batches'!$B$2:$O$1343,12,FALSE)</f>
        <v>0</v>
      </c>
    </row>
    <row r="996" spans="1:12" x14ac:dyDescent="0.25">
      <c r="A996" s="108">
        <v>44585</v>
      </c>
      <c r="B996" s="193" t="s">
        <v>2981</v>
      </c>
      <c r="C996" s="120" t="s">
        <v>2001</v>
      </c>
      <c r="D996" s="120" t="s">
        <v>2002</v>
      </c>
      <c r="E996" s="222" t="s">
        <v>30</v>
      </c>
      <c r="F996" s="120" t="s">
        <v>2404</v>
      </c>
      <c r="G996" s="193" t="s">
        <v>6</v>
      </c>
      <c r="H996" s="3" t="s">
        <v>2867</v>
      </c>
      <c r="I996" s="193" t="s">
        <v>112</v>
      </c>
      <c r="J996" s="110" t="s">
        <v>3261</v>
      </c>
      <c r="K996" s="130">
        <f>VLOOKUP(C996,'[1]Carrer Batches'!$B$2:$O$1343,11,FALSE)</f>
        <v>923351287612</v>
      </c>
      <c r="L996" s="130">
        <f>VLOOKUP(C996,'[1]Carrer Batches'!$B$2:$O$1343,12,FALSE)</f>
        <v>0</v>
      </c>
    </row>
    <row r="997" spans="1:12" x14ac:dyDescent="0.25">
      <c r="A997" s="108">
        <v>44585</v>
      </c>
      <c r="B997" s="193" t="s">
        <v>2981</v>
      </c>
      <c r="C997" s="120" t="s">
        <v>2005</v>
      </c>
      <c r="D997" s="120" t="s">
        <v>2006</v>
      </c>
      <c r="E997" s="222" t="s">
        <v>30</v>
      </c>
      <c r="F997" s="120" t="s">
        <v>2404</v>
      </c>
      <c r="G997" s="193" t="s">
        <v>6</v>
      </c>
      <c r="H997" s="3" t="s">
        <v>2867</v>
      </c>
      <c r="I997" s="193" t="s">
        <v>112</v>
      </c>
      <c r="J997" s="110" t="s">
        <v>3292</v>
      </c>
      <c r="K997" s="130">
        <f>VLOOKUP(C997,'[1]Carrer Batches'!$B$2:$O$1343,11,FALSE)</f>
        <v>923052277277</v>
      </c>
      <c r="L997" s="130">
        <f>VLOOKUP(C997,'[1]Carrer Batches'!$B$2:$O$1343,12,FALSE)</f>
        <v>923052277277</v>
      </c>
    </row>
    <row r="998" spans="1:12" x14ac:dyDescent="0.25">
      <c r="A998" s="108">
        <v>44585</v>
      </c>
      <c r="B998" s="193" t="s">
        <v>2981</v>
      </c>
      <c r="C998" s="120" t="s">
        <v>2031</v>
      </c>
      <c r="D998" s="120" t="s">
        <v>2032</v>
      </c>
      <c r="E998" s="222" t="s">
        <v>30</v>
      </c>
      <c r="F998" s="120" t="s">
        <v>2404</v>
      </c>
      <c r="G998" s="193" t="s">
        <v>6</v>
      </c>
      <c r="H998" s="3" t="s">
        <v>2867</v>
      </c>
      <c r="I998" s="193" t="s">
        <v>112</v>
      </c>
      <c r="J998" s="110" t="s">
        <v>3262</v>
      </c>
      <c r="K998" s="130">
        <f>VLOOKUP(C998,'[1]Carrer Batches'!$B$2:$O$1343,11,FALSE)</f>
        <v>923000020027</v>
      </c>
      <c r="L998" s="130">
        <f>VLOOKUP(C998,'[1]Carrer Batches'!$B$2:$O$1343,12,FALSE)</f>
        <v>0</v>
      </c>
    </row>
    <row r="999" spans="1:12" x14ac:dyDescent="0.25">
      <c r="A999" s="108">
        <v>44585</v>
      </c>
      <c r="B999" s="193" t="s">
        <v>2981</v>
      </c>
      <c r="C999" s="120" t="s">
        <v>1936</v>
      </c>
      <c r="D999" s="243" t="s">
        <v>1937</v>
      </c>
      <c r="E999" s="193" t="s">
        <v>32</v>
      </c>
      <c r="F999" s="120" t="s">
        <v>2401</v>
      </c>
      <c r="G999" s="193" t="s">
        <v>6</v>
      </c>
      <c r="H999" s="3" t="s">
        <v>2867</v>
      </c>
      <c r="I999" s="193" t="s">
        <v>119</v>
      </c>
      <c r="J999" s="110" t="s">
        <v>3295</v>
      </c>
      <c r="K999" s="130">
        <f>VLOOKUP(C999,'[1]Carrer Batches'!$B$2:$O$1343,11,FALSE)</f>
        <v>923452501419</v>
      </c>
      <c r="L999" s="130">
        <f>VLOOKUP(C999,'[1]Carrer Batches'!$B$2:$O$1343,12,FALSE)</f>
        <v>0</v>
      </c>
    </row>
    <row r="1000" spans="1:12" x14ac:dyDescent="0.25">
      <c r="A1000" s="108">
        <v>44585</v>
      </c>
      <c r="B1000" s="193" t="s">
        <v>2981</v>
      </c>
      <c r="C1000" s="120" t="s">
        <v>1938</v>
      </c>
      <c r="D1000" s="120" t="s">
        <v>1939</v>
      </c>
      <c r="E1000" s="193" t="s">
        <v>32</v>
      </c>
      <c r="F1000" s="120" t="s">
        <v>2401</v>
      </c>
      <c r="G1000" s="193" t="s">
        <v>6</v>
      </c>
      <c r="H1000" s="3" t="s">
        <v>2867</v>
      </c>
      <c r="I1000" s="193" t="s">
        <v>119</v>
      </c>
      <c r="J1000" s="110" t="s">
        <v>3195</v>
      </c>
      <c r="K1000" s="130">
        <f>VLOOKUP(C1000,'[1]Carrer Batches'!$B$2:$O$1343,11,FALSE)</f>
        <v>923353470304</v>
      </c>
      <c r="L1000" s="130">
        <f>VLOOKUP(C1000,'[1]Carrer Batches'!$B$2:$O$1343,12,FALSE)</f>
        <v>923343142245</v>
      </c>
    </row>
    <row r="1001" spans="1:12" x14ac:dyDescent="0.25">
      <c r="A1001" s="108">
        <v>44585</v>
      </c>
      <c r="B1001" s="193" t="s">
        <v>2981</v>
      </c>
      <c r="C1001" s="120" t="s">
        <v>1886</v>
      </c>
      <c r="D1001" s="120" t="s">
        <v>1887</v>
      </c>
      <c r="E1001" s="193" t="s">
        <v>33</v>
      </c>
      <c r="F1001" s="120" t="s">
        <v>2400</v>
      </c>
      <c r="G1001" s="193" t="s">
        <v>6</v>
      </c>
      <c r="H1001" s="3" t="s">
        <v>2867</v>
      </c>
      <c r="I1001" s="193" t="s">
        <v>118</v>
      </c>
      <c r="J1001" s="110"/>
      <c r="K1001" s="130">
        <f>VLOOKUP(C1001,'[1]Carrer Batches'!$B$2:$O$1343,11,FALSE)</f>
        <v>923343382741</v>
      </c>
      <c r="L1001" s="130">
        <f>VLOOKUP(C1001,'[1]Carrer Batches'!$B$2:$O$1343,12,FALSE)</f>
        <v>923353087988</v>
      </c>
    </row>
    <row r="1002" spans="1:12" x14ac:dyDescent="0.25">
      <c r="A1002" s="108">
        <v>44585</v>
      </c>
      <c r="B1002" s="193" t="s">
        <v>2981</v>
      </c>
      <c r="C1002" s="120" t="s">
        <v>1807</v>
      </c>
      <c r="D1002" s="120" t="s">
        <v>1808</v>
      </c>
      <c r="E1002" s="193" t="s">
        <v>34</v>
      </c>
      <c r="F1002" s="120" t="s">
        <v>2397</v>
      </c>
      <c r="G1002" s="193" t="s">
        <v>6</v>
      </c>
      <c r="H1002" s="3" t="s">
        <v>2867</v>
      </c>
      <c r="I1002" s="193" t="s">
        <v>2478</v>
      </c>
      <c r="J1002" s="110" t="s">
        <v>3212</v>
      </c>
      <c r="K1002" s="130">
        <f>VLOOKUP(C1002,'[1]Carrer Batches'!$B$2:$O$1343,11,FALSE)</f>
        <v>923111053134</v>
      </c>
      <c r="L1002" s="130">
        <f>VLOOKUP(C1002,'[1]Carrer Batches'!$B$2:$O$1343,12,FALSE)</f>
        <v>923080896996</v>
      </c>
    </row>
    <row r="1003" spans="1:12" x14ac:dyDescent="0.25">
      <c r="A1003" s="108">
        <v>44585</v>
      </c>
      <c r="B1003" s="193" t="s">
        <v>2981</v>
      </c>
      <c r="C1003" s="120" t="s">
        <v>1811</v>
      </c>
      <c r="D1003" s="120" t="s">
        <v>1760</v>
      </c>
      <c r="E1003" s="193" t="s">
        <v>34</v>
      </c>
      <c r="F1003" s="120" t="s">
        <v>2397</v>
      </c>
      <c r="G1003" s="193" t="s">
        <v>6</v>
      </c>
      <c r="H1003" s="3" t="s">
        <v>2867</v>
      </c>
      <c r="I1003" s="193" t="s">
        <v>2478</v>
      </c>
      <c r="J1003" s="110" t="s">
        <v>3296</v>
      </c>
      <c r="K1003" s="130">
        <f>VLOOKUP(C1003,'[1]Carrer Batches'!$B$2:$O$1343,11,FALSE)</f>
        <v>923152613794</v>
      </c>
      <c r="L1003" s="130">
        <f>VLOOKUP(C1003,'[1]Carrer Batches'!$B$2:$O$1343,12,FALSE)</f>
        <v>923172842911</v>
      </c>
    </row>
    <row r="1004" spans="1:12" x14ac:dyDescent="0.25">
      <c r="A1004" s="108">
        <v>44585</v>
      </c>
      <c r="B1004" s="193" t="s">
        <v>2981</v>
      </c>
      <c r="C1004" s="120" t="s">
        <v>1812</v>
      </c>
      <c r="D1004" s="120" t="s">
        <v>1813</v>
      </c>
      <c r="E1004" s="193" t="s">
        <v>34</v>
      </c>
      <c r="F1004" s="120" t="s">
        <v>2397</v>
      </c>
      <c r="G1004" s="193" t="s">
        <v>6</v>
      </c>
      <c r="H1004" s="3" t="s">
        <v>2867</v>
      </c>
      <c r="I1004" s="193" t="s">
        <v>2478</v>
      </c>
      <c r="J1004" s="110" t="s">
        <v>3265</v>
      </c>
      <c r="K1004" s="130">
        <f>VLOOKUP(C1004,'[1]Carrer Batches'!$B$2:$O$1343,11,FALSE)</f>
        <v>923343517836</v>
      </c>
      <c r="L1004" s="130">
        <f>VLOOKUP(C1004,'[1]Carrer Batches'!$B$2:$O$1343,12,FALSE)</f>
        <v>923332163604</v>
      </c>
    </row>
    <row r="1005" spans="1:12" x14ac:dyDescent="0.25">
      <c r="A1005" s="108">
        <v>44585</v>
      </c>
      <c r="B1005" s="193" t="s">
        <v>2981</v>
      </c>
      <c r="C1005" s="120" t="s">
        <v>1814</v>
      </c>
      <c r="D1005" s="120" t="s">
        <v>1815</v>
      </c>
      <c r="E1005" s="193" t="s">
        <v>34</v>
      </c>
      <c r="F1005" s="120" t="s">
        <v>2397</v>
      </c>
      <c r="G1005" s="193" t="s">
        <v>6</v>
      </c>
      <c r="H1005" s="3" t="s">
        <v>2867</v>
      </c>
      <c r="I1005" s="193" t="s">
        <v>2478</v>
      </c>
      <c r="J1005" s="110" t="s">
        <v>3331</v>
      </c>
      <c r="K1005" s="130">
        <f>VLOOKUP(C1005,'[1]Carrer Batches'!$B$2:$O$1343,11,FALSE)</f>
        <v>923175604383</v>
      </c>
      <c r="L1005" s="130">
        <f>VLOOKUP(C1005,'[1]Carrer Batches'!$B$2:$O$1343,12,FALSE)</f>
        <v>923342068983</v>
      </c>
    </row>
    <row r="1006" spans="1:12" x14ac:dyDescent="0.25">
      <c r="A1006" s="108">
        <v>44585</v>
      </c>
      <c r="B1006" s="193" t="s">
        <v>2981</v>
      </c>
      <c r="C1006" s="120" t="s">
        <v>1820</v>
      </c>
      <c r="D1006" s="120" t="s">
        <v>1821</v>
      </c>
      <c r="E1006" s="193" t="s">
        <v>34</v>
      </c>
      <c r="F1006" s="120" t="s">
        <v>2397</v>
      </c>
      <c r="G1006" s="193" t="s">
        <v>6</v>
      </c>
      <c r="H1006" s="3" t="s">
        <v>2867</v>
      </c>
      <c r="I1006" s="193" t="s">
        <v>2478</v>
      </c>
      <c r="J1006" s="110" t="s">
        <v>3368</v>
      </c>
      <c r="K1006" s="130">
        <f>VLOOKUP(C1006,'[1]Carrer Batches'!$B$2:$O$1343,11,FALSE)</f>
        <v>923208867682</v>
      </c>
      <c r="L1006" s="130">
        <f>VLOOKUP(C1006,'[1]Carrer Batches'!$B$2:$O$1343,12,FALSE)</f>
        <v>923232452331</v>
      </c>
    </row>
    <row r="1007" spans="1:12" x14ac:dyDescent="0.25">
      <c r="A1007" s="108">
        <v>44585</v>
      </c>
      <c r="B1007" s="193" t="s">
        <v>2981</v>
      </c>
      <c r="C1007" s="120" t="s">
        <v>1824</v>
      </c>
      <c r="D1007" s="120" t="s">
        <v>1825</v>
      </c>
      <c r="E1007" s="193" t="s">
        <v>34</v>
      </c>
      <c r="F1007" s="120" t="s">
        <v>2397</v>
      </c>
      <c r="G1007" s="193" t="s">
        <v>6</v>
      </c>
      <c r="H1007" s="3" t="s">
        <v>2867</v>
      </c>
      <c r="I1007" s="193" t="s">
        <v>2478</v>
      </c>
      <c r="J1007" s="110"/>
      <c r="K1007" s="130">
        <f>VLOOKUP(C1007,'[1]Carrer Batches'!$B$2:$O$1343,11,FALSE)</f>
        <v>923095002282</v>
      </c>
      <c r="L1007" s="130">
        <f>VLOOKUP(C1007,'[1]Carrer Batches'!$B$2:$O$1343,12,FALSE)</f>
        <v>923452584500</v>
      </c>
    </row>
    <row r="1008" spans="1:12" x14ac:dyDescent="0.25">
      <c r="A1008" s="108">
        <v>44585</v>
      </c>
      <c r="B1008" s="193" t="s">
        <v>2981</v>
      </c>
      <c r="C1008" s="120" t="s">
        <v>540</v>
      </c>
      <c r="D1008" s="120" t="s">
        <v>1355</v>
      </c>
      <c r="E1008" s="193" t="s">
        <v>31</v>
      </c>
      <c r="F1008" s="120" t="s">
        <v>2997</v>
      </c>
      <c r="G1008" s="193" t="s">
        <v>6</v>
      </c>
      <c r="H1008" s="3" t="s">
        <v>2867</v>
      </c>
      <c r="I1008" s="193" t="s">
        <v>2866</v>
      </c>
      <c r="J1008" s="110" t="s">
        <v>3332</v>
      </c>
      <c r="K1008" s="130" t="e">
        <f>VLOOKUP(C1008,'[1]Carrer Batches'!$B$2:$O$1343,11,FALSE)</f>
        <v>#N/A</v>
      </c>
      <c r="L1008" s="130" t="e">
        <f>VLOOKUP(C1008,'[1]Carrer Batches'!$B$2:$O$1343,12,FALSE)</f>
        <v>#N/A</v>
      </c>
    </row>
    <row r="1009" spans="1:13" x14ac:dyDescent="0.25">
      <c r="A1009" s="108">
        <v>44585</v>
      </c>
      <c r="B1009" s="193" t="s">
        <v>2981</v>
      </c>
      <c r="C1009" s="120" t="s">
        <v>2815</v>
      </c>
      <c r="D1009" s="120" t="s">
        <v>2816</v>
      </c>
      <c r="E1009" s="193" t="s">
        <v>31</v>
      </c>
      <c r="F1009" s="120" t="s">
        <v>2997</v>
      </c>
      <c r="G1009" s="193" t="s">
        <v>6</v>
      </c>
      <c r="H1009" s="3" t="s">
        <v>2867</v>
      </c>
      <c r="I1009" s="193" t="s">
        <v>2866</v>
      </c>
      <c r="J1009" s="110"/>
      <c r="K1009" s="130" t="e">
        <f>VLOOKUP(C1009,'[1]Carrer Batches'!$B$2:$O$1343,11,FALSE)</f>
        <v>#N/A</v>
      </c>
      <c r="L1009" s="130" t="e">
        <f>VLOOKUP(C1009,'[1]Carrer Batches'!$B$2:$O$1343,12,FALSE)</f>
        <v>#N/A</v>
      </c>
    </row>
    <row r="1010" spans="1:13" x14ac:dyDescent="0.25">
      <c r="A1010" s="108">
        <v>44585</v>
      </c>
      <c r="B1010" s="193" t="s">
        <v>2981</v>
      </c>
      <c r="C1010" s="120" t="s">
        <v>2817</v>
      </c>
      <c r="D1010" s="120" t="s">
        <v>1889</v>
      </c>
      <c r="E1010" s="193" t="s">
        <v>31</v>
      </c>
      <c r="F1010" s="120" t="s">
        <v>2997</v>
      </c>
      <c r="G1010" s="193" t="s">
        <v>6</v>
      </c>
      <c r="H1010" s="3" t="s">
        <v>2867</v>
      </c>
      <c r="I1010" s="193" t="s">
        <v>2866</v>
      </c>
      <c r="J1010" s="110" t="s">
        <v>3247</v>
      </c>
      <c r="K1010" s="130" t="e">
        <f>VLOOKUP(C1010,'[1]Carrer Batches'!$B$2:$O$1343,11,FALSE)</f>
        <v>#N/A</v>
      </c>
      <c r="L1010" s="130" t="e">
        <f>VLOOKUP(C1010,'[1]Carrer Batches'!$B$2:$O$1343,12,FALSE)</f>
        <v>#N/A</v>
      </c>
    </row>
    <row r="1011" spans="1:13" x14ac:dyDescent="0.25">
      <c r="A1011" s="108">
        <v>44585</v>
      </c>
      <c r="B1011" s="3" t="s">
        <v>2981</v>
      </c>
      <c r="C1011" s="122"/>
      <c r="D1011" s="143" t="s">
        <v>3042</v>
      </c>
      <c r="E1011" s="3" t="s">
        <v>31</v>
      </c>
      <c r="F1011" s="121" t="s">
        <v>2542</v>
      </c>
      <c r="G1011" s="3" t="s">
        <v>6</v>
      </c>
      <c r="H1011" s="3" t="s">
        <v>2867</v>
      </c>
      <c r="I1011" s="193" t="s">
        <v>2482</v>
      </c>
      <c r="J1011" s="110"/>
      <c r="K1011" s="130" t="str">
        <f>VLOOKUP(C1011,'[1]Carrer Batches'!$B$2:$O$1343,11,FALSE)</f>
        <v>PTCL No</v>
      </c>
      <c r="L1011" s="130" t="str">
        <f>VLOOKUP(C1011,'[1]Carrer Batches'!$B$2:$O$1343,12,FALSE)</f>
        <v>Cell No</v>
      </c>
    </row>
    <row r="1012" spans="1:13" x14ac:dyDescent="0.25">
      <c r="A1012" s="108">
        <v>44585</v>
      </c>
      <c r="B1012" s="3" t="s">
        <v>2981</v>
      </c>
      <c r="C1012" s="122" t="s">
        <v>3045</v>
      </c>
      <c r="D1012" s="143" t="s">
        <v>3046</v>
      </c>
      <c r="E1012" s="3"/>
      <c r="F1012" s="121" t="s">
        <v>2997</v>
      </c>
      <c r="G1012" s="3" t="s">
        <v>6</v>
      </c>
      <c r="H1012" s="3" t="s">
        <v>2867</v>
      </c>
      <c r="I1012" s="121"/>
      <c r="J1012" s="110"/>
      <c r="K1012" s="130" t="e">
        <f>VLOOKUP(C1012,'[1]Carrer Batches'!$B$2:$O$1343,11,FALSE)</f>
        <v>#N/A</v>
      </c>
      <c r="L1012" s="130" t="e">
        <f>VLOOKUP(C1012,'[1]Carrer Batches'!$B$2:$O$1343,12,FALSE)</f>
        <v>#N/A</v>
      </c>
    </row>
    <row r="1013" spans="1:13" x14ac:dyDescent="0.25">
      <c r="A1013" s="188">
        <v>44572</v>
      </c>
      <c r="B1013" s="210" t="s">
        <v>2494</v>
      </c>
      <c r="C1013" s="211" t="s">
        <v>2276</v>
      </c>
      <c r="D1013" s="211" t="s">
        <v>2277</v>
      </c>
      <c r="E1013" s="210" t="s">
        <v>31</v>
      </c>
      <c r="F1013" s="211" t="s">
        <v>2441</v>
      </c>
      <c r="G1013" s="210" t="s">
        <v>7</v>
      </c>
      <c r="H1013" s="3" t="s">
        <v>2993</v>
      </c>
      <c r="I1013" s="210" t="s">
        <v>2483</v>
      </c>
      <c r="J1013" s="110" t="s">
        <v>3297</v>
      </c>
      <c r="K1013" s="130">
        <f>VLOOKUP(C1013,'[1]Carrer Batches'!$B$2:$O$1343,11,FALSE)</f>
        <v>923243325258</v>
      </c>
      <c r="L1013" s="130">
        <f>VLOOKUP(C1013,'[1]Carrer Batches'!$B$2:$O$1343,12,FALSE)</f>
        <v>923002377054</v>
      </c>
    </row>
    <row r="1014" spans="1:13" x14ac:dyDescent="0.25">
      <c r="A1014" s="188">
        <v>44574</v>
      </c>
      <c r="B1014" s="210" t="s">
        <v>2494</v>
      </c>
      <c r="C1014" s="211" t="s">
        <v>2276</v>
      </c>
      <c r="D1014" s="211" t="s">
        <v>2277</v>
      </c>
      <c r="E1014" s="210" t="s">
        <v>31</v>
      </c>
      <c r="F1014" s="211" t="s">
        <v>2441</v>
      </c>
      <c r="G1014" s="210" t="s">
        <v>7</v>
      </c>
      <c r="H1014" s="3" t="s">
        <v>2993</v>
      </c>
      <c r="I1014" s="210" t="s">
        <v>2483</v>
      </c>
      <c r="J1014" s="110" t="s">
        <v>3298</v>
      </c>
      <c r="K1014" s="130">
        <f>VLOOKUP(C1014,'[1]Carrer Batches'!$B$2:$O$1343,11,FALSE)</f>
        <v>923243325258</v>
      </c>
      <c r="L1014" s="130">
        <f>VLOOKUP(C1014,'[1]Carrer Batches'!$B$2:$O$1343,12,FALSE)</f>
        <v>923002377054</v>
      </c>
    </row>
    <row r="1015" spans="1:13" x14ac:dyDescent="0.25">
      <c r="A1015" s="188">
        <v>44579</v>
      </c>
      <c r="B1015" s="210" t="s">
        <v>2494</v>
      </c>
      <c r="C1015" s="211" t="s">
        <v>2276</v>
      </c>
      <c r="D1015" s="211" t="s">
        <v>2277</v>
      </c>
      <c r="E1015" s="210" t="s">
        <v>31</v>
      </c>
      <c r="F1015" s="211" t="s">
        <v>2441</v>
      </c>
      <c r="G1015" s="210" t="s">
        <v>7</v>
      </c>
      <c r="H1015" s="3" t="s">
        <v>2993</v>
      </c>
      <c r="I1015" s="210" t="s">
        <v>2483</v>
      </c>
      <c r="J1015" s="110" t="s">
        <v>3297</v>
      </c>
      <c r="K1015" s="130">
        <f>VLOOKUP(C1015,'[1]Carrer Batches'!$B$2:$O$1343,11,FALSE)</f>
        <v>923243325258</v>
      </c>
      <c r="L1015" s="130">
        <f>VLOOKUP(C1015,'[1]Carrer Batches'!$B$2:$O$1343,12,FALSE)</f>
        <v>923002377054</v>
      </c>
    </row>
    <row r="1016" spans="1:13" x14ac:dyDescent="0.25">
      <c r="A1016" s="188">
        <v>44581</v>
      </c>
      <c r="B1016" s="210" t="s">
        <v>2494</v>
      </c>
      <c r="C1016" s="211" t="s">
        <v>2276</v>
      </c>
      <c r="D1016" s="211" t="s">
        <v>2277</v>
      </c>
      <c r="E1016" s="210" t="s">
        <v>31</v>
      </c>
      <c r="F1016" s="211" t="s">
        <v>2441</v>
      </c>
      <c r="G1016" s="210" t="s">
        <v>7</v>
      </c>
      <c r="H1016" s="3" t="s">
        <v>2993</v>
      </c>
      <c r="I1016" s="210" t="s">
        <v>2483</v>
      </c>
      <c r="J1016" s="110" t="s">
        <v>3299</v>
      </c>
      <c r="K1016" s="130">
        <f>VLOOKUP(C1016,'[1]Carrer Batches'!$B$2:$O$1343,11,FALSE)</f>
        <v>923243325258</v>
      </c>
      <c r="L1016" s="130">
        <f>VLOOKUP(C1016,'[1]Carrer Batches'!$B$2:$O$1343,12,FALSE)</f>
        <v>923002377054</v>
      </c>
    </row>
    <row r="1017" spans="1:13" x14ac:dyDescent="0.25">
      <c r="A1017" s="188">
        <v>44586</v>
      </c>
      <c r="B1017" s="210" t="s">
        <v>2494</v>
      </c>
      <c r="C1017" s="211" t="s">
        <v>2276</v>
      </c>
      <c r="D1017" s="211" t="s">
        <v>2277</v>
      </c>
      <c r="E1017" s="210" t="s">
        <v>31</v>
      </c>
      <c r="F1017" s="211" t="s">
        <v>2441</v>
      </c>
      <c r="G1017" s="210" t="s">
        <v>7</v>
      </c>
      <c r="H1017" s="3" t="s">
        <v>2993</v>
      </c>
      <c r="I1017" s="210" t="s">
        <v>2483</v>
      </c>
      <c r="J1017" s="110" t="s">
        <v>3297</v>
      </c>
      <c r="K1017" s="130">
        <f>VLOOKUP(C1017,'[1]Carrer Batches'!$B$2:$O$1343,11,FALSE)</f>
        <v>923243325258</v>
      </c>
      <c r="L1017" s="130">
        <f>VLOOKUP(C1017,'[1]Carrer Batches'!$B$2:$O$1343,12,FALSE)</f>
        <v>923002377054</v>
      </c>
    </row>
    <row r="1018" spans="1:13" ht="18" customHeight="1" x14ac:dyDescent="0.25">
      <c r="A1018" s="188">
        <v>44588</v>
      </c>
      <c r="B1018" s="210" t="s">
        <v>2494</v>
      </c>
      <c r="C1018" s="211" t="s">
        <v>2276</v>
      </c>
      <c r="D1018" s="211" t="s">
        <v>2277</v>
      </c>
      <c r="E1018" s="210" t="s">
        <v>31</v>
      </c>
      <c r="F1018" s="211" t="s">
        <v>2441</v>
      </c>
      <c r="G1018" s="210" t="s">
        <v>7</v>
      </c>
      <c r="H1018" s="3" t="s">
        <v>2993</v>
      </c>
      <c r="I1018" s="210" t="s">
        <v>2483</v>
      </c>
      <c r="J1018" s="110" t="s">
        <v>3300</v>
      </c>
      <c r="K1018" s="130">
        <f>VLOOKUP(C1018,'[1]Carrer Batches'!$B$2:$O$1343,11,FALSE)</f>
        <v>923243325258</v>
      </c>
      <c r="L1018" s="130">
        <f>VLOOKUP(C1018,'[1]Carrer Batches'!$B$2:$O$1343,12,FALSE)</f>
        <v>923002377054</v>
      </c>
    </row>
    <row r="1019" spans="1:13" x14ac:dyDescent="0.25">
      <c r="A1019" s="188">
        <v>44586</v>
      </c>
      <c r="B1019" s="210" t="s">
        <v>2494</v>
      </c>
      <c r="C1019" s="211" t="s">
        <v>877</v>
      </c>
      <c r="D1019" s="126" t="s">
        <v>1676</v>
      </c>
      <c r="E1019" s="210" t="s">
        <v>31</v>
      </c>
      <c r="F1019" s="211" t="s">
        <v>2468</v>
      </c>
      <c r="G1019" s="210" t="s">
        <v>7</v>
      </c>
      <c r="H1019" s="3" t="s">
        <v>2992</v>
      </c>
      <c r="I1019" s="210" t="s">
        <v>2491</v>
      </c>
      <c r="J1019" s="110"/>
      <c r="K1019" s="130" t="e">
        <f>VLOOKUP(C1019,'[1]Carrer Batches'!$B$2:$O$1343,11,FALSE)</f>
        <v>#N/A</v>
      </c>
      <c r="L1019" s="130" t="e">
        <f>VLOOKUP(C1019,'[1]Carrer Batches'!$B$2:$O$1343,12,FALSE)</f>
        <v>#N/A</v>
      </c>
    </row>
    <row r="1020" spans="1:13" x14ac:dyDescent="0.25">
      <c r="A1020" s="188">
        <v>44586</v>
      </c>
      <c r="B1020" s="210" t="s">
        <v>2494</v>
      </c>
      <c r="C1020" s="211" t="s">
        <v>2769</v>
      </c>
      <c r="D1020" s="211" t="s">
        <v>2770</v>
      </c>
      <c r="E1020" s="210" t="s">
        <v>31</v>
      </c>
      <c r="F1020" s="211" t="s">
        <v>2468</v>
      </c>
      <c r="G1020" s="210" t="s">
        <v>7</v>
      </c>
      <c r="H1020" s="3" t="s">
        <v>2992</v>
      </c>
      <c r="I1020" s="210" t="s">
        <v>2491</v>
      </c>
      <c r="J1020" s="110"/>
      <c r="K1020" s="130" t="e">
        <f>VLOOKUP(C1020,'[1]Carrer Batches'!$B$2:$O$1343,11,FALSE)</f>
        <v>#N/A</v>
      </c>
      <c r="L1020" s="130" t="e">
        <f>VLOOKUP(C1020,'[1]Carrer Batches'!$B$2:$O$1343,12,FALSE)</f>
        <v>#N/A</v>
      </c>
    </row>
    <row r="1021" spans="1:13" x14ac:dyDescent="0.25">
      <c r="A1021" s="188">
        <v>44586</v>
      </c>
      <c r="B1021" s="210" t="s">
        <v>2494</v>
      </c>
      <c r="C1021" s="211" t="s">
        <v>2772</v>
      </c>
      <c r="D1021" s="211" t="s">
        <v>2773</v>
      </c>
      <c r="E1021" s="210" t="s">
        <v>31</v>
      </c>
      <c r="F1021" s="211" t="s">
        <v>2468</v>
      </c>
      <c r="G1021" s="210" t="s">
        <v>7</v>
      </c>
      <c r="H1021" s="3" t="s">
        <v>2992</v>
      </c>
      <c r="I1021" s="210" t="s">
        <v>2491</v>
      </c>
      <c r="J1021" s="110"/>
      <c r="K1021" s="130" t="e">
        <f>VLOOKUP(C1021,'[1]Carrer Batches'!$B$2:$O$1343,11,FALSE)</f>
        <v>#N/A</v>
      </c>
      <c r="L1021" s="130" t="e">
        <f>VLOOKUP(C1021,'[1]Carrer Batches'!$B$2:$O$1343,12,FALSE)</f>
        <v>#N/A</v>
      </c>
    </row>
    <row r="1022" spans="1:13" ht="19.5" x14ac:dyDescent="0.3">
      <c r="A1022" s="188">
        <v>44586</v>
      </c>
      <c r="B1022" s="210" t="s">
        <v>2494</v>
      </c>
      <c r="C1022" s="211" t="s">
        <v>2498</v>
      </c>
      <c r="D1022" s="126" t="s">
        <v>1796</v>
      </c>
      <c r="E1022" s="210" t="s">
        <v>31</v>
      </c>
      <c r="F1022" s="211" t="s">
        <v>2468</v>
      </c>
      <c r="G1022" s="210" t="s">
        <v>7</v>
      </c>
      <c r="H1022" s="3" t="s">
        <v>2992</v>
      </c>
      <c r="I1022" s="210" t="s">
        <v>2491</v>
      </c>
      <c r="J1022" s="110"/>
      <c r="K1022" s="130" t="e">
        <f>VLOOKUP(C1022,'[1]Carrer Batches'!$B$2:$O$1343,11,FALSE)</f>
        <v>#N/A</v>
      </c>
      <c r="L1022" s="130" t="e">
        <f>VLOOKUP(C1022,'[1]Carrer Batches'!$B$2:$O$1343,12,FALSE)</f>
        <v>#N/A</v>
      </c>
      <c r="M1022" s="117"/>
    </row>
    <row r="1023" spans="1:13" x14ac:dyDescent="0.25">
      <c r="A1023" s="188">
        <v>44586</v>
      </c>
      <c r="B1023" s="210" t="s">
        <v>2494</v>
      </c>
      <c r="C1023" s="211" t="s">
        <v>879</v>
      </c>
      <c r="D1023" s="126" t="s">
        <v>1678</v>
      </c>
      <c r="E1023" s="210" t="s">
        <v>31</v>
      </c>
      <c r="F1023" s="211" t="s">
        <v>2468</v>
      </c>
      <c r="G1023" s="210" t="s">
        <v>7</v>
      </c>
      <c r="H1023" s="3" t="s">
        <v>2992</v>
      </c>
      <c r="I1023" s="210" t="s">
        <v>2491</v>
      </c>
      <c r="J1023" s="110"/>
      <c r="K1023" s="130" t="e">
        <f>VLOOKUP(C1023,'[1]Carrer Batches'!$B$2:$O$1343,11,FALSE)</f>
        <v>#N/A</v>
      </c>
      <c r="L1023" s="130" t="e">
        <f>VLOOKUP(C1023,'[1]Carrer Batches'!$B$2:$O$1343,12,FALSE)</f>
        <v>#N/A</v>
      </c>
    </row>
    <row r="1024" spans="1:13" x14ac:dyDescent="0.25">
      <c r="A1024" s="188">
        <v>44586</v>
      </c>
      <c r="B1024" s="210" t="s">
        <v>2494</v>
      </c>
      <c r="C1024" s="211" t="s">
        <v>528</v>
      </c>
      <c r="D1024" s="211" t="s">
        <v>1343</v>
      </c>
      <c r="E1024" s="210" t="s">
        <v>31</v>
      </c>
      <c r="F1024" s="211" t="s">
        <v>2441</v>
      </c>
      <c r="G1024" s="210" t="s">
        <v>7</v>
      </c>
      <c r="H1024" s="3" t="s">
        <v>2993</v>
      </c>
      <c r="I1024" s="210" t="s">
        <v>2483</v>
      </c>
      <c r="J1024" s="110"/>
      <c r="K1024" s="130">
        <f>VLOOKUP(C1024,'[1]Carrer Batches'!$B$2:$O$1343,11,FALSE)</f>
        <v>923170409055</v>
      </c>
      <c r="L1024" s="130" t="str">
        <f>VLOOKUP(C1024,'[1]Carrer Batches'!$B$2:$O$1343,12,FALSE)</f>
        <v>-</v>
      </c>
    </row>
    <row r="1025" spans="1:13" x14ac:dyDescent="0.25">
      <c r="A1025" s="188">
        <v>44586</v>
      </c>
      <c r="B1025" s="210" t="s">
        <v>2494</v>
      </c>
      <c r="C1025" s="211" t="s">
        <v>530</v>
      </c>
      <c r="D1025" s="211" t="s">
        <v>1345</v>
      </c>
      <c r="E1025" s="210" t="s">
        <v>31</v>
      </c>
      <c r="F1025" s="211" t="s">
        <v>2441</v>
      </c>
      <c r="G1025" s="210" t="s">
        <v>7</v>
      </c>
      <c r="H1025" s="3" t="s">
        <v>2993</v>
      </c>
      <c r="I1025" s="210" t="s">
        <v>2483</v>
      </c>
      <c r="J1025" s="110"/>
      <c r="K1025" s="130" t="e">
        <f>VLOOKUP(C1025,'[1]Carrer Batches'!$B$2:$O$1343,11,FALSE)</f>
        <v>#N/A</v>
      </c>
      <c r="L1025" s="130" t="e">
        <f>VLOOKUP(C1025,'[1]Carrer Batches'!$B$2:$O$1343,12,FALSE)</f>
        <v>#N/A</v>
      </c>
    </row>
    <row r="1026" spans="1:13" x14ac:dyDescent="0.25">
      <c r="A1026" s="188">
        <v>44586</v>
      </c>
      <c r="B1026" s="210" t="s">
        <v>2494</v>
      </c>
      <c r="C1026" s="211" t="s">
        <v>535</v>
      </c>
      <c r="D1026" s="211" t="s">
        <v>1350</v>
      </c>
      <c r="E1026" s="210" t="s">
        <v>31</v>
      </c>
      <c r="F1026" s="211" t="s">
        <v>2441</v>
      </c>
      <c r="G1026" s="210" t="s">
        <v>7</v>
      </c>
      <c r="H1026" s="3" t="s">
        <v>2993</v>
      </c>
      <c r="I1026" s="210" t="s">
        <v>2483</v>
      </c>
      <c r="J1026" s="110"/>
      <c r="K1026" s="130">
        <f>VLOOKUP(C1026,'[1]Carrer Batches'!$B$2:$O$1343,11,FALSE)</f>
        <v>923242247331</v>
      </c>
      <c r="L1026" s="130" t="str">
        <f>VLOOKUP(C1026,'[1]Carrer Batches'!$B$2:$O$1343,12,FALSE)</f>
        <v>-</v>
      </c>
    </row>
    <row r="1027" spans="1:13" x14ac:dyDescent="0.25">
      <c r="A1027" s="188">
        <v>44586</v>
      </c>
      <c r="B1027" s="210" t="s">
        <v>2494</v>
      </c>
      <c r="C1027" s="211" t="s">
        <v>545</v>
      </c>
      <c r="D1027" s="211" t="s">
        <v>1360</v>
      </c>
      <c r="E1027" s="210" t="s">
        <v>31</v>
      </c>
      <c r="F1027" s="211" t="s">
        <v>2441</v>
      </c>
      <c r="G1027" s="210" t="s">
        <v>7</v>
      </c>
      <c r="H1027" s="3" t="s">
        <v>2993</v>
      </c>
      <c r="I1027" s="210" t="s">
        <v>2483</v>
      </c>
      <c r="J1027" s="110"/>
      <c r="K1027" s="130">
        <f>VLOOKUP(C1027,'[1]Carrer Batches'!$B$2:$O$1343,11,FALSE)</f>
        <v>923482324755</v>
      </c>
      <c r="L1027" s="130">
        <f>VLOOKUP(C1027,'[1]Carrer Batches'!$B$2:$O$1343,12,FALSE)</f>
        <v>923413142102</v>
      </c>
    </row>
    <row r="1028" spans="1:13" x14ac:dyDescent="0.25">
      <c r="A1028" s="188">
        <v>44586</v>
      </c>
      <c r="B1028" s="210" t="s">
        <v>2494</v>
      </c>
      <c r="C1028" s="211" t="s">
        <v>638</v>
      </c>
      <c r="D1028" s="211" t="s">
        <v>1450</v>
      </c>
      <c r="E1028" s="210" t="s">
        <v>31</v>
      </c>
      <c r="F1028" s="211" t="s">
        <v>2451</v>
      </c>
      <c r="G1028" s="210" t="s">
        <v>7</v>
      </c>
      <c r="H1028" s="3" t="s">
        <v>2992</v>
      </c>
      <c r="I1028" s="210" t="s">
        <v>2484</v>
      </c>
      <c r="J1028" s="250" t="s">
        <v>3175</v>
      </c>
      <c r="K1028" s="130">
        <f>VLOOKUP(C1028,'[1]Carrer Batches'!$B$2:$O$1343,11,FALSE)</f>
        <v>923120823420</v>
      </c>
      <c r="L1028" s="130" t="str">
        <f>VLOOKUP(C1028,'[1]Carrer Batches'!$B$2:$O$1343,12,FALSE)</f>
        <v>-</v>
      </c>
    </row>
    <row r="1029" spans="1:13" x14ac:dyDescent="0.25">
      <c r="A1029" s="188">
        <v>44586</v>
      </c>
      <c r="B1029" s="210" t="s">
        <v>2494</v>
      </c>
      <c r="C1029" s="211" t="s">
        <v>650</v>
      </c>
      <c r="D1029" s="211" t="s">
        <v>1462</v>
      </c>
      <c r="E1029" s="210" t="s">
        <v>31</v>
      </c>
      <c r="F1029" s="211" t="s">
        <v>2451</v>
      </c>
      <c r="G1029" s="210" t="s">
        <v>7</v>
      </c>
      <c r="H1029" s="3" t="s">
        <v>2992</v>
      </c>
      <c r="I1029" s="210" t="s">
        <v>2484</v>
      </c>
      <c r="J1029" s="250" t="s">
        <v>3398</v>
      </c>
      <c r="K1029" s="130">
        <f>VLOOKUP(C1029,'[1]Carrer Batches'!$B$2:$O$1343,11,FALSE)</f>
        <v>923491850586</v>
      </c>
      <c r="L1029" s="130" t="str">
        <f>VLOOKUP(C1029,'[1]Carrer Batches'!$B$2:$O$1343,12,FALSE)</f>
        <v>-</v>
      </c>
    </row>
    <row r="1030" spans="1:13" x14ac:dyDescent="0.25">
      <c r="A1030" s="188">
        <v>44586</v>
      </c>
      <c r="B1030" s="210" t="s">
        <v>2494</v>
      </c>
      <c r="C1030" s="211" t="s">
        <v>654</v>
      </c>
      <c r="D1030" s="211" t="s">
        <v>1466</v>
      </c>
      <c r="E1030" s="210" t="s">
        <v>31</v>
      </c>
      <c r="F1030" s="211" t="s">
        <v>2451</v>
      </c>
      <c r="G1030" s="210" t="s">
        <v>7</v>
      </c>
      <c r="H1030" s="3" t="s">
        <v>2992</v>
      </c>
      <c r="I1030" s="210" t="s">
        <v>2484</v>
      </c>
      <c r="J1030" s="250" t="s">
        <v>3399</v>
      </c>
      <c r="K1030" s="130">
        <f>VLOOKUP(C1030,'[1]Carrer Batches'!$B$2:$O$1343,11,FALSE)</f>
        <v>923022252689</v>
      </c>
      <c r="L1030" s="130">
        <f>VLOOKUP(C1030,'[1]Carrer Batches'!$B$2:$O$1343,12,FALSE)</f>
        <v>923012499263</v>
      </c>
    </row>
    <row r="1031" spans="1:13" x14ac:dyDescent="0.25">
      <c r="A1031" s="188">
        <v>44586</v>
      </c>
      <c r="B1031" s="193" t="s">
        <v>2494</v>
      </c>
      <c r="C1031" s="120" t="s">
        <v>629</v>
      </c>
      <c r="D1031" s="126" t="s">
        <v>1441</v>
      </c>
      <c r="E1031" s="193" t="s">
        <v>31</v>
      </c>
      <c r="F1031" s="120" t="s">
        <v>2450</v>
      </c>
      <c r="G1031" s="193" t="s">
        <v>7</v>
      </c>
      <c r="H1031" s="3" t="s">
        <v>2992</v>
      </c>
      <c r="I1031" s="193" t="s">
        <v>2489</v>
      </c>
      <c r="J1031" s="110"/>
      <c r="K1031" s="130">
        <f>VLOOKUP(C1031,'[1]Carrer Batches'!$B$2:$O$1343,11,FALSE)</f>
        <v>923021593493</v>
      </c>
      <c r="L1031" s="130">
        <f>VLOOKUP(C1031,'[1]Carrer Batches'!$B$2:$O$1343,12,FALSE)</f>
        <v>923452401794</v>
      </c>
    </row>
    <row r="1032" spans="1:13" x14ac:dyDescent="0.25">
      <c r="A1032" s="188">
        <v>44586</v>
      </c>
      <c r="B1032" s="193" t="s">
        <v>2494</v>
      </c>
      <c r="C1032" s="120" t="s">
        <v>630</v>
      </c>
      <c r="D1032" s="120" t="s">
        <v>1442</v>
      </c>
      <c r="E1032" s="193" t="s">
        <v>31</v>
      </c>
      <c r="F1032" s="120" t="s">
        <v>2450</v>
      </c>
      <c r="G1032" s="193" t="s">
        <v>7</v>
      </c>
      <c r="H1032" s="3" t="s">
        <v>2992</v>
      </c>
      <c r="I1032" s="193" t="s">
        <v>2489</v>
      </c>
      <c r="J1032" s="110"/>
      <c r="K1032" s="130">
        <f>VLOOKUP(C1032,'[1]Carrer Batches'!$B$2:$O$1343,11,FALSE)</f>
        <v>9234536889</v>
      </c>
      <c r="L1032" s="130" t="str">
        <f>VLOOKUP(C1032,'[1]Carrer Batches'!$B$2:$O$1343,12,FALSE)</f>
        <v>-</v>
      </c>
    </row>
    <row r="1033" spans="1:13" x14ac:dyDescent="0.25">
      <c r="A1033" s="188">
        <v>44586</v>
      </c>
      <c r="B1033" s="193" t="s">
        <v>2494</v>
      </c>
      <c r="C1033" s="120" t="s">
        <v>609</v>
      </c>
      <c r="D1033" s="120" t="s">
        <v>1422</v>
      </c>
      <c r="E1033" s="193" t="s">
        <v>30</v>
      </c>
      <c r="F1033" s="120" t="s">
        <v>2448</v>
      </c>
      <c r="G1033" s="193" t="s">
        <v>7</v>
      </c>
      <c r="H1033" s="3" t="s">
        <v>2992</v>
      </c>
      <c r="I1033" s="193" t="s">
        <v>2480</v>
      </c>
      <c r="J1033" s="110"/>
      <c r="K1033" s="130">
        <f>VLOOKUP(C1033,'[1]Carrer Batches'!$B$2:$O$1343,11,FALSE)</f>
        <v>923182597962</v>
      </c>
      <c r="L1033" s="130">
        <f>VLOOKUP(C1033,'[1]Carrer Batches'!$B$2:$O$1343,12,FALSE)</f>
        <v>0</v>
      </c>
    </row>
    <row r="1034" spans="1:13" x14ac:dyDescent="0.25">
      <c r="A1034" s="188">
        <v>44586</v>
      </c>
      <c r="B1034" s="193" t="s">
        <v>2494</v>
      </c>
      <c r="C1034" s="120" t="s">
        <v>2149</v>
      </c>
      <c r="D1034" s="120" t="s">
        <v>2150</v>
      </c>
      <c r="E1034" s="193" t="s">
        <v>30</v>
      </c>
      <c r="F1034" s="120" t="s">
        <v>2448</v>
      </c>
      <c r="G1034" s="193" t="s">
        <v>7</v>
      </c>
      <c r="H1034" s="3" t="s">
        <v>2992</v>
      </c>
      <c r="I1034" s="193" t="s">
        <v>2480</v>
      </c>
      <c r="J1034" s="110"/>
      <c r="K1034" s="130">
        <f>VLOOKUP(C1034,'[1]Carrer Batches'!$B$2:$O$1343,11,FALSE)</f>
        <v>923103589163</v>
      </c>
      <c r="L1034" s="130">
        <f>VLOOKUP(C1034,'[1]Carrer Batches'!$B$2:$O$1343,12,FALSE)</f>
        <v>923101069163</v>
      </c>
    </row>
    <row r="1035" spans="1:13" x14ac:dyDescent="0.25">
      <c r="A1035" s="188">
        <v>44586</v>
      </c>
      <c r="B1035" s="193" t="s">
        <v>2494</v>
      </c>
      <c r="C1035" s="120" t="s">
        <v>596</v>
      </c>
      <c r="D1035" s="120" t="s">
        <v>1409</v>
      </c>
      <c r="E1035" s="193" t="s">
        <v>30</v>
      </c>
      <c r="F1035" s="120" t="s">
        <v>2446</v>
      </c>
      <c r="G1035" s="193" t="s">
        <v>7</v>
      </c>
      <c r="H1035" s="3" t="s">
        <v>2992</v>
      </c>
      <c r="I1035" s="193" t="s">
        <v>2485</v>
      </c>
      <c r="J1035" s="110"/>
      <c r="K1035" s="130">
        <f>VLOOKUP(C1035,'[1]Carrer Batches'!$B$2:$O$1343,11,FALSE)</f>
        <v>923202209680</v>
      </c>
      <c r="L1035" s="130">
        <f>VLOOKUP(C1035,'[1]Carrer Batches'!$B$2:$O$1343,12,FALSE)</f>
        <v>0</v>
      </c>
    </row>
    <row r="1036" spans="1:13" x14ac:dyDescent="0.25">
      <c r="A1036" s="188">
        <v>44586</v>
      </c>
      <c r="B1036" s="193" t="s">
        <v>2494</v>
      </c>
      <c r="C1036" s="120" t="s">
        <v>563</v>
      </c>
      <c r="D1036" s="120" t="s">
        <v>1377</v>
      </c>
      <c r="E1036" s="193" t="s">
        <v>34</v>
      </c>
      <c r="F1036" s="120" t="s">
        <v>2444</v>
      </c>
      <c r="G1036" s="193" t="s">
        <v>7</v>
      </c>
      <c r="H1036" s="3" t="s">
        <v>2992</v>
      </c>
      <c r="I1036" s="193" t="s">
        <v>124</v>
      </c>
      <c r="J1036" s="110"/>
      <c r="K1036" s="130">
        <f>VLOOKUP(C1036,'[1]Carrer Batches'!$B$2:$O$1343,11,FALSE)</f>
        <v>923125893780</v>
      </c>
      <c r="L1036" s="130">
        <f>VLOOKUP(C1036,'[1]Carrer Batches'!$B$2:$O$1343,12,FALSE)</f>
        <v>923125893780</v>
      </c>
    </row>
    <row r="1037" spans="1:13" x14ac:dyDescent="0.25">
      <c r="A1037" s="188">
        <v>44586</v>
      </c>
      <c r="B1037" s="193" t="s">
        <v>2494</v>
      </c>
      <c r="C1037" s="120" t="s">
        <v>567</v>
      </c>
      <c r="D1037" s="120" t="s">
        <v>1381</v>
      </c>
      <c r="E1037" s="193" t="s">
        <v>34</v>
      </c>
      <c r="F1037" s="120" t="s">
        <v>2444</v>
      </c>
      <c r="G1037" s="193" t="s">
        <v>7</v>
      </c>
      <c r="H1037" s="3" t="s">
        <v>2992</v>
      </c>
      <c r="I1037" s="193" t="s">
        <v>124</v>
      </c>
      <c r="J1037" s="110"/>
      <c r="K1037" s="130">
        <f>VLOOKUP(C1037,'[1]Carrer Batches'!$B$2:$O$1343,11,FALSE)</f>
        <v>923308517343</v>
      </c>
      <c r="L1037" s="130">
        <f>VLOOKUP(C1037,'[1]Carrer Batches'!$B$2:$O$1343,12,FALSE)</f>
        <v>923142165080</v>
      </c>
    </row>
    <row r="1038" spans="1:13" x14ac:dyDescent="0.25">
      <c r="A1038" s="188">
        <v>44586</v>
      </c>
      <c r="B1038" s="193" t="s">
        <v>2494</v>
      </c>
      <c r="C1038" s="120" t="s">
        <v>2885</v>
      </c>
      <c r="D1038" s="120" t="s">
        <v>2886</v>
      </c>
      <c r="E1038" s="193" t="s">
        <v>136</v>
      </c>
      <c r="F1038" s="120" t="s">
        <v>2892</v>
      </c>
      <c r="G1038" s="193" t="s">
        <v>7</v>
      </c>
      <c r="H1038" s="3" t="s">
        <v>2993</v>
      </c>
      <c r="I1038" s="193" t="s">
        <v>2490</v>
      </c>
      <c r="J1038" s="110"/>
      <c r="K1038" s="130" t="e">
        <f>VLOOKUP(C1038,'[1]Carrer Batches'!$B$2:$O$1343,11,FALSE)</f>
        <v>#N/A</v>
      </c>
      <c r="L1038" s="130" t="e">
        <f>VLOOKUP(C1038,'[1]Carrer Batches'!$B$2:$O$1343,12,FALSE)</f>
        <v>#N/A</v>
      </c>
    </row>
    <row r="1039" spans="1:13" x14ac:dyDescent="0.25">
      <c r="A1039" s="188">
        <v>44586</v>
      </c>
      <c r="B1039" s="193" t="s">
        <v>2494</v>
      </c>
      <c r="C1039" s="120" t="s">
        <v>2889</v>
      </c>
      <c r="D1039" s="120" t="s">
        <v>2890</v>
      </c>
      <c r="E1039" s="193" t="s">
        <v>136</v>
      </c>
      <c r="F1039" s="120" t="s">
        <v>2892</v>
      </c>
      <c r="G1039" s="193" t="s">
        <v>7</v>
      </c>
      <c r="H1039" s="3" t="s">
        <v>2993</v>
      </c>
      <c r="I1039" s="193" t="s">
        <v>2490</v>
      </c>
      <c r="J1039" s="110"/>
      <c r="K1039" s="130" t="e">
        <f>VLOOKUP(C1039,'[1]Carrer Batches'!$B$2:$O$1343,11,FALSE)</f>
        <v>#N/A</v>
      </c>
      <c r="L1039" s="130" t="e">
        <f>VLOOKUP(C1039,'[1]Carrer Batches'!$B$2:$O$1343,12,FALSE)</f>
        <v>#N/A</v>
      </c>
      <c r="M1039" s="95"/>
    </row>
    <row r="1040" spans="1:13" x14ac:dyDescent="0.25">
      <c r="A1040" s="188">
        <v>44586</v>
      </c>
      <c r="B1040" s="193" t="s">
        <v>2494</v>
      </c>
      <c r="C1040" s="120" t="s">
        <v>2876</v>
      </c>
      <c r="D1040" s="120" t="s">
        <v>2877</v>
      </c>
      <c r="E1040" s="193" t="s">
        <v>134</v>
      </c>
      <c r="F1040" s="120" t="s">
        <v>2891</v>
      </c>
      <c r="G1040" s="193" t="s">
        <v>7</v>
      </c>
      <c r="H1040" s="3" t="s">
        <v>2992</v>
      </c>
      <c r="I1040" s="193" t="s">
        <v>2493</v>
      </c>
      <c r="J1040" s="110" t="s">
        <v>3397</v>
      </c>
      <c r="K1040" s="130" t="e">
        <f>VLOOKUP(C1040,'[1]Carrer Batches'!$B$2:$O$1343,11,FALSE)</f>
        <v>#N/A</v>
      </c>
      <c r="L1040" s="130" t="e">
        <f>VLOOKUP(C1040,'[1]Carrer Batches'!$B$2:$O$1343,12,FALSE)</f>
        <v>#N/A</v>
      </c>
    </row>
    <row r="1041" spans="1:12" x14ac:dyDescent="0.25">
      <c r="A1041" s="188">
        <v>44586</v>
      </c>
      <c r="B1041" s="193" t="s">
        <v>2494</v>
      </c>
      <c r="C1041" s="120" t="s">
        <v>555</v>
      </c>
      <c r="D1041" s="120" t="s">
        <v>1369</v>
      </c>
      <c r="E1041" s="193" t="s">
        <v>35</v>
      </c>
      <c r="F1041" s="120" t="s">
        <v>2443</v>
      </c>
      <c r="G1041" s="193" t="s">
        <v>7</v>
      </c>
      <c r="H1041" s="3" t="s">
        <v>2993</v>
      </c>
      <c r="I1041" s="193" t="s">
        <v>2487</v>
      </c>
      <c r="J1041" s="110"/>
      <c r="K1041" s="130">
        <f>VLOOKUP(C1041,'[1]Carrer Batches'!$B$2:$O$1343,11,FALSE)</f>
        <v>923333129359</v>
      </c>
      <c r="L1041" s="130">
        <f>VLOOKUP(C1041,'[1]Carrer Batches'!$B$2:$O$1343,12,FALSE)</f>
        <v>923332464308</v>
      </c>
    </row>
    <row r="1042" spans="1:12" x14ac:dyDescent="0.25">
      <c r="A1042" s="188">
        <v>44586</v>
      </c>
      <c r="B1042" s="193" t="s">
        <v>2494</v>
      </c>
      <c r="C1042" s="120" t="s">
        <v>556</v>
      </c>
      <c r="D1042" s="120" t="s">
        <v>1370</v>
      </c>
      <c r="E1042" s="193" t="s">
        <v>35</v>
      </c>
      <c r="F1042" s="120" t="s">
        <v>2443</v>
      </c>
      <c r="G1042" s="193" t="s">
        <v>7</v>
      </c>
      <c r="H1042" s="3" t="s">
        <v>2993</v>
      </c>
      <c r="I1042" s="193" t="s">
        <v>2487</v>
      </c>
      <c r="J1042" s="110"/>
      <c r="K1042" s="130">
        <f>VLOOKUP(C1042,'[1]Carrer Batches'!$B$2:$O$1343,11,FALSE)</f>
        <v>923312132232</v>
      </c>
      <c r="L1042" s="130">
        <f>VLOOKUP(C1042,'[1]Carrer Batches'!$B$2:$O$1343,12,FALSE)</f>
        <v>923172058638</v>
      </c>
    </row>
    <row r="1043" spans="1:12" x14ac:dyDescent="0.25">
      <c r="A1043" s="188">
        <v>44588</v>
      </c>
      <c r="B1043" s="210" t="s">
        <v>2494</v>
      </c>
      <c r="C1043" s="211" t="s">
        <v>877</v>
      </c>
      <c r="D1043" s="126" t="s">
        <v>1676</v>
      </c>
      <c r="E1043" s="210" t="s">
        <v>31</v>
      </c>
      <c r="F1043" s="211" t="s">
        <v>2468</v>
      </c>
      <c r="G1043" s="210" t="s">
        <v>7</v>
      </c>
      <c r="H1043" s="3" t="s">
        <v>2992</v>
      </c>
      <c r="I1043" s="210" t="s">
        <v>2491</v>
      </c>
      <c r="J1043" s="110"/>
      <c r="K1043" s="130" t="e">
        <f>VLOOKUP(C1043,'[1]Carrer Batches'!$B$2:$O$1343,11,FALSE)</f>
        <v>#N/A</v>
      </c>
      <c r="L1043" s="130" t="e">
        <f>VLOOKUP(C1043,'[1]Carrer Batches'!$B$2:$O$1343,12,FALSE)</f>
        <v>#N/A</v>
      </c>
    </row>
    <row r="1044" spans="1:12" x14ac:dyDescent="0.25">
      <c r="A1044" s="188">
        <v>44588</v>
      </c>
      <c r="B1044" s="210" t="s">
        <v>2494</v>
      </c>
      <c r="C1044" s="211" t="s">
        <v>2772</v>
      </c>
      <c r="D1044" s="211" t="s">
        <v>2773</v>
      </c>
      <c r="E1044" s="210" t="s">
        <v>31</v>
      </c>
      <c r="F1044" s="211" t="s">
        <v>2468</v>
      </c>
      <c r="G1044" s="210" t="s">
        <v>7</v>
      </c>
      <c r="H1044" s="3" t="s">
        <v>2992</v>
      </c>
      <c r="I1044" s="210" t="s">
        <v>2491</v>
      </c>
      <c r="J1044" s="110"/>
      <c r="K1044" s="130" t="e">
        <f>VLOOKUP(C1044,'[1]Carrer Batches'!$B$2:$O$1343,11,FALSE)</f>
        <v>#N/A</v>
      </c>
      <c r="L1044" s="130" t="e">
        <f>VLOOKUP(C1044,'[1]Carrer Batches'!$B$2:$O$1343,12,FALSE)</f>
        <v>#N/A</v>
      </c>
    </row>
    <row r="1045" spans="1:12" x14ac:dyDescent="0.25">
      <c r="A1045" s="188">
        <v>44588</v>
      </c>
      <c r="B1045" s="210" t="s">
        <v>2494</v>
      </c>
      <c r="C1045" s="211" t="s">
        <v>2498</v>
      </c>
      <c r="D1045" s="126" t="s">
        <v>1796</v>
      </c>
      <c r="E1045" s="210" t="s">
        <v>31</v>
      </c>
      <c r="F1045" s="211" t="s">
        <v>2468</v>
      </c>
      <c r="G1045" s="210" t="s">
        <v>7</v>
      </c>
      <c r="H1045" s="3" t="s">
        <v>2992</v>
      </c>
      <c r="I1045" s="210" t="s">
        <v>2491</v>
      </c>
      <c r="J1045" s="110"/>
      <c r="K1045" s="130" t="e">
        <f>VLOOKUP(C1045,'[1]Carrer Batches'!$B$2:$O$1343,11,FALSE)</f>
        <v>#N/A</v>
      </c>
      <c r="L1045" s="130" t="e">
        <f>VLOOKUP(C1045,'[1]Carrer Batches'!$B$2:$O$1343,12,FALSE)</f>
        <v>#N/A</v>
      </c>
    </row>
    <row r="1046" spans="1:12" x14ac:dyDescent="0.25">
      <c r="A1046" s="188">
        <v>44588</v>
      </c>
      <c r="B1046" s="210" t="s">
        <v>2494</v>
      </c>
      <c r="C1046" s="211" t="s">
        <v>879</v>
      </c>
      <c r="D1046" s="126" t="s">
        <v>1678</v>
      </c>
      <c r="E1046" s="210" t="s">
        <v>31</v>
      </c>
      <c r="F1046" s="211" t="s">
        <v>2468</v>
      </c>
      <c r="G1046" s="210" t="s">
        <v>7</v>
      </c>
      <c r="H1046" s="3" t="s">
        <v>2992</v>
      </c>
      <c r="I1046" s="210" t="s">
        <v>2491</v>
      </c>
      <c r="J1046" s="110"/>
      <c r="K1046" s="130" t="e">
        <f>VLOOKUP(C1046,'[1]Carrer Batches'!$B$2:$O$1343,11,FALSE)</f>
        <v>#N/A</v>
      </c>
      <c r="L1046" s="130" t="e">
        <f>VLOOKUP(C1046,'[1]Carrer Batches'!$B$2:$O$1343,12,FALSE)</f>
        <v>#N/A</v>
      </c>
    </row>
    <row r="1047" spans="1:12" x14ac:dyDescent="0.25">
      <c r="A1047" s="188">
        <v>44588</v>
      </c>
      <c r="B1047" s="210" t="s">
        <v>2494</v>
      </c>
      <c r="C1047" s="211" t="s">
        <v>535</v>
      </c>
      <c r="D1047" s="211" t="s">
        <v>1350</v>
      </c>
      <c r="E1047" s="210" t="s">
        <v>31</v>
      </c>
      <c r="F1047" s="211" t="s">
        <v>2441</v>
      </c>
      <c r="G1047" s="210" t="s">
        <v>7</v>
      </c>
      <c r="H1047" s="3" t="s">
        <v>2993</v>
      </c>
      <c r="I1047" s="210" t="s">
        <v>2483</v>
      </c>
      <c r="J1047" s="110"/>
      <c r="K1047" s="130">
        <f>VLOOKUP(C1047,'[1]Carrer Batches'!$B$2:$O$1343,11,FALSE)</f>
        <v>923242247331</v>
      </c>
      <c r="L1047" s="130" t="str">
        <f>VLOOKUP(C1047,'[1]Carrer Batches'!$B$2:$O$1343,12,FALSE)</f>
        <v>-</v>
      </c>
    </row>
    <row r="1048" spans="1:12" x14ac:dyDescent="0.25">
      <c r="A1048" s="188">
        <v>44588</v>
      </c>
      <c r="B1048" s="210" t="s">
        <v>2494</v>
      </c>
      <c r="C1048" s="211" t="s">
        <v>543</v>
      </c>
      <c r="D1048" s="211" t="s">
        <v>1358</v>
      </c>
      <c r="E1048" s="210" t="s">
        <v>31</v>
      </c>
      <c r="F1048" s="211" t="s">
        <v>2441</v>
      </c>
      <c r="G1048" s="210" t="s">
        <v>7</v>
      </c>
      <c r="H1048" s="3" t="s">
        <v>2993</v>
      </c>
      <c r="I1048" s="210" t="s">
        <v>2483</v>
      </c>
      <c r="J1048" s="110"/>
      <c r="K1048" s="130">
        <f>VLOOKUP(C1048,'[1]Carrer Batches'!$B$2:$O$1343,11,FALSE)</f>
        <v>923300240466</v>
      </c>
      <c r="L1048" s="130">
        <f>VLOOKUP(C1048,'[1]Carrer Batches'!$B$2:$O$1343,12,FALSE)</f>
        <v>923333605820</v>
      </c>
    </row>
    <row r="1049" spans="1:12" x14ac:dyDescent="0.25">
      <c r="A1049" s="188">
        <v>44588</v>
      </c>
      <c r="B1049" s="210" t="s">
        <v>2494</v>
      </c>
      <c r="C1049" s="211" t="s">
        <v>544</v>
      </c>
      <c r="D1049" s="211" t="s">
        <v>1359</v>
      </c>
      <c r="E1049" s="210" t="s">
        <v>31</v>
      </c>
      <c r="F1049" s="211" t="s">
        <v>2441</v>
      </c>
      <c r="G1049" s="210" t="s">
        <v>7</v>
      </c>
      <c r="H1049" s="3" t="s">
        <v>2993</v>
      </c>
      <c r="I1049" s="210" t="s">
        <v>2483</v>
      </c>
      <c r="J1049" s="110"/>
      <c r="K1049" s="130">
        <f>VLOOKUP(C1049,'[1]Carrer Batches'!$B$2:$O$1343,11,FALSE)</f>
        <v>923232882739</v>
      </c>
      <c r="L1049" s="130" t="str">
        <f>VLOOKUP(C1049,'[1]Carrer Batches'!$B$2:$O$1343,12,FALSE)</f>
        <v>-</v>
      </c>
    </row>
    <row r="1050" spans="1:12" x14ac:dyDescent="0.25">
      <c r="A1050" s="188">
        <v>44588</v>
      </c>
      <c r="B1050" s="210" t="s">
        <v>2494</v>
      </c>
      <c r="C1050" s="211" t="s">
        <v>545</v>
      </c>
      <c r="D1050" s="211" t="s">
        <v>1360</v>
      </c>
      <c r="E1050" s="210" t="s">
        <v>31</v>
      </c>
      <c r="F1050" s="211" t="s">
        <v>2441</v>
      </c>
      <c r="G1050" s="210" t="s">
        <v>7</v>
      </c>
      <c r="H1050" s="3" t="s">
        <v>2993</v>
      </c>
      <c r="I1050" s="210" t="s">
        <v>2483</v>
      </c>
      <c r="J1050" s="110"/>
      <c r="K1050" s="130">
        <f>VLOOKUP(C1050,'[1]Carrer Batches'!$B$2:$O$1343,11,FALSE)</f>
        <v>923482324755</v>
      </c>
      <c r="L1050" s="130">
        <f>VLOOKUP(C1050,'[1]Carrer Batches'!$B$2:$O$1343,12,FALSE)</f>
        <v>923413142102</v>
      </c>
    </row>
    <row r="1051" spans="1:12" x14ac:dyDescent="0.25">
      <c r="A1051" s="188">
        <v>44588</v>
      </c>
      <c r="B1051" s="210" t="s">
        <v>2494</v>
      </c>
      <c r="C1051" s="211" t="s">
        <v>650</v>
      </c>
      <c r="D1051" s="211" t="s">
        <v>1462</v>
      </c>
      <c r="E1051" s="210" t="s">
        <v>31</v>
      </c>
      <c r="F1051" s="211" t="s">
        <v>2451</v>
      </c>
      <c r="G1051" s="210" t="s">
        <v>7</v>
      </c>
      <c r="H1051" s="3" t="s">
        <v>2992</v>
      </c>
      <c r="I1051" s="210" t="s">
        <v>2484</v>
      </c>
      <c r="J1051" s="250" t="s">
        <v>3297</v>
      </c>
      <c r="K1051" s="130">
        <f>VLOOKUP(C1051,'[1]Carrer Batches'!$B$2:$O$1343,11,FALSE)</f>
        <v>923491850586</v>
      </c>
      <c r="L1051" s="130" t="str">
        <f>VLOOKUP(C1051,'[1]Carrer Batches'!$B$2:$O$1343,12,FALSE)</f>
        <v>-</v>
      </c>
    </row>
    <row r="1052" spans="1:12" x14ac:dyDescent="0.25">
      <c r="A1052" s="188">
        <v>44588</v>
      </c>
      <c r="B1052" s="210" t="s">
        <v>2494</v>
      </c>
      <c r="C1052" s="211" t="s">
        <v>651</v>
      </c>
      <c r="D1052" s="211" t="s">
        <v>1463</v>
      </c>
      <c r="E1052" s="210" t="s">
        <v>31</v>
      </c>
      <c r="F1052" s="211" t="s">
        <v>2451</v>
      </c>
      <c r="G1052" s="210" t="s">
        <v>7</v>
      </c>
      <c r="H1052" s="3" t="s">
        <v>2992</v>
      </c>
      <c r="I1052" s="210" t="s">
        <v>2484</v>
      </c>
      <c r="J1052" s="250" t="s">
        <v>3297</v>
      </c>
      <c r="K1052" s="130">
        <f>VLOOKUP(C1052,'[1]Carrer Batches'!$B$2:$O$1343,11,FALSE)</f>
        <v>923128447758</v>
      </c>
      <c r="L1052" s="130">
        <f>VLOOKUP(C1052,'[1]Carrer Batches'!$B$2:$O$1343,12,FALSE)</f>
        <v>923002692159</v>
      </c>
    </row>
    <row r="1053" spans="1:12" x14ac:dyDescent="0.25">
      <c r="A1053" s="188">
        <v>44588</v>
      </c>
      <c r="B1053" s="210" t="s">
        <v>2494</v>
      </c>
      <c r="C1053" s="211" t="s">
        <v>652</v>
      </c>
      <c r="D1053" s="211" t="s">
        <v>1464</v>
      </c>
      <c r="E1053" s="210" t="s">
        <v>31</v>
      </c>
      <c r="F1053" s="211" t="s">
        <v>2451</v>
      </c>
      <c r="G1053" s="210" t="s">
        <v>7</v>
      </c>
      <c r="H1053" s="3" t="s">
        <v>2992</v>
      </c>
      <c r="I1053" s="210" t="s">
        <v>2484</v>
      </c>
      <c r="J1053" s="250" t="s">
        <v>3400</v>
      </c>
      <c r="K1053" s="130">
        <f>VLOOKUP(C1053,'[1]Carrer Batches'!$B$2:$O$1343,11,FALSE)</f>
        <v>923322187668</v>
      </c>
      <c r="L1053" s="130" t="str">
        <f>VLOOKUP(C1053,'[1]Carrer Batches'!$B$2:$O$1343,12,FALSE)</f>
        <v>-</v>
      </c>
    </row>
    <row r="1054" spans="1:12" x14ac:dyDescent="0.25">
      <c r="A1054" s="188">
        <v>44588</v>
      </c>
      <c r="B1054" s="210" t="s">
        <v>2494</v>
      </c>
      <c r="C1054" s="211" t="s">
        <v>654</v>
      </c>
      <c r="D1054" s="211" t="s">
        <v>1466</v>
      </c>
      <c r="E1054" s="210" t="s">
        <v>31</v>
      </c>
      <c r="F1054" s="211" t="s">
        <v>2451</v>
      </c>
      <c r="G1054" s="210" t="s">
        <v>7</v>
      </c>
      <c r="H1054" s="3" t="s">
        <v>2992</v>
      </c>
      <c r="I1054" s="210" t="s">
        <v>2484</v>
      </c>
      <c r="J1054" s="250" t="s">
        <v>3401</v>
      </c>
      <c r="K1054" s="130">
        <f>VLOOKUP(C1054,'[1]Carrer Batches'!$B$2:$O$1343,11,FALSE)</f>
        <v>923022252689</v>
      </c>
      <c r="L1054" s="130">
        <f>VLOOKUP(C1054,'[1]Carrer Batches'!$B$2:$O$1343,12,FALSE)</f>
        <v>923012499263</v>
      </c>
    </row>
    <row r="1055" spans="1:12" x14ac:dyDescent="0.25">
      <c r="A1055" s="188">
        <v>44588</v>
      </c>
      <c r="B1055" s="210" t="s">
        <v>2494</v>
      </c>
      <c r="C1055" s="211" t="s">
        <v>496</v>
      </c>
      <c r="D1055" s="211" t="s">
        <v>1311</v>
      </c>
      <c r="E1055" s="210" t="s">
        <v>31</v>
      </c>
      <c r="F1055" s="211" t="s">
        <v>2439</v>
      </c>
      <c r="G1055" s="210" t="s">
        <v>7</v>
      </c>
      <c r="H1055" s="3" t="s">
        <v>2993</v>
      </c>
      <c r="I1055" s="210" t="s">
        <v>2486</v>
      </c>
      <c r="J1055" s="110"/>
      <c r="K1055" s="130">
        <f>VLOOKUP(C1055,'[1]Carrer Batches'!$B$2:$O$1343,11,FALSE)</f>
        <v>923170325523</v>
      </c>
      <c r="L1055" s="130">
        <f>VLOOKUP(C1055,'[1]Carrer Batches'!$B$2:$O$1343,12,FALSE)</f>
        <v>923145521635</v>
      </c>
    </row>
    <row r="1056" spans="1:12" x14ac:dyDescent="0.25">
      <c r="A1056" s="188">
        <v>44588</v>
      </c>
      <c r="B1056" s="210" t="s">
        <v>2494</v>
      </c>
      <c r="C1056" s="211" t="s">
        <v>500</v>
      </c>
      <c r="D1056" s="211" t="s">
        <v>1316</v>
      </c>
      <c r="E1056" s="210" t="s">
        <v>31</v>
      </c>
      <c r="F1056" s="211" t="s">
        <v>2439</v>
      </c>
      <c r="G1056" s="210" t="s">
        <v>7</v>
      </c>
      <c r="H1056" s="3" t="s">
        <v>2993</v>
      </c>
      <c r="I1056" s="210" t="s">
        <v>2486</v>
      </c>
      <c r="J1056" s="110"/>
      <c r="K1056" s="130">
        <f>VLOOKUP(C1056,'[1]Carrer Batches'!$B$2:$O$1343,11,FALSE)</f>
        <v>923170010270</v>
      </c>
      <c r="L1056" s="130">
        <f>VLOOKUP(C1056,'[1]Carrer Batches'!$B$2:$O$1343,12,FALSE)</f>
        <v>923309256125</v>
      </c>
    </row>
    <row r="1057" spans="1:13" x14ac:dyDescent="0.25">
      <c r="A1057" s="188">
        <v>44588</v>
      </c>
      <c r="B1057" s="193" t="s">
        <v>2494</v>
      </c>
      <c r="C1057" s="120" t="s">
        <v>629</v>
      </c>
      <c r="D1057" s="126" t="s">
        <v>1441</v>
      </c>
      <c r="E1057" s="193" t="s">
        <v>31</v>
      </c>
      <c r="F1057" s="120" t="s">
        <v>2450</v>
      </c>
      <c r="G1057" s="193" t="s">
        <v>7</v>
      </c>
      <c r="H1057" s="3" t="s">
        <v>2992</v>
      </c>
      <c r="I1057" s="193" t="s">
        <v>2489</v>
      </c>
      <c r="J1057" s="110"/>
      <c r="K1057" s="130">
        <f>VLOOKUP(C1057,'[1]Carrer Batches'!$B$2:$O$1343,11,FALSE)</f>
        <v>923021593493</v>
      </c>
      <c r="L1057" s="130">
        <f>VLOOKUP(C1057,'[1]Carrer Batches'!$B$2:$O$1343,12,FALSE)</f>
        <v>923452401794</v>
      </c>
    </row>
    <row r="1058" spans="1:13" ht="19.5" x14ac:dyDescent="0.3">
      <c r="A1058" s="188">
        <v>44588</v>
      </c>
      <c r="B1058" s="193" t="s">
        <v>2494</v>
      </c>
      <c r="C1058" s="120" t="s">
        <v>630</v>
      </c>
      <c r="D1058" s="120" t="s">
        <v>1442</v>
      </c>
      <c r="E1058" s="193" t="s">
        <v>31</v>
      </c>
      <c r="F1058" s="120" t="s">
        <v>2450</v>
      </c>
      <c r="G1058" s="193" t="s">
        <v>7</v>
      </c>
      <c r="H1058" s="3" t="s">
        <v>2992</v>
      </c>
      <c r="I1058" s="193" t="s">
        <v>2489</v>
      </c>
      <c r="J1058" s="110"/>
      <c r="K1058" s="130">
        <f>VLOOKUP(C1058,'[1]Carrer Batches'!$B$2:$O$1343,11,FALSE)</f>
        <v>9234536889</v>
      </c>
      <c r="L1058" s="130" t="str">
        <f>VLOOKUP(C1058,'[1]Carrer Batches'!$B$2:$O$1343,12,FALSE)</f>
        <v>-</v>
      </c>
      <c r="M1058" s="117"/>
    </row>
    <row r="1059" spans="1:13" x14ac:dyDescent="0.25">
      <c r="A1059" s="188">
        <v>44588</v>
      </c>
      <c r="B1059" s="193" t="s">
        <v>2494</v>
      </c>
      <c r="C1059" s="120" t="s">
        <v>636</v>
      </c>
      <c r="D1059" s="120" t="s">
        <v>1448</v>
      </c>
      <c r="E1059" s="193" t="s">
        <v>31</v>
      </c>
      <c r="F1059" s="120" t="s">
        <v>2450</v>
      </c>
      <c r="G1059" s="193" t="s">
        <v>7</v>
      </c>
      <c r="H1059" s="3" t="s">
        <v>2992</v>
      </c>
      <c r="I1059" s="193" t="s">
        <v>2489</v>
      </c>
      <c r="J1059" s="110"/>
      <c r="K1059" s="130">
        <f>VLOOKUP(C1059,'[1]Carrer Batches'!$B$2:$O$1343,11,FALSE)</f>
        <v>923493126165</v>
      </c>
      <c r="L1059" s="130">
        <f>VLOOKUP(C1059,'[1]Carrer Batches'!$B$2:$O$1343,12,FALSE)</f>
        <v>923404868411</v>
      </c>
    </row>
    <row r="1060" spans="1:13" x14ac:dyDescent="0.25">
      <c r="A1060" s="188">
        <v>44588</v>
      </c>
      <c r="B1060" s="193" t="s">
        <v>2494</v>
      </c>
      <c r="C1060" s="120" t="s">
        <v>609</v>
      </c>
      <c r="D1060" s="120" t="s">
        <v>1422</v>
      </c>
      <c r="E1060" s="193" t="s">
        <v>30</v>
      </c>
      <c r="F1060" s="120" t="s">
        <v>2448</v>
      </c>
      <c r="G1060" s="193" t="s">
        <v>7</v>
      </c>
      <c r="H1060" s="3" t="s">
        <v>2992</v>
      </c>
      <c r="I1060" s="193" t="s">
        <v>2480</v>
      </c>
      <c r="J1060" s="110"/>
      <c r="K1060" s="130">
        <f>VLOOKUP(C1060,'[1]Carrer Batches'!$B$2:$O$1343,11,FALSE)</f>
        <v>923182597962</v>
      </c>
      <c r="L1060" s="130">
        <f>VLOOKUP(C1060,'[1]Carrer Batches'!$B$2:$O$1343,12,FALSE)</f>
        <v>0</v>
      </c>
    </row>
    <row r="1061" spans="1:13" x14ac:dyDescent="0.25">
      <c r="A1061" s="188">
        <v>44588</v>
      </c>
      <c r="B1061" s="193" t="s">
        <v>2494</v>
      </c>
      <c r="C1061" s="120" t="s">
        <v>2149</v>
      </c>
      <c r="D1061" s="120" t="s">
        <v>2150</v>
      </c>
      <c r="E1061" s="193" t="s">
        <v>30</v>
      </c>
      <c r="F1061" s="120" t="s">
        <v>2448</v>
      </c>
      <c r="G1061" s="193" t="s">
        <v>7</v>
      </c>
      <c r="H1061" s="3" t="s">
        <v>2992</v>
      </c>
      <c r="I1061" s="193" t="s">
        <v>2480</v>
      </c>
      <c r="J1061" s="110"/>
      <c r="K1061" s="130">
        <f>VLOOKUP(C1061,'[1]Carrer Batches'!$B$2:$O$1343,11,FALSE)</f>
        <v>923103589163</v>
      </c>
      <c r="L1061" s="130">
        <f>VLOOKUP(C1061,'[1]Carrer Batches'!$B$2:$O$1343,12,FALSE)</f>
        <v>923101069163</v>
      </c>
    </row>
    <row r="1062" spans="1:13" x14ac:dyDescent="0.25">
      <c r="A1062" s="188">
        <v>44588</v>
      </c>
      <c r="B1062" s="193" t="s">
        <v>2494</v>
      </c>
      <c r="C1062" s="120" t="s">
        <v>614</v>
      </c>
      <c r="D1062" s="120" t="s">
        <v>1426</v>
      </c>
      <c r="E1062" s="193" t="s">
        <v>30</v>
      </c>
      <c r="F1062" s="120" t="s">
        <v>2448</v>
      </c>
      <c r="G1062" s="193" t="s">
        <v>7</v>
      </c>
      <c r="H1062" s="3" t="s">
        <v>2992</v>
      </c>
      <c r="I1062" s="193" t="s">
        <v>2480</v>
      </c>
      <c r="J1062" s="110"/>
      <c r="K1062" s="130">
        <f>VLOOKUP(C1062,'[1]Carrer Batches'!$B$2:$O$1343,11,FALSE)</f>
        <v>923484639755</v>
      </c>
      <c r="L1062" s="130">
        <f>VLOOKUP(C1062,'[1]Carrer Batches'!$B$2:$O$1343,12,FALSE)</f>
        <v>0</v>
      </c>
    </row>
    <row r="1063" spans="1:13" x14ac:dyDescent="0.25">
      <c r="A1063" s="188">
        <v>44588</v>
      </c>
      <c r="B1063" s="193" t="s">
        <v>2494</v>
      </c>
      <c r="C1063" s="120" t="s">
        <v>594</v>
      </c>
      <c r="D1063" s="120" t="s">
        <v>1407</v>
      </c>
      <c r="E1063" s="193" t="s">
        <v>30</v>
      </c>
      <c r="F1063" s="120" t="s">
        <v>2446</v>
      </c>
      <c r="G1063" s="193" t="s">
        <v>7</v>
      </c>
      <c r="H1063" s="3" t="s">
        <v>2992</v>
      </c>
      <c r="I1063" s="193" t="s">
        <v>2485</v>
      </c>
      <c r="J1063" s="110"/>
      <c r="K1063" s="130" t="str">
        <f>VLOOKUP(C1063,'[1]Carrer Batches'!$B$2:$O$1343,11,FALSE)</f>
        <v xml:space="preserve"> </v>
      </c>
      <c r="L1063" s="130">
        <f>VLOOKUP(C1063,'[1]Carrer Batches'!$B$2:$O$1343,12,FALSE)</f>
        <v>923332056921</v>
      </c>
    </row>
    <row r="1064" spans="1:13" x14ac:dyDescent="0.25">
      <c r="A1064" s="188">
        <v>44588</v>
      </c>
      <c r="B1064" s="193" t="s">
        <v>2494</v>
      </c>
      <c r="C1064" s="120" t="s">
        <v>596</v>
      </c>
      <c r="D1064" s="120" t="s">
        <v>1409</v>
      </c>
      <c r="E1064" s="193" t="s">
        <v>30</v>
      </c>
      <c r="F1064" s="120" t="s">
        <v>2446</v>
      </c>
      <c r="G1064" s="193" t="s">
        <v>7</v>
      </c>
      <c r="H1064" s="3" t="s">
        <v>2992</v>
      </c>
      <c r="I1064" s="193" t="s">
        <v>2485</v>
      </c>
      <c r="J1064" s="110"/>
      <c r="K1064" s="130">
        <f>VLOOKUP(C1064,'[1]Carrer Batches'!$B$2:$O$1343,11,FALSE)</f>
        <v>923202209680</v>
      </c>
      <c r="L1064" s="130">
        <f>VLOOKUP(C1064,'[1]Carrer Batches'!$B$2:$O$1343,12,FALSE)</f>
        <v>0</v>
      </c>
    </row>
    <row r="1065" spans="1:13" x14ac:dyDescent="0.25">
      <c r="A1065" s="188">
        <v>44588</v>
      </c>
      <c r="B1065" s="193" t="s">
        <v>2494</v>
      </c>
      <c r="C1065" s="120" t="s">
        <v>598</v>
      </c>
      <c r="D1065" s="120" t="s">
        <v>1411</v>
      </c>
      <c r="E1065" s="193" t="s">
        <v>30</v>
      </c>
      <c r="F1065" s="120" t="s">
        <v>2446</v>
      </c>
      <c r="G1065" s="193" t="s">
        <v>7</v>
      </c>
      <c r="H1065" s="3" t="s">
        <v>2992</v>
      </c>
      <c r="I1065" s="193" t="s">
        <v>2485</v>
      </c>
      <c r="J1065" s="110"/>
      <c r="K1065" s="130">
        <f>VLOOKUP(C1065,'[1]Carrer Batches'!$B$2:$O$1343,11,FALSE)</f>
        <v>923212603550</v>
      </c>
      <c r="L1065" s="130">
        <f>VLOOKUP(C1065,'[1]Carrer Batches'!$B$2:$O$1343,12,FALSE)</f>
        <v>0</v>
      </c>
    </row>
    <row r="1066" spans="1:13" x14ac:dyDescent="0.25">
      <c r="A1066" s="188">
        <v>44588</v>
      </c>
      <c r="B1066" s="193" t="s">
        <v>2494</v>
      </c>
      <c r="C1066" s="120" t="s">
        <v>563</v>
      </c>
      <c r="D1066" s="120" t="s">
        <v>1377</v>
      </c>
      <c r="E1066" s="193" t="s">
        <v>34</v>
      </c>
      <c r="F1066" s="120" t="s">
        <v>2444</v>
      </c>
      <c r="G1066" s="193" t="s">
        <v>7</v>
      </c>
      <c r="H1066" s="3" t="s">
        <v>2992</v>
      </c>
      <c r="I1066" s="193" t="s">
        <v>124</v>
      </c>
      <c r="J1066" s="110"/>
      <c r="K1066" s="130">
        <f>VLOOKUP(C1066,'[1]Carrer Batches'!$B$2:$O$1343,11,FALSE)</f>
        <v>923125893780</v>
      </c>
      <c r="L1066" s="130">
        <f>VLOOKUP(C1066,'[1]Carrer Batches'!$B$2:$O$1343,12,FALSE)</f>
        <v>923125893780</v>
      </c>
    </row>
    <row r="1067" spans="1:13" x14ac:dyDescent="0.25">
      <c r="A1067" s="188">
        <v>44588</v>
      </c>
      <c r="B1067" s="193" t="s">
        <v>2494</v>
      </c>
      <c r="C1067" s="120" t="s">
        <v>564</v>
      </c>
      <c r="D1067" s="120" t="s">
        <v>1378</v>
      </c>
      <c r="E1067" s="193" t="s">
        <v>34</v>
      </c>
      <c r="F1067" s="120" t="s">
        <v>2444</v>
      </c>
      <c r="G1067" s="193" t="s">
        <v>7</v>
      </c>
      <c r="H1067" s="3" t="s">
        <v>2992</v>
      </c>
      <c r="I1067" s="193" t="s">
        <v>124</v>
      </c>
      <c r="J1067" s="110"/>
      <c r="K1067" s="130">
        <f>VLOOKUP(C1067,'[1]Carrer Batches'!$B$2:$O$1343,11,FALSE)</f>
        <v>923162864974</v>
      </c>
      <c r="L1067" s="130">
        <f>VLOOKUP(C1067,'[1]Carrer Batches'!$B$2:$O$1343,12,FALSE)</f>
        <v>923162864974</v>
      </c>
    </row>
    <row r="1068" spans="1:13" x14ac:dyDescent="0.25">
      <c r="A1068" s="188">
        <v>44588</v>
      </c>
      <c r="B1068" s="193" t="s">
        <v>2494</v>
      </c>
      <c r="C1068" s="120" t="s">
        <v>567</v>
      </c>
      <c r="D1068" s="120" t="s">
        <v>1381</v>
      </c>
      <c r="E1068" s="193" t="s">
        <v>34</v>
      </c>
      <c r="F1068" s="120" t="s">
        <v>2444</v>
      </c>
      <c r="G1068" s="193" t="s">
        <v>7</v>
      </c>
      <c r="H1068" s="3" t="s">
        <v>2992</v>
      </c>
      <c r="I1068" s="193" t="s">
        <v>124</v>
      </c>
      <c r="J1068" s="110"/>
      <c r="K1068" s="130">
        <f>VLOOKUP(C1068,'[1]Carrer Batches'!$B$2:$O$1343,11,FALSE)</f>
        <v>923308517343</v>
      </c>
      <c r="L1068" s="130">
        <f>VLOOKUP(C1068,'[1]Carrer Batches'!$B$2:$O$1343,12,FALSE)</f>
        <v>923142165080</v>
      </c>
    </row>
    <row r="1069" spans="1:13" x14ac:dyDescent="0.25">
      <c r="A1069" s="188">
        <v>44588</v>
      </c>
      <c r="B1069" s="193" t="s">
        <v>2494</v>
      </c>
      <c r="C1069" s="120" t="s">
        <v>2885</v>
      </c>
      <c r="D1069" s="120" t="s">
        <v>2886</v>
      </c>
      <c r="E1069" s="193" t="s">
        <v>136</v>
      </c>
      <c r="F1069" s="120" t="s">
        <v>2892</v>
      </c>
      <c r="G1069" s="193" t="s">
        <v>7</v>
      </c>
      <c r="H1069" s="3" t="s">
        <v>2993</v>
      </c>
      <c r="I1069" s="193" t="s">
        <v>2490</v>
      </c>
      <c r="J1069" s="110"/>
      <c r="K1069" s="130" t="e">
        <f>VLOOKUP(C1069,'[1]Carrer Batches'!$B$2:$O$1343,11,FALSE)</f>
        <v>#N/A</v>
      </c>
      <c r="L1069" s="130" t="e">
        <f>VLOOKUP(C1069,'[1]Carrer Batches'!$B$2:$O$1343,12,FALSE)</f>
        <v>#N/A</v>
      </c>
    </row>
    <row r="1070" spans="1:13" x14ac:dyDescent="0.25">
      <c r="A1070" s="188">
        <v>44588</v>
      </c>
      <c r="B1070" s="193" t="s">
        <v>2494</v>
      </c>
      <c r="C1070" s="120" t="s">
        <v>2889</v>
      </c>
      <c r="D1070" s="120" t="s">
        <v>2890</v>
      </c>
      <c r="E1070" s="193" t="s">
        <v>136</v>
      </c>
      <c r="F1070" s="120" t="s">
        <v>2892</v>
      </c>
      <c r="G1070" s="193" t="s">
        <v>7</v>
      </c>
      <c r="H1070" s="3" t="s">
        <v>2993</v>
      </c>
      <c r="I1070" s="193" t="s">
        <v>2490</v>
      </c>
      <c r="J1070" s="110"/>
      <c r="K1070" s="130" t="e">
        <f>VLOOKUP(C1070,'[1]Carrer Batches'!$B$2:$O$1343,11,FALSE)</f>
        <v>#N/A</v>
      </c>
      <c r="L1070" s="130" t="e">
        <f>VLOOKUP(C1070,'[1]Carrer Batches'!$B$2:$O$1343,12,FALSE)</f>
        <v>#N/A</v>
      </c>
    </row>
    <row r="1071" spans="1:13" x14ac:dyDescent="0.25">
      <c r="A1071" s="188">
        <v>44588</v>
      </c>
      <c r="B1071" s="193" t="s">
        <v>2494</v>
      </c>
      <c r="C1071" s="120" t="s">
        <v>2876</v>
      </c>
      <c r="D1071" s="120" t="s">
        <v>2877</v>
      </c>
      <c r="E1071" s="193" t="s">
        <v>134</v>
      </c>
      <c r="F1071" s="120" t="s">
        <v>2891</v>
      </c>
      <c r="G1071" s="193" t="s">
        <v>7</v>
      </c>
      <c r="H1071" s="3" t="s">
        <v>2992</v>
      </c>
      <c r="I1071" s="193" t="s">
        <v>2493</v>
      </c>
      <c r="J1071" s="110" t="s">
        <v>3397</v>
      </c>
      <c r="K1071" s="130" t="e">
        <f>VLOOKUP(C1071,'[1]Carrer Batches'!$B$2:$O$1343,11,FALSE)</f>
        <v>#N/A</v>
      </c>
      <c r="L1071" s="130" t="e">
        <f>VLOOKUP(C1071,'[1]Carrer Batches'!$B$2:$O$1343,12,FALSE)</f>
        <v>#N/A</v>
      </c>
    </row>
    <row r="1072" spans="1:13" x14ac:dyDescent="0.25">
      <c r="A1072" s="188">
        <v>44588</v>
      </c>
      <c r="B1072" s="193" t="s">
        <v>2494</v>
      </c>
      <c r="C1072" s="120" t="s">
        <v>555</v>
      </c>
      <c r="D1072" s="120" t="s">
        <v>1369</v>
      </c>
      <c r="E1072" s="193" t="s">
        <v>35</v>
      </c>
      <c r="F1072" s="120" t="s">
        <v>2443</v>
      </c>
      <c r="G1072" s="193" t="s">
        <v>7</v>
      </c>
      <c r="H1072" s="3" t="s">
        <v>2993</v>
      </c>
      <c r="I1072" s="193" t="s">
        <v>2487</v>
      </c>
      <c r="J1072" s="110"/>
      <c r="K1072" s="130">
        <f>VLOOKUP(C1072,'[1]Carrer Batches'!$B$2:$O$1343,11,FALSE)</f>
        <v>923333129359</v>
      </c>
      <c r="L1072" s="130">
        <f>VLOOKUP(C1072,'[1]Carrer Batches'!$B$2:$O$1343,12,FALSE)</f>
        <v>923332464308</v>
      </c>
    </row>
    <row r="1073" spans="1:13" x14ac:dyDescent="0.25">
      <c r="A1073" s="188">
        <v>44588</v>
      </c>
      <c r="B1073" s="193" t="s">
        <v>2494</v>
      </c>
      <c r="C1073" s="120" t="s">
        <v>556</v>
      </c>
      <c r="D1073" s="120" t="s">
        <v>1370</v>
      </c>
      <c r="E1073" s="193" t="s">
        <v>35</v>
      </c>
      <c r="F1073" s="120" t="s">
        <v>2443</v>
      </c>
      <c r="G1073" s="193" t="s">
        <v>7</v>
      </c>
      <c r="H1073" s="3" t="s">
        <v>2993</v>
      </c>
      <c r="I1073" s="193" t="s">
        <v>2487</v>
      </c>
      <c r="J1073" s="110"/>
      <c r="K1073" s="130">
        <f>VLOOKUP(C1073,'[1]Carrer Batches'!$B$2:$O$1343,11,FALSE)</f>
        <v>923312132232</v>
      </c>
      <c r="L1073" s="130">
        <f>VLOOKUP(C1073,'[1]Carrer Batches'!$B$2:$O$1343,12,FALSE)</f>
        <v>923172058638</v>
      </c>
    </row>
    <row r="1074" spans="1:13" x14ac:dyDescent="0.25">
      <c r="A1074" s="188">
        <v>44588</v>
      </c>
      <c r="B1074" s="193" t="s">
        <v>2494</v>
      </c>
      <c r="C1074" s="246" t="s">
        <v>2801</v>
      </c>
      <c r="D1074" s="246" t="s">
        <v>2802</v>
      </c>
      <c r="E1074" s="3" t="s">
        <v>31</v>
      </c>
      <c r="F1074" s="123" t="s">
        <v>3307</v>
      </c>
      <c r="G1074" s="3" t="s">
        <v>7</v>
      </c>
      <c r="H1074" s="210" t="s">
        <v>2871</v>
      </c>
      <c r="I1074" s="210" t="s">
        <v>3229</v>
      </c>
      <c r="J1074" s="110" t="s">
        <v>3415</v>
      </c>
      <c r="K1074" s="130" t="e">
        <f>VLOOKUP(C1074,'[1]Carrer Batches'!$B$2:$O$1343,11,FALSE)</f>
        <v>#N/A</v>
      </c>
      <c r="L1074" s="130" t="e">
        <f>VLOOKUP(C1074,'[1]Carrer Batches'!$B$2:$O$1343,12,FALSE)</f>
        <v>#N/A</v>
      </c>
    </row>
    <row r="1075" spans="1:13" ht="19.5" x14ac:dyDescent="0.3">
      <c r="A1075" s="188">
        <v>44588</v>
      </c>
      <c r="B1075" s="193" t="s">
        <v>2494</v>
      </c>
      <c r="C1075" s="246" t="s">
        <v>2803</v>
      </c>
      <c r="D1075" s="246" t="s">
        <v>2804</v>
      </c>
      <c r="E1075" s="3" t="s">
        <v>31</v>
      </c>
      <c r="F1075" s="123" t="s">
        <v>3307</v>
      </c>
      <c r="G1075" s="3" t="s">
        <v>7</v>
      </c>
      <c r="H1075" s="210" t="s">
        <v>2871</v>
      </c>
      <c r="I1075" s="210" t="s">
        <v>3229</v>
      </c>
      <c r="J1075" s="110" t="s">
        <v>3416</v>
      </c>
      <c r="K1075" s="130" t="e">
        <f>VLOOKUP(C1075,'[1]Carrer Batches'!$B$2:$O$1343,11,FALSE)</f>
        <v>#N/A</v>
      </c>
      <c r="L1075" s="130" t="e">
        <f>VLOOKUP(C1075,'[1]Carrer Batches'!$B$2:$O$1343,12,FALSE)</f>
        <v>#N/A</v>
      </c>
      <c r="M1075" s="117"/>
    </row>
    <row r="1076" spans="1:13" x14ac:dyDescent="0.25">
      <c r="A1076" s="188">
        <v>44588</v>
      </c>
      <c r="B1076" s="193" t="s">
        <v>2494</v>
      </c>
      <c r="C1076" s="3" t="s">
        <v>3312</v>
      </c>
      <c r="D1076" s="3" t="s">
        <v>3313</v>
      </c>
      <c r="E1076" s="3" t="s">
        <v>133</v>
      </c>
      <c r="F1076" s="121" t="s">
        <v>3314</v>
      </c>
      <c r="G1076" s="3" t="s">
        <v>7</v>
      </c>
      <c r="H1076" s="210" t="s">
        <v>2870</v>
      </c>
      <c r="I1076" s="121" t="s">
        <v>142</v>
      </c>
      <c r="J1076" s="110"/>
      <c r="K1076" s="130" t="e">
        <f>VLOOKUP(C1076,'[1]Carrer Batches'!$B$2:$O$1343,11,FALSE)</f>
        <v>#N/A</v>
      </c>
      <c r="L1076" s="130" t="e">
        <f>VLOOKUP(C1076,'[1]Carrer Batches'!$B$2:$O$1343,12,FALSE)</f>
        <v>#N/A</v>
      </c>
    </row>
    <row r="1077" spans="1:13" x14ac:dyDescent="0.25">
      <c r="A1077" s="136">
        <v>44587</v>
      </c>
      <c r="B1077" s="193" t="s">
        <v>2981</v>
      </c>
      <c r="C1077" s="120" t="s">
        <v>540</v>
      </c>
      <c r="D1077" s="120" t="s">
        <v>1355</v>
      </c>
      <c r="E1077" s="193" t="s">
        <v>31</v>
      </c>
      <c r="F1077" s="120" t="s">
        <v>2997</v>
      </c>
      <c r="G1077" s="193" t="s">
        <v>6</v>
      </c>
      <c r="H1077" s="3" t="s">
        <v>2867</v>
      </c>
      <c r="I1077" s="193" t="s">
        <v>2866</v>
      </c>
      <c r="J1077" s="110" t="s">
        <v>3332</v>
      </c>
      <c r="K1077" s="130" t="e">
        <f>VLOOKUP(C1077,'[1]Carrer Batches'!$B$2:$O$1343,11,FALSE)</f>
        <v>#N/A</v>
      </c>
      <c r="L1077" s="130" t="e">
        <f>VLOOKUP(C1077,'[1]Carrer Batches'!$B$2:$O$1343,12,FALSE)</f>
        <v>#N/A</v>
      </c>
    </row>
    <row r="1078" spans="1:13" x14ac:dyDescent="0.25">
      <c r="A1078" s="136">
        <v>44589</v>
      </c>
      <c r="B1078" s="193" t="s">
        <v>2981</v>
      </c>
      <c r="C1078" s="120" t="s">
        <v>540</v>
      </c>
      <c r="D1078" s="120" t="s">
        <v>1355</v>
      </c>
      <c r="E1078" s="193" t="s">
        <v>31</v>
      </c>
      <c r="F1078" s="120" t="s">
        <v>2997</v>
      </c>
      <c r="G1078" s="193" t="s">
        <v>6</v>
      </c>
      <c r="H1078" s="3" t="s">
        <v>2867</v>
      </c>
      <c r="I1078" s="193" t="s">
        <v>2866</v>
      </c>
      <c r="J1078" s="110" t="s">
        <v>3195</v>
      </c>
      <c r="K1078" s="130" t="e">
        <f>VLOOKUP(C1078,'[1]Carrer Batches'!$B$2:$O$1343,11,FALSE)</f>
        <v>#N/A</v>
      </c>
      <c r="L1078" s="130" t="e">
        <f>VLOOKUP(C1078,'[1]Carrer Batches'!$B$2:$O$1343,12,FALSE)</f>
        <v>#N/A</v>
      </c>
    </row>
    <row r="1079" spans="1:13" x14ac:dyDescent="0.25">
      <c r="A1079" s="136">
        <v>44587</v>
      </c>
      <c r="B1079" s="193" t="s">
        <v>2981</v>
      </c>
      <c r="C1079" s="120" t="s">
        <v>2817</v>
      </c>
      <c r="D1079" s="120" t="s">
        <v>1889</v>
      </c>
      <c r="E1079" s="193" t="s">
        <v>31</v>
      </c>
      <c r="F1079" s="120" t="s">
        <v>2997</v>
      </c>
      <c r="G1079" s="193" t="s">
        <v>6</v>
      </c>
      <c r="H1079" s="3" t="s">
        <v>2867</v>
      </c>
      <c r="I1079" s="193" t="s">
        <v>2866</v>
      </c>
      <c r="J1079" s="110" t="s">
        <v>3277</v>
      </c>
      <c r="K1079" s="130" t="e">
        <f>VLOOKUP(C1079,'[1]Carrer Batches'!$B$2:$O$1343,11,FALSE)</f>
        <v>#N/A</v>
      </c>
      <c r="L1079" s="130" t="e">
        <f>VLOOKUP(C1079,'[1]Carrer Batches'!$B$2:$O$1343,12,FALSE)</f>
        <v>#N/A</v>
      </c>
    </row>
    <row r="1080" spans="1:13" x14ac:dyDescent="0.25">
      <c r="A1080" s="136">
        <v>44589</v>
      </c>
      <c r="B1080" s="193" t="s">
        <v>2981</v>
      </c>
      <c r="C1080" s="120" t="s">
        <v>2817</v>
      </c>
      <c r="D1080" s="120" t="s">
        <v>1889</v>
      </c>
      <c r="E1080" s="193" t="s">
        <v>31</v>
      </c>
      <c r="F1080" s="120" t="s">
        <v>2997</v>
      </c>
      <c r="G1080" s="193" t="s">
        <v>6</v>
      </c>
      <c r="H1080" s="3" t="s">
        <v>2867</v>
      </c>
      <c r="I1080" s="193" t="s">
        <v>2866</v>
      </c>
      <c r="J1080" s="110" t="s">
        <v>3277</v>
      </c>
      <c r="K1080" s="130" t="e">
        <f>VLOOKUP(C1080,'[1]Carrer Batches'!$B$2:$O$1343,11,FALSE)</f>
        <v>#N/A</v>
      </c>
      <c r="L1080" s="130" t="e">
        <f>VLOOKUP(C1080,'[1]Carrer Batches'!$B$2:$O$1343,12,FALSE)</f>
        <v>#N/A</v>
      </c>
    </row>
    <row r="1081" spans="1:13" x14ac:dyDescent="0.25">
      <c r="A1081" s="136">
        <v>44589</v>
      </c>
      <c r="B1081" s="210" t="s">
        <v>2981</v>
      </c>
      <c r="C1081" s="211" t="s">
        <v>2353</v>
      </c>
      <c r="D1081" s="211" t="s">
        <v>2354</v>
      </c>
      <c r="E1081" s="210" t="s">
        <v>31</v>
      </c>
      <c r="F1081" s="213" t="s">
        <v>2416</v>
      </c>
      <c r="G1081" s="210" t="s">
        <v>6</v>
      </c>
      <c r="H1081" s="3" t="s">
        <v>2867</v>
      </c>
      <c r="I1081" s="210" t="s">
        <v>2483</v>
      </c>
      <c r="J1081" s="110" t="s">
        <v>3195</v>
      </c>
      <c r="K1081" s="130">
        <f>VLOOKUP(C1081,'[1]Carrer Batches'!$B$2:$O$1343,11,FALSE)</f>
        <v>923219210428</v>
      </c>
      <c r="L1081" s="130" t="str">
        <f>VLOOKUP(C1081,'[1]Carrer Batches'!$B$2:$O$1343,12,FALSE)</f>
        <v>-</v>
      </c>
    </row>
    <row r="1082" spans="1:13" x14ac:dyDescent="0.25">
      <c r="A1082" s="188" t="s">
        <v>3340</v>
      </c>
      <c r="B1082" s="193" t="s">
        <v>2920</v>
      </c>
      <c r="C1082" s="120" t="s">
        <v>727</v>
      </c>
      <c r="D1082" s="120" t="s">
        <v>1535</v>
      </c>
      <c r="E1082" s="193" t="s">
        <v>33</v>
      </c>
      <c r="F1082" s="120" t="s">
        <v>2457</v>
      </c>
      <c r="G1082" s="193" t="s">
        <v>7</v>
      </c>
      <c r="H1082" s="3" t="s">
        <v>2872</v>
      </c>
      <c r="I1082" s="193" t="s">
        <v>116</v>
      </c>
      <c r="J1082" s="248" t="s">
        <v>3341</v>
      </c>
      <c r="K1082" s="130">
        <f>VLOOKUP(C1082,'[1]Carrer Batches'!$B$2:$O$1343,11,FALSE)</f>
        <v>923353567289</v>
      </c>
      <c r="L1082" s="130" t="str">
        <f>VLOOKUP(C1082,'[1]Carrer Batches'!$B$2:$O$1343,12,FALSE)</f>
        <v>-</v>
      </c>
    </row>
    <row r="1083" spans="1:13" x14ac:dyDescent="0.25">
      <c r="A1083" s="188" t="s">
        <v>3342</v>
      </c>
      <c r="B1083" s="193" t="s">
        <v>2920</v>
      </c>
      <c r="C1083" s="120" t="s">
        <v>800</v>
      </c>
      <c r="D1083" s="120" t="s">
        <v>1604</v>
      </c>
      <c r="E1083" s="193" t="s">
        <v>31</v>
      </c>
      <c r="F1083" s="120" t="s">
        <v>2463</v>
      </c>
      <c r="G1083" s="193" t="s">
        <v>7</v>
      </c>
      <c r="H1083" s="3" t="s">
        <v>2872</v>
      </c>
      <c r="I1083" s="193" t="s">
        <v>2489</v>
      </c>
      <c r="J1083" s="282" t="s">
        <v>3343</v>
      </c>
      <c r="K1083" s="130">
        <f>VLOOKUP(C1083,'[1]Carrer Batches'!$B$2:$O$1343,11,FALSE)</f>
        <v>923428601572</v>
      </c>
      <c r="L1083" s="130">
        <f>VLOOKUP(C1083,'[1]Carrer Batches'!$B$2:$O$1343,12,FALSE)</f>
        <v>0</v>
      </c>
    </row>
    <row r="1084" spans="1:13" x14ac:dyDescent="0.25">
      <c r="A1084" s="188" t="s">
        <v>3342</v>
      </c>
      <c r="B1084" s="193" t="s">
        <v>2920</v>
      </c>
      <c r="C1084" s="120" t="s">
        <v>787</v>
      </c>
      <c r="D1084" s="120" t="s">
        <v>1593</v>
      </c>
      <c r="E1084" s="193" t="s">
        <v>31</v>
      </c>
      <c r="F1084" s="120" t="s">
        <v>2463</v>
      </c>
      <c r="G1084" s="193" t="s">
        <v>7</v>
      </c>
      <c r="H1084" s="3" t="s">
        <v>2872</v>
      </c>
      <c r="I1084" s="193" t="s">
        <v>2489</v>
      </c>
      <c r="J1084" s="282" t="s">
        <v>3344</v>
      </c>
      <c r="K1084" s="130">
        <f>VLOOKUP(C1084,'[1]Carrer Batches'!$B$2:$O$1343,11,FALSE)</f>
        <v>923122436891</v>
      </c>
      <c r="L1084" s="130">
        <f>VLOOKUP(C1084,'[1]Carrer Batches'!$B$2:$O$1343,12,FALSE)</f>
        <v>923203550651</v>
      </c>
    </row>
    <row r="1085" spans="1:13" x14ac:dyDescent="0.25">
      <c r="A1085" s="188" t="s">
        <v>3342</v>
      </c>
      <c r="B1085" s="193" t="s">
        <v>2920</v>
      </c>
      <c r="C1085" s="120" t="s">
        <v>804</v>
      </c>
      <c r="D1085" s="120" t="s">
        <v>1608</v>
      </c>
      <c r="E1085" s="193" t="s">
        <v>31</v>
      </c>
      <c r="F1085" s="120" t="s">
        <v>2463</v>
      </c>
      <c r="G1085" s="193" t="s">
        <v>7</v>
      </c>
      <c r="H1085" s="3" t="s">
        <v>2872</v>
      </c>
      <c r="I1085" s="193" t="s">
        <v>2489</v>
      </c>
      <c r="J1085" s="277" t="s">
        <v>3345</v>
      </c>
      <c r="K1085" s="130">
        <f>VLOOKUP(C1085,'[1]Carrer Batches'!$B$2:$O$1343,11,FALSE)</f>
        <v>923002887219</v>
      </c>
      <c r="L1085" s="130">
        <f>VLOOKUP(C1085,'[1]Carrer Batches'!$B$2:$O$1343,12,FALSE)</f>
        <v>0</v>
      </c>
    </row>
    <row r="1086" spans="1:13" x14ac:dyDescent="0.25">
      <c r="A1086" s="188" t="s">
        <v>3342</v>
      </c>
      <c r="B1086" s="193" t="s">
        <v>2920</v>
      </c>
      <c r="C1086" s="120" t="s">
        <v>758</v>
      </c>
      <c r="D1086" s="120" t="s">
        <v>1354</v>
      </c>
      <c r="E1086" s="193" t="s">
        <v>30</v>
      </c>
      <c r="F1086" s="120" t="s">
        <v>2461</v>
      </c>
      <c r="G1086" s="193" t="s">
        <v>7</v>
      </c>
      <c r="H1086" s="3" t="s">
        <v>2872</v>
      </c>
      <c r="I1086" s="193" t="s">
        <v>2485</v>
      </c>
      <c r="J1086" s="277" t="s">
        <v>3346</v>
      </c>
      <c r="K1086" s="130">
        <f>VLOOKUP(C1086,'[1]Carrer Batches'!$B$2:$O$1343,11,FALSE)</f>
        <v>923013253866</v>
      </c>
      <c r="L1086" s="130" t="str">
        <f>VLOOKUP(C1086,'[1]Carrer Batches'!$B$2:$O$1343,12,FALSE)</f>
        <v>-</v>
      </c>
    </row>
    <row r="1087" spans="1:13" x14ac:dyDescent="0.25">
      <c r="A1087" s="188" t="s">
        <v>3342</v>
      </c>
      <c r="B1087" s="193" t="s">
        <v>2920</v>
      </c>
      <c r="C1087" s="120" t="s">
        <v>763</v>
      </c>
      <c r="D1087" s="120" t="s">
        <v>1570</v>
      </c>
      <c r="E1087" s="193" t="s">
        <v>30</v>
      </c>
      <c r="F1087" s="120" t="s">
        <v>2461</v>
      </c>
      <c r="G1087" s="193" t="s">
        <v>7</v>
      </c>
      <c r="H1087" s="3" t="s">
        <v>2872</v>
      </c>
      <c r="I1087" s="193" t="s">
        <v>2485</v>
      </c>
      <c r="J1087" s="277" t="s">
        <v>3347</v>
      </c>
      <c r="K1087" s="130">
        <f>VLOOKUP(C1087,'[1]Carrer Batches'!$B$2:$O$1343,11,FALSE)</f>
        <v>923363364283</v>
      </c>
      <c r="L1087" s="130" t="str">
        <f>VLOOKUP(C1087,'[1]Carrer Batches'!$B$2:$O$1343,12,FALSE)</f>
        <v>-</v>
      </c>
    </row>
    <row r="1088" spans="1:13" x14ac:dyDescent="0.25">
      <c r="A1088" s="188" t="s">
        <v>3340</v>
      </c>
      <c r="B1088" s="193" t="s">
        <v>2920</v>
      </c>
      <c r="C1088" s="120" t="s">
        <v>749</v>
      </c>
      <c r="D1088" s="120" t="s">
        <v>1556</v>
      </c>
      <c r="E1088" s="193" t="s">
        <v>30</v>
      </c>
      <c r="F1088" s="120" t="s">
        <v>2460</v>
      </c>
      <c r="G1088" s="193" t="s">
        <v>6</v>
      </c>
      <c r="H1088" s="3" t="s">
        <v>2872</v>
      </c>
      <c r="I1088" s="193" t="s">
        <v>2485</v>
      </c>
      <c r="J1088" s="277" t="s">
        <v>2968</v>
      </c>
      <c r="K1088" s="130">
        <f>VLOOKUP(C1088,'[1]Carrer Batches'!$B$2:$O$1343,11,FALSE)</f>
        <v>923082698805</v>
      </c>
      <c r="L1088" s="130">
        <f>VLOOKUP(C1088,'[1]Carrer Batches'!$B$2:$O$1343,12,FALSE)</f>
        <v>0</v>
      </c>
    </row>
    <row r="1089" spans="1:13" x14ac:dyDescent="0.25">
      <c r="A1089" s="188" t="s">
        <v>3340</v>
      </c>
      <c r="B1089" s="210" t="s">
        <v>2920</v>
      </c>
      <c r="C1089" s="120" t="s">
        <v>697</v>
      </c>
      <c r="D1089" s="120" t="s">
        <v>1507</v>
      </c>
      <c r="E1089" s="193" t="s">
        <v>33</v>
      </c>
      <c r="F1089" s="120" t="s">
        <v>2456</v>
      </c>
      <c r="G1089" s="193" t="s">
        <v>6</v>
      </c>
      <c r="H1089" s="3" t="s">
        <v>2872</v>
      </c>
      <c r="I1089" s="193" t="s">
        <v>2490</v>
      </c>
      <c r="J1089" s="277" t="s">
        <v>3348</v>
      </c>
      <c r="K1089" s="130">
        <f>VLOOKUP(C1089,'[1]Carrer Batches'!$B$2:$O$1343,11,FALSE)</f>
        <v>923490251219</v>
      </c>
      <c r="L1089" s="130">
        <f>VLOOKUP(C1089,'[1]Carrer Batches'!$B$2:$O$1343,12,FALSE)</f>
        <v>923007041542</v>
      </c>
    </row>
    <row r="1090" spans="1:13" x14ac:dyDescent="0.25">
      <c r="A1090" s="188" t="s">
        <v>3340</v>
      </c>
      <c r="B1090" s="210" t="s">
        <v>2920</v>
      </c>
      <c r="C1090" s="120" t="s">
        <v>699</v>
      </c>
      <c r="D1090" s="120" t="s">
        <v>1509</v>
      </c>
      <c r="E1090" s="193" t="s">
        <v>33</v>
      </c>
      <c r="F1090" s="120" t="s">
        <v>2456</v>
      </c>
      <c r="G1090" s="193" t="s">
        <v>6</v>
      </c>
      <c r="H1090" s="3" t="s">
        <v>2872</v>
      </c>
      <c r="I1090" s="193" t="s">
        <v>2490</v>
      </c>
      <c r="J1090" s="277" t="s">
        <v>3349</v>
      </c>
      <c r="K1090" s="130">
        <f>VLOOKUP(C1090,'[1]Carrer Batches'!$B$2:$O$1343,11,FALSE)</f>
        <v>923015888321</v>
      </c>
      <c r="L1090" s="130">
        <f>VLOOKUP(C1090,'[1]Carrer Batches'!$B$2:$O$1343,12,FALSE)</f>
        <v>0</v>
      </c>
    </row>
    <row r="1091" spans="1:13" x14ac:dyDescent="0.25">
      <c r="A1091" s="188" t="s">
        <v>3340</v>
      </c>
      <c r="B1091" s="193" t="s">
        <v>2920</v>
      </c>
      <c r="C1091" s="120" t="s">
        <v>694</v>
      </c>
      <c r="D1091" s="120" t="s">
        <v>1504</v>
      </c>
      <c r="E1091" s="193" t="s">
        <v>34</v>
      </c>
      <c r="F1091" s="120" t="s">
        <v>2455</v>
      </c>
      <c r="G1091" s="193" t="s">
        <v>6</v>
      </c>
      <c r="H1091" s="3" t="s">
        <v>2872</v>
      </c>
      <c r="I1091" s="193" t="s">
        <v>2487</v>
      </c>
      <c r="J1091" s="277" t="s">
        <v>3350</v>
      </c>
      <c r="K1091" s="130">
        <f>VLOOKUP(C1091,'[1]Carrer Batches'!$B$2:$O$1343,11,FALSE)</f>
        <v>923404756388</v>
      </c>
      <c r="L1091" s="130">
        <f>VLOOKUP(C1091,'[1]Carrer Batches'!$B$2:$O$1343,12,FALSE)</f>
        <v>923172729018</v>
      </c>
    </row>
    <row r="1092" spans="1:13" x14ac:dyDescent="0.25">
      <c r="A1092" s="188" t="s">
        <v>3342</v>
      </c>
      <c r="B1092" s="193" t="s">
        <v>2920</v>
      </c>
      <c r="C1092" s="120" t="s">
        <v>964</v>
      </c>
      <c r="D1092" s="120" t="s">
        <v>1764</v>
      </c>
      <c r="E1092" s="193" t="s">
        <v>134</v>
      </c>
      <c r="F1092" s="120" t="s">
        <v>2474</v>
      </c>
      <c r="G1092" s="193" t="s">
        <v>7</v>
      </c>
      <c r="H1092" s="3" t="s">
        <v>2872</v>
      </c>
      <c r="I1092" s="193" t="s">
        <v>2493</v>
      </c>
      <c r="J1092" s="240" t="s">
        <v>3351</v>
      </c>
      <c r="K1092" s="130" t="e">
        <f>VLOOKUP(C1092,'[1]Carrer Batches'!$B$2:$O$1343,11,FALSE)</f>
        <v>#N/A</v>
      </c>
      <c r="L1092" s="130" t="e">
        <f>VLOOKUP(C1092,'[1]Carrer Batches'!$B$2:$O$1343,12,FALSE)</f>
        <v>#N/A</v>
      </c>
    </row>
    <row r="1093" spans="1:13" x14ac:dyDescent="0.25">
      <c r="A1093" s="188" t="s">
        <v>3342</v>
      </c>
      <c r="B1093" s="193" t="s">
        <v>2920</v>
      </c>
      <c r="C1093" s="120" t="s">
        <v>799</v>
      </c>
      <c r="D1093" s="120" t="s">
        <v>1603</v>
      </c>
      <c r="E1093" s="193" t="s">
        <v>31</v>
      </c>
      <c r="F1093" s="120" t="s">
        <v>2463</v>
      </c>
      <c r="G1093" s="193" t="s">
        <v>7</v>
      </c>
      <c r="H1093" s="3" t="s">
        <v>2872</v>
      </c>
      <c r="I1093" s="193" t="s">
        <v>2489</v>
      </c>
      <c r="J1093" s="277" t="s">
        <v>2968</v>
      </c>
      <c r="K1093" s="130">
        <f>VLOOKUP(C1093,'[1]Carrer Batches'!$B$2:$O$1343,11,FALSE)</f>
        <v>923363698875</v>
      </c>
      <c r="L1093" s="130">
        <f>VLOOKUP(C1093,'[1]Carrer Batches'!$B$2:$O$1343,12,FALSE)</f>
        <v>923122266374</v>
      </c>
    </row>
    <row r="1094" spans="1:13" x14ac:dyDescent="0.25">
      <c r="A1094" s="188" t="s">
        <v>3342</v>
      </c>
      <c r="B1094" s="193" t="s">
        <v>2920</v>
      </c>
      <c r="C1094" s="120" t="s">
        <v>760</v>
      </c>
      <c r="D1094" s="120" t="s">
        <v>1566</v>
      </c>
      <c r="E1094" s="193" t="s">
        <v>30</v>
      </c>
      <c r="F1094" s="120" t="s">
        <v>2461</v>
      </c>
      <c r="G1094" s="193" t="s">
        <v>7</v>
      </c>
      <c r="H1094" s="3" t="s">
        <v>2872</v>
      </c>
      <c r="I1094" s="193" t="s">
        <v>2485</v>
      </c>
      <c r="J1094" s="277" t="s">
        <v>3345</v>
      </c>
      <c r="K1094" s="130">
        <f>VLOOKUP(C1094,'[1]Carrer Batches'!$B$2:$O$1343,11,FALSE)</f>
        <v>923200242021</v>
      </c>
      <c r="L1094" s="130">
        <f>VLOOKUP(C1094,'[1]Carrer Batches'!$B$2:$O$1343,12,FALSE)</f>
        <v>923020256729</v>
      </c>
    </row>
    <row r="1095" spans="1:13" x14ac:dyDescent="0.25">
      <c r="A1095" s="188" t="s">
        <v>3340</v>
      </c>
      <c r="B1095" s="210" t="s">
        <v>2920</v>
      </c>
      <c r="C1095" s="120" t="s">
        <v>805</v>
      </c>
      <c r="D1095" s="120" t="s">
        <v>1609</v>
      </c>
      <c r="E1095" s="193" t="s">
        <v>31</v>
      </c>
      <c r="F1095" s="120" t="s">
        <v>2464</v>
      </c>
      <c r="G1095" s="193" t="s">
        <v>6</v>
      </c>
      <c r="H1095" s="3" t="s">
        <v>2872</v>
      </c>
      <c r="I1095" s="193" t="s">
        <v>2926</v>
      </c>
      <c r="J1095" s="277" t="s">
        <v>3352</v>
      </c>
      <c r="K1095" s="130">
        <f>VLOOKUP(C1095,'[1]Carrer Batches'!$B$2:$O$1343,11,FALSE)</f>
        <v>923022255223</v>
      </c>
      <c r="L1095" s="130" t="str">
        <f>VLOOKUP(C1095,'[1]Carrer Batches'!$B$2:$O$1343,12,FALSE)</f>
        <v>-</v>
      </c>
    </row>
    <row r="1096" spans="1:13" x14ac:dyDescent="0.25">
      <c r="A1096" s="188" t="s">
        <v>3353</v>
      </c>
      <c r="B1096" s="210" t="s">
        <v>2920</v>
      </c>
      <c r="C1096" s="120" t="s">
        <v>807</v>
      </c>
      <c r="D1096" s="120" t="s">
        <v>1611</v>
      </c>
      <c r="E1096" s="193" t="s">
        <v>31</v>
      </c>
      <c r="F1096" s="120" t="s">
        <v>2464</v>
      </c>
      <c r="G1096" s="193" t="s">
        <v>6</v>
      </c>
      <c r="H1096" s="3" t="s">
        <v>2872</v>
      </c>
      <c r="I1096" s="193" t="s">
        <v>2926</v>
      </c>
      <c r="J1096" s="277" t="s">
        <v>3345</v>
      </c>
      <c r="K1096" s="130">
        <f>VLOOKUP(C1096,'[1]Carrer Batches'!$B$2:$O$1343,11,FALSE)</f>
        <v>923010106161</v>
      </c>
      <c r="L1096" s="130">
        <f>VLOOKUP(C1096,'[1]Carrer Batches'!$B$2:$O$1343,12,FALSE)</f>
        <v>923337032993</v>
      </c>
    </row>
    <row r="1097" spans="1:13" x14ac:dyDescent="0.25">
      <c r="A1097" s="188" t="s">
        <v>3353</v>
      </c>
      <c r="B1097" s="193" t="s">
        <v>2920</v>
      </c>
      <c r="C1097" s="120" t="s">
        <v>808</v>
      </c>
      <c r="D1097" s="120" t="s">
        <v>1612</v>
      </c>
      <c r="E1097" s="193" t="s">
        <v>31</v>
      </c>
      <c r="F1097" s="120" t="s">
        <v>2464</v>
      </c>
      <c r="G1097" s="193" t="s">
        <v>6</v>
      </c>
      <c r="H1097" s="193" t="s">
        <v>2872</v>
      </c>
      <c r="I1097" s="193" t="s">
        <v>2926</v>
      </c>
      <c r="J1097" s="277" t="s">
        <v>3354</v>
      </c>
      <c r="K1097" s="130">
        <f>VLOOKUP(C1097,'[1]Carrer Batches'!$B$2:$O$1343,11,FALSE)</f>
        <v>923092951003</v>
      </c>
      <c r="L1097" s="130">
        <f>VLOOKUP(C1097,'[1]Carrer Batches'!$B$2:$O$1343,12,FALSE)</f>
        <v>92312638583</v>
      </c>
    </row>
    <row r="1098" spans="1:13" x14ac:dyDescent="0.25">
      <c r="A1098" s="188" t="s">
        <v>3353</v>
      </c>
      <c r="B1098" s="210" t="s">
        <v>2920</v>
      </c>
      <c r="C1098" s="120" t="s">
        <v>809</v>
      </c>
      <c r="D1098" s="120" t="s">
        <v>1613</v>
      </c>
      <c r="E1098" s="193" t="s">
        <v>31</v>
      </c>
      <c r="F1098" s="120" t="s">
        <v>2464</v>
      </c>
      <c r="G1098" s="193" t="s">
        <v>6</v>
      </c>
      <c r="H1098" s="3" t="s">
        <v>2872</v>
      </c>
      <c r="I1098" s="193" t="s">
        <v>2926</v>
      </c>
      <c r="J1098" s="248" t="s">
        <v>2951</v>
      </c>
      <c r="K1098" s="130">
        <f>VLOOKUP(C1098,'[1]Carrer Batches'!$B$2:$O$1343,11,FALSE)</f>
        <v>923010106161</v>
      </c>
      <c r="L1098" s="130">
        <f>VLOOKUP(C1098,'[1]Carrer Batches'!$B$2:$O$1343,12,FALSE)</f>
        <v>0</v>
      </c>
    </row>
    <row r="1099" spans="1:13" x14ac:dyDescent="0.25">
      <c r="A1099" s="188" t="s">
        <v>3353</v>
      </c>
      <c r="B1099" s="210" t="s">
        <v>2920</v>
      </c>
      <c r="C1099" s="120" t="s">
        <v>811</v>
      </c>
      <c r="D1099" s="120" t="s">
        <v>1615</v>
      </c>
      <c r="E1099" s="193" t="s">
        <v>31</v>
      </c>
      <c r="F1099" s="120" t="s">
        <v>2464</v>
      </c>
      <c r="G1099" s="193" t="s">
        <v>6</v>
      </c>
      <c r="H1099" s="3" t="s">
        <v>2872</v>
      </c>
      <c r="I1099" s="193" t="s">
        <v>2926</v>
      </c>
      <c r="J1099" s="282" t="s">
        <v>3345</v>
      </c>
      <c r="K1099" s="130">
        <f>VLOOKUP(C1099,'[1]Carrer Batches'!$B$2:$O$1343,11,FALSE)</f>
        <v>923128035167</v>
      </c>
      <c r="L1099" s="130">
        <f>VLOOKUP(C1099,'[1]Carrer Batches'!$B$2:$O$1343,12,FALSE)</f>
        <v>923124039505</v>
      </c>
    </row>
    <row r="1100" spans="1:13" x14ac:dyDescent="0.25">
      <c r="A1100" s="188" t="s">
        <v>3353</v>
      </c>
      <c r="B1100" s="210" t="s">
        <v>2920</v>
      </c>
      <c r="C1100" s="120" t="s">
        <v>814</v>
      </c>
      <c r="D1100" s="120" t="s">
        <v>1618</v>
      </c>
      <c r="E1100" s="193" t="s">
        <v>31</v>
      </c>
      <c r="F1100" s="120" t="s">
        <v>2464</v>
      </c>
      <c r="G1100" s="193" t="s">
        <v>6</v>
      </c>
      <c r="H1100" s="3" t="s">
        <v>2872</v>
      </c>
      <c r="I1100" s="193" t="s">
        <v>2926</v>
      </c>
      <c r="J1100" s="282" t="s">
        <v>3355</v>
      </c>
      <c r="K1100" s="130">
        <f>VLOOKUP(C1100,'[1]Carrer Batches'!$B$2:$O$1343,11,FALSE)</f>
        <v>923310294545</v>
      </c>
      <c r="L1100" s="130">
        <f>VLOOKUP(C1100,'[1]Carrer Batches'!$B$2:$O$1343,12,FALSE)</f>
        <v>923232100617</v>
      </c>
    </row>
    <row r="1101" spans="1:13" x14ac:dyDescent="0.25">
      <c r="A1101" s="188" t="s">
        <v>3353</v>
      </c>
      <c r="B1101" s="210" t="s">
        <v>2920</v>
      </c>
      <c r="C1101" s="120" t="s">
        <v>820</v>
      </c>
      <c r="D1101" s="120" t="s">
        <v>1366</v>
      </c>
      <c r="E1101" s="193" t="s">
        <v>31</v>
      </c>
      <c r="F1101" s="120" t="s">
        <v>2464</v>
      </c>
      <c r="G1101" s="193" t="s">
        <v>6</v>
      </c>
      <c r="H1101" s="3" t="s">
        <v>2872</v>
      </c>
      <c r="I1101" s="193" t="s">
        <v>2926</v>
      </c>
      <c r="J1101" s="277" t="s">
        <v>3345</v>
      </c>
      <c r="K1101" s="130">
        <f>VLOOKUP(C1101,'[1]Carrer Batches'!$B$2:$O$1343,11,FALSE)</f>
        <v>923092157124</v>
      </c>
      <c r="L1101" s="130" t="str">
        <f>VLOOKUP(C1101,'[1]Carrer Batches'!$B$2:$O$1343,12,FALSE)</f>
        <v>-</v>
      </c>
    </row>
    <row r="1102" spans="1:13" x14ac:dyDescent="0.25">
      <c r="A1102" s="188" t="s">
        <v>3353</v>
      </c>
      <c r="B1102" s="123" t="s">
        <v>2920</v>
      </c>
      <c r="C1102" s="121" t="s">
        <v>601</v>
      </c>
      <c r="D1102" s="247" t="s">
        <v>1414</v>
      </c>
      <c r="E1102" s="121" t="s">
        <v>30</v>
      </c>
      <c r="F1102" s="3" t="s">
        <v>2460</v>
      </c>
      <c r="G1102" s="3" t="s">
        <v>6</v>
      </c>
      <c r="H1102" s="3" t="s">
        <v>2872</v>
      </c>
      <c r="I1102" s="3" t="s">
        <v>2485</v>
      </c>
      <c r="J1102" s="277" t="s">
        <v>3356</v>
      </c>
      <c r="K1102" s="130">
        <f>VLOOKUP(C1102,'[1]Carrer Batches'!$B$2:$O$1343,11,FALSE)</f>
        <v>923003818221</v>
      </c>
      <c r="L1102" s="130">
        <f>VLOOKUP(C1102,'[1]Carrer Batches'!$B$2:$O$1343,12,FALSE)</f>
        <v>0</v>
      </c>
      <c r="M1102" s="172"/>
    </row>
    <row r="1103" spans="1:13" x14ac:dyDescent="0.25">
      <c r="A1103" s="188" t="s">
        <v>3357</v>
      </c>
      <c r="B1103" s="193" t="s">
        <v>2920</v>
      </c>
      <c r="C1103" s="120" t="s">
        <v>785</v>
      </c>
      <c r="D1103" s="120" t="s">
        <v>1592</v>
      </c>
      <c r="E1103" s="193" t="s">
        <v>31</v>
      </c>
      <c r="F1103" s="120" t="s">
        <v>2463</v>
      </c>
      <c r="G1103" s="193" t="s">
        <v>7</v>
      </c>
      <c r="H1103" s="3" t="s">
        <v>2872</v>
      </c>
      <c r="I1103" s="193" t="s">
        <v>2489</v>
      </c>
      <c r="J1103" s="216" t="s">
        <v>3345</v>
      </c>
      <c r="K1103" s="130">
        <f>VLOOKUP(C1103,'[1]Carrer Batches'!$B$2:$O$1343,11,FALSE)</f>
        <v>923360308789</v>
      </c>
      <c r="L1103" s="130">
        <f>VLOOKUP(C1103,'[1]Carrer Batches'!$B$2:$O$1343,12,FALSE)</f>
        <v>923482506505</v>
      </c>
      <c r="M1103" s="172"/>
    </row>
    <row r="1104" spans="1:13" x14ac:dyDescent="0.25">
      <c r="A1104" s="188" t="s">
        <v>3357</v>
      </c>
      <c r="B1104" s="193" t="s">
        <v>2920</v>
      </c>
      <c r="C1104" s="120" t="s">
        <v>787</v>
      </c>
      <c r="D1104" s="120" t="s">
        <v>1593</v>
      </c>
      <c r="E1104" s="193" t="s">
        <v>31</v>
      </c>
      <c r="F1104" s="120" t="s">
        <v>2463</v>
      </c>
      <c r="G1104" s="193" t="s">
        <v>7</v>
      </c>
      <c r="H1104" s="3" t="s">
        <v>2872</v>
      </c>
      <c r="I1104" s="193" t="s">
        <v>2489</v>
      </c>
      <c r="J1104" s="216" t="s">
        <v>3358</v>
      </c>
      <c r="K1104" s="130">
        <f>VLOOKUP(C1104,'[1]Carrer Batches'!$B$2:$O$1343,11,FALSE)</f>
        <v>923122436891</v>
      </c>
      <c r="L1104" s="130">
        <f>VLOOKUP(C1104,'[1]Carrer Batches'!$B$2:$O$1343,12,FALSE)</f>
        <v>923203550651</v>
      </c>
    </row>
    <row r="1105" spans="1:13" x14ac:dyDescent="0.25">
      <c r="A1105" s="188" t="s">
        <v>3357</v>
      </c>
      <c r="B1105" s="193" t="s">
        <v>2920</v>
      </c>
      <c r="C1105" s="120" t="s">
        <v>798</v>
      </c>
      <c r="D1105" s="120" t="s">
        <v>1602</v>
      </c>
      <c r="E1105" s="193" t="s">
        <v>31</v>
      </c>
      <c r="F1105" s="120" t="s">
        <v>2463</v>
      </c>
      <c r="G1105" s="193" t="s">
        <v>7</v>
      </c>
      <c r="H1105" s="3" t="s">
        <v>2872</v>
      </c>
      <c r="I1105" s="193" t="s">
        <v>2489</v>
      </c>
      <c r="J1105" s="216" t="s">
        <v>2951</v>
      </c>
      <c r="K1105" s="130">
        <f>VLOOKUP(C1105,'[1]Carrer Batches'!$B$2:$O$1343,11,FALSE)</f>
        <v>923063811024</v>
      </c>
      <c r="L1105" s="130">
        <f>VLOOKUP(C1105,'[1]Carrer Batches'!$B$2:$O$1343,12,FALSE)</f>
        <v>0</v>
      </c>
      <c r="M1105" s="129"/>
    </row>
    <row r="1106" spans="1:13" x14ac:dyDescent="0.25">
      <c r="A1106" s="188" t="s">
        <v>3357</v>
      </c>
      <c r="B1106" s="193" t="s">
        <v>2920</v>
      </c>
      <c r="C1106" s="120" t="s">
        <v>799</v>
      </c>
      <c r="D1106" s="120" t="s">
        <v>1603</v>
      </c>
      <c r="E1106" s="193" t="s">
        <v>31</v>
      </c>
      <c r="F1106" s="120" t="s">
        <v>2463</v>
      </c>
      <c r="G1106" s="193" t="s">
        <v>7</v>
      </c>
      <c r="H1106" s="3" t="s">
        <v>2872</v>
      </c>
      <c r="I1106" s="193" t="s">
        <v>2489</v>
      </c>
      <c r="J1106" s="216" t="s">
        <v>3359</v>
      </c>
      <c r="K1106" s="130">
        <f>VLOOKUP(C1106,'[1]Carrer Batches'!$B$2:$O$1343,11,FALSE)</f>
        <v>923363698875</v>
      </c>
      <c r="L1106" s="130">
        <f>VLOOKUP(C1106,'[1]Carrer Batches'!$B$2:$O$1343,12,FALSE)</f>
        <v>923122266374</v>
      </c>
      <c r="M1106" s="129"/>
    </row>
    <row r="1107" spans="1:13" x14ac:dyDescent="0.25">
      <c r="A1107" s="188" t="s">
        <v>3357</v>
      </c>
      <c r="B1107" s="193" t="s">
        <v>2920</v>
      </c>
      <c r="C1107" s="120" t="s">
        <v>800</v>
      </c>
      <c r="D1107" s="120" t="s">
        <v>1604</v>
      </c>
      <c r="E1107" s="193" t="s">
        <v>31</v>
      </c>
      <c r="F1107" s="120" t="s">
        <v>2463</v>
      </c>
      <c r="G1107" s="193" t="s">
        <v>7</v>
      </c>
      <c r="H1107" s="3" t="s">
        <v>2872</v>
      </c>
      <c r="I1107" s="193" t="s">
        <v>2489</v>
      </c>
      <c r="J1107" s="216" t="s">
        <v>3360</v>
      </c>
      <c r="K1107" s="130">
        <f>VLOOKUP(C1107,'[1]Carrer Batches'!$B$2:$O$1343,11,FALSE)</f>
        <v>923428601572</v>
      </c>
      <c r="L1107" s="130">
        <f>VLOOKUP(C1107,'[1]Carrer Batches'!$B$2:$O$1343,12,FALSE)</f>
        <v>0</v>
      </c>
      <c r="M1107" s="129"/>
    </row>
    <row r="1108" spans="1:13" x14ac:dyDescent="0.25">
      <c r="A1108" s="188" t="s">
        <v>3357</v>
      </c>
      <c r="B1108" s="193" t="s">
        <v>2920</v>
      </c>
      <c r="C1108" s="120" t="s">
        <v>804</v>
      </c>
      <c r="D1108" s="120" t="s">
        <v>1608</v>
      </c>
      <c r="E1108" s="193" t="s">
        <v>31</v>
      </c>
      <c r="F1108" s="120" t="s">
        <v>2463</v>
      </c>
      <c r="G1108" s="193" t="s">
        <v>7</v>
      </c>
      <c r="H1108" s="3" t="s">
        <v>2872</v>
      </c>
      <c r="I1108" s="193" t="s">
        <v>2489</v>
      </c>
      <c r="J1108" s="216" t="s">
        <v>3345</v>
      </c>
      <c r="K1108" s="130">
        <f>VLOOKUP(C1108,'[1]Carrer Batches'!$B$2:$O$1343,11,FALSE)</f>
        <v>923002887219</v>
      </c>
      <c r="L1108" s="130">
        <f>VLOOKUP(C1108,'[1]Carrer Batches'!$B$2:$O$1343,12,FALSE)</f>
        <v>0</v>
      </c>
      <c r="M1108" s="129"/>
    </row>
    <row r="1109" spans="1:13" x14ac:dyDescent="0.25">
      <c r="A1109" s="188" t="s">
        <v>3357</v>
      </c>
      <c r="B1109" s="193" t="s">
        <v>2920</v>
      </c>
      <c r="C1109" s="120" t="s">
        <v>789</v>
      </c>
      <c r="D1109" s="120" t="s">
        <v>1594</v>
      </c>
      <c r="E1109" s="193" t="s">
        <v>31</v>
      </c>
      <c r="F1109" s="120" t="s">
        <v>2463</v>
      </c>
      <c r="G1109" s="193" t="s">
        <v>7</v>
      </c>
      <c r="H1109" s="3" t="s">
        <v>2872</v>
      </c>
      <c r="I1109" s="193" t="s">
        <v>2489</v>
      </c>
      <c r="J1109" s="216" t="s">
        <v>3361</v>
      </c>
      <c r="K1109" s="130" t="str">
        <f>VLOOKUP(C1109,'[1]Carrer Batches'!$B$2:$O$1343,11,FALSE)</f>
        <v>92321-2741605</v>
      </c>
      <c r="L1109" s="130">
        <f>VLOOKUP(C1109,'[1]Carrer Batches'!$B$2:$O$1343,12,FALSE)</f>
        <v>923452434436</v>
      </c>
    </row>
    <row r="1110" spans="1:13" x14ac:dyDescent="0.25">
      <c r="A1110" s="188" t="s">
        <v>3357</v>
      </c>
      <c r="B1110" s="193" t="s">
        <v>2920</v>
      </c>
      <c r="C1110" s="120" t="s">
        <v>790</v>
      </c>
      <c r="D1110" s="120" t="s">
        <v>1595</v>
      </c>
      <c r="E1110" s="193" t="s">
        <v>31</v>
      </c>
      <c r="F1110" s="120" t="s">
        <v>2463</v>
      </c>
      <c r="G1110" s="193" t="s">
        <v>7</v>
      </c>
      <c r="H1110" s="3" t="s">
        <v>2872</v>
      </c>
      <c r="I1110" s="193" t="s">
        <v>2489</v>
      </c>
      <c r="J1110" s="121" t="s">
        <v>3362</v>
      </c>
      <c r="K1110" s="130">
        <f>VLOOKUP(C1110,'[1]Carrer Batches'!$B$2:$O$1343,11,FALSE)</f>
        <v>923212132819</v>
      </c>
      <c r="L1110" s="130">
        <f>VLOOKUP(C1110,'[1]Carrer Batches'!$B$2:$O$1343,12,FALSE)</f>
        <v>923002179766</v>
      </c>
    </row>
    <row r="1111" spans="1:13" x14ac:dyDescent="0.25">
      <c r="A1111" s="136">
        <v>44587</v>
      </c>
      <c r="B1111" s="210" t="s">
        <v>2981</v>
      </c>
      <c r="C1111" s="211" t="s">
        <v>903</v>
      </c>
      <c r="D1111" s="211" t="s">
        <v>1706</v>
      </c>
      <c r="E1111" s="210" t="s">
        <v>31</v>
      </c>
      <c r="F1111" s="211" t="s">
        <v>2542</v>
      </c>
      <c r="G1111" s="210" t="s">
        <v>6</v>
      </c>
      <c r="H1111" s="3" t="s">
        <v>2867</v>
      </c>
      <c r="I1111" s="210" t="s">
        <v>2482</v>
      </c>
      <c r="J1111" s="110"/>
      <c r="K1111" s="130" t="e">
        <f>VLOOKUP(C1111,'[1]Carrer Batches'!$B$2:$O$1343,11,FALSE)</f>
        <v>#N/A</v>
      </c>
      <c r="L1111" s="130" t="e">
        <f>VLOOKUP(C1111,'[1]Carrer Batches'!$B$2:$O$1343,12,FALSE)</f>
        <v>#N/A</v>
      </c>
    </row>
    <row r="1112" spans="1:13" x14ac:dyDescent="0.25">
      <c r="A1112" s="136">
        <v>44587</v>
      </c>
      <c r="B1112" s="210" t="s">
        <v>2981</v>
      </c>
      <c r="C1112" s="211" t="s">
        <v>913</v>
      </c>
      <c r="D1112" s="211" t="s">
        <v>1714</v>
      </c>
      <c r="E1112" s="210" t="s">
        <v>31</v>
      </c>
      <c r="F1112" s="211" t="s">
        <v>2542</v>
      </c>
      <c r="G1112" s="210" t="s">
        <v>6</v>
      </c>
      <c r="H1112" s="3" t="s">
        <v>2867</v>
      </c>
      <c r="I1112" s="210" t="s">
        <v>2482</v>
      </c>
      <c r="J1112" s="110" t="s">
        <v>3244</v>
      </c>
      <c r="K1112" s="130" t="e">
        <f>VLOOKUP(C1112,'[1]Carrer Batches'!$B$2:$O$1343,11,FALSE)</f>
        <v>#N/A</v>
      </c>
      <c r="L1112" s="130" t="e">
        <f>VLOOKUP(C1112,'[1]Carrer Batches'!$B$2:$O$1343,12,FALSE)</f>
        <v>#N/A</v>
      </c>
    </row>
    <row r="1113" spans="1:13" x14ac:dyDescent="0.25">
      <c r="A1113" s="136">
        <v>44587</v>
      </c>
      <c r="B1113" s="210" t="s">
        <v>2981</v>
      </c>
      <c r="C1113" s="211" t="s">
        <v>914</v>
      </c>
      <c r="D1113" s="211" t="s">
        <v>2747</v>
      </c>
      <c r="E1113" s="210" t="s">
        <v>31</v>
      </c>
      <c r="F1113" s="211" t="s">
        <v>2542</v>
      </c>
      <c r="G1113" s="210" t="s">
        <v>6</v>
      </c>
      <c r="H1113" s="3" t="s">
        <v>2867</v>
      </c>
      <c r="I1113" s="210" t="s">
        <v>2482</v>
      </c>
      <c r="J1113" s="110" t="s">
        <v>3369</v>
      </c>
      <c r="K1113" s="130" t="e">
        <f>VLOOKUP(C1113,'[1]Carrer Batches'!$B$2:$O$1343,11,FALSE)</f>
        <v>#N/A</v>
      </c>
      <c r="L1113" s="130" t="e">
        <f>VLOOKUP(C1113,'[1]Carrer Batches'!$B$2:$O$1343,12,FALSE)</f>
        <v>#N/A</v>
      </c>
    </row>
    <row r="1114" spans="1:13" x14ac:dyDescent="0.25">
      <c r="A1114" s="136">
        <v>44587</v>
      </c>
      <c r="B1114" s="210" t="s">
        <v>2981</v>
      </c>
      <c r="C1114" s="211" t="s">
        <v>2375</v>
      </c>
      <c r="D1114" s="211" t="s">
        <v>2376</v>
      </c>
      <c r="E1114" s="210" t="s">
        <v>31</v>
      </c>
      <c r="F1114" s="211" t="s">
        <v>2417</v>
      </c>
      <c r="G1114" s="210" t="s">
        <v>6</v>
      </c>
      <c r="H1114" s="3" t="s">
        <v>2867</v>
      </c>
      <c r="I1114" s="210" t="s">
        <v>2484</v>
      </c>
      <c r="J1114" s="110" t="s">
        <v>3370</v>
      </c>
      <c r="K1114" s="130">
        <f>VLOOKUP(C1114,'[1]Carrer Batches'!$B$2:$O$1343,11,FALSE)</f>
        <v>923147313675</v>
      </c>
      <c r="L1114" s="130">
        <f>VLOOKUP(C1114,'[1]Carrer Batches'!$B$2:$O$1343,12,FALSE)</f>
        <v>923337366347</v>
      </c>
    </row>
    <row r="1115" spans="1:13" x14ac:dyDescent="0.25">
      <c r="A1115" s="136">
        <v>44587</v>
      </c>
      <c r="B1115" s="210" t="s">
        <v>2981</v>
      </c>
      <c r="C1115" s="211" t="s">
        <v>2392</v>
      </c>
      <c r="D1115" s="211" t="s">
        <v>2393</v>
      </c>
      <c r="E1115" s="210" t="s">
        <v>31</v>
      </c>
      <c r="F1115" s="211" t="s">
        <v>2417</v>
      </c>
      <c r="G1115" s="210" t="s">
        <v>6</v>
      </c>
      <c r="H1115" s="3" t="s">
        <v>2867</v>
      </c>
      <c r="I1115" s="210" t="s">
        <v>2484</v>
      </c>
      <c r="J1115" s="110" t="s">
        <v>3195</v>
      </c>
      <c r="K1115" s="130">
        <f>VLOOKUP(C1115,'[1]Carrer Batches'!$B$2:$O$1343,11,FALSE)</f>
        <v>923158767154</v>
      </c>
      <c r="L1115" s="130">
        <f>VLOOKUP(C1115,'[1]Carrer Batches'!$B$2:$O$1343,12,FALSE)</f>
        <v>92321270322</v>
      </c>
    </row>
    <row r="1116" spans="1:13" x14ac:dyDescent="0.25">
      <c r="A1116" s="136">
        <v>44587</v>
      </c>
      <c r="B1116" s="210" t="s">
        <v>2981</v>
      </c>
      <c r="C1116" s="211" t="s">
        <v>2355</v>
      </c>
      <c r="D1116" s="211" t="s">
        <v>2356</v>
      </c>
      <c r="E1116" s="210" t="s">
        <v>31</v>
      </c>
      <c r="F1116" s="213" t="s">
        <v>2416</v>
      </c>
      <c r="G1116" s="210" t="s">
        <v>6</v>
      </c>
      <c r="H1116" s="3" t="s">
        <v>2867</v>
      </c>
      <c r="I1116" s="210" t="s">
        <v>2483</v>
      </c>
      <c r="J1116" s="110" t="s">
        <v>3277</v>
      </c>
      <c r="K1116" s="130">
        <f>VLOOKUP(C1116,'[1]Carrer Batches'!$B$2:$O$1343,11,FALSE)</f>
        <v>923073940008</v>
      </c>
      <c r="L1116" s="130" t="str">
        <f>VLOOKUP(C1116,'[1]Carrer Batches'!$B$2:$O$1343,12,FALSE)</f>
        <v>-</v>
      </c>
    </row>
    <row r="1117" spans="1:13" x14ac:dyDescent="0.25">
      <c r="A1117" s="136">
        <v>44587</v>
      </c>
      <c r="B1117" s="210" t="s">
        <v>2981</v>
      </c>
      <c r="C1117" s="211" t="s">
        <v>2360</v>
      </c>
      <c r="D1117" s="211" t="s">
        <v>1147</v>
      </c>
      <c r="E1117" s="210" t="s">
        <v>31</v>
      </c>
      <c r="F1117" s="213" t="s">
        <v>2416</v>
      </c>
      <c r="G1117" s="210" t="s">
        <v>6</v>
      </c>
      <c r="H1117" s="3" t="s">
        <v>2867</v>
      </c>
      <c r="I1117" s="210" t="s">
        <v>2483</v>
      </c>
      <c r="J1117" s="110" t="s">
        <v>3370</v>
      </c>
      <c r="K1117" s="130">
        <f>VLOOKUP(C1117,'[1]Carrer Batches'!$B$2:$O$1343,11,FALSE)</f>
        <v>96893900840</v>
      </c>
      <c r="L1117" s="130">
        <f>VLOOKUP(C1117,'[1]Carrer Batches'!$B$2:$O$1343,12,FALSE)</f>
        <v>923332737137</v>
      </c>
    </row>
    <row r="1118" spans="1:13" x14ac:dyDescent="0.25">
      <c r="A1118" s="136">
        <v>44587</v>
      </c>
      <c r="B1118" s="210" t="s">
        <v>2981</v>
      </c>
      <c r="C1118" s="211" t="s">
        <v>2282</v>
      </c>
      <c r="D1118" s="211" t="s">
        <v>2283</v>
      </c>
      <c r="E1118" s="210" t="s">
        <v>31</v>
      </c>
      <c r="F1118" s="211" t="s">
        <v>2414</v>
      </c>
      <c r="G1118" s="210" t="s">
        <v>6</v>
      </c>
      <c r="H1118" s="3" t="s">
        <v>2867</v>
      </c>
      <c r="I1118" s="210" t="s">
        <v>2481</v>
      </c>
      <c r="J1118" s="110" t="s">
        <v>3102</v>
      </c>
      <c r="K1118" s="130">
        <f>VLOOKUP(C1118,'[1]Carrer Batches'!$B$2:$O$1343,11,FALSE)</f>
        <v>923472336068</v>
      </c>
      <c r="L1118" s="130" t="str">
        <f>VLOOKUP(C1118,'[1]Carrer Batches'!$B$2:$O$1343,12,FALSE)</f>
        <v>-</v>
      </c>
    </row>
    <row r="1119" spans="1:13" x14ac:dyDescent="0.25">
      <c r="A1119" s="136">
        <v>44587</v>
      </c>
      <c r="B1119" s="193" t="s">
        <v>2981</v>
      </c>
      <c r="C1119" s="120" t="s">
        <v>2165</v>
      </c>
      <c r="D1119" s="120" t="s">
        <v>2166</v>
      </c>
      <c r="E1119" s="193" t="s">
        <v>30</v>
      </c>
      <c r="F1119" s="120" t="s">
        <v>2409</v>
      </c>
      <c r="G1119" s="193" t="s">
        <v>6</v>
      </c>
      <c r="H1119" s="3" t="s">
        <v>2867</v>
      </c>
      <c r="I1119" s="193" t="s">
        <v>2497</v>
      </c>
      <c r="J1119" s="110" t="s">
        <v>3102</v>
      </c>
      <c r="K1119" s="130">
        <f>VLOOKUP(C1119,'[1]Carrer Batches'!$B$2:$O$1343,11,FALSE)</f>
        <v>923033482676</v>
      </c>
      <c r="L1119" s="130">
        <f>VLOOKUP(C1119,'[1]Carrer Batches'!$B$2:$O$1343,12,FALSE)</f>
        <v>0</v>
      </c>
    </row>
    <row r="1120" spans="1:13" x14ac:dyDescent="0.25">
      <c r="A1120" s="136">
        <v>44587</v>
      </c>
      <c r="B1120" s="193" t="s">
        <v>2981</v>
      </c>
      <c r="C1120" s="120" t="s">
        <v>2171</v>
      </c>
      <c r="D1120" s="120" t="s">
        <v>2172</v>
      </c>
      <c r="E1120" s="193" t="s">
        <v>30</v>
      </c>
      <c r="F1120" s="120" t="s">
        <v>2409</v>
      </c>
      <c r="G1120" s="193" t="s">
        <v>6</v>
      </c>
      <c r="H1120" s="3" t="s">
        <v>2867</v>
      </c>
      <c r="I1120" s="193" t="s">
        <v>2497</v>
      </c>
      <c r="J1120" s="110" t="s">
        <v>3375</v>
      </c>
      <c r="K1120" s="130">
        <f>VLOOKUP(C1120,'[1]Carrer Batches'!$B$2:$O$1343,11,FALSE)</f>
        <v>923043066270</v>
      </c>
      <c r="L1120" s="130">
        <f>VLOOKUP(C1120,'[1]Carrer Batches'!$B$2:$O$1343,12,FALSE)</f>
        <v>0</v>
      </c>
    </row>
    <row r="1121" spans="1:12" x14ac:dyDescent="0.25">
      <c r="A1121" s="136">
        <v>44587</v>
      </c>
      <c r="B1121" s="193" t="s">
        <v>2981</v>
      </c>
      <c r="C1121" s="120" t="s">
        <v>2182</v>
      </c>
      <c r="D1121" s="120" t="s">
        <v>2183</v>
      </c>
      <c r="E1121" s="193" t="s">
        <v>30</v>
      </c>
      <c r="F1121" s="120" t="s">
        <v>2409</v>
      </c>
      <c r="G1121" s="193" t="s">
        <v>6</v>
      </c>
      <c r="H1121" s="3" t="s">
        <v>2867</v>
      </c>
      <c r="I1121" s="193" t="s">
        <v>2497</v>
      </c>
      <c r="J1121" s="110" t="s">
        <v>3102</v>
      </c>
      <c r="K1121" s="130">
        <f>VLOOKUP(C1121,'[1]Carrer Batches'!$B$2:$O$1343,11,FALSE)</f>
        <v>923082086903</v>
      </c>
      <c r="L1121" s="130">
        <f>VLOOKUP(C1121,'[1]Carrer Batches'!$B$2:$O$1343,12,FALSE)</f>
        <v>923072081943</v>
      </c>
    </row>
    <row r="1122" spans="1:12" x14ac:dyDescent="0.25">
      <c r="A1122" s="136">
        <v>44587</v>
      </c>
      <c r="B1122" s="193" t="s">
        <v>2981</v>
      </c>
      <c r="C1122" s="120" t="s">
        <v>2077</v>
      </c>
      <c r="D1122" s="120" t="s">
        <v>2078</v>
      </c>
      <c r="E1122" s="193" t="s">
        <v>30</v>
      </c>
      <c r="F1122" s="120" t="s">
        <v>2406</v>
      </c>
      <c r="G1122" s="193" t="s">
        <v>6</v>
      </c>
      <c r="H1122" s="3" t="s">
        <v>2867</v>
      </c>
      <c r="I1122" s="193" t="s">
        <v>2486</v>
      </c>
      <c r="J1122" s="110" t="s">
        <v>3274</v>
      </c>
      <c r="K1122" s="130">
        <f>VLOOKUP(C1122,'[1]Carrer Batches'!$B$2:$O$1343,11,FALSE)</f>
        <v>923352758605</v>
      </c>
      <c r="L1122" s="130">
        <f>VLOOKUP(C1122,'[1]Carrer Batches'!$B$2:$O$1343,12,FALSE)</f>
        <v>923104478858</v>
      </c>
    </row>
    <row r="1123" spans="1:12" x14ac:dyDescent="0.25">
      <c r="A1123" s="136">
        <v>44587</v>
      </c>
      <c r="B1123" s="193" t="s">
        <v>2981</v>
      </c>
      <c r="C1123" s="120" t="s">
        <v>1992</v>
      </c>
      <c r="D1123" s="120" t="s">
        <v>1993</v>
      </c>
      <c r="E1123" s="222" t="s">
        <v>30</v>
      </c>
      <c r="F1123" s="120" t="s">
        <v>2404</v>
      </c>
      <c r="G1123" s="193" t="s">
        <v>6</v>
      </c>
      <c r="H1123" s="3" t="s">
        <v>2867</v>
      </c>
      <c r="I1123" s="193" t="s">
        <v>112</v>
      </c>
      <c r="J1123" s="110" t="s">
        <v>3194</v>
      </c>
      <c r="K1123" s="130">
        <f>VLOOKUP(C1123,'[1]Carrer Batches'!$B$2:$O$1343,11,FALSE)</f>
        <v>923130207564</v>
      </c>
      <c r="L1123" s="130">
        <f>VLOOKUP(C1123,'[1]Carrer Batches'!$B$2:$O$1343,12,FALSE)</f>
        <v>0</v>
      </c>
    </row>
    <row r="1124" spans="1:12" x14ac:dyDescent="0.25">
      <c r="A1124" s="136">
        <v>44587</v>
      </c>
      <c r="B1124" s="193" t="s">
        <v>2981</v>
      </c>
      <c r="C1124" s="120" t="s">
        <v>1994</v>
      </c>
      <c r="D1124" s="120" t="s">
        <v>1995</v>
      </c>
      <c r="E1124" s="222" t="s">
        <v>30</v>
      </c>
      <c r="F1124" s="120" t="s">
        <v>2404</v>
      </c>
      <c r="G1124" s="193" t="s">
        <v>6</v>
      </c>
      <c r="H1124" s="3" t="s">
        <v>2867</v>
      </c>
      <c r="I1124" s="193" t="s">
        <v>112</v>
      </c>
      <c r="J1124" s="110" t="s">
        <v>3194</v>
      </c>
      <c r="K1124" s="130">
        <f>VLOOKUP(C1124,'[1]Carrer Batches'!$B$2:$O$1343,11,FALSE)</f>
        <v>923373111466</v>
      </c>
      <c r="L1124" s="130">
        <f>VLOOKUP(C1124,'[1]Carrer Batches'!$B$2:$O$1343,12,FALSE)</f>
        <v>923110891466</v>
      </c>
    </row>
    <row r="1125" spans="1:12" x14ac:dyDescent="0.25">
      <c r="A1125" s="136">
        <v>44587</v>
      </c>
      <c r="B1125" s="193" t="s">
        <v>2981</v>
      </c>
      <c r="C1125" s="120" t="s">
        <v>1996</v>
      </c>
      <c r="D1125" s="120" t="s">
        <v>1177</v>
      </c>
      <c r="E1125" s="222" t="s">
        <v>30</v>
      </c>
      <c r="F1125" s="120" t="s">
        <v>2404</v>
      </c>
      <c r="G1125" s="193" t="s">
        <v>6</v>
      </c>
      <c r="H1125" s="3" t="s">
        <v>2867</v>
      </c>
      <c r="I1125" s="193" t="s">
        <v>112</v>
      </c>
      <c r="J1125" s="110" t="s">
        <v>3260</v>
      </c>
      <c r="K1125" s="130">
        <f>VLOOKUP(C1125,'[1]Carrer Batches'!$B$2:$O$1343,11,FALSE)</f>
        <v>923337868798</v>
      </c>
      <c r="L1125" s="130">
        <f>VLOOKUP(C1125,'[1]Carrer Batches'!$B$2:$O$1343,12,FALSE)</f>
        <v>0</v>
      </c>
    </row>
    <row r="1126" spans="1:12" x14ac:dyDescent="0.25">
      <c r="A1126" s="136">
        <v>44587</v>
      </c>
      <c r="B1126" s="193" t="s">
        <v>2981</v>
      </c>
      <c r="C1126" s="120" t="s">
        <v>2001</v>
      </c>
      <c r="D1126" s="120" t="s">
        <v>2002</v>
      </c>
      <c r="E1126" s="222" t="s">
        <v>30</v>
      </c>
      <c r="F1126" s="120" t="s">
        <v>2404</v>
      </c>
      <c r="G1126" s="193" t="s">
        <v>6</v>
      </c>
      <c r="H1126" s="3" t="s">
        <v>2867</v>
      </c>
      <c r="I1126" s="193" t="s">
        <v>112</v>
      </c>
      <c r="J1126" s="110" t="s">
        <v>3371</v>
      </c>
      <c r="K1126" s="130">
        <f>VLOOKUP(C1126,'[1]Carrer Batches'!$B$2:$O$1343,11,FALSE)</f>
        <v>923351287612</v>
      </c>
      <c r="L1126" s="130">
        <f>VLOOKUP(C1126,'[1]Carrer Batches'!$B$2:$O$1343,12,FALSE)</f>
        <v>0</v>
      </c>
    </row>
    <row r="1127" spans="1:12" x14ac:dyDescent="0.25">
      <c r="A1127" s="136">
        <v>44587</v>
      </c>
      <c r="B1127" s="193" t="s">
        <v>2981</v>
      </c>
      <c r="C1127" s="120" t="s">
        <v>2005</v>
      </c>
      <c r="D1127" s="120" t="s">
        <v>2006</v>
      </c>
      <c r="E1127" s="222" t="s">
        <v>30</v>
      </c>
      <c r="F1127" s="120" t="s">
        <v>2404</v>
      </c>
      <c r="G1127" s="193" t="s">
        <v>6</v>
      </c>
      <c r="H1127" s="3" t="s">
        <v>2867</v>
      </c>
      <c r="I1127" s="193" t="s">
        <v>112</v>
      </c>
      <c r="J1127" s="110" t="s">
        <v>3373</v>
      </c>
      <c r="K1127" s="130">
        <f>VLOOKUP(C1127,'[1]Carrer Batches'!$B$2:$O$1343,11,FALSE)</f>
        <v>923052277277</v>
      </c>
      <c r="L1127" s="130">
        <f>VLOOKUP(C1127,'[1]Carrer Batches'!$B$2:$O$1343,12,FALSE)</f>
        <v>923052277277</v>
      </c>
    </row>
    <row r="1128" spans="1:12" x14ac:dyDescent="0.25">
      <c r="A1128" s="136">
        <v>44587</v>
      </c>
      <c r="B1128" s="193" t="s">
        <v>2981</v>
      </c>
      <c r="C1128" s="120" t="s">
        <v>1938</v>
      </c>
      <c r="D1128" s="120" t="s">
        <v>1939</v>
      </c>
      <c r="E1128" s="193" t="s">
        <v>32</v>
      </c>
      <c r="F1128" s="120" t="s">
        <v>2401</v>
      </c>
      <c r="G1128" s="193" t="s">
        <v>6</v>
      </c>
      <c r="H1128" s="3" t="s">
        <v>2867</v>
      </c>
      <c r="I1128" s="193" t="s">
        <v>119</v>
      </c>
      <c r="J1128" s="110" t="s">
        <v>3374</v>
      </c>
      <c r="K1128" s="130">
        <f>VLOOKUP(C1128,'[1]Carrer Batches'!$B$2:$O$1343,11,FALSE)</f>
        <v>923353470304</v>
      </c>
      <c r="L1128" s="130">
        <f>VLOOKUP(C1128,'[1]Carrer Batches'!$B$2:$O$1343,12,FALSE)</f>
        <v>923343142245</v>
      </c>
    </row>
    <row r="1129" spans="1:12" x14ac:dyDescent="0.25">
      <c r="A1129" s="136">
        <v>44587</v>
      </c>
      <c r="B1129" s="193" t="s">
        <v>2981</v>
      </c>
      <c r="C1129" s="120" t="s">
        <v>1812</v>
      </c>
      <c r="D1129" s="120" t="s">
        <v>1813</v>
      </c>
      <c r="E1129" s="193" t="s">
        <v>34</v>
      </c>
      <c r="F1129" s="120" t="s">
        <v>2397</v>
      </c>
      <c r="G1129" s="193" t="s">
        <v>6</v>
      </c>
      <c r="H1129" s="3" t="s">
        <v>2867</v>
      </c>
      <c r="I1129" s="193" t="s">
        <v>2478</v>
      </c>
      <c r="J1129" s="110" t="s">
        <v>3372</v>
      </c>
      <c r="K1129" s="130">
        <f>VLOOKUP(C1129,'[1]Carrer Batches'!$B$2:$O$1343,11,FALSE)</f>
        <v>923343517836</v>
      </c>
      <c r="L1129" s="130">
        <f>VLOOKUP(C1129,'[1]Carrer Batches'!$B$2:$O$1343,12,FALSE)</f>
        <v>923332163604</v>
      </c>
    </row>
    <row r="1130" spans="1:12" x14ac:dyDescent="0.25">
      <c r="A1130" s="136">
        <v>44587</v>
      </c>
      <c r="B1130" s="193" t="s">
        <v>2981</v>
      </c>
      <c r="C1130" s="120" t="s">
        <v>540</v>
      </c>
      <c r="D1130" s="120" t="s">
        <v>1355</v>
      </c>
      <c r="E1130" s="193" t="s">
        <v>31</v>
      </c>
      <c r="F1130" s="120" t="s">
        <v>2997</v>
      </c>
      <c r="G1130" s="193" t="s">
        <v>6</v>
      </c>
      <c r="H1130" s="3" t="s">
        <v>2867</v>
      </c>
      <c r="I1130" s="193" t="s">
        <v>2866</v>
      </c>
      <c r="J1130" s="110"/>
      <c r="K1130" s="130" t="e">
        <f>VLOOKUP(C1130,'[1]Carrer Batches'!$B$2:$O$1343,11,FALSE)</f>
        <v>#N/A</v>
      </c>
      <c r="L1130" s="130" t="e">
        <f>VLOOKUP(C1130,'[1]Carrer Batches'!$B$2:$O$1343,12,FALSE)</f>
        <v>#N/A</v>
      </c>
    </row>
    <row r="1131" spans="1:12" x14ac:dyDescent="0.25">
      <c r="A1131" s="136">
        <v>44589</v>
      </c>
      <c r="B1131" s="210" t="s">
        <v>2981</v>
      </c>
      <c r="C1131" s="211" t="s">
        <v>901</v>
      </c>
      <c r="D1131" s="211" t="s">
        <v>2745</v>
      </c>
      <c r="E1131" s="210" t="s">
        <v>31</v>
      </c>
      <c r="F1131" s="211" t="s">
        <v>2542</v>
      </c>
      <c r="G1131" s="210" t="s">
        <v>6</v>
      </c>
      <c r="H1131" s="3" t="s">
        <v>2867</v>
      </c>
      <c r="I1131" s="210" t="s">
        <v>2482</v>
      </c>
      <c r="J1131" s="110"/>
      <c r="K1131" s="130" t="e">
        <f>VLOOKUP(C1131,'[1]Carrer Batches'!$B$2:$O$1343,11,FALSE)</f>
        <v>#N/A</v>
      </c>
      <c r="L1131" s="130" t="e">
        <f>VLOOKUP(C1131,'[1]Carrer Batches'!$B$2:$O$1343,12,FALSE)</f>
        <v>#N/A</v>
      </c>
    </row>
    <row r="1132" spans="1:12" x14ac:dyDescent="0.25">
      <c r="A1132" s="136">
        <v>44589</v>
      </c>
      <c r="B1132" s="210" t="s">
        <v>2981</v>
      </c>
      <c r="C1132" s="211" t="s">
        <v>2371</v>
      </c>
      <c r="D1132" s="211" t="s">
        <v>2372</v>
      </c>
      <c r="E1132" s="210" t="s">
        <v>31</v>
      </c>
      <c r="F1132" s="211" t="s">
        <v>2417</v>
      </c>
      <c r="G1132" s="210" t="s">
        <v>6</v>
      </c>
      <c r="H1132" s="3" t="s">
        <v>2867</v>
      </c>
      <c r="I1132" s="210" t="s">
        <v>2484</v>
      </c>
      <c r="J1132" s="110"/>
      <c r="K1132" s="130" t="e">
        <f>VLOOKUP(C1132,'[1]Carrer Batches'!$B$2:$O$1343,11,FALSE)</f>
        <v>#N/A</v>
      </c>
      <c r="L1132" s="130" t="e">
        <f>VLOOKUP(C1132,'[1]Carrer Batches'!$B$2:$O$1343,12,FALSE)</f>
        <v>#N/A</v>
      </c>
    </row>
    <row r="1133" spans="1:12" x14ac:dyDescent="0.25">
      <c r="A1133" s="136">
        <v>44589</v>
      </c>
      <c r="B1133" s="210" t="s">
        <v>2981</v>
      </c>
      <c r="C1133" s="211" t="s">
        <v>2375</v>
      </c>
      <c r="D1133" s="211" t="s">
        <v>2376</v>
      </c>
      <c r="E1133" s="210" t="s">
        <v>31</v>
      </c>
      <c r="F1133" s="211" t="s">
        <v>2417</v>
      </c>
      <c r="G1133" s="210" t="s">
        <v>6</v>
      </c>
      <c r="H1133" s="3" t="s">
        <v>2867</v>
      </c>
      <c r="I1133" s="210" t="s">
        <v>2484</v>
      </c>
      <c r="J1133" s="110" t="s">
        <v>3370</v>
      </c>
      <c r="K1133" s="130">
        <f>VLOOKUP(C1133,'[1]Carrer Batches'!$B$2:$O$1343,11,FALSE)</f>
        <v>923147313675</v>
      </c>
      <c r="L1133" s="130">
        <f>VLOOKUP(C1133,'[1]Carrer Batches'!$B$2:$O$1343,12,FALSE)</f>
        <v>923337366347</v>
      </c>
    </row>
    <row r="1134" spans="1:12" x14ac:dyDescent="0.25">
      <c r="A1134" s="136">
        <v>44589</v>
      </c>
      <c r="B1134" s="210" t="s">
        <v>2981</v>
      </c>
      <c r="C1134" s="211" t="s">
        <v>2742</v>
      </c>
      <c r="D1134" s="211" t="s">
        <v>2639</v>
      </c>
      <c r="E1134" s="210" t="s">
        <v>31</v>
      </c>
      <c r="F1134" s="211" t="s">
        <v>2417</v>
      </c>
      <c r="G1134" s="210" t="s">
        <v>6</v>
      </c>
      <c r="H1134" s="3" t="s">
        <v>2867</v>
      </c>
      <c r="I1134" s="210" t="s">
        <v>2484</v>
      </c>
      <c r="J1134" s="110"/>
      <c r="K1134" s="130" t="e">
        <f>VLOOKUP(C1134,'[1]Carrer Batches'!$B$2:$O$1343,11,FALSE)</f>
        <v>#N/A</v>
      </c>
      <c r="L1134" s="130" t="e">
        <f>VLOOKUP(C1134,'[1]Carrer Batches'!$B$2:$O$1343,12,FALSE)</f>
        <v>#N/A</v>
      </c>
    </row>
    <row r="1135" spans="1:12" x14ac:dyDescent="0.25">
      <c r="A1135" s="136">
        <v>44589</v>
      </c>
      <c r="B1135" s="210" t="s">
        <v>2981</v>
      </c>
      <c r="C1135" s="211" t="s">
        <v>2381</v>
      </c>
      <c r="D1135" s="211" t="s">
        <v>2382</v>
      </c>
      <c r="E1135" s="210" t="s">
        <v>31</v>
      </c>
      <c r="F1135" s="211" t="s">
        <v>2417</v>
      </c>
      <c r="G1135" s="210" t="s">
        <v>6</v>
      </c>
      <c r="H1135" s="3" t="s">
        <v>2867</v>
      </c>
      <c r="I1135" s="210" t="s">
        <v>2484</v>
      </c>
      <c r="J1135" s="110"/>
      <c r="K1135" s="130">
        <f>VLOOKUP(C1135,'[1]Carrer Batches'!$B$2:$O$1343,11,FALSE)</f>
        <v>923342024844</v>
      </c>
      <c r="L1135" s="130" t="str">
        <f>VLOOKUP(C1135,'[1]Carrer Batches'!$B$2:$O$1343,12,FALSE)</f>
        <v>-</v>
      </c>
    </row>
    <row r="1136" spans="1:12" x14ac:dyDescent="0.25">
      <c r="A1136" s="136">
        <v>44589</v>
      </c>
      <c r="B1136" s="210" t="s">
        <v>2981</v>
      </c>
      <c r="C1136" s="211" t="s">
        <v>2387</v>
      </c>
      <c r="D1136" s="211" t="s">
        <v>2388</v>
      </c>
      <c r="E1136" s="210" t="s">
        <v>31</v>
      </c>
      <c r="F1136" s="211" t="s">
        <v>2417</v>
      </c>
      <c r="G1136" s="210" t="s">
        <v>6</v>
      </c>
      <c r="H1136" s="3" t="s">
        <v>2867</v>
      </c>
      <c r="I1136" s="210" t="s">
        <v>2484</v>
      </c>
      <c r="J1136" s="110"/>
      <c r="K1136" s="130" t="e">
        <f>VLOOKUP(C1136,'[1]Carrer Batches'!$B$2:$O$1343,11,FALSE)</f>
        <v>#N/A</v>
      </c>
      <c r="L1136" s="130" t="e">
        <f>VLOOKUP(C1136,'[1]Carrer Batches'!$B$2:$O$1343,12,FALSE)</f>
        <v>#N/A</v>
      </c>
    </row>
    <row r="1137" spans="1:12" x14ac:dyDescent="0.25">
      <c r="A1137" s="136">
        <v>44589</v>
      </c>
      <c r="B1137" s="210" t="s">
        <v>2981</v>
      </c>
      <c r="C1137" s="211" t="s">
        <v>2390</v>
      </c>
      <c r="D1137" s="211" t="s">
        <v>2391</v>
      </c>
      <c r="E1137" s="210" t="s">
        <v>31</v>
      </c>
      <c r="F1137" s="211" t="s">
        <v>2417</v>
      </c>
      <c r="G1137" s="210" t="s">
        <v>6</v>
      </c>
      <c r="H1137" s="3" t="s">
        <v>2867</v>
      </c>
      <c r="I1137" s="210" t="s">
        <v>2484</v>
      </c>
      <c r="J1137" s="110"/>
      <c r="K1137" s="130">
        <f>VLOOKUP(C1137,'[1]Carrer Batches'!$B$2:$O$1343,11,FALSE)</f>
        <v>923122810540</v>
      </c>
      <c r="L1137" s="130" t="str">
        <f>VLOOKUP(C1137,'[1]Carrer Batches'!$B$2:$O$1343,12,FALSE)</f>
        <v>-</v>
      </c>
    </row>
    <row r="1138" spans="1:12" x14ac:dyDescent="0.25">
      <c r="A1138" s="136">
        <v>44589</v>
      </c>
      <c r="B1138" s="210" t="s">
        <v>2981</v>
      </c>
      <c r="C1138" s="211" t="s">
        <v>2392</v>
      </c>
      <c r="D1138" s="211" t="s">
        <v>2393</v>
      </c>
      <c r="E1138" s="210" t="s">
        <v>31</v>
      </c>
      <c r="F1138" s="211" t="s">
        <v>2417</v>
      </c>
      <c r="G1138" s="210" t="s">
        <v>6</v>
      </c>
      <c r="H1138" s="3" t="s">
        <v>2867</v>
      </c>
      <c r="I1138" s="210" t="s">
        <v>2484</v>
      </c>
      <c r="J1138" s="110" t="s">
        <v>3335</v>
      </c>
      <c r="K1138" s="130">
        <f>VLOOKUP(C1138,'[1]Carrer Batches'!$B$2:$O$1343,11,FALSE)</f>
        <v>923158767154</v>
      </c>
      <c r="L1138" s="130">
        <f>VLOOKUP(C1138,'[1]Carrer Batches'!$B$2:$O$1343,12,FALSE)</f>
        <v>92321270322</v>
      </c>
    </row>
    <row r="1139" spans="1:12" x14ac:dyDescent="0.25">
      <c r="A1139" s="136">
        <v>44589</v>
      </c>
      <c r="B1139" s="210" t="s">
        <v>2981</v>
      </c>
      <c r="C1139" s="211" t="s">
        <v>2394</v>
      </c>
      <c r="D1139" s="211" t="s">
        <v>2395</v>
      </c>
      <c r="E1139" s="210" t="s">
        <v>31</v>
      </c>
      <c r="F1139" s="211" t="s">
        <v>2417</v>
      </c>
      <c r="G1139" s="210" t="s">
        <v>6</v>
      </c>
      <c r="H1139" s="3" t="s">
        <v>2867</v>
      </c>
      <c r="I1139" s="210" t="s">
        <v>2484</v>
      </c>
      <c r="J1139" s="110"/>
      <c r="K1139" s="130">
        <f>VLOOKUP(C1139,'[1]Carrer Batches'!$B$2:$O$1343,11,FALSE)</f>
        <v>923333001945</v>
      </c>
      <c r="L1139" s="130" t="str">
        <f>VLOOKUP(C1139,'[1]Carrer Batches'!$B$2:$O$1343,12,FALSE)</f>
        <v>-</v>
      </c>
    </row>
    <row r="1140" spans="1:12" x14ac:dyDescent="0.25">
      <c r="A1140" s="136">
        <v>44589</v>
      </c>
      <c r="B1140" s="210" t="s">
        <v>2981</v>
      </c>
      <c r="C1140" s="211" t="s">
        <v>2353</v>
      </c>
      <c r="D1140" s="211" t="s">
        <v>2354</v>
      </c>
      <c r="E1140" s="210" t="s">
        <v>31</v>
      </c>
      <c r="F1140" s="213" t="s">
        <v>2416</v>
      </c>
      <c r="G1140" s="210" t="s">
        <v>6</v>
      </c>
      <c r="H1140" s="3" t="s">
        <v>2867</v>
      </c>
      <c r="I1140" s="210" t="s">
        <v>2483</v>
      </c>
      <c r="J1140" s="110"/>
      <c r="K1140" s="130">
        <f>VLOOKUP(C1140,'[1]Carrer Batches'!$B$2:$O$1343,11,FALSE)</f>
        <v>923219210428</v>
      </c>
      <c r="L1140" s="130" t="str">
        <f>VLOOKUP(C1140,'[1]Carrer Batches'!$B$2:$O$1343,12,FALSE)</f>
        <v>-</v>
      </c>
    </row>
    <row r="1141" spans="1:12" x14ac:dyDescent="0.25">
      <c r="A1141" s="136">
        <v>44589</v>
      </c>
      <c r="B1141" s="210" t="s">
        <v>2981</v>
      </c>
      <c r="C1141" s="211" t="s">
        <v>2360</v>
      </c>
      <c r="D1141" s="211" t="s">
        <v>1147</v>
      </c>
      <c r="E1141" s="210" t="s">
        <v>31</v>
      </c>
      <c r="F1141" s="213" t="s">
        <v>2416</v>
      </c>
      <c r="G1141" s="210" t="s">
        <v>6</v>
      </c>
      <c r="H1141" s="3" t="s">
        <v>2867</v>
      </c>
      <c r="I1141" s="210" t="s">
        <v>2483</v>
      </c>
      <c r="J1141" s="110" t="s">
        <v>3370</v>
      </c>
      <c r="K1141" s="130">
        <f>VLOOKUP(C1141,'[1]Carrer Batches'!$B$2:$O$1343,11,FALSE)</f>
        <v>96893900840</v>
      </c>
      <c r="L1141" s="130">
        <f>VLOOKUP(C1141,'[1]Carrer Batches'!$B$2:$O$1343,12,FALSE)</f>
        <v>923332737137</v>
      </c>
    </row>
    <row r="1142" spans="1:12" x14ac:dyDescent="0.25">
      <c r="A1142" s="136">
        <v>44589</v>
      </c>
      <c r="B1142" s="210" t="s">
        <v>2981</v>
      </c>
      <c r="C1142" s="211" t="s">
        <v>2282</v>
      </c>
      <c r="D1142" s="211" t="s">
        <v>2283</v>
      </c>
      <c r="E1142" s="210" t="s">
        <v>31</v>
      </c>
      <c r="F1142" s="211" t="s">
        <v>2414</v>
      </c>
      <c r="G1142" s="210" t="s">
        <v>6</v>
      </c>
      <c r="H1142" s="3" t="s">
        <v>2867</v>
      </c>
      <c r="I1142" s="210" t="s">
        <v>2481</v>
      </c>
      <c r="J1142" s="110" t="s">
        <v>3102</v>
      </c>
      <c r="K1142" s="130">
        <f>VLOOKUP(C1142,'[1]Carrer Batches'!$B$2:$O$1343,11,FALSE)</f>
        <v>923472336068</v>
      </c>
      <c r="L1142" s="130" t="str">
        <f>VLOOKUP(C1142,'[1]Carrer Batches'!$B$2:$O$1343,12,FALSE)</f>
        <v>-</v>
      </c>
    </row>
    <row r="1143" spans="1:12" x14ac:dyDescent="0.25">
      <c r="A1143" s="136">
        <v>44589</v>
      </c>
      <c r="B1143" s="193" t="s">
        <v>2981</v>
      </c>
      <c r="C1143" s="120" t="s">
        <v>2182</v>
      </c>
      <c r="D1143" s="120" t="s">
        <v>2183</v>
      </c>
      <c r="E1143" s="193" t="s">
        <v>30</v>
      </c>
      <c r="F1143" s="120" t="s">
        <v>2409</v>
      </c>
      <c r="G1143" s="193" t="s">
        <v>6</v>
      </c>
      <c r="H1143" s="3" t="s">
        <v>2867</v>
      </c>
      <c r="I1143" s="193" t="s">
        <v>2497</v>
      </c>
      <c r="J1143" s="110" t="s">
        <v>3102</v>
      </c>
      <c r="K1143" s="130">
        <f>VLOOKUP(C1143,'[1]Carrer Batches'!$B$2:$O$1343,11,FALSE)</f>
        <v>923082086903</v>
      </c>
      <c r="L1143" s="130">
        <f>VLOOKUP(C1143,'[1]Carrer Batches'!$B$2:$O$1343,12,FALSE)</f>
        <v>923072081943</v>
      </c>
    </row>
    <row r="1144" spans="1:12" x14ac:dyDescent="0.25">
      <c r="A1144" s="136">
        <v>44589</v>
      </c>
      <c r="B1144" s="193" t="s">
        <v>2981</v>
      </c>
      <c r="C1144" s="120" t="s">
        <v>2141</v>
      </c>
      <c r="D1144" s="120" t="s">
        <v>2142</v>
      </c>
      <c r="E1144" s="193" t="s">
        <v>30</v>
      </c>
      <c r="F1144" s="120" t="s">
        <v>2408</v>
      </c>
      <c r="G1144" s="193" t="s">
        <v>6</v>
      </c>
      <c r="H1144" s="3" t="s">
        <v>2867</v>
      </c>
      <c r="I1144" s="193" t="s">
        <v>2480</v>
      </c>
      <c r="J1144" s="110"/>
      <c r="K1144" s="130">
        <f>VLOOKUP(C1144,'[1]Carrer Batches'!$B$2:$O$1343,11,FALSE)</f>
        <v>923110281416</v>
      </c>
      <c r="L1144" s="130">
        <f>VLOOKUP(C1144,'[1]Carrer Batches'!$B$2:$O$1343,12,FALSE)</f>
        <v>923047167604</v>
      </c>
    </row>
    <row r="1145" spans="1:12" x14ac:dyDescent="0.25">
      <c r="A1145" s="136">
        <v>44589</v>
      </c>
      <c r="B1145" s="193" t="s">
        <v>2981</v>
      </c>
      <c r="C1145" s="120" t="s">
        <v>2067</v>
      </c>
      <c r="D1145" s="120" t="s">
        <v>2068</v>
      </c>
      <c r="E1145" s="193" t="s">
        <v>30</v>
      </c>
      <c r="F1145" s="120" t="s">
        <v>2406</v>
      </c>
      <c r="G1145" s="193" t="s">
        <v>6</v>
      </c>
      <c r="H1145" s="3" t="s">
        <v>2867</v>
      </c>
      <c r="I1145" s="193" t="s">
        <v>2486</v>
      </c>
      <c r="J1145" s="110"/>
      <c r="K1145" s="130">
        <f>VLOOKUP(C1145,'[1]Carrer Batches'!$B$2:$O$1343,11,FALSE)</f>
        <v>923242903879</v>
      </c>
      <c r="L1145" s="130">
        <f>VLOOKUP(C1145,'[1]Carrer Batches'!$B$2:$O$1343,12,FALSE)</f>
        <v>923212235021</v>
      </c>
    </row>
    <row r="1146" spans="1:12" x14ac:dyDescent="0.25">
      <c r="A1146" s="136">
        <v>44589</v>
      </c>
      <c r="B1146" s="193" t="s">
        <v>2981</v>
      </c>
      <c r="C1146" s="120" t="s">
        <v>2075</v>
      </c>
      <c r="D1146" s="120" t="s">
        <v>2076</v>
      </c>
      <c r="E1146" s="193" t="s">
        <v>30</v>
      </c>
      <c r="F1146" s="120" t="s">
        <v>2406</v>
      </c>
      <c r="G1146" s="193" t="s">
        <v>6</v>
      </c>
      <c r="H1146" s="3" t="s">
        <v>2867</v>
      </c>
      <c r="I1146" s="193" t="s">
        <v>2486</v>
      </c>
      <c r="J1146" s="110"/>
      <c r="K1146" s="130">
        <f>VLOOKUP(C1146,'[1]Carrer Batches'!$B$2:$O$1343,11,FALSE)</f>
        <v>923332383223</v>
      </c>
      <c r="L1146" s="130">
        <f>VLOOKUP(C1146,'[1]Carrer Batches'!$B$2:$O$1343,12,FALSE)</f>
        <v>0</v>
      </c>
    </row>
    <row r="1147" spans="1:12" x14ac:dyDescent="0.25">
      <c r="A1147" s="136">
        <v>44589</v>
      </c>
      <c r="B1147" s="193" t="s">
        <v>2981</v>
      </c>
      <c r="C1147" s="120" t="s">
        <v>2077</v>
      </c>
      <c r="D1147" s="120" t="s">
        <v>2078</v>
      </c>
      <c r="E1147" s="193" t="s">
        <v>30</v>
      </c>
      <c r="F1147" s="120" t="s">
        <v>2406</v>
      </c>
      <c r="G1147" s="193" t="s">
        <v>6</v>
      </c>
      <c r="H1147" s="3" t="s">
        <v>2867</v>
      </c>
      <c r="I1147" s="193" t="s">
        <v>2486</v>
      </c>
      <c r="J1147" s="110" t="s">
        <v>3274</v>
      </c>
      <c r="K1147" s="130">
        <f>VLOOKUP(C1147,'[1]Carrer Batches'!$B$2:$O$1343,11,FALSE)</f>
        <v>923352758605</v>
      </c>
      <c r="L1147" s="130">
        <f>VLOOKUP(C1147,'[1]Carrer Batches'!$B$2:$O$1343,12,FALSE)</f>
        <v>923104478858</v>
      </c>
    </row>
    <row r="1148" spans="1:12" x14ac:dyDescent="0.25">
      <c r="A1148" s="136">
        <v>44589</v>
      </c>
      <c r="B1148" s="193" t="s">
        <v>2981</v>
      </c>
      <c r="C1148" s="120" t="s">
        <v>1992</v>
      </c>
      <c r="D1148" s="120" t="s">
        <v>1993</v>
      </c>
      <c r="E1148" s="222" t="s">
        <v>30</v>
      </c>
      <c r="F1148" s="120" t="s">
        <v>2404</v>
      </c>
      <c r="G1148" s="193" t="s">
        <v>6</v>
      </c>
      <c r="H1148" s="3" t="s">
        <v>2867</v>
      </c>
      <c r="I1148" s="193" t="s">
        <v>112</v>
      </c>
      <c r="J1148" s="110" t="s">
        <v>3194</v>
      </c>
      <c r="K1148" s="130">
        <f>VLOOKUP(C1148,'[1]Carrer Batches'!$B$2:$O$1343,11,FALSE)</f>
        <v>923130207564</v>
      </c>
      <c r="L1148" s="130">
        <f>VLOOKUP(C1148,'[1]Carrer Batches'!$B$2:$O$1343,12,FALSE)</f>
        <v>0</v>
      </c>
    </row>
    <row r="1149" spans="1:12" x14ac:dyDescent="0.25">
      <c r="A1149" s="136">
        <v>44589</v>
      </c>
      <c r="B1149" s="193" t="s">
        <v>2981</v>
      </c>
      <c r="C1149" s="120" t="s">
        <v>1994</v>
      </c>
      <c r="D1149" s="120" t="s">
        <v>1995</v>
      </c>
      <c r="E1149" s="222" t="s">
        <v>30</v>
      </c>
      <c r="F1149" s="120" t="s">
        <v>2404</v>
      </c>
      <c r="G1149" s="193" t="s">
        <v>6</v>
      </c>
      <c r="H1149" s="3" t="s">
        <v>2867</v>
      </c>
      <c r="I1149" s="193" t="s">
        <v>112</v>
      </c>
      <c r="J1149" s="110" t="s">
        <v>3194</v>
      </c>
      <c r="K1149" s="130">
        <f>VLOOKUP(C1149,'[1]Carrer Batches'!$B$2:$O$1343,11,FALSE)</f>
        <v>923373111466</v>
      </c>
      <c r="L1149" s="130">
        <f>VLOOKUP(C1149,'[1]Carrer Batches'!$B$2:$O$1343,12,FALSE)</f>
        <v>923110891466</v>
      </c>
    </row>
    <row r="1150" spans="1:12" x14ac:dyDescent="0.25">
      <c r="A1150" s="136">
        <v>44589</v>
      </c>
      <c r="B1150" s="193" t="s">
        <v>2981</v>
      </c>
      <c r="C1150" s="120" t="s">
        <v>1996</v>
      </c>
      <c r="D1150" s="120" t="s">
        <v>1177</v>
      </c>
      <c r="E1150" s="222" t="s">
        <v>30</v>
      </c>
      <c r="F1150" s="120" t="s">
        <v>2404</v>
      </c>
      <c r="G1150" s="193" t="s">
        <v>6</v>
      </c>
      <c r="H1150" s="3" t="s">
        <v>2867</v>
      </c>
      <c r="I1150" s="193" t="s">
        <v>112</v>
      </c>
      <c r="J1150" s="110" t="s">
        <v>3260</v>
      </c>
      <c r="K1150" s="130">
        <f>VLOOKUP(C1150,'[1]Carrer Batches'!$B$2:$O$1343,11,FALSE)</f>
        <v>923337868798</v>
      </c>
      <c r="L1150" s="130">
        <f>VLOOKUP(C1150,'[1]Carrer Batches'!$B$2:$O$1343,12,FALSE)</f>
        <v>0</v>
      </c>
    </row>
    <row r="1151" spans="1:12" x14ac:dyDescent="0.25">
      <c r="A1151" s="136">
        <v>44589</v>
      </c>
      <c r="B1151" s="193" t="s">
        <v>2981</v>
      </c>
      <c r="C1151" s="120" t="s">
        <v>2001</v>
      </c>
      <c r="D1151" s="120" t="s">
        <v>2002</v>
      </c>
      <c r="E1151" s="222" t="s">
        <v>30</v>
      </c>
      <c r="F1151" s="120" t="s">
        <v>2404</v>
      </c>
      <c r="G1151" s="193" t="s">
        <v>6</v>
      </c>
      <c r="H1151" s="3" t="s">
        <v>2867</v>
      </c>
      <c r="I1151" s="193" t="s">
        <v>112</v>
      </c>
      <c r="J1151" s="110" t="s">
        <v>3371</v>
      </c>
      <c r="K1151" s="130">
        <f>VLOOKUP(C1151,'[1]Carrer Batches'!$B$2:$O$1343,11,FALSE)</f>
        <v>923351287612</v>
      </c>
      <c r="L1151" s="130">
        <f>VLOOKUP(C1151,'[1]Carrer Batches'!$B$2:$O$1343,12,FALSE)</f>
        <v>0</v>
      </c>
    </row>
    <row r="1152" spans="1:12" x14ac:dyDescent="0.25">
      <c r="A1152" s="136">
        <v>44589</v>
      </c>
      <c r="B1152" s="193" t="s">
        <v>2981</v>
      </c>
      <c r="C1152" s="120" t="s">
        <v>2005</v>
      </c>
      <c r="D1152" s="120" t="s">
        <v>2006</v>
      </c>
      <c r="E1152" s="222" t="s">
        <v>30</v>
      </c>
      <c r="F1152" s="120" t="s">
        <v>2404</v>
      </c>
      <c r="G1152" s="193" t="s">
        <v>6</v>
      </c>
      <c r="H1152" s="3" t="s">
        <v>2867</v>
      </c>
      <c r="I1152" s="193" t="s">
        <v>112</v>
      </c>
      <c r="J1152" s="110" t="s">
        <v>3373</v>
      </c>
      <c r="K1152" s="130">
        <f>VLOOKUP(C1152,'[1]Carrer Batches'!$B$2:$O$1343,11,FALSE)</f>
        <v>923052277277</v>
      </c>
      <c r="L1152" s="130">
        <f>VLOOKUP(C1152,'[1]Carrer Batches'!$B$2:$O$1343,12,FALSE)</f>
        <v>923052277277</v>
      </c>
    </row>
    <row r="1153" spans="1:12" x14ac:dyDescent="0.25">
      <c r="A1153" s="136">
        <v>44589</v>
      </c>
      <c r="B1153" s="193" t="s">
        <v>2981</v>
      </c>
      <c r="C1153" s="120" t="s">
        <v>1934</v>
      </c>
      <c r="D1153" s="120" t="s">
        <v>1935</v>
      </c>
      <c r="E1153" s="193" t="s">
        <v>32</v>
      </c>
      <c r="F1153" s="120" t="s">
        <v>2401</v>
      </c>
      <c r="G1153" s="193" t="s">
        <v>6</v>
      </c>
      <c r="H1153" s="3" t="s">
        <v>2867</v>
      </c>
      <c r="I1153" s="193" t="s">
        <v>119</v>
      </c>
      <c r="J1153" s="110"/>
      <c r="K1153" s="130">
        <f>VLOOKUP(C1153,'[1]Carrer Batches'!$B$2:$O$1343,11,FALSE)</f>
        <v>923232746299</v>
      </c>
      <c r="L1153" s="130">
        <f>VLOOKUP(C1153,'[1]Carrer Batches'!$B$2:$O$1343,12,FALSE)</f>
        <v>923332091792</v>
      </c>
    </row>
    <row r="1154" spans="1:12" x14ac:dyDescent="0.25">
      <c r="A1154" s="136">
        <v>44589</v>
      </c>
      <c r="B1154" s="193" t="s">
        <v>2981</v>
      </c>
      <c r="C1154" s="120" t="s">
        <v>1806</v>
      </c>
      <c r="D1154" s="120" t="s">
        <v>1175</v>
      </c>
      <c r="E1154" s="193" t="s">
        <v>34</v>
      </c>
      <c r="F1154" s="120" t="s">
        <v>2397</v>
      </c>
      <c r="G1154" s="193" t="s">
        <v>6</v>
      </c>
      <c r="H1154" s="3" t="s">
        <v>2867</v>
      </c>
      <c r="I1154" s="193" t="s">
        <v>2478</v>
      </c>
      <c r="J1154" s="110"/>
      <c r="K1154" s="130">
        <f>VLOOKUP(C1154,'[1]Carrer Batches'!$B$2:$O$1343,11,FALSE)</f>
        <v>923333062536</v>
      </c>
      <c r="L1154" s="130">
        <f>VLOOKUP(C1154,'[1]Carrer Batches'!$B$2:$O$1343,12,FALSE)</f>
        <v>923118471069</v>
      </c>
    </row>
    <row r="1155" spans="1:12" x14ac:dyDescent="0.25">
      <c r="A1155" s="136">
        <v>44589</v>
      </c>
      <c r="B1155" s="193" t="s">
        <v>2981</v>
      </c>
      <c r="C1155" s="120" t="s">
        <v>1807</v>
      </c>
      <c r="D1155" s="120" t="s">
        <v>1808</v>
      </c>
      <c r="E1155" s="193" t="s">
        <v>34</v>
      </c>
      <c r="F1155" s="120" t="s">
        <v>2397</v>
      </c>
      <c r="G1155" s="193" t="s">
        <v>6</v>
      </c>
      <c r="H1155" s="3" t="s">
        <v>2867</v>
      </c>
      <c r="I1155" s="193" t="s">
        <v>2478</v>
      </c>
      <c r="J1155" s="110"/>
      <c r="K1155" s="130">
        <f>VLOOKUP(C1155,'[1]Carrer Batches'!$B$2:$O$1343,11,FALSE)</f>
        <v>923111053134</v>
      </c>
      <c r="L1155" s="130">
        <f>VLOOKUP(C1155,'[1]Carrer Batches'!$B$2:$O$1343,12,FALSE)</f>
        <v>923080896996</v>
      </c>
    </row>
    <row r="1156" spans="1:12" x14ac:dyDescent="0.25">
      <c r="A1156" s="136">
        <v>44589</v>
      </c>
      <c r="B1156" s="193" t="s">
        <v>2981</v>
      </c>
      <c r="C1156" s="120" t="s">
        <v>1809</v>
      </c>
      <c r="D1156" s="120" t="s">
        <v>1810</v>
      </c>
      <c r="E1156" s="193" t="s">
        <v>34</v>
      </c>
      <c r="F1156" s="120" t="s">
        <v>2397</v>
      </c>
      <c r="G1156" s="193" t="s">
        <v>6</v>
      </c>
      <c r="H1156" s="3" t="s">
        <v>2867</v>
      </c>
      <c r="I1156" s="193" t="s">
        <v>2478</v>
      </c>
      <c r="J1156" s="110"/>
      <c r="K1156" s="130" t="str">
        <f>VLOOKUP(C1156,'[1]Carrer Batches'!$B$2:$O$1343,11,FALSE)</f>
        <v>/923484672965923343505282</v>
      </c>
      <c r="L1156" s="130">
        <f>VLOOKUP(C1156,'[1]Carrer Batches'!$B$2:$O$1343,12,FALSE)</f>
        <v>923484672965</v>
      </c>
    </row>
    <row r="1157" spans="1:12" x14ac:dyDescent="0.25">
      <c r="A1157" s="136">
        <v>44589</v>
      </c>
      <c r="B1157" s="193" t="s">
        <v>2981</v>
      </c>
      <c r="C1157" s="120" t="s">
        <v>1811</v>
      </c>
      <c r="D1157" s="120" t="s">
        <v>1760</v>
      </c>
      <c r="E1157" s="193" t="s">
        <v>34</v>
      </c>
      <c r="F1157" s="120" t="s">
        <v>2397</v>
      </c>
      <c r="G1157" s="193" t="s">
        <v>6</v>
      </c>
      <c r="H1157" s="3" t="s">
        <v>2867</v>
      </c>
      <c r="I1157" s="193" t="s">
        <v>2478</v>
      </c>
      <c r="J1157" s="110"/>
      <c r="K1157" s="130">
        <f>VLOOKUP(C1157,'[1]Carrer Batches'!$B$2:$O$1343,11,FALSE)</f>
        <v>923152613794</v>
      </c>
      <c r="L1157" s="130">
        <f>VLOOKUP(C1157,'[1]Carrer Batches'!$B$2:$O$1343,12,FALSE)</f>
        <v>923172842911</v>
      </c>
    </row>
    <row r="1158" spans="1:12" x14ac:dyDescent="0.25">
      <c r="A1158" s="136">
        <v>44589</v>
      </c>
      <c r="B1158" s="193" t="s">
        <v>2981</v>
      </c>
      <c r="C1158" s="120" t="s">
        <v>1812</v>
      </c>
      <c r="D1158" s="120" t="s">
        <v>1813</v>
      </c>
      <c r="E1158" s="193" t="s">
        <v>34</v>
      </c>
      <c r="F1158" s="120" t="s">
        <v>2397</v>
      </c>
      <c r="G1158" s="193" t="s">
        <v>6</v>
      </c>
      <c r="H1158" s="3" t="s">
        <v>2867</v>
      </c>
      <c r="I1158" s="193" t="s">
        <v>2478</v>
      </c>
      <c r="J1158" s="110" t="s">
        <v>3372</v>
      </c>
      <c r="K1158" s="130">
        <f>VLOOKUP(C1158,'[1]Carrer Batches'!$B$2:$O$1343,11,FALSE)</f>
        <v>923343517836</v>
      </c>
      <c r="L1158" s="130">
        <f>VLOOKUP(C1158,'[1]Carrer Batches'!$B$2:$O$1343,12,FALSE)</f>
        <v>923332163604</v>
      </c>
    </row>
    <row r="1159" spans="1:12" x14ac:dyDescent="0.25">
      <c r="A1159" s="136">
        <v>44589</v>
      </c>
      <c r="B1159" s="193" t="s">
        <v>2981</v>
      </c>
      <c r="C1159" s="120" t="s">
        <v>1804</v>
      </c>
      <c r="D1159" s="120" t="s">
        <v>1805</v>
      </c>
      <c r="E1159" s="193" t="s">
        <v>34</v>
      </c>
      <c r="F1159" s="120" t="s">
        <v>2397</v>
      </c>
      <c r="G1159" s="193" t="s">
        <v>6</v>
      </c>
      <c r="H1159" s="3" t="s">
        <v>2867</v>
      </c>
      <c r="I1159" s="193" t="s">
        <v>2478</v>
      </c>
      <c r="J1159" s="110"/>
      <c r="K1159" s="130" t="str">
        <f>VLOOKUP(C1159,'[1]Carrer Batches'!$B$2:$O$1343,11,FALSE)</f>
        <v>923002153458/923022080521</v>
      </c>
      <c r="L1159" s="130">
        <f>VLOOKUP(C1159,'[1]Carrer Batches'!$B$2:$O$1343,12,FALSE)</f>
        <v>923343291213</v>
      </c>
    </row>
    <row r="1160" spans="1:12" x14ac:dyDescent="0.25">
      <c r="A1160" s="136">
        <v>44589</v>
      </c>
      <c r="B1160" s="193" t="s">
        <v>2981</v>
      </c>
      <c r="C1160" s="120" t="s">
        <v>1814</v>
      </c>
      <c r="D1160" s="120" t="s">
        <v>1815</v>
      </c>
      <c r="E1160" s="193" t="s">
        <v>34</v>
      </c>
      <c r="F1160" s="120" t="s">
        <v>2397</v>
      </c>
      <c r="G1160" s="193" t="s">
        <v>6</v>
      </c>
      <c r="H1160" s="3" t="s">
        <v>2867</v>
      </c>
      <c r="I1160" s="193" t="s">
        <v>2478</v>
      </c>
      <c r="J1160" s="110"/>
      <c r="K1160" s="130">
        <f>VLOOKUP(C1160,'[1]Carrer Batches'!$B$2:$O$1343,11,FALSE)</f>
        <v>923175604383</v>
      </c>
      <c r="L1160" s="130">
        <f>VLOOKUP(C1160,'[1]Carrer Batches'!$B$2:$O$1343,12,FALSE)</f>
        <v>923342068983</v>
      </c>
    </row>
    <row r="1161" spans="1:12" x14ac:dyDescent="0.25">
      <c r="A1161" s="136">
        <v>44589</v>
      </c>
      <c r="B1161" s="193" t="s">
        <v>2981</v>
      </c>
      <c r="C1161" s="120" t="s">
        <v>1820</v>
      </c>
      <c r="D1161" s="120" t="s">
        <v>1821</v>
      </c>
      <c r="E1161" s="193" t="s">
        <v>34</v>
      </c>
      <c r="F1161" s="120" t="s">
        <v>2397</v>
      </c>
      <c r="G1161" s="193" t="s">
        <v>6</v>
      </c>
      <c r="H1161" s="3" t="s">
        <v>2867</v>
      </c>
      <c r="I1161" s="193" t="s">
        <v>2478</v>
      </c>
      <c r="J1161" s="110"/>
      <c r="K1161" s="130">
        <f>VLOOKUP(C1161,'[1]Carrer Batches'!$B$2:$O$1343,11,FALSE)</f>
        <v>923208867682</v>
      </c>
      <c r="L1161" s="130">
        <f>VLOOKUP(C1161,'[1]Carrer Batches'!$B$2:$O$1343,12,FALSE)</f>
        <v>923232452331</v>
      </c>
    </row>
    <row r="1162" spans="1:12" x14ac:dyDescent="0.25">
      <c r="A1162" s="136">
        <v>44589</v>
      </c>
      <c r="B1162" s="193" t="s">
        <v>2981</v>
      </c>
      <c r="C1162" s="120" t="s">
        <v>1822</v>
      </c>
      <c r="D1162" s="120" t="s">
        <v>1823</v>
      </c>
      <c r="E1162" s="193" t="s">
        <v>34</v>
      </c>
      <c r="F1162" s="120" t="s">
        <v>2397</v>
      </c>
      <c r="G1162" s="193" t="s">
        <v>6</v>
      </c>
      <c r="H1162" s="3" t="s">
        <v>2867</v>
      </c>
      <c r="I1162" s="193" t="s">
        <v>2478</v>
      </c>
      <c r="J1162" s="110" t="s">
        <v>3212</v>
      </c>
      <c r="K1162" s="130">
        <f>VLOOKUP(C1162,'[1]Carrer Batches'!$B$2:$O$1343,11,FALSE)</f>
        <v>923002498059</v>
      </c>
      <c r="L1162" s="130">
        <f>VLOOKUP(C1162,'[1]Carrer Batches'!$B$2:$O$1343,12,FALSE)</f>
        <v>923052001480</v>
      </c>
    </row>
    <row r="1163" spans="1:12" x14ac:dyDescent="0.25">
      <c r="A1163" s="136">
        <v>44589</v>
      </c>
      <c r="B1163" s="193" t="s">
        <v>2981</v>
      </c>
      <c r="C1163" s="120" t="s">
        <v>2813</v>
      </c>
      <c r="D1163" s="120" t="s">
        <v>2257</v>
      </c>
      <c r="E1163" s="193" t="s">
        <v>31</v>
      </c>
      <c r="F1163" s="120" t="s">
        <v>2997</v>
      </c>
      <c r="G1163" s="193" t="s">
        <v>6</v>
      </c>
      <c r="H1163" s="3" t="s">
        <v>2867</v>
      </c>
      <c r="I1163" s="193" t="s">
        <v>2866</v>
      </c>
      <c r="J1163" s="110"/>
      <c r="K1163" s="130" t="e">
        <f>VLOOKUP(C1163,'[1]Carrer Batches'!$B$2:$O$1343,11,FALSE)</f>
        <v>#N/A</v>
      </c>
      <c r="L1163" s="130" t="e">
        <f>VLOOKUP(C1163,'[1]Carrer Batches'!$B$2:$O$1343,12,FALSE)</f>
        <v>#N/A</v>
      </c>
    </row>
    <row r="1164" spans="1:12" x14ac:dyDescent="0.25">
      <c r="A1164" s="136">
        <v>44589</v>
      </c>
      <c r="B1164" s="193" t="s">
        <v>2981</v>
      </c>
      <c r="C1164" s="120" t="s">
        <v>540</v>
      </c>
      <c r="D1164" s="120" t="s">
        <v>1355</v>
      </c>
      <c r="E1164" s="193" t="s">
        <v>31</v>
      </c>
      <c r="F1164" s="120" t="s">
        <v>2997</v>
      </c>
      <c r="G1164" s="193" t="s">
        <v>6</v>
      </c>
      <c r="H1164" s="3" t="s">
        <v>2867</v>
      </c>
      <c r="I1164" s="193" t="s">
        <v>2866</v>
      </c>
      <c r="J1164" s="110"/>
      <c r="K1164" s="130" t="e">
        <f>VLOOKUP(C1164,'[1]Carrer Batches'!$B$2:$O$1343,11,FALSE)</f>
        <v>#N/A</v>
      </c>
      <c r="L1164" s="130" t="e">
        <f>VLOOKUP(C1164,'[1]Carrer Batches'!$B$2:$O$1343,12,FALSE)</f>
        <v>#N/A</v>
      </c>
    </row>
    <row r="1165" spans="1:12" x14ac:dyDescent="0.25">
      <c r="A1165" s="136">
        <v>44589</v>
      </c>
      <c r="B1165" s="193" t="s">
        <v>2981</v>
      </c>
      <c r="C1165" s="120" t="s">
        <v>2817</v>
      </c>
      <c r="D1165" s="120" t="s">
        <v>1889</v>
      </c>
      <c r="E1165" s="193" t="s">
        <v>31</v>
      </c>
      <c r="F1165" s="120" t="s">
        <v>2997</v>
      </c>
      <c r="G1165" s="193" t="s">
        <v>6</v>
      </c>
      <c r="H1165" s="3" t="s">
        <v>2867</v>
      </c>
      <c r="I1165" s="193" t="s">
        <v>2866</v>
      </c>
      <c r="J1165" s="110"/>
      <c r="K1165" s="130" t="e">
        <f>VLOOKUP(C1165,'[1]Carrer Batches'!$B$2:$O$1343,11,FALSE)</f>
        <v>#N/A</v>
      </c>
      <c r="L1165" s="130" t="e">
        <f>VLOOKUP(C1165,'[1]Carrer Batches'!$B$2:$O$1343,12,FALSE)</f>
        <v>#N/A</v>
      </c>
    </row>
    <row r="1166" spans="1:12" x14ac:dyDescent="0.25">
      <c r="A1166" s="136">
        <v>44589</v>
      </c>
      <c r="B1166" s="3" t="s">
        <v>2981</v>
      </c>
      <c r="C1166" s="122" t="s">
        <v>3325</v>
      </c>
      <c r="D1166" s="143" t="s">
        <v>3326</v>
      </c>
      <c r="E1166" s="3" t="s">
        <v>134</v>
      </c>
      <c r="F1166" s="121" t="s">
        <v>3330</v>
      </c>
      <c r="G1166" s="3" t="s">
        <v>6</v>
      </c>
      <c r="H1166" s="210" t="s">
        <v>2867</v>
      </c>
      <c r="I1166" s="121"/>
      <c r="J1166" s="110"/>
      <c r="K1166" s="130" t="e">
        <f>VLOOKUP(C1166,'[1]Carrer Batches'!$B$2:$O$1343,11,FALSE)</f>
        <v>#N/A</v>
      </c>
      <c r="L1166" s="130" t="e">
        <f>VLOOKUP(C1166,'[1]Carrer Batches'!$B$2:$O$1343,12,FALSE)</f>
        <v>#N/A</v>
      </c>
    </row>
    <row r="1167" spans="1:12" x14ac:dyDescent="0.25">
      <c r="A1167" s="136">
        <v>44589</v>
      </c>
      <c r="B1167" s="3" t="s">
        <v>2981</v>
      </c>
      <c r="C1167" s="122"/>
      <c r="D1167" s="143" t="s">
        <v>3327</v>
      </c>
      <c r="E1167" s="3" t="s">
        <v>134</v>
      </c>
      <c r="F1167" s="121" t="s">
        <v>3330</v>
      </c>
      <c r="G1167" s="3" t="s">
        <v>6</v>
      </c>
      <c r="H1167" s="210" t="s">
        <v>2867</v>
      </c>
      <c r="I1167" s="121"/>
      <c r="J1167" s="110"/>
      <c r="K1167" s="130" t="str">
        <f>VLOOKUP(C1167,'[1]Carrer Batches'!$B$2:$O$1343,11,FALSE)</f>
        <v>PTCL No</v>
      </c>
      <c r="L1167" s="130" t="str">
        <f>VLOOKUP(C1167,'[1]Carrer Batches'!$B$2:$O$1343,12,FALSE)</f>
        <v>Cell No</v>
      </c>
    </row>
    <row r="1168" spans="1:12" x14ac:dyDescent="0.25">
      <c r="A1168" s="136">
        <v>44564</v>
      </c>
      <c r="B1168" s="210" t="s">
        <v>2981</v>
      </c>
      <c r="C1168" s="211" t="s">
        <v>356</v>
      </c>
      <c r="D1168" s="211" t="s">
        <v>1170</v>
      </c>
      <c r="E1168" s="210" t="s">
        <v>31</v>
      </c>
      <c r="F1168" s="211" t="s">
        <v>2430</v>
      </c>
      <c r="G1168" s="210" t="s">
        <v>6</v>
      </c>
      <c r="H1168" s="3" t="s">
        <v>2868</v>
      </c>
      <c r="I1168" s="210" t="s">
        <v>2486</v>
      </c>
      <c r="J1168" s="110" t="s">
        <v>3259</v>
      </c>
      <c r="K1168" s="130">
        <f>VLOOKUP(C1168,'[1]Carrer Batches'!$B$2:$O$1343,11,FALSE)</f>
        <v>923178927576</v>
      </c>
      <c r="L1168" s="130">
        <f>VLOOKUP(C1168,'[1]Carrer Batches'!$B$2:$O$1343,12,FALSE)</f>
        <v>923312414471</v>
      </c>
    </row>
    <row r="1169" spans="1:12" x14ac:dyDescent="0.25">
      <c r="A1169" s="136">
        <v>44564</v>
      </c>
      <c r="B1169" s="210" t="s">
        <v>2981</v>
      </c>
      <c r="C1169" s="211" t="s">
        <v>359</v>
      </c>
      <c r="D1169" s="211" t="s">
        <v>1173</v>
      </c>
      <c r="E1169" s="210" t="s">
        <v>31</v>
      </c>
      <c r="F1169" s="211" t="s">
        <v>2430</v>
      </c>
      <c r="G1169" s="210" t="s">
        <v>6</v>
      </c>
      <c r="H1169" s="3" t="s">
        <v>2868</v>
      </c>
      <c r="I1169" s="210" t="s">
        <v>2486</v>
      </c>
      <c r="J1169" s="110"/>
      <c r="K1169" s="130">
        <f>VLOOKUP(C1169,'[1]Carrer Batches'!$B$2:$O$1343,11,FALSE)</f>
        <v>923152659930</v>
      </c>
      <c r="L1169" s="130">
        <f>VLOOKUP(C1169,'[1]Carrer Batches'!$B$2:$O$1343,12,FALSE)</f>
        <v>923357594186</v>
      </c>
    </row>
    <row r="1170" spans="1:12" x14ac:dyDescent="0.25">
      <c r="A1170" s="136">
        <v>44564</v>
      </c>
      <c r="B1170" s="210" t="s">
        <v>2981</v>
      </c>
      <c r="C1170" s="211" t="s">
        <v>363</v>
      </c>
      <c r="D1170" s="211" t="s">
        <v>1177</v>
      </c>
      <c r="E1170" s="210" t="s">
        <v>31</v>
      </c>
      <c r="F1170" s="211" t="s">
        <v>2430</v>
      </c>
      <c r="G1170" s="210" t="s">
        <v>6</v>
      </c>
      <c r="H1170" s="3" t="s">
        <v>2868</v>
      </c>
      <c r="I1170" s="210" t="s">
        <v>2486</v>
      </c>
      <c r="J1170" s="110" t="s">
        <v>3408</v>
      </c>
      <c r="K1170" s="130">
        <f>VLOOKUP(C1170,'[1]Carrer Batches'!$B$2:$O$1343,11,FALSE)</f>
        <v>923123506661</v>
      </c>
      <c r="L1170" s="130">
        <f>VLOOKUP(C1170,'[1]Carrer Batches'!$B$2:$O$1343,12,FALSE)</f>
        <v>923012862622</v>
      </c>
    </row>
    <row r="1171" spans="1:12" x14ac:dyDescent="0.25">
      <c r="A1171" s="136">
        <v>44564</v>
      </c>
      <c r="B1171" s="210" t="s">
        <v>2981</v>
      </c>
      <c r="C1171" s="211" t="s">
        <v>365</v>
      </c>
      <c r="D1171" s="211" t="s">
        <v>1180</v>
      </c>
      <c r="E1171" s="210" t="s">
        <v>31</v>
      </c>
      <c r="F1171" s="211" t="s">
        <v>2430</v>
      </c>
      <c r="G1171" s="210" t="s">
        <v>6</v>
      </c>
      <c r="H1171" s="3" t="s">
        <v>2868</v>
      </c>
      <c r="I1171" s="210" t="s">
        <v>2486</v>
      </c>
      <c r="J1171" s="110" t="s">
        <v>3102</v>
      </c>
      <c r="K1171" s="130">
        <f>VLOOKUP(C1171,'[1]Carrer Batches'!$B$2:$O$1343,11,FALSE)</f>
        <v>923151103997</v>
      </c>
      <c r="L1171" s="130">
        <f>VLOOKUP(C1171,'[1]Carrer Batches'!$B$2:$O$1343,12,FALSE)</f>
        <v>923172954375</v>
      </c>
    </row>
    <row r="1172" spans="1:12" x14ac:dyDescent="0.25">
      <c r="A1172" s="136">
        <v>44564</v>
      </c>
      <c r="B1172" s="210" t="s">
        <v>2981</v>
      </c>
      <c r="C1172" s="211" t="s">
        <v>370</v>
      </c>
      <c r="D1172" s="211" t="s">
        <v>1185</v>
      </c>
      <c r="E1172" s="210" t="s">
        <v>31</v>
      </c>
      <c r="F1172" s="211" t="s">
        <v>2430</v>
      </c>
      <c r="G1172" s="210" t="s">
        <v>6</v>
      </c>
      <c r="H1172" s="3" t="s">
        <v>2868</v>
      </c>
      <c r="I1172" s="210" t="s">
        <v>2486</v>
      </c>
      <c r="J1172" s="110" t="s">
        <v>3195</v>
      </c>
      <c r="K1172" s="130">
        <f>VLOOKUP(C1172,'[1]Carrer Batches'!$B$2:$O$1343,11,FALSE)</f>
        <v>923337313355</v>
      </c>
      <c r="L1172" s="130" t="str">
        <f>VLOOKUP(C1172,'[1]Carrer Batches'!$B$2:$O$1343,12,FALSE)</f>
        <v>-</v>
      </c>
    </row>
    <row r="1173" spans="1:12" x14ac:dyDescent="0.25">
      <c r="A1173" s="136">
        <v>44564</v>
      </c>
      <c r="B1173" s="193" t="s">
        <v>2981</v>
      </c>
      <c r="C1173" s="120" t="s">
        <v>350</v>
      </c>
      <c r="D1173" s="120" t="s">
        <v>1164</v>
      </c>
      <c r="E1173" s="193" t="s">
        <v>31</v>
      </c>
      <c r="F1173" s="120" t="s">
        <v>2429</v>
      </c>
      <c r="G1173" s="193" t="s">
        <v>6</v>
      </c>
      <c r="H1173" s="3" t="s">
        <v>2868</v>
      </c>
      <c r="I1173" s="193" t="s">
        <v>2485</v>
      </c>
      <c r="J1173" s="110"/>
      <c r="K1173" s="130">
        <f>VLOOKUP(C1173,'[1]Carrer Batches'!$B$2:$O$1343,11,FALSE)</f>
        <v>923422709229</v>
      </c>
      <c r="L1173" s="130" t="str">
        <f>VLOOKUP(C1173,'[1]Carrer Batches'!$B$2:$O$1343,12,FALSE)</f>
        <v>-</v>
      </c>
    </row>
    <row r="1174" spans="1:12" x14ac:dyDescent="0.25">
      <c r="A1174" s="136">
        <v>44564</v>
      </c>
      <c r="B1174" s="193" t="s">
        <v>2981</v>
      </c>
      <c r="C1174" s="120" t="s">
        <v>323</v>
      </c>
      <c r="D1174" s="120" t="s">
        <v>1136</v>
      </c>
      <c r="E1174" s="193" t="s">
        <v>31</v>
      </c>
      <c r="F1174" s="120" t="s">
        <v>2427</v>
      </c>
      <c r="G1174" s="193" t="s">
        <v>6</v>
      </c>
      <c r="H1174" s="3" t="s">
        <v>2868</v>
      </c>
      <c r="I1174" s="193" t="s">
        <v>113</v>
      </c>
      <c r="J1174" s="110" t="s">
        <v>3195</v>
      </c>
      <c r="K1174" s="130">
        <f>VLOOKUP(C1174,'[1]Carrer Batches'!$B$2:$O$1343,11,FALSE)</f>
        <v>923329432390</v>
      </c>
      <c r="L1174" s="130">
        <f>VLOOKUP(C1174,'[1]Carrer Batches'!$B$2:$O$1343,12,FALSE)</f>
        <v>923009205143</v>
      </c>
    </row>
    <row r="1175" spans="1:12" x14ac:dyDescent="0.25">
      <c r="A1175" s="136">
        <v>44564</v>
      </c>
      <c r="B1175" s="193" t="s">
        <v>2981</v>
      </c>
      <c r="C1175" s="120" t="s">
        <v>324</v>
      </c>
      <c r="D1175" s="120" t="s">
        <v>1137</v>
      </c>
      <c r="E1175" s="193" t="s">
        <v>31</v>
      </c>
      <c r="F1175" s="120" t="s">
        <v>2427</v>
      </c>
      <c r="G1175" s="193" t="s">
        <v>6</v>
      </c>
      <c r="H1175" s="3" t="s">
        <v>2868</v>
      </c>
      <c r="I1175" s="193" t="s">
        <v>113</v>
      </c>
      <c r="J1175" s="110" t="s">
        <v>3424</v>
      </c>
      <c r="K1175" s="130">
        <f>VLOOKUP(C1175,'[1]Carrer Batches'!$B$2:$O$1343,11,FALSE)</f>
        <v>923347625513</v>
      </c>
      <c r="L1175" s="130" t="str">
        <f>VLOOKUP(C1175,'[1]Carrer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176" spans="1:12" x14ac:dyDescent="0.25">
      <c r="A1176" s="136">
        <v>44564</v>
      </c>
      <c r="B1176" s="193" t="s">
        <v>2981</v>
      </c>
      <c r="C1176" s="120" t="s">
        <v>325</v>
      </c>
      <c r="D1176" s="120" t="s">
        <v>1138</v>
      </c>
      <c r="E1176" s="193" t="s">
        <v>31</v>
      </c>
      <c r="F1176" s="120" t="s">
        <v>2427</v>
      </c>
      <c r="G1176" s="193" t="s">
        <v>6</v>
      </c>
      <c r="H1176" s="3" t="s">
        <v>2868</v>
      </c>
      <c r="I1176" s="193" t="s">
        <v>113</v>
      </c>
      <c r="J1176" s="110" t="s">
        <v>3102</v>
      </c>
      <c r="K1176" s="130">
        <f>VLOOKUP(C1176,'[1]Carrer Batches'!$B$2:$O$1343,11,FALSE)</f>
        <v>923028225858</v>
      </c>
      <c r="L1176" s="130">
        <f>VLOOKUP(C1176,'[1]Carrer Batches'!$B$2:$O$1343,12,FALSE)</f>
        <v>0</v>
      </c>
    </row>
    <row r="1177" spans="1:12" x14ac:dyDescent="0.25">
      <c r="A1177" s="136">
        <v>44564</v>
      </c>
      <c r="B1177" s="193" t="s">
        <v>2981</v>
      </c>
      <c r="C1177" s="120" t="s">
        <v>326</v>
      </c>
      <c r="D1177" s="120" t="s">
        <v>1139</v>
      </c>
      <c r="E1177" s="193" t="s">
        <v>31</v>
      </c>
      <c r="F1177" s="120" t="s">
        <v>2427</v>
      </c>
      <c r="G1177" s="193" t="s">
        <v>6</v>
      </c>
      <c r="H1177" s="3" t="s">
        <v>2868</v>
      </c>
      <c r="I1177" s="193" t="s">
        <v>113</v>
      </c>
      <c r="J1177" s="110" t="s">
        <v>2937</v>
      </c>
      <c r="K1177" s="130">
        <f>VLOOKUP(C1177,'[1]Carrer Batches'!$B$2:$O$1343,11,FALSE)</f>
        <v>923033610339</v>
      </c>
      <c r="L1177" s="130">
        <f>VLOOKUP(C1177,'[1]Carrer Batches'!$B$2:$O$1343,12,FALSE)</f>
        <v>923118338212</v>
      </c>
    </row>
    <row r="1178" spans="1:12" x14ac:dyDescent="0.25">
      <c r="A1178" s="136">
        <v>44564</v>
      </c>
      <c r="B1178" s="193" t="s">
        <v>2981</v>
      </c>
      <c r="C1178" s="120" t="s">
        <v>327</v>
      </c>
      <c r="D1178" s="120" t="s">
        <v>1140</v>
      </c>
      <c r="E1178" s="193" t="s">
        <v>31</v>
      </c>
      <c r="F1178" s="120" t="s">
        <v>2427</v>
      </c>
      <c r="G1178" s="193" t="s">
        <v>6</v>
      </c>
      <c r="H1178" s="3" t="s">
        <v>2868</v>
      </c>
      <c r="I1178" s="193" t="s">
        <v>113</v>
      </c>
      <c r="J1178" s="110" t="s">
        <v>3102</v>
      </c>
      <c r="K1178" s="130">
        <f>VLOOKUP(C1178,'[1]Carrer Batches'!$B$2:$O$1343,11,FALSE)</f>
        <v>923312994305</v>
      </c>
      <c r="L1178" s="130">
        <f>VLOOKUP(C1178,'[1]Carrer Batches'!$B$2:$O$1343,12,FALSE)</f>
        <v>931120235876</v>
      </c>
    </row>
    <row r="1179" spans="1:12" x14ac:dyDescent="0.25">
      <c r="A1179" s="136">
        <v>44564</v>
      </c>
      <c r="B1179" s="193" t="s">
        <v>2981</v>
      </c>
      <c r="C1179" s="120" t="s">
        <v>329</v>
      </c>
      <c r="D1179" s="120" t="s">
        <v>1142</v>
      </c>
      <c r="E1179" s="193" t="s">
        <v>31</v>
      </c>
      <c r="F1179" s="120" t="s">
        <v>2427</v>
      </c>
      <c r="G1179" s="193" t="s">
        <v>6</v>
      </c>
      <c r="H1179" s="3" t="s">
        <v>2868</v>
      </c>
      <c r="I1179" s="193" t="s">
        <v>113</v>
      </c>
      <c r="J1179" s="110" t="s">
        <v>3102</v>
      </c>
      <c r="K1179" s="130">
        <f>VLOOKUP(C1179,'[1]Carrer Batches'!$B$2:$O$1343,11,FALSE)</f>
        <v>923083923775</v>
      </c>
      <c r="L1179" s="130">
        <f>VLOOKUP(C1179,'[1]Carrer Batches'!$B$2:$O$1343,12,FALSE)</f>
        <v>923333792016</v>
      </c>
    </row>
    <row r="1180" spans="1:12" x14ac:dyDescent="0.25">
      <c r="A1180" s="136">
        <v>44564</v>
      </c>
      <c r="B1180" s="193" t="s">
        <v>2981</v>
      </c>
      <c r="C1180" s="120" t="s">
        <v>330</v>
      </c>
      <c r="D1180" s="120" t="s">
        <v>1143</v>
      </c>
      <c r="E1180" s="193" t="s">
        <v>31</v>
      </c>
      <c r="F1180" s="120" t="s">
        <v>2427</v>
      </c>
      <c r="G1180" s="193" t="s">
        <v>6</v>
      </c>
      <c r="H1180" s="3" t="s">
        <v>2868</v>
      </c>
      <c r="I1180" s="193" t="s">
        <v>113</v>
      </c>
      <c r="J1180" s="110" t="s">
        <v>3195</v>
      </c>
      <c r="K1180" s="130">
        <f>VLOOKUP(C1180,'[1]Carrer Batches'!$B$2:$O$1343,11,FALSE)</f>
        <v>923330330052</v>
      </c>
      <c r="L1180" s="130">
        <f>VLOOKUP(C1180,'[1]Carrer Batches'!$B$2:$O$1343,12,FALSE)</f>
        <v>0</v>
      </c>
    </row>
    <row r="1181" spans="1:12" x14ac:dyDescent="0.25">
      <c r="A1181" s="136">
        <v>44564</v>
      </c>
      <c r="B1181" s="193" t="s">
        <v>2981</v>
      </c>
      <c r="C1181" s="120" t="s">
        <v>315</v>
      </c>
      <c r="D1181" s="120" t="s">
        <v>1128</v>
      </c>
      <c r="E1181" s="193" t="s">
        <v>30</v>
      </c>
      <c r="F1181" s="120" t="s">
        <v>2426</v>
      </c>
      <c r="G1181" s="193" t="s">
        <v>6</v>
      </c>
      <c r="H1181" s="3" t="s">
        <v>2868</v>
      </c>
      <c r="I1181" s="193" t="s">
        <v>2497</v>
      </c>
      <c r="J1181" s="110" t="s">
        <v>3423</v>
      </c>
      <c r="K1181" s="130">
        <f>VLOOKUP(C1181,'[1]Carrer Batches'!$B$2:$O$1343,11,FALSE)</f>
        <v>923225456134</v>
      </c>
      <c r="L1181" s="130">
        <f>VLOOKUP(C1181,'[1]Carrer Batches'!$B$2:$O$1343,12,FALSE)</f>
        <v>0</v>
      </c>
    </row>
    <row r="1182" spans="1:12" x14ac:dyDescent="0.25">
      <c r="A1182" s="136">
        <v>44564</v>
      </c>
      <c r="B1182" s="193" t="s">
        <v>2981</v>
      </c>
      <c r="C1182" s="120" t="s">
        <v>318</v>
      </c>
      <c r="D1182" s="120" t="s">
        <v>1131</v>
      </c>
      <c r="E1182" s="193" t="s">
        <v>30</v>
      </c>
      <c r="F1182" s="120" t="s">
        <v>2426</v>
      </c>
      <c r="G1182" s="193" t="s">
        <v>6</v>
      </c>
      <c r="H1182" s="3" t="s">
        <v>2868</v>
      </c>
      <c r="I1182" s="193" t="s">
        <v>2497</v>
      </c>
      <c r="J1182" s="110" t="s">
        <v>3409</v>
      </c>
      <c r="K1182" s="130">
        <f>VLOOKUP(C1182,'[1]Carrer Batches'!$B$2:$O$1343,11,FALSE)</f>
        <v>923182666204</v>
      </c>
      <c r="L1182" s="130">
        <f>VLOOKUP(C1182,'[1]Carrer Batches'!$B$2:$O$1343,12,FALSE)</f>
        <v>923491463109</v>
      </c>
    </row>
    <row r="1183" spans="1:12" x14ac:dyDescent="0.25">
      <c r="A1183" s="136">
        <v>44564</v>
      </c>
      <c r="B1183" s="193" t="s">
        <v>2981</v>
      </c>
      <c r="C1183" s="120" t="s">
        <v>319</v>
      </c>
      <c r="D1183" s="120" t="s">
        <v>1132</v>
      </c>
      <c r="E1183" s="193" t="s">
        <v>30</v>
      </c>
      <c r="F1183" s="120" t="s">
        <v>2426</v>
      </c>
      <c r="G1183" s="193" t="s">
        <v>6</v>
      </c>
      <c r="H1183" s="3" t="s">
        <v>2868</v>
      </c>
      <c r="I1183" s="193" t="s">
        <v>2497</v>
      </c>
      <c r="J1183" s="110" t="s">
        <v>3411</v>
      </c>
      <c r="K1183" s="130">
        <f>VLOOKUP(C1183,'[1]Carrer Batches'!$B$2:$O$1343,11,FALSE)</f>
        <v>923312865583</v>
      </c>
      <c r="L1183" s="130">
        <f>VLOOKUP(C1183,'[1]Carrer Batches'!$B$2:$O$1343,12,FALSE)</f>
        <v>0</v>
      </c>
    </row>
    <row r="1184" spans="1:12" x14ac:dyDescent="0.25">
      <c r="A1184" s="136">
        <v>44564</v>
      </c>
      <c r="B1184" s="193" t="s">
        <v>2981</v>
      </c>
      <c r="C1184" s="120" t="s">
        <v>320</v>
      </c>
      <c r="D1184" s="120" t="s">
        <v>1133</v>
      </c>
      <c r="E1184" s="193" t="s">
        <v>30</v>
      </c>
      <c r="F1184" s="120" t="s">
        <v>2426</v>
      </c>
      <c r="G1184" s="193" t="s">
        <v>6</v>
      </c>
      <c r="H1184" s="3" t="s">
        <v>2868</v>
      </c>
      <c r="I1184" s="193" t="s">
        <v>2497</v>
      </c>
      <c r="J1184" s="110"/>
      <c r="K1184" s="130">
        <f>VLOOKUP(C1184,'[1]Carrer Batches'!$B$2:$O$1343,11,FALSE)</f>
        <v>923112964271</v>
      </c>
      <c r="L1184" s="130">
        <f>VLOOKUP(C1184,'[1]Carrer Batches'!$B$2:$O$1343,12,FALSE)</f>
        <v>923034912015</v>
      </c>
    </row>
    <row r="1185" spans="1:12" x14ac:dyDescent="0.25">
      <c r="A1185" s="136">
        <v>44564</v>
      </c>
      <c r="B1185" s="193" t="s">
        <v>2981</v>
      </c>
      <c r="C1185" s="120" t="s">
        <v>291</v>
      </c>
      <c r="D1185" s="120" t="s">
        <v>1104</v>
      </c>
      <c r="E1185" s="193" t="s">
        <v>30</v>
      </c>
      <c r="F1185" s="120" t="s">
        <v>2424</v>
      </c>
      <c r="G1185" s="193" t="s">
        <v>6</v>
      </c>
      <c r="H1185" s="3" t="s">
        <v>2868</v>
      </c>
      <c r="I1185" s="193" t="s">
        <v>2479</v>
      </c>
      <c r="J1185" s="110" t="s">
        <v>3420</v>
      </c>
      <c r="K1185" s="130">
        <f>VLOOKUP(C1185,'[1]Carrer Batches'!$B$2:$O$1343,11,FALSE)</f>
        <v>923170209311</v>
      </c>
      <c r="L1185" s="130">
        <f>VLOOKUP(C1185,'[1]Carrer Batches'!$B$2:$O$1343,12,FALSE)</f>
        <v>923045452249</v>
      </c>
    </row>
    <row r="1186" spans="1:12" x14ac:dyDescent="0.25">
      <c r="A1186" s="136">
        <v>44564</v>
      </c>
      <c r="B1186" s="193" t="s">
        <v>2981</v>
      </c>
      <c r="C1186" s="120" t="s">
        <v>294</v>
      </c>
      <c r="D1186" s="120" t="s">
        <v>1107</v>
      </c>
      <c r="E1186" s="193" t="s">
        <v>30</v>
      </c>
      <c r="F1186" s="120" t="s">
        <v>2424</v>
      </c>
      <c r="G1186" s="193" t="s">
        <v>6</v>
      </c>
      <c r="H1186" s="3" t="s">
        <v>2868</v>
      </c>
      <c r="I1186" s="193" t="s">
        <v>2479</v>
      </c>
      <c r="J1186" s="110" t="s">
        <v>3102</v>
      </c>
      <c r="K1186" s="130">
        <f>VLOOKUP(C1186,'[1]Carrer Batches'!$B$2:$O$1343,11,FALSE)</f>
        <v>923413984034</v>
      </c>
      <c r="L1186" s="130">
        <f>VLOOKUP(C1186,'[1]Carrer Batches'!$B$2:$O$1343,12,FALSE)</f>
        <v>0</v>
      </c>
    </row>
    <row r="1187" spans="1:12" x14ac:dyDescent="0.25">
      <c r="A1187" s="136">
        <v>44564</v>
      </c>
      <c r="B1187" s="193" t="s">
        <v>2981</v>
      </c>
      <c r="C1187" s="120" t="s">
        <v>1798</v>
      </c>
      <c r="D1187" s="120" t="s">
        <v>1799</v>
      </c>
      <c r="E1187" s="193" t="s">
        <v>35</v>
      </c>
      <c r="F1187" s="120" t="s">
        <v>2396</v>
      </c>
      <c r="G1187" s="193" t="s">
        <v>6</v>
      </c>
      <c r="H1187" s="3" t="s">
        <v>2868</v>
      </c>
      <c r="I1187" s="193" t="s">
        <v>2478</v>
      </c>
      <c r="J1187" s="110"/>
      <c r="K1187" s="130">
        <f>VLOOKUP(C1187,'[1]Carrer Batches'!$B$2:$O$1343,11,FALSE)</f>
        <v>923452941956</v>
      </c>
      <c r="L1187" s="130">
        <f>VLOOKUP(C1187,'[1]Carrer Batches'!$B$2:$O$1343,12,FALSE)</f>
        <v>923132778958</v>
      </c>
    </row>
    <row r="1188" spans="1:12" x14ac:dyDescent="0.25">
      <c r="A1188" s="136">
        <v>44566</v>
      </c>
      <c r="B1188" s="210" t="s">
        <v>2981</v>
      </c>
      <c r="C1188" s="211" t="s">
        <v>887</v>
      </c>
      <c r="D1188" s="211" t="s">
        <v>1688</v>
      </c>
      <c r="E1188" s="210" t="s">
        <v>31</v>
      </c>
      <c r="F1188" s="211" t="s">
        <v>2516</v>
      </c>
      <c r="G1188" s="210" t="s">
        <v>6</v>
      </c>
      <c r="H1188" s="3" t="s">
        <v>2868</v>
      </c>
      <c r="I1188" s="210" t="s">
        <v>3044</v>
      </c>
      <c r="J1188" s="110" t="s">
        <v>3102</v>
      </c>
      <c r="K1188" s="130" t="e">
        <f>VLOOKUP(C1188,'[1]Carrer Batches'!$B$2:$O$1343,11,FALSE)</f>
        <v>#N/A</v>
      </c>
      <c r="L1188" s="130" t="e">
        <f>VLOOKUP(C1188,'[1]Carrer Batches'!$B$2:$O$1343,12,FALSE)</f>
        <v>#N/A</v>
      </c>
    </row>
    <row r="1189" spans="1:12" x14ac:dyDescent="0.25">
      <c r="A1189" s="136">
        <v>44566</v>
      </c>
      <c r="B1189" s="210" t="s">
        <v>2981</v>
      </c>
      <c r="C1189" s="211" t="s">
        <v>356</v>
      </c>
      <c r="D1189" s="211" t="s">
        <v>1170</v>
      </c>
      <c r="E1189" s="210" t="s">
        <v>31</v>
      </c>
      <c r="F1189" s="211" t="s">
        <v>2430</v>
      </c>
      <c r="G1189" s="210" t="s">
        <v>6</v>
      </c>
      <c r="H1189" s="3" t="s">
        <v>2868</v>
      </c>
      <c r="I1189" s="210" t="s">
        <v>2486</v>
      </c>
      <c r="J1189" s="110" t="s">
        <v>3259</v>
      </c>
      <c r="K1189" s="130">
        <f>VLOOKUP(C1189,'[1]Carrer Batches'!$B$2:$O$1343,11,FALSE)</f>
        <v>923178927576</v>
      </c>
      <c r="L1189" s="130">
        <f>VLOOKUP(C1189,'[1]Carrer Batches'!$B$2:$O$1343,12,FALSE)</f>
        <v>923312414471</v>
      </c>
    </row>
    <row r="1190" spans="1:12" x14ac:dyDescent="0.25">
      <c r="A1190" s="136">
        <v>44566</v>
      </c>
      <c r="B1190" s="210" t="s">
        <v>2981</v>
      </c>
      <c r="C1190" s="211" t="s">
        <v>357</v>
      </c>
      <c r="D1190" s="211" t="s">
        <v>1171</v>
      </c>
      <c r="E1190" s="210" t="s">
        <v>31</v>
      </c>
      <c r="F1190" s="211" t="s">
        <v>2430</v>
      </c>
      <c r="G1190" s="210" t="s">
        <v>6</v>
      </c>
      <c r="H1190" s="3" t="s">
        <v>2868</v>
      </c>
      <c r="I1190" s="210" t="s">
        <v>2486</v>
      </c>
      <c r="J1190" s="110" t="s">
        <v>3246</v>
      </c>
      <c r="K1190" s="130" t="str">
        <f>VLOOKUP(C1190,'[1]Carrer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190" s="130">
        <f>VLOOKUP(C1190,'[1]Carrer Batches'!$B$2:$O$1343,12,FALSE)</f>
        <v>923442931236</v>
      </c>
    </row>
    <row r="1191" spans="1:12" x14ac:dyDescent="0.25">
      <c r="A1191" s="136">
        <v>44566</v>
      </c>
      <c r="B1191" s="210" t="s">
        <v>2981</v>
      </c>
      <c r="C1191" s="211" t="s">
        <v>358</v>
      </c>
      <c r="D1191" s="211" t="s">
        <v>1172</v>
      </c>
      <c r="E1191" s="210" t="s">
        <v>31</v>
      </c>
      <c r="F1191" s="211" t="s">
        <v>2430</v>
      </c>
      <c r="G1191" s="210" t="s">
        <v>6</v>
      </c>
      <c r="H1191" s="3" t="s">
        <v>2868</v>
      </c>
      <c r="I1191" s="210" t="s">
        <v>2486</v>
      </c>
      <c r="J1191" s="110" t="s">
        <v>3428</v>
      </c>
      <c r="K1191" s="130">
        <f>VLOOKUP(C1191,'[1]Carrer Batches'!$B$2:$O$1343,11,FALSE)</f>
        <v>923238233417</v>
      </c>
      <c r="L1191" s="130" t="str">
        <f>VLOOKUP(C1191,'[1]Carrer Batches'!$B$2:$O$1343,12,FALSE)</f>
        <v>-</v>
      </c>
    </row>
    <row r="1192" spans="1:12" x14ac:dyDescent="0.25">
      <c r="A1192" s="136">
        <v>44566</v>
      </c>
      <c r="B1192" s="210" t="s">
        <v>2981</v>
      </c>
      <c r="C1192" s="211" t="s">
        <v>360</v>
      </c>
      <c r="D1192" s="211" t="s">
        <v>1174</v>
      </c>
      <c r="E1192" s="210" t="s">
        <v>31</v>
      </c>
      <c r="F1192" s="211" t="s">
        <v>2430</v>
      </c>
      <c r="G1192" s="210" t="s">
        <v>6</v>
      </c>
      <c r="H1192" s="3" t="s">
        <v>2868</v>
      </c>
      <c r="I1192" s="210" t="s">
        <v>2486</v>
      </c>
      <c r="J1192" s="110" t="s">
        <v>3429</v>
      </c>
      <c r="K1192" s="130">
        <f>VLOOKUP(C1192,'[1]Carrer Batches'!$B$2:$O$1343,11,FALSE)</f>
        <v>923422997798</v>
      </c>
      <c r="L1192" s="130">
        <f>VLOOKUP(C1192,'[1]Carrer Batches'!$B$2:$O$1343,12,FALSE)</f>
        <v>923242881234</v>
      </c>
    </row>
    <row r="1193" spans="1:12" x14ac:dyDescent="0.25">
      <c r="A1193" s="136">
        <v>44566</v>
      </c>
      <c r="B1193" s="210" t="s">
        <v>2981</v>
      </c>
      <c r="C1193" s="211" t="s">
        <v>361</v>
      </c>
      <c r="D1193" s="211" t="s">
        <v>1175</v>
      </c>
      <c r="E1193" s="210" t="s">
        <v>31</v>
      </c>
      <c r="F1193" s="211" t="s">
        <v>2430</v>
      </c>
      <c r="G1193" s="210" t="s">
        <v>6</v>
      </c>
      <c r="H1193" s="3" t="s">
        <v>2868</v>
      </c>
      <c r="I1193" s="210" t="s">
        <v>2486</v>
      </c>
      <c r="J1193" s="110"/>
      <c r="K1193" s="130">
        <f>VLOOKUP(C1193,'[1]Carrer Batches'!$B$2:$O$1343,11,FALSE)</f>
        <v>923072155452</v>
      </c>
      <c r="L1193" s="130">
        <f>VLOOKUP(C1193,'[1]Carrer Batches'!$B$2:$O$1343,12,FALSE)</f>
        <v>923002046828</v>
      </c>
    </row>
    <row r="1194" spans="1:12" x14ac:dyDescent="0.25">
      <c r="A1194" s="136">
        <v>44566</v>
      </c>
      <c r="B1194" s="210" t="s">
        <v>2981</v>
      </c>
      <c r="C1194" s="211" t="s">
        <v>363</v>
      </c>
      <c r="D1194" s="211" t="s">
        <v>1177</v>
      </c>
      <c r="E1194" s="210" t="s">
        <v>31</v>
      </c>
      <c r="F1194" s="211" t="s">
        <v>2430</v>
      </c>
      <c r="G1194" s="210" t="s">
        <v>6</v>
      </c>
      <c r="H1194" s="3" t="s">
        <v>2868</v>
      </c>
      <c r="I1194" s="210" t="s">
        <v>2486</v>
      </c>
      <c r="J1194" s="110" t="s">
        <v>3408</v>
      </c>
      <c r="K1194" s="130">
        <f>VLOOKUP(C1194,'[1]Carrer Batches'!$B$2:$O$1343,11,FALSE)</f>
        <v>923123506661</v>
      </c>
      <c r="L1194" s="130">
        <f>VLOOKUP(C1194,'[1]Carrer Batches'!$B$2:$O$1343,12,FALSE)</f>
        <v>923012862622</v>
      </c>
    </row>
    <row r="1195" spans="1:12" x14ac:dyDescent="0.25">
      <c r="A1195" s="136">
        <v>44566</v>
      </c>
      <c r="B1195" s="210" t="s">
        <v>2981</v>
      </c>
      <c r="C1195" s="211" t="s">
        <v>365</v>
      </c>
      <c r="D1195" s="211" t="s">
        <v>1180</v>
      </c>
      <c r="E1195" s="210" t="s">
        <v>31</v>
      </c>
      <c r="F1195" s="211" t="s">
        <v>2430</v>
      </c>
      <c r="G1195" s="210" t="s">
        <v>6</v>
      </c>
      <c r="H1195" s="3" t="s">
        <v>2868</v>
      </c>
      <c r="I1195" s="210" t="s">
        <v>2486</v>
      </c>
      <c r="J1195" s="110" t="s">
        <v>3102</v>
      </c>
      <c r="K1195" s="130">
        <f>VLOOKUP(C1195,'[1]Carrer Batches'!$B$2:$O$1343,11,FALSE)</f>
        <v>923151103997</v>
      </c>
      <c r="L1195" s="130">
        <f>VLOOKUP(C1195,'[1]Carrer Batches'!$B$2:$O$1343,12,FALSE)</f>
        <v>923172954375</v>
      </c>
    </row>
    <row r="1196" spans="1:12" x14ac:dyDescent="0.25">
      <c r="A1196" s="136">
        <v>44566</v>
      </c>
      <c r="B1196" s="210" t="s">
        <v>2981</v>
      </c>
      <c r="C1196" s="211" t="s">
        <v>366</v>
      </c>
      <c r="D1196" s="211" t="s">
        <v>1181</v>
      </c>
      <c r="E1196" s="210" t="s">
        <v>31</v>
      </c>
      <c r="F1196" s="211" t="s">
        <v>2430</v>
      </c>
      <c r="G1196" s="210" t="s">
        <v>6</v>
      </c>
      <c r="H1196" s="3" t="s">
        <v>2868</v>
      </c>
      <c r="I1196" s="210" t="s">
        <v>2486</v>
      </c>
      <c r="J1196" s="110"/>
      <c r="K1196" s="130">
        <f>VLOOKUP(C1196,'[1]Carrer Batches'!$B$2:$O$1343,11,FALSE)</f>
        <v>923352653956</v>
      </c>
      <c r="L1196" s="130" t="str">
        <f>VLOOKUP(C1196,'[1]Carrer Batches'!$B$2:$O$1343,12,FALSE)</f>
        <v>-</v>
      </c>
    </row>
    <row r="1197" spans="1:12" x14ac:dyDescent="0.25">
      <c r="A1197" s="136">
        <v>44566</v>
      </c>
      <c r="B1197" s="210" t="s">
        <v>2981</v>
      </c>
      <c r="C1197" s="211" t="s">
        <v>368</v>
      </c>
      <c r="D1197" s="211" t="s">
        <v>1183</v>
      </c>
      <c r="E1197" s="210" t="s">
        <v>31</v>
      </c>
      <c r="F1197" s="211" t="s">
        <v>2430</v>
      </c>
      <c r="G1197" s="210" t="s">
        <v>6</v>
      </c>
      <c r="H1197" s="3" t="s">
        <v>2868</v>
      </c>
      <c r="I1197" s="210" t="s">
        <v>2486</v>
      </c>
      <c r="J1197" s="110" t="s">
        <v>3430</v>
      </c>
      <c r="K1197" s="130">
        <f>VLOOKUP(C1197,'[1]Carrer Batches'!$B$2:$O$1343,11,FALSE)</f>
        <v>923179651299</v>
      </c>
      <c r="L1197" s="130" t="str">
        <f>VLOOKUP(C1197,'[1]Carrer Batches'!$B$2:$O$1343,12,FALSE)</f>
        <v>-</v>
      </c>
    </row>
    <row r="1198" spans="1:12" x14ac:dyDescent="0.25">
      <c r="A1198" s="136">
        <v>44566</v>
      </c>
      <c r="B1198" s="210" t="s">
        <v>2981</v>
      </c>
      <c r="C1198" s="211" t="s">
        <v>369</v>
      </c>
      <c r="D1198" s="211" t="s">
        <v>1184</v>
      </c>
      <c r="E1198" s="210" t="s">
        <v>31</v>
      </c>
      <c r="F1198" s="211" t="s">
        <v>2430</v>
      </c>
      <c r="G1198" s="210" t="s">
        <v>6</v>
      </c>
      <c r="H1198" s="3" t="s">
        <v>2868</v>
      </c>
      <c r="I1198" s="210" t="s">
        <v>2486</v>
      </c>
      <c r="J1198" s="110"/>
      <c r="K1198" s="130">
        <f>VLOOKUP(C1198,'[1]Carrer Batches'!$B$2:$O$1343,11,FALSE)</f>
        <v>923347300773</v>
      </c>
      <c r="L1198" s="130" t="str">
        <f>VLOOKUP(C1198,'[1]Carrer Batches'!$B$2:$O$1343,12,FALSE)</f>
        <v>-</v>
      </c>
    </row>
    <row r="1199" spans="1:12" x14ac:dyDescent="0.25">
      <c r="A1199" s="136">
        <v>44566</v>
      </c>
      <c r="B1199" s="210" t="s">
        <v>2981</v>
      </c>
      <c r="C1199" s="211" t="s">
        <v>370</v>
      </c>
      <c r="D1199" s="211" t="s">
        <v>1185</v>
      </c>
      <c r="E1199" s="210" t="s">
        <v>31</v>
      </c>
      <c r="F1199" s="211" t="s">
        <v>2430</v>
      </c>
      <c r="G1199" s="210" t="s">
        <v>6</v>
      </c>
      <c r="H1199" s="3" t="s">
        <v>2868</v>
      </c>
      <c r="I1199" s="210" t="s">
        <v>2486</v>
      </c>
      <c r="J1199" s="110" t="s">
        <v>3241</v>
      </c>
      <c r="K1199" s="130">
        <f>VLOOKUP(C1199,'[1]Carrer Batches'!$B$2:$O$1343,11,FALSE)</f>
        <v>923337313355</v>
      </c>
      <c r="L1199" s="130" t="str">
        <f>VLOOKUP(C1199,'[1]Carrer Batches'!$B$2:$O$1343,12,FALSE)</f>
        <v>-</v>
      </c>
    </row>
    <row r="1200" spans="1:12" x14ac:dyDescent="0.25">
      <c r="A1200" s="136">
        <v>44566</v>
      </c>
      <c r="B1200" s="193" t="s">
        <v>2981</v>
      </c>
      <c r="C1200" s="120" t="s">
        <v>349</v>
      </c>
      <c r="D1200" s="120" t="s">
        <v>1163</v>
      </c>
      <c r="E1200" s="193" t="s">
        <v>31</v>
      </c>
      <c r="F1200" s="120" t="s">
        <v>2429</v>
      </c>
      <c r="G1200" s="193" t="s">
        <v>6</v>
      </c>
      <c r="H1200" s="3" t="s">
        <v>2868</v>
      </c>
      <c r="I1200" s="193" t="s">
        <v>2485</v>
      </c>
      <c r="J1200" s="110" t="s">
        <v>3102</v>
      </c>
      <c r="K1200" s="130">
        <f>VLOOKUP(C1200,'[1]Carrer Batches'!$B$2:$O$1343,11,FALSE)</f>
        <v>923142724407</v>
      </c>
      <c r="L1200" s="130" t="str">
        <f>VLOOKUP(C1200,'[1]Carrer Batches'!$B$2:$O$1343,12,FALSE)</f>
        <v>-</v>
      </c>
    </row>
    <row r="1201" spans="1:12" x14ac:dyDescent="0.25">
      <c r="A1201" s="136">
        <v>44566</v>
      </c>
      <c r="B1201" s="193" t="s">
        <v>2981</v>
      </c>
      <c r="C1201" s="120" t="s">
        <v>352</v>
      </c>
      <c r="D1201" s="120" t="s">
        <v>1166</v>
      </c>
      <c r="E1201" s="193" t="s">
        <v>31</v>
      </c>
      <c r="F1201" s="120" t="s">
        <v>2429</v>
      </c>
      <c r="G1201" s="193" t="s">
        <v>6</v>
      </c>
      <c r="H1201" s="3" t="s">
        <v>2868</v>
      </c>
      <c r="I1201" s="193" t="s">
        <v>2485</v>
      </c>
      <c r="J1201" s="110"/>
      <c r="K1201" s="130">
        <f>VLOOKUP(C1201,'[1]Carrer Batches'!$B$2:$O$1343,11,FALSE)</f>
        <v>923130006225</v>
      </c>
      <c r="L1201" s="130" t="str">
        <f>VLOOKUP(C1201,'[1]Carrer Batches'!$B$2:$O$1343,12,FALSE)</f>
        <v>-</v>
      </c>
    </row>
    <row r="1202" spans="1:12" x14ac:dyDescent="0.25">
      <c r="A1202" s="136">
        <v>44566</v>
      </c>
      <c r="B1202" s="193" t="s">
        <v>2981</v>
      </c>
      <c r="C1202" s="120" t="s">
        <v>354</v>
      </c>
      <c r="D1202" s="120" t="s">
        <v>1168</v>
      </c>
      <c r="E1202" s="193" t="s">
        <v>31</v>
      </c>
      <c r="F1202" s="120" t="s">
        <v>2429</v>
      </c>
      <c r="G1202" s="193" t="s">
        <v>6</v>
      </c>
      <c r="H1202" s="3" t="s">
        <v>2868</v>
      </c>
      <c r="I1202" s="193" t="s">
        <v>2485</v>
      </c>
      <c r="J1202" s="110" t="s">
        <v>3417</v>
      </c>
      <c r="K1202" s="130">
        <f>VLOOKUP(C1202,'[1]Carrer Batches'!$B$2:$O$1343,11,FALSE)</f>
        <v>923492628866</v>
      </c>
      <c r="L1202" s="130" t="str">
        <f>VLOOKUP(C1202,'[1]Carrer Batches'!$B$2:$O$1343,12,FALSE)</f>
        <v>-</v>
      </c>
    </row>
    <row r="1203" spans="1:12" x14ac:dyDescent="0.25">
      <c r="A1203" s="136">
        <v>44566</v>
      </c>
      <c r="B1203" s="193" t="s">
        <v>2981</v>
      </c>
      <c r="C1203" s="120" t="s">
        <v>322</v>
      </c>
      <c r="D1203" s="120" t="s">
        <v>1135</v>
      </c>
      <c r="E1203" s="193" t="s">
        <v>31</v>
      </c>
      <c r="F1203" s="120" t="s">
        <v>2427</v>
      </c>
      <c r="G1203" s="193" t="s">
        <v>6</v>
      </c>
      <c r="H1203" s="3" t="s">
        <v>2868</v>
      </c>
      <c r="I1203" s="193" t="s">
        <v>113</v>
      </c>
      <c r="J1203" s="110" t="s">
        <v>3213</v>
      </c>
      <c r="K1203" s="130">
        <f>VLOOKUP(C1203,'[1]Carrer Batches'!$B$2:$O$1343,11,FALSE)</f>
        <v>923442476798</v>
      </c>
      <c r="L1203" s="130">
        <f>VLOOKUP(C1203,'[1]Carrer Batches'!$B$2:$O$1343,12,FALSE)</f>
        <v>0</v>
      </c>
    </row>
    <row r="1204" spans="1:12" x14ac:dyDescent="0.25">
      <c r="A1204" s="136">
        <v>44566</v>
      </c>
      <c r="B1204" s="193" t="s">
        <v>2981</v>
      </c>
      <c r="C1204" s="120" t="s">
        <v>324</v>
      </c>
      <c r="D1204" s="120" t="s">
        <v>1137</v>
      </c>
      <c r="E1204" s="193" t="s">
        <v>31</v>
      </c>
      <c r="F1204" s="120" t="s">
        <v>2427</v>
      </c>
      <c r="G1204" s="193" t="s">
        <v>6</v>
      </c>
      <c r="H1204" s="3" t="s">
        <v>2868</v>
      </c>
      <c r="I1204" s="193" t="s">
        <v>113</v>
      </c>
      <c r="J1204" s="110" t="s">
        <v>3102</v>
      </c>
      <c r="K1204" s="130">
        <f>VLOOKUP(C1204,'[1]Carrer Batches'!$B$2:$O$1343,11,FALSE)</f>
        <v>923347625513</v>
      </c>
      <c r="L1204" s="130" t="str">
        <f>VLOOKUP(C1204,'[1]Carrer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205" spans="1:12" x14ac:dyDescent="0.25">
      <c r="A1205" s="136">
        <v>44566</v>
      </c>
      <c r="B1205" s="193" t="s">
        <v>2981</v>
      </c>
      <c r="C1205" s="120" t="s">
        <v>325</v>
      </c>
      <c r="D1205" s="120" t="s">
        <v>1138</v>
      </c>
      <c r="E1205" s="193" t="s">
        <v>31</v>
      </c>
      <c r="F1205" s="120" t="s">
        <v>2427</v>
      </c>
      <c r="G1205" s="193" t="s">
        <v>6</v>
      </c>
      <c r="H1205" s="3" t="s">
        <v>2868</v>
      </c>
      <c r="I1205" s="193" t="s">
        <v>113</v>
      </c>
      <c r="J1205" s="110" t="s">
        <v>3102</v>
      </c>
      <c r="K1205" s="130">
        <f>VLOOKUP(C1205,'[1]Carrer Batches'!$B$2:$O$1343,11,FALSE)</f>
        <v>923028225858</v>
      </c>
      <c r="L1205" s="130">
        <f>VLOOKUP(C1205,'[1]Carrer Batches'!$B$2:$O$1343,12,FALSE)</f>
        <v>0</v>
      </c>
    </row>
    <row r="1206" spans="1:12" x14ac:dyDescent="0.25">
      <c r="A1206" s="136">
        <v>44566</v>
      </c>
      <c r="B1206" s="193" t="s">
        <v>2981</v>
      </c>
      <c r="C1206" s="120" t="s">
        <v>314</v>
      </c>
      <c r="D1206" s="120" t="s">
        <v>1127</v>
      </c>
      <c r="E1206" s="193" t="s">
        <v>30</v>
      </c>
      <c r="F1206" s="120" t="s">
        <v>2426</v>
      </c>
      <c r="G1206" s="193" t="s">
        <v>6</v>
      </c>
      <c r="H1206" s="3" t="s">
        <v>2868</v>
      </c>
      <c r="I1206" s="193" t="s">
        <v>2497</v>
      </c>
      <c r="J1206" s="110" t="s">
        <v>3195</v>
      </c>
      <c r="K1206" s="130">
        <f>VLOOKUP(C1206,'[1]Carrer Batches'!$B$2:$O$1343,11,FALSE)</f>
        <v>923002595201</v>
      </c>
      <c r="L1206" s="130">
        <f>VLOOKUP(C1206,'[1]Carrer Batches'!$B$2:$O$1343,12,FALSE)</f>
        <v>923332629727</v>
      </c>
    </row>
    <row r="1207" spans="1:12" x14ac:dyDescent="0.25">
      <c r="A1207" s="136">
        <v>44566</v>
      </c>
      <c r="B1207" s="193" t="s">
        <v>2981</v>
      </c>
      <c r="C1207" s="120" t="s">
        <v>315</v>
      </c>
      <c r="D1207" s="120" t="s">
        <v>1128</v>
      </c>
      <c r="E1207" s="193" t="s">
        <v>30</v>
      </c>
      <c r="F1207" s="120" t="s">
        <v>2426</v>
      </c>
      <c r="G1207" s="193" t="s">
        <v>6</v>
      </c>
      <c r="H1207" s="3" t="s">
        <v>2868</v>
      </c>
      <c r="I1207" s="193" t="s">
        <v>2497</v>
      </c>
      <c r="J1207" s="110" t="s">
        <v>3423</v>
      </c>
      <c r="K1207" s="130">
        <f>VLOOKUP(C1207,'[1]Carrer Batches'!$B$2:$O$1343,11,FALSE)</f>
        <v>923225456134</v>
      </c>
      <c r="L1207" s="130">
        <f>VLOOKUP(C1207,'[1]Carrer Batches'!$B$2:$O$1343,12,FALSE)</f>
        <v>0</v>
      </c>
    </row>
    <row r="1208" spans="1:12" x14ac:dyDescent="0.25">
      <c r="A1208" s="136">
        <v>44566</v>
      </c>
      <c r="B1208" s="193" t="s">
        <v>2981</v>
      </c>
      <c r="C1208" s="120" t="s">
        <v>283</v>
      </c>
      <c r="D1208" s="120" t="s">
        <v>1096</v>
      </c>
      <c r="E1208" s="193" t="s">
        <v>30</v>
      </c>
      <c r="F1208" s="120" t="s">
        <v>2426</v>
      </c>
      <c r="G1208" s="193" t="s">
        <v>6</v>
      </c>
      <c r="H1208" s="3" t="s">
        <v>2868</v>
      </c>
      <c r="I1208" s="193" t="s">
        <v>2497</v>
      </c>
      <c r="J1208" s="110" t="s">
        <v>3433</v>
      </c>
      <c r="K1208" s="130" t="str">
        <f>VLOOKUP(C1208,'[1]Carrer Batches'!$B$2:$O$1343,11,FALSE)</f>
        <v>2134537670/923248310070</v>
      </c>
      <c r="L1208" s="130">
        <f>VLOOKUP(C1208,'[1]Carrer Batches'!$B$2:$O$1343,12,FALSE)</f>
        <v>923462483228</v>
      </c>
    </row>
    <row r="1209" spans="1:12" x14ac:dyDescent="0.25">
      <c r="A1209" s="136">
        <v>44566</v>
      </c>
      <c r="B1209" s="193" t="s">
        <v>2981</v>
      </c>
      <c r="C1209" s="120" t="s">
        <v>318</v>
      </c>
      <c r="D1209" s="120" t="s">
        <v>1131</v>
      </c>
      <c r="E1209" s="193" t="s">
        <v>30</v>
      </c>
      <c r="F1209" s="120" t="s">
        <v>2426</v>
      </c>
      <c r="G1209" s="193" t="s">
        <v>6</v>
      </c>
      <c r="H1209" s="3" t="s">
        <v>2868</v>
      </c>
      <c r="I1209" s="193" t="s">
        <v>2497</v>
      </c>
      <c r="J1209" s="110" t="s">
        <v>3409</v>
      </c>
      <c r="K1209" s="130">
        <f>VLOOKUP(C1209,'[1]Carrer Batches'!$B$2:$O$1343,11,FALSE)</f>
        <v>923182666204</v>
      </c>
      <c r="L1209" s="130">
        <f>VLOOKUP(C1209,'[1]Carrer Batches'!$B$2:$O$1343,12,FALSE)</f>
        <v>923491463109</v>
      </c>
    </row>
    <row r="1210" spans="1:12" x14ac:dyDescent="0.25">
      <c r="A1210" s="136">
        <v>44566</v>
      </c>
      <c r="B1210" s="193" t="s">
        <v>2981</v>
      </c>
      <c r="C1210" s="120" t="s">
        <v>319</v>
      </c>
      <c r="D1210" s="120" t="s">
        <v>1132</v>
      </c>
      <c r="E1210" s="193" t="s">
        <v>30</v>
      </c>
      <c r="F1210" s="120" t="s">
        <v>2426</v>
      </c>
      <c r="G1210" s="193" t="s">
        <v>6</v>
      </c>
      <c r="H1210" s="3" t="s">
        <v>2868</v>
      </c>
      <c r="I1210" s="193" t="s">
        <v>2497</v>
      </c>
      <c r="J1210" s="110" t="s">
        <v>3412</v>
      </c>
      <c r="K1210" s="130">
        <f>VLOOKUP(C1210,'[1]Carrer Batches'!$B$2:$O$1343,11,FALSE)</f>
        <v>923312865583</v>
      </c>
      <c r="L1210" s="130">
        <f>VLOOKUP(C1210,'[1]Carrer Batches'!$B$2:$O$1343,12,FALSE)</f>
        <v>0</v>
      </c>
    </row>
    <row r="1211" spans="1:12" x14ac:dyDescent="0.25">
      <c r="A1211" s="136">
        <v>44566</v>
      </c>
      <c r="B1211" s="193" t="s">
        <v>2981</v>
      </c>
      <c r="C1211" s="120" t="s">
        <v>320</v>
      </c>
      <c r="D1211" s="120" t="s">
        <v>1133</v>
      </c>
      <c r="E1211" s="193" t="s">
        <v>30</v>
      </c>
      <c r="F1211" s="120" t="s">
        <v>2426</v>
      </c>
      <c r="G1211" s="193" t="s">
        <v>6</v>
      </c>
      <c r="H1211" s="3" t="s">
        <v>2868</v>
      </c>
      <c r="I1211" s="193" t="s">
        <v>2497</v>
      </c>
      <c r="J1211" s="110"/>
      <c r="K1211" s="130">
        <f>VLOOKUP(C1211,'[1]Carrer Batches'!$B$2:$O$1343,11,FALSE)</f>
        <v>923112964271</v>
      </c>
      <c r="L1211" s="130">
        <f>VLOOKUP(C1211,'[1]Carrer Batches'!$B$2:$O$1343,12,FALSE)</f>
        <v>923034912015</v>
      </c>
    </row>
    <row r="1212" spans="1:12" x14ac:dyDescent="0.25">
      <c r="A1212" s="136">
        <v>44566</v>
      </c>
      <c r="B1212" s="193" t="s">
        <v>2981</v>
      </c>
      <c r="C1212" s="120" t="s">
        <v>291</v>
      </c>
      <c r="D1212" s="120" t="s">
        <v>1104</v>
      </c>
      <c r="E1212" s="193" t="s">
        <v>30</v>
      </c>
      <c r="F1212" s="120" t="s">
        <v>2424</v>
      </c>
      <c r="G1212" s="193" t="s">
        <v>6</v>
      </c>
      <c r="H1212" s="3" t="s">
        <v>2868</v>
      </c>
      <c r="I1212" s="193" t="s">
        <v>2479</v>
      </c>
      <c r="J1212" s="110" t="s">
        <v>3420</v>
      </c>
      <c r="K1212" s="130">
        <f>VLOOKUP(C1212,'[1]Carrer Batches'!$B$2:$O$1343,11,FALSE)</f>
        <v>923170209311</v>
      </c>
      <c r="L1212" s="130">
        <f>VLOOKUP(C1212,'[1]Carrer Batches'!$B$2:$O$1343,12,FALSE)</f>
        <v>923045452249</v>
      </c>
    </row>
    <row r="1213" spans="1:12" x14ac:dyDescent="0.25">
      <c r="A1213" s="136">
        <v>44566</v>
      </c>
      <c r="B1213" s="193" t="s">
        <v>2981</v>
      </c>
      <c r="C1213" s="120" t="s">
        <v>293</v>
      </c>
      <c r="D1213" s="120" t="s">
        <v>1106</v>
      </c>
      <c r="E1213" s="193" t="s">
        <v>30</v>
      </c>
      <c r="F1213" s="120" t="s">
        <v>2424</v>
      </c>
      <c r="G1213" s="193" t="s">
        <v>6</v>
      </c>
      <c r="H1213" s="3" t="s">
        <v>2868</v>
      </c>
      <c r="I1213" s="193" t="s">
        <v>2479</v>
      </c>
      <c r="J1213" s="110" t="s">
        <v>3414</v>
      </c>
      <c r="K1213" s="130">
        <f>VLOOKUP(C1213,'[1]Carrer Batches'!$B$2:$O$1343,11,FALSE)</f>
        <v>923008233622</v>
      </c>
      <c r="L1213" s="130">
        <f>VLOOKUP(C1213,'[1]Carrer Batches'!$B$2:$O$1343,12,FALSE)</f>
        <v>0</v>
      </c>
    </row>
    <row r="1214" spans="1:12" x14ac:dyDescent="0.25">
      <c r="A1214" s="136">
        <v>44566</v>
      </c>
      <c r="B1214" s="193" t="s">
        <v>2981</v>
      </c>
      <c r="C1214" s="120" t="s">
        <v>294</v>
      </c>
      <c r="D1214" s="120" t="s">
        <v>1107</v>
      </c>
      <c r="E1214" s="193" t="s">
        <v>30</v>
      </c>
      <c r="F1214" s="120" t="s">
        <v>2424</v>
      </c>
      <c r="G1214" s="193" t="s">
        <v>6</v>
      </c>
      <c r="H1214" s="3" t="s">
        <v>2868</v>
      </c>
      <c r="I1214" s="193" t="s">
        <v>2479</v>
      </c>
      <c r="J1214" s="110" t="s">
        <v>3102</v>
      </c>
      <c r="K1214" s="130">
        <f>VLOOKUP(C1214,'[1]Carrer Batches'!$B$2:$O$1343,11,FALSE)</f>
        <v>923413984034</v>
      </c>
      <c r="L1214" s="130">
        <f>VLOOKUP(C1214,'[1]Carrer Batches'!$B$2:$O$1343,12,FALSE)</f>
        <v>0</v>
      </c>
    </row>
    <row r="1215" spans="1:12" x14ac:dyDescent="0.25">
      <c r="A1215" s="136">
        <v>44566</v>
      </c>
      <c r="B1215" s="193" t="s">
        <v>2981</v>
      </c>
      <c r="C1215" s="120" t="s">
        <v>295</v>
      </c>
      <c r="D1215" s="120" t="s">
        <v>1108</v>
      </c>
      <c r="E1215" s="193" t="s">
        <v>30</v>
      </c>
      <c r="F1215" s="120" t="s">
        <v>2424</v>
      </c>
      <c r="G1215" s="193" t="s">
        <v>6</v>
      </c>
      <c r="H1215" s="3" t="s">
        <v>2868</v>
      </c>
      <c r="I1215" s="193" t="s">
        <v>2479</v>
      </c>
      <c r="J1215" s="110" t="s">
        <v>3179</v>
      </c>
      <c r="K1215" s="130">
        <f>VLOOKUP(C1215,'[1]Carrer Batches'!$B$2:$O$1343,11,FALSE)</f>
        <v>923362119635</v>
      </c>
      <c r="L1215" s="130">
        <f>VLOOKUP(C1215,'[1]Carrer Batches'!$B$2:$O$1343,12,FALSE)</f>
        <v>923340217967</v>
      </c>
    </row>
    <row r="1216" spans="1:12" x14ac:dyDescent="0.25">
      <c r="A1216" s="136">
        <v>44566</v>
      </c>
      <c r="B1216" s="193" t="s">
        <v>2981</v>
      </c>
      <c r="C1216" s="120" t="s">
        <v>296</v>
      </c>
      <c r="D1216" s="120" t="s">
        <v>1109</v>
      </c>
      <c r="E1216" s="193" t="s">
        <v>30</v>
      </c>
      <c r="F1216" s="120" t="s">
        <v>2424</v>
      </c>
      <c r="G1216" s="193" t="s">
        <v>6</v>
      </c>
      <c r="H1216" s="3" t="s">
        <v>2868</v>
      </c>
      <c r="I1216" s="193" t="s">
        <v>2479</v>
      </c>
      <c r="J1216" s="110" t="s">
        <v>3102</v>
      </c>
      <c r="K1216" s="130">
        <f>VLOOKUP(C1216,'[1]Carrer Batches'!$B$2:$O$1343,11,FALSE)</f>
        <v>923178964668</v>
      </c>
      <c r="L1216" s="130">
        <f>VLOOKUP(C1216,'[1]Carrer Batches'!$B$2:$O$1343,12,FALSE)</f>
        <v>0</v>
      </c>
    </row>
    <row r="1217" spans="1:12" x14ac:dyDescent="0.25">
      <c r="A1217" s="136">
        <v>44566</v>
      </c>
      <c r="B1217" s="193" t="s">
        <v>2981</v>
      </c>
      <c r="C1217" s="120" t="s">
        <v>301</v>
      </c>
      <c r="D1217" s="120" t="s">
        <v>1114</v>
      </c>
      <c r="E1217" s="193" t="s">
        <v>30</v>
      </c>
      <c r="F1217" s="120" t="s">
        <v>2424</v>
      </c>
      <c r="G1217" s="193" t="s">
        <v>6</v>
      </c>
      <c r="H1217" s="3" t="s">
        <v>2868</v>
      </c>
      <c r="I1217" s="193" t="s">
        <v>2479</v>
      </c>
      <c r="J1217" s="110"/>
      <c r="K1217" s="130">
        <f>VLOOKUP(C1217,'[1]Carrer Batches'!$B$2:$O$1343,11,FALSE)</f>
        <v>923322402512</v>
      </c>
      <c r="L1217" s="130">
        <f>VLOOKUP(C1217,'[1]Carrer Batches'!$B$2:$O$1343,12,FALSE)</f>
        <v>0</v>
      </c>
    </row>
    <row r="1218" spans="1:12" x14ac:dyDescent="0.25">
      <c r="A1218" s="136">
        <v>44566</v>
      </c>
      <c r="B1218" s="193" t="s">
        <v>2981</v>
      </c>
      <c r="C1218" s="120" t="s">
        <v>303</v>
      </c>
      <c r="D1218" s="120" t="s">
        <v>1116</v>
      </c>
      <c r="E1218" s="193" t="s">
        <v>30</v>
      </c>
      <c r="F1218" s="120" t="s">
        <v>2424</v>
      </c>
      <c r="G1218" s="193" t="s">
        <v>6</v>
      </c>
      <c r="H1218" s="3" t="s">
        <v>2868</v>
      </c>
      <c r="I1218" s="193" t="s">
        <v>2479</v>
      </c>
      <c r="J1218" s="110" t="s">
        <v>3421</v>
      </c>
      <c r="K1218" s="130">
        <f>VLOOKUP(C1218,'[1]Carrer Batches'!$B$2:$O$1343,11,FALSE)</f>
        <v>923009217622</v>
      </c>
      <c r="L1218" s="130">
        <f>VLOOKUP(C1218,'[1]Carrer Batches'!$B$2:$O$1343,12,FALSE)</f>
        <v>923000213622</v>
      </c>
    </row>
    <row r="1219" spans="1:12" x14ac:dyDescent="0.25">
      <c r="A1219" s="136">
        <v>44566</v>
      </c>
      <c r="B1219" s="193" t="s">
        <v>2981</v>
      </c>
      <c r="C1219" s="120" t="s">
        <v>304</v>
      </c>
      <c r="D1219" s="120" t="s">
        <v>1117</v>
      </c>
      <c r="E1219" s="193" t="s">
        <v>30</v>
      </c>
      <c r="F1219" s="120" t="s">
        <v>2424</v>
      </c>
      <c r="G1219" s="193" t="s">
        <v>6</v>
      </c>
      <c r="H1219" s="3" t="s">
        <v>2868</v>
      </c>
      <c r="I1219" s="193" t="s">
        <v>2479</v>
      </c>
      <c r="J1219" s="110" t="s">
        <v>3102</v>
      </c>
      <c r="K1219" s="130">
        <f>VLOOKUP(C1219,'[1]Carrer Batches'!$B$2:$O$1343,11,FALSE)</f>
        <v>923052337733</v>
      </c>
      <c r="L1219" s="130">
        <f>VLOOKUP(C1219,'[1]Carrer Batches'!$B$2:$O$1343,12,FALSE)</f>
        <v>0</v>
      </c>
    </row>
    <row r="1220" spans="1:12" x14ac:dyDescent="0.25">
      <c r="A1220" s="136">
        <v>44568</v>
      </c>
      <c r="B1220" s="210" t="s">
        <v>2981</v>
      </c>
      <c r="C1220" s="211" t="s">
        <v>356</v>
      </c>
      <c r="D1220" s="211" t="s">
        <v>1170</v>
      </c>
      <c r="E1220" s="210" t="s">
        <v>31</v>
      </c>
      <c r="F1220" s="211" t="s">
        <v>2430</v>
      </c>
      <c r="G1220" s="210" t="s">
        <v>6</v>
      </c>
      <c r="H1220" s="3" t="s">
        <v>2868</v>
      </c>
      <c r="I1220" s="210" t="s">
        <v>2486</v>
      </c>
      <c r="J1220" s="110" t="s">
        <v>3259</v>
      </c>
      <c r="K1220" s="130">
        <f>VLOOKUP(C1220,'[1]Carrer Batches'!$B$2:$O$1343,11,FALSE)</f>
        <v>923178927576</v>
      </c>
      <c r="L1220" s="130">
        <f>VLOOKUP(C1220,'[1]Carrer Batches'!$B$2:$O$1343,12,FALSE)</f>
        <v>923312414471</v>
      </c>
    </row>
    <row r="1221" spans="1:12" x14ac:dyDescent="0.25">
      <c r="A1221" s="136">
        <v>44568</v>
      </c>
      <c r="B1221" s="210" t="s">
        <v>2981</v>
      </c>
      <c r="C1221" s="211" t="s">
        <v>357</v>
      </c>
      <c r="D1221" s="211" t="s">
        <v>1171</v>
      </c>
      <c r="E1221" s="210" t="s">
        <v>31</v>
      </c>
      <c r="F1221" s="211" t="s">
        <v>2430</v>
      </c>
      <c r="G1221" s="210" t="s">
        <v>6</v>
      </c>
      <c r="H1221" s="3" t="s">
        <v>2868</v>
      </c>
      <c r="I1221" s="210" t="s">
        <v>2486</v>
      </c>
      <c r="J1221" s="110" t="s">
        <v>3246</v>
      </c>
      <c r="K1221" s="130" t="str">
        <f>VLOOKUP(C1221,'[1]Carrer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221" s="130">
        <f>VLOOKUP(C1221,'[1]Carrer Batches'!$B$2:$O$1343,12,FALSE)</f>
        <v>923442931236</v>
      </c>
    </row>
    <row r="1222" spans="1:12" x14ac:dyDescent="0.25">
      <c r="A1222" s="136">
        <v>44568</v>
      </c>
      <c r="B1222" s="210" t="s">
        <v>2981</v>
      </c>
      <c r="C1222" s="211" t="s">
        <v>358</v>
      </c>
      <c r="D1222" s="211" t="s">
        <v>1172</v>
      </c>
      <c r="E1222" s="210" t="s">
        <v>31</v>
      </c>
      <c r="F1222" s="211" t="s">
        <v>2430</v>
      </c>
      <c r="G1222" s="210" t="s">
        <v>6</v>
      </c>
      <c r="H1222" s="3" t="s">
        <v>2868</v>
      </c>
      <c r="I1222" s="210" t="s">
        <v>2486</v>
      </c>
      <c r="J1222" s="110" t="s">
        <v>3102</v>
      </c>
      <c r="K1222" s="130">
        <f>VLOOKUP(C1222,'[1]Carrer Batches'!$B$2:$O$1343,11,FALSE)</f>
        <v>923238233417</v>
      </c>
      <c r="L1222" s="130" t="str">
        <f>VLOOKUP(C1222,'[1]Carrer Batches'!$B$2:$O$1343,12,FALSE)</f>
        <v>-</v>
      </c>
    </row>
    <row r="1223" spans="1:12" x14ac:dyDescent="0.25">
      <c r="A1223" s="136">
        <v>44568</v>
      </c>
      <c r="B1223" s="210" t="s">
        <v>2981</v>
      </c>
      <c r="C1223" s="211" t="s">
        <v>360</v>
      </c>
      <c r="D1223" s="211" t="s">
        <v>1174</v>
      </c>
      <c r="E1223" s="210" t="s">
        <v>31</v>
      </c>
      <c r="F1223" s="211" t="s">
        <v>2430</v>
      </c>
      <c r="G1223" s="210" t="s">
        <v>6</v>
      </c>
      <c r="H1223" s="3" t="s">
        <v>2868</v>
      </c>
      <c r="I1223" s="210" t="s">
        <v>2486</v>
      </c>
      <c r="J1223" s="110" t="s">
        <v>3268</v>
      </c>
      <c r="K1223" s="130">
        <f>VLOOKUP(C1223,'[1]Carrer Batches'!$B$2:$O$1343,11,FALSE)</f>
        <v>923422997798</v>
      </c>
      <c r="L1223" s="130">
        <f>VLOOKUP(C1223,'[1]Carrer Batches'!$B$2:$O$1343,12,FALSE)</f>
        <v>923242881234</v>
      </c>
    </row>
    <row r="1224" spans="1:12" x14ac:dyDescent="0.25">
      <c r="A1224" s="136">
        <v>44568</v>
      </c>
      <c r="B1224" s="210" t="s">
        <v>2981</v>
      </c>
      <c r="C1224" s="211" t="s">
        <v>361</v>
      </c>
      <c r="D1224" s="211" t="s">
        <v>1175</v>
      </c>
      <c r="E1224" s="210" t="s">
        <v>31</v>
      </c>
      <c r="F1224" s="211" t="s">
        <v>2430</v>
      </c>
      <c r="G1224" s="210" t="s">
        <v>6</v>
      </c>
      <c r="H1224" s="3" t="s">
        <v>2868</v>
      </c>
      <c r="I1224" s="210" t="s">
        <v>2486</v>
      </c>
      <c r="J1224" s="110"/>
      <c r="K1224" s="130">
        <f>VLOOKUP(C1224,'[1]Carrer Batches'!$B$2:$O$1343,11,FALSE)</f>
        <v>923072155452</v>
      </c>
      <c r="L1224" s="130">
        <f>VLOOKUP(C1224,'[1]Carrer Batches'!$B$2:$O$1343,12,FALSE)</f>
        <v>923002046828</v>
      </c>
    </row>
    <row r="1225" spans="1:12" x14ac:dyDescent="0.25">
      <c r="A1225" s="136">
        <v>44568</v>
      </c>
      <c r="B1225" s="210" t="s">
        <v>2981</v>
      </c>
      <c r="C1225" s="211" t="s">
        <v>363</v>
      </c>
      <c r="D1225" s="211" t="s">
        <v>1177</v>
      </c>
      <c r="E1225" s="210" t="s">
        <v>31</v>
      </c>
      <c r="F1225" s="211" t="s">
        <v>2430</v>
      </c>
      <c r="G1225" s="210" t="s">
        <v>6</v>
      </c>
      <c r="H1225" s="3" t="s">
        <v>2868</v>
      </c>
      <c r="I1225" s="210" t="s">
        <v>2486</v>
      </c>
      <c r="J1225" s="110" t="s">
        <v>3408</v>
      </c>
      <c r="K1225" s="130">
        <f>VLOOKUP(C1225,'[1]Carrer Batches'!$B$2:$O$1343,11,FALSE)</f>
        <v>923123506661</v>
      </c>
      <c r="L1225" s="130">
        <f>VLOOKUP(C1225,'[1]Carrer Batches'!$B$2:$O$1343,12,FALSE)</f>
        <v>923012862622</v>
      </c>
    </row>
    <row r="1226" spans="1:12" x14ac:dyDescent="0.25">
      <c r="A1226" s="136">
        <v>44568</v>
      </c>
      <c r="B1226" s="210" t="s">
        <v>2981</v>
      </c>
      <c r="C1226" s="211" t="s">
        <v>365</v>
      </c>
      <c r="D1226" s="211" t="s">
        <v>1180</v>
      </c>
      <c r="E1226" s="210" t="s">
        <v>31</v>
      </c>
      <c r="F1226" s="211" t="s">
        <v>2430</v>
      </c>
      <c r="G1226" s="210" t="s">
        <v>6</v>
      </c>
      <c r="H1226" s="3" t="s">
        <v>2868</v>
      </c>
      <c r="I1226" s="210" t="s">
        <v>2486</v>
      </c>
      <c r="J1226" s="110" t="s">
        <v>3423</v>
      </c>
      <c r="K1226" s="130">
        <f>VLOOKUP(C1226,'[1]Carrer Batches'!$B$2:$O$1343,11,FALSE)</f>
        <v>923151103997</v>
      </c>
      <c r="L1226" s="130">
        <f>VLOOKUP(C1226,'[1]Carrer Batches'!$B$2:$O$1343,12,FALSE)</f>
        <v>923172954375</v>
      </c>
    </row>
    <row r="1227" spans="1:12" x14ac:dyDescent="0.25">
      <c r="A1227" s="136">
        <v>44568</v>
      </c>
      <c r="B1227" s="210" t="s">
        <v>2981</v>
      </c>
      <c r="C1227" s="211" t="s">
        <v>369</v>
      </c>
      <c r="D1227" s="211" t="s">
        <v>1184</v>
      </c>
      <c r="E1227" s="210" t="s">
        <v>31</v>
      </c>
      <c r="F1227" s="211" t="s">
        <v>2430</v>
      </c>
      <c r="G1227" s="210" t="s">
        <v>6</v>
      </c>
      <c r="H1227" s="3" t="s">
        <v>2868</v>
      </c>
      <c r="I1227" s="210" t="s">
        <v>2486</v>
      </c>
      <c r="J1227" s="110"/>
      <c r="K1227" s="130">
        <f>VLOOKUP(C1227,'[1]Carrer Batches'!$B$2:$O$1343,11,FALSE)</f>
        <v>923347300773</v>
      </c>
      <c r="L1227" s="130" t="str">
        <f>VLOOKUP(C1227,'[1]Carrer Batches'!$B$2:$O$1343,12,FALSE)</f>
        <v>-</v>
      </c>
    </row>
    <row r="1228" spans="1:12" x14ac:dyDescent="0.25">
      <c r="A1228" s="136">
        <v>44568</v>
      </c>
      <c r="B1228" s="210" t="s">
        <v>2981</v>
      </c>
      <c r="C1228" s="211" t="s">
        <v>370</v>
      </c>
      <c r="D1228" s="211" t="s">
        <v>1185</v>
      </c>
      <c r="E1228" s="210" t="s">
        <v>31</v>
      </c>
      <c r="F1228" s="211" t="s">
        <v>2430</v>
      </c>
      <c r="G1228" s="210" t="s">
        <v>6</v>
      </c>
      <c r="H1228" s="3" t="s">
        <v>2868</v>
      </c>
      <c r="I1228" s="210" t="s">
        <v>2486</v>
      </c>
      <c r="J1228" s="110" t="s">
        <v>3431</v>
      </c>
      <c r="K1228" s="130">
        <f>VLOOKUP(C1228,'[1]Carrer Batches'!$B$2:$O$1343,11,FALSE)</f>
        <v>923337313355</v>
      </c>
      <c r="L1228" s="130" t="str">
        <f>VLOOKUP(C1228,'[1]Carrer Batches'!$B$2:$O$1343,12,FALSE)</f>
        <v>-</v>
      </c>
    </row>
    <row r="1229" spans="1:12" x14ac:dyDescent="0.25">
      <c r="A1229" s="136">
        <v>44568</v>
      </c>
      <c r="B1229" s="210" t="s">
        <v>2981</v>
      </c>
      <c r="C1229" s="211" t="s">
        <v>371</v>
      </c>
      <c r="D1229" s="211" t="s">
        <v>1186</v>
      </c>
      <c r="E1229" s="210" t="s">
        <v>31</v>
      </c>
      <c r="F1229" s="211" t="s">
        <v>2430</v>
      </c>
      <c r="G1229" s="210" t="s">
        <v>6</v>
      </c>
      <c r="H1229" s="3" t="s">
        <v>2868</v>
      </c>
      <c r="I1229" s="210" t="s">
        <v>2486</v>
      </c>
      <c r="J1229" s="110"/>
      <c r="K1229" s="130">
        <f>VLOOKUP(C1229,'[1]Carrer Batches'!$B$2:$O$1343,11,FALSE)</f>
        <v>923442929418</v>
      </c>
      <c r="L1229" s="130">
        <f>VLOOKUP(C1229,'[1]Carrer Batches'!$B$2:$O$1343,12,FALSE)</f>
        <v>92482281912</v>
      </c>
    </row>
    <row r="1230" spans="1:12" x14ac:dyDescent="0.25">
      <c r="A1230" s="136">
        <v>44568</v>
      </c>
      <c r="B1230" s="193" t="s">
        <v>2981</v>
      </c>
      <c r="C1230" s="120" t="s">
        <v>346</v>
      </c>
      <c r="D1230" s="120" t="s">
        <v>1160</v>
      </c>
      <c r="E1230" s="193" t="s">
        <v>31</v>
      </c>
      <c r="F1230" s="120" t="s">
        <v>2429</v>
      </c>
      <c r="G1230" s="193" t="s">
        <v>6</v>
      </c>
      <c r="H1230" s="3" t="s">
        <v>2868</v>
      </c>
      <c r="I1230" s="193" t="s">
        <v>2485</v>
      </c>
      <c r="J1230" s="110"/>
      <c r="K1230" s="130">
        <f>VLOOKUP(C1230,'[1]Carrer Batches'!$B$2:$O$1343,11,FALSE)</f>
        <v>923172651759</v>
      </c>
      <c r="L1230" s="130">
        <f>VLOOKUP(C1230,'[1]Carrer Batches'!$B$2:$O$1343,12,FALSE)</f>
        <v>923343394662</v>
      </c>
    </row>
    <row r="1231" spans="1:12" x14ac:dyDescent="0.25">
      <c r="A1231" s="136">
        <v>44568</v>
      </c>
      <c r="B1231" s="193" t="s">
        <v>2981</v>
      </c>
      <c r="C1231" s="120" t="s">
        <v>803</v>
      </c>
      <c r="D1231" s="120" t="s">
        <v>1607</v>
      </c>
      <c r="E1231" s="193" t="s">
        <v>31</v>
      </c>
      <c r="F1231" s="120" t="s">
        <v>2429</v>
      </c>
      <c r="G1231" s="193" t="s">
        <v>6</v>
      </c>
      <c r="H1231" s="3" t="s">
        <v>2868</v>
      </c>
      <c r="I1231" s="193" t="s">
        <v>2485</v>
      </c>
      <c r="J1231" s="110"/>
      <c r="K1231" s="130">
        <f>VLOOKUP(C1231,'[1]Carrer Batches'!$B$2:$O$1343,11,FALSE)</f>
        <v>923051988524</v>
      </c>
      <c r="L1231" s="130" t="str">
        <f>VLOOKUP(C1231,'[1]Carrer Batches'!$B$2:$O$1343,12,FALSE)</f>
        <v>-</v>
      </c>
    </row>
    <row r="1232" spans="1:12" x14ac:dyDescent="0.25">
      <c r="A1232" s="136">
        <v>44568</v>
      </c>
      <c r="B1232" s="193" t="s">
        <v>2981</v>
      </c>
      <c r="C1232" s="120" t="s">
        <v>349</v>
      </c>
      <c r="D1232" s="120" t="s">
        <v>1163</v>
      </c>
      <c r="E1232" s="193" t="s">
        <v>31</v>
      </c>
      <c r="F1232" s="120" t="s">
        <v>2429</v>
      </c>
      <c r="G1232" s="193" t="s">
        <v>6</v>
      </c>
      <c r="H1232" s="3" t="s">
        <v>2868</v>
      </c>
      <c r="I1232" s="193" t="s">
        <v>2485</v>
      </c>
      <c r="J1232" s="110" t="s">
        <v>3246</v>
      </c>
      <c r="K1232" s="130">
        <f>VLOOKUP(C1232,'[1]Carrer Batches'!$B$2:$O$1343,11,FALSE)</f>
        <v>923142724407</v>
      </c>
      <c r="L1232" s="130" t="str">
        <f>VLOOKUP(C1232,'[1]Carrer Batches'!$B$2:$O$1343,12,FALSE)</f>
        <v>-</v>
      </c>
    </row>
    <row r="1233" spans="1:12" x14ac:dyDescent="0.25">
      <c r="A1233" s="136">
        <v>44568</v>
      </c>
      <c r="B1233" s="193" t="s">
        <v>2981</v>
      </c>
      <c r="C1233" s="120" t="s">
        <v>351</v>
      </c>
      <c r="D1233" s="120" t="s">
        <v>1165</v>
      </c>
      <c r="E1233" s="193" t="s">
        <v>31</v>
      </c>
      <c r="F1233" s="120" t="s">
        <v>2429</v>
      </c>
      <c r="G1233" s="193" t="s">
        <v>6</v>
      </c>
      <c r="H1233" s="3" t="s">
        <v>2868</v>
      </c>
      <c r="I1233" s="193" t="s">
        <v>2485</v>
      </c>
      <c r="J1233" s="110"/>
      <c r="K1233" s="130">
        <f>VLOOKUP(C1233,'[1]Carrer Batches'!$B$2:$O$1343,11,FALSE)</f>
        <v>923180782261</v>
      </c>
      <c r="L1233" s="130">
        <f>VLOOKUP(C1233,'[1]Carrer Batches'!$B$2:$O$1343,12,FALSE)</f>
        <v>0</v>
      </c>
    </row>
    <row r="1234" spans="1:12" x14ac:dyDescent="0.25">
      <c r="A1234" s="136">
        <v>44568</v>
      </c>
      <c r="B1234" s="193" t="s">
        <v>2981</v>
      </c>
      <c r="C1234" s="120" t="s">
        <v>352</v>
      </c>
      <c r="D1234" s="120" t="s">
        <v>1166</v>
      </c>
      <c r="E1234" s="193" t="s">
        <v>31</v>
      </c>
      <c r="F1234" s="120" t="s">
        <v>2429</v>
      </c>
      <c r="G1234" s="193" t="s">
        <v>6</v>
      </c>
      <c r="H1234" s="3" t="s">
        <v>2868</v>
      </c>
      <c r="I1234" s="193" t="s">
        <v>2485</v>
      </c>
      <c r="J1234" s="110"/>
      <c r="K1234" s="130">
        <f>VLOOKUP(C1234,'[1]Carrer Batches'!$B$2:$O$1343,11,FALSE)</f>
        <v>923130006225</v>
      </c>
      <c r="L1234" s="130" t="str">
        <f>VLOOKUP(C1234,'[1]Carrer Batches'!$B$2:$O$1343,12,FALSE)</f>
        <v>-</v>
      </c>
    </row>
    <row r="1235" spans="1:12" x14ac:dyDescent="0.25">
      <c r="A1235" s="136">
        <v>44568</v>
      </c>
      <c r="B1235" s="193" t="s">
        <v>2981</v>
      </c>
      <c r="C1235" s="120" t="s">
        <v>354</v>
      </c>
      <c r="D1235" s="120" t="s">
        <v>1168</v>
      </c>
      <c r="E1235" s="193" t="s">
        <v>31</v>
      </c>
      <c r="F1235" s="120" t="s">
        <v>2429</v>
      </c>
      <c r="G1235" s="193" t="s">
        <v>6</v>
      </c>
      <c r="H1235" s="3" t="s">
        <v>2868</v>
      </c>
      <c r="I1235" s="193" t="s">
        <v>2485</v>
      </c>
      <c r="J1235" s="110" t="s">
        <v>3417</v>
      </c>
      <c r="K1235" s="130">
        <f>VLOOKUP(C1235,'[1]Carrer Batches'!$B$2:$O$1343,11,FALSE)</f>
        <v>923492628866</v>
      </c>
      <c r="L1235" s="130" t="str">
        <f>VLOOKUP(C1235,'[1]Carrer Batches'!$B$2:$O$1343,12,FALSE)</f>
        <v>-</v>
      </c>
    </row>
    <row r="1236" spans="1:12" x14ac:dyDescent="0.25">
      <c r="A1236" s="136">
        <v>44568</v>
      </c>
      <c r="B1236" s="193" t="s">
        <v>2981</v>
      </c>
      <c r="C1236" s="120" t="s">
        <v>355</v>
      </c>
      <c r="D1236" s="120" t="s">
        <v>1169</v>
      </c>
      <c r="E1236" s="193" t="s">
        <v>31</v>
      </c>
      <c r="F1236" s="120" t="s">
        <v>2429</v>
      </c>
      <c r="G1236" s="193" t="s">
        <v>6</v>
      </c>
      <c r="H1236" s="3" t="s">
        <v>2868</v>
      </c>
      <c r="I1236" s="193" t="s">
        <v>2485</v>
      </c>
      <c r="J1236" s="110" t="s">
        <v>3102</v>
      </c>
      <c r="K1236" s="130">
        <f>VLOOKUP(C1236,'[1]Carrer Batches'!$B$2:$O$1343,11,FALSE)</f>
        <v>923032699538</v>
      </c>
      <c r="L1236" s="130" t="str">
        <f>VLOOKUP(C1236,'[1]Carrer Batches'!$B$2:$O$1343,12,FALSE)</f>
        <v>-</v>
      </c>
    </row>
    <row r="1237" spans="1:12" x14ac:dyDescent="0.25">
      <c r="A1237" s="136">
        <v>44568</v>
      </c>
      <c r="B1237" s="193" t="s">
        <v>2981</v>
      </c>
      <c r="C1237" s="120" t="s">
        <v>321</v>
      </c>
      <c r="D1237" s="120" t="s">
        <v>1134</v>
      </c>
      <c r="E1237" s="193" t="s">
        <v>31</v>
      </c>
      <c r="F1237" s="120" t="s">
        <v>2427</v>
      </c>
      <c r="G1237" s="193" t="s">
        <v>6</v>
      </c>
      <c r="H1237" s="3" t="s">
        <v>2868</v>
      </c>
      <c r="I1237" s="193" t="s">
        <v>113</v>
      </c>
      <c r="J1237" s="110"/>
      <c r="K1237" s="130">
        <f>VLOOKUP(C1237,'[1]Carrer Batches'!$B$2:$O$1343,11,FALSE)</f>
        <v>923162769633</v>
      </c>
      <c r="L1237" s="130">
        <f>VLOOKUP(C1237,'[1]Carrer Batches'!$B$2:$O$1343,12,FALSE)</f>
        <v>923473716509</v>
      </c>
    </row>
    <row r="1238" spans="1:12" x14ac:dyDescent="0.25">
      <c r="A1238" s="136">
        <v>44568</v>
      </c>
      <c r="B1238" s="193" t="s">
        <v>2981</v>
      </c>
      <c r="C1238" s="120" t="s">
        <v>322</v>
      </c>
      <c r="D1238" s="120" t="s">
        <v>1135</v>
      </c>
      <c r="E1238" s="193" t="s">
        <v>31</v>
      </c>
      <c r="F1238" s="120" t="s">
        <v>2427</v>
      </c>
      <c r="G1238" s="193" t="s">
        <v>6</v>
      </c>
      <c r="H1238" s="3" t="s">
        <v>2868</v>
      </c>
      <c r="I1238" s="193" t="s">
        <v>113</v>
      </c>
      <c r="J1238" s="110" t="s">
        <v>3213</v>
      </c>
      <c r="K1238" s="130">
        <f>VLOOKUP(C1238,'[1]Carrer Batches'!$B$2:$O$1343,11,FALSE)</f>
        <v>923442476798</v>
      </c>
      <c r="L1238" s="130">
        <f>VLOOKUP(C1238,'[1]Carrer Batches'!$B$2:$O$1343,12,FALSE)</f>
        <v>0</v>
      </c>
    </row>
    <row r="1239" spans="1:12" x14ac:dyDescent="0.25">
      <c r="A1239" s="136">
        <v>44568</v>
      </c>
      <c r="B1239" s="193" t="s">
        <v>2981</v>
      </c>
      <c r="C1239" s="120" t="s">
        <v>323</v>
      </c>
      <c r="D1239" s="120" t="s">
        <v>1136</v>
      </c>
      <c r="E1239" s="193" t="s">
        <v>31</v>
      </c>
      <c r="F1239" s="120" t="s">
        <v>2427</v>
      </c>
      <c r="G1239" s="193" t="s">
        <v>6</v>
      </c>
      <c r="H1239" s="3" t="s">
        <v>2868</v>
      </c>
      <c r="I1239" s="193" t="s">
        <v>113</v>
      </c>
      <c r="J1239" s="110" t="s">
        <v>3195</v>
      </c>
      <c r="K1239" s="130">
        <f>VLOOKUP(C1239,'[1]Carrer Batches'!$B$2:$O$1343,11,FALSE)</f>
        <v>923329432390</v>
      </c>
      <c r="L1239" s="130">
        <f>VLOOKUP(C1239,'[1]Carrer Batches'!$B$2:$O$1343,12,FALSE)</f>
        <v>923009205143</v>
      </c>
    </row>
    <row r="1240" spans="1:12" x14ac:dyDescent="0.25">
      <c r="A1240" s="136">
        <v>44568</v>
      </c>
      <c r="B1240" s="193" t="s">
        <v>2981</v>
      </c>
      <c r="C1240" s="120" t="s">
        <v>324</v>
      </c>
      <c r="D1240" s="120" t="s">
        <v>1137</v>
      </c>
      <c r="E1240" s="193" t="s">
        <v>31</v>
      </c>
      <c r="F1240" s="120" t="s">
        <v>2427</v>
      </c>
      <c r="G1240" s="193" t="s">
        <v>6</v>
      </c>
      <c r="H1240" s="3" t="s">
        <v>2868</v>
      </c>
      <c r="I1240" s="193" t="s">
        <v>113</v>
      </c>
      <c r="J1240" s="110" t="s">
        <v>3213</v>
      </c>
      <c r="K1240" s="130">
        <f>VLOOKUP(C1240,'[1]Carrer Batches'!$B$2:$O$1343,11,FALSE)</f>
        <v>923347625513</v>
      </c>
      <c r="L1240" s="130" t="str">
        <f>VLOOKUP(C1240,'[1]Carrer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241" spans="1:12" x14ac:dyDescent="0.25">
      <c r="A1241" s="136">
        <v>44568</v>
      </c>
      <c r="B1241" s="193" t="s">
        <v>2981</v>
      </c>
      <c r="C1241" s="120" t="s">
        <v>325</v>
      </c>
      <c r="D1241" s="120" t="s">
        <v>1138</v>
      </c>
      <c r="E1241" s="193" t="s">
        <v>31</v>
      </c>
      <c r="F1241" s="120" t="s">
        <v>2427</v>
      </c>
      <c r="G1241" s="193" t="s">
        <v>6</v>
      </c>
      <c r="H1241" s="3" t="s">
        <v>2868</v>
      </c>
      <c r="I1241" s="193" t="s">
        <v>113</v>
      </c>
      <c r="J1241" s="110" t="s">
        <v>3102</v>
      </c>
      <c r="K1241" s="130">
        <f>VLOOKUP(C1241,'[1]Carrer Batches'!$B$2:$O$1343,11,FALSE)</f>
        <v>923028225858</v>
      </c>
      <c r="L1241" s="130">
        <f>VLOOKUP(C1241,'[1]Carrer Batches'!$B$2:$O$1343,12,FALSE)</f>
        <v>0</v>
      </c>
    </row>
    <row r="1242" spans="1:12" x14ac:dyDescent="0.25">
      <c r="A1242" s="136">
        <v>44568</v>
      </c>
      <c r="B1242" s="193" t="s">
        <v>2981</v>
      </c>
      <c r="C1242" s="120" t="s">
        <v>326</v>
      </c>
      <c r="D1242" s="120" t="s">
        <v>1139</v>
      </c>
      <c r="E1242" s="193" t="s">
        <v>31</v>
      </c>
      <c r="F1242" s="120" t="s">
        <v>2427</v>
      </c>
      <c r="G1242" s="193" t="s">
        <v>6</v>
      </c>
      <c r="H1242" s="3" t="s">
        <v>2868</v>
      </c>
      <c r="I1242" s="193" t="s">
        <v>113</v>
      </c>
      <c r="J1242" s="110" t="s">
        <v>2937</v>
      </c>
      <c r="K1242" s="130">
        <f>VLOOKUP(C1242,'[1]Carrer Batches'!$B$2:$O$1343,11,FALSE)</f>
        <v>923033610339</v>
      </c>
      <c r="L1242" s="130">
        <f>VLOOKUP(C1242,'[1]Carrer Batches'!$B$2:$O$1343,12,FALSE)</f>
        <v>923118338212</v>
      </c>
    </row>
    <row r="1243" spans="1:12" x14ac:dyDescent="0.25">
      <c r="A1243" s="136">
        <v>44568</v>
      </c>
      <c r="B1243" s="193" t="s">
        <v>2981</v>
      </c>
      <c r="C1243" s="120" t="s">
        <v>327</v>
      </c>
      <c r="D1243" s="120" t="s">
        <v>1140</v>
      </c>
      <c r="E1243" s="193" t="s">
        <v>31</v>
      </c>
      <c r="F1243" s="120" t="s">
        <v>2427</v>
      </c>
      <c r="G1243" s="193" t="s">
        <v>6</v>
      </c>
      <c r="H1243" s="3" t="s">
        <v>2868</v>
      </c>
      <c r="I1243" s="193" t="s">
        <v>113</v>
      </c>
      <c r="J1243" s="110" t="s">
        <v>3102</v>
      </c>
      <c r="K1243" s="130">
        <f>VLOOKUP(C1243,'[1]Carrer Batches'!$B$2:$O$1343,11,FALSE)</f>
        <v>923312994305</v>
      </c>
      <c r="L1243" s="130">
        <f>VLOOKUP(C1243,'[1]Carrer Batches'!$B$2:$O$1343,12,FALSE)</f>
        <v>931120235876</v>
      </c>
    </row>
    <row r="1244" spans="1:12" x14ac:dyDescent="0.25">
      <c r="A1244" s="136">
        <v>44568</v>
      </c>
      <c r="B1244" s="193" t="s">
        <v>2981</v>
      </c>
      <c r="C1244" s="120" t="s">
        <v>329</v>
      </c>
      <c r="D1244" s="120" t="s">
        <v>1142</v>
      </c>
      <c r="E1244" s="193" t="s">
        <v>31</v>
      </c>
      <c r="F1244" s="120" t="s">
        <v>2427</v>
      </c>
      <c r="G1244" s="193" t="s">
        <v>6</v>
      </c>
      <c r="H1244" s="3" t="s">
        <v>2868</v>
      </c>
      <c r="I1244" s="193" t="s">
        <v>113</v>
      </c>
      <c r="J1244" s="110" t="s">
        <v>3102</v>
      </c>
      <c r="K1244" s="130">
        <f>VLOOKUP(C1244,'[1]Carrer Batches'!$B$2:$O$1343,11,FALSE)</f>
        <v>923083923775</v>
      </c>
      <c r="L1244" s="130">
        <f>VLOOKUP(C1244,'[1]Carrer Batches'!$B$2:$O$1343,12,FALSE)</f>
        <v>923333792016</v>
      </c>
    </row>
    <row r="1245" spans="1:12" x14ac:dyDescent="0.25">
      <c r="A1245" s="136">
        <v>44568</v>
      </c>
      <c r="B1245" s="193" t="s">
        <v>2981</v>
      </c>
      <c r="C1245" s="120" t="s">
        <v>330</v>
      </c>
      <c r="D1245" s="120" t="s">
        <v>1143</v>
      </c>
      <c r="E1245" s="193" t="s">
        <v>31</v>
      </c>
      <c r="F1245" s="120" t="s">
        <v>2427</v>
      </c>
      <c r="G1245" s="193" t="s">
        <v>6</v>
      </c>
      <c r="H1245" s="3" t="s">
        <v>2868</v>
      </c>
      <c r="I1245" s="193" t="s">
        <v>113</v>
      </c>
      <c r="J1245" s="110" t="s">
        <v>3195</v>
      </c>
      <c r="K1245" s="130">
        <f>VLOOKUP(C1245,'[1]Carrer Batches'!$B$2:$O$1343,11,FALSE)</f>
        <v>923330330052</v>
      </c>
      <c r="L1245" s="130">
        <f>VLOOKUP(C1245,'[1]Carrer Batches'!$B$2:$O$1343,12,FALSE)</f>
        <v>0</v>
      </c>
    </row>
    <row r="1246" spans="1:12" x14ac:dyDescent="0.25">
      <c r="A1246" s="136">
        <v>44568</v>
      </c>
      <c r="B1246" s="193" t="s">
        <v>2981</v>
      </c>
      <c r="C1246" s="120" t="s">
        <v>316</v>
      </c>
      <c r="D1246" s="120" t="s">
        <v>1129</v>
      </c>
      <c r="E1246" s="193" t="s">
        <v>30</v>
      </c>
      <c r="F1246" s="120" t="s">
        <v>2426</v>
      </c>
      <c r="G1246" s="193" t="s">
        <v>6</v>
      </c>
      <c r="H1246" s="3" t="s">
        <v>2868</v>
      </c>
      <c r="I1246" s="193" t="s">
        <v>2497</v>
      </c>
      <c r="J1246" s="110" t="s">
        <v>3212</v>
      </c>
      <c r="K1246" s="130">
        <f>VLOOKUP(C1246,'[1]Carrer Batches'!$B$2:$O$1343,11,FALSE)</f>
        <v>923422080917</v>
      </c>
      <c r="L1246" s="130">
        <f>VLOOKUP(C1246,'[1]Carrer Batches'!$B$2:$O$1343,12,FALSE)</f>
        <v>0</v>
      </c>
    </row>
    <row r="1247" spans="1:12" x14ac:dyDescent="0.25">
      <c r="A1247" s="136">
        <v>44568</v>
      </c>
      <c r="B1247" s="193" t="s">
        <v>2981</v>
      </c>
      <c r="C1247" s="120" t="s">
        <v>318</v>
      </c>
      <c r="D1247" s="120" t="s">
        <v>1131</v>
      </c>
      <c r="E1247" s="193" t="s">
        <v>30</v>
      </c>
      <c r="F1247" s="120" t="s">
        <v>2426</v>
      </c>
      <c r="G1247" s="193" t="s">
        <v>6</v>
      </c>
      <c r="H1247" s="3" t="s">
        <v>2868</v>
      </c>
      <c r="I1247" s="193" t="s">
        <v>2497</v>
      </c>
      <c r="J1247" s="110" t="s">
        <v>3409</v>
      </c>
      <c r="K1247" s="130">
        <f>VLOOKUP(C1247,'[1]Carrer Batches'!$B$2:$O$1343,11,FALSE)</f>
        <v>923182666204</v>
      </c>
      <c r="L1247" s="130">
        <f>VLOOKUP(C1247,'[1]Carrer Batches'!$B$2:$O$1343,12,FALSE)</f>
        <v>923491463109</v>
      </c>
    </row>
    <row r="1248" spans="1:12" x14ac:dyDescent="0.25">
      <c r="A1248" s="136">
        <v>44568</v>
      </c>
      <c r="B1248" s="193" t="s">
        <v>2981</v>
      </c>
      <c r="C1248" s="120" t="s">
        <v>319</v>
      </c>
      <c r="D1248" s="120" t="s">
        <v>1132</v>
      </c>
      <c r="E1248" s="193" t="s">
        <v>30</v>
      </c>
      <c r="F1248" s="120" t="s">
        <v>2426</v>
      </c>
      <c r="G1248" s="193" t="s">
        <v>6</v>
      </c>
      <c r="H1248" s="3" t="s">
        <v>2868</v>
      </c>
      <c r="I1248" s="193" t="s">
        <v>2497</v>
      </c>
      <c r="J1248" s="110" t="s">
        <v>3412</v>
      </c>
      <c r="K1248" s="130">
        <f>VLOOKUP(C1248,'[1]Carrer Batches'!$B$2:$O$1343,11,FALSE)</f>
        <v>923312865583</v>
      </c>
      <c r="L1248" s="130">
        <f>VLOOKUP(C1248,'[1]Carrer Batches'!$B$2:$O$1343,12,FALSE)</f>
        <v>0</v>
      </c>
    </row>
    <row r="1249" spans="1:12" x14ac:dyDescent="0.25">
      <c r="A1249" s="136">
        <v>44568</v>
      </c>
      <c r="B1249" s="193" t="s">
        <v>2981</v>
      </c>
      <c r="C1249" s="120" t="s">
        <v>291</v>
      </c>
      <c r="D1249" s="120" t="s">
        <v>1104</v>
      </c>
      <c r="E1249" s="193" t="s">
        <v>30</v>
      </c>
      <c r="F1249" s="120" t="s">
        <v>2424</v>
      </c>
      <c r="G1249" s="193" t="s">
        <v>6</v>
      </c>
      <c r="H1249" s="3" t="s">
        <v>2868</v>
      </c>
      <c r="I1249" s="193" t="s">
        <v>2479</v>
      </c>
      <c r="J1249" s="110" t="s">
        <v>3420</v>
      </c>
      <c r="K1249" s="130">
        <f>VLOOKUP(C1249,'[1]Carrer Batches'!$B$2:$O$1343,11,FALSE)</f>
        <v>923170209311</v>
      </c>
      <c r="L1249" s="130">
        <f>VLOOKUP(C1249,'[1]Carrer Batches'!$B$2:$O$1343,12,FALSE)</f>
        <v>923045452249</v>
      </c>
    </row>
    <row r="1250" spans="1:12" x14ac:dyDescent="0.25">
      <c r="A1250" s="136">
        <v>44568</v>
      </c>
      <c r="B1250" s="193" t="s">
        <v>2981</v>
      </c>
      <c r="C1250" s="120" t="s">
        <v>292</v>
      </c>
      <c r="D1250" s="120" t="s">
        <v>1105</v>
      </c>
      <c r="E1250" s="193" t="s">
        <v>30</v>
      </c>
      <c r="F1250" s="120" t="s">
        <v>2424</v>
      </c>
      <c r="G1250" s="193" t="s">
        <v>6</v>
      </c>
      <c r="H1250" s="3" t="s">
        <v>2868</v>
      </c>
      <c r="I1250" s="193" t="s">
        <v>2479</v>
      </c>
      <c r="J1250" s="110"/>
      <c r="K1250" s="130">
        <f>VLOOKUP(C1250,'[1]Carrer Batches'!$B$2:$O$1343,11,FALSE)</f>
        <v>923166273134</v>
      </c>
      <c r="L1250" s="130">
        <f>VLOOKUP(C1250,'[1]Carrer Batches'!$B$2:$O$1343,12,FALSE)</f>
        <v>923132992717</v>
      </c>
    </row>
    <row r="1251" spans="1:12" x14ac:dyDescent="0.25">
      <c r="A1251" s="136">
        <v>44568</v>
      </c>
      <c r="B1251" s="193" t="s">
        <v>2981</v>
      </c>
      <c r="C1251" s="120" t="s">
        <v>293</v>
      </c>
      <c r="D1251" s="120" t="s">
        <v>1106</v>
      </c>
      <c r="E1251" s="193" t="s">
        <v>30</v>
      </c>
      <c r="F1251" s="120" t="s">
        <v>2424</v>
      </c>
      <c r="G1251" s="193" t="s">
        <v>6</v>
      </c>
      <c r="H1251" s="3" t="s">
        <v>2868</v>
      </c>
      <c r="I1251" s="193" t="s">
        <v>2479</v>
      </c>
      <c r="J1251" s="110" t="s">
        <v>3414</v>
      </c>
      <c r="K1251" s="130">
        <f>VLOOKUP(C1251,'[1]Carrer Batches'!$B$2:$O$1343,11,FALSE)</f>
        <v>923008233622</v>
      </c>
      <c r="L1251" s="130">
        <f>VLOOKUP(C1251,'[1]Carrer Batches'!$B$2:$O$1343,12,FALSE)</f>
        <v>0</v>
      </c>
    </row>
    <row r="1252" spans="1:12" x14ac:dyDescent="0.25">
      <c r="A1252" s="136">
        <v>44568</v>
      </c>
      <c r="B1252" s="193" t="s">
        <v>2981</v>
      </c>
      <c r="C1252" s="120" t="s">
        <v>294</v>
      </c>
      <c r="D1252" s="120" t="s">
        <v>1107</v>
      </c>
      <c r="E1252" s="193" t="s">
        <v>30</v>
      </c>
      <c r="F1252" s="120" t="s">
        <v>2424</v>
      </c>
      <c r="G1252" s="193" t="s">
        <v>6</v>
      </c>
      <c r="H1252" s="3" t="s">
        <v>2868</v>
      </c>
      <c r="I1252" s="193" t="s">
        <v>2479</v>
      </c>
      <c r="J1252" s="110" t="s">
        <v>3102</v>
      </c>
      <c r="K1252" s="130">
        <f>VLOOKUP(C1252,'[1]Carrer Batches'!$B$2:$O$1343,11,FALSE)</f>
        <v>923413984034</v>
      </c>
      <c r="L1252" s="130">
        <f>VLOOKUP(C1252,'[1]Carrer Batches'!$B$2:$O$1343,12,FALSE)</f>
        <v>0</v>
      </c>
    </row>
    <row r="1253" spans="1:12" x14ac:dyDescent="0.25">
      <c r="A1253" s="136">
        <v>44568</v>
      </c>
      <c r="B1253" s="193" t="s">
        <v>2981</v>
      </c>
      <c r="C1253" s="120" t="s">
        <v>295</v>
      </c>
      <c r="D1253" s="120" t="s">
        <v>1108</v>
      </c>
      <c r="E1253" s="193" t="s">
        <v>30</v>
      </c>
      <c r="F1253" s="120" t="s">
        <v>2424</v>
      </c>
      <c r="G1253" s="193" t="s">
        <v>6</v>
      </c>
      <c r="H1253" s="3" t="s">
        <v>2868</v>
      </c>
      <c r="I1253" s="193" t="s">
        <v>2479</v>
      </c>
      <c r="J1253" s="110" t="s">
        <v>3434</v>
      </c>
      <c r="K1253" s="130">
        <f>VLOOKUP(C1253,'[1]Carrer Batches'!$B$2:$O$1343,11,FALSE)</f>
        <v>923362119635</v>
      </c>
      <c r="L1253" s="130">
        <f>VLOOKUP(C1253,'[1]Carrer Batches'!$B$2:$O$1343,12,FALSE)</f>
        <v>923340217967</v>
      </c>
    </row>
    <row r="1254" spans="1:12" x14ac:dyDescent="0.25">
      <c r="A1254" s="136">
        <v>44568</v>
      </c>
      <c r="B1254" s="193" t="s">
        <v>2981</v>
      </c>
      <c r="C1254" s="120" t="s">
        <v>296</v>
      </c>
      <c r="D1254" s="120" t="s">
        <v>1109</v>
      </c>
      <c r="E1254" s="193" t="s">
        <v>30</v>
      </c>
      <c r="F1254" s="120" t="s">
        <v>2424</v>
      </c>
      <c r="G1254" s="193" t="s">
        <v>6</v>
      </c>
      <c r="H1254" s="3" t="s">
        <v>2868</v>
      </c>
      <c r="I1254" s="193" t="s">
        <v>2479</v>
      </c>
      <c r="J1254" s="110" t="s">
        <v>3102</v>
      </c>
      <c r="K1254" s="130">
        <f>VLOOKUP(C1254,'[1]Carrer Batches'!$B$2:$O$1343,11,FALSE)</f>
        <v>923178964668</v>
      </c>
      <c r="L1254" s="130">
        <f>VLOOKUP(C1254,'[1]Carrer Batches'!$B$2:$O$1343,12,FALSE)</f>
        <v>0</v>
      </c>
    </row>
    <row r="1255" spans="1:12" x14ac:dyDescent="0.25">
      <c r="A1255" s="136">
        <v>44568</v>
      </c>
      <c r="B1255" s="193" t="s">
        <v>2981</v>
      </c>
      <c r="C1255" s="120" t="s">
        <v>303</v>
      </c>
      <c r="D1255" s="120" t="s">
        <v>1116</v>
      </c>
      <c r="E1255" s="193" t="s">
        <v>30</v>
      </c>
      <c r="F1255" s="120" t="s">
        <v>2424</v>
      </c>
      <c r="G1255" s="193" t="s">
        <v>6</v>
      </c>
      <c r="H1255" s="3" t="s">
        <v>2868</v>
      </c>
      <c r="I1255" s="193" t="s">
        <v>2479</v>
      </c>
      <c r="J1255" s="110" t="s">
        <v>2937</v>
      </c>
      <c r="K1255" s="130">
        <f>VLOOKUP(C1255,'[1]Carrer Batches'!$B$2:$O$1343,11,FALSE)</f>
        <v>923009217622</v>
      </c>
      <c r="L1255" s="130">
        <f>VLOOKUP(C1255,'[1]Carrer Batches'!$B$2:$O$1343,12,FALSE)</f>
        <v>923000213622</v>
      </c>
    </row>
    <row r="1256" spans="1:12" x14ac:dyDescent="0.25">
      <c r="A1256" s="136">
        <v>44568</v>
      </c>
      <c r="B1256" s="193" t="s">
        <v>2981</v>
      </c>
      <c r="C1256" s="120" t="s">
        <v>304</v>
      </c>
      <c r="D1256" s="120" t="s">
        <v>1117</v>
      </c>
      <c r="E1256" s="193" t="s">
        <v>30</v>
      </c>
      <c r="F1256" s="120" t="s">
        <v>2424</v>
      </c>
      <c r="G1256" s="193" t="s">
        <v>6</v>
      </c>
      <c r="H1256" s="3" t="s">
        <v>2868</v>
      </c>
      <c r="I1256" s="193" t="s">
        <v>2479</v>
      </c>
      <c r="J1256" s="110" t="s">
        <v>3102</v>
      </c>
      <c r="K1256" s="130">
        <f>VLOOKUP(C1256,'[1]Carrer Batches'!$B$2:$O$1343,11,FALSE)</f>
        <v>923052337733</v>
      </c>
      <c r="L1256" s="130">
        <f>VLOOKUP(C1256,'[1]Carrer Batches'!$B$2:$O$1343,12,FALSE)</f>
        <v>0</v>
      </c>
    </row>
    <row r="1257" spans="1:12" x14ac:dyDescent="0.25">
      <c r="A1257" s="136">
        <v>44568</v>
      </c>
      <c r="B1257" s="193" t="s">
        <v>2981</v>
      </c>
      <c r="C1257" s="120" t="s">
        <v>1800</v>
      </c>
      <c r="D1257" s="120" t="s">
        <v>1801</v>
      </c>
      <c r="E1257" s="193" t="s">
        <v>35</v>
      </c>
      <c r="F1257" s="120" t="s">
        <v>2396</v>
      </c>
      <c r="G1257" s="193" t="s">
        <v>6</v>
      </c>
      <c r="H1257" s="3" t="s">
        <v>2868</v>
      </c>
      <c r="I1257" s="193" t="s">
        <v>2478</v>
      </c>
      <c r="J1257" s="110"/>
      <c r="K1257" s="130">
        <f>VLOOKUP(C1257,'[1]Carrer Batches'!$B$2:$O$1343,11,FALSE)</f>
        <v>923452304592</v>
      </c>
      <c r="L1257" s="130">
        <f>VLOOKUP(C1257,'[1]Carrer Batches'!$B$2:$O$1343,12,FALSE)</f>
        <v>923168036730</v>
      </c>
    </row>
    <row r="1258" spans="1:12" x14ac:dyDescent="0.25">
      <c r="A1258" s="136">
        <v>44571</v>
      </c>
      <c r="B1258" s="210" t="s">
        <v>2981</v>
      </c>
      <c r="C1258" s="211" t="s">
        <v>894</v>
      </c>
      <c r="D1258" s="211" t="s">
        <v>1698</v>
      </c>
      <c r="E1258" s="210" t="s">
        <v>31</v>
      </c>
      <c r="F1258" s="211" t="s">
        <v>2516</v>
      </c>
      <c r="G1258" s="210" t="s">
        <v>6</v>
      </c>
      <c r="H1258" s="3" t="s">
        <v>2868</v>
      </c>
      <c r="I1258" s="210" t="s">
        <v>3044</v>
      </c>
      <c r="J1258" s="110" t="s">
        <v>3102</v>
      </c>
      <c r="K1258" s="130" t="e">
        <f>VLOOKUP(C1258,'[1]Carrer Batches'!$B$2:$O$1343,11,FALSE)</f>
        <v>#N/A</v>
      </c>
      <c r="L1258" s="130" t="e">
        <f>VLOOKUP(C1258,'[1]Carrer Batches'!$B$2:$O$1343,12,FALSE)</f>
        <v>#N/A</v>
      </c>
    </row>
    <row r="1259" spans="1:12" x14ac:dyDescent="0.25">
      <c r="A1259" s="136">
        <v>44571</v>
      </c>
      <c r="B1259" s="210" t="s">
        <v>2981</v>
      </c>
      <c r="C1259" s="211" t="s">
        <v>356</v>
      </c>
      <c r="D1259" s="211" t="s">
        <v>1170</v>
      </c>
      <c r="E1259" s="210" t="s">
        <v>31</v>
      </c>
      <c r="F1259" s="211" t="s">
        <v>2430</v>
      </c>
      <c r="G1259" s="210" t="s">
        <v>6</v>
      </c>
      <c r="H1259" s="3" t="s">
        <v>2868</v>
      </c>
      <c r="I1259" s="210" t="s">
        <v>2486</v>
      </c>
      <c r="J1259" s="110" t="s">
        <v>3407</v>
      </c>
      <c r="K1259" s="130">
        <f>VLOOKUP(C1259,'[1]Carrer Batches'!$B$2:$O$1343,11,FALSE)</f>
        <v>923178927576</v>
      </c>
      <c r="L1259" s="130">
        <f>VLOOKUP(C1259,'[1]Carrer Batches'!$B$2:$O$1343,12,FALSE)</f>
        <v>923312414471</v>
      </c>
    </row>
    <row r="1260" spans="1:12" x14ac:dyDescent="0.25">
      <c r="A1260" s="136">
        <v>44571</v>
      </c>
      <c r="B1260" s="210" t="s">
        <v>2981</v>
      </c>
      <c r="C1260" s="211" t="s">
        <v>363</v>
      </c>
      <c r="D1260" s="211" t="s">
        <v>1177</v>
      </c>
      <c r="E1260" s="210" t="s">
        <v>31</v>
      </c>
      <c r="F1260" s="211" t="s">
        <v>2430</v>
      </c>
      <c r="G1260" s="210" t="s">
        <v>6</v>
      </c>
      <c r="H1260" s="3" t="s">
        <v>2868</v>
      </c>
      <c r="I1260" s="210" t="s">
        <v>2486</v>
      </c>
      <c r="J1260" s="110" t="s">
        <v>3408</v>
      </c>
      <c r="K1260" s="130">
        <f>VLOOKUP(C1260,'[1]Carrer Batches'!$B$2:$O$1343,11,FALSE)</f>
        <v>923123506661</v>
      </c>
      <c r="L1260" s="130">
        <f>VLOOKUP(C1260,'[1]Carrer Batches'!$B$2:$O$1343,12,FALSE)</f>
        <v>923012862622</v>
      </c>
    </row>
    <row r="1261" spans="1:12" x14ac:dyDescent="0.25">
      <c r="A1261" s="136">
        <v>44571</v>
      </c>
      <c r="B1261" s="193" t="s">
        <v>2981</v>
      </c>
      <c r="C1261" s="120" t="s">
        <v>352</v>
      </c>
      <c r="D1261" s="120" t="s">
        <v>1166</v>
      </c>
      <c r="E1261" s="193" t="s">
        <v>31</v>
      </c>
      <c r="F1261" s="120" t="s">
        <v>2429</v>
      </c>
      <c r="G1261" s="193" t="s">
        <v>6</v>
      </c>
      <c r="H1261" s="3" t="s">
        <v>2868</v>
      </c>
      <c r="I1261" s="193" t="s">
        <v>2485</v>
      </c>
      <c r="J1261" s="110"/>
      <c r="K1261" s="130">
        <f>VLOOKUP(C1261,'[1]Carrer Batches'!$B$2:$O$1343,11,FALSE)</f>
        <v>923130006225</v>
      </c>
      <c r="L1261" s="130" t="str">
        <f>VLOOKUP(C1261,'[1]Carrer Batches'!$B$2:$O$1343,12,FALSE)</f>
        <v>-</v>
      </c>
    </row>
    <row r="1262" spans="1:12" x14ac:dyDescent="0.25">
      <c r="A1262" s="136">
        <v>44571</v>
      </c>
      <c r="B1262" s="193" t="s">
        <v>2981</v>
      </c>
      <c r="C1262" s="120" t="s">
        <v>354</v>
      </c>
      <c r="D1262" s="120" t="s">
        <v>1168</v>
      </c>
      <c r="E1262" s="193" t="s">
        <v>31</v>
      </c>
      <c r="F1262" s="120" t="s">
        <v>2429</v>
      </c>
      <c r="G1262" s="193" t="s">
        <v>6</v>
      </c>
      <c r="H1262" s="3" t="s">
        <v>2868</v>
      </c>
      <c r="I1262" s="193" t="s">
        <v>2485</v>
      </c>
      <c r="J1262" s="110" t="s">
        <v>3417</v>
      </c>
      <c r="K1262" s="130">
        <f>VLOOKUP(C1262,'[1]Carrer Batches'!$B$2:$O$1343,11,FALSE)</f>
        <v>923492628866</v>
      </c>
      <c r="L1262" s="130" t="str">
        <f>VLOOKUP(C1262,'[1]Carrer Batches'!$B$2:$O$1343,12,FALSE)</f>
        <v>-</v>
      </c>
    </row>
    <row r="1263" spans="1:12" x14ac:dyDescent="0.25">
      <c r="A1263" s="136">
        <v>44571</v>
      </c>
      <c r="B1263" s="193" t="s">
        <v>2981</v>
      </c>
      <c r="C1263" s="120" t="s">
        <v>325</v>
      </c>
      <c r="D1263" s="120" t="s">
        <v>1138</v>
      </c>
      <c r="E1263" s="193" t="s">
        <v>31</v>
      </c>
      <c r="F1263" s="120" t="s">
        <v>2427</v>
      </c>
      <c r="G1263" s="193" t="s">
        <v>6</v>
      </c>
      <c r="H1263" s="3" t="s">
        <v>2868</v>
      </c>
      <c r="I1263" s="193" t="s">
        <v>113</v>
      </c>
      <c r="J1263" s="110" t="s">
        <v>3102</v>
      </c>
      <c r="K1263" s="130">
        <f>VLOOKUP(C1263,'[1]Carrer Batches'!$B$2:$O$1343,11,FALSE)</f>
        <v>923028225858</v>
      </c>
      <c r="L1263" s="130">
        <f>VLOOKUP(C1263,'[1]Carrer Batches'!$B$2:$O$1343,12,FALSE)</f>
        <v>0</v>
      </c>
    </row>
    <row r="1264" spans="1:12" x14ac:dyDescent="0.25">
      <c r="A1264" s="136">
        <v>44571</v>
      </c>
      <c r="B1264" s="193" t="s">
        <v>2981</v>
      </c>
      <c r="C1264" s="120" t="s">
        <v>315</v>
      </c>
      <c r="D1264" s="120" t="s">
        <v>1128</v>
      </c>
      <c r="E1264" s="193" t="s">
        <v>30</v>
      </c>
      <c r="F1264" s="120" t="s">
        <v>2426</v>
      </c>
      <c r="G1264" s="193" t="s">
        <v>6</v>
      </c>
      <c r="H1264" s="3" t="s">
        <v>2868</v>
      </c>
      <c r="I1264" s="193" t="s">
        <v>2497</v>
      </c>
      <c r="J1264" s="110" t="s">
        <v>3423</v>
      </c>
      <c r="K1264" s="130">
        <f>VLOOKUP(C1264,'[1]Carrer Batches'!$B$2:$O$1343,11,FALSE)</f>
        <v>923225456134</v>
      </c>
      <c r="L1264" s="130">
        <f>VLOOKUP(C1264,'[1]Carrer Batches'!$B$2:$O$1343,12,FALSE)</f>
        <v>0</v>
      </c>
    </row>
    <row r="1265" spans="1:12" x14ac:dyDescent="0.25">
      <c r="A1265" s="136">
        <v>44571</v>
      </c>
      <c r="B1265" s="193" t="s">
        <v>2981</v>
      </c>
      <c r="C1265" s="120" t="s">
        <v>318</v>
      </c>
      <c r="D1265" s="120" t="s">
        <v>1131</v>
      </c>
      <c r="E1265" s="193" t="s">
        <v>30</v>
      </c>
      <c r="F1265" s="120" t="s">
        <v>2426</v>
      </c>
      <c r="G1265" s="193" t="s">
        <v>6</v>
      </c>
      <c r="H1265" s="3" t="s">
        <v>2868</v>
      </c>
      <c r="I1265" s="193" t="s">
        <v>2497</v>
      </c>
      <c r="J1265" s="110" t="s">
        <v>3409</v>
      </c>
      <c r="K1265" s="130">
        <f>VLOOKUP(C1265,'[1]Carrer Batches'!$B$2:$O$1343,11,FALSE)</f>
        <v>923182666204</v>
      </c>
      <c r="L1265" s="130">
        <f>VLOOKUP(C1265,'[1]Carrer Batches'!$B$2:$O$1343,12,FALSE)</f>
        <v>923491463109</v>
      </c>
    </row>
    <row r="1266" spans="1:12" x14ac:dyDescent="0.25">
      <c r="A1266" s="136">
        <v>44571</v>
      </c>
      <c r="B1266" s="193" t="s">
        <v>2981</v>
      </c>
      <c r="C1266" s="120" t="s">
        <v>319</v>
      </c>
      <c r="D1266" s="120" t="s">
        <v>1132</v>
      </c>
      <c r="E1266" s="193" t="s">
        <v>30</v>
      </c>
      <c r="F1266" s="120" t="s">
        <v>2426</v>
      </c>
      <c r="G1266" s="193" t="s">
        <v>6</v>
      </c>
      <c r="H1266" s="3" t="s">
        <v>2868</v>
      </c>
      <c r="I1266" s="193" t="s">
        <v>2497</v>
      </c>
      <c r="J1266" s="110" t="s">
        <v>3412</v>
      </c>
      <c r="K1266" s="130">
        <f>VLOOKUP(C1266,'[1]Carrer Batches'!$B$2:$O$1343,11,FALSE)</f>
        <v>923312865583</v>
      </c>
      <c r="L1266" s="130">
        <f>VLOOKUP(C1266,'[1]Carrer Batches'!$B$2:$O$1343,12,FALSE)</f>
        <v>0</v>
      </c>
    </row>
    <row r="1267" spans="1:12" x14ac:dyDescent="0.25">
      <c r="A1267" s="136">
        <v>44571</v>
      </c>
      <c r="B1267" s="193" t="s">
        <v>2981</v>
      </c>
      <c r="C1267" s="120" t="s">
        <v>284</v>
      </c>
      <c r="D1267" s="120" t="s">
        <v>1097</v>
      </c>
      <c r="E1267" s="193" t="s">
        <v>30</v>
      </c>
      <c r="F1267" s="120" t="s">
        <v>2922</v>
      </c>
      <c r="G1267" s="193" t="s">
        <v>6</v>
      </c>
      <c r="H1267" s="3" t="s">
        <v>2868</v>
      </c>
      <c r="I1267" s="193" t="s">
        <v>112</v>
      </c>
      <c r="J1267" s="110" t="s">
        <v>3195</v>
      </c>
      <c r="K1267" s="130">
        <f>VLOOKUP(C1267,'[1]Carrer Batches'!$B$2:$O$1343,11,FALSE)</f>
        <v>923107778525</v>
      </c>
      <c r="L1267" s="130">
        <f>VLOOKUP(C1267,'[1]Carrer Batches'!$B$2:$O$1343,12,FALSE)</f>
        <v>923161000115</v>
      </c>
    </row>
    <row r="1268" spans="1:12" x14ac:dyDescent="0.25">
      <c r="A1268" s="136">
        <v>44573</v>
      </c>
      <c r="B1268" s="210" t="s">
        <v>2981</v>
      </c>
      <c r="C1268" s="211" t="s">
        <v>894</v>
      </c>
      <c r="D1268" s="211" t="s">
        <v>1698</v>
      </c>
      <c r="E1268" s="210" t="s">
        <v>31</v>
      </c>
      <c r="F1268" s="211" t="s">
        <v>2516</v>
      </c>
      <c r="G1268" s="210" t="s">
        <v>6</v>
      </c>
      <c r="H1268" s="3" t="s">
        <v>2868</v>
      </c>
      <c r="I1268" s="210" t="s">
        <v>3044</v>
      </c>
      <c r="J1268" s="110" t="s">
        <v>3102</v>
      </c>
      <c r="K1268" s="130" t="e">
        <f>VLOOKUP(C1268,'[1]Carrer Batches'!$B$2:$O$1343,11,FALSE)</f>
        <v>#N/A</v>
      </c>
      <c r="L1268" s="130" t="e">
        <f>VLOOKUP(C1268,'[1]Carrer Batches'!$B$2:$O$1343,12,FALSE)</f>
        <v>#N/A</v>
      </c>
    </row>
    <row r="1269" spans="1:12" x14ac:dyDescent="0.25">
      <c r="A1269" s="136">
        <v>44573</v>
      </c>
      <c r="B1269" s="210" t="s">
        <v>2981</v>
      </c>
      <c r="C1269" s="211" t="s">
        <v>356</v>
      </c>
      <c r="D1269" s="211" t="s">
        <v>1170</v>
      </c>
      <c r="E1269" s="210" t="s">
        <v>31</v>
      </c>
      <c r="F1269" s="211" t="s">
        <v>2430</v>
      </c>
      <c r="G1269" s="210" t="s">
        <v>6</v>
      </c>
      <c r="H1269" s="3" t="s">
        <v>2868</v>
      </c>
      <c r="I1269" s="210" t="s">
        <v>2486</v>
      </c>
      <c r="J1269" s="110" t="s">
        <v>3407</v>
      </c>
      <c r="K1269" s="130">
        <f>VLOOKUP(C1269,'[1]Carrer Batches'!$B$2:$O$1343,11,FALSE)</f>
        <v>923178927576</v>
      </c>
      <c r="L1269" s="130">
        <f>VLOOKUP(C1269,'[1]Carrer Batches'!$B$2:$O$1343,12,FALSE)</f>
        <v>923312414471</v>
      </c>
    </row>
    <row r="1270" spans="1:12" x14ac:dyDescent="0.25">
      <c r="A1270" s="136">
        <v>44573</v>
      </c>
      <c r="B1270" s="210" t="s">
        <v>2981</v>
      </c>
      <c r="C1270" s="211" t="s">
        <v>363</v>
      </c>
      <c r="D1270" s="211" t="s">
        <v>1177</v>
      </c>
      <c r="E1270" s="210" t="s">
        <v>31</v>
      </c>
      <c r="F1270" s="211" t="s">
        <v>2430</v>
      </c>
      <c r="G1270" s="210" t="s">
        <v>6</v>
      </c>
      <c r="H1270" s="3" t="s">
        <v>2868</v>
      </c>
      <c r="I1270" s="210" t="s">
        <v>2486</v>
      </c>
      <c r="J1270" s="110" t="s">
        <v>3408</v>
      </c>
      <c r="K1270" s="130">
        <f>VLOOKUP(C1270,'[1]Carrer Batches'!$B$2:$O$1343,11,FALSE)</f>
        <v>923123506661</v>
      </c>
      <c r="L1270" s="130">
        <f>VLOOKUP(C1270,'[1]Carrer Batches'!$B$2:$O$1343,12,FALSE)</f>
        <v>923012862622</v>
      </c>
    </row>
    <row r="1271" spans="1:12" x14ac:dyDescent="0.25">
      <c r="A1271" s="136">
        <v>44573</v>
      </c>
      <c r="B1271" s="193" t="s">
        <v>2981</v>
      </c>
      <c r="C1271" s="120" t="s">
        <v>352</v>
      </c>
      <c r="D1271" s="120" t="s">
        <v>1166</v>
      </c>
      <c r="E1271" s="193" t="s">
        <v>31</v>
      </c>
      <c r="F1271" s="120" t="s">
        <v>2429</v>
      </c>
      <c r="G1271" s="193" t="s">
        <v>6</v>
      </c>
      <c r="H1271" s="3" t="s">
        <v>2868</v>
      </c>
      <c r="I1271" s="193" t="s">
        <v>2485</v>
      </c>
      <c r="J1271" s="110"/>
      <c r="K1271" s="130">
        <f>VLOOKUP(C1271,'[1]Carrer Batches'!$B$2:$O$1343,11,FALSE)</f>
        <v>923130006225</v>
      </c>
      <c r="L1271" s="130" t="str">
        <f>VLOOKUP(C1271,'[1]Carrer Batches'!$B$2:$O$1343,12,FALSE)</f>
        <v>-</v>
      </c>
    </row>
    <row r="1272" spans="1:12" x14ac:dyDescent="0.25">
      <c r="A1272" s="136">
        <v>44573</v>
      </c>
      <c r="B1272" s="193" t="s">
        <v>2981</v>
      </c>
      <c r="C1272" s="120" t="s">
        <v>354</v>
      </c>
      <c r="D1272" s="120" t="s">
        <v>1168</v>
      </c>
      <c r="E1272" s="193" t="s">
        <v>31</v>
      </c>
      <c r="F1272" s="120" t="s">
        <v>2429</v>
      </c>
      <c r="G1272" s="193" t="s">
        <v>6</v>
      </c>
      <c r="H1272" s="3" t="s">
        <v>2868</v>
      </c>
      <c r="I1272" s="193" t="s">
        <v>2485</v>
      </c>
      <c r="J1272" s="110" t="s">
        <v>3417</v>
      </c>
      <c r="K1272" s="130">
        <f>VLOOKUP(C1272,'[1]Carrer Batches'!$B$2:$O$1343,11,FALSE)</f>
        <v>923492628866</v>
      </c>
      <c r="L1272" s="130" t="str">
        <f>VLOOKUP(C1272,'[1]Carrer Batches'!$B$2:$O$1343,12,FALSE)</f>
        <v>-</v>
      </c>
    </row>
    <row r="1273" spans="1:12" x14ac:dyDescent="0.25">
      <c r="A1273" s="136">
        <v>44573</v>
      </c>
      <c r="B1273" s="193" t="s">
        <v>2981</v>
      </c>
      <c r="C1273" s="120" t="s">
        <v>322</v>
      </c>
      <c r="D1273" s="120" t="s">
        <v>1135</v>
      </c>
      <c r="E1273" s="193" t="s">
        <v>31</v>
      </c>
      <c r="F1273" s="120" t="s">
        <v>2427</v>
      </c>
      <c r="G1273" s="193" t="s">
        <v>6</v>
      </c>
      <c r="H1273" s="3" t="s">
        <v>2868</v>
      </c>
      <c r="I1273" s="193" t="s">
        <v>113</v>
      </c>
      <c r="J1273" s="110" t="s">
        <v>3213</v>
      </c>
      <c r="K1273" s="130">
        <f>VLOOKUP(C1273,'[1]Carrer Batches'!$B$2:$O$1343,11,FALSE)</f>
        <v>923442476798</v>
      </c>
      <c r="L1273" s="130">
        <f>VLOOKUP(C1273,'[1]Carrer Batches'!$B$2:$O$1343,12,FALSE)</f>
        <v>0</v>
      </c>
    </row>
    <row r="1274" spans="1:12" x14ac:dyDescent="0.25">
      <c r="A1274" s="136">
        <v>44573</v>
      </c>
      <c r="B1274" s="193" t="s">
        <v>2981</v>
      </c>
      <c r="C1274" s="120" t="s">
        <v>325</v>
      </c>
      <c r="D1274" s="120" t="s">
        <v>1138</v>
      </c>
      <c r="E1274" s="193" t="s">
        <v>31</v>
      </c>
      <c r="F1274" s="120" t="s">
        <v>2427</v>
      </c>
      <c r="G1274" s="193" t="s">
        <v>6</v>
      </c>
      <c r="H1274" s="3" t="s">
        <v>2868</v>
      </c>
      <c r="I1274" s="193" t="s">
        <v>113</v>
      </c>
      <c r="J1274" s="110" t="s">
        <v>3102</v>
      </c>
      <c r="K1274" s="130">
        <f>VLOOKUP(C1274,'[1]Carrer Batches'!$B$2:$O$1343,11,FALSE)</f>
        <v>923028225858</v>
      </c>
      <c r="L1274" s="130">
        <f>VLOOKUP(C1274,'[1]Carrer Batches'!$B$2:$O$1343,12,FALSE)</f>
        <v>0</v>
      </c>
    </row>
    <row r="1275" spans="1:12" x14ac:dyDescent="0.25">
      <c r="A1275" s="136">
        <v>44573</v>
      </c>
      <c r="B1275" s="193" t="s">
        <v>2981</v>
      </c>
      <c r="C1275" s="120" t="s">
        <v>326</v>
      </c>
      <c r="D1275" s="120" t="s">
        <v>1139</v>
      </c>
      <c r="E1275" s="193" t="s">
        <v>31</v>
      </c>
      <c r="F1275" s="120" t="s">
        <v>2427</v>
      </c>
      <c r="G1275" s="193" t="s">
        <v>6</v>
      </c>
      <c r="H1275" s="3" t="s">
        <v>2868</v>
      </c>
      <c r="I1275" s="193" t="s">
        <v>113</v>
      </c>
      <c r="J1275" s="110" t="s">
        <v>3425</v>
      </c>
      <c r="K1275" s="130">
        <f>VLOOKUP(C1275,'[1]Carrer Batches'!$B$2:$O$1343,11,FALSE)</f>
        <v>923033610339</v>
      </c>
      <c r="L1275" s="130">
        <f>VLOOKUP(C1275,'[1]Carrer Batches'!$B$2:$O$1343,12,FALSE)</f>
        <v>923118338212</v>
      </c>
    </row>
    <row r="1276" spans="1:12" x14ac:dyDescent="0.25">
      <c r="A1276" s="136">
        <v>44573</v>
      </c>
      <c r="B1276" s="193" t="s">
        <v>2981</v>
      </c>
      <c r="C1276" s="120" t="s">
        <v>327</v>
      </c>
      <c r="D1276" s="120" t="s">
        <v>1140</v>
      </c>
      <c r="E1276" s="193" t="s">
        <v>31</v>
      </c>
      <c r="F1276" s="120" t="s">
        <v>2427</v>
      </c>
      <c r="G1276" s="193" t="s">
        <v>6</v>
      </c>
      <c r="H1276" s="3" t="s">
        <v>2868</v>
      </c>
      <c r="I1276" s="193" t="s">
        <v>113</v>
      </c>
      <c r="J1276" s="110" t="s">
        <v>3102</v>
      </c>
      <c r="K1276" s="130">
        <f>VLOOKUP(C1276,'[1]Carrer Batches'!$B$2:$O$1343,11,FALSE)</f>
        <v>923312994305</v>
      </c>
      <c r="L1276" s="130">
        <f>VLOOKUP(C1276,'[1]Carrer Batches'!$B$2:$O$1343,12,FALSE)</f>
        <v>931120235876</v>
      </c>
    </row>
    <row r="1277" spans="1:12" x14ac:dyDescent="0.25">
      <c r="A1277" s="136">
        <v>44573</v>
      </c>
      <c r="B1277" s="193" t="s">
        <v>2981</v>
      </c>
      <c r="C1277" s="120" t="s">
        <v>330</v>
      </c>
      <c r="D1277" s="120" t="s">
        <v>1143</v>
      </c>
      <c r="E1277" s="193" t="s">
        <v>31</v>
      </c>
      <c r="F1277" s="120" t="s">
        <v>2427</v>
      </c>
      <c r="G1277" s="193" t="s">
        <v>6</v>
      </c>
      <c r="H1277" s="3" t="s">
        <v>2868</v>
      </c>
      <c r="I1277" s="193" t="s">
        <v>113</v>
      </c>
      <c r="J1277" s="110" t="s">
        <v>3195</v>
      </c>
      <c r="K1277" s="130">
        <f>VLOOKUP(C1277,'[1]Carrer Batches'!$B$2:$O$1343,11,FALSE)</f>
        <v>923330330052</v>
      </c>
      <c r="L1277" s="130">
        <f>VLOOKUP(C1277,'[1]Carrer Batches'!$B$2:$O$1343,12,FALSE)</f>
        <v>0</v>
      </c>
    </row>
    <row r="1278" spans="1:12" x14ac:dyDescent="0.25">
      <c r="A1278" s="136">
        <v>44573</v>
      </c>
      <c r="B1278" s="193" t="s">
        <v>2981</v>
      </c>
      <c r="C1278" s="120" t="s">
        <v>314</v>
      </c>
      <c r="D1278" s="120" t="s">
        <v>1127</v>
      </c>
      <c r="E1278" s="193" t="s">
        <v>30</v>
      </c>
      <c r="F1278" s="120" t="s">
        <v>2426</v>
      </c>
      <c r="G1278" s="193" t="s">
        <v>6</v>
      </c>
      <c r="H1278" s="3" t="s">
        <v>2868</v>
      </c>
      <c r="I1278" s="193" t="s">
        <v>2497</v>
      </c>
      <c r="J1278" s="110" t="s">
        <v>3195</v>
      </c>
      <c r="K1278" s="130">
        <f>VLOOKUP(C1278,'[1]Carrer Batches'!$B$2:$O$1343,11,FALSE)</f>
        <v>923002595201</v>
      </c>
      <c r="L1278" s="130">
        <f>VLOOKUP(C1278,'[1]Carrer Batches'!$B$2:$O$1343,12,FALSE)</f>
        <v>923332629727</v>
      </c>
    </row>
    <row r="1279" spans="1:12" x14ac:dyDescent="0.25">
      <c r="A1279" s="136">
        <v>44573</v>
      </c>
      <c r="B1279" s="193" t="s">
        <v>2981</v>
      </c>
      <c r="C1279" s="120" t="s">
        <v>318</v>
      </c>
      <c r="D1279" s="120" t="s">
        <v>1131</v>
      </c>
      <c r="E1279" s="193" t="s">
        <v>30</v>
      </c>
      <c r="F1279" s="120" t="s">
        <v>2426</v>
      </c>
      <c r="G1279" s="193" t="s">
        <v>6</v>
      </c>
      <c r="H1279" s="3" t="s">
        <v>2868</v>
      </c>
      <c r="I1279" s="193" t="s">
        <v>2497</v>
      </c>
      <c r="J1279" s="110" t="s">
        <v>3410</v>
      </c>
      <c r="K1279" s="130">
        <f>VLOOKUP(C1279,'[1]Carrer Batches'!$B$2:$O$1343,11,FALSE)</f>
        <v>923182666204</v>
      </c>
      <c r="L1279" s="130">
        <f>VLOOKUP(C1279,'[1]Carrer Batches'!$B$2:$O$1343,12,FALSE)</f>
        <v>923491463109</v>
      </c>
    </row>
    <row r="1280" spans="1:12" x14ac:dyDescent="0.25">
      <c r="A1280" s="136">
        <v>44573</v>
      </c>
      <c r="B1280" s="193" t="s">
        <v>2981</v>
      </c>
      <c r="C1280" s="120" t="s">
        <v>319</v>
      </c>
      <c r="D1280" s="120" t="s">
        <v>1132</v>
      </c>
      <c r="E1280" s="193" t="s">
        <v>30</v>
      </c>
      <c r="F1280" s="120" t="s">
        <v>2426</v>
      </c>
      <c r="G1280" s="193" t="s">
        <v>6</v>
      </c>
      <c r="H1280" s="3" t="s">
        <v>2868</v>
      </c>
      <c r="I1280" s="193" t="s">
        <v>2497</v>
      </c>
      <c r="J1280" s="110" t="s">
        <v>3412</v>
      </c>
      <c r="K1280" s="130">
        <f>VLOOKUP(C1280,'[1]Carrer Batches'!$B$2:$O$1343,11,FALSE)</f>
        <v>923312865583</v>
      </c>
      <c r="L1280" s="130">
        <f>VLOOKUP(C1280,'[1]Carrer Batches'!$B$2:$O$1343,12,FALSE)</f>
        <v>0</v>
      </c>
    </row>
    <row r="1281" spans="1:12" x14ac:dyDescent="0.25">
      <c r="A1281" s="136">
        <v>44573</v>
      </c>
      <c r="B1281" s="193" t="s">
        <v>2981</v>
      </c>
      <c r="C1281" s="120" t="s">
        <v>291</v>
      </c>
      <c r="D1281" s="120" t="s">
        <v>1104</v>
      </c>
      <c r="E1281" s="193" t="s">
        <v>30</v>
      </c>
      <c r="F1281" s="120" t="s">
        <v>2424</v>
      </c>
      <c r="G1281" s="193" t="s">
        <v>6</v>
      </c>
      <c r="H1281" s="3" t="s">
        <v>2868</v>
      </c>
      <c r="I1281" s="193" t="s">
        <v>2479</v>
      </c>
      <c r="J1281" s="110" t="s">
        <v>3420</v>
      </c>
      <c r="K1281" s="130">
        <f>VLOOKUP(C1281,'[1]Carrer Batches'!$B$2:$O$1343,11,FALSE)</f>
        <v>923170209311</v>
      </c>
      <c r="L1281" s="130">
        <f>VLOOKUP(C1281,'[1]Carrer Batches'!$B$2:$O$1343,12,FALSE)</f>
        <v>923045452249</v>
      </c>
    </row>
    <row r="1282" spans="1:12" x14ac:dyDescent="0.25">
      <c r="A1282" s="136">
        <v>44573</v>
      </c>
      <c r="B1282" s="193" t="s">
        <v>2981</v>
      </c>
      <c r="C1282" s="120" t="s">
        <v>293</v>
      </c>
      <c r="D1282" s="120" t="s">
        <v>1106</v>
      </c>
      <c r="E1282" s="193" t="s">
        <v>30</v>
      </c>
      <c r="F1282" s="120" t="s">
        <v>2424</v>
      </c>
      <c r="G1282" s="193" t="s">
        <v>6</v>
      </c>
      <c r="H1282" s="3" t="s">
        <v>2868</v>
      </c>
      <c r="I1282" s="193" t="s">
        <v>2479</v>
      </c>
      <c r="J1282" s="110" t="s">
        <v>3414</v>
      </c>
      <c r="K1282" s="130">
        <f>VLOOKUP(C1282,'[1]Carrer Batches'!$B$2:$O$1343,11,FALSE)</f>
        <v>923008233622</v>
      </c>
      <c r="L1282" s="130">
        <f>VLOOKUP(C1282,'[1]Carrer Batches'!$B$2:$O$1343,12,FALSE)</f>
        <v>0</v>
      </c>
    </row>
    <row r="1283" spans="1:12" x14ac:dyDescent="0.25">
      <c r="A1283" s="136">
        <v>44573</v>
      </c>
      <c r="B1283" s="193" t="s">
        <v>2981</v>
      </c>
      <c r="C1283" s="120" t="s">
        <v>296</v>
      </c>
      <c r="D1283" s="120" t="s">
        <v>1109</v>
      </c>
      <c r="E1283" s="193" t="s">
        <v>30</v>
      </c>
      <c r="F1283" s="120" t="s">
        <v>2424</v>
      </c>
      <c r="G1283" s="193" t="s">
        <v>6</v>
      </c>
      <c r="H1283" s="3" t="s">
        <v>2868</v>
      </c>
      <c r="I1283" s="193" t="s">
        <v>2479</v>
      </c>
      <c r="J1283" s="110" t="s">
        <v>3102</v>
      </c>
      <c r="K1283" s="130">
        <f>VLOOKUP(C1283,'[1]Carrer Batches'!$B$2:$O$1343,11,FALSE)</f>
        <v>923178964668</v>
      </c>
      <c r="L1283" s="130">
        <f>VLOOKUP(C1283,'[1]Carrer Batches'!$B$2:$O$1343,12,FALSE)</f>
        <v>0</v>
      </c>
    </row>
    <row r="1284" spans="1:12" x14ac:dyDescent="0.25">
      <c r="A1284" s="136">
        <v>44573</v>
      </c>
      <c r="B1284" s="193" t="s">
        <v>2981</v>
      </c>
      <c r="C1284" s="120" t="s">
        <v>304</v>
      </c>
      <c r="D1284" s="120" t="s">
        <v>1117</v>
      </c>
      <c r="E1284" s="193" t="s">
        <v>30</v>
      </c>
      <c r="F1284" s="120" t="s">
        <v>2424</v>
      </c>
      <c r="G1284" s="193" t="s">
        <v>6</v>
      </c>
      <c r="H1284" s="3" t="s">
        <v>2868</v>
      </c>
      <c r="I1284" s="193" t="s">
        <v>2479</v>
      </c>
      <c r="J1284" s="110" t="s">
        <v>3102</v>
      </c>
      <c r="K1284" s="130">
        <f>VLOOKUP(C1284,'[1]Carrer Batches'!$B$2:$O$1343,11,FALSE)</f>
        <v>923052337733</v>
      </c>
      <c r="L1284" s="130">
        <f>VLOOKUP(C1284,'[1]Carrer Batches'!$B$2:$O$1343,12,FALSE)</f>
        <v>0</v>
      </c>
    </row>
    <row r="1285" spans="1:12" x14ac:dyDescent="0.25">
      <c r="A1285" s="136">
        <v>44575</v>
      </c>
      <c r="B1285" s="210" t="s">
        <v>2981</v>
      </c>
      <c r="C1285" s="211" t="s">
        <v>894</v>
      </c>
      <c r="D1285" s="211" t="s">
        <v>1698</v>
      </c>
      <c r="E1285" s="210" t="s">
        <v>31</v>
      </c>
      <c r="F1285" s="211" t="s">
        <v>2516</v>
      </c>
      <c r="G1285" s="210" t="s">
        <v>6</v>
      </c>
      <c r="H1285" s="3" t="s">
        <v>2868</v>
      </c>
      <c r="I1285" s="210" t="s">
        <v>3044</v>
      </c>
      <c r="J1285" s="110" t="s">
        <v>3102</v>
      </c>
      <c r="K1285" s="130" t="e">
        <f>VLOOKUP(C1285,'[1]Carrer Batches'!$B$2:$O$1343,11,FALSE)</f>
        <v>#N/A</v>
      </c>
      <c r="L1285" s="130" t="e">
        <f>VLOOKUP(C1285,'[1]Carrer Batches'!$B$2:$O$1343,12,FALSE)</f>
        <v>#N/A</v>
      </c>
    </row>
    <row r="1286" spans="1:12" x14ac:dyDescent="0.25">
      <c r="A1286" s="136">
        <v>44575</v>
      </c>
      <c r="B1286" s="210" t="s">
        <v>2981</v>
      </c>
      <c r="C1286" s="211" t="s">
        <v>356</v>
      </c>
      <c r="D1286" s="211" t="s">
        <v>1170</v>
      </c>
      <c r="E1286" s="210" t="s">
        <v>31</v>
      </c>
      <c r="F1286" s="211" t="s">
        <v>2430</v>
      </c>
      <c r="G1286" s="210" t="s">
        <v>6</v>
      </c>
      <c r="H1286" s="3" t="s">
        <v>2868</v>
      </c>
      <c r="I1286" s="210" t="s">
        <v>2486</v>
      </c>
      <c r="J1286" s="110" t="s">
        <v>3407</v>
      </c>
      <c r="K1286" s="130">
        <f>VLOOKUP(C1286,'[1]Carrer Batches'!$B$2:$O$1343,11,FALSE)</f>
        <v>923178927576</v>
      </c>
      <c r="L1286" s="130">
        <f>VLOOKUP(C1286,'[1]Carrer Batches'!$B$2:$O$1343,12,FALSE)</f>
        <v>923312414471</v>
      </c>
    </row>
    <row r="1287" spans="1:12" x14ac:dyDescent="0.25">
      <c r="A1287" s="136">
        <v>44575</v>
      </c>
      <c r="B1287" s="210" t="s">
        <v>2981</v>
      </c>
      <c r="C1287" s="211" t="s">
        <v>363</v>
      </c>
      <c r="D1287" s="211" t="s">
        <v>1177</v>
      </c>
      <c r="E1287" s="210" t="s">
        <v>31</v>
      </c>
      <c r="F1287" s="211" t="s">
        <v>2430</v>
      </c>
      <c r="G1287" s="210" t="s">
        <v>6</v>
      </c>
      <c r="H1287" s="3" t="s">
        <v>2868</v>
      </c>
      <c r="I1287" s="210" t="s">
        <v>2486</v>
      </c>
      <c r="J1287" s="110" t="s">
        <v>3408</v>
      </c>
      <c r="K1287" s="130">
        <f>VLOOKUP(C1287,'[1]Carrer Batches'!$B$2:$O$1343,11,FALSE)</f>
        <v>923123506661</v>
      </c>
      <c r="L1287" s="130">
        <f>VLOOKUP(C1287,'[1]Carrer Batches'!$B$2:$O$1343,12,FALSE)</f>
        <v>923012862622</v>
      </c>
    </row>
    <row r="1288" spans="1:12" x14ac:dyDescent="0.25">
      <c r="A1288" s="136">
        <v>44575</v>
      </c>
      <c r="B1288" s="210" t="s">
        <v>2981</v>
      </c>
      <c r="C1288" s="211" t="s">
        <v>371</v>
      </c>
      <c r="D1288" s="211" t="s">
        <v>1186</v>
      </c>
      <c r="E1288" s="210" t="s">
        <v>31</v>
      </c>
      <c r="F1288" s="211" t="s">
        <v>2430</v>
      </c>
      <c r="G1288" s="210" t="s">
        <v>6</v>
      </c>
      <c r="H1288" s="3" t="s">
        <v>2868</v>
      </c>
      <c r="I1288" s="210" t="s">
        <v>2486</v>
      </c>
      <c r="J1288" s="110"/>
      <c r="K1288" s="130">
        <f>VLOOKUP(C1288,'[1]Carrer Batches'!$B$2:$O$1343,11,FALSE)</f>
        <v>923442929418</v>
      </c>
      <c r="L1288" s="130">
        <f>VLOOKUP(C1288,'[1]Carrer Batches'!$B$2:$O$1343,12,FALSE)</f>
        <v>92482281912</v>
      </c>
    </row>
    <row r="1289" spans="1:12" x14ac:dyDescent="0.25">
      <c r="A1289" s="136">
        <v>44575</v>
      </c>
      <c r="B1289" s="193" t="s">
        <v>2981</v>
      </c>
      <c r="C1289" s="120" t="s">
        <v>349</v>
      </c>
      <c r="D1289" s="120" t="s">
        <v>1163</v>
      </c>
      <c r="E1289" s="193" t="s">
        <v>31</v>
      </c>
      <c r="F1289" s="120" t="s">
        <v>2429</v>
      </c>
      <c r="G1289" s="193" t="s">
        <v>6</v>
      </c>
      <c r="H1289" s="3" t="s">
        <v>2868</v>
      </c>
      <c r="I1289" s="193" t="s">
        <v>2485</v>
      </c>
      <c r="J1289" s="110" t="s">
        <v>3173</v>
      </c>
      <c r="K1289" s="130">
        <f>VLOOKUP(C1289,'[1]Carrer Batches'!$B$2:$O$1343,11,FALSE)</f>
        <v>923142724407</v>
      </c>
      <c r="L1289" s="130" t="str">
        <f>VLOOKUP(C1289,'[1]Carrer Batches'!$B$2:$O$1343,12,FALSE)</f>
        <v>-</v>
      </c>
    </row>
    <row r="1290" spans="1:12" x14ac:dyDescent="0.25">
      <c r="A1290" s="136">
        <v>44575</v>
      </c>
      <c r="B1290" s="193" t="s">
        <v>2981</v>
      </c>
      <c r="C1290" s="120" t="s">
        <v>352</v>
      </c>
      <c r="D1290" s="120" t="s">
        <v>1166</v>
      </c>
      <c r="E1290" s="193" t="s">
        <v>31</v>
      </c>
      <c r="F1290" s="120" t="s">
        <v>2429</v>
      </c>
      <c r="G1290" s="193" t="s">
        <v>6</v>
      </c>
      <c r="H1290" s="3" t="s">
        <v>2868</v>
      </c>
      <c r="I1290" s="193" t="s">
        <v>2485</v>
      </c>
      <c r="J1290" s="110"/>
      <c r="K1290" s="130">
        <f>VLOOKUP(C1290,'[1]Carrer Batches'!$B$2:$O$1343,11,FALSE)</f>
        <v>923130006225</v>
      </c>
      <c r="L1290" s="130" t="str">
        <f>VLOOKUP(C1290,'[1]Carrer Batches'!$B$2:$O$1343,12,FALSE)</f>
        <v>-</v>
      </c>
    </row>
    <row r="1291" spans="1:12" x14ac:dyDescent="0.25">
      <c r="A1291" s="136">
        <v>44575</v>
      </c>
      <c r="B1291" s="193" t="s">
        <v>2981</v>
      </c>
      <c r="C1291" s="120" t="s">
        <v>354</v>
      </c>
      <c r="D1291" s="120" t="s">
        <v>1168</v>
      </c>
      <c r="E1291" s="193" t="s">
        <v>31</v>
      </c>
      <c r="F1291" s="120" t="s">
        <v>2429</v>
      </c>
      <c r="G1291" s="193" t="s">
        <v>6</v>
      </c>
      <c r="H1291" s="3" t="s">
        <v>2868</v>
      </c>
      <c r="I1291" s="193" t="s">
        <v>2485</v>
      </c>
      <c r="J1291" s="110" t="s">
        <v>3417</v>
      </c>
      <c r="K1291" s="130">
        <f>VLOOKUP(C1291,'[1]Carrer Batches'!$B$2:$O$1343,11,FALSE)</f>
        <v>923492628866</v>
      </c>
      <c r="L1291" s="130" t="str">
        <f>VLOOKUP(C1291,'[1]Carrer Batches'!$B$2:$O$1343,12,FALSE)</f>
        <v>-</v>
      </c>
    </row>
    <row r="1292" spans="1:12" x14ac:dyDescent="0.25">
      <c r="A1292" s="136">
        <v>44575</v>
      </c>
      <c r="B1292" s="193" t="s">
        <v>2981</v>
      </c>
      <c r="C1292" s="120" t="s">
        <v>322</v>
      </c>
      <c r="D1292" s="120" t="s">
        <v>1135</v>
      </c>
      <c r="E1292" s="193" t="s">
        <v>31</v>
      </c>
      <c r="F1292" s="120" t="s">
        <v>2427</v>
      </c>
      <c r="G1292" s="193" t="s">
        <v>6</v>
      </c>
      <c r="H1292" s="3" t="s">
        <v>2868</v>
      </c>
      <c r="I1292" s="193" t="s">
        <v>113</v>
      </c>
      <c r="J1292" s="110" t="s">
        <v>3213</v>
      </c>
      <c r="K1292" s="130">
        <f>VLOOKUP(C1292,'[1]Carrer Batches'!$B$2:$O$1343,11,FALSE)</f>
        <v>923442476798</v>
      </c>
      <c r="L1292" s="130">
        <f>VLOOKUP(C1292,'[1]Carrer Batches'!$B$2:$O$1343,12,FALSE)</f>
        <v>0</v>
      </c>
    </row>
    <row r="1293" spans="1:12" x14ac:dyDescent="0.25">
      <c r="A1293" s="136">
        <v>44575</v>
      </c>
      <c r="B1293" s="193" t="s">
        <v>2981</v>
      </c>
      <c r="C1293" s="120" t="s">
        <v>325</v>
      </c>
      <c r="D1293" s="120" t="s">
        <v>1138</v>
      </c>
      <c r="E1293" s="193" t="s">
        <v>31</v>
      </c>
      <c r="F1293" s="120" t="s">
        <v>2427</v>
      </c>
      <c r="G1293" s="193" t="s">
        <v>6</v>
      </c>
      <c r="H1293" s="3" t="s">
        <v>2868</v>
      </c>
      <c r="I1293" s="193" t="s">
        <v>113</v>
      </c>
      <c r="J1293" s="110" t="s">
        <v>3102</v>
      </c>
      <c r="K1293" s="130">
        <f>VLOOKUP(C1293,'[1]Carrer Batches'!$B$2:$O$1343,11,FALSE)</f>
        <v>923028225858</v>
      </c>
      <c r="L1293" s="130">
        <f>VLOOKUP(C1293,'[1]Carrer Batches'!$B$2:$O$1343,12,FALSE)</f>
        <v>0</v>
      </c>
    </row>
    <row r="1294" spans="1:12" x14ac:dyDescent="0.25">
      <c r="A1294" s="136">
        <v>44575</v>
      </c>
      <c r="B1294" s="193" t="s">
        <v>2981</v>
      </c>
      <c r="C1294" s="120" t="s">
        <v>326</v>
      </c>
      <c r="D1294" s="120" t="s">
        <v>1139</v>
      </c>
      <c r="E1294" s="193" t="s">
        <v>31</v>
      </c>
      <c r="F1294" s="120" t="s">
        <v>2427</v>
      </c>
      <c r="G1294" s="193" t="s">
        <v>6</v>
      </c>
      <c r="H1294" s="3" t="s">
        <v>2868</v>
      </c>
      <c r="I1294" s="193" t="s">
        <v>113</v>
      </c>
      <c r="J1294" s="110" t="s">
        <v>3425</v>
      </c>
      <c r="K1294" s="130">
        <f>VLOOKUP(C1294,'[1]Carrer Batches'!$B$2:$O$1343,11,FALSE)</f>
        <v>923033610339</v>
      </c>
      <c r="L1294" s="130">
        <f>VLOOKUP(C1294,'[1]Carrer Batches'!$B$2:$O$1343,12,FALSE)</f>
        <v>923118338212</v>
      </c>
    </row>
    <row r="1295" spans="1:12" x14ac:dyDescent="0.25">
      <c r="A1295" s="136">
        <v>44575</v>
      </c>
      <c r="B1295" s="193" t="s">
        <v>2981</v>
      </c>
      <c r="C1295" s="120" t="s">
        <v>327</v>
      </c>
      <c r="D1295" s="120" t="s">
        <v>1140</v>
      </c>
      <c r="E1295" s="193" t="s">
        <v>31</v>
      </c>
      <c r="F1295" s="120" t="s">
        <v>2427</v>
      </c>
      <c r="G1295" s="193" t="s">
        <v>6</v>
      </c>
      <c r="H1295" s="3" t="s">
        <v>2868</v>
      </c>
      <c r="I1295" s="193" t="s">
        <v>113</v>
      </c>
      <c r="J1295" s="110" t="s">
        <v>3425</v>
      </c>
      <c r="K1295" s="130">
        <f>VLOOKUP(C1295,'[1]Carrer Batches'!$B$2:$O$1343,11,FALSE)</f>
        <v>923312994305</v>
      </c>
      <c r="L1295" s="130">
        <f>VLOOKUP(C1295,'[1]Carrer Batches'!$B$2:$O$1343,12,FALSE)</f>
        <v>931120235876</v>
      </c>
    </row>
    <row r="1296" spans="1:12" x14ac:dyDescent="0.25">
      <c r="A1296" s="136">
        <v>44575</v>
      </c>
      <c r="B1296" s="193" t="s">
        <v>2981</v>
      </c>
      <c r="C1296" s="120" t="s">
        <v>330</v>
      </c>
      <c r="D1296" s="120" t="s">
        <v>1143</v>
      </c>
      <c r="E1296" s="193" t="s">
        <v>31</v>
      </c>
      <c r="F1296" s="120" t="s">
        <v>2427</v>
      </c>
      <c r="G1296" s="193" t="s">
        <v>6</v>
      </c>
      <c r="H1296" s="3" t="s">
        <v>2868</v>
      </c>
      <c r="I1296" s="193" t="s">
        <v>113</v>
      </c>
      <c r="J1296" s="110" t="s">
        <v>3213</v>
      </c>
      <c r="K1296" s="130">
        <f>VLOOKUP(C1296,'[1]Carrer Batches'!$B$2:$O$1343,11,FALSE)</f>
        <v>923330330052</v>
      </c>
      <c r="L1296" s="130">
        <f>VLOOKUP(C1296,'[1]Carrer Batches'!$B$2:$O$1343,12,FALSE)</f>
        <v>0</v>
      </c>
    </row>
    <row r="1297" spans="1:12" x14ac:dyDescent="0.25">
      <c r="A1297" s="136">
        <v>44575</v>
      </c>
      <c r="B1297" s="193" t="s">
        <v>2981</v>
      </c>
      <c r="C1297" s="120" t="s">
        <v>316</v>
      </c>
      <c r="D1297" s="120" t="s">
        <v>1129</v>
      </c>
      <c r="E1297" s="193" t="s">
        <v>30</v>
      </c>
      <c r="F1297" s="120" t="s">
        <v>2426</v>
      </c>
      <c r="G1297" s="193" t="s">
        <v>6</v>
      </c>
      <c r="H1297" s="3" t="s">
        <v>2868</v>
      </c>
      <c r="I1297" s="193" t="s">
        <v>2497</v>
      </c>
      <c r="J1297" s="110" t="s">
        <v>2937</v>
      </c>
      <c r="K1297" s="130">
        <f>VLOOKUP(C1297,'[1]Carrer Batches'!$B$2:$O$1343,11,FALSE)</f>
        <v>923422080917</v>
      </c>
      <c r="L1297" s="130">
        <f>VLOOKUP(C1297,'[1]Carrer Batches'!$B$2:$O$1343,12,FALSE)</f>
        <v>0</v>
      </c>
    </row>
    <row r="1298" spans="1:12" x14ac:dyDescent="0.25">
      <c r="A1298" s="136">
        <v>44575</v>
      </c>
      <c r="B1298" s="193" t="s">
        <v>2981</v>
      </c>
      <c r="C1298" s="120" t="s">
        <v>318</v>
      </c>
      <c r="D1298" s="120" t="s">
        <v>1131</v>
      </c>
      <c r="E1298" s="193" t="s">
        <v>30</v>
      </c>
      <c r="F1298" s="120" t="s">
        <v>2426</v>
      </c>
      <c r="G1298" s="193" t="s">
        <v>6</v>
      </c>
      <c r="H1298" s="3" t="s">
        <v>2868</v>
      </c>
      <c r="I1298" s="193" t="s">
        <v>2497</v>
      </c>
      <c r="J1298" s="110" t="s">
        <v>3410</v>
      </c>
      <c r="K1298" s="130">
        <f>VLOOKUP(C1298,'[1]Carrer Batches'!$B$2:$O$1343,11,FALSE)</f>
        <v>923182666204</v>
      </c>
      <c r="L1298" s="130">
        <f>VLOOKUP(C1298,'[1]Carrer Batches'!$B$2:$O$1343,12,FALSE)</f>
        <v>923491463109</v>
      </c>
    </row>
    <row r="1299" spans="1:12" x14ac:dyDescent="0.25">
      <c r="A1299" s="136">
        <v>44575</v>
      </c>
      <c r="B1299" s="193" t="s">
        <v>2981</v>
      </c>
      <c r="C1299" s="120" t="s">
        <v>319</v>
      </c>
      <c r="D1299" s="120" t="s">
        <v>1132</v>
      </c>
      <c r="E1299" s="193" t="s">
        <v>30</v>
      </c>
      <c r="F1299" s="120" t="s">
        <v>2426</v>
      </c>
      <c r="G1299" s="193" t="s">
        <v>6</v>
      </c>
      <c r="H1299" s="3" t="s">
        <v>2868</v>
      </c>
      <c r="I1299" s="193" t="s">
        <v>2497</v>
      </c>
      <c r="J1299" s="110" t="s">
        <v>3412</v>
      </c>
      <c r="K1299" s="130">
        <f>VLOOKUP(C1299,'[1]Carrer Batches'!$B$2:$O$1343,11,FALSE)</f>
        <v>923312865583</v>
      </c>
      <c r="L1299" s="130">
        <f>VLOOKUP(C1299,'[1]Carrer Batches'!$B$2:$O$1343,12,FALSE)</f>
        <v>0</v>
      </c>
    </row>
    <row r="1300" spans="1:12" x14ac:dyDescent="0.25">
      <c r="A1300" s="136">
        <v>44575</v>
      </c>
      <c r="B1300" s="193" t="s">
        <v>2981</v>
      </c>
      <c r="C1300" s="120" t="s">
        <v>293</v>
      </c>
      <c r="D1300" s="120" t="s">
        <v>1106</v>
      </c>
      <c r="E1300" s="193" t="s">
        <v>30</v>
      </c>
      <c r="F1300" s="120" t="s">
        <v>2424</v>
      </c>
      <c r="G1300" s="193" t="s">
        <v>6</v>
      </c>
      <c r="H1300" s="3" t="s">
        <v>2868</v>
      </c>
      <c r="I1300" s="193" t="s">
        <v>2479</v>
      </c>
      <c r="J1300" s="110" t="s">
        <v>3414</v>
      </c>
      <c r="K1300" s="130">
        <f>VLOOKUP(C1300,'[1]Carrer Batches'!$B$2:$O$1343,11,FALSE)</f>
        <v>923008233622</v>
      </c>
      <c r="L1300" s="130">
        <f>VLOOKUP(C1300,'[1]Carrer Batches'!$B$2:$O$1343,12,FALSE)</f>
        <v>0</v>
      </c>
    </row>
    <row r="1301" spans="1:12" x14ac:dyDescent="0.25">
      <c r="A1301" s="136">
        <v>44575</v>
      </c>
      <c r="B1301" s="193" t="s">
        <v>2981</v>
      </c>
      <c r="C1301" s="120" t="s">
        <v>294</v>
      </c>
      <c r="D1301" s="120" t="s">
        <v>1107</v>
      </c>
      <c r="E1301" s="193" t="s">
        <v>30</v>
      </c>
      <c r="F1301" s="120" t="s">
        <v>2424</v>
      </c>
      <c r="G1301" s="193" t="s">
        <v>6</v>
      </c>
      <c r="H1301" s="3" t="s">
        <v>2868</v>
      </c>
      <c r="I1301" s="193" t="s">
        <v>2479</v>
      </c>
      <c r="J1301" s="110" t="s">
        <v>3426</v>
      </c>
      <c r="K1301" s="130">
        <f>VLOOKUP(C1301,'[1]Carrer Batches'!$B$2:$O$1343,11,FALSE)</f>
        <v>923413984034</v>
      </c>
      <c r="L1301" s="130">
        <f>VLOOKUP(C1301,'[1]Carrer Batches'!$B$2:$O$1343,12,FALSE)</f>
        <v>0</v>
      </c>
    </row>
    <row r="1302" spans="1:12" x14ac:dyDescent="0.25">
      <c r="A1302" s="136">
        <v>44575</v>
      </c>
      <c r="B1302" s="193" t="s">
        <v>2981</v>
      </c>
      <c r="C1302" s="120" t="s">
        <v>295</v>
      </c>
      <c r="D1302" s="120" t="s">
        <v>1108</v>
      </c>
      <c r="E1302" s="193" t="s">
        <v>30</v>
      </c>
      <c r="F1302" s="120" t="s">
        <v>2424</v>
      </c>
      <c r="G1302" s="193" t="s">
        <v>6</v>
      </c>
      <c r="H1302" s="3" t="s">
        <v>2868</v>
      </c>
      <c r="I1302" s="193" t="s">
        <v>2479</v>
      </c>
      <c r="J1302" s="110" t="s">
        <v>3195</v>
      </c>
      <c r="K1302" s="130">
        <f>VLOOKUP(C1302,'[1]Carrer Batches'!$B$2:$O$1343,11,FALSE)</f>
        <v>923362119635</v>
      </c>
      <c r="L1302" s="130">
        <f>VLOOKUP(C1302,'[1]Carrer Batches'!$B$2:$O$1343,12,FALSE)</f>
        <v>923340217967</v>
      </c>
    </row>
    <row r="1303" spans="1:12" x14ac:dyDescent="0.25">
      <c r="A1303" s="136">
        <v>44575</v>
      </c>
      <c r="B1303" s="193" t="s">
        <v>2981</v>
      </c>
      <c r="C1303" s="120" t="s">
        <v>296</v>
      </c>
      <c r="D1303" s="120" t="s">
        <v>1109</v>
      </c>
      <c r="E1303" s="193" t="s">
        <v>30</v>
      </c>
      <c r="F1303" s="120" t="s">
        <v>2424</v>
      </c>
      <c r="G1303" s="193" t="s">
        <v>6</v>
      </c>
      <c r="H1303" s="3" t="s">
        <v>2868</v>
      </c>
      <c r="I1303" s="193" t="s">
        <v>2479</v>
      </c>
      <c r="J1303" s="110" t="s">
        <v>3102</v>
      </c>
      <c r="K1303" s="130">
        <f>VLOOKUP(C1303,'[1]Carrer Batches'!$B$2:$O$1343,11,FALSE)</f>
        <v>923178964668</v>
      </c>
      <c r="L1303" s="130">
        <f>VLOOKUP(C1303,'[1]Carrer Batches'!$B$2:$O$1343,12,FALSE)</f>
        <v>0</v>
      </c>
    </row>
    <row r="1304" spans="1:12" x14ac:dyDescent="0.25">
      <c r="A1304" s="136">
        <v>44575</v>
      </c>
      <c r="B1304" s="193" t="s">
        <v>2981</v>
      </c>
      <c r="C1304" s="120" t="s">
        <v>303</v>
      </c>
      <c r="D1304" s="120" t="s">
        <v>1116</v>
      </c>
      <c r="E1304" s="193" t="s">
        <v>30</v>
      </c>
      <c r="F1304" s="120" t="s">
        <v>2424</v>
      </c>
      <c r="G1304" s="193" t="s">
        <v>6</v>
      </c>
      <c r="H1304" s="3" t="s">
        <v>2868</v>
      </c>
      <c r="I1304" s="193" t="s">
        <v>2479</v>
      </c>
      <c r="J1304" s="110" t="s">
        <v>3277</v>
      </c>
      <c r="K1304" s="130">
        <f>VLOOKUP(C1304,'[1]Carrer Batches'!$B$2:$O$1343,11,FALSE)</f>
        <v>923009217622</v>
      </c>
      <c r="L1304" s="130">
        <f>VLOOKUP(C1304,'[1]Carrer Batches'!$B$2:$O$1343,12,FALSE)</f>
        <v>923000213622</v>
      </c>
    </row>
    <row r="1305" spans="1:12" x14ac:dyDescent="0.25">
      <c r="A1305" s="136">
        <v>44575</v>
      </c>
      <c r="B1305" s="193" t="s">
        <v>2981</v>
      </c>
      <c r="C1305" s="120" t="s">
        <v>284</v>
      </c>
      <c r="D1305" s="120" t="s">
        <v>1097</v>
      </c>
      <c r="E1305" s="193" t="s">
        <v>30</v>
      </c>
      <c r="F1305" s="120" t="s">
        <v>2922</v>
      </c>
      <c r="G1305" s="193" t="s">
        <v>6</v>
      </c>
      <c r="H1305" s="3" t="s">
        <v>2868</v>
      </c>
      <c r="I1305" s="193" t="s">
        <v>112</v>
      </c>
      <c r="J1305" s="110" t="s">
        <v>3195</v>
      </c>
      <c r="K1305" s="130">
        <f>VLOOKUP(C1305,'[1]Carrer Batches'!$B$2:$O$1343,11,FALSE)</f>
        <v>923107778525</v>
      </c>
      <c r="L1305" s="130">
        <f>VLOOKUP(C1305,'[1]Carrer Batches'!$B$2:$O$1343,12,FALSE)</f>
        <v>923161000115</v>
      </c>
    </row>
    <row r="1306" spans="1:12" x14ac:dyDescent="0.25">
      <c r="A1306" s="136">
        <v>44575</v>
      </c>
      <c r="B1306" s="193" t="s">
        <v>2981</v>
      </c>
      <c r="C1306" s="120" t="s">
        <v>258</v>
      </c>
      <c r="D1306" s="120" t="s">
        <v>1071</v>
      </c>
      <c r="E1306" s="193" t="s">
        <v>30</v>
      </c>
      <c r="F1306" s="120" t="s">
        <v>2922</v>
      </c>
      <c r="G1306" s="193" t="s">
        <v>6</v>
      </c>
      <c r="H1306" s="3" t="s">
        <v>2868</v>
      </c>
      <c r="I1306" s="193" t="s">
        <v>112</v>
      </c>
      <c r="J1306" s="110"/>
      <c r="K1306" s="130">
        <f>VLOOKUP(C1306,'[1]Carrer Batches'!$B$2:$O$1343,11,FALSE)</f>
        <v>923158122631</v>
      </c>
      <c r="L1306" s="130">
        <f>VLOOKUP(C1306,'[1]Carrer Batches'!$B$2:$O$1343,12,FALSE)</f>
        <v>0</v>
      </c>
    </row>
    <row r="1307" spans="1:12" x14ac:dyDescent="0.25">
      <c r="A1307" s="136">
        <v>44575</v>
      </c>
      <c r="B1307" s="193" t="s">
        <v>2981</v>
      </c>
      <c r="C1307" s="120" t="s">
        <v>259</v>
      </c>
      <c r="D1307" s="120" t="s">
        <v>1072</v>
      </c>
      <c r="E1307" s="193" t="s">
        <v>30</v>
      </c>
      <c r="F1307" s="120" t="s">
        <v>2922</v>
      </c>
      <c r="G1307" s="193" t="s">
        <v>6</v>
      </c>
      <c r="H1307" s="3" t="s">
        <v>2868</v>
      </c>
      <c r="I1307" s="193" t="s">
        <v>112</v>
      </c>
      <c r="J1307" s="110"/>
      <c r="K1307" s="130">
        <f>VLOOKUP(C1307,'[1]Carrer Batches'!$B$2:$O$1343,11,FALSE)</f>
        <v>923022559163</v>
      </c>
      <c r="L1307" s="130">
        <f>VLOOKUP(C1307,'[1]Carrer Batches'!$B$2:$O$1343,12,FALSE)</f>
        <v>923003453469</v>
      </c>
    </row>
    <row r="1308" spans="1:12" x14ac:dyDescent="0.25">
      <c r="A1308" s="136">
        <v>44575</v>
      </c>
      <c r="B1308" s="193" t="s">
        <v>2981</v>
      </c>
      <c r="C1308" s="120" t="s">
        <v>2837</v>
      </c>
      <c r="D1308" s="120" t="s">
        <v>2838</v>
      </c>
      <c r="E1308" s="193" t="s">
        <v>31</v>
      </c>
      <c r="F1308" s="120" t="s">
        <v>3047</v>
      </c>
      <c r="G1308" s="193" t="s">
        <v>6</v>
      </c>
      <c r="H1308" s="3" t="s">
        <v>2868</v>
      </c>
      <c r="I1308" s="193" t="s">
        <v>2483</v>
      </c>
      <c r="J1308" s="110"/>
      <c r="K1308" s="130" t="e">
        <f>VLOOKUP(C1308,'[1]Carrer Batches'!$B$2:$O$1343,11,FALSE)</f>
        <v>#N/A</v>
      </c>
      <c r="L1308" s="130" t="e">
        <f>VLOOKUP(C1308,'[1]Carrer Batches'!$B$2:$O$1343,12,FALSE)</f>
        <v>#N/A</v>
      </c>
    </row>
    <row r="1309" spans="1:12" x14ac:dyDescent="0.25">
      <c r="A1309" s="136">
        <v>44578</v>
      </c>
      <c r="B1309" s="210" t="s">
        <v>2981</v>
      </c>
      <c r="C1309" s="211" t="s">
        <v>887</v>
      </c>
      <c r="D1309" s="211" t="s">
        <v>1688</v>
      </c>
      <c r="E1309" s="210" t="s">
        <v>31</v>
      </c>
      <c r="F1309" s="211" t="s">
        <v>2516</v>
      </c>
      <c r="G1309" s="210" t="s">
        <v>6</v>
      </c>
      <c r="H1309" s="3" t="s">
        <v>2868</v>
      </c>
      <c r="I1309" s="210" t="s">
        <v>3044</v>
      </c>
      <c r="J1309" s="110" t="s">
        <v>3102</v>
      </c>
      <c r="K1309" s="130" t="e">
        <f>VLOOKUP(C1309,'[1]Carrer Batches'!$B$2:$O$1343,11,FALSE)</f>
        <v>#N/A</v>
      </c>
      <c r="L1309" s="130" t="e">
        <f>VLOOKUP(C1309,'[1]Carrer Batches'!$B$2:$O$1343,12,FALSE)</f>
        <v>#N/A</v>
      </c>
    </row>
    <row r="1310" spans="1:12" x14ac:dyDescent="0.25">
      <c r="A1310" s="136">
        <v>44578</v>
      </c>
      <c r="B1310" s="210" t="s">
        <v>2981</v>
      </c>
      <c r="C1310" s="211" t="s">
        <v>902</v>
      </c>
      <c r="D1310" s="211" t="s">
        <v>1705</v>
      </c>
      <c r="E1310" s="210" t="s">
        <v>31</v>
      </c>
      <c r="F1310" s="211" t="s">
        <v>2516</v>
      </c>
      <c r="G1310" s="210" t="s">
        <v>6</v>
      </c>
      <c r="H1310" s="3" t="s">
        <v>2868</v>
      </c>
      <c r="I1310" s="210" t="s">
        <v>3044</v>
      </c>
      <c r="J1310" s="110"/>
      <c r="K1310" s="130" t="e">
        <f>VLOOKUP(C1310,'[1]Carrer Batches'!$B$2:$O$1343,11,FALSE)</f>
        <v>#N/A</v>
      </c>
      <c r="L1310" s="130" t="e">
        <f>VLOOKUP(C1310,'[1]Carrer Batches'!$B$2:$O$1343,12,FALSE)</f>
        <v>#N/A</v>
      </c>
    </row>
    <row r="1311" spans="1:12" x14ac:dyDescent="0.25">
      <c r="A1311" s="136">
        <v>44578</v>
      </c>
      <c r="B1311" s="210" t="s">
        <v>2981</v>
      </c>
      <c r="C1311" s="211" t="s">
        <v>894</v>
      </c>
      <c r="D1311" s="211" t="s">
        <v>1698</v>
      </c>
      <c r="E1311" s="210" t="s">
        <v>31</v>
      </c>
      <c r="F1311" s="211" t="s">
        <v>2516</v>
      </c>
      <c r="G1311" s="210" t="s">
        <v>6</v>
      </c>
      <c r="H1311" s="3" t="s">
        <v>2868</v>
      </c>
      <c r="I1311" s="210" t="s">
        <v>3044</v>
      </c>
      <c r="J1311" s="110" t="s">
        <v>3102</v>
      </c>
      <c r="K1311" s="130" t="e">
        <f>VLOOKUP(C1311,'[1]Carrer Batches'!$B$2:$O$1343,11,FALSE)</f>
        <v>#N/A</v>
      </c>
      <c r="L1311" s="130" t="e">
        <f>VLOOKUP(C1311,'[1]Carrer Batches'!$B$2:$O$1343,12,FALSE)</f>
        <v>#N/A</v>
      </c>
    </row>
    <row r="1312" spans="1:12" x14ac:dyDescent="0.25">
      <c r="A1312" s="136">
        <v>44578</v>
      </c>
      <c r="B1312" s="210" t="s">
        <v>2981</v>
      </c>
      <c r="C1312" s="211" t="s">
        <v>356</v>
      </c>
      <c r="D1312" s="211" t="s">
        <v>1170</v>
      </c>
      <c r="E1312" s="210" t="s">
        <v>31</v>
      </c>
      <c r="F1312" s="211" t="s">
        <v>2430</v>
      </c>
      <c r="G1312" s="210" t="s">
        <v>6</v>
      </c>
      <c r="H1312" s="3" t="s">
        <v>2868</v>
      </c>
      <c r="I1312" s="210" t="s">
        <v>2486</v>
      </c>
      <c r="J1312" s="110" t="s">
        <v>3407</v>
      </c>
      <c r="K1312" s="130">
        <f>VLOOKUP(C1312,'[1]Carrer Batches'!$B$2:$O$1343,11,FALSE)</f>
        <v>923178927576</v>
      </c>
      <c r="L1312" s="130">
        <f>VLOOKUP(C1312,'[1]Carrer Batches'!$B$2:$O$1343,12,FALSE)</f>
        <v>923312414471</v>
      </c>
    </row>
    <row r="1313" spans="1:12" x14ac:dyDescent="0.25">
      <c r="A1313" s="136">
        <v>44578</v>
      </c>
      <c r="B1313" s="210" t="s">
        <v>2981</v>
      </c>
      <c r="C1313" s="211" t="s">
        <v>357</v>
      </c>
      <c r="D1313" s="211" t="s">
        <v>1171</v>
      </c>
      <c r="E1313" s="210" t="s">
        <v>31</v>
      </c>
      <c r="F1313" s="211" t="s">
        <v>2430</v>
      </c>
      <c r="G1313" s="210" t="s">
        <v>6</v>
      </c>
      <c r="H1313" s="3" t="s">
        <v>2868</v>
      </c>
      <c r="I1313" s="210" t="s">
        <v>2486</v>
      </c>
      <c r="J1313" s="110" t="s">
        <v>3102</v>
      </c>
      <c r="K1313" s="130" t="str">
        <f>VLOOKUP(C1313,'[1]Carrer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313" s="130">
        <f>VLOOKUP(C1313,'[1]Carrer Batches'!$B$2:$O$1343,12,FALSE)</f>
        <v>923442931236</v>
      </c>
    </row>
    <row r="1314" spans="1:12" x14ac:dyDescent="0.25">
      <c r="A1314" s="136">
        <v>44578</v>
      </c>
      <c r="B1314" s="210" t="s">
        <v>2981</v>
      </c>
      <c r="C1314" s="211" t="s">
        <v>363</v>
      </c>
      <c r="D1314" s="211" t="s">
        <v>1177</v>
      </c>
      <c r="E1314" s="210" t="s">
        <v>31</v>
      </c>
      <c r="F1314" s="211" t="s">
        <v>2430</v>
      </c>
      <c r="G1314" s="210" t="s">
        <v>6</v>
      </c>
      <c r="H1314" s="3" t="s">
        <v>2868</v>
      </c>
      <c r="I1314" s="210" t="s">
        <v>2486</v>
      </c>
      <c r="J1314" s="110" t="s">
        <v>3408</v>
      </c>
      <c r="K1314" s="130">
        <f>VLOOKUP(C1314,'[1]Carrer Batches'!$B$2:$O$1343,11,FALSE)</f>
        <v>923123506661</v>
      </c>
      <c r="L1314" s="130">
        <f>VLOOKUP(C1314,'[1]Carrer Batches'!$B$2:$O$1343,12,FALSE)</f>
        <v>923012862622</v>
      </c>
    </row>
    <row r="1315" spans="1:12" x14ac:dyDescent="0.25">
      <c r="A1315" s="136">
        <v>44578</v>
      </c>
      <c r="B1315" s="193" t="s">
        <v>2981</v>
      </c>
      <c r="C1315" s="120" t="s">
        <v>348</v>
      </c>
      <c r="D1315" s="120" t="s">
        <v>1162</v>
      </c>
      <c r="E1315" s="193" t="s">
        <v>31</v>
      </c>
      <c r="F1315" s="120" t="s">
        <v>2429</v>
      </c>
      <c r="G1315" s="193" t="s">
        <v>6</v>
      </c>
      <c r="H1315" s="3" t="s">
        <v>2868</v>
      </c>
      <c r="I1315" s="193" t="s">
        <v>2485</v>
      </c>
      <c r="J1315" s="110" t="s">
        <v>3432</v>
      </c>
      <c r="K1315" s="130">
        <f>VLOOKUP(C1315,'[1]Carrer Batches'!$B$2:$O$1343,11,FALSE)</f>
        <v>923484671772</v>
      </c>
      <c r="L1315" s="130">
        <f>VLOOKUP(C1315,'[1]Carrer Batches'!$B$2:$O$1343,12,FALSE)</f>
        <v>923494563164</v>
      </c>
    </row>
    <row r="1316" spans="1:12" x14ac:dyDescent="0.25">
      <c r="A1316" s="136">
        <v>44578</v>
      </c>
      <c r="B1316" s="193" t="s">
        <v>2981</v>
      </c>
      <c r="C1316" s="120" t="s">
        <v>349</v>
      </c>
      <c r="D1316" s="120" t="s">
        <v>1163</v>
      </c>
      <c r="E1316" s="193" t="s">
        <v>31</v>
      </c>
      <c r="F1316" s="120" t="s">
        <v>2429</v>
      </c>
      <c r="G1316" s="193" t="s">
        <v>6</v>
      </c>
      <c r="H1316" s="3" t="s">
        <v>2868</v>
      </c>
      <c r="I1316" s="193" t="s">
        <v>2485</v>
      </c>
      <c r="J1316" s="110" t="s">
        <v>3421</v>
      </c>
      <c r="K1316" s="130">
        <f>VLOOKUP(C1316,'[1]Carrer Batches'!$B$2:$O$1343,11,FALSE)</f>
        <v>923142724407</v>
      </c>
      <c r="L1316" s="130" t="str">
        <f>VLOOKUP(C1316,'[1]Carrer Batches'!$B$2:$O$1343,12,FALSE)</f>
        <v>-</v>
      </c>
    </row>
    <row r="1317" spans="1:12" x14ac:dyDescent="0.25">
      <c r="A1317" s="136">
        <v>44578</v>
      </c>
      <c r="B1317" s="193" t="s">
        <v>2981</v>
      </c>
      <c r="C1317" s="120" t="s">
        <v>352</v>
      </c>
      <c r="D1317" s="120" t="s">
        <v>1166</v>
      </c>
      <c r="E1317" s="193" t="s">
        <v>31</v>
      </c>
      <c r="F1317" s="120" t="s">
        <v>2429</v>
      </c>
      <c r="G1317" s="193" t="s">
        <v>6</v>
      </c>
      <c r="H1317" s="3" t="s">
        <v>2868</v>
      </c>
      <c r="I1317" s="193" t="s">
        <v>2485</v>
      </c>
      <c r="J1317" s="110"/>
      <c r="K1317" s="130">
        <f>VLOOKUP(C1317,'[1]Carrer Batches'!$B$2:$O$1343,11,FALSE)</f>
        <v>923130006225</v>
      </c>
      <c r="L1317" s="130" t="str">
        <f>VLOOKUP(C1317,'[1]Carrer Batches'!$B$2:$O$1343,12,FALSE)</f>
        <v>-</v>
      </c>
    </row>
    <row r="1318" spans="1:12" x14ac:dyDescent="0.25">
      <c r="A1318" s="136">
        <v>44578</v>
      </c>
      <c r="B1318" s="193" t="s">
        <v>2981</v>
      </c>
      <c r="C1318" s="120" t="s">
        <v>354</v>
      </c>
      <c r="D1318" s="120" t="s">
        <v>1168</v>
      </c>
      <c r="E1318" s="193" t="s">
        <v>31</v>
      </c>
      <c r="F1318" s="120" t="s">
        <v>2429</v>
      </c>
      <c r="G1318" s="193" t="s">
        <v>6</v>
      </c>
      <c r="H1318" s="3" t="s">
        <v>2868</v>
      </c>
      <c r="I1318" s="193" t="s">
        <v>2485</v>
      </c>
      <c r="J1318" s="110" t="s">
        <v>3417</v>
      </c>
      <c r="K1318" s="130">
        <f>VLOOKUP(C1318,'[1]Carrer Batches'!$B$2:$O$1343,11,FALSE)</f>
        <v>923492628866</v>
      </c>
      <c r="L1318" s="130" t="str">
        <f>VLOOKUP(C1318,'[1]Carrer Batches'!$B$2:$O$1343,12,FALSE)</f>
        <v>-</v>
      </c>
    </row>
    <row r="1319" spans="1:12" x14ac:dyDescent="0.25">
      <c r="A1319" s="136">
        <v>44578</v>
      </c>
      <c r="B1319" s="193" t="s">
        <v>2981</v>
      </c>
      <c r="C1319" s="120" t="s">
        <v>321</v>
      </c>
      <c r="D1319" s="120" t="s">
        <v>1134</v>
      </c>
      <c r="E1319" s="193" t="s">
        <v>31</v>
      </c>
      <c r="F1319" s="120" t="s">
        <v>2427</v>
      </c>
      <c r="G1319" s="193" t="s">
        <v>6</v>
      </c>
      <c r="H1319" s="3" t="s">
        <v>2868</v>
      </c>
      <c r="I1319" s="193" t="s">
        <v>113</v>
      </c>
      <c r="J1319" s="110"/>
      <c r="K1319" s="130">
        <f>VLOOKUP(C1319,'[1]Carrer Batches'!$B$2:$O$1343,11,FALSE)</f>
        <v>923162769633</v>
      </c>
      <c r="L1319" s="130">
        <f>VLOOKUP(C1319,'[1]Carrer Batches'!$B$2:$O$1343,12,FALSE)</f>
        <v>923473716509</v>
      </c>
    </row>
    <row r="1320" spans="1:12" x14ac:dyDescent="0.25">
      <c r="A1320" s="136">
        <v>44578</v>
      </c>
      <c r="B1320" s="193" t="s">
        <v>2981</v>
      </c>
      <c r="C1320" s="120" t="s">
        <v>322</v>
      </c>
      <c r="D1320" s="120" t="s">
        <v>1135</v>
      </c>
      <c r="E1320" s="193" t="s">
        <v>31</v>
      </c>
      <c r="F1320" s="120" t="s">
        <v>2427</v>
      </c>
      <c r="G1320" s="193" t="s">
        <v>6</v>
      </c>
      <c r="H1320" s="3" t="s">
        <v>2868</v>
      </c>
      <c r="I1320" s="193" t="s">
        <v>113</v>
      </c>
      <c r="J1320" s="110" t="s">
        <v>3212</v>
      </c>
      <c r="K1320" s="130">
        <f>VLOOKUP(C1320,'[1]Carrer Batches'!$B$2:$O$1343,11,FALSE)</f>
        <v>923442476798</v>
      </c>
      <c r="L1320" s="130">
        <f>VLOOKUP(C1320,'[1]Carrer Batches'!$B$2:$O$1343,12,FALSE)</f>
        <v>0</v>
      </c>
    </row>
    <row r="1321" spans="1:12" x14ac:dyDescent="0.25">
      <c r="A1321" s="136">
        <v>44578</v>
      </c>
      <c r="B1321" s="193" t="s">
        <v>2981</v>
      </c>
      <c r="C1321" s="120" t="s">
        <v>323</v>
      </c>
      <c r="D1321" s="120" t="s">
        <v>1136</v>
      </c>
      <c r="E1321" s="193" t="s">
        <v>31</v>
      </c>
      <c r="F1321" s="120" t="s">
        <v>2427</v>
      </c>
      <c r="G1321" s="193" t="s">
        <v>6</v>
      </c>
      <c r="H1321" s="3" t="s">
        <v>2868</v>
      </c>
      <c r="I1321" s="193" t="s">
        <v>113</v>
      </c>
      <c r="J1321" s="110" t="s">
        <v>3195</v>
      </c>
      <c r="K1321" s="130">
        <f>VLOOKUP(C1321,'[1]Carrer Batches'!$B$2:$O$1343,11,FALSE)</f>
        <v>923329432390</v>
      </c>
      <c r="L1321" s="130">
        <f>VLOOKUP(C1321,'[1]Carrer Batches'!$B$2:$O$1343,12,FALSE)</f>
        <v>923009205143</v>
      </c>
    </row>
    <row r="1322" spans="1:12" x14ac:dyDescent="0.25">
      <c r="A1322" s="136">
        <v>44578</v>
      </c>
      <c r="B1322" s="193" t="s">
        <v>2981</v>
      </c>
      <c r="C1322" s="120" t="s">
        <v>325</v>
      </c>
      <c r="D1322" s="120" t="s">
        <v>1138</v>
      </c>
      <c r="E1322" s="193" t="s">
        <v>31</v>
      </c>
      <c r="F1322" s="120" t="s">
        <v>2427</v>
      </c>
      <c r="G1322" s="193" t="s">
        <v>6</v>
      </c>
      <c r="H1322" s="3" t="s">
        <v>2868</v>
      </c>
      <c r="I1322" s="193" t="s">
        <v>113</v>
      </c>
      <c r="J1322" s="110" t="s">
        <v>3203</v>
      </c>
      <c r="K1322" s="130">
        <f>VLOOKUP(C1322,'[1]Carrer Batches'!$B$2:$O$1343,11,FALSE)</f>
        <v>923028225858</v>
      </c>
      <c r="L1322" s="130">
        <f>VLOOKUP(C1322,'[1]Carrer Batches'!$B$2:$O$1343,12,FALSE)</f>
        <v>0</v>
      </c>
    </row>
    <row r="1323" spans="1:12" x14ac:dyDescent="0.25">
      <c r="A1323" s="136">
        <v>44578</v>
      </c>
      <c r="B1323" s="193" t="s">
        <v>2981</v>
      </c>
      <c r="C1323" s="120" t="s">
        <v>326</v>
      </c>
      <c r="D1323" s="120" t="s">
        <v>1139</v>
      </c>
      <c r="E1323" s="193" t="s">
        <v>31</v>
      </c>
      <c r="F1323" s="120" t="s">
        <v>2427</v>
      </c>
      <c r="G1323" s="193" t="s">
        <v>6</v>
      </c>
      <c r="H1323" s="3" t="s">
        <v>2868</v>
      </c>
      <c r="I1323" s="193" t="s">
        <v>113</v>
      </c>
      <c r="J1323" s="110" t="s">
        <v>3425</v>
      </c>
      <c r="K1323" s="130">
        <f>VLOOKUP(C1323,'[1]Carrer Batches'!$B$2:$O$1343,11,FALSE)</f>
        <v>923033610339</v>
      </c>
      <c r="L1323" s="130">
        <f>VLOOKUP(C1323,'[1]Carrer Batches'!$B$2:$O$1343,12,FALSE)</f>
        <v>923118338212</v>
      </c>
    </row>
    <row r="1324" spans="1:12" x14ac:dyDescent="0.25">
      <c r="A1324" s="136">
        <v>44578</v>
      </c>
      <c r="B1324" s="193" t="s">
        <v>2981</v>
      </c>
      <c r="C1324" s="120" t="s">
        <v>327</v>
      </c>
      <c r="D1324" s="120" t="s">
        <v>1140</v>
      </c>
      <c r="E1324" s="193" t="s">
        <v>31</v>
      </c>
      <c r="F1324" s="120" t="s">
        <v>2427</v>
      </c>
      <c r="G1324" s="193" t="s">
        <v>6</v>
      </c>
      <c r="H1324" s="3" t="s">
        <v>2868</v>
      </c>
      <c r="I1324" s="193" t="s">
        <v>113</v>
      </c>
      <c r="J1324" s="110" t="s">
        <v>3425</v>
      </c>
      <c r="K1324" s="130">
        <f>VLOOKUP(C1324,'[1]Carrer Batches'!$B$2:$O$1343,11,FALSE)</f>
        <v>923312994305</v>
      </c>
      <c r="L1324" s="130">
        <f>VLOOKUP(C1324,'[1]Carrer Batches'!$B$2:$O$1343,12,FALSE)</f>
        <v>931120235876</v>
      </c>
    </row>
    <row r="1325" spans="1:12" x14ac:dyDescent="0.25">
      <c r="A1325" s="136">
        <v>44578</v>
      </c>
      <c r="B1325" s="193" t="s">
        <v>2981</v>
      </c>
      <c r="C1325" s="120" t="s">
        <v>329</v>
      </c>
      <c r="D1325" s="120" t="s">
        <v>1142</v>
      </c>
      <c r="E1325" s="193" t="s">
        <v>31</v>
      </c>
      <c r="F1325" s="120" t="s">
        <v>2427</v>
      </c>
      <c r="G1325" s="193" t="s">
        <v>6</v>
      </c>
      <c r="H1325" s="3" t="s">
        <v>2868</v>
      </c>
      <c r="I1325" s="193" t="s">
        <v>113</v>
      </c>
      <c r="J1325" s="110" t="s">
        <v>3213</v>
      </c>
      <c r="K1325" s="130">
        <f>VLOOKUP(C1325,'[1]Carrer Batches'!$B$2:$O$1343,11,FALSE)</f>
        <v>923083923775</v>
      </c>
      <c r="L1325" s="130">
        <f>VLOOKUP(C1325,'[1]Carrer Batches'!$B$2:$O$1343,12,FALSE)</f>
        <v>923333792016</v>
      </c>
    </row>
    <row r="1326" spans="1:12" x14ac:dyDescent="0.25">
      <c r="A1326" s="136">
        <v>44578</v>
      </c>
      <c r="B1326" s="193" t="s">
        <v>2981</v>
      </c>
      <c r="C1326" s="120" t="s">
        <v>330</v>
      </c>
      <c r="D1326" s="120" t="s">
        <v>1143</v>
      </c>
      <c r="E1326" s="193" t="s">
        <v>31</v>
      </c>
      <c r="F1326" s="120" t="s">
        <v>2427</v>
      </c>
      <c r="G1326" s="193" t="s">
        <v>6</v>
      </c>
      <c r="H1326" s="3" t="s">
        <v>2868</v>
      </c>
      <c r="I1326" s="193" t="s">
        <v>113</v>
      </c>
      <c r="J1326" s="110" t="s">
        <v>3213</v>
      </c>
      <c r="K1326" s="130">
        <f>VLOOKUP(C1326,'[1]Carrer Batches'!$B$2:$O$1343,11,FALSE)</f>
        <v>923330330052</v>
      </c>
      <c r="L1326" s="130">
        <f>VLOOKUP(C1326,'[1]Carrer Batches'!$B$2:$O$1343,12,FALSE)</f>
        <v>0</v>
      </c>
    </row>
    <row r="1327" spans="1:12" x14ac:dyDescent="0.25">
      <c r="A1327" s="136">
        <v>44578</v>
      </c>
      <c r="B1327" s="193" t="s">
        <v>2981</v>
      </c>
      <c r="C1327" s="120" t="s">
        <v>314</v>
      </c>
      <c r="D1327" s="120" t="s">
        <v>1127</v>
      </c>
      <c r="E1327" s="193" t="s">
        <v>30</v>
      </c>
      <c r="F1327" s="120" t="s">
        <v>2426</v>
      </c>
      <c r="G1327" s="193" t="s">
        <v>6</v>
      </c>
      <c r="H1327" s="3" t="s">
        <v>2868</v>
      </c>
      <c r="I1327" s="193" t="s">
        <v>2497</v>
      </c>
      <c r="J1327" s="110" t="s">
        <v>3195</v>
      </c>
      <c r="K1327" s="130">
        <f>VLOOKUP(C1327,'[1]Carrer Batches'!$B$2:$O$1343,11,FALSE)</f>
        <v>923002595201</v>
      </c>
      <c r="L1327" s="130">
        <f>VLOOKUP(C1327,'[1]Carrer Batches'!$B$2:$O$1343,12,FALSE)</f>
        <v>923332629727</v>
      </c>
    </row>
    <row r="1328" spans="1:12" x14ac:dyDescent="0.25">
      <c r="A1328" s="136">
        <v>44578</v>
      </c>
      <c r="B1328" s="193" t="s">
        <v>2981</v>
      </c>
      <c r="C1328" s="120" t="s">
        <v>315</v>
      </c>
      <c r="D1328" s="120" t="s">
        <v>1128</v>
      </c>
      <c r="E1328" s="193" t="s">
        <v>30</v>
      </c>
      <c r="F1328" s="120" t="s">
        <v>2426</v>
      </c>
      <c r="G1328" s="193" t="s">
        <v>6</v>
      </c>
      <c r="H1328" s="3" t="s">
        <v>2868</v>
      </c>
      <c r="I1328" s="193" t="s">
        <v>2497</v>
      </c>
      <c r="J1328" s="110" t="s">
        <v>3212</v>
      </c>
      <c r="K1328" s="130">
        <f>VLOOKUP(C1328,'[1]Carrer Batches'!$B$2:$O$1343,11,FALSE)</f>
        <v>923225456134</v>
      </c>
      <c r="L1328" s="130">
        <f>VLOOKUP(C1328,'[1]Carrer Batches'!$B$2:$O$1343,12,FALSE)</f>
        <v>0</v>
      </c>
    </row>
    <row r="1329" spans="1:12" x14ac:dyDescent="0.25">
      <c r="A1329" s="136">
        <v>44578</v>
      </c>
      <c r="B1329" s="193" t="s">
        <v>2981</v>
      </c>
      <c r="C1329" s="120" t="s">
        <v>317</v>
      </c>
      <c r="D1329" s="120" t="s">
        <v>1130</v>
      </c>
      <c r="E1329" s="193" t="s">
        <v>30</v>
      </c>
      <c r="F1329" s="120" t="s">
        <v>2426</v>
      </c>
      <c r="G1329" s="193" t="s">
        <v>6</v>
      </c>
      <c r="H1329" s="3" t="s">
        <v>2868</v>
      </c>
      <c r="I1329" s="193" t="s">
        <v>2497</v>
      </c>
      <c r="J1329" s="110" t="s">
        <v>2937</v>
      </c>
      <c r="K1329" s="130">
        <f>VLOOKUP(C1329,'[1]Carrer Batches'!$B$2:$O$1343,11,FALSE)</f>
        <v>923052563255</v>
      </c>
      <c r="L1329" s="130">
        <f>VLOOKUP(C1329,'[1]Carrer Batches'!$B$2:$O$1343,12,FALSE)</f>
        <v>0</v>
      </c>
    </row>
    <row r="1330" spans="1:12" x14ac:dyDescent="0.25">
      <c r="A1330" s="136">
        <v>44578</v>
      </c>
      <c r="B1330" s="193" t="s">
        <v>2981</v>
      </c>
      <c r="C1330" s="120" t="s">
        <v>318</v>
      </c>
      <c r="D1330" s="120" t="s">
        <v>1131</v>
      </c>
      <c r="E1330" s="193" t="s">
        <v>30</v>
      </c>
      <c r="F1330" s="120" t="s">
        <v>2426</v>
      </c>
      <c r="G1330" s="193" t="s">
        <v>6</v>
      </c>
      <c r="H1330" s="3" t="s">
        <v>2868</v>
      </c>
      <c r="I1330" s="193" t="s">
        <v>2497</v>
      </c>
      <c r="J1330" s="110" t="s">
        <v>3410</v>
      </c>
      <c r="K1330" s="130">
        <f>VLOOKUP(C1330,'[1]Carrer Batches'!$B$2:$O$1343,11,FALSE)</f>
        <v>923182666204</v>
      </c>
      <c r="L1330" s="130">
        <f>VLOOKUP(C1330,'[1]Carrer Batches'!$B$2:$O$1343,12,FALSE)</f>
        <v>923491463109</v>
      </c>
    </row>
    <row r="1331" spans="1:12" x14ac:dyDescent="0.25">
      <c r="A1331" s="136">
        <v>44578</v>
      </c>
      <c r="B1331" s="193" t="s">
        <v>2981</v>
      </c>
      <c r="C1331" s="120" t="s">
        <v>319</v>
      </c>
      <c r="D1331" s="120" t="s">
        <v>1132</v>
      </c>
      <c r="E1331" s="193" t="s">
        <v>30</v>
      </c>
      <c r="F1331" s="120" t="s">
        <v>2426</v>
      </c>
      <c r="G1331" s="193" t="s">
        <v>6</v>
      </c>
      <c r="H1331" s="3" t="s">
        <v>2868</v>
      </c>
      <c r="I1331" s="193" t="s">
        <v>2497</v>
      </c>
      <c r="J1331" s="110" t="s">
        <v>3413</v>
      </c>
      <c r="K1331" s="130">
        <f>VLOOKUP(C1331,'[1]Carrer Batches'!$B$2:$O$1343,11,FALSE)</f>
        <v>923312865583</v>
      </c>
      <c r="L1331" s="130">
        <f>VLOOKUP(C1331,'[1]Carrer Batches'!$B$2:$O$1343,12,FALSE)</f>
        <v>0</v>
      </c>
    </row>
    <row r="1332" spans="1:12" x14ac:dyDescent="0.25">
      <c r="A1332" s="136">
        <v>44578</v>
      </c>
      <c r="B1332" s="193" t="s">
        <v>2981</v>
      </c>
      <c r="C1332" s="120" t="s">
        <v>291</v>
      </c>
      <c r="D1332" s="120" t="s">
        <v>1104</v>
      </c>
      <c r="E1332" s="193" t="s">
        <v>30</v>
      </c>
      <c r="F1332" s="120" t="s">
        <v>2424</v>
      </c>
      <c r="G1332" s="193" t="s">
        <v>6</v>
      </c>
      <c r="H1332" s="3" t="s">
        <v>2868</v>
      </c>
      <c r="I1332" s="193" t="s">
        <v>2479</v>
      </c>
      <c r="J1332" s="110" t="s">
        <v>3420</v>
      </c>
      <c r="K1332" s="130">
        <f>VLOOKUP(C1332,'[1]Carrer Batches'!$B$2:$O$1343,11,FALSE)</f>
        <v>923170209311</v>
      </c>
      <c r="L1332" s="130">
        <f>VLOOKUP(C1332,'[1]Carrer Batches'!$B$2:$O$1343,12,FALSE)</f>
        <v>923045452249</v>
      </c>
    </row>
    <row r="1333" spans="1:12" x14ac:dyDescent="0.25">
      <c r="A1333" s="136">
        <v>44578</v>
      </c>
      <c r="B1333" s="193" t="s">
        <v>2981</v>
      </c>
      <c r="C1333" s="120" t="s">
        <v>293</v>
      </c>
      <c r="D1333" s="120" t="s">
        <v>1106</v>
      </c>
      <c r="E1333" s="193" t="s">
        <v>30</v>
      </c>
      <c r="F1333" s="120" t="s">
        <v>2424</v>
      </c>
      <c r="G1333" s="193" t="s">
        <v>6</v>
      </c>
      <c r="H1333" s="3" t="s">
        <v>2868</v>
      </c>
      <c r="I1333" s="193" t="s">
        <v>2479</v>
      </c>
      <c r="J1333" s="110" t="s">
        <v>3414</v>
      </c>
      <c r="K1333" s="130">
        <f>VLOOKUP(C1333,'[1]Carrer Batches'!$B$2:$O$1343,11,FALSE)</f>
        <v>923008233622</v>
      </c>
      <c r="L1333" s="130">
        <f>VLOOKUP(C1333,'[1]Carrer Batches'!$B$2:$O$1343,12,FALSE)</f>
        <v>0</v>
      </c>
    </row>
    <row r="1334" spans="1:12" x14ac:dyDescent="0.25">
      <c r="A1334" s="136">
        <v>44578</v>
      </c>
      <c r="B1334" s="193" t="s">
        <v>2981</v>
      </c>
      <c r="C1334" s="120" t="s">
        <v>294</v>
      </c>
      <c r="D1334" s="120" t="s">
        <v>1107</v>
      </c>
      <c r="E1334" s="193" t="s">
        <v>30</v>
      </c>
      <c r="F1334" s="120" t="s">
        <v>2424</v>
      </c>
      <c r="G1334" s="193" t="s">
        <v>6</v>
      </c>
      <c r="H1334" s="3" t="s">
        <v>2868</v>
      </c>
      <c r="I1334" s="193" t="s">
        <v>2479</v>
      </c>
      <c r="J1334" s="110" t="s">
        <v>3426</v>
      </c>
      <c r="K1334" s="130">
        <f>VLOOKUP(C1334,'[1]Carrer Batches'!$B$2:$O$1343,11,FALSE)</f>
        <v>923413984034</v>
      </c>
      <c r="L1334" s="130">
        <f>VLOOKUP(C1334,'[1]Carrer Batches'!$B$2:$O$1343,12,FALSE)</f>
        <v>0</v>
      </c>
    </row>
    <row r="1335" spans="1:12" x14ac:dyDescent="0.25">
      <c r="A1335" s="136">
        <v>44578</v>
      </c>
      <c r="B1335" s="193" t="s">
        <v>2981</v>
      </c>
      <c r="C1335" s="120" t="s">
        <v>296</v>
      </c>
      <c r="D1335" s="120" t="s">
        <v>1109</v>
      </c>
      <c r="E1335" s="193" t="s">
        <v>30</v>
      </c>
      <c r="F1335" s="120" t="s">
        <v>2424</v>
      </c>
      <c r="G1335" s="193" t="s">
        <v>6</v>
      </c>
      <c r="H1335" s="3" t="s">
        <v>2868</v>
      </c>
      <c r="I1335" s="193" t="s">
        <v>2479</v>
      </c>
      <c r="J1335" s="110" t="s">
        <v>3102</v>
      </c>
      <c r="K1335" s="130">
        <f>VLOOKUP(C1335,'[1]Carrer Batches'!$B$2:$O$1343,11,FALSE)</f>
        <v>923178964668</v>
      </c>
      <c r="L1335" s="130">
        <f>VLOOKUP(C1335,'[1]Carrer Batches'!$B$2:$O$1343,12,FALSE)</f>
        <v>0</v>
      </c>
    </row>
    <row r="1336" spans="1:12" x14ac:dyDescent="0.25">
      <c r="A1336" s="136">
        <v>44578</v>
      </c>
      <c r="B1336" s="193" t="s">
        <v>2981</v>
      </c>
      <c r="C1336" s="120" t="s">
        <v>284</v>
      </c>
      <c r="D1336" s="120" t="s">
        <v>1097</v>
      </c>
      <c r="E1336" s="193" t="s">
        <v>30</v>
      </c>
      <c r="F1336" s="120" t="s">
        <v>2922</v>
      </c>
      <c r="G1336" s="193" t="s">
        <v>6</v>
      </c>
      <c r="H1336" s="3" t="s">
        <v>2868</v>
      </c>
      <c r="I1336" s="193" t="s">
        <v>112</v>
      </c>
      <c r="J1336" s="110" t="s">
        <v>3435</v>
      </c>
      <c r="K1336" s="130">
        <f>VLOOKUP(C1336,'[1]Carrer Batches'!$B$2:$O$1343,11,FALSE)</f>
        <v>923107778525</v>
      </c>
      <c r="L1336" s="130">
        <f>VLOOKUP(C1336,'[1]Carrer Batches'!$B$2:$O$1343,12,FALSE)</f>
        <v>923161000115</v>
      </c>
    </row>
    <row r="1337" spans="1:12" x14ac:dyDescent="0.25">
      <c r="A1337" s="136">
        <v>44578</v>
      </c>
      <c r="B1337" s="193" t="s">
        <v>2981</v>
      </c>
      <c r="C1337" s="120" t="s">
        <v>2855</v>
      </c>
      <c r="D1337" s="120" t="s">
        <v>2856</v>
      </c>
      <c r="E1337" s="193" t="s">
        <v>31</v>
      </c>
      <c r="F1337" s="120" t="s">
        <v>3052</v>
      </c>
      <c r="G1337" s="193" t="s">
        <v>6</v>
      </c>
      <c r="H1337" s="3" t="s">
        <v>2868</v>
      </c>
      <c r="I1337" s="193" t="s">
        <v>2483</v>
      </c>
      <c r="J1337" s="110"/>
      <c r="K1337" s="130" t="e">
        <f>VLOOKUP(C1337,'[1]Carrer Batches'!$B$2:$O$1343,11,FALSE)</f>
        <v>#N/A</v>
      </c>
      <c r="L1337" s="130" t="e">
        <f>VLOOKUP(C1337,'[1]Carrer Batches'!$B$2:$O$1343,12,FALSE)</f>
        <v>#N/A</v>
      </c>
    </row>
    <row r="1338" spans="1:12" x14ac:dyDescent="0.25">
      <c r="A1338" s="136">
        <v>44578</v>
      </c>
      <c r="B1338" s="193" t="s">
        <v>2981</v>
      </c>
      <c r="C1338" s="120" t="s">
        <v>213</v>
      </c>
      <c r="D1338" s="120" t="s">
        <v>1025</v>
      </c>
      <c r="E1338" s="193" t="s">
        <v>33</v>
      </c>
      <c r="F1338" s="120" t="s">
        <v>2419</v>
      </c>
      <c r="G1338" s="193" t="s">
        <v>6</v>
      </c>
      <c r="H1338" s="3" t="s">
        <v>2868</v>
      </c>
      <c r="I1338" s="193" t="s">
        <v>118</v>
      </c>
      <c r="J1338" s="110"/>
      <c r="K1338" s="130">
        <f>VLOOKUP(C1338,'[1]Carrer Batches'!$B$2:$O$1343,11,FALSE)</f>
        <v>923491868589</v>
      </c>
      <c r="L1338" s="130">
        <f>VLOOKUP(C1338,'[1]Carrer Batches'!$B$2:$O$1343,12,FALSE)</f>
        <v>923152563286</v>
      </c>
    </row>
    <row r="1339" spans="1:12" x14ac:dyDescent="0.25">
      <c r="A1339" s="136">
        <v>44580</v>
      </c>
      <c r="B1339" s="210" t="s">
        <v>2981</v>
      </c>
      <c r="C1339" s="211" t="s">
        <v>2502</v>
      </c>
      <c r="D1339" s="211" t="s">
        <v>1693</v>
      </c>
      <c r="E1339" s="210" t="s">
        <v>31</v>
      </c>
      <c r="F1339" s="211" t="s">
        <v>2516</v>
      </c>
      <c r="G1339" s="210" t="s">
        <v>6</v>
      </c>
      <c r="H1339" s="3" t="s">
        <v>2868</v>
      </c>
      <c r="I1339" s="210" t="s">
        <v>3044</v>
      </c>
      <c r="J1339" s="110"/>
      <c r="K1339" s="130" t="e">
        <f>VLOOKUP(C1339,'[1]Carrer Batches'!$B$2:$O$1343,11,FALSE)</f>
        <v>#N/A</v>
      </c>
      <c r="L1339" s="130" t="e">
        <f>VLOOKUP(C1339,'[1]Carrer Batches'!$B$2:$O$1343,12,FALSE)</f>
        <v>#N/A</v>
      </c>
    </row>
    <row r="1340" spans="1:12" x14ac:dyDescent="0.25">
      <c r="A1340" s="136">
        <v>44580</v>
      </c>
      <c r="B1340" s="210" t="s">
        <v>2981</v>
      </c>
      <c r="C1340" s="211" t="s">
        <v>894</v>
      </c>
      <c r="D1340" s="211" t="s">
        <v>1698</v>
      </c>
      <c r="E1340" s="210" t="s">
        <v>31</v>
      </c>
      <c r="F1340" s="211" t="s">
        <v>2516</v>
      </c>
      <c r="G1340" s="210" t="s">
        <v>6</v>
      </c>
      <c r="H1340" s="3" t="s">
        <v>2868</v>
      </c>
      <c r="I1340" s="210" t="s">
        <v>3044</v>
      </c>
      <c r="J1340" s="110" t="s">
        <v>3422</v>
      </c>
      <c r="K1340" s="130" t="e">
        <f>VLOOKUP(C1340,'[1]Carrer Batches'!$B$2:$O$1343,11,FALSE)</f>
        <v>#N/A</v>
      </c>
      <c r="L1340" s="130" t="e">
        <f>VLOOKUP(C1340,'[1]Carrer Batches'!$B$2:$O$1343,12,FALSE)</f>
        <v>#N/A</v>
      </c>
    </row>
    <row r="1341" spans="1:12" x14ac:dyDescent="0.25">
      <c r="A1341" s="136">
        <v>44580</v>
      </c>
      <c r="B1341" s="210" t="s">
        <v>2981</v>
      </c>
      <c r="C1341" s="211" t="s">
        <v>896</v>
      </c>
      <c r="D1341" s="211" t="s">
        <v>1700</v>
      </c>
      <c r="E1341" s="210" t="s">
        <v>31</v>
      </c>
      <c r="F1341" s="211" t="s">
        <v>2516</v>
      </c>
      <c r="G1341" s="210" t="s">
        <v>6</v>
      </c>
      <c r="H1341" s="3" t="s">
        <v>2868</v>
      </c>
      <c r="I1341" s="210" t="s">
        <v>3044</v>
      </c>
      <c r="J1341" s="110"/>
      <c r="K1341" s="130" t="e">
        <f>VLOOKUP(C1341,'[1]Carrer Batches'!$B$2:$O$1343,11,FALSE)</f>
        <v>#N/A</v>
      </c>
      <c r="L1341" s="130" t="e">
        <f>VLOOKUP(C1341,'[1]Carrer Batches'!$B$2:$O$1343,12,FALSE)</f>
        <v>#N/A</v>
      </c>
    </row>
    <row r="1342" spans="1:12" x14ac:dyDescent="0.25">
      <c r="A1342" s="136">
        <v>44580</v>
      </c>
      <c r="B1342" s="210" t="s">
        <v>2981</v>
      </c>
      <c r="C1342" s="211" t="s">
        <v>900</v>
      </c>
      <c r="D1342" s="211" t="s">
        <v>1704</v>
      </c>
      <c r="E1342" s="210" t="s">
        <v>31</v>
      </c>
      <c r="F1342" s="211" t="s">
        <v>2516</v>
      </c>
      <c r="G1342" s="210" t="s">
        <v>6</v>
      </c>
      <c r="H1342" s="3" t="s">
        <v>2868</v>
      </c>
      <c r="I1342" s="210" t="s">
        <v>3044</v>
      </c>
      <c r="J1342" s="110"/>
      <c r="K1342" s="130" t="e">
        <f>VLOOKUP(C1342,'[1]Carrer Batches'!$B$2:$O$1343,11,FALSE)</f>
        <v>#N/A</v>
      </c>
      <c r="L1342" s="130" t="e">
        <f>VLOOKUP(C1342,'[1]Carrer Batches'!$B$2:$O$1343,12,FALSE)</f>
        <v>#N/A</v>
      </c>
    </row>
    <row r="1343" spans="1:12" x14ac:dyDescent="0.25">
      <c r="A1343" s="136">
        <v>44580</v>
      </c>
      <c r="B1343" s="210" t="s">
        <v>2981</v>
      </c>
      <c r="C1343" s="211" t="s">
        <v>356</v>
      </c>
      <c r="D1343" s="211" t="s">
        <v>1170</v>
      </c>
      <c r="E1343" s="210" t="s">
        <v>31</v>
      </c>
      <c r="F1343" s="211" t="s">
        <v>2430</v>
      </c>
      <c r="G1343" s="210" t="s">
        <v>6</v>
      </c>
      <c r="H1343" s="3" t="s">
        <v>2868</v>
      </c>
      <c r="I1343" s="210" t="s">
        <v>2486</v>
      </c>
      <c r="J1343" s="110" t="s">
        <v>3407</v>
      </c>
      <c r="K1343" s="130">
        <f>VLOOKUP(C1343,'[1]Carrer Batches'!$B$2:$O$1343,11,FALSE)</f>
        <v>923178927576</v>
      </c>
      <c r="L1343" s="130">
        <f>VLOOKUP(C1343,'[1]Carrer Batches'!$B$2:$O$1343,12,FALSE)</f>
        <v>923312414471</v>
      </c>
    </row>
    <row r="1344" spans="1:12" x14ac:dyDescent="0.25">
      <c r="A1344" s="136">
        <v>44580</v>
      </c>
      <c r="B1344" s="210" t="s">
        <v>2981</v>
      </c>
      <c r="C1344" s="211" t="s">
        <v>357</v>
      </c>
      <c r="D1344" s="211" t="s">
        <v>1171</v>
      </c>
      <c r="E1344" s="210" t="s">
        <v>31</v>
      </c>
      <c r="F1344" s="211" t="s">
        <v>2430</v>
      </c>
      <c r="G1344" s="210" t="s">
        <v>6</v>
      </c>
      <c r="H1344" s="3" t="s">
        <v>2868</v>
      </c>
      <c r="I1344" s="210" t="s">
        <v>2486</v>
      </c>
      <c r="J1344" s="110" t="s">
        <v>3212</v>
      </c>
      <c r="K1344" s="130" t="str">
        <f>VLOOKUP(C1344,'[1]Carrer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344" s="130">
        <f>VLOOKUP(C1344,'[1]Carrer Batches'!$B$2:$O$1343,12,FALSE)</f>
        <v>923442931236</v>
      </c>
    </row>
    <row r="1345" spans="1:12" x14ac:dyDescent="0.25">
      <c r="A1345" s="136">
        <v>44580</v>
      </c>
      <c r="B1345" s="210" t="s">
        <v>2981</v>
      </c>
      <c r="C1345" s="211" t="s">
        <v>363</v>
      </c>
      <c r="D1345" s="211" t="s">
        <v>1177</v>
      </c>
      <c r="E1345" s="210" t="s">
        <v>31</v>
      </c>
      <c r="F1345" s="211" t="s">
        <v>2430</v>
      </c>
      <c r="G1345" s="210" t="s">
        <v>6</v>
      </c>
      <c r="H1345" s="3" t="s">
        <v>2868</v>
      </c>
      <c r="I1345" s="210" t="s">
        <v>2486</v>
      </c>
      <c r="J1345" s="110" t="s">
        <v>3408</v>
      </c>
      <c r="K1345" s="130">
        <f>VLOOKUP(C1345,'[1]Carrer Batches'!$B$2:$O$1343,11,FALSE)</f>
        <v>923123506661</v>
      </c>
      <c r="L1345" s="130">
        <f>VLOOKUP(C1345,'[1]Carrer Batches'!$B$2:$O$1343,12,FALSE)</f>
        <v>923012862622</v>
      </c>
    </row>
    <row r="1346" spans="1:12" x14ac:dyDescent="0.25">
      <c r="A1346" s="136">
        <v>44580</v>
      </c>
      <c r="B1346" s="210" t="s">
        <v>2981</v>
      </c>
      <c r="C1346" s="211" t="s">
        <v>367</v>
      </c>
      <c r="D1346" s="211" t="s">
        <v>1182</v>
      </c>
      <c r="E1346" s="210" t="s">
        <v>31</v>
      </c>
      <c r="F1346" s="211" t="s">
        <v>2430</v>
      </c>
      <c r="G1346" s="210" t="s">
        <v>6</v>
      </c>
      <c r="H1346" s="3" t="s">
        <v>2868</v>
      </c>
      <c r="I1346" s="210" t="s">
        <v>2486</v>
      </c>
      <c r="J1346" s="110"/>
      <c r="K1346" s="130">
        <f>VLOOKUP(C1346,'[1]Carrer Batches'!$B$2:$O$1343,11,FALSE)</f>
        <v>923425393771</v>
      </c>
      <c r="L1346" s="130" t="str">
        <f>VLOOKUP(C1346,'[1]Carrer Batches'!$B$2:$O$1343,12,FALSE)</f>
        <v>-</v>
      </c>
    </row>
    <row r="1347" spans="1:12" x14ac:dyDescent="0.25">
      <c r="A1347" s="136">
        <v>44580</v>
      </c>
      <c r="B1347" s="193" t="s">
        <v>2981</v>
      </c>
      <c r="C1347" s="120" t="s">
        <v>349</v>
      </c>
      <c r="D1347" s="120" t="s">
        <v>1163</v>
      </c>
      <c r="E1347" s="193" t="s">
        <v>31</v>
      </c>
      <c r="F1347" s="120" t="s">
        <v>2429</v>
      </c>
      <c r="G1347" s="193" t="s">
        <v>6</v>
      </c>
      <c r="H1347" s="3" t="s">
        <v>2868</v>
      </c>
      <c r="I1347" s="193" t="s">
        <v>2485</v>
      </c>
      <c r="J1347" s="110" t="s">
        <v>3195</v>
      </c>
      <c r="K1347" s="130">
        <f>VLOOKUP(C1347,'[1]Carrer Batches'!$B$2:$O$1343,11,FALSE)</f>
        <v>923142724407</v>
      </c>
      <c r="L1347" s="130" t="str">
        <f>VLOOKUP(C1347,'[1]Carrer Batches'!$B$2:$O$1343,12,FALSE)</f>
        <v>-</v>
      </c>
    </row>
    <row r="1348" spans="1:12" x14ac:dyDescent="0.25">
      <c r="A1348" s="136">
        <v>44580</v>
      </c>
      <c r="B1348" s="193" t="s">
        <v>2981</v>
      </c>
      <c r="C1348" s="120" t="s">
        <v>352</v>
      </c>
      <c r="D1348" s="120" t="s">
        <v>1166</v>
      </c>
      <c r="E1348" s="193" t="s">
        <v>31</v>
      </c>
      <c r="F1348" s="120" t="s">
        <v>2429</v>
      </c>
      <c r="G1348" s="193" t="s">
        <v>6</v>
      </c>
      <c r="H1348" s="3" t="s">
        <v>2868</v>
      </c>
      <c r="I1348" s="193" t="s">
        <v>2485</v>
      </c>
      <c r="J1348" s="110"/>
      <c r="K1348" s="130">
        <f>VLOOKUP(C1348,'[1]Carrer Batches'!$B$2:$O$1343,11,FALSE)</f>
        <v>923130006225</v>
      </c>
      <c r="L1348" s="130" t="str">
        <f>VLOOKUP(C1348,'[1]Carrer Batches'!$B$2:$O$1343,12,FALSE)</f>
        <v>-</v>
      </c>
    </row>
    <row r="1349" spans="1:12" x14ac:dyDescent="0.25">
      <c r="A1349" s="136">
        <v>44580</v>
      </c>
      <c r="B1349" s="193" t="s">
        <v>2981</v>
      </c>
      <c r="C1349" s="120" t="s">
        <v>355</v>
      </c>
      <c r="D1349" s="120" t="s">
        <v>1169</v>
      </c>
      <c r="E1349" s="193" t="s">
        <v>31</v>
      </c>
      <c r="F1349" s="120" t="s">
        <v>2429</v>
      </c>
      <c r="G1349" s="193" t="s">
        <v>6</v>
      </c>
      <c r="H1349" s="3" t="s">
        <v>2868</v>
      </c>
      <c r="I1349" s="193" t="s">
        <v>2485</v>
      </c>
      <c r="J1349" s="110" t="s">
        <v>3427</v>
      </c>
      <c r="K1349" s="130">
        <f>VLOOKUP(C1349,'[1]Carrer Batches'!$B$2:$O$1343,11,FALSE)</f>
        <v>923032699538</v>
      </c>
      <c r="L1349" s="130" t="str">
        <f>VLOOKUP(C1349,'[1]Carrer Batches'!$B$2:$O$1343,12,FALSE)</f>
        <v>-</v>
      </c>
    </row>
    <row r="1350" spans="1:12" x14ac:dyDescent="0.25">
      <c r="A1350" s="136">
        <v>44580</v>
      </c>
      <c r="B1350" s="193" t="s">
        <v>2981</v>
      </c>
      <c r="C1350" s="120" t="s">
        <v>314</v>
      </c>
      <c r="D1350" s="120" t="s">
        <v>1127</v>
      </c>
      <c r="E1350" s="193" t="s">
        <v>30</v>
      </c>
      <c r="F1350" s="120" t="s">
        <v>2426</v>
      </c>
      <c r="G1350" s="193" t="s">
        <v>6</v>
      </c>
      <c r="H1350" s="3" t="s">
        <v>2868</v>
      </c>
      <c r="I1350" s="193" t="s">
        <v>2497</v>
      </c>
      <c r="J1350" s="110" t="s">
        <v>3195</v>
      </c>
      <c r="K1350" s="130">
        <f>VLOOKUP(C1350,'[1]Carrer Batches'!$B$2:$O$1343,11,FALSE)</f>
        <v>923002595201</v>
      </c>
      <c r="L1350" s="130">
        <f>VLOOKUP(C1350,'[1]Carrer Batches'!$B$2:$O$1343,12,FALSE)</f>
        <v>923332629727</v>
      </c>
    </row>
    <row r="1351" spans="1:12" x14ac:dyDescent="0.25">
      <c r="A1351" s="136">
        <v>44580</v>
      </c>
      <c r="B1351" s="193" t="s">
        <v>2981</v>
      </c>
      <c r="C1351" s="120" t="s">
        <v>317</v>
      </c>
      <c r="D1351" s="120" t="s">
        <v>1130</v>
      </c>
      <c r="E1351" s="193" t="s">
        <v>30</v>
      </c>
      <c r="F1351" s="120" t="s">
        <v>2426</v>
      </c>
      <c r="G1351" s="193" t="s">
        <v>6</v>
      </c>
      <c r="H1351" s="3" t="s">
        <v>2868</v>
      </c>
      <c r="I1351" s="193" t="s">
        <v>2497</v>
      </c>
      <c r="J1351" s="110" t="s">
        <v>2937</v>
      </c>
      <c r="K1351" s="130">
        <f>VLOOKUP(C1351,'[1]Carrer Batches'!$B$2:$O$1343,11,FALSE)</f>
        <v>923052563255</v>
      </c>
      <c r="L1351" s="130">
        <f>VLOOKUP(C1351,'[1]Carrer Batches'!$B$2:$O$1343,12,FALSE)</f>
        <v>0</v>
      </c>
    </row>
    <row r="1352" spans="1:12" x14ac:dyDescent="0.25">
      <c r="A1352" s="136">
        <v>44580</v>
      </c>
      <c r="B1352" s="193" t="s">
        <v>2981</v>
      </c>
      <c r="C1352" s="120" t="s">
        <v>283</v>
      </c>
      <c r="D1352" s="120" t="s">
        <v>1096</v>
      </c>
      <c r="E1352" s="193" t="s">
        <v>30</v>
      </c>
      <c r="F1352" s="120" t="s">
        <v>2426</v>
      </c>
      <c r="G1352" s="193" t="s">
        <v>6</v>
      </c>
      <c r="H1352" s="3" t="s">
        <v>2868</v>
      </c>
      <c r="I1352" s="193" t="s">
        <v>2497</v>
      </c>
      <c r="J1352" s="110" t="s">
        <v>3277</v>
      </c>
      <c r="K1352" s="130" t="str">
        <f>VLOOKUP(C1352,'[1]Carrer Batches'!$B$2:$O$1343,11,FALSE)</f>
        <v>2134537670/923248310070</v>
      </c>
      <c r="L1352" s="130">
        <f>VLOOKUP(C1352,'[1]Carrer Batches'!$B$2:$O$1343,12,FALSE)</f>
        <v>923462483228</v>
      </c>
    </row>
    <row r="1353" spans="1:12" x14ac:dyDescent="0.25">
      <c r="A1353" s="136">
        <v>44580</v>
      </c>
      <c r="B1353" s="193" t="s">
        <v>2981</v>
      </c>
      <c r="C1353" s="120" t="s">
        <v>318</v>
      </c>
      <c r="D1353" s="120" t="s">
        <v>1131</v>
      </c>
      <c r="E1353" s="193" t="s">
        <v>30</v>
      </c>
      <c r="F1353" s="120" t="s">
        <v>2426</v>
      </c>
      <c r="G1353" s="193" t="s">
        <v>6</v>
      </c>
      <c r="H1353" s="3" t="s">
        <v>2868</v>
      </c>
      <c r="I1353" s="193" t="s">
        <v>2497</v>
      </c>
      <c r="J1353" s="110" t="s">
        <v>3410</v>
      </c>
      <c r="K1353" s="130">
        <f>VLOOKUP(C1353,'[1]Carrer Batches'!$B$2:$O$1343,11,FALSE)</f>
        <v>923182666204</v>
      </c>
      <c r="L1353" s="130">
        <f>VLOOKUP(C1353,'[1]Carrer Batches'!$B$2:$O$1343,12,FALSE)</f>
        <v>923491463109</v>
      </c>
    </row>
    <row r="1354" spans="1:12" x14ac:dyDescent="0.25">
      <c r="A1354" s="136">
        <v>44580</v>
      </c>
      <c r="B1354" s="193" t="s">
        <v>2981</v>
      </c>
      <c r="C1354" s="120" t="s">
        <v>293</v>
      </c>
      <c r="D1354" s="120" t="s">
        <v>1106</v>
      </c>
      <c r="E1354" s="193" t="s">
        <v>30</v>
      </c>
      <c r="F1354" s="120" t="s">
        <v>2424</v>
      </c>
      <c r="G1354" s="193" t="s">
        <v>6</v>
      </c>
      <c r="H1354" s="3" t="s">
        <v>2868</v>
      </c>
      <c r="I1354" s="193" t="s">
        <v>2479</v>
      </c>
      <c r="J1354" s="110" t="s">
        <v>3414</v>
      </c>
      <c r="K1354" s="130">
        <f>VLOOKUP(C1354,'[1]Carrer Batches'!$B$2:$O$1343,11,FALSE)</f>
        <v>923008233622</v>
      </c>
      <c r="L1354" s="130">
        <f>VLOOKUP(C1354,'[1]Carrer Batches'!$B$2:$O$1343,12,FALSE)</f>
        <v>0</v>
      </c>
    </row>
    <row r="1355" spans="1:12" x14ac:dyDescent="0.25">
      <c r="A1355" s="136">
        <v>44580</v>
      </c>
      <c r="B1355" s="193" t="s">
        <v>2981</v>
      </c>
      <c r="C1355" s="120" t="s">
        <v>296</v>
      </c>
      <c r="D1355" s="120" t="s">
        <v>1109</v>
      </c>
      <c r="E1355" s="193" t="s">
        <v>30</v>
      </c>
      <c r="F1355" s="120" t="s">
        <v>2424</v>
      </c>
      <c r="G1355" s="193" t="s">
        <v>6</v>
      </c>
      <c r="H1355" s="3" t="s">
        <v>2868</v>
      </c>
      <c r="I1355" s="193" t="s">
        <v>2479</v>
      </c>
      <c r="J1355" s="110" t="s">
        <v>3102</v>
      </c>
      <c r="K1355" s="130">
        <f>VLOOKUP(C1355,'[1]Carrer Batches'!$B$2:$O$1343,11,FALSE)</f>
        <v>923178964668</v>
      </c>
      <c r="L1355" s="130">
        <f>VLOOKUP(C1355,'[1]Carrer Batches'!$B$2:$O$1343,12,FALSE)</f>
        <v>0</v>
      </c>
    </row>
    <row r="1356" spans="1:12" x14ac:dyDescent="0.25">
      <c r="A1356" s="136">
        <v>44580</v>
      </c>
      <c r="B1356" s="193" t="s">
        <v>2981</v>
      </c>
      <c r="C1356" s="120" t="s">
        <v>1802</v>
      </c>
      <c r="D1356" s="120" t="s">
        <v>1803</v>
      </c>
      <c r="E1356" s="193" t="s">
        <v>35</v>
      </c>
      <c r="F1356" s="120" t="s">
        <v>2396</v>
      </c>
      <c r="G1356" s="193" t="s">
        <v>6</v>
      </c>
      <c r="H1356" s="3" t="s">
        <v>2868</v>
      </c>
      <c r="I1356" s="193" t="s">
        <v>2478</v>
      </c>
      <c r="J1356" s="110"/>
      <c r="K1356" s="130">
        <f>VLOOKUP(C1356,'[1]Carrer Batches'!$B$2:$O$1343,11,FALSE)</f>
        <v>923102010954</v>
      </c>
      <c r="L1356" s="130" t="str">
        <f>VLOOKUP(C1356,'[1]Carrer Batches'!$B$2:$O$1343,12,FALSE)</f>
        <v>021-34915141</v>
      </c>
    </row>
    <row r="1357" spans="1:12" x14ac:dyDescent="0.25">
      <c r="A1357" s="136">
        <v>44582</v>
      </c>
      <c r="B1357" s="210" t="s">
        <v>2981</v>
      </c>
      <c r="C1357" s="211" t="s">
        <v>894</v>
      </c>
      <c r="D1357" s="211" t="s">
        <v>1698</v>
      </c>
      <c r="E1357" s="210" t="s">
        <v>31</v>
      </c>
      <c r="F1357" s="211" t="s">
        <v>2516</v>
      </c>
      <c r="G1357" s="210" t="s">
        <v>6</v>
      </c>
      <c r="H1357" s="3" t="s">
        <v>2868</v>
      </c>
      <c r="I1357" s="210" t="s">
        <v>3044</v>
      </c>
      <c r="J1357" s="110" t="s">
        <v>3422</v>
      </c>
      <c r="K1357" s="130" t="e">
        <f>VLOOKUP(C1357,'[1]Carrer Batches'!$B$2:$O$1343,11,FALSE)</f>
        <v>#N/A</v>
      </c>
      <c r="L1357" s="130" t="e">
        <f>VLOOKUP(C1357,'[1]Carrer Batches'!$B$2:$O$1343,12,FALSE)</f>
        <v>#N/A</v>
      </c>
    </row>
    <row r="1358" spans="1:12" x14ac:dyDescent="0.25">
      <c r="A1358" s="136">
        <v>44582</v>
      </c>
      <c r="B1358" s="210" t="s">
        <v>2981</v>
      </c>
      <c r="C1358" s="211" t="s">
        <v>356</v>
      </c>
      <c r="D1358" s="211" t="s">
        <v>1170</v>
      </c>
      <c r="E1358" s="210" t="s">
        <v>31</v>
      </c>
      <c r="F1358" s="211" t="s">
        <v>2430</v>
      </c>
      <c r="G1358" s="210" t="s">
        <v>6</v>
      </c>
      <c r="H1358" s="3" t="s">
        <v>2868</v>
      </c>
      <c r="I1358" s="210" t="s">
        <v>2486</v>
      </c>
      <c r="J1358" s="110" t="s">
        <v>3407</v>
      </c>
      <c r="K1358" s="130">
        <f>VLOOKUP(C1358,'[1]Carrer Batches'!$B$2:$O$1343,11,FALSE)</f>
        <v>923178927576</v>
      </c>
      <c r="L1358" s="130">
        <f>VLOOKUP(C1358,'[1]Carrer Batches'!$B$2:$O$1343,12,FALSE)</f>
        <v>923312414471</v>
      </c>
    </row>
    <row r="1359" spans="1:12" x14ac:dyDescent="0.25">
      <c r="A1359" s="136">
        <v>44582</v>
      </c>
      <c r="B1359" s="210" t="s">
        <v>2981</v>
      </c>
      <c r="C1359" s="211" t="s">
        <v>363</v>
      </c>
      <c r="D1359" s="211" t="s">
        <v>1177</v>
      </c>
      <c r="E1359" s="210" t="s">
        <v>31</v>
      </c>
      <c r="F1359" s="211" t="s">
        <v>2430</v>
      </c>
      <c r="G1359" s="210" t="s">
        <v>6</v>
      </c>
      <c r="H1359" s="3" t="s">
        <v>2868</v>
      </c>
      <c r="I1359" s="210" t="s">
        <v>2486</v>
      </c>
      <c r="J1359" s="110" t="s">
        <v>3408</v>
      </c>
      <c r="K1359" s="130">
        <f>VLOOKUP(C1359,'[1]Carrer Batches'!$B$2:$O$1343,11,FALSE)</f>
        <v>923123506661</v>
      </c>
      <c r="L1359" s="130">
        <f>VLOOKUP(C1359,'[1]Carrer Batches'!$B$2:$O$1343,12,FALSE)</f>
        <v>923012862622</v>
      </c>
    </row>
    <row r="1360" spans="1:12" x14ac:dyDescent="0.25">
      <c r="A1360" s="136">
        <v>44582</v>
      </c>
      <c r="B1360" s="210" t="s">
        <v>2981</v>
      </c>
      <c r="C1360" s="211" t="s">
        <v>365</v>
      </c>
      <c r="D1360" s="211" t="s">
        <v>1180</v>
      </c>
      <c r="E1360" s="210" t="s">
        <v>31</v>
      </c>
      <c r="F1360" s="211" t="s">
        <v>2430</v>
      </c>
      <c r="G1360" s="210" t="s">
        <v>6</v>
      </c>
      <c r="H1360" s="3" t="s">
        <v>2868</v>
      </c>
      <c r="I1360" s="210" t="s">
        <v>2486</v>
      </c>
      <c r="J1360" s="110" t="s">
        <v>3102</v>
      </c>
      <c r="K1360" s="130">
        <f>VLOOKUP(C1360,'[1]Carrer Batches'!$B$2:$O$1343,11,FALSE)</f>
        <v>923151103997</v>
      </c>
      <c r="L1360" s="130">
        <f>VLOOKUP(C1360,'[1]Carrer Batches'!$B$2:$O$1343,12,FALSE)</f>
        <v>923172954375</v>
      </c>
    </row>
    <row r="1361" spans="1:12" x14ac:dyDescent="0.25">
      <c r="A1361" s="136">
        <v>44582</v>
      </c>
      <c r="B1361" s="210" t="s">
        <v>2981</v>
      </c>
      <c r="C1361" s="211" t="s">
        <v>368</v>
      </c>
      <c r="D1361" s="211" t="s">
        <v>1183</v>
      </c>
      <c r="E1361" s="210" t="s">
        <v>31</v>
      </c>
      <c r="F1361" s="211" t="s">
        <v>2430</v>
      </c>
      <c r="G1361" s="210" t="s">
        <v>6</v>
      </c>
      <c r="H1361" s="3" t="s">
        <v>2868</v>
      </c>
      <c r="I1361" s="210" t="s">
        <v>2486</v>
      </c>
      <c r="J1361" s="110" t="s">
        <v>3430</v>
      </c>
      <c r="K1361" s="130">
        <f>VLOOKUP(C1361,'[1]Carrer Batches'!$B$2:$O$1343,11,FALSE)</f>
        <v>923179651299</v>
      </c>
      <c r="L1361" s="130" t="str">
        <f>VLOOKUP(C1361,'[1]Carrer Batches'!$B$2:$O$1343,12,FALSE)</f>
        <v>-</v>
      </c>
    </row>
    <row r="1362" spans="1:12" x14ac:dyDescent="0.25">
      <c r="A1362" s="136">
        <v>44582</v>
      </c>
      <c r="B1362" s="193" t="s">
        <v>2981</v>
      </c>
      <c r="C1362" s="120" t="s">
        <v>345</v>
      </c>
      <c r="D1362" s="120" t="s">
        <v>1159</v>
      </c>
      <c r="E1362" s="193" t="s">
        <v>31</v>
      </c>
      <c r="F1362" s="120" t="s">
        <v>2429</v>
      </c>
      <c r="G1362" s="193" t="s">
        <v>6</v>
      </c>
      <c r="H1362" s="3" t="s">
        <v>2868</v>
      </c>
      <c r="I1362" s="193" t="s">
        <v>2485</v>
      </c>
      <c r="J1362" s="110"/>
      <c r="K1362" s="130">
        <f>VLOOKUP(C1362,'[1]Carrer Batches'!$B$2:$O$1343,11,FALSE)</f>
        <v>923184003824</v>
      </c>
      <c r="L1362" s="130" t="str">
        <f>VLOOKUP(C1362,'[1]Carrer Batches'!$B$2:$O$1343,12,FALSE)</f>
        <v>-</v>
      </c>
    </row>
    <row r="1363" spans="1:12" x14ac:dyDescent="0.25">
      <c r="A1363" s="136">
        <v>44582</v>
      </c>
      <c r="B1363" s="193" t="s">
        <v>2981</v>
      </c>
      <c r="C1363" s="120" t="s">
        <v>346</v>
      </c>
      <c r="D1363" s="120" t="s">
        <v>1160</v>
      </c>
      <c r="E1363" s="193" t="s">
        <v>31</v>
      </c>
      <c r="F1363" s="120" t="s">
        <v>2429</v>
      </c>
      <c r="G1363" s="193" t="s">
        <v>6</v>
      </c>
      <c r="H1363" s="3" t="s">
        <v>2868</v>
      </c>
      <c r="I1363" s="193" t="s">
        <v>2485</v>
      </c>
      <c r="J1363" s="110"/>
      <c r="K1363" s="130">
        <f>VLOOKUP(C1363,'[1]Carrer Batches'!$B$2:$O$1343,11,FALSE)</f>
        <v>923172651759</v>
      </c>
      <c r="L1363" s="130">
        <f>VLOOKUP(C1363,'[1]Carrer Batches'!$B$2:$O$1343,12,FALSE)</f>
        <v>923343394662</v>
      </c>
    </row>
    <row r="1364" spans="1:12" x14ac:dyDescent="0.25">
      <c r="A1364" s="136">
        <v>44582</v>
      </c>
      <c r="B1364" s="193" t="s">
        <v>2981</v>
      </c>
      <c r="C1364" s="120" t="s">
        <v>348</v>
      </c>
      <c r="D1364" s="120" t="s">
        <v>1162</v>
      </c>
      <c r="E1364" s="193" t="s">
        <v>31</v>
      </c>
      <c r="F1364" s="120" t="s">
        <v>2429</v>
      </c>
      <c r="G1364" s="193" t="s">
        <v>6</v>
      </c>
      <c r="H1364" s="3" t="s">
        <v>2868</v>
      </c>
      <c r="I1364" s="193" t="s">
        <v>2485</v>
      </c>
      <c r="J1364" s="110" t="s">
        <v>3432</v>
      </c>
      <c r="K1364" s="130">
        <f>VLOOKUP(C1364,'[1]Carrer Batches'!$B$2:$O$1343,11,FALSE)</f>
        <v>923484671772</v>
      </c>
      <c r="L1364" s="130">
        <f>VLOOKUP(C1364,'[1]Carrer Batches'!$B$2:$O$1343,12,FALSE)</f>
        <v>923494563164</v>
      </c>
    </row>
    <row r="1365" spans="1:12" x14ac:dyDescent="0.25">
      <c r="A1365" s="136">
        <v>44582</v>
      </c>
      <c r="B1365" s="193" t="s">
        <v>2981</v>
      </c>
      <c r="C1365" s="120" t="s">
        <v>803</v>
      </c>
      <c r="D1365" s="120" t="s">
        <v>1607</v>
      </c>
      <c r="E1365" s="193" t="s">
        <v>31</v>
      </c>
      <c r="F1365" s="120" t="s">
        <v>2429</v>
      </c>
      <c r="G1365" s="193" t="s">
        <v>6</v>
      </c>
      <c r="H1365" s="3" t="s">
        <v>2868</v>
      </c>
      <c r="I1365" s="193" t="s">
        <v>2485</v>
      </c>
      <c r="J1365" s="110"/>
      <c r="K1365" s="130">
        <f>VLOOKUP(C1365,'[1]Carrer Batches'!$B$2:$O$1343,11,FALSE)</f>
        <v>923051988524</v>
      </c>
      <c r="L1365" s="130" t="str">
        <f>VLOOKUP(C1365,'[1]Carrer Batches'!$B$2:$O$1343,12,FALSE)</f>
        <v>-</v>
      </c>
    </row>
    <row r="1366" spans="1:12" x14ac:dyDescent="0.25">
      <c r="A1366" s="136">
        <v>44582</v>
      </c>
      <c r="B1366" s="193" t="s">
        <v>2981</v>
      </c>
      <c r="C1366" s="120" t="s">
        <v>349</v>
      </c>
      <c r="D1366" s="120" t="s">
        <v>1163</v>
      </c>
      <c r="E1366" s="193" t="s">
        <v>31</v>
      </c>
      <c r="F1366" s="120" t="s">
        <v>2429</v>
      </c>
      <c r="G1366" s="193" t="s">
        <v>6</v>
      </c>
      <c r="H1366" s="3" t="s">
        <v>2868</v>
      </c>
      <c r="I1366" s="193" t="s">
        <v>2485</v>
      </c>
      <c r="J1366" s="110" t="s">
        <v>3212</v>
      </c>
      <c r="K1366" s="130">
        <f>VLOOKUP(C1366,'[1]Carrer Batches'!$B$2:$O$1343,11,FALSE)</f>
        <v>923142724407</v>
      </c>
      <c r="L1366" s="130" t="str">
        <f>VLOOKUP(C1366,'[1]Carrer Batches'!$B$2:$O$1343,12,FALSE)</f>
        <v>-</v>
      </c>
    </row>
    <row r="1367" spans="1:12" x14ac:dyDescent="0.25">
      <c r="A1367" s="136">
        <v>44582</v>
      </c>
      <c r="B1367" s="193" t="s">
        <v>2981</v>
      </c>
      <c r="C1367" s="120" t="s">
        <v>354</v>
      </c>
      <c r="D1367" s="120" t="s">
        <v>1168</v>
      </c>
      <c r="E1367" s="193" t="s">
        <v>31</v>
      </c>
      <c r="F1367" s="120" t="s">
        <v>2429</v>
      </c>
      <c r="G1367" s="193" t="s">
        <v>6</v>
      </c>
      <c r="H1367" s="3" t="s">
        <v>2868</v>
      </c>
      <c r="I1367" s="193" t="s">
        <v>2485</v>
      </c>
      <c r="J1367" s="110" t="s">
        <v>3417</v>
      </c>
      <c r="K1367" s="130">
        <f>VLOOKUP(C1367,'[1]Carrer Batches'!$B$2:$O$1343,11,FALSE)</f>
        <v>923492628866</v>
      </c>
      <c r="L1367" s="130" t="str">
        <f>VLOOKUP(C1367,'[1]Carrer Batches'!$B$2:$O$1343,12,FALSE)</f>
        <v>-</v>
      </c>
    </row>
    <row r="1368" spans="1:12" x14ac:dyDescent="0.25">
      <c r="A1368" s="136">
        <v>44582</v>
      </c>
      <c r="B1368" s="193" t="s">
        <v>2981</v>
      </c>
      <c r="C1368" s="120" t="s">
        <v>314</v>
      </c>
      <c r="D1368" s="120" t="s">
        <v>1127</v>
      </c>
      <c r="E1368" s="193" t="s">
        <v>30</v>
      </c>
      <c r="F1368" s="120" t="s">
        <v>2426</v>
      </c>
      <c r="G1368" s="193" t="s">
        <v>6</v>
      </c>
      <c r="H1368" s="3" t="s">
        <v>2868</v>
      </c>
      <c r="I1368" s="193" t="s">
        <v>2497</v>
      </c>
      <c r="J1368" s="110" t="s">
        <v>3418</v>
      </c>
      <c r="K1368" s="130">
        <f>VLOOKUP(C1368,'[1]Carrer Batches'!$B$2:$O$1343,11,FALSE)</f>
        <v>923002595201</v>
      </c>
      <c r="L1368" s="130">
        <f>VLOOKUP(C1368,'[1]Carrer Batches'!$B$2:$O$1343,12,FALSE)</f>
        <v>923332629727</v>
      </c>
    </row>
    <row r="1369" spans="1:12" x14ac:dyDescent="0.25">
      <c r="A1369" s="136">
        <v>44582</v>
      </c>
      <c r="B1369" s="193" t="s">
        <v>2981</v>
      </c>
      <c r="C1369" s="120" t="s">
        <v>315</v>
      </c>
      <c r="D1369" s="120" t="s">
        <v>1128</v>
      </c>
      <c r="E1369" s="193" t="s">
        <v>30</v>
      </c>
      <c r="F1369" s="120" t="s">
        <v>2426</v>
      </c>
      <c r="G1369" s="193" t="s">
        <v>6</v>
      </c>
      <c r="H1369" s="3" t="s">
        <v>2868</v>
      </c>
      <c r="I1369" s="193" t="s">
        <v>2497</v>
      </c>
      <c r="J1369" s="110" t="s">
        <v>3212</v>
      </c>
      <c r="K1369" s="130">
        <f>VLOOKUP(C1369,'[1]Carrer Batches'!$B$2:$O$1343,11,FALSE)</f>
        <v>923225456134</v>
      </c>
      <c r="L1369" s="130">
        <f>VLOOKUP(C1369,'[1]Carrer Batches'!$B$2:$O$1343,12,FALSE)</f>
        <v>0</v>
      </c>
    </row>
    <row r="1370" spans="1:12" x14ac:dyDescent="0.25">
      <c r="A1370" s="136">
        <v>44582</v>
      </c>
      <c r="B1370" s="193" t="s">
        <v>2981</v>
      </c>
      <c r="C1370" s="120" t="s">
        <v>316</v>
      </c>
      <c r="D1370" s="120" t="s">
        <v>1129</v>
      </c>
      <c r="E1370" s="193" t="s">
        <v>30</v>
      </c>
      <c r="F1370" s="120" t="s">
        <v>2426</v>
      </c>
      <c r="G1370" s="193" t="s">
        <v>6</v>
      </c>
      <c r="H1370" s="3" t="s">
        <v>2868</v>
      </c>
      <c r="I1370" s="193" t="s">
        <v>2497</v>
      </c>
      <c r="J1370" s="110" t="s">
        <v>2937</v>
      </c>
      <c r="K1370" s="130">
        <f>VLOOKUP(C1370,'[1]Carrer Batches'!$B$2:$O$1343,11,FALSE)</f>
        <v>923422080917</v>
      </c>
      <c r="L1370" s="130">
        <f>VLOOKUP(C1370,'[1]Carrer Batches'!$B$2:$O$1343,12,FALSE)</f>
        <v>0</v>
      </c>
    </row>
    <row r="1371" spans="1:12" x14ac:dyDescent="0.25">
      <c r="A1371" s="136">
        <v>44582</v>
      </c>
      <c r="B1371" s="193" t="s">
        <v>2981</v>
      </c>
      <c r="C1371" s="120" t="s">
        <v>317</v>
      </c>
      <c r="D1371" s="120" t="s">
        <v>1130</v>
      </c>
      <c r="E1371" s="193" t="s">
        <v>30</v>
      </c>
      <c r="F1371" s="120" t="s">
        <v>2426</v>
      </c>
      <c r="G1371" s="193" t="s">
        <v>6</v>
      </c>
      <c r="H1371" s="3" t="s">
        <v>2868</v>
      </c>
      <c r="I1371" s="193" t="s">
        <v>2497</v>
      </c>
      <c r="J1371" s="110" t="s">
        <v>2937</v>
      </c>
      <c r="K1371" s="130">
        <f>VLOOKUP(C1371,'[1]Carrer Batches'!$B$2:$O$1343,11,FALSE)</f>
        <v>923052563255</v>
      </c>
      <c r="L1371" s="130">
        <f>VLOOKUP(C1371,'[1]Carrer Batches'!$B$2:$O$1343,12,FALSE)</f>
        <v>0</v>
      </c>
    </row>
    <row r="1372" spans="1:12" x14ac:dyDescent="0.25">
      <c r="A1372" s="136">
        <v>44582</v>
      </c>
      <c r="B1372" s="193" t="s">
        <v>2981</v>
      </c>
      <c r="C1372" s="120" t="s">
        <v>283</v>
      </c>
      <c r="D1372" s="120" t="s">
        <v>1096</v>
      </c>
      <c r="E1372" s="193" t="s">
        <v>30</v>
      </c>
      <c r="F1372" s="120" t="s">
        <v>2426</v>
      </c>
      <c r="G1372" s="193" t="s">
        <v>6</v>
      </c>
      <c r="H1372" s="3" t="s">
        <v>2868</v>
      </c>
      <c r="I1372" s="193" t="s">
        <v>2497</v>
      </c>
      <c r="J1372" s="110" t="s">
        <v>3398</v>
      </c>
      <c r="K1372" s="130" t="str">
        <f>VLOOKUP(C1372,'[1]Carrer Batches'!$B$2:$O$1343,11,FALSE)</f>
        <v>2134537670/923248310070</v>
      </c>
      <c r="L1372" s="130">
        <f>VLOOKUP(C1372,'[1]Carrer Batches'!$B$2:$O$1343,12,FALSE)</f>
        <v>923462483228</v>
      </c>
    </row>
    <row r="1373" spans="1:12" x14ac:dyDescent="0.25">
      <c r="A1373" s="136">
        <v>44582</v>
      </c>
      <c r="B1373" s="193" t="s">
        <v>2981</v>
      </c>
      <c r="C1373" s="120" t="s">
        <v>318</v>
      </c>
      <c r="D1373" s="120" t="s">
        <v>1131</v>
      </c>
      <c r="E1373" s="193" t="s">
        <v>30</v>
      </c>
      <c r="F1373" s="120" t="s">
        <v>2426</v>
      </c>
      <c r="G1373" s="193" t="s">
        <v>6</v>
      </c>
      <c r="H1373" s="3" t="s">
        <v>2868</v>
      </c>
      <c r="I1373" s="193" t="s">
        <v>2497</v>
      </c>
      <c r="J1373" s="110" t="s">
        <v>3410</v>
      </c>
      <c r="K1373" s="130">
        <f>VLOOKUP(C1373,'[1]Carrer Batches'!$B$2:$O$1343,11,FALSE)</f>
        <v>923182666204</v>
      </c>
      <c r="L1373" s="130">
        <f>VLOOKUP(C1373,'[1]Carrer Batches'!$B$2:$O$1343,12,FALSE)</f>
        <v>923491463109</v>
      </c>
    </row>
    <row r="1374" spans="1:12" x14ac:dyDescent="0.25">
      <c r="A1374" s="136">
        <v>44582</v>
      </c>
      <c r="B1374" s="193" t="s">
        <v>2981</v>
      </c>
      <c r="C1374" s="120" t="s">
        <v>293</v>
      </c>
      <c r="D1374" s="120" t="s">
        <v>1106</v>
      </c>
      <c r="E1374" s="193" t="s">
        <v>30</v>
      </c>
      <c r="F1374" s="120" t="s">
        <v>2424</v>
      </c>
      <c r="G1374" s="193" t="s">
        <v>6</v>
      </c>
      <c r="H1374" s="3" t="s">
        <v>2868</v>
      </c>
      <c r="I1374" s="193" t="s">
        <v>2479</v>
      </c>
      <c r="J1374" s="110" t="s">
        <v>3414</v>
      </c>
      <c r="K1374" s="130">
        <f>VLOOKUP(C1374,'[1]Carrer Batches'!$B$2:$O$1343,11,FALSE)</f>
        <v>923008233622</v>
      </c>
      <c r="L1374" s="130">
        <f>VLOOKUP(C1374,'[1]Carrer Batches'!$B$2:$O$1343,12,FALSE)</f>
        <v>0</v>
      </c>
    </row>
    <row r="1375" spans="1:12" x14ac:dyDescent="0.25">
      <c r="A1375" s="136">
        <v>44582</v>
      </c>
      <c r="B1375" s="193" t="s">
        <v>2981</v>
      </c>
      <c r="C1375" s="120" t="s">
        <v>294</v>
      </c>
      <c r="D1375" s="120" t="s">
        <v>1107</v>
      </c>
      <c r="E1375" s="193" t="s">
        <v>30</v>
      </c>
      <c r="F1375" s="120" t="s">
        <v>2424</v>
      </c>
      <c r="G1375" s="193" t="s">
        <v>6</v>
      </c>
      <c r="H1375" s="3" t="s">
        <v>2868</v>
      </c>
      <c r="I1375" s="193" t="s">
        <v>2479</v>
      </c>
      <c r="J1375" s="110" t="s">
        <v>3426</v>
      </c>
      <c r="K1375" s="130">
        <f>VLOOKUP(C1375,'[1]Carrer Batches'!$B$2:$O$1343,11,FALSE)</f>
        <v>923413984034</v>
      </c>
      <c r="L1375" s="130">
        <f>VLOOKUP(C1375,'[1]Carrer Batches'!$B$2:$O$1343,12,FALSE)</f>
        <v>0</v>
      </c>
    </row>
    <row r="1376" spans="1:12" x14ac:dyDescent="0.25">
      <c r="A1376" s="136">
        <v>44582</v>
      </c>
      <c r="B1376" s="193" t="s">
        <v>2981</v>
      </c>
      <c r="C1376" s="120" t="s">
        <v>296</v>
      </c>
      <c r="D1376" s="120" t="s">
        <v>1109</v>
      </c>
      <c r="E1376" s="193" t="s">
        <v>30</v>
      </c>
      <c r="F1376" s="120" t="s">
        <v>2424</v>
      </c>
      <c r="G1376" s="193" t="s">
        <v>6</v>
      </c>
      <c r="H1376" s="3" t="s">
        <v>2868</v>
      </c>
      <c r="I1376" s="193" t="s">
        <v>2479</v>
      </c>
      <c r="J1376" s="110" t="s">
        <v>3421</v>
      </c>
      <c r="K1376" s="130">
        <f>VLOOKUP(C1376,'[1]Carrer Batches'!$B$2:$O$1343,11,FALSE)</f>
        <v>923178964668</v>
      </c>
      <c r="L1376" s="130">
        <f>VLOOKUP(C1376,'[1]Carrer Batches'!$B$2:$O$1343,12,FALSE)</f>
        <v>0</v>
      </c>
    </row>
    <row r="1377" spans="1:12" x14ac:dyDescent="0.25">
      <c r="A1377" s="136">
        <v>44582</v>
      </c>
      <c r="B1377" s="193" t="s">
        <v>2981</v>
      </c>
      <c r="C1377" s="120" t="s">
        <v>304</v>
      </c>
      <c r="D1377" s="120" t="s">
        <v>1117</v>
      </c>
      <c r="E1377" s="193" t="s">
        <v>30</v>
      </c>
      <c r="F1377" s="120" t="s">
        <v>2424</v>
      </c>
      <c r="G1377" s="193" t="s">
        <v>6</v>
      </c>
      <c r="H1377" s="3" t="s">
        <v>2868</v>
      </c>
      <c r="I1377" s="193" t="s">
        <v>2479</v>
      </c>
      <c r="J1377" s="110" t="s">
        <v>3427</v>
      </c>
      <c r="K1377" s="130">
        <f>VLOOKUP(C1377,'[1]Carrer Batches'!$B$2:$O$1343,11,FALSE)</f>
        <v>923052337733</v>
      </c>
      <c r="L1377" s="130">
        <f>VLOOKUP(C1377,'[1]Carrer Batches'!$B$2:$O$1343,12,FALSE)</f>
        <v>0</v>
      </c>
    </row>
    <row r="1378" spans="1:12" x14ac:dyDescent="0.25">
      <c r="A1378" s="136">
        <v>44582</v>
      </c>
      <c r="B1378" s="193" t="s">
        <v>2981</v>
      </c>
      <c r="C1378" s="120" t="s">
        <v>286</v>
      </c>
      <c r="D1378" s="120" t="s">
        <v>1099</v>
      </c>
      <c r="E1378" s="193" t="s">
        <v>30</v>
      </c>
      <c r="F1378" s="120" t="s">
        <v>2922</v>
      </c>
      <c r="G1378" s="193" t="s">
        <v>6</v>
      </c>
      <c r="H1378" s="3" t="s">
        <v>2868</v>
      </c>
      <c r="I1378" s="193" t="s">
        <v>112</v>
      </c>
      <c r="J1378" s="110"/>
      <c r="K1378" s="130">
        <f>VLOOKUP(C1378,'[1]Carrer Batches'!$B$2:$O$1343,11,FALSE)</f>
        <v>923473093036</v>
      </c>
      <c r="L1378" s="130">
        <f>VLOOKUP(C1378,'[1]Carrer Batches'!$B$2:$O$1343,12,FALSE)</f>
        <v>0</v>
      </c>
    </row>
    <row r="1379" spans="1:12" x14ac:dyDescent="0.25">
      <c r="A1379" s="136">
        <v>44582</v>
      </c>
      <c r="B1379" s="193" t="s">
        <v>2981</v>
      </c>
      <c r="C1379" s="120" t="s">
        <v>287</v>
      </c>
      <c r="D1379" s="120" t="s">
        <v>1100</v>
      </c>
      <c r="E1379" s="193" t="s">
        <v>30</v>
      </c>
      <c r="F1379" s="120" t="s">
        <v>2922</v>
      </c>
      <c r="G1379" s="193" t="s">
        <v>6</v>
      </c>
      <c r="H1379" s="3" t="s">
        <v>2868</v>
      </c>
      <c r="I1379" s="193" t="s">
        <v>112</v>
      </c>
      <c r="J1379" s="110"/>
      <c r="K1379" s="130">
        <f>VLOOKUP(C1379,'[1]Carrer Batches'!$B$2:$O$1343,11,FALSE)</f>
        <v>923041007580</v>
      </c>
      <c r="L1379" s="130">
        <f>VLOOKUP(C1379,'[1]Carrer Batches'!$B$2:$O$1343,12,FALSE)</f>
        <v>0</v>
      </c>
    </row>
    <row r="1380" spans="1:12" x14ac:dyDescent="0.25">
      <c r="A1380" s="136">
        <v>44582</v>
      </c>
      <c r="B1380" s="193" t="s">
        <v>2981</v>
      </c>
      <c r="C1380" s="120" t="s">
        <v>261</v>
      </c>
      <c r="D1380" s="120" t="s">
        <v>1074</v>
      </c>
      <c r="E1380" s="193" t="s">
        <v>30</v>
      </c>
      <c r="F1380" s="120" t="s">
        <v>2922</v>
      </c>
      <c r="G1380" s="193" t="s">
        <v>6</v>
      </c>
      <c r="H1380" s="3" t="s">
        <v>2868</v>
      </c>
      <c r="I1380" s="193" t="s">
        <v>112</v>
      </c>
      <c r="J1380" s="110"/>
      <c r="K1380" s="130">
        <f>VLOOKUP(C1380,'[1]Carrer Batches'!$B$2:$O$1343,11,FALSE)</f>
        <v>923322702784</v>
      </c>
      <c r="L1380" s="130">
        <f>VLOOKUP(C1380,'[1]Carrer Batches'!$B$2:$O$1343,12,FALSE)</f>
        <v>0</v>
      </c>
    </row>
    <row r="1381" spans="1:12" x14ac:dyDescent="0.25">
      <c r="A1381" s="136">
        <v>44582</v>
      </c>
      <c r="B1381" s="193" t="s">
        <v>2981</v>
      </c>
      <c r="C1381" s="120" t="s">
        <v>993</v>
      </c>
      <c r="D1381" s="120" t="s">
        <v>2737</v>
      </c>
      <c r="E1381" s="193" t="s">
        <v>33</v>
      </c>
      <c r="F1381" s="120" t="s">
        <v>2419</v>
      </c>
      <c r="G1381" s="193" t="s">
        <v>6</v>
      </c>
      <c r="H1381" s="3" t="s">
        <v>2868</v>
      </c>
      <c r="I1381" s="193" t="s">
        <v>118</v>
      </c>
      <c r="J1381" s="110"/>
      <c r="K1381" s="130">
        <f>VLOOKUP(C1381,'[1]Carrer Batches'!$B$2:$O$1343,11,FALSE)</f>
        <v>923072229007</v>
      </c>
      <c r="L1381" s="130" t="str">
        <f>VLOOKUP(C1381,'[1]Carrer Batches'!$B$2:$O$1343,12,FALSE)</f>
        <v>021-32561301</v>
      </c>
    </row>
    <row r="1382" spans="1:12" x14ac:dyDescent="0.25">
      <c r="A1382" s="136">
        <v>44582</v>
      </c>
      <c r="B1382" s="193" t="s">
        <v>2981</v>
      </c>
      <c r="C1382" s="120" t="s">
        <v>219</v>
      </c>
      <c r="D1382" s="120" t="s">
        <v>1031</v>
      </c>
      <c r="E1382" s="193" t="s">
        <v>33</v>
      </c>
      <c r="F1382" s="120" t="s">
        <v>2419</v>
      </c>
      <c r="G1382" s="193" t="s">
        <v>6</v>
      </c>
      <c r="H1382" s="3" t="s">
        <v>2868</v>
      </c>
      <c r="I1382" s="193" t="s">
        <v>118</v>
      </c>
      <c r="J1382" s="110"/>
      <c r="K1382" s="130">
        <f>VLOOKUP(C1382,'[1]Carrer Batches'!$B$2:$O$1343,11,FALSE)</f>
        <v>92332244943</v>
      </c>
      <c r="L1382" s="130">
        <f>VLOOKUP(C1382,'[1]Carrer Batches'!$B$2:$O$1343,12,FALSE)</f>
        <v>0</v>
      </c>
    </row>
    <row r="1383" spans="1:12" x14ac:dyDescent="0.25">
      <c r="A1383" s="136">
        <v>44585</v>
      </c>
      <c r="B1383" s="210" t="s">
        <v>2981</v>
      </c>
      <c r="C1383" s="211" t="s">
        <v>887</v>
      </c>
      <c r="D1383" s="211" t="s">
        <v>1688</v>
      </c>
      <c r="E1383" s="210" t="s">
        <v>31</v>
      </c>
      <c r="F1383" s="211" t="s">
        <v>2516</v>
      </c>
      <c r="G1383" s="210" t="s">
        <v>6</v>
      </c>
      <c r="H1383" s="3" t="s">
        <v>2868</v>
      </c>
      <c r="I1383" s="210" t="s">
        <v>3044</v>
      </c>
      <c r="J1383" s="110" t="s">
        <v>3102</v>
      </c>
      <c r="K1383" s="130" t="e">
        <f>VLOOKUP(C1383,'[1]Carrer Batches'!$B$2:$O$1343,11,FALSE)</f>
        <v>#N/A</v>
      </c>
      <c r="L1383" s="130" t="e">
        <f>VLOOKUP(C1383,'[1]Carrer Batches'!$B$2:$O$1343,12,FALSE)</f>
        <v>#N/A</v>
      </c>
    </row>
    <row r="1384" spans="1:12" x14ac:dyDescent="0.25">
      <c r="A1384" s="136">
        <v>44585</v>
      </c>
      <c r="B1384" s="210" t="s">
        <v>2981</v>
      </c>
      <c r="C1384" s="211" t="s">
        <v>894</v>
      </c>
      <c r="D1384" s="211" t="s">
        <v>1698</v>
      </c>
      <c r="E1384" s="210" t="s">
        <v>31</v>
      </c>
      <c r="F1384" s="211" t="s">
        <v>2516</v>
      </c>
      <c r="G1384" s="210" t="s">
        <v>6</v>
      </c>
      <c r="H1384" s="3" t="s">
        <v>2868</v>
      </c>
      <c r="I1384" s="210" t="s">
        <v>3044</v>
      </c>
      <c r="J1384" s="110" t="s">
        <v>3422</v>
      </c>
      <c r="K1384" s="130" t="e">
        <f>VLOOKUP(C1384,'[1]Carrer Batches'!$B$2:$O$1343,11,FALSE)</f>
        <v>#N/A</v>
      </c>
      <c r="L1384" s="130" t="e">
        <f>VLOOKUP(C1384,'[1]Carrer Batches'!$B$2:$O$1343,12,FALSE)</f>
        <v>#N/A</v>
      </c>
    </row>
    <row r="1385" spans="1:12" x14ac:dyDescent="0.25">
      <c r="A1385" s="136">
        <v>44585</v>
      </c>
      <c r="B1385" s="210" t="s">
        <v>2981</v>
      </c>
      <c r="C1385" s="211" t="s">
        <v>356</v>
      </c>
      <c r="D1385" s="211" t="s">
        <v>1170</v>
      </c>
      <c r="E1385" s="210" t="s">
        <v>31</v>
      </c>
      <c r="F1385" s="211" t="s">
        <v>2430</v>
      </c>
      <c r="G1385" s="210" t="s">
        <v>6</v>
      </c>
      <c r="H1385" s="3" t="s">
        <v>2868</v>
      </c>
      <c r="I1385" s="210" t="s">
        <v>2486</v>
      </c>
      <c r="J1385" s="110" t="s">
        <v>3407</v>
      </c>
      <c r="K1385" s="130">
        <f>VLOOKUP(C1385,'[1]Carrer Batches'!$B$2:$O$1343,11,FALSE)</f>
        <v>923178927576</v>
      </c>
      <c r="L1385" s="130">
        <f>VLOOKUP(C1385,'[1]Carrer Batches'!$B$2:$O$1343,12,FALSE)</f>
        <v>923312414471</v>
      </c>
    </row>
    <row r="1386" spans="1:12" x14ac:dyDescent="0.25">
      <c r="A1386" s="136">
        <v>44585</v>
      </c>
      <c r="B1386" s="210" t="s">
        <v>2981</v>
      </c>
      <c r="C1386" s="211" t="s">
        <v>363</v>
      </c>
      <c r="D1386" s="211" t="s">
        <v>1177</v>
      </c>
      <c r="E1386" s="210" t="s">
        <v>31</v>
      </c>
      <c r="F1386" s="211" t="s">
        <v>2430</v>
      </c>
      <c r="G1386" s="210" t="s">
        <v>6</v>
      </c>
      <c r="H1386" s="3" t="s">
        <v>2868</v>
      </c>
      <c r="I1386" s="210" t="s">
        <v>2486</v>
      </c>
      <c r="J1386" s="110" t="s">
        <v>3408</v>
      </c>
      <c r="K1386" s="130">
        <f>VLOOKUP(C1386,'[1]Carrer Batches'!$B$2:$O$1343,11,FALSE)</f>
        <v>923123506661</v>
      </c>
      <c r="L1386" s="130">
        <f>VLOOKUP(C1386,'[1]Carrer Batches'!$B$2:$O$1343,12,FALSE)</f>
        <v>923012862622</v>
      </c>
    </row>
    <row r="1387" spans="1:12" x14ac:dyDescent="0.25">
      <c r="A1387" s="136">
        <v>44585</v>
      </c>
      <c r="B1387" s="210" t="s">
        <v>2981</v>
      </c>
      <c r="C1387" s="211" t="s">
        <v>365</v>
      </c>
      <c r="D1387" s="211" t="s">
        <v>1180</v>
      </c>
      <c r="E1387" s="210" t="s">
        <v>31</v>
      </c>
      <c r="F1387" s="211" t="s">
        <v>2430</v>
      </c>
      <c r="G1387" s="210" t="s">
        <v>6</v>
      </c>
      <c r="H1387" s="3" t="s">
        <v>2868</v>
      </c>
      <c r="I1387" s="210" t="s">
        <v>2486</v>
      </c>
      <c r="J1387" s="110" t="s">
        <v>3102</v>
      </c>
      <c r="K1387" s="130">
        <f>VLOOKUP(C1387,'[1]Carrer Batches'!$B$2:$O$1343,11,FALSE)</f>
        <v>923151103997</v>
      </c>
      <c r="L1387" s="130">
        <f>VLOOKUP(C1387,'[1]Carrer Batches'!$B$2:$O$1343,12,FALSE)</f>
        <v>923172954375</v>
      </c>
    </row>
    <row r="1388" spans="1:12" x14ac:dyDescent="0.25">
      <c r="A1388" s="136">
        <v>44585</v>
      </c>
      <c r="B1388" s="210" t="s">
        <v>2981</v>
      </c>
      <c r="C1388" s="211" t="s">
        <v>368</v>
      </c>
      <c r="D1388" s="211" t="s">
        <v>1183</v>
      </c>
      <c r="E1388" s="210" t="s">
        <v>31</v>
      </c>
      <c r="F1388" s="211" t="s">
        <v>2430</v>
      </c>
      <c r="G1388" s="210" t="s">
        <v>6</v>
      </c>
      <c r="H1388" s="3" t="s">
        <v>2868</v>
      </c>
      <c r="I1388" s="210" t="s">
        <v>2486</v>
      </c>
      <c r="J1388" s="110" t="s">
        <v>3212</v>
      </c>
      <c r="K1388" s="130">
        <f>VLOOKUP(C1388,'[1]Carrer Batches'!$B$2:$O$1343,11,FALSE)</f>
        <v>923179651299</v>
      </c>
      <c r="L1388" s="130" t="str">
        <f>VLOOKUP(C1388,'[1]Carrer Batches'!$B$2:$O$1343,12,FALSE)</f>
        <v>-</v>
      </c>
    </row>
    <row r="1389" spans="1:12" x14ac:dyDescent="0.25">
      <c r="A1389" s="136">
        <v>44585</v>
      </c>
      <c r="B1389" s="193" t="s">
        <v>2981</v>
      </c>
      <c r="C1389" s="120" t="s">
        <v>354</v>
      </c>
      <c r="D1389" s="120" t="s">
        <v>1168</v>
      </c>
      <c r="E1389" s="193" t="s">
        <v>31</v>
      </c>
      <c r="F1389" s="120" t="s">
        <v>2429</v>
      </c>
      <c r="G1389" s="193" t="s">
        <v>6</v>
      </c>
      <c r="H1389" s="3" t="s">
        <v>2868</v>
      </c>
      <c r="I1389" s="193" t="s">
        <v>2485</v>
      </c>
      <c r="J1389" s="110" t="s">
        <v>3417</v>
      </c>
      <c r="K1389" s="130">
        <f>VLOOKUP(C1389,'[1]Carrer Batches'!$B$2:$O$1343,11,FALSE)</f>
        <v>923492628866</v>
      </c>
      <c r="L1389" s="130" t="str">
        <f>VLOOKUP(C1389,'[1]Carrer Batches'!$B$2:$O$1343,12,FALSE)</f>
        <v>-</v>
      </c>
    </row>
    <row r="1390" spans="1:12" x14ac:dyDescent="0.25">
      <c r="A1390" s="136">
        <v>44585</v>
      </c>
      <c r="B1390" s="193" t="s">
        <v>2981</v>
      </c>
      <c r="C1390" s="120" t="s">
        <v>355</v>
      </c>
      <c r="D1390" s="120" t="s">
        <v>1169</v>
      </c>
      <c r="E1390" s="193" t="s">
        <v>31</v>
      </c>
      <c r="F1390" s="120" t="s">
        <v>2429</v>
      </c>
      <c r="G1390" s="193" t="s">
        <v>6</v>
      </c>
      <c r="H1390" s="3" t="s">
        <v>2868</v>
      </c>
      <c r="I1390" s="193" t="s">
        <v>2485</v>
      </c>
      <c r="J1390" s="110" t="s">
        <v>3421</v>
      </c>
      <c r="K1390" s="130">
        <f>VLOOKUP(C1390,'[1]Carrer Batches'!$B$2:$O$1343,11,FALSE)</f>
        <v>923032699538</v>
      </c>
      <c r="L1390" s="130" t="str">
        <f>VLOOKUP(C1390,'[1]Carrer Batches'!$B$2:$O$1343,12,FALSE)</f>
        <v>-</v>
      </c>
    </row>
    <row r="1391" spans="1:12" x14ac:dyDescent="0.25">
      <c r="A1391" s="136">
        <v>44585</v>
      </c>
      <c r="B1391" s="193" t="s">
        <v>2981</v>
      </c>
      <c r="C1391" s="120" t="s">
        <v>322</v>
      </c>
      <c r="D1391" s="120" t="s">
        <v>1135</v>
      </c>
      <c r="E1391" s="193" t="s">
        <v>31</v>
      </c>
      <c r="F1391" s="120" t="s">
        <v>2427</v>
      </c>
      <c r="G1391" s="193" t="s">
        <v>6</v>
      </c>
      <c r="H1391" s="3" t="s">
        <v>2868</v>
      </c>
      <c r="I1391" s="193" t="s">
        <v>113</v>
      </c>
      <c r="J1391" s="110" t="s">
        <v>3212</v>
      </c>
      <c r="K1391" s="130">
        <f>VLOOKUP(C1391,'[1]Carrer Batches'!$B$2:$O$1343,11,FALSE)</f>
        <v>923442476798</v>
      </c>
      <c r="L1391" s="130">
        <f>VLOOKUP(C1391,'[1]Carrer Batches'!$B$2:$O$1343,12,FALSE)</f>
        <v>0</v>
      </c>
    </row>
    <row r="1392" spans="1:12" x14ac:dyDescent="0.25">
      <c r="A1392" s="136">
        <v>44585</v>
      </c>
      <c r="B1392" s="193" t="s">
        <v>2981</v>
      </c>
      <c r="C1392" s="120" t="s">
        <v>324</v>
      </c>
      <c r="D1392" s="120" t="s">
        <v>1137</v>
      </c>
      <c r="E1392" s="193" t="s">
        <v>31</v>
      </c>
      <c r="F1392" s="120" t="s">
        <v>2427</v>
      </c>
      <c r="G1392" s="193" t="s">
        <v>6</v>
      </c>
      <c r="H1392" s="3" t="s">
        <v>2868</v>
      </c>
      <c r="I1392" s="193" t="s">
        <v>113</v>
      </c>
      <c r="J1392" s="110" t="s">
        <v>3195</v>
      </c>
      <c r="K1392" s="130">
        <f>VLOOKUP(C1392,'[1]Carrer Batches'!$B$2:$O$1343,11,FALSE)</f>
        <v>923347625513</v>
      </c>
      <c r="L1392" s="130" t="str">
        <f>VLOOKUP(C1392,'[1]Carrer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393" spans="1:12" x14ac:dyDescent="0.25">
      <c r="A1393" s="136">
        <v>44585</v>
      </c>
      <c r="B1393" s="193" t="s">
        <v>2981</v>
      </c>
      <c r="C1393" s="120" t="s">
        <v>326</v>
      </c>
      <c r="D1393" s="120" t="s">
        <v>1139</v>
      </c>
      <c r="E1393" s="193" t="s">
        <v>31</v>
      </c>
      <c r="F1393" s="120" t="s">
        <v>2427</v>
      </c>
      <c r="G1393" s="193" t="s">
        <v>6</v>
      </c>
      <c r="H1393" s="3" t="s">
        <v>2868</v>
      </c>
      <c r="I1393" s="193" t="s">
        <v>113</v>
      </c>
      <c r="J1393" s="110" t="s">
        <v>3425</v>
      </c>
      <c r="K1393" s="130">
        <f>VLOOKUP(C1393,'[1]Carrer Batches'!$B$2:$O$1343,11,FALSE)</f>
        <v>923033610339</v>
      </c>
      <c r="L1393" s="130">
        <f>VLOOKUP(C1393,'[1]Carrer Batches'!$B$2:$O$1343,12,FALSE)</f>
        <v>923118338212</v>
      </c>
    </row>
    <row r="1394" spans="1:12" x14ac:dyDescent="0.25">
      <c r="A1394" s="136">
        <v>44585</v>
      </c>
      <c r="B1394" s="193" t="s">
        <v>2981</v>
      </c>
      <c r="C1394" s="120" t="s">
        <v>327</v>
      </c>
      <c r="D1394" s="120" t="s">
        <v>1140</v>
      </c>
      <c r="E1394" s="193" t="s">
        <v>31</v>
      </c>
      <c r="F1394" s="120" t="s">
        <v>2427</v>
      </c>
      <c r="G1394" s="193" t="s">
        <v>6</v>
      </c>
      <c r="H1394" s="3" t="s">
        <v>2868</v>
      </c>
      <c r="I1394" s="193" t="s">
        <v>113</v>
      </c>
      <c r="J1394" s="110" t="s">
        <v>3425</v>
      </c>
      <c r="K1394" s="130">
        <f>VLOOKUP(C1394,'[1]Carrer Batches'!$B$2:$O$1343,11,FALSE)</f>
        <v>923312994305</v>
      </c>
      <c r="L1394" s="130">
        <f>VLOOKUP(C1394,'[1]Carrer Batches'!$B$2:$O$1343,12,FALSE)</f>
        <v>931120235876</v>
      </c>
    </row>
    <row r="1395" spans="1:12" x14ac:dyDescent="0.25">
      <c r="A1395" s="136">
        <v>44585</v>
      </c>
      <c r="B1395" s="193" t="s">
        <v>2981</v>
      </c>
      <c r="C1395" s="120" t="s">
        <v>329</v>
      </c>
      <c r="D1395" s="120" t="s">
        <v>1142</v>
      </c>
      <c r="E1395" s="193" t="s">
        <v>31</v>
      </c>
      <c r="F1395" s="120" t="s">
        <v>2427</v>
      </c>
      <c r="G1395" s="193" t="s">
        <v>6</v>
      </c>
      <c r="H1395" s="3" t="s">
        <v>2868</v>
      </c>
      <c r="I1395" s="193" t="s">
        <v>113</v>
      </c>
      <c r="J1395" s="110" t="s">
        <v>3213</v>
      </c>
      <c r="K1395" s="130">
        <f>VLOOKUP(C1395,'[1]Carrer Batches'!$B$2:$O$1343,11,FALSE)</f>
        <v>923083923775</v>
      </c>
      <c r="L1395" s="130">
        <f>VLOOKUP(C1395,'[1]Carrer Batches'!$B$2:$O$1343,12,FALSE)</f>
        <v>923333792016</v>
      </c>
    </row>
    <row r="1396" spans="1:12" x14ac:dyDescent="0.25">
      <c r="A1396" s="136">
        <v>44585</v>
      </c>
      <c r="B1396" s="193" t="s">
        <v>2981</v>
      </c>
      <c r="C1396" s="120" t="s">
        <v>330</v>
      </c>
      <c r="D1396" s="120" t="s">
        <v>1143</v>
      </c>
      <c r="E1396" s="193" t="s">
        <v>31</v>
      </c>
      <c r="F1396" s="120" t="s">
        <v>2427</v>
      </c>
      <c r="G1396" s="193" t="s">
        <v>6</v>
      </c>
      <c r="H1396" s="3" t="s">
        <v>2868</v>
      </c>
      <c r="I1396" s="193" t="s">
        <v>113</v>
      </c>
      <c r="J1396" s="110" t="s">
        <v>3213</v>
      </c>
      <c r="K1396" s="130">
        <f>VLOOKUP(C1396,'[1]Carrer Batches'!$B$2:$O$1343,11,FALSE)</f>
        <v>923330330052</v>
      </c>
      <c r="L1396" s="130">
        <f>VLOOKUP(C1396,'[1]Carrer Batches'!$B$2:$O$1343,12,FALSE)</f>
        <v>0</v>
      </c>
    </row>
    <row r="1397" spans="1:12" x14ac:dyDescent="0.25">
      <c r="A1397" s="136">
        <v>44585</v>
      </c>
      <c r="B1397" s="193" t="s">
        <v>2981</v>
      </c>
      <c r="C1397" s="120" t="s">
        <v>314</v>
      </c>
      <c r="D1397" s="120" t="s">
        <v>1127</v>
      </c>
      <c r="E1397" s="193" t="s">
        <v>30</v>
      </c>
      <c r="F1397" s="120" t="s">
        <v>2426</v>
      </c>
      <c r="G1397" s="193" t="s">
        <v>6</v>
      </c>
      <c r="H1397" s="3" t="s">
        <v>2868</v>
      </c>
      <c r="I1397" s="193" t="s">
        <v>2497</v>
      </c>
      <c r="J1397" s="110" t="s">
        <v>3418</v>
      </c>
      <c r="K1397" s="130">
        <f>VLOOKUP(C1397,'[1]Carrer Batches'!$B$2:$O$1343,11,FALSE)</f>
        <v>923002595201</v>
      </c>
      <c r="L1397" s="130">
        <f>VLOOKUP(C1397,'[1]Carrer Batches'!$B$2:$O$1343,12,FALSE)</f>
        <v>923332629727</v>
      </c>
    </row>
    <row r="1398" spans="1:12" x14ac:dyDescent="0.25">
      <c r="A1398" s="136">
        <v>44585</v>
      </c>
      <c r="B1398" s="193" t="s">
        <v>2981</v>
      </c>
      <c r="C1398" s="120" t="s">
        <v>317</v>
      </c>
      <c r="D1398" s="120" t="s">
        <v>1130</v>
      </c>
      <c r="E1398" s="193" t="s">
        <v>30</v>
      </c>
      <c r="F1398" s="120" t="s">
        <v>2426</v>
      </c>
      <c r="G1398" s="193" t="s">
        <v>6</v>
      </c>
      <c r="H1398" s="3" t="s">
        <v>2868</v>
      </c>
      <c r="I1398" s="193" t="s">
        <v>2497</v>
      </c>
      <c r="J1398" s="110" t="s">
        <v>3277</v>
      </c>
      <c r="K1398" s="130">
        <f>VLOOKUP(C1398,'[1]Carrer Batches'!$B$2:$O$1343,11,FALSE)</f>
        <v>923052563255</v>
      </c>
      <c r="L1398" s="130">
        <f>VLOOKUP(C1398,'[1]Carrer Batches'!$B$2:$O$1343,12,FALSE)</f>
        <v>0</v>
      </c>
    </row>
    <row r="1399" spans="1:12" x14ac:dyDescent="0.25">
      <c r="A1399" s="136">
        <v>44585</v>
      </c>
      <c r="B1399" s="193" t="s">
        <v>2981</v>
      </c>
      <c r="C1399" s="120" t="s">
        <v>318</v>
      </c>
      <c r="D1399" s="120" t="s">
        <v>1131</v>
      </c>
      <c r="E1399" s="193" t="s">
        <v>30</v>
      </c>
      <c r="F1399" s="120" t="s">
        <v>2426</v>
      </c>
      <c r="G1399" s="193" t="s">
        <v>6</v>
      </c>
      <c r="H1399" s="3" t="s">
        <v>2868</v>
      </c>
      <c r="I1399" s="193" t="s">
        <v>2497</v>
      </c>
      <c r="J1399" s="110" t="s">
        <v>3410</v>
      </c>
      <c r="K1399" s="130">
        <f>VLOOKUP(C1399,'[1]Carrer Batches'!$B$2:$O$1343,11,FALSE)</f>
        <v>923182666204</v>
      </c>
      <c r="L1399" s="130">
        <f>VLOOKUP(C1399,'[1]Carrer Batches'!$B$2:$O$1343,12,FALSE)</f>
        <v>923491463109</v>
      </c>
    </row>
    <row r="1400" spans="1:12" x14ac:dyDescent="0.25">
      <c r="A1400" s="136">
        <v>44585</v>
      </c>
      <c r="B1400" s="193" t="s">
        <v>2981</v>
      </c>
      <c r="C1400" s="120" t="s">
        <v>291</v>
      </c>
      <c r="D1400" s="120" t="s">
        <v>1104</v>
      </c>
      <c r="E1400" s="193" t="s">
        <v>30</v>
      </c>
      <c r="F1400" s="120" t="s">
        <v>2424</v>
      </c>
      <c r="G1400" s="193" t="s">
        <v>6</v>
      </c>
      <c r="H1400" s="3" t="s">
        <v>2868</v>
      </c>
      <c r="I1400" s="193" t="s">
        <v>2479</v>
      </c>
      <c r="J1400" s="110" t="s">
        <v>3420</v>
      </c>
      <c r="K1400" s="130">
        <f>VLOOKUP(C1400,'[1]Carrer Batches'!$B$2:$O$1343,11,FALSE)</f>
        <v>923170209311</v>
      </c>
      <c r="L1400" s="130">
        <f>VLOOKUP(C1400,'[1]Carrer Batches'!$B$2:$O$1343,12,FALSE)</f>
        <v>923045452249</v>
      </c>
    </row>
    <row r="1401" spans="1:12" x14ac:dyDescent="0.25">
      <c r="A1401" s="136">
        <v>44585</v>
      </c>
      <c r="B1401" s="193" t="s">
        <v>2981</v>
      </c>
      <c r="C1401" s="120" t="s">
        <v>293</v>
      </c>
      <c r="D1401" s="120" t="s">
        <v>1106</v>
      </c>
      <c r="E1401" s="193" t="s">
        <v>30</v>
      </c>
      <c r="F1401" s="120" t="s">
        <v>2424</v>
      </c>
      <c r="G1401" s="193" t="s">
        <v>6</v>
      </c>
      <c r="H1401" s="3" t="s">
        <v>2868</v>
      </c>
      <c r="I1401" s="193" t="s">
        <v>2479</v>
      </c>
      <c r="J1401" s="110" t="s">
        <v>3414</v>
      </c>
      <c r="K1401" s="130">
        <f>VLOOKUP(C1401,'[1]Carrer Batches'!$B$2:$O$1343,11,FALSE)</f>
        <v>923008233622</v>
      </c>
      <c r="L1401" s="130">
        <f>VLOOKUP(C1401,'[1]Carrer Batches'!$B$2:$O$1343,12,FALSE)</f>
        <v>0</v>
      </c>
    </row>
    <row r="1402" spans="1:12" x14ac:dyDescent="0.25">
      <c r="A1402" s="136">
        <v>44585</v>
      </c>
      <c r="B1402" s="193" t="s">
        <v>2981</v>
      </c>
      <c r="C1402" s="120" t="s">
        <v>296</v>
      </c>
      <c r="D1402" s="120" t="s">
        <v>1109</v>
      </c>
      <c r="E1402" s="193" t="s">
        <v>30</v>
      </c>
      <c r="F1402" s="120" t="s">
        <v>2424</v>
      </c>
      <c r="G1402" s="193" t="s">
        <v>6</v>
      </c>
      <c r="H1402" s="3" t="s">
        <v>2868</v>
      </c>
      <c r="I1402" s="193" t="s">
        <v>2479</v>
      </c>
      <c r="J1402" s="110" t="s">
        <v>3421</v>
      </c>
      <c r="K1402" s="130">
        <f>VLOOKUP(C1402,'[1]Carrer Batches'!$B$2:$O$1343,11,FALSE)</f>
        <v>923178964668</v>
      </c>
      <c r="L1402" s="130">
        <f>VLOOKUP(C1402,'[1]Carrer Batches'!$B$2:$O$1343,12,FALSE)</f>
        <v>0</v>
      </c>
    </row>
    <row r="1403" spans="1:12" x14ac:dyDescent="0.25">
      <c r="A1403" s="136">
        <v>44587</v>
      </c>
      <c r="B1403" s="210" t="s">
        <v>2981</v>
      </c>
      <c r="C1403" s="211" t="s">
        <v>887</v>
      </c>
      <c r="D1403" s="211" t="s">
        <v>1688</v>
      </c>
      <c r="E1403" s="210" t="s">
        <v>31</v>
      </c>
      <c r="F1403" s="211" t="s">
        <v>2516</v>
      </c>
      <c r="G1403" s="210" t="s">
        <v>6</v>
      </c>
      <c r="H1403" s="3" t="s">
        <v>2868</v>
      </c>
      <c r="I1403" s="210" t="s">
        <v>3044</v>
      </c>
      <c r="J1403" s="110" t="s">
        <v>3102</v>
      </c>
      <c r="K1403" s="130" t="e">
        <f>VLOOKUP(C1403,'[1]Carrer Batches'!$B$2:$O$1343,11,FALSE)</f>
        <v>#N/A</v>
      </c>
      <c r="L1403" s="130" t="e">
        <f>VLOOKUP(C1403,'[1]Carrer Batches'!$B$2:$O$1343,12,FALSE)</f>
        <v>#N/A</v>
      </c>
    </row>
    <row r="1404" spans="1:12" x14ac:dyDescent="0.25">
      <c r="A1404" s="136">
        <v>44587</v>
      </c>
      <c r="B1404" s="210" t="s">
        <v>2981</v>
      </c>
      <c r="C1404" s="211" t="s">
        <v>902</v>
      </c>
      <c r="D1404" s="211" t="s">
        <v>1705</v>
      </c>
      <c r="E1404" s="210" t="s">
        <v>31</v>
      </c>
      <c r="F1404" s="211" t="s">
        <v>2516</v>
      </c>
      <c r="G1404" s="210" t="s">
        <v>6</v>
      </c>
      <c r="H1404" s="3" t="s">
        <v>2868</v>
      </c>
      <c r="I1404" s="210" t="s">
        <v>3044</v>
      </c>
      <c r="J1404" s="110"/>
      <c r="K1404" s="130" t="e">
        <f>VLOOKUP(C1404,'[1]Carrer Batches'!$B$2:$O$1343,11,FALSE)</f>
        <v>#N/A</v>
      </c>
      <c r="L1404" s="130" t="e">
        <f>VLOOKUP(C1404,'[1]Carrer Batches'!$B$2:$O$1343,12,FALSE)</f>
        <v>#N/A</v>
      </c>
    </row>
    <row r="1405" spans="1:12" x14ac:dyDescent="0.25">
      <c r="A1405" s="136">
        <v>44587</v>
      </c>
      <c r="B1405" s="210" t="s">
        <v>2981</v>
      </c>
      <c r="C1405" s="211" t="s">
        <v>2508</v>
      </c>
      <c r="D1405" s="211" t="s">
        <v>2509</v>
      </c>
      <c r="E1405" s="210" t="s">
        <v>31</v>
      </c>
      <c r="F1405" s="211" t="s">
        <v>2516</v>
      </c>
      <c r="G1405" s="210" t="s">
        <v>6</v>
      </c>
      <c r="H1405" s="3" t="s">
        <v>2868</v>
      </c>
      <c r="I1405" s="210" t="s">
        <v>3044</v>
      </c>
      <c r="J1405" s="110"/>
      <c r="K1405" s="130" t="e">
        <f>VLOOKUP(C1405,'[1]Carrer Batches'!$B$2:$O$1343,11,FALSE)</f>
        <v>#N/A</v>
      </c>
      <c r="L1405" s="130" t="e">
        <f>VLOOKUP(C1405,'[1]Carrer Batches'!$B$2:$O$1343,12,FALSE)</f>
        <v>#N/A</v>
      </c>
    </row>
    <row r="1406" spans="1:12" x14ac:dyDescent="0.25">
      <c r="A1406" s="136">
        <v>44587</v>
      </c>
      <c r="B1406" s="210" t="s">
        <v>2981</v>
      </c>
      <c r="C1406" s="211" t="s">
        <v>894</v>
      </c>
      <c r="D1406" s="211" t="s">
        <v>1698</v>
      </c>
      <c r="E1406" s="210" t="s">
        <v>31</v>
      </c>
      <c r="F1406" s="211" t="s">
        <v>2516</v>
      </c>
      <c r="G1406" s="210" t="s">
        <v>6</v>
      </c>
      <c r="H1406" s="3" t="s">
        <v>2868</v>
      </c>
      <c r="I1406" s="210" t="s">
        <v>3044</v>
      </c>
      <c r="J1406" s="110" t="s">
        <v>3422</v>
      </c>
      <c r="K1406" s="130" t="e">
        <f>VLOOKUP(C1406,'[1]Carrer Batches'!$B$2:$O$1343,11,FALSE)</f>
        <v>#N/A</v>
      </c>
      <c r="L1406" s="130" t="e">
        <f>VLOOKUP(C1406,'[1]Carrer Batches'!$B$2:$O$1343,12,FALSE)</f>
        <v>#N/A</v>
      </c>
    </row>
    <row r="1407" spans="1:12" x14ac:dyDescent="0.25">
      <c r="A1407" s="136">
        <v>44587</v>
      </c>
      <c r="B1407" s="210" t="s">
        <v>2981</v>
      </c>
      <c r="C1407" s="211" t="s">
        <v>356</v>
      </c>
      <c r="D1407" s="211" t="s">
        <v>1170</v>
      </c>
      <c r="E1407" s="210" t="s">
        <v>31</v>
      </c>
      <c r="F1407" s="211" t="s">
        <v>2430</v>
      </c>
      <c r="G1407" s="210" t="s">
        <v>6</v>
      </c>
      <c r="H1407" s="3" t="s">
        <v>2868</v>
      </c>
      <c r="I1407" s="210" t="s">
        <v>2486</v>
      </c>
      <c r="J1407" s="110" t="s">
        <v>3407</v>
      </c>
      <c r="K1407" s="130">
        <f>VLOOKUP(C1407,'[1]Carrer Batches'!$B$2:$O$1343,11,FALSE)</f>
        <v>923178927576</v>
      </c>
      <c r="L1407" s="130">
        <f>VLOOKUP(C1407,'[1]Carrer Batches'!$B$2:$O$1343,12,FALSE)</f>
        <v>923312414471</v>
      </c>
    </row>
    <row r="1408" spans="1:12" x14ac:dyDescent="0.25">
      <c r="A1408" s="136">
        <v>44587</v>
      </c>
      <c r="B1408" s="210" t="s">
        <v>2981</v>
      </c>
      <c r="C1408" s="211" t="s">
        <v>357</v>
      </c>
      <c r="D1408" s="211" t="s">
        <v>1171</v>
      </c>
      <c r="E1408" s="210" t="s">
        <v>31</v>
      </c>
      <c r="F1408" s="211" t="s">
        <v>2430</v>
      </c>
      <c r="G1408" s="210" t="s">
        <v>6</v>
      </c>
      <c r="H1408" s="3" t="s">
        <v>2868</v>
      </c>
      <c r="I1408" s="210" t="s">
        <v>2486</v>
      </c>
      <c r="J1408" s="110" t="s">
        <v>2937</v>
      </c>
      <c r="K1408" s="130" t="str">
        <f>VLOOKUP(C1408,'[1]Carrer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408" s="130">
        <f>VLOOKUP(C1408,'[1]Carrer Batches'!$B$2:$O$1343,12,FALSE)</f>
        <v>923442931236</v>
      </c>
    </row>
    <row r="1409" spans="1:12" x14ac:dyDescent="0.25">
      <c r="A1409" s="136">
        <v>44587</v>
      </c>
      <c r="B1409" s="210" t="s">
        <v>2981</v>
      </c>
      <c r="C1409" s="211" t="s">
        <v>358</v>
      </c>
      <c r="D1409" s="211" t="s">
        <v>1172</v>
      </c>
      <c r="E1409" s="210" t="s">
        <v>31</v>
      </c>
      <c r="F1409" s="211" t="s">
        <v>2430</v>
      </c>
      <c r="G1409" s="210" t="s">
        <v>6</v>
      </c>
      <c r="H1409" s="3" t="s">
        <v>2868</v>
      </c>
      <c r="I1409" s="210" t="s">
        <v>2486</v>
      </c>
      <c r="J1409" s="110" t="s">
        <v>3212</v>
      </c>
      <c r="K1409" s="130">
        <f>VLOOKUP(C1409,'[1]Carrer Batches'!$B$2:$O$1343,11,FALSE)</f>
        <v>923238233417</v>
      </c>
      <c r="L1409" s="130" t="str">
        <f>VLOOKUP(C1409,'[1]Carrer Batches'!$B$2:$O$1343,12,FALSE)</f>
        <v>-</v>
      </c>
    </row>
    <row r="1410" spans="1:12" x14ac:dyDescent="0.25">
      <c r="A1410" s="136">
        <v>44587</v>
      </c>
      <c r="B1410" s="210" t="s">
        <v>2981</v>
      </c>
      <c r="C1410" s="211" t="s">
        <v>360</v>
      </c>
      <c r="D1410" s="211" t="s">
        <v>1174</v>
      </c>
      <c r="E1410" s="210" t="s">
        <v>31</v>
      </c>
      <c r="F1410" s="211" t="s">
        <v>2430</v>
      </c>
      <c r="G1410" s="210" t="s">
        <v>6</v>
      </c>
      <c r="H1410" s="3" t="s">
        <v>2868</v>
      </c>
      <c r="I1410" s="210" t="s">
        <v>2486</v>
      </c>
      <c r="J1410" s="110" t="s">
        <v>3195</v>
      </c>
      <c r="K1410" s="130">
        <f>VLOOKUP(C1410,'[1]Carrer Batches'!$B$2:$O$1343,11,FALSE)</f>
        <v>923422997798</v>
      </c>
      <c r="L1410" s="130">
        <f>VLOOKUP(C1410,'[1]Carrer Batches'!$B$2:$O$1343,12,FALSE)</f>
        <v>923242881234</v>
      </c>
    </row>
    <row r="1411" spans="1:12" x14ac:dyDescent="0.25">
      <c r="A1411" s="136">
        <v>44587</v>
      </c>
      <c r="B1411" s="210" t="s">
        <v>2981</v>
      </c>
      <c r="C1411" s="211" t="s">
        <v>362</v>
      </c>
      <c r="D1411" s="211" t="s">
        <v>1176</v>
      </c>
      <c r="E1411" s="210" t="s">
        <v>31</v>
      </c>
      <c r="F1411" s="211" t="s">
        <v>2430</v>
      </c>
      <c r="G1411" s="210" t="s">
        <v>6</v>
      </c>
      <c r="H1411" s="3" t="s">
        <v>2868</v>
      </c>
      <c r="I1411" s="210" t="s">
        <v>2486</v>
      </c>
      <c r="J1411" s="110"/>
      <c r="K1411" s="130">
        <f>VLOOKUP(C1411,'[1]Carrer Batches'!$B$2:$O$1343,11,FALSE)</f>
        <v>923303753406</v>
      </c>
      <c r="L1411" s="130" t="str">
        <f>VLOOKUP(C1411,'[1]Carrer Batches'!$B$2:$O$1343,12,FALSE)</f>
        <v>-</v>
      </c>
    </row>
    <row r="1412" spans="1:12" x14ac:dyDescent="0.25">
      <c r="A1412" s="136">
        <v>44587</v>
      </c>
      <c r="B1412" s="210" t="s">
        <v>2981</v>
      </c>
      <c r="C1412" s="211" t="s">
        <v>363</v>
      </c>
      <c r="D1412" s="211" t="s">
        <v>1177</v>
      </c>
      <c r="E1412" s="210" t="s">
        <v>31</v>
      </c>
      <c r="F1412" s="211" t="s">
        <v>2430</v>
      </c>
      <c r="G1412" s="210" t="s">
        <v>6</v>
      </c>
      <c r="H1412" s="3" t="s">
        <v>2868</v>
      </c>
      <c r="I1412" s="210" t="s">
        <v>2486</v>
      </c>
      <c r="J1412" s="110" t="s">
        <v>3408</v>
      </c>
      <c r="K1412" s="130">
        <f>VLOOKUP(C1412,'[1]Carrer Batches'!$B$2:$O$1343,11,FALSE)</f>
        <v>923123506661</v>
      </c>
      <c r="L1412" s="130">
        <f>VLOOKUP(C1412,'[1]Carrer Batches'!$B$2:$O$1343,12,FALSE)</f>
        <v>923012862622</v>
      </c>
    </row>
    <row r="1413" spans="1:12" x14ac:dyDescent="0.25">
      <c r="A1413" s="136">
        <v>44587</v>
      </c>
      <c r="B1413" s="193" t="s">
        <v>2981</v>
      </c>
      <c r="C1413" s="120" t="s">
        <v>348</v>
      </c>
      <c r="D1413" s="120" t="s">
        <v>1162</v>
      </c>
      <c r="E1413" s="193" t="s">
        <v>31</v>
      </c>
      <c r="F1413" s="120" t="s">
        <v>2429</v>
      </c>
      <c r="G1413" s="193" t="s">
        <v>6</v>
      </c>
      <c r="H1413" s="3" t="s">
        <v>2868</v>
      </c>
      <c r="I1413" s="193" t="s">
        <v>2485</v>
      </c>
      <c r="J1413" s="110" t="s">
        <v>3212</v>
      </c>
      <c r="K1413" s="130">
        <f>VLOOKUP(C1413,'[1]Carrer Batches'!$B$2:$O$1343,11,FALSE)</f>
        <v>923484671772</v>
      </c>
      <c r="L1413" s="130">
        <f>VLOOKUP(C1413,'[1]Carrer Batches'!$B$2:$O$1343,12,FALSE)</f>
        <v>923494563164</v>
      </c>
    </row>
    <row r="1414" spans="1:12" x14ac:dyDescent="0.25">
      <c r="A1414" s="136">
        <v>44587</v>
      </c>
      <c r="B1414" s="193" t="s">
        <v>2981</v>
      </c>
      <c r="C1414" s="120" t="s">
        <v>352</v>
      </c>
      <c r="D1414" s="120" t="s">
        <v>1166</v>
      </c>
      <c r="E1414" s="193" t="s">
        <v>31</v>
      </c>
      <c r="F1414" s="120" t="s">
        <v>2429</v>
      </c>
      <c r="G1414" s="193" t="s">
        <v>6</v>
      </c>
      <c r="H1414" s="3" t="s">
        <v>2868</v>
      </c>
      <c r="I1414" s="193" t="s">
        <v>2485</v>
      </c>
      <c r="J1414" s="110"/>
      <c r="K1414" s="130">
        <f>VLOOKUP(C1414,'[1]Carrer Batches'!$B$2:$O$1343,11,FALSE)</f>
        <v>923130006225</v>
      </c>
      <c r="L1414" s="130" t="str">
        <f>VLOOKUP(C1414,'[1]Carrer Batches'!$B$2:$O$1343,12,FALSE)</f>
        <v>-</v>
      </c>
    </row>
    <row r="1415" spans="1:12" x14ac:dyDescent="0.25">
      <c r="A1415" s="136">
        <v>44587</v>
      </c>
      <c r="B1415" s="193" t="s">
        <v>2981</v>
      </c>
      <c r="C1415" s="120" t="s">
        <v>354</v>
      </c>
      <c r="D1415" s="120" t="s">
        <v>1168</v>
      </c>
      <c r="E1415" s="193" t="s">
        <v>31</v>
      </c>
      <c r="F1415" s="120" t="s">
        <v>2429</v>
      </c>
      <c r="G1415" s="193" t="s">
        <v>6</v>
      </c>
      <c r="H1415" s="3" t="s">
        <v>2868</v>
      </c>
      <c r="I1415" s="193" t="s">
        <v>2485</v>
      </c>
      <c r="J1415" s="110" t="s">
        <v>3417</v>
      </c>
      <c r="K1415" s="130">
        <f>VLOOKUP(C1415,'[1]Carrer Batches'!$B$2:$O$1343,11,FALSE)</f>
        <v>923492628866</v>
      </c>
      <c r="L1415" s="130" t="str">
        <f>VLOOKUP(C1415,'[1]Carrer Batches'!$B$2:$O$1343,12,FALSE)</f>
        <v>-</v>
      </c>
    </row>
    <row r="1416" spans="1:12" x14ac:dyDescent="0.25">
      <c r="A1416" s="136">
        <v>44587</v>
      </c>
      <c r="B1416" s="193" t="s">
        <v>2981</v>
      </c>
      <c r="C1416" s="120" t="s">
        <v>314</v>
      </c>
      <c r="D1416" s="120" t="s">
        <v>1127</v>
      </c>
      <c r="E1416" s="193" t="s">
        <v>30</v>
      </c>
      <c r="F1416" s="120" t="s">
        <v>2426</v>
      </c>
      <c r="G1416" s="193" t="s">
        <v>6</v>
      </c>
      <c r="H1416" s="3" t="s">
        <v>2868</v>
      </c>
      <c r="I1416" s="193" t="s">
        <v>2497</v>
      </c>
      <c r="J1416" s="110" t="s">
        <v>3419</v>
      </c>
      <c r="K1416" s="130">
        <f>VLOOKUP(C1416,'[1]Carrer Batches'!$B$2:$O$1343,11,FALSE)</f>
        <v>923002595201</v>
      </c>
      <c r="L1416" s="130">
        <f>VLOOKUP(C1416,'[1]Carrer Batches'!$B$2:$O$1343,12,FALSE)</f>
        <v>923332629727</v>
      </c>
    </row>
    <row r="1417" spans="1:12" x14ac:dyDescent="0.25">
      <c r="A1417" s="136">
        <v>44587</v>
      </c>
      <c r="B1417" s="193" t="s">
        <v>2981</v>
      </c>
      <c r="C1417" s="120" t="s">
        <v>317</v>
      </c>
      <c r="D1417" s="120" t="s">
        <v>1130</v>
      </c>
      <c r="E1417" s="193" t="s">
        <v>30</v>
      </c>
      <c r="F1417" s="120" t="s">
        <v>2426</v>
      </c>
      <c r="G1417" s="193" t="s">
        <v>6</v>
      </c>
      <c r="H1417" s="3" t="s">
        <v>2868</v>
      </c>
      <c r="I1417" s="193" t="s">
        <v>2497</v>
      </c>
      <c r="J1417" s="110" t="s">
        <v>3277</v>
      </c>
      <c r="K1417" s="130">
        <f>VLOOKUP(C1417,'[1]Carrer Batches'!$B$2:$O$1343,11,FALSE)</f>
        <v>923052563255</v>
      </c>
      <c r="L1417" s="130">
        <f>VLOOKUP(C1417,'[1]Carrer Batches'!$B$2:$O$1343,12,FALSE)</f>
        <v>0</v>
      </c>
    </row>
    <row r="1418" spans="1:12" x14ac:dyDescent="0.25">
      <c r="A1418" s="136">
        <v>44587</v>
      </c>
      <c r="B1418" s="193" t="s">
        <v>2981</v>
      </c>
      <c r="C1418" s="120" t="s">
        <v>318</v>
      </c>
      <c r="D1418" s="120" t="s">
        <v>1131</v>
      </c>
      <c r="E1418" s="193" t="s">
        <v>30</v>
      </c>
      <c r="F1418" s="120" t="s">
        <v>2426</v>
      </c>
      <c r="G1418" s="193" t="s">
        <v>6</v>
      </c>
      <c r="H1418" s="3" t="s">
        <v>2868</v>
      </c>
      <c r="I1418" s="193" t="s">
        <v>2497</v>
      </c>
      <c r="J1418" s="110" t="s">
        <v>3410</v>
      </c>
      <c r="K1418" s="130">
        <f>VLOOKUP(C1418,'[1]Carrer Batches'!$B$2:$O$1343,11,FALSE)</f>
        <v>923182666204</v>
      </c>
      <c r="L1418" s="130">
        <f>VLOOKUP(C1418,'[1]Carrer Batches'!$B$2:$O$1343,12,FALSE)</f>
        <v>923491463109</v>
      </c>
    </row>
    <row r="1419" spans="1:12" x14ac:dyDescent="0.25">
      <c r="A1419" s="136">
        <v>44587</v>
      </c>
      <c r="B1419" s="193" t="s">
        <v>2981</v>
      </c>
      <c r="C1419" s="120" t="s">
        <v>291</v>
      </c>
      <c r="D1419" s="120" t="s">
        <v>1104</v>
      </c>
      <c r="E1419" s="193" t="s">
        <v>30</v>
      </c>
      <c r="F1419" s="120" t="s">
        <v>2424</v>
      </c>
      <c r="G1419" s="193" t="s">
        <v>6</v>
      </c>
      <c r="H1419" s="3" t="s">
        <v>2868</v>
      </c>
      <c r="I1419" s="193" t="s">
        <v>2479</v>
      </c>
      <c r="J1419" s="110" t="s">
        <v>3212</v>
      </c>
      <c r="K1419" s="130">
        <f>VLOOKUP(C1419,'[1]Carrer Batches'!$B$2:$O$1343,11,FALSE)</f>
        <v>923170209311</v>
      </c>
      <c r="L1419" s="130">
        <f>VLOOKUP(C1419,'[1]Carrer Batches'!$B$2:$O$1343,12,FALSE)</f>
        <v>923045452249</v>
      </c>
    </row>
    <row r="1420" spans="1:12" x14ac:dyDescent="0.25">
      <c r="A1420" s="136">
        <v>44587</v>
      </c>
      <c r="B1420" s="193" t="s">
        <v>2981</v>
      </c>
      <c r="C1420" s="120" t="s">
        <v>293</v>
      </c>
      <c r="D1420" s="120" t="s">
        <v>1106</v>
      </c>
      <c r="E1420" s="193" t="s">
        <v>30</v>
      </c>
      <c r="F1420" s="120" t="s">
        <v>2424</v>
      </c>
      <c r="G1420" s="193" t="s">
        <v>6</v>
      </c>
      <c r="H1420" s="3" t="s">
        <v>2868</v>
      </c>
      <c r="I1420" s="193" t="s">
        <v>2479</v>
      </c>
      <c r="J1420" s="110" t="s">
        <v>3414</v>
      </c>
      <c r="K1420" s="130">
        <f>VLOOKUP(C1420,'[1]Carrer Batches'!$B$2:$O$1343,11,FALSE)</f>
        <v>923008233622</v>
      </c>
      <c r="L1420" s="130">
        <f>VLOOKUP(C1420,'[1]Carrer Batches'!$B$2:$O$1343,12,FALSE)</f>
        <v>0</v>
      </c>
    </row>
    <row r="1421" spans="1:12" x14ac:dyDescent="0.25">
      <c r="A1421" s="136">
        <v>44587</v>
      </c>
      <c r="B1421" s="193" t="s">
        <v>2981</v>
      </c>
      <c r="C1421" s="120" t="s">
        <v>296</v>
      </c>
      <c r="D1421" s="120" t="s">
        <v>1109</v>
      </c>
      <c r="E1421" s="193" t="s">
        <v>30</v>
      </c>
      <c r="F1421" s="120" t="s">
        <v>2424</v>
      </c>
      <c r="G1421" s="193" t="s">
        <v>6</v>
      </c>
      <c r="H1421" s="3" t="s">
        <v>2868</v>
      </c>
      <c r="I1421" s="193" t="s">
        <v>2479</v>
      </c>
      <c r="J1421" s="110" t="s">
        <v>3102</v>
      </c>
      <c r="K1421" s="130">
        <f>VLOOKUP(C1421,'[1]Carrer Batches'!$B$2:$O$1343,11,FALSE)</f>
        <v>923178964668</v>
      </c>
      <c r="L1421" s="130">
        <f>VLOOKUP(C1421,'[1]Carrer Batches'!$B$2:$O$1343,12,FALSE)</f>
        <v>0</v>
      </c>
    </row>
    <row r="1422" spans="1:12" x14ac:dyDescent="0.25">
      <c r="A1422" s="188">
        <v>44565</v>
      </c>
      <c r="B1422" s="193" t="s">
        <v>2494</v>
      </c>
      <c r="C1422" s="120" t="s">
        <v>2873</v>
      </c>
      <c r="D1422" s="120" t="s">
        <v>2874</v>
      </c>
      <c r="E1422" s="193" t="s">
        <v>134</v>
      </c>
      <c r="F1422" s="120" t="s">
        <v>2891</v>
      </c>
      <c r="G1422" s="193" t="s">
        <v>7</v>
      </c>
      <c r="H1422" s="193" t="s">
        <v>2871</v>
      </c>
      <c r="I1422" s="193" t="s">
        <v>2493</v>
      </c>
      <c r="J1422" s="110" t="s">
        <v>2961</v>
      </c>
      <c r="K1422" s="130" t="e">
        <f>VLOOKUP(C1422,'[1]Carrer Batches'!$B$2:$O$1343,11,FALSE)</f>
        <v>#N/A</v>
      </c>
      <c r="L1422" s="130" t="e">
        <f>VLOOKUP(C1422,'[1]Carrer Batches'!$B$2:$O$1343,12,FALSE)</f>
        <v>#N/A</v>
      </c>
    </row>
    <row r="1423" spans="1:12" x14ac:dyDescent="0.25">
      <c r="A1423" s="188">
        <v>44567</v>
      </c>
      <c r="B1423" s="193" t="s">
        <v>2494</v>
      </c>
      <c r="C1423" s="120" t="s">
        <v>2873</v>
      </c>
      <c r="D1423" s="120" t="s">
        <v>2874</v>
      </c>
      <c r="E1423" s="193" t="s">
        <v>134</v>
      </c>
      <c r="F1423" s="120" t="s">
        <v>2891</v>
      </c>
      <c r="G1423" s="193" t="s">
        <v>7</v>
      </c>
      <c r="H1423" s="193" t="s">
        <v>2871</v>
      </c>
      <c r="I1423" s="193" t="s">
        <v>2493</v>
      </c>
      <c r="J1423" s="110" t="s">
        <v>2961</v>
      </c>
      <c r="K1423" s="130" t="e">
        <f>VLOOKUP(C1423,'[1]Carrer Batches'!$B$2:$O$1343,11,FALSE)</f>
        <v>#N/A</v>
      </c>
      <c r="L1423" s="130" t="e">
        <f>VLOOKUP(C1423,'[1]Carrer Batches'!$B$2:$O$1343,12,FALSE)</f>
        <v>#N/A</v>
      </c>
    </row>
    <row r="1424" spans="1:12" x14ac:dyDescent="0.25">
      <c r="A1424" s="188">
        <v>44565</v>
      </c>
      <c r="B1424" s="193" t="s">
        <v>2494</v>
      </c>
      <c r="C1424" s="120" t="s">
        <v>2875</v>
      </c>
      <c r="D1424" s="120" t="s">
        <v>1233</v>
      </c>
      <c r="E1424" s="193" t="s">
        <v>134</v>
      </c>
      <c r="F1424" s="120" t="s">
        <v>2891</v>
      </c>
      <c r="G1424" s="193" t="s">
        <v>7</v>
      </c>
      <c r="H1424" s="193" t="s">
        <v>2871</v>
      </c>
      <c r="I1424" s="193" t="s">
        <v>2493</v>
      </c>
      <c r="J1424" s="281" t="s">
        <v>3179</v>
      </c>
      <c r="K1424" s="130" t="e">
        <f>VLOOKUP(C1424,'[1]Carrer Batches'!$B$2:$O$1343,11,FALSE)</f>
        <v>#N/A</v>
      </c>
      <c r="L1424" s="130" t="e">
        <f>VLOOKUP(C1424,'[1]Carrer Batches'!$B$2:$O$1343,12,FALSE)</f>
        <v>#N/A</v>
      </c>
    </row>
    <row r="1425" spans="1:12" x14ac:dyDescent="0.25">
      <c r="A1425" s="188">
        <v>44567</v>
      </c>
      <c r="B1425" s="193" t="s">
        <v>2494</v>
      </c>
      <c r="C1425" s="120" t="s">
        <v>2875</v>
      </c>
      <c r="D1425" s="120" t="s">
        <v>1233</v>
      </c>
      <c r="E1425" s="193" t="s">
        <v>134</v>
      </c>
      <c r="F1425" s="120" t="s">
        <v>2891</v>
      </c>
      <c r="G1425" s="193" t="s">
        <v>7</v>
      </c>
      <c r="H1425" s="193" t="s">
        <v>2871</v>
      </c>
      <c r="I1425" s="193" t="s">
        <v>2493</v>
      </c>
      <c r="J1425" s="281" t="s">
        <v>3179</v>
      </c>
      <c r="K1425" s="130" t="e">
        <f>VLOOKUP(C1425,'[1]Carrer Batches'!$B$2:$O$1343,11,FALSE)</f>
        <v>#N/A</v>
      </c>
      <c r="L1425" s="130" t="e">
        <f>VLOOKUP(C1425,'[1]Carrer Batches'!$B$2:$O$1343,12,FALSE)</f>
        <v>#N/A</v>
      </c>
    </row>
    <row r="1426" spans="1:12" x14ac:dyDescent="0.25">
      <c r="A1426" s="188">
        <v>44579</v>
      </c>
      <c r="B1426" s="193" t="s">
        <v>2494</v>
      </c>
      <c r="C1426" s="120" t="s">
        <v>2876</v>
      </c>
      <c r="D1426" s="120" t="s">
        <v>2877</v>
      </c>
      <c r="E1426" s="193" t="s">
        <v>134</v>
      </c>
      <c r="F1426" s="120" t="s">
        <v>2891</v>
      </c>
      <c r="G1426" s="193" t="s">
        <v>7</v>
      </c>
      <c r="H1426" s="3" t="s">
        <v>2992</v>
      </c>
      <c r="I1426" s="193" t="s">
        <v>2493</v>
      </c>
      <c r="J1426" s="248" t="s">
        <v>3093</v>
      </c>
      <c r="K1426" s="130" t="e">
        <f>VLOOKUP(C1426,'[1]Carrer Batches'!$B$2:$O$1343,11,FALSE)</f>
        <v>#N/A</v>
      </c>
      <c r="L1426" s="130" t="e">
        <f>VLOOKUP(C1426,'[1]Carrer Batches'!$B$2:$O$1343,12,FALSE)</f>
        <v>#N/A</v>
      </c>
    </row>
    <row r="1427" spans="1:12" x14ac:dyDescent="0.25">
      <c r="A1427" s="188">
        <v>44562</v>
      </c>
      <c r="B1427" s="210" t="s">
        <v>2494</v>
      </c>
      <c r="C1427" s="211" t="s">
        <v>638</v>
      </c>
      <c r="D1427" s="211" t="s">
        <v>1450</v>
      </c>
      <c r="E1427" s="210" t="s">
        <v>31</v>
      </c>
      <c r="F1427" s="211" t="s">
        <v>2451</v>
      </c>
      <c r="G1427" s="210" t="s">
        <v>7</v>
      </c>
      <c r="H1427" s="3" t="s">
        <v>2992</v>
      </c>
      <c r="I1427" s="210" t="s">
        <v>2484</v>
      </c>
      <c r="J1427" s="250" t="s">
        <v>3402</v>
      </c>
      <c r="K1427" s="130">
        <f>VLOOKUP(C1427,'[1]Carrer Batches'!$B$2:$O$1343,11,FALSE)</f>
        <v>923120823420</v>
      </c>
      <c r="L1427" s="130" t="str">
        <f>VLOOKUP(C1427,'[1]Carrer Batches'!$B$2:$O$1343,12,FALSE)</f>
        <v>-</v>
      </c>
    </row>
    <row r="1428" spans="1:12" x14ac:dyDescent="0.25">
      <c r="A1428" s="188">
        <v>44562</v>
      </c>
      <c r="B1428" s="210" t="s">
        <v>2494</v>
      </c>
      <c r="C1428" s="211" t="s">
        <v>652</v>
      </c>
      <c r="D1428" s="211" t="s">
        <v>1464</v>
      </c>
      <c r="E1428" s="210" t="s">
        <v>31</v>
      </c>
      <c r="F1428" s="211" t="s">
        <v>2451</v>
      </c>
      <c r="G1428" s="210" t="s">
        <v>7</v>
      </c>
      <c r="H1428" s="3" t="s">
        <v>2992</v>
      </c>
      <c r="I1428" s="210" t="s">
        <v>2484</v>
      </c>
      <c r="J1428" s="250" t="s">
        <v>3175</v>
      </c>
      <c r="K1428" s="130">
        <f>VLOOKUP(C1428,'[1]Carrer Batches'!$B$2:$O$1343,11,FALSE)</f>
        <v>923322187668</v>
      </c>
      <c r="L1428" s="130" t="str">
        <f>VLOOKUP(C1428,'[1]Carrer Batches'!$B$2:$O$1343,12,FALSE)</f>
        <v>-</v>
      </c>
    </row>
    <row r="1429" spans="1:12" x14ac:dyDescent="0.25">
      <c r="A1429" s="188">
        <v>44562</v>
      </c>
      <c r="B1429" s="210" t="s">
        <v>2494</v>
      </c>
      <c r="C1429" s="211" t="s">
        <v>654</v>
      </c>
      <c r="D1429" s="211" t="s">
        <v>1466</v>
      </c>
      <c r="E1429" s="210" t="s">
        <v>31</v>
      </c>
      <c r="F1429" s="211" t="s">
        <v>2451</v>
      </c>
      <c r="G1429" s="210" t="s">
        <v>7</v>
      </c>
      <c r="H1429" s="3" t="s">
        <v>2992</v>
      </c>
      <c r="I1429" s="210" t="s">
        <v>2484</v>
      </c>
      <c r="J1429" s="250" t="s">
        <v>3403</v>
      </c>
      <c r="K1429" s="130">
        <f>VLOOKUP(C1429,'[1]Carrer Batches'!$B$2:$O$1343,11,FALSE)</f>
        <v>923022252689</v>
      </c>
      <c r="L1429" s="130">
        <f>VLOOKUP(C1429,'[1]Carrer Batches'!$B$2:$O$1343,12,FALSE)</f>
        <v>923012499263</v>
      </c>
    </row>
    <row r="1430" spans="1:12" x14ac:dyDescent="0.25">
      <c r="A1430" s="188">
        <v>44565</v>
      </c>
      <c r="B1430" s="210" t="s">
        <v>2494</v>
      </c>
      <c r="C1430" s="211" t="s">
        <v>637</v>
      </c>
      <c r="D1430" s="211" t="s">
        <v>1449</v>
      </c>
      <c r="E1430" s="210" t="s">
        <v>31</v>
      </c>
      <c r="F1430" s="211" t="s">
        <v>2451</v>
      </c>
      <c r="G1430" s="210" t="s">
        <v>7</v>
      </c>
      <c r="H1430" s="3" t="s">
        <v>2992</v>
      </c>
      <c r="I1430" s="210" t="s">
        <v>2484</v>
      </c>
      <c r="J1430" s="250" t="s">
        <v>3179</v>
      </c>
      <c r="K1430" s="130">
        <f>VLOOKUP(C1430,'[1]Carrer Batches'!$B$2:$O$1343,11,FALSE)</f>
        <v>923122841361</v>
      </c>
      <c r="L1430" s="130">
        <f>VLOOKUP(C1430,'[1]Carrer Batches'!$B$2:$O$1343,12,FALSE)</f>
        <v>923122428722</v>
      </c>
    </row>
    <row r="1431" spans="1:12" x14ac:dyDescent="0.25">
      <c r="A1431" s="188">
        <v>44565</v>
      </c>
      <c r="B1431" s="210" t="s">
        <v>2494</v>
      </c>
      <c r="C1431" s="211" t="s">
        <v>638</v>
      </c>
      <c r="D1431" s="211" t="s">
        <v>1450</v>
      </c>
      <c r="E1431" s="210" t="s">
        <v>31</v>
      </c>
      <c r="F1431" s="211" t="s">
        <v>2451</v>
      </c>
      <c r="G1431" s="210" t="s">
        <v>7</v>
      </c>
      <c r="H1431" s="3" t="s">
        <v>2992</v>
      </c>
      <c r="I1431" s="210" t="s">
        <v>2484</v>
      </c>
      <c r="J1431" s="250" t="s">
        <v>3175</v>
      </c>
      <c r="K1431" s="130">
        <f>VLOOKUP(C1431,'[1]Carrer Batches'!$B$2:$O$1343,11,FALSE)</f>
        <v>923120823420</v>
      </c>
      <c r="L1431" s="130" t="str">
        <f>VLOOKUP(C1431,'[1]Carrer Batches'!$B$2:$O$1343,12,FALSE)</f>
        <v>-</v>
      </c>
    </row>
    <row r="1432" spans="1:12" x14ac:dyDescent="0.25">
      <c r="A1432" s="188">
        <v>44565</v>
      </c>
      <c r="B1432" s="210" t="s">
        <v>2494</v>
      </c>
      <c r="C1432" s="211" t="s">
        <v>639</v>
      </c>
      <c r="D1432" s="211" t="s">
        <v>1451</v>
      </c>
      <c r="E1432" s="210" t="s">
        <v>31</v>
      </c>
      <c r="F1432" s="211" t="s">
        <v>2451</v>
      </c>
      <c r="G1432" s="210" t="s">
        <v>7</v>
      </c>
      <c r="H1432" s="3" t="s">
        <v>2992</v>
      </c>
      <c r="I1432" s="210" t="s">
        <v>2484</v>
      </c>
      <c r="J1432" s="250" t="s">
        <v>3175</v>
      </c>
      <c r="K1432" s="130">
        <f>VLOOKUP(C1432,'[1]Carrer Batches'!$B$2:$O$1343,11,FALSE)</f>
        <v>923089693979</v>
      </c>
      <c r="L1432" s="130" t="str">
        <f>VLOOKUP(C1432,'[1]Carrer Batches'!$B$2:$O$1343,12,FALSE)</f>
        <v>-</v>
      </c>
    </row>
    <row r="1433" spans="1:12" x14ac:dyDescent="0.25">
      <c r="A1433" s="188">
        <v>44565</v>
      </c>
      <c r="B1433" s="210" t="s">
        <v>2494</v>
      </c>
      <c r="C1433" s="211" t="s">
        <v>641</v>
      </c>
      <c r="D1433" s="211" t="s">
        <v>1453</v>
      </c>
      <c r="E1433" s="210" t="s">
        <v>31</v>
      </c>
      <c r="F1433" s="211" t="s">
        <v>2451</v>
      </c>
      <c r="G1433" s="210" t="s">
        <v>7</v>
      </c>
      <c r="H1433" s="3" t="s">
        <v>2992</v>
      </c>
      <c r="I1433" s="210" t="s">
        <v>2484</v>
      </c>
      <c r="J1433" s="250" t="s">
        <v>3404</v>
      </c>
      <c r="K1433" s="130">
        <f>VLOOKUP(C1433,'[1]Carrer Batches'!$B$2:$O$1343,11,FALSE)</f>
        <v>923130809158</v>
      </c>
      <c r="L1433" s="130" t="str">
        <f>VLOOKUP(C1433,'[1]Carrer Batches'!$B$2:$O$1343,12,FALSE)</f>
        <v>-</v>
      </c>
    </row>
    <row r="1434" spans="1:12" x14ac:dyDescent="0.25">
      <c r="A1434" s="188">
        <v>44565</v>
      </c>
      <c r="B1434" s="210" t="s">
        <v>2494</v>
      </c>
      <c r="C1434" s="211" t="s">
        <v>650</v>
      </c>
      <c r="D1434" s="211" t="s">
        <v>1462</v>
      </c>
      <c r="E1434" s="210" t="s">
        <v>31</v>
      </c>
      <c r="F1434" s="211" t="s">
        <v>2451</v>
      </c>
      <c r="G1434" s="210" t="s">
        <v>7</v>
      </c>
      <c r="H1434" s="3" t="s">
        <v>2992</v>
      </c>
      <c r="I1434" s="210" t="s">
        <v>2484</v>
      </c>
      <c r="J1434" s="250" t="s">
        <v>3405</v>
      </c>
      <c r="K1434" s="130">
        <f>VLOOKUP(C1434,'[1]Carrer Batches'!$B$2:$O$1343,11,FALSE)</f>
        <v>923491850586</v>
      </c>
      <c r="L1434" s="130" t="str">
        <f>VLOOKUP(C1434,'[1]Carrer Batches'!$B$2:$O$1343,12,FALSE)</f>
        <v>-</v>
      </c>
    </row>
    <row r="1435" spans="1:12" x14ac:dyDescent="0.25">
      <c r="A1435" s="188">
        <v>44565</v>
      </c>
      <c r="B1435" s="210" t="s">
        <v>2494</v>
      </c>
      <c r="C1435" s="211" t="s">
        <v>651</v>
      </c>
      <c r="D1435" s="211" t="s">
        <v>1463</v>
      </c>
      <c r="E1435" s="210" t="s">
        <v>31</v>
      </c>
      <c r="F1435" s="211" t="s">
        <v>2451</v>
      </c>
      <c r="G1435" s="210" t="s">
        <v>7</v>
      </c>
      <c r="H1435" s="3" t="s">
        <v>2992</v>
      </c>
      <c r="I1435" s="210" t="s">
        <v>2484</v>
      </c>
      <c r="J1435" s="250" t="s">
        <v>3297</v>
      </c>
      <c r="K1435" s="130">
        <f>VLOOKUP(C1435,'[1]Carrer Batches'!$B$2:$O$1343,11,FALSE)</f>
        <v>923128447758</v>
      </c>
      <c r="L1435" s="130">
        <f>VLOOKUP(C1435,'[1]Carrer Batches'!$B$2:$O$1343,12,FALSE)</f>
        <v>923002692159</v>
      </c>
    </row>
    <row r="1436" spans="1:12" x14ac:dyDescent="0.25">
      <c r="A1436" s="188">
        <v>44565</v>
      </c>
      <c r="B1436" s="210" t="s">
        <v>2494</v>
      </c>
      <c r="C1436" s="211" t="s">
        <v>652</v>
      </c>
      <c r="D1436" s="211" t="s">
        <v>1464</v>
      </c>
      <c r="E1436" s="210" t="s">
        <v>31</v>
      </c>
      <c r="F1436" s="211" t="s">
        <v>2451</v>
      </c>
      <c r="G1436" s="210" t="s">
        <v>7</v>
      </c>
      <c r="H1436" s="3" t="s">
        <v>2992</v>
      </c>
      <c r="I1436" s="210" t="s">
        <v>2484</v>
      </c>
      <c r="J1436" s="250" t="s">
        <v>3175</v>
      </c>
      <c r="K1436" s="130">
        <f>VLOOKUP(C1436,'[1]Carrer Batches'!$B$2:$O$1343,11,FALSE)</f>
        <v>923322187668</v>
      </c>
      <c r="L1436" s="130" t="str">
        <f>VLOOKUP(C1436,'[1]Carrer Batches'!$B$2:$O$1343,12,FALSE)</f>
        <v>-</v>
      </c>
    </row>
    <row r="1437" spans="1:12" x14ac:dyDescent="0.25">
      <c r="A1437" s="188">
        <v>44565</v>
      </c>
      <c r="B1437" s="210" t="s">
        <v>2494</v>
      </c>
      <c r="C1437" s="211" t="s">
        <v>653</v>
      </c>
      <c r="D1437" s="211" t="s">
        <v>1465</v>
      </c>
      <c r="E1437" s="210" t="s">
        <v>31</v>
      </c>
      <c r="F1437" s="211" t="s">
        <v>2451</v>
      </c>
      <c r="G1437" s="210" t="s">
        <v>7</v>
      </c>
      <c r="H1437" s="3" t="s">
        <v>2992</v>
      </c>
      <c r="I1437" s="210" t="s">
        <v>2484</v>
      </c>
      <c r="J1437" s="250" t="s">
        <v>3406</v>
      </c>
      <c r="K1437" s="130">
        <f>VLOOKUP(C1437,'[1]Carrer Batches'!$B$2:$O$1343,11,FALSE)</f>
        <v>923019343093</v>
      </c>
      <c r="L1437" s="130">
        <f>VLOOKUP(C1437,'[1]Carrer Batches'!$B$2:$O$1343,12,FALSE)</f>
        <v>923150274731</v>
      </c>
    </row>
    <row r="1438" spans="1:12" x14ac:dyDescent="0.25">
      <c r="A1438" s="188">
        <v>44565</v>
      </c>
      <c r="B1438" s="210" t="s">
        <v>2494</v>
      </c>
      <c r="C1438" s="211" t="s">
        <v>654</v>
      </c>
      <c r="D1438" s="211" t="s">
        <v>1466</v>
      </c>
      <c r="E1438" s="210" t="s">
        <v>31</v>
      </c>
      <c r="F1438" s="211" t="s">
        <v>2451</v>
      </c>
      <c r="G1438" s="210" t="s">
        <v>7</v>
      </c>
      <c r="H1438" s="3" t="s">
        <v>2992</v>
      </c>
      <c r="I1438" s="210" t="s">
        <v>2484</v>
      </c>
      <c r="J1438" s="250" t="s">
        <v>3175</v>
      </c>
      <c r="K1438" s="130">
        <f>VLOOKUP(C1438,'[1]Carrer Batches'!$B$2:$O$1343,11,FALSE)</f>
        <v>923022252689</v>
      </c>
      <c r="L1438" s="130">
        <f>VLOOKUP(C1438,'[1]Carrer Batches'!$B$2:$O$1343,12,FALSE)</f>
        <v>923012499263</v>
      </c>
    </row>
    <row r="1439" spans="1:12" x14ac:dyDescent="0.25">
      <c r="A1439" s="188">
        <v>44567</v>
      </c>
      <c r="B1439" s="210" t="s">
        <v>2494</v>
      </c>
      <c r="C1439" s="211" t="s">
        <v>638</v>
      </c>
      <c r="D1439" s="211" t="s">
        <v>1450</v>
      </c>
      <c r="E1439" s="210" t="s">
        <v>31</v>
      </c>
      <c r="F1439" s="211" t="s">
        <v>2451</v>
      </c>
      <c r="G1439" s="210" t="s">
        <v>7</v>
      </c>
      <c r="H1439" s="3" t="s">
        <v>2992</v>
      </c>
      <c r="I1439" s="210" t="s">
        <v>2484</v>
      </c>
      <c r="J1439" s="250" t="s">
        <v>3175</v>
      </c>
      <c r="K1439" s="130">
        <f>VLOOKUP(C1439,'[1]Carrer Batches'!$B$2:$O$1343,11,FALSE)</f>
        <v>923120823420</v>
      </c>
      <c r="L1439" s="130" t="str">
        <f>VLOOKUP(C1439,'[1]Carrer Batches'!$B$2:$O$1343,12,FALSE)</f>
        <v>-</v>
      </c>
    </row>
    <row r="1440" spans="1:12" x14ac:dyDescent="0.25">
      <c r="A1440" s="188">
        <v>44567</v>
      </c>
      <c r="B1440" s="210" t="s">
        <v>2494</v>
      </c>
      <c r="C1440" s="211" t="s">
        <v>639</v>
      </c>
      <c r="D1440" s="211" t="s">
        <v>1451</v>
      </c>
      <c r="E1440" s="210" t="s">
        <v>31</v>
      </c>
      <c r="F1440" s="211" t="s">
        <v>2451</v>
      </c>
      <c r="G1440" s="210" t="s">
        <v>7</v>
      </c>
      <c r="H1440" s="3" t="s">
        <v>2992</v>
      </c>
      <c r="I1440" s="210" t="s">
        <v>2484</v>
      </c>
      <c r="K1440" s="130">
        <f>VLOOKUP(C1440,'[1]Carrer Batches'!$B$2:$O$1343,11,FALSE)</f>
        <v>923089693979</v>
      </c>
      <c r="L1440" s="130" t="str">
        <f>VLOOKUP(C1440,'[1]Carrer Batches'!$B$2:$O$1343,12,FALSE)</f>
        <v>-</v>
      </c>
    </row>
    <row r="1441" spans="1:12" x14ac:dyDescent="0.25">
      <c r="A1441" s="188">
        <v>44567</v>
      </c>
      <c r="B1441" s="210" t="s">
        <v>2494</v>
      </c>
      <c r="C1441" s="211" t="s">
        <v>641</v>
      </c>
      <c r="D1441" s="211" t="s">
        <v>1453</v>
      </c>
      <c r="E1441" s="210" t="s">
        <v>31</v>
      </c>
      <c r="F1441" s="211" t="s">
        <v>2451</v>
      </c>
      <c r="G1441" s="210" t="s">
        <v>7</v>
      </c>
      <c r="H1441" s="3" t="s">
        <v>2992</v>
      </c>
      <c r="I1441" s="210" t="s">
        <v>2484</v>
      </c>
      <c r="K1441" s="130">
        <f>VLOOKUP(C1441,'[1]Carrer Batches'!$B$2:$O$1343,11,FALSE)</f>
        <v>923130809158</v>
      </c>
      <c r="L1441" s="130" t="str">
        <f>VLOOKUP(C1441,'[1]Carrer Batches'!$B$2:$O$1343,12,FALSE)</f>
        <v>-</v>
      </c>
    </row>
    <row r="1442" spans="1:12" x14ac:dyDescent="0.25">
      <c r="A1442" s="188">
        <v>44567</v>
      </c>
      <c r="B1442" s="210" t="s">
        <v>2494</v>
      </c>
      <c r="C1442" s="211" t="s">
        <v>642</v>
      </c>
      <c r="D1442" s="211" t="s">
        <v>1454</v>
      </c>
      <c r="E1442" s="210" t="s">
        <v>31</v>
      </c>
      <c r="F1442" s="211" t="s">
        <v>2451</v>
      </c>
      <c r="G1442" s="210" t="s">
        <v>7</v>
      </c>
      <c r="H1442" s="3" t="s">
        <v>2992</v>
      </c>
      <c r="I1442" s="210" t="s">
        <v>2484</v>
      </c>
      <c r="K1442" s="130">
        <f>VLOOKUP(C1442,'[1]Carrer Batches'!$B$2:$O$1343,11,FALSE)</f>
        <v>923062466470</v>
      </c>
      <c r="L1442" s="130" t="str">
        <f>VLOOKUP(C1442,'[1]Carrer Batches'!$B$2:$O$1343,12,FALSE)</f>
        <v>-</v>
      </c>
    </row>
    <row r="1443" spans="1:12" x14ac:dyDescent="0.25">
      <c r="A1443" s="188">
        <v>44567</v>
      </c>
      <c r="B1443" s="210" t="s">
        <v>2494</v>
      </c>
      <c r="C1443" s="211" t="s">
        <v>650</v>
      </c>
      <c r="D1443" s="211" t="s">
        <v>1462</v>
      </c>
      <c r="E1443" s="210" t="s">
        <v>31</v>
      </c>
      <c r="F1443" s="211" t="s">
        <v>2451</v>
      </c>
      <c r="G1443" s="210" t="s">
        <v>7</v>
      </c>
      <c r="H1443" s="3" t="s">
        <v>2992</v>
      </c>
      <c r="I1443" s="210" t="s">
        <v>2484</v>
      </c>
      <c r="K1443" s="130">
        <f>VLOOKUP(C1443,'[1]Carrer Batches'!$B$2:$O$1343,11,FALSE)</f>
        <v>923491850586</v>
      </c>
      <c r="L1443" s="130" t="str">
        <f>VLOOKUP(C1443,'[1]Carrer Batches'!$B$2:$O$1343,12,FALSE)</f>
        <v>-</v>
      </c>
    </row>
    <row r="1444" spans="1:12" x14ac:dyDescent="0.25">
      <c r="A1444" s="188">
        <v>44567</v>
      </c>
      <c r="B1444" s="210" t="s">
        <v>2494</v>
      </c>
      <c r="C1444" s="211" t="s">
        <v>651</v>
      </c>
      <c r="D1444" s="211" t="s">
        <v>1463</v>
      </c>
      <c r="E1444" s="210" t="s">
        <v>31</v>
      </c>
      <c r="F1444" s="211" t="s">
        <v>2451</v>
      </c>
      <c r="G1444" s="210" t="s">
        <v>7</v>
      </c>
      <c r="H1444" s="3" t="s">
        <v>2992</v>
      </c>
      <c r="I1444" s="210" t="s">
        <v>2484</v>
      </c>
      <c r="K1444" s="130">
        <f>VLOOKUP(C1444,'[1]Carrer Batches'!$B$2:$O$1343,11,FALSE)</f>
        <v>923128447758</v>
      </c>
      <c r="L1444" s="130">
        <f>VLOOKUP(C1444,'[1]Carrer Batches'!$B$2:$O$1343,12,FALSE)</f>
        <v>923002692159</v>
      </c>
    </row>
    <row r="1445" spans="1:12" x14ac:dyDescent="0.25">
      <c r="A1445" s="188">
        <v>44567</v>
      </c>
      <c r="B1445" s="210" t="s">
        <v>2494</v>
      </c>
      <c r="C1445" s="211" t="s">
        <v>652</v>
      </c>
      <c r="D1445" s="211" t="s">
        <v>1464</v>
      </c>
      <c r="E1445" s="210" t="s">
        <v>31</v>
      </c>
      <c r="F1445" s="211" t="s">
        <v>2451</v>
      </c>
      <c r="G1445" s="210" t="s">
        <v>7</v>
      </c>
      <c r="H1445" s="3" t="s">
        <v>2992</v>
      </c>
      <c r="I1445" s="210" t="s">
        <v>2484</v>
      </c>
      <c r="K1445" s="130">
        <f>VLOOKUP(C1445,'[1]Carrer Batches'!$B$2:$O$1343,11,FALSE)</f>
        <v>923322187668</v>
      </c>
      <c r="L1445" s="130" t="str">
        <f>VLOOKUP(C1445,'[1]Carrer Batches'!$B$2:$O$1343,12,FALSE)</f>
        <v>-</v>
      </c>
    </row>
    <row r="1446" spans="1:12" x14ac:dyDescent="0.25">
      <c r="A1446" s="188">
        <v>44567</v>
      </c>
      <c r="B1446" s="210" t="s">
        <v>2494</v>
      </c>
      <c r="C1446" s="211" t="s">
        <v>654</v>
      </c>
      <c r="D1446" s="211" t="s">
        <v>1466</v>
      </c>
      <c r="E1446" s="210" t="s">
        <v>31</v>
      </c>
      <c r="F1446" s="211" t="s">
        <v>2451</v>
      </c>
      <c r="G1446" s="210" t="s">
        <v>7</v>
      </c>
      <c r="H1446" s="3" t="s">
        <v>2992</v>
      </c>
      <c r="I1446" s="210" t="s">
        <v>2484</v>
      </c>
      <c r="K1446" s="130">
        <f>VLOOKUP(C1446,'[1]Carrer Batches'!$B$2:$O$1343,11,FALSE)</f>
        <v>923022252689</v>
      </c>
      <c r="L1446" s="130">
        <f>VLOOKUP(C1446,'[1]Carrer Batches'!$B$2:$O$1343,12,FALSE)</f>
        <v>923012499263</v>
      </c>
    </row>
    <row r="1447" spans="1:12" x14ac:dyDescent="0.25">
      <c r="A1447" s="188">
        <v>44569</v>
      </c>
      <c r="B1447" s="210" t="s">
        <v>2494</v>
      </c>
      <c r="C1447" s="211" t="s">
        <v>638</v>
      </c>
      <c r="D1447" s="211" t="s">
        <v>1450</v>
      </c>
      <c r="E1447" s="210" t="s">
        <v>31</v>
      </c>
      <c r="F1447" s="211" t="s">
        <v>2451</v>
      </c>
      <c r="G1447" s="210" t="s">
        <v>7</v>
      </c>
      <c r="H1447" s="3" t="s">
        <v>2992</v>
      </c>
      <c r="I1447" s="210" t="s">
        <v>2484</v>
      </c>
      <c r="K1447" s="130">
        <f>VLOOKUP(C1447,'[1]Carrer Batches'!$B$2:$O$1343,11,FALSE)</f>
        <v>923120823420</v>
      </c>
      <c r="L1447" s="130" t="str">
        <f>VLOOKUP(C1447,'[1]Carrer Batches'!$B$2:$O$1343,12,FALSE)</f>
        <v>-</v>
      </c>
    </row>
    <row r="1448" spans="1:12" x14ac:dyDescent="0.25">
      <c r="A1448" s="188">
        <v>44569</v>
      </c>
      <c r="B1448" s="210" t="s">
        <v>2494</v>
      </c>
      <c r="C1448" s="211" t="s">
        <v>641</v>
      </c>
      <c r="D1448" s="211" t="s">
        <v>1453</v>
      </c>
      <c r="E1448" s="210" t="s">
        <v>31</v>
      </c>
      <c r="F1448" s="211" t="s">
        <v>2451</v>
      </c>
      <c r="G1448" s="210" t="s">
        <v>7</v>
      </c>
      <c r="H1448" s="3" t="s">
        <v>2992</v>
      </c>
      <c r="I1448" s="210" t="s">
        <v>2484</v>
      </c>
      <c r="K1448" s="130">
        <f>VLOOKUP(C1448,'[1]Carrer Batches'!$B$2:$O$1343,11,FALSE)</f>
        <v>923130809158</v>
      </c>
      <c r="L1448" s="130" t="str">
        <f>VLOOKUP(C1448,'[1]Carrer Batches'!$B$2:$O$1343,12,FALSE)</f>
        <v>-</v>
      </c>
    </row>
    <row r="1449" spans="1:12" x14ac:dyDescent="0.25">
      <c r="A1449" s="188">
        <v>44569</v>
      </c>
      <c r="B1449" s="210" t="s">
        <v>2494</v>
      </c>
      <c r="C1449" s="211" t="s">
        <v>642</v>
      </c>
      <c r="D1449" s="211" t="s">
        <v>1454</v>
      </c>
      <c r="E1449" s="210" t="s">
        <v>31</v>
      </c>
      <c r="F1449" s="211" t="s">
        <v>2451</v>
      </c>
      <c r="G1449" s="210" t="s">
        <v>7</v>
      </c>
      <c r="H1449" s="3" t="s">
        <v>2992</v>
      </c>
      <c r="I1449" s="210" t="s">
        <v>2484</v>
      </c>
      <c r="K1449" s="130">
        <f>VLOOKUP(C1449,'[1]Carrer Batches'!$B$2:$O$1343,11,FALSE)</f>
        <v>923062466470</v>
      </c>
      <c r="L1449" s="130" t="str">
        <f>VLOOKUP(C1449,'[1]Carrer Batches'!$B$2:$O$1343,12,FALSE)</f>
        <v>-</v>
      </c>
    </row>
    <row r="1450" spans="1:12" x14ac:dyDescent="0.25">
      <c r="A1450" s="188">
        <v>44569</v>
      </c>
      <c r="B1450" s="210" t="s">
        <v>2494</v>
      </c>
      <c r="C1450" s="211" t="s">
        <v>652</v>
      </c>
      <c r="D1450" s="211" t="s">
        <v>1464</v>
      </c>
      <c r="E1450" s="210" t="s">
        <v>31</v>
      </c>
      <c r="F1450" s="211" t="s">
        <v>2451</v>
      </c>
      <c r="G1450" s="210" t="s">
        <v>7</v>
      </c>
      <c r="H1450" s="3" t="s">
        <v>2992</v>
      </c>
      <c r="I1450" s="210" t="s">
        <v>2484</v>
      </c>
      <c r="K1450" s="130">
        <f>VLOOKUP(C1450,'[1]Carrer Batches'!$B$2:$O$1343,11,FALSE)</f>
        <v>923322187668</v>
      </c>
      <c r="L1450" s="130" t="str">
        <f>VLOOKUP(C1450,'[1]Carrer Batches'!$B$2:$O$1343,12,FALSE)</f>
        <v>-</v>
      </c>
    </row>
    <row r="1451" spans="1:12" x14ac:dyDescent="0.25">
      <c r="A1451" s="188">
        <v>44569</v>
      </c>
      <c r="B1451" s="210" t="s">
        <v>2494</v>
      </c>
      <c r="C1451" s="211" t="s">
        <v>654</v>
      </c>
      <c r="D1451" s="211" t="s">
        <v>1466</v>
      </c>
      <c r="E1451" s="210" t="s">
        <v>31</v>
      </c>
      <c r="F1451" s="211" t="s">
        <v>2451</v>
      </c>
      <c r="G1451" s="210" t="s">
        <v>7</v>
      </c>
      <c r="H1451" s="3" t="s">
        <v>2992</v>
      </c>
      <c r="I1451" s="210" t="s">
        <v>2484</v>
      </c>
      <c r="K1451" s="130">
        <f>VLOOKUP(C1451,'[1]Carrer Batches'!$B$2:$O$1343,11,FALSE)</f>
        <v>923022252689</v>
      </c>
      <c r="L1451" s="130">
        <f>VLOOKUP(C1451,'[1]Carrer Batches'!$B$2:$O$1343,12,FALSE)</f>
        <v>923012499263</v>
      </c>
    </row>
    <row r="1452" spans="1:12" x14ac:dyDescent="0.25">
      <c r="A1452" s="188">
        <v>44572</v>
      </c>
      <c r="B1452" s="210" t="s">
        <v>2494</v>
      </c>
      <c r="C1452" s="211" t="s">
        <v>638</v>
      </c>
      <c r="D1452" s="211" t="s">
        <v>1450</v>
      </c>
      <c r="E1452" s="210" t="s">
        <v>31</v>
      </c>
      <c r="F1452" s="211" t="s">
        <v>2451</v>
      </c>
      <c r="G1452" s="210" t="s">
        <v>7</v>
      </c>
      <c r="H1452" s="3" t="s">
        <v>2992</v>
      </c>
      <c r="I1452" s="210" t="s">
        <v>2484</v>
      </c>
      <c r="K1452" s="130">
        <f>VLOOKUP(C1452,'[1]Carrer Batches'!$B$2:$O$1343,11,FALSE)</f>
        <v>923120823420</v>
      </c>
      <c r="L1452" s="130" t="str">
        <f>VLOOKUP(C1452,'[1]Carrer Batches'!$B$2:$O$1343,12,FALSE)</f>
        <v>-</v>
      </c>
    </row>
    <row r="1453" spans="1:12" x14ac:dyDescent="0.25">
      <c r="A1453" s="188">
        <v>44572</v>
      </c>
      <c r="B1453" s="210" t="s">
        <v>2494</v>
      </c>
      <c r="C1453" s="211" t="s">
        <v>652</v>
      </c>
      <c r="D1453" s="211" t="s">
        <v>1464</v>
      </c>
      <c r="E1453" s="210" t="s">
        <v>31</v>
      </c>
      <c r="F1453" s="211" t="s">
        <v>2451</v>
      </c>
      <c r="G1453" s="210" t="s">
        <v>7</v>
      </c>
      <c r="H1453" s="3" t="s">
        <v>2992</v>
      </c>
      <c r="I1453" s="210" t="s">
        <v>2484</v>
      </c>
      <c r="K1453" s="130">
        <f>VLOOKUP(C1453,'[1]Carrer Batches'!$B$2:$O$1343,11,FALSE)</f>
        <v>923322187668</v>
      </c>
      <c r="L1453" s="130" t="str">
        <f>VLOOKUP(C1453,'[1]Carrer Batches'!$B$2:$O$1343,12,FALSE)</f>
        <v>-</v>
      </c>
    </row>
    <row r="1454" spans="1:12" x14ac:dyDescent="0.25">
      <c r="A1454" s="188">
        <v>44572</v>
      </c>
      <c r="B1454" s="210" t="s">
        <v>2494</v>
      </c>
      <c r="C1454" s="211" t="s">
        <v>654</v>
      </c>
      <c r="D1454" s="211" t="s">
        <v>1466</v>
      </c>
      <c r="E1454" s="210" t="s">
        <v>31</v>
      </c>
      <c r="F1454" s="211" t="s">
        <v>2451</v>
      </c>
      <c r="G1454" s="210" t="s">
        <v>7</v>
      </c>
      <c r="H1454" s="3" t="s">
        <v>2992</v>
      </c>
      <c r="I1454" s="210" t="s">
        <v>2484</v>
      </c>
      <c r="K1454" s="130">
        <f>VLOOKUP(C1454,'[1]Carrer Batches'!$B$2:$O$1343,11,FALSE)</f>
        <v>923022252689</v>
      </c>
      <c r="L1454" s="130">
        <f>VLOOKUP(C1454,'[1]Carrer Batches'!$B$2:$O$1343,12,FALSE)</f>
        <v>923012499263</v>
      </c>
    </row>
    <row r="1455" spans="1:12" x14ac:dyDescent="0.25">
      <c r="A1455" s="188">
        <v>44574</v>
      </c>
      <c r="B1455" s="210" t="s">
        <v>2494</v>
      </c>
      <c r="C1455" s="211" t="s">
        <v>638</v>
      </c>
      <c r="D1455" s="211" t="s">
        <v>1450</v>
      </c>
      <c r="E1455" s="210" t="s">
        <v>31</v>
      </c>
      <c r="F1455" s="211" t="s">
        <v>2451</v>
      </c>
      <c r="G1455" s="210" t="s">
        <v>7</v>
      </c>
      <c r="H1455" s="3" t="s">
        <v>2992</v>
      </c>
      <c r="I1455" s="210" t="s">
        <v>2484</v>
      </c>
      <c r="K1455" s="130">
        <f>VLOOKUP(C1455,'[1]Carrer Batches'!$B$2:$O$1343,11,FALSE)</f>
        <v>923120823420</v>
      </c>
      <c r="L1455" s="130" t="str">
        <f>VLOOKUP(C1455,'[1]Carrer Batches'!$B$2:$O$1343,12,FALSE)</f>
        <v>-</v>
      </c>
    </row>
    <row r="1456" spans="1:12" x14ac:dyDescent="0.25">
      <c r="A1456" s="188">
        <v>44574</v>
      </c>
      <c r="B1456" s="210" t="s">
        <v>2494</v>
      </c>
      <c r="C1456" s="211" t="s">
        <v>651</v>
      </c>
      <c r="D1456" s="211" t="s">
        <v>1463</v>
      </c>
      <c r="E1456" s="210" t="s">
        <v>31</v>
      </c>
      <c r="F1456" s="211" t="s">
        <v>2451</v>
      </c>
      <c r="G1456" s="210" t="s">
        <v>7</v>
      </c>
      <c r="H1456" s="3" t="s">
        <v>2992</v>
      </c>
      <c r="I1456" s="210" t="s">
        <v>2484</v>
      </c>
      <c r="K1456" s="130">
        <f>VLOOKUP(C1456,'[1]Carrer Batches'!$B$2:$O$1343,11,FALSE)</f>
        <v>923128447758</v>
      </c>
      <c r="L1456" s="130">
        <f>VLOOKUP(C1456,'[1]Carrer Batches'!$B$2:$O$1343,12,FALSE)</f>
        <v>923002692159</v>
      </c>
    </row>
    <row r="1457" spans="1:12" x14ac:dyDescent="0.25">
      <c r="A1457" s="188">
        <v>44574</v>
      </c>
      <c r="B1457" s="210" t="s">
        <v>2494</v>
      </c>
      <c r="C1457" s="211" t="s">
        <v>652</v>
      </c>
      <c r="D1457" s="211" t="s">
        <v>1464</v>
      </c>
      <c r="E1457" s="210" t="s">
        <v>31</v>
      </c>
      <c r="F1457" s="211" t="s">
        <v>2451</v>
      </c>
      <c r="G1457" s="210" t="s">
        <v>7</v>
      </c>
      <c r="H1457" s="3" t="s">
        <v>2992</v>
      </c>
      <c r="I1457" s="210" t="s">
        <v>2484</v>
      </c>
      <c r="K1457" s="130">
        <f>VLOOKUP(C1457,'[1]Carrer Batches'!$B$2:$O$1343,11,FALSE)</f>
        <v>923322187668</v>
      </c>
      <c r="L1457" s="130" t="str">
        <f>VLOOKUP(C1457,'[1]Carrer Batches'!$B$2:$O$1343,12,FALSE)</f>
        <v>-</v>
      </c>
    </row>
    <row r="1458" spans="1:12" x14ac:dyDescent="0.25">
      <c r="A1458" s="188">
        <v>44574</v>
      </c>
      <c r="B1458" s="210" t="s">
        <v>2494</v>
      </c>
      <c r="C1458" s="211" t="s">
        <v>653</v>
      </c>
      <c r="D1458" s="211" t="s">
        <v>1465</v>
      </c>
      <c r="E1458" s="210" t="s">
        <v>31</v>
      </c>
      <c r="F1458" s="211" t="s">
        <v>2451</v>
      </c>
      <c r="G1458" s="210" t="s">
        <v>7</v>
      </c>
      <c r="H1458" s="3" t="s">
        <v>2992</v>
      </c>
      <c r="I1458" s="210" t="s">
        <v>2484</v>
      </c>
      <c r="K1458" s="130">
        <f>VLOOKUP(C1458,'[1]Carrer Batches'!$B$2:$O$1343,11,FALSE)</f>
        <v>923019343093</v>
      </c>
      <c r="L1458" s="130">
        <f>VLOOKUP(C1458,'[1]Carrer Batches'!$B$2:$O$1343,12,FALSE)</f>
        <v>923150274731</v>
      </c>
    </row>
    <row r="1459" spans="1:12" x14ac:dyDescent="0.25">
      <c r="A1459" s="188">
        <v>44574</v>
      </c>
      <c r="B1459" s="210" t="s">
        <v>2494</v>
      </c>
      <c r="C1459" s="211" t="s">
        <v>654</v>
      </c>
      <c r="D1459" s="211" t="s">
        <v>1466</v>
      </c>
      <c r="E1459" s="210" t="s">
        <v>31</v>
      </c>
      <c r="F1459" s="211" t="s">
        <v>2451</v>
      </c>
      <c r="G1459" s="210" t="s">
        <v>7</v>
      </c>
      <c r="H1459" s="3" t="s">
        <v>2992</v>
      </c>
      <c r="I1459" s="210" t="s">
        <v>2484</v>
      </c>
      <c r="K1459" s="130">
        <f>VLOOKUP(C1459,'[1]Carrer Batches'!$B$2:$O$1343,11,FALSE)</f>
        <v>923022252689</v>
      </c>
      <c r="L1459" s="130">
        <f>VLOOKUP(C1459,'[1]Carrer Batches'!$B$2:$O$1343,12,FALSE)</f>
        <v>923012499263</v>
      </c>
    </row>
    <row r="1460" spans="1:12" x14ac:dyDescent="0.25">
      <c r="A1460" s="188">
        <v>44579</v>
      </c>
      <c r="B1460" s="210" t="s">
        <v>2494</v>
      </c>
      <c r="C1460" s="211" t="s">
        <v>638</v>
      </c>
      <c r="D1460" s="211" t="s">
        <v>1450</v>
      </c>
      <c r="E1460" s="210" t="s">
        <v>31</v>
      </c>
      <c r="F1460" s="211" t="s">
        <v>2451</v>
      </c>
      <c r="G1460" s="210" t="s">
        <v>7</v>
      </c>
      <c r="H1460" s="3" t="s">
        <v>2992</v>
      </c>
      <c r="I1460" s="210" t="s">
        <v>2484</v>
      </c>
      <c r="K1460" s="130">
        <f>VLOOKUP(C1460,'[1]Carrer Batches'!$B$2:$O$1343,11,FALSE)</f>
        <v>923120823420</v>
      </c>
      <c r="L1460" s="130" t="str">
        <f>VLOOKUP(C1460,'[1]Carrer Batches'!$B$2:$O$1343,12,FALSE)</f>
        <v>-</v>
      </c>
    </row>
    <row r="1461" spans="1:12" x14ac:dyDescent="0.25">
      <c r="A1461" s="188">
        <v>44579</v>
      </c>
      <c r="B1461" s="210" t="s">
        <v>2494</v>
      </c>
      <c r="C1461" s="211" t="s">
        <v>652</v>
      </c>
      <c r="D1461" s="211" t="s">
        <v>1464</v>
      </c>
      <c r="E1461" s="210" t="s">
        <v>31</v>
      </c>
      <c r="F1461" s="211" t="s">
        <v>2451</v>
      </c>
      <c r="G1461" s="210" t="s">
        <v>7</v>
      </c>
      <c r="H1461" s="3" t="s">
        <v>2992</v>
      </c>
      <c r="I1461" s="210" t="s">
        <v>2484</v>
      </c>
      <c r="K1461" s="130">
        <f>VLOOKUP(C1461,'[1]Carrer Batches'!$B$2:$O$1343,11,FALSE)</f>
        <v>923322187668</v>
      </c>
      <c r="L1461" s="130" t="str">
        <f>VLOOKUP(C1461,'[1]Carrer Batches'!$B$2:$O$1343,12,FALSE)</f>
        <v>-</v>
      </c>
    </row>
    <row r="1462" spans="1:12" x14ac:dyDescent="0.25">
      <c r="A1462" s="188">
        <v>44579</v>
      </c>
      <c r="B1462" s="210" t="s">
        <v>2494</v>
      </c>
      <c r="C1462" s="211" t="s">
        <v>654</v>
      </c>
      <c r="D1462" s="211" t="s">
        <v>1466</v>
      </c>
      <c r="E1462" s="210" t="s">
        <v>31</v>
      </c>
      <c r="F1462" s="211" t="s">
        <v>2451</v>
      </c>
      <c r="G1462" s="210" t="s">
        <v>7</v>
      </c>
      <c r="H1462" s="3" t="s">
        <v>2992</v>
      </c>
      <c r="I1462" s="210" t="s">
        <v>2484</v>
      </c>
      <c r="K1462" s="130">
        <f>VLOOKUP(C1462,'[1]Carrer Batches'!$B$2:$O$1343,11,FALSE)</f>
        <v>923022252689</v>
      </c>
      <c r="L1462" s="130">
        <f>VLOOKUP(C1462,'[1]Carrer Batches'!$B$2:$O$1343,12,FALSE)</f>
        <v>923012499263</v>
      </c>
    </row>
    <row r="1463" spans="1:12" x14ac:dyDescent="0.25">
      <c r="A1463" s="188">
        <v>44565</v>
      </c>
      <c r="B1463" s="193" t="s">
        <v>2494</v>
      </c>
      <c r="C1463" s="120" t="s">
        <v>613</v>
      </c>
      <c r="D1463" s="120" t="s">
        <v>1425</v>
      </c>
      <c r="E1463" s="193" t="s">
        <v>30</v>
      </c>
      <c r="F1463" s="120" t="s">
        <v>2448</v>
      </c>
      <c r="G1463" s="193" t="s">
        <v>7</v>
      </c>
      <c r="H1463" s="3" t="s">
        <v>2992</v>
      </c>
      <c r="I1463" s="193" t="s">
        <v>2480</v>
      </c>
      <c r="K1463" s="130">
        <f>VLOOKUP(C1463,'[1]Carrer Batches'!$B$2:$O$1343,11,FALSE)</f>
        <v>923212464379</v>
      </c>
      <c r="L1463" s="130">
        <f>VLOOKUP(C1463,'[1]Carrer Batches'!$B$2:$O$1343,12,FALSE)</f>
        <v>923415701533</v>
      </c>
    </row>
    <row r="1464" spans="1:12" x14ac:dyDescent="0.25">
      <c r="A1464" s="136">
        <v>44562</v>
      </c>
      <c r="B1464" s="3" t="s">
        <v>2981</v>
      </c>
      <c r="C1464" s="120" t="s">
        <v>935</v>
      </c>
      <c r="D1464" s="120" t="s">
        <v>1738</v>
      </c>
      <c r="E1464" s="193" t="s">
        <v>24</v>
      </c>
      <c r="F1464" s="120" t="s">
        <v>2470</v>
      </c>
      <c r="G1464" s="3" t="s">
        <v>7</v>
      </c>
      <c r="H1464" s="3" t="s">
        <v>2868</v>
      </c>
      <c r="I1464" s="193" t="s">
        <v>131</v>
      </c>
    </row>
    <row r="1465" spans="1:12" x14ac:dyDescent="0.25">
      <c r="A1465" s="136">
        <v>44562</v>
      </c>
      <c r="B1465" s="3" t="s">
        <v>2981</v>
      </c>
      <c r="C1465" s="120" t="s">
        <v>936</v>
      </c>
      <c r="D1465" s="120" t="s">
        <v>1739</v>
      </c>
      <c r="E1465" s="193" t="s">
        <v>24</v>
      </c>
      <c r="F1465" s="120" t="s">
        <v>2470</v>
      </c>
      <c r="G1465" s="3" t="s">
        <v>7</v>
      </c>
      <c r="H1465" s="3" t="s">
        <v>2868</v>
      </c>
      <c r="I1465" s="193" t="s">
        <v>131</v>
      </c>
    </row>
    <row r="1466" spans="1:12" x14ac:dyDescent="0.25">
      <c r="A1466" s="136">
        <v>44562</v>
      </c>
      <c r="B1466" s="210" t="s">
        <v>2981</v>
      </c>
      <c r="C1466" s="211" t="s">
        <v>2627</v>
      </c>
      <c r="D1466" s="211" t="s">
        <v>2752</v>
      </c>
      <c r="E1466" s="210" t="s">
        <v>31</v>
      </c>
      <c r="F1466" s="211" t="s">
        <v>2541</v>
      </c>
      <c r="G1466" s="210" t="s">
        <v>7</v>
      </c>
      <c r="H1466" s="3" t="s">
        <v>2868</v>
      </c>
      <c r="I1466" s="210" t="s">
        <v>120</v>
      </c>
    </row>
    <row r="1467" spans="1:12" x14ac:dyDescent="0.25">
      <c r="A1467" s="136">
        <v>44562</v>
      </c>
      <c r="B1467" s="210" t="s">
        <v>2981</v>
      </c>
      <c r="C1467" s="211" t="s">
        <v>2723</v>
      </c>
      <c r="D1467" s="211" t="s">
        <v>2629</v>
      </c>
      <c r="E1467" s="210" t="s">
        <v>31</v>
      </c>
      <c r="F1467" s="211" t="s">
        <v>2541</v>
      </c>
      <c r="G1467" s="210" t="s">
        <v>7</v>
      </c>
      <c r="H1467" s="3" t="s">
        <v>2868</v>
      </c>
      <c r="I1467" s="210" t="s">
        <v>120</v>
      </c>
    </row>
    <row r="1468" spans="1:12" x14ac:dyDescent="0.25">
      <c r="A1468" s="136">
        <v>44562</v>
      </c>
      <c r="B1468" s="210" t="s">
        <v>2981</v>
      </c>
      <c r="C1468" s="211" t="s">
        <v>2716</v>
      </c>
      <c r="D1468" s="211" t="s">
        <v>2530</v>
      </c>
      <c r="E1468" s="210" t="s">
        <v>31</v>
      </c>
      <c r="F1468" s="211" t="s">
        <v>2541</v>
      </c>
      <c r="G1468" s="210" t="s">
        <v>7</v>
      </c>
      <c r="H1468" s="3" t="s">
        <v>2868</v>
      </c>
      <c r="I1468" s="210" t="s">
        <v>120</v>
      </c>
    </row>
    <row r="1469" spans="1:12" x14ac:dyDescent="0.25">
      <c r="A1469" s="136">
        <v>44562</v>
      </c>
      <c r="B1469" s="210" t="s">
        <v>2981</v>
      </c>
      <c r="C1469" s="211" t="s">
        <v>2717</v>
      </c>
      <c r="D1469" s="211" t="s">
        <v>2531</v>
      </c>
      <c r="E1469" s="210" t="s">
        <v>31</v>
      </c>
      <c r="F1469" s="211" t="s">
        <v>2541</v>
      </c>
      <c r="G1469" s="210" t="s">
        <v>7</v>
      </c>
      <c r="H1469" s="3" t="s">
        <v>2868</v>
      </c>
      <c r="I1469" s="210" t="s">
        <v>120</v>
      </c>
    </row>
    <row r="1470" spans="1:12" x14ac:dyDescent="0.25">
      <c r="A1470" s="136">
        <v>44562</v>
      </c>
      <c r="B1470" s="210" t="s">
        <v>2981</v>
      </c>
      <c r="C1470" s="211" t="s">
        <v>391</v>
      </c>
      <c r="D1470" s="212" t="s">
        <v>1206</v>
      </c>
      <c r="E1470" s="210" t="s">
        <v>31</v>
      </c>
      <c r="F1470" s="211" t="s">
        <v>2432</v>
      </c>
      <c r="G1470" s="210" t="s">
        <v>7</v>
      </c>
      <c r="H1470" s="3" t="s">
        <v>2868</v>
      </c>
      <c r="I1470" s="210" t="s">
        <v>113</v>
      </c>
    </row>
    <row r="1471" spans="1:12" x14ac:dyDescent="0.25">
      <c r="A1471" s="136">
        <v>44562</v>
      </c>
      <c r="B1471" s="210" t="s">
        <v>2981</v>
      </c>
      <c r="C1471" s="211" t="s">
        <v>393</v>
      </c>
      <c r="D1471" s="212" t="s">
        <v>1028</v>
      </c>
      <c r="E1471" s="210" t="s">
        <v>31</v>
      </c>
      <c r="F1471" s="211" t="s">
        <v>2432</v>
      </c>
      <c r="G1471" s="210" t="s">
        <v>7</v>
      </c>
      <c r="H1471" s="3" t="s">
        <v>2868</v>
      </c>
      <c r="I1471" s="210" t="s">
        <v>113</v>
      </c>
    </row>
    <row r="1472" spans="1:12" x14ac:dyDescent="0.25">
      <c r="A1472" s="136">
        <v>44562</v>
      </c>
      <c r="B1472" s="210" t="s">
        <v>2981</v>
      </c>
      <c r="C1472" s="211" t="s">
        <v>397</v>
      </c>
      <c r="D1472" s="211" t="s">
        <v>1211</v>
      </c>
      <c r="E1472" s="210" t="s">
        <v>24</v>
      </c>
      <c r="F1472" s="211" t="s">
        <v>2432</v>
      </c>
      <c r="G1472" s="210" t="s">
        <v>7</v>
      </c>
      <c r="H1472" s="3" t="s">
        <v>2868</v>
      </c>
      <c r="I1472" s="210" t="s">
        <v>113</v>
      </c>
    </row>
    <row r="1473" spans="1:9" x14ac:dyDescent="0.25">
      <c r="A1473" s="136">
        <v>44562</v>
      </c>
      <c r="B1473" s="210" t="s">
        <v>2981</v>
      </c>
      <c r="C1473" s="211" t="s">
        <v>398</v>
      </c>
      <c r="D1473" s="211" t="s">
        <v>1212</v>
      </c>
      <c r="E1473" s="210" t="s">
        <v>31</v>
      </c>
      <c r="F1473" s="211" t="s">
        <v>2432</v>
      </c>
      <c r="G1473" s="210" t="s">
        <v>7</v>
      </c>
      <c r="H1473" s="3" t="s">
        <v>2868</v>
      </c>
      <c r="I1473" s="210" t="s">
        <v>113</v>
      </c>
    </row>
    <row r="1474" spans="1:9" x14ac:dyDescent="0.25">
      <c r="A1474" s="136">
        <v>44562</v>
      </c>
      <c r="B1474" s="210" t="s">
        <v>2981</v>
      </c>
      <c r="C1474" s="211" t="s">
        <v>400</v>
      </c>
      <c r="D1474" s="211" t="s">
        <v>1214</v>
      </c>
      <c r="E1474" s="210" t="s">
        <v>31</v>
      </c>
      <c r="F1474" s="211" t="s">
        <v>2432</v>
      </c>
      <c r="G1474" s="210" t="s">
        <v>7</v>
      </c>
      <c r="H1474" s="3" t="s">
        <v>2868</v>
      </c>
      <c r="I1474" s="210" t="s">
        <v>113</v>
      </c>
    </row>
    <row r="1475" spans="1:9" x14ac:dyDescent="0.25">
      <c r="A1475" s="136">
        <v>44562</v>
      </c>
      <c r="B1475" s="210" t="s">
        <v>2981</v>
      </c>
      <c r="C1475" s="211" t="s">
        <v>406</v>
      </c>
      <c r="D1475" s="212" t="s">
        <v>1220</v>
      </c>
      <c r="E1475" s="210" t="s">
        <v>31</v>
      </c>
      <c r="F1475" s="211" t="s">
        <v>2432</v>
      </c>
      <c r="G1475" s="210" t="s">
        <v>7</v>
      </c>
      <c r="H1475" s="3" t="s">
        <v>2868</v>
      </c>
      <c r="I1475" s="210" t="s">
        <v>113</v>
      </c>
    </row>
    <row r="1476" spans="1:9" x14ac:dyDescent="0.25">
      <c r="A1476" s="136">
        <v>44562</v>
      </c>
      <c r="B1476" s="193" t="s">
        <v>2981</v>
      </c>
      <c r="C1476" s="120" t="s">
        <v>334</v>
      </c>
      <c r="D1476" s="120" t="s">
        <v>1147</v>
      </c>
      <c r="E1476" s="193" t="s">
        <v>31</v>
      </c>
      <c r="F1476" s="120" t="s">
        <v>2428</v>
      </c>
      <c r="G1476" s="3" t="s">
        <v>7</v>
      </c>
      <c r="H1476" s="3" t="s">
        <v>2868</v>
      </c>
      <c r="I1476" s="193" t="s">
        <v>2486</v>
      </c>
    </row>
    <row r="1477" spans="1:9" x14ac:dyDescent="0.25">
      <c r="A1477" s="136">
        <v>44562</v>
      </c>
      <c r="B1477" s="193" t="s">
        <v>2981</v>
      </c>
      <c r="C1477" s="120" t="s">
        <v>335</v>
      </c>
      <c r="D1477" s="120" t="s">
        <v>1148</v>
      </c>
      <c r="E1477" s="193" t="s">
        <v>31</v>
      </c>
      <c r="F1477" s="120" t="s">
        <v>2428</v>
      </c>
      <c r="G1477" s="3" t="s">
        <v>7</v>
      </c>
      <c r="H1477" s="3" t="s">
        <v>2868</v>
      </c>
      <c r="I1477" s="193" t="s">
        <v>2486</v>
      </c>
    </row>
    <row r="1478" spans="1:9" x14ac:dyDescent="0.25">
      <c r="A1478" s="136">
        <v>44562</v>
      </c>
      <c r="B1478" s="193" t="s">
        <v>2981</v>
      </c>
      <c r="C1478" s="120" t="s">
        <v>338</v>
      </c>
      <c r="D1478" s="120" t="s">
        <v>1152</v>
      </c>
      <c r="E1478" s="193" t="s">
        <v>31</v>
      </c>
      <c r="F1478" s="120" t="s">
        <v>2428</v>
      </c>
      <c r="G1478" s="3" t="s">
        <v>7</v>
      </c>
      <c r="H1478" s="3" t="s">
        <v>2868</v>
      </c>
      <c r="I1478" s="193" t="s">
        <v>2486</v>
      </c>
    </row>
    <row r="1479" spans="1:9" x14ac:dyDescent="0.25">
      <c r="A1479" s="136">
        <v>44562</v>
      </c>
      <c r="B1479" s="193" t="s">
        <v>2981</v>
      </c>
      <c r="C1479" s="120" t="s">
        <v>340</v>
      </c>
      <c r="D1479" s="120" t="s">
        <v>1154</v>
      </c>
      <c r="E1479" s="193" t="s">
        <v>31</v>
      </c>
      <c r="F1479" s="120" t="s">
        <v>2428</v>
      </c>
      <c r="G1479" s="3" t="s">
        <v>7</v>
      </c>
      <c r="H1479" s="3" t="s">
        <v>2868</v>
      </c>
      <c r="I1479" s="193" t="s">
        <v>2486</v>
      </c>
    </row>
    <row r="1480" spans="1:9" x14ac:dyDescent="0.25">
      <c r="A1480" s="136">
        <v>44562</v>
      </c>
      <c r="B1480" s="193" t="s">
        <v>2981</v>
      </c>
      <c r="C1480" s="120" t="s">
        <v>341</v>
      </c>
      <c r="D1480" s="120" t="s">
        <v>1155</v>
      </c>
      <c r="E1480" s="193" t="s">
        <v>31</v>
      </c>
      <c r="F1480" s="120" t="s">
        <v>2428</v>
      </c>
      <c r="G1480" s="3" t="s">
        <v>7</v>
      </c>
      <c r="H1480" s="3" t="s">
        <v>2868</v>
      </c>
      <c r="I1480" s="193" t="s">
        <v>2486</v>
      </c>
    </row>
    <row r="1481" spans="1:9" x14ac:dyDescent="0.25">
      <c r="A1481" s="136">
        <v>44562</v>
      </c>
      <c r="B1481" s="193" t="s">
        <v>2981</v>
      </c>
      <c r="C1481" s="120" t="s">
        <v>342</v>
      </c>
      <c r="D1481" s="120" t="s">
        <v>1156</v>
      </c>
      <c r="E1481" s="193" t="s">
        <v>31</v>
      </c>
      <c r="F1481" s="120" t="s">
        <v>2428</v>
      </c>
      <c r="G1481" s="3" t="s">
        <v>7</v>
      </c>
      <c r="H1481" s="3" t="s">
        <v>2868</v>
      </c>
      <c r="I1481" s="193" t="s">
        <v>2486</v>
      </c>
    </row>
    <row r="1482" spans="1:9" x14ac:dyDescent="0.25">
      <c r="A1482" s="136">
        <v>44562</v>
      </c>
      <c r="B1482" s="193" t="s">
        <v>2981</v>
      </c>
      <c r="C1482" s="120" t="s">
        <v>343</v>
      </c>
      <c r="D1482" s="120" t="s">
        <v>1157</v>
      </c>
      <c r="E1482" s="193" t="s">
        <v>31</v>
      </c>
      <c r="F1482" s="120" t="s">
        <v>2428</v>
      </c>
      <c r="G1482" s="3" t="s">
        <v>7</v>
      </c>
      <c r="H1482" s="3" t="s">
        <v>2868</v>
      </c>
      <c r="I1482" s="193" t="s">
        <v>2486</v>
      </c>
    </row>
    <row r="1483" spans="1:9" x14ac:dyDescent="0.25">
      <c r="A1483" s="136">
        <v>44562</v>
      </c>
      <c r="B1483" s="193" t="s">
        <v>2981</v>
      </c>
      <c r="C1483" s="120" t="s">
        <v>308</v>
      </c>
      <c r="D1483" s="120" t="s">
        <v>1121</v>
      </c>
      <c r="E1483" s="193" t="s">
        <v>30</v>
      </c>
      <c r="F1483" s="120" t="s">
        <v>2425</v>
      </c>
      <c r="G1483" s="193" t="s">
        <v>7</v>
      </c>
      <c r="H1483" s="3" t="s">
        <v>2868</v>
      </c>
      <c r="I1483" s="193" t="s">
        <v>2480</v>
      </c>
    </row>
    <row r="1484" spans="1:9" x14ac:dyDescent="0.25">
      <c r="A1484" s="136">
        <v>44562</v>
      </c>
      <c r="B1484" s="193" t="s">
        <v>2981</v>
      </c>
      <c r="C1484" s="120" t="s">
        <v>312</v>
      </c>
      <c r="D1484" s="120" t="s">
        <v>1125</v>
      </c>
      <c r="E1484" s="193" t="s">
        <v>30</v>
      </c>
      <c r="F1484" s="120" t="s">
        <v>2425</v>
      </c>
      <c r="G1484" s="193" t="s">
        <v>7</v>
      </c>
      <c r="H1484" s="3" t="s">
        <v>2868</v>
      </c>
      <c r="I1484" s="193" t="s">
        <v>2480</v>
      </c>
    </row>
    <row r="1485" spans="1:9" x14ac:dyDescent="0.25">
      <c r="A1485" s="136">
        <v>44562</v>
      </c>
      <c r="B1485" s="193" t="s">
        <v>2981</v>
      </c>
      <c r="C1485" s="120" t="s">
        <v>271</v>
      </c>
      <c r="D1485" s="120" t="s">
        <v>1084</v>
      </c>
      <c r="E1485" s="193" t="s">
        <v>32</v>
      </c>
      <c r="F1485" s="120" t="s">
        <v>2423</v>
      </c>
      <c r="G1485" s="193" t="s">
        <v>7</v>
      </c>
      <c r="H1485" s="3" t="s">
        <v>2868</v>
      </c>
      <c r="I1485" s="193" t="s">
        <v>119</v>
      </c>
    </row>
    <row r="1486" spans="1:9" x14ac:dyDescent="0.25">
      <c r="A1486" s="136">
        <v>44562</v>
      </c>
      <c r="B1486" s="193" t="s">
        <v>2981</v>
      </c>
      <c r="C1486" s="120" t="s">
        <v>272</v>
      </c>
      <c r="D1486" s="120" t="s">
        <v>1085</v>
      </c>
      <c r="E1486" s="193" t="s">
        <v>32</v>
      </c>
      <c r="F1486" s="120" t="s">
        <v>2423</v>
      </c>
      <c r="G1486" s="193" t="s">
        <v>7</v>
      </c>
      <c r="H1486" s="3" t="s">
        <v>2868</v>
      </c>
      <c r="I1486" s="193" t="s">
        <v>119</v>
      </c>
    </row>
    <row r="1487" spans="1:9" x14ac:dyDescent="0.25">
      <c r="A1487" s="136">
        <v>44562</v>
      </c>
      <c r="B1487" s="193" t="s">
        <v>2981</v>
      </c>
      <c r="C1487" s="120" t="s">
        <v>275</v>
      </c>
      <c r="D1487" s="120" t="s">
        <v>1088</v>
      </c>
      <c r="E1487" s="193" t="s">
        <v>32</v>
      </c>
      <c r="F1487" s="120" t="s">
        <v>2423</v>
      </c>
      <c r="G1487" s="193" t="s">
        <v>7</v>
      </c>
      <c r="H1487" s="3" t="s">
        <v>2868</v>
      </c>
      <c r="I1487" s="193" t="s">
        <v>119</v>
      </c>
    </row>
    <row r="1488" spans="1:9" x14ac:dyDescent="0.25">
      <c r="A1488" s="136">
        <v>44562</v>
      </c>
      <c r="B1488" s="193" t="s">
        <v>2981</v>
      </c>
      <c r="C1488" s="120" t="s">
        <v>279</v>
      </c>
      <c r="D1488" s="120" t="s">
        <v>1092</v>
      </c>
      <c r="E1488" s="193" t="s">
        <v>32</v>
      </c>
      <c r="F1488" s="120" t="s">
        <v>2423</v>
      </c>
      <c r="G1488" s="193" t="s">
        <v>7</v>
      </c>
      <c r="H1488" s="3" t="s">
        <v>2868</v>
      </c>
      <c r="I1488" s="193" t="s">
        <v>119</v>
      </c>
    </row>
    <row r="1489" spans="1:9" x14ac:dyDescent="0.25">
      <c r="A1489" s="136">
        <v>44562</v>
      </c>
      <c r="B1489" s="193" t="s">
        <v>2981</v>
      </c>
      <c r="C1489" s="120" t="s">
        <v>265</v>
      </c>
      <c r="D1489" s="120" t="s">
        <v>1078</v>
      </c>
      <c r="E1489" s="193" t="s">
        <v>32</v>
      </c>
      <c r="F1489" s="120" t="s">
        <v>2423</v>
      </c>
      <c r="G1489" s="193" t="s">
        <v>7</v>
      </c>
      <c r="H1489" s="3" t="s">
        <v>2868</v>
      </c>
      <c r="I1489" s="193" t="s">
        <v>119</v>
      </c>
    </row>
    <row r="1490" spans="1:9" x14ac:dyDescent="0.25">
      <c r="A1490" s="136">
        <v>44562</v>
      </c>
      <c r="B1490" s="193" t="s">
        <v>2981</v>
      </c>
      <c r="C1490" s="120" t="s">
        <v>250</v>
      </c>
      <c r="D1490" s="120" t="s">
        <v>1063</v>
      </c>
      <c r="E1490" s="239"/>
      <c r="F1490" s="120" t="s">
        <v>2422</v>
      </c>
      <c r="G1490" s="193" t="s">
        <v>7</v>
      </c>
      <c r="H1490" s="3" t="s">
        <v>2868</v>
      </c>
      <c r="I1490" s="193" t="s">
        <v>2479</v>
      </c>
    </row>
    <row r="1491" spans="1:9" x14ac:dyDescent="0.25">
      <c r="A1491" s="136">
        <v>44562</v>
      </c>
      <c r="B1491" s="193" t="s">
        <v>2981</v>
      </c>
      <c r="C1491" s="120" t="s">
        <v>252</v>
      </c>
      <c r="D1491" s="120" t="s">
        <v>1065</v>
      </c>
      <c r="E1491" s="239"/>
      <c r="F1491" s="120" t="s">
        <v>2422</v>
      </c>
      <c r="G1491" s="193" t="s">
        <v>7</v>
      </c>
      <c r="H1491" s="3" t="s">
        <v>2868</v>
      </c>
      <c r="I1491" s="193" t="s">
        <v>2479</v>
      </c>
    </row>
    <row r="1492" spans="1:9" x14ac:dyDescent="0.25">
      <c r="A1492" s="136">
        <v>44562</v>
      </c>
      <c r="B1492" s="193" t="s">
        <v>2981</v>
      </c>
      <c r="C1492" s="120" t="s">
        <v>244</v>
      </c>
      <c r="D1492" s="120" t="s">
        <v>1057</v>
      </c>
      <c r="E1492" s="193"/>
      <c r="F1492" s="120" t="s">
        <v>2421</v>
      </c>
      <c r="G1492" s="193" t="s">
        <v>7</v>
      </c>
      <c r="H1492" s="3" t="s">
        <v>2868</v>
      </c>
      <c r="I1492" s="193" t="s">
        <v>112</v>
      </c>
    </row>
    <row r="1493" spans="1:9" x14ac:dyDescent="0.25">
      <c r="A1493" s="136">
        <v>44562</v>
      </c>
      <c r="B1493" s="193" t="s">
        <v>2981</v>
      </c>
      <c r="C1493" s="120" t="s">
        <v>248</v>
      </c>
      <c r="D1493" s="120" t="s">
        <v>1061</v>
      </c>
      <c r="E1493" s="239"/>
      <c r="F1493" s="120" t="s">
        <v>2421</v>
      </c>
      <c r="G1493" s="193" t="s">
        <v>7</v>
      </c>
      <c r="H1493" s="3" t="s">
        <v>2868</v>
      </c>
      <c r="I1493" s="193" t="s">
        <v>112</v>
      </c>
    </row>
    <row r="1494" spans="1:9" x14ac:dyDescent="0.25">
      <c r="A1494" s="136">
        <v>44562</v>
      </c>
      <c r="B1494" s="193" t="s">
        <v>2981</v>
      </c>
      <c r="C1494" s="120" t="s">
        <v>226</v>
      </c>
      <c r="D1494" s="120" t="s">
        <v>1039</v>
      </c>
      <c r="E1494" s="193" t="s">
        <v>33</v>
      </c>
      <c r="F1494" s="120" t="s">
        <v>2420</v>
      </c>
      <c r="G1494" s="193" t="s">
        <v>7</v>
      </c>
      <c r="H1494" s="3" t="s">
        <v>2868</v>
      </c>
      <c r="I1494" s="193" t="s">
        <v>118</v>
      </c>
    </row>
    <row r="1495" spans="1:9" x14ac:dyDescent="0.25">
      <c r="A1495" s="136">
        <v>44562</v>
      </c>
      <c r="B1495" s="193" t="s">
        <v>2981</v>
      </c>
      <c r="C1495" s="120" t="s">
        <v>227</v>
      </c>
      <c r="D1495" s="120" t="s">
        <v>1040</v>
      </c>
      <c r="E1495" s="193" t="s">
        <v>33</v>
      </c>
      <c r="F1495" s="120" t="s">
        <v>2420</v>
      </c>
      <c r="G1495" s="193" t="s">
        <v>7</v>
      </c>
      <c r="H1495" s="3" t="s">
        <v>2868</v>
      </c>
      <c r="I1495" s="193" t="s">
        <v>118</v>
      </c>
    </row>
    <row r="1496" spans="1:9" x14ac:dyDescent="0.25">
      <c r="A1496" s="136">
        <v>44562</v>
      </c>
      <c r="B1496" s="193" t="s">
        <v>2981</v>
      </c>
      <c r="C1496" s="120" t="s">
        <v>230</v>
      </c>
      <c r="D1496" s="120" t="s">
        <v>1043</v>
      </c>
      <c r="E1496" s="193" t="s">
        <v>33</v>
      </c>
      <c r="F1496" s="120" t="s">
        <v>2420</v>
      </c>
      <c r="G1496" s="193" t="s">
        <v>7</v>
      </c>
      <c r="H1496" s="3" t="s">
        <v>2868</v>
      </c>
      <c r="I1496" s="193" t="s">
        <v>118</v>
      </c>
    </row>
    <row r="1497" spans="1:9" x14ac:dyDescent="0.25">
      <c r="A1497" s="136">
        <v>44562</v>
      </c>
      <c r="B1497" s="193" t="s">
        <v>2981</v>
      </c>
      <c r="C1497" s="120" t="s">
        <v>188</v>
      </c>
      <c r="D1497" s="120" t="s">
        <v>1000</v>
      </c>
      <c r="E1497" s="193" t="s">
        <v>33</v>
      </c>
      <c r="F1497" s="120" t="s">
        <v>2418</v>
      </c>
      <c r="G1497" s="193" t="s">
        <v>7</v>
      </c>
      <c r="H1497" s="3" t="s">
        <v>2868</v>
      </c>
      <c r="I1497" s="193" t="s">
        <v>2478</v>
      </c>
    </row>
    <row r="1498" spans="1:9" x14ac:dyDescent="0.25">
      <c r="A1498" s="136">
        <v>44562</v>
      </c>
      <c r="B1498" s="193" t="s">
        <v>2981</v>
      </c>
      <c r="C1498" s="120" t="s">
        <v>190</v>
      </c>
      <c r="D1498" s="120" t="s">
        <v>1002</v>
      </c>
      <c r="E1498" s="193" t="s">
        <v>33</v>
      </c>
      <c r="F1498" s="120" t="s">
        <v>2418</v>
      </c>
      <c r="G1498" s="193" t="s">
        <v>7</v>
      </c>
      <c r="H1498" s="3" t="s">
        <v>2868</v>
      </c>
      <c r="I1498" s="193" t="s">
        <v>2478</v>
      </c>
    </row>
    <row r="1499" spans="1:9" x14ac:dyDescent="0.25">
      <c r="A1499" s="136">
        <v>44562</v>
      </c>
      <c r="B1499" s="193" t="s">
        <v>2981</v>
      </c>
      <c r="C1499" s="120" t="s">
        <v>191</v>
      </c>
      <c r="D1499" s="120" t="s">
        <v>1003</v>
      </c>
      <c r="E1499" s="193" t="s">
        <v>33</v>
      </c>
      <c r="F1499" s="120" t="s">
        <v>2418</v>
      </c>
      <c r="G1499" s="193" t="s">
        <v>7</v>
      </c>
      <c r="H1499" s="3" t="s">
        <v>2868</v>
      </c>
      <c r="I1499" s="193" t="s">
        <v>2478</v>
      </c>
    </row>
    <row r="1500" spans="1:9" x14ac:dyDescent="0.25">
      <c r="A1500" s="136">
        <v>44562</v>
      </c>
      <c r="B1500" s="193" t="s">
        <v>2981</v>
      </c>
      <c r="C1500" s="120" t="s">
        <v>192</v>
      </c>
      <c r="D1500" s="120" t="s">
        <v>1004</v>
      </c>
      <c r="E1500" s="193" t="s">
        <v>33</v>
      </c>
      <c r="F1500" s="120" t="s">
        <v>2418</v>
      </c>
      <c r="G1500" s="193" t="s">
        <v>7</v>
      </c>
      <c r="H1500" s="3" t="s">
        <v>2868</v>
      </c>
      <c r="I1500" s="193" t="s">
        <v>2478</v>
      </c>
    </row>
    <row r="1501" spans="1:9" x14ac:dyDescent="0.25">
      <c r="A1501" s="136">
        <v>44562</v>
      </c>
      <c r="B1501" s="193" t="s">
        <v>2981</v>
      </c>
      <c r="C1501" s="120" t="s">
        <v>197</v>
      </c>
      <c r="D1501" s="120" t="s">
        <v>1009</v>
      </c>
      <c r="E1501" s="193" t="s">
        <v>33</v>
      </c>
      <c r="F1501" s="120" t="s">
        <v>2418</v>
      </c>
      <c r="G1501" s="193" t="s">
        <v>7</v>
      </c>
      <c r="H1501" s="3" t="s">
        <v>2868</v>
      </c>
      <c r="I1501" s="193" t="s">
        <v>2478</v>
      </c>
    </row>
    <row r="1502" spans="1:9" x14ac:dyDescent="0.25">
      <c r="A1502" s="136">
        <v>44562</v>
      </c>
      <c r="B1502" s="193" t="s">
        <v>2981</v>
      </c>
      <c r="C1502" s="120" t="s">
        <v>198</v>
      </c>
      <c r="D1502" s="120" t="s">
        <v>1010</v>
      </c>
      <c r="E1502" s="193" t="s">
        <v>33</v>
      </c>
      <c r="F1502" s="120" t="s">
        <v>2418</v>
      </c>
      <c r="G1502" s="193" t="s">
        <v>7</v>
      </c>
      <c r="H1502" s="3" t="s">
        <v>2868</v>
      </c>
      <c r="I1502" s="193" t="s">
        <v>2478</v>
      </c>
    </row>
    <row r="1503" spans="1:9" x14ac:dyDescent="0.25">
      <c r="A1503" s="136">
        <v>44562</v>
      </c>
      <c r="B1503" s="193" t="s">
        <v>2981</v>
      </c>
      <c r="C1503" s="120" t="s">
        <v>199</v>
      </c>
      <c r="D1503" s="120" t="s">
        <v>1011</v>
      </c>
      <c r="E1503" s="193" t="s">
        <v>33</v>
      </c>
      <c r="F1503" s="120" t="s">
        <v>2418</v>
      </c>
      <c r="G1503" s="193" t="s">
        <v>7</v>
      </c>
      <c r="H1503" s="3" t="s">
        <v>2868</v>
      </c>
      <c r="I1503" s="193" t="s">
        <v>2478</v>
      </c>
    </row>
    <row r="1504" spans="1:9" x14ac:dyDescent="0.25">
      <c r="A1504" s="136">
        <v>44562</v>
      </c>
      <c r="B1504" s="193" t="s">
        <v>2981</v>
      </c>
      <c r="C1504" s="120" t="s">
        <v>201</v>
      </c>
      <c r="D1504" s="120" t="s">
        <v>1013</v>
      </c>
      <c r="E1504" s="193" t="s">
        <v>33</v>
      </c>
      <c r="F1504" s="120" t="s">
        <v>2418</v>
      </c>
      <c r="G1504" s="193" t="s">
        <v>7</v>
      </c>
      <c r="H1504" s="3" t="s">
        <v>2868</v>
      </c>
      <c r="I1504" s="193" t="s">
        <v>2478</v>
      </c>
    </row>
    <row r="1505" spans="1:9" x14ac:dyDescent="0.25">
      <c r="A1505" s="136">
        <v>44562</v>
      </c>
      <c r="B1505" s="193" t="s">
        <v>2981</v>
      </c>
      <c r="C1505" s="120" t="s">
        <v>205</v>
      </c>
      <c r="D1505" s="120" t="s">
        <v>1017</v>
      </c>
      <c r="E1505" s="193" t="s">
        <v>33</v>
      </c>
      <c r="F1505" s="120" t="s">
        <v>2418</v>
      </c>
      <c r="G1505" s="193" t="s">
        <v>7</v>
      </c>
      <c r="H1505" s="3" t="s">
        <v>2868</v>
      </c>
      <c r="I1505" s="193" t="s">
        <v>2478</v>
      </c>
    </row>
    <row r="1506" spans="1:9" x14ac:dyDescent="0.25">
      <c r="A1506" s="136">
        <v>44562</v>
      </c>
      <c r="B1506" s="193" t="s">
        <v>2981</v>
      </c>
      <c r="C1506" s="120" t="s">
        <v>206</v>
      </c>
      <c r="D1506" s="120" t="s">
        <v>1018</v>
      </c>
      <c r="E1506" s="193" t="s">
        <v>33</v>
      </c>
      <c r="F1506" s="120" t="s">
        <v>2418</v>
      </c>
      <c r="G1506" s="193" t="s">
        <v>7</v>
      </c>
      <c r="H1506" s="3" t="s">
        <v>2868</v>
      </c>
      <c r="I1506" s="193" t="s">
        <v>2478</v>
      </c>
    </row>
    <row r="1507" spans="1:9" x14ac:dyDescent="0.25">
      <c r="A1507" s="136">
        <v>44562</v>
      </c>
      <c r="B1507" s="193" t="s">
        <v>2981</v>
      </c>
      <c r="C1507" s="120" t="s">
        <v>207</v>
      </c>
      <c r="D1507" s="120" t="s">
        <v>1019</v>
      </c>
      <c r="E1507" s="193" t="s">
        <v>33</v>
      </c>
      <c r="F1507" s="120" t="s">
        <v>2418</v>
      </c>
      <c r="G1507" s="193" t="s">
        <v>7</v>
      </c>
      <c r="H1507" s="3" t="s">
        <v>2868</v>
      </c>
      <c r="I1507" s="193" t="s">
        <v>2478</v>
      </c>
    </row>
    <row r="1508" spans="1:9" x14ac:dyDescent="0.25">
      <c r="A1508" s="136">
        <v>44562</v>
      </c>
      <c r="B1508" s="193" t="s">
        <v>2981</v>
      </c>
      <c r="C1508" s="120" t="s">
        <v>208</v>
      </c>
      <c r="D1508" s="120" t="s">
        <v>1020</v>
      </c>
      <c r="E1508" s="193" t="s">
        <v>33</v>
      </c>
      <c r="F1508" s="120" t="s">
        <v>2418</v>
      </c>
      <c r="G1508" s="193" t="s">
        <v>7</v>
      </c>
      <c r="H1508" s="3" t="s">
        <v>2868</v>
      </c>
      <c r="I1508" s="193" t="s">
        <v>2478</v>
      </c>
    </row>
    <row r="1509" spans="1:9" x14ac:dyDescent="0.25">
      <c r="A1509" s="136">
        <v>44562</v>
      </c>
      <c r="B1509" s="3" t="s">
        <v>2981</v>
      </c>
      <c r="C1509" s="122" t="s">
        <v>2984</v>
      </c>
      <c r="D1509" s="143" t="s">
        <v>2985</v>
      </c>
      <c r="E1509" s="3" t="s">
        <v>136</v>
      </c>
      <c r="F1509" s="120" t="s">
        <v>2470</v>
      </c>
      <c r="G1509" s="3" t="s">
        <v>7</v>
      </c>
      <c r="H1509" s="3" t="s">
        <v>2868</v>
      </c>
      <c r="I1509" s="193" t="s">
        <v>131</v>
      </c>
    </row>
    <row r="1510" spans="1:9" x14ac:dyDescent="0.25">
      <c r="A1510" s="136">
        <v>44562</v>
      </c>
      <c r="B1510" s="3" t="s">
        <v>2981</v>
      </c>
      <c r="C1510" s="122" t="s">
        <v>2988</v>
      </c>
      <c r="D1510" s="143" t="s">
        <v>2989</v>
      </c>
      <c r="E1510" s="3"/>
      <c r="F1510" s="120" t="s">
        <v>2421</v>
      </c>
      <c r="G1510" s="3" t="s">
        <v>7</v>
      </c>
      <c r="H1510" s="3" t="s">
        <v>2868</v>
      </c>
      <c r="I1510" s="121" t="s">
        <v>112</v>
      </c>
    </row>
    <row r="1511" spans="1:9" x14ac:dyDescent="0.25">
      <c r="A1511" s="136">
        <v>44565</v>
      </c>
      <c r="B1511" s="3" t="s">
        <v>2981</v>
      </c>
      <c r="C1511" s="120" t="s">
        <v>935</v>
      </c>
      <c r="D1511" s="120" t="s">
        <v>1738</v>
      </c>
      <c r="E1511" s="193" t="s">
        <v>24</v>
      </c>
      <c r="F1511" s="120" t="s">
        <v>2470</v>
      </c>
      <c r="G1511" s="3" t="s">
        <v>7</v>
      </c>
      <c r="H1511" s="3" t="s">
        <v>2868</v>
      </c>
      <c r="I1511" s="193" t="s">
        <v>131</v>
      </c>
    </row>
    <row r="1512" spans="1:9" x14ac:dyDescent="0.25">
      <c r="A1512" s="136">
        <v>44565</v>
      </c>
      <c r="B1512" s="3" t="s">
        <v>2981</v>
      </c>
      <c r="C1512" s="120" t="s">
        <v>936</v>
      </c>
      <c r="D1512" s="120" t="s">
        <v>1739</v>
      </c>
      <c r="E1512" s="193" t="s">
        <v>24</v>
      </c>
      <c r="F1512" s="120" t="s">
        <v>2470</v>
      </c>
      <c r="G1512" s="3" t="s">
        <v>7</v>
      </c>
      <c r="H1512" s="3" t="s">
        <v>2868</v>
      </c>
      <c r="I1512" s="193" t="s">
        <v>131</v>
      </c>
    </row>
    <row r="1513" spans="1:9" x14ac:dyDescent="0.25">
      <c r="A1513" s="136">
        <v>44565</v>
      </c>
      <c r="B1513" s="210" t="s">
        <v>2981</v>
      </c>
      <c r="C1513" s="211" t="s">
        <v>2716</v>
      </c>
      <c r="D1513" s="211" t="s">
        <v>2530</v>
      </c>
      <c r="E1513" s="210" t="s">
        <v>31</v>
      </c>
      <c r="F1513" s="211" t="s">
        <v>2541</v>
      </c>
      <c r="G1513" s="210" t="s">
        <v>7</v>
      </c>
      <c r="H1513" s="3" t="s">
        <v>2868</v>
      </c>
      <c r="I1513" s="210" t="s">
        <v>120</v>
      </c>
    </row>
    <row r="1514" spans="1:9" x14ac:dyDescent="0.25">
      <c r="A1514" s="136">
        <v>44565</v>
      </c>
      <c r="B1514" s="210" t="s">
        <v>2981</v>
      </c>
      <c r="C1514" s="211" t="s">
        <v>393</v>
      </c>
      <c r="D1514" s="212" t="s">
        <v>1028</v>
      </c>
      <c r="E1514" s="210" t="s">
        <v>31</v>
      </c>
      <c r="F1514" s="211" t="s">
        <v>2432</v>
      </c>
      <c r="G1514" s="210" t="s">
        <v>7</v>
      </c>
      <c r="H1514" s="3" t="s">
        <v>2868</v>
      </c>
      <c r="I1514" s="210" t="s">
        <v>113</v>
      </c>
    </row>
    <row r="1515" spans="1:9" x14ac:dyDescent="0.25">
      <c r="A1515" s="136">
        <v>44565</v>
      </c>
      <c r="B1515" s="210" t="s">
        <v>2981</v>
      </c>
      <c r="C1515" s="211" t="s">
        <v>401</v>
      </c>
      <c r="D1515" s="212" t="s">
        <v>1215</v>
      </c>
      <c r="E1515" s="210" t="s">
        <v>31</v>
      </c>
      <c r="F1515" s="211" t="s">
        <v>2432</v>
      </c>
      <c r="G1515" s="210" t="s">
        <v>7</v>
      </c>
      <c r="H1515" s="3" t="s">
        <v>2868</v>
      </c>
      <c r="I1515" s="210" t="s">
        <v>113</v>
      </c>
    </row>
    <row r="1516" spans="1:9" x14ac:dyDescent="0.25">
      <c r="A1516" s="136">
        <v>44565</v>
      </c>
      <c r="B1516" s="210" t="s">
        <v>2981</v>
      </c>
      <c r="C1516" s="211" t="s">
        <v>403</v>
      </c>
      <c r="D1516" s="212" t="s">
        <v>1217</v>
      </c>
      <c r="E1516" s="210" t="s">
        <v>31</v>
      </c>
      <c r="F1516" s="211" t="s">
        <v>2432</v>
      </c>
      <c r="G1516" s="210" t="s">
        <v>7</v>
      </c>
      <c r="H1516" s="3" t="s">
        <v>2868</v>
      </c>
      <c r="I1516" s="210" t="s">
        <v>113</v>
      </c>
    </row>
    <row r="1517" spans="1:9" x14ac:dyDescent="0.25">
      <c r="A1517" s="136">
        <v>44565</v>
      </c>
      <c r="B1517" s="210" t="s">
        <v>2981</v>
      </c>
      <c r="C1517" s="211" t="s">
        <v>406</v>
      </c>
      <c r="D1517" s="212" t="s">
        <v>1220</v>
      </c>
      <c r="E1517" s="210" t="s">
        <v>31</v>
      </c>
      <c r="F1517" s="211" t="s">
        <v>2432</v>
      </c>
      <c r="G1517" s="210" t="s">
        <v>7</v>
      </c>
      <c r="H1517" s="3" t="s">
        <v>2868</v>
      </c>
      <c r="I1517" s="210" t="s">
        <v>113</v>
      </c>
    </row>
    <row r="1518" spans="1:9" x14ac:dyDescent="0.25">
      <c r="A1518" s="136">
        <v>44565</v>
      </c>
      <c r="B1518" s="193" t="s">
        <v>2981</v>
      </c>
      <c r="C1518" s="120" t="s">
        <v>336</v>
      </c>
      <c r="D1518" s="120" t="s">
        <v>1150</v>
      </c>
      <c r="E1518" s="193" t="s">
        <v>31</v>
      </c>
      <c r="F1518" s="120" t="s">
        <v>2428</v>
      </c>
      <c r="G1518" s="3" t="s">
        <v>7</v>
      </c>
      <c r="H1518" s="3" t="s">
        <v>2868</v>
      </c>
      <c r="I1518" s="193" t="s">
        <v>2486</v>
      </c>
    </row>
    <row r="1519" spans="1:9" x14ac:dyDescent="0.25">
      <c r="A1519" s="136">
        <v>44565</v>
      </c>
      <c r="B1519" s="193" t="s">
        <v>2981</v>
      </c>
      <c r="C1519" s="120" t="s">
        <v>338</v>
      </c>
      <c r="D1519" s="120" t="s">
        <v>1152</v>
      </c>
      <c r="E1519" s="193" t="s">
        <v>31</v>
      </c>
      <c r="F1519" s="120" t="s">
        <v>2428</v>
      </c>
      <c r="G1519" s="3" t="s">
        <v>7</v>
      </c>
      <c r="H1519" s="3" t="s">
        <v>2868</v>
      </c>
      <c r="I1519" s="193" t="s">
        <v>2486</v>
      </c>
    </row>
    <row r="1520" spans="1:9" x14ac:dyDescent="0.25">
      <c r="A1520" s="136">
        <v>44565</v>
      </c>
      <c r="B1520" s="193" t="s">
        <v>2981</v>
      </c>
      <c r="C1520" s="120" t="s">
        <v>340</v>
      </c>
      <c r="D1520" s="120" t="s">
        <v>1154</v>
      </c>
      <c r="E1520" s="193" t="s">
        <v>31</v>
      </c>
      <c r="F1520" s="120" t="s">
        <v>2428</v>
      </c>
      <c r="G1520" s="3" t="s">
        <v>7</v>
      </c>
      <c r="H1520" s="3" t="s">
        <v>2868</v>
      </c>
      <c r="I1520" s="193" t="s">
        <v>2486</v>
      </c>
    </row>
    <row r="1521" spans="1:9" x14ac:dyDescent="0.25">
      <c r="A1521" s="136">
        <v>44565</v>
      </c>
      <c r="B1521" s="193" t="s">
        <v>2981</v>
      </c>
      <c r="C1521" s="120" t="s">
        <v>342</v>
      </c>
      <c r="D1521" s="120" t="s">
        <v>1156</v>
      </c>
      <c r="E1521" s="193" t="s">
        <v>31</v>
      </c>
      <c r="F1521" s="120" t="s">
        <v>2428</v>
      </c>
      <c r="G1521" s="3" t="s">
        <v>7</v>
      </c>
      <c r="H1521" s="3" t="s">
        <v>2868</v>
      </c>
      <c r="I1521" s="193" t="s">
        <v>2486</v>
      </c>
    </row>
    <row r="1522" spans="1:9" x14ac:dyDescent="0.25">
      <c r="A1522" s="136">
        <v>44565</v>
      </c>
      <c r="B1522" s="193" t="s">
        <v>2981</v>
      </c>
      <c r="C1522" s="120" t="s">
        <v>308</v>
      </c>
      <c r="D1522" s="120" t="s">
        <v>1121</v>
      </c>
      <c r="E1522" s="193" t="s">
        <v>30</v>
      </c>
      <c r="F1522" s="120" t="s">
        <v>2425</v>
      </c>
      <c r="G1522" s="193" t="s">
        <v>7</v>
      </c>
      <c r="H1522" s="3" t="s">
        <v>2868</v>
      </c>
      <c r="I1522" s="193" t="s">
        <v>2480</v>
      </c>
    </row>
    <row r="1523" spans="1:9" x14ac:dyDescent="0.25">
      <c r="A1523" s="136">
        <v>44565</v>
      </c>
      <c r="B1523" s="193" t="s">
        <v>2981</v>
      </c>
      <c r="C1523" s="120" t="s">
        <v>312</v>
      </c>
      <c r="D1523" s="120" t="s">
        <v>1125</v>
      </c>
      <c r="E1523" s="193" t="s">
        <v>30</v>
      </c>
      <c r="F1523" s="120" t="s">
        <v>2425</v>
      </c>
      <c r="G1523" s="193" t="s">
        <v>7</v>
      </c>
      <c r="H1523" s="3" t="s">
        <v>2868</v>
      </c>
      <c r="I1523" s="193" t="s">
        <v>2480</v>
      </c>
    </row>
    <row r="1524" spans="1:9" x14ac:dyDescent="0.25">
      <c r="A1524" s="136">
        <v>44565</v>
      </c>
      <c r="B1524" s="193" t="s">
        <v>2981</v>
      </c>
      <c r="C1524" s="120" t="s">
        <v>269</v>
      </c>
      <c r="D1524" s="120" t="s">
        <v>1082</v>
      </c>
      <c r="E1524" s="193" t="s">
        <v>32</v>
      </c>
      <c r="F1524" s="120" t="s">
        <v>2423</v>
      </c>
      <c r="G1524" s="193" t="s">
        <v>7</v>
      </c>
      <c r="H1524" s="3" t="s">
        <v>2868</v>
      </c>
      <c r="I1524" s="193" t="s">
        <v>119</v>
      </c>
    </row>
    <row r="1525" spans="1:9" x14ac:dyDescent="0.25">
      <c r="A1525" s="136">
        <v>44565</v>
      </c>
      <c r="B1525" s="193" t="s">
        <v>2981</v>
      </c>
      <c r="C1525" s="120" t="s">
        <v>274</v>
      </c>
      <c r="D1525" s="120" t="s">
        <v>1087</v>
      </c>
      <c r="E1525" s="193" t="s">
        <v>32</v>
      </c>
      <c r="F1525" s="120" t="s">
        <v>2423</v>
      </c>
      <c r="G1525" s="193" t="s">
        <v>7</v>
      </c>
      <c r="H1525" s="3" t="s">
        <v>2868</v>
      </c>
      <c r="I1525" s="193" t="s">
        <v>119</v>
      </c>
    </row>
    <row r="1526" spans="1:9" x14ac:dyDescent="0.25">
      <c r="A1526" s="136">
        <v>44565</v>
      </c>
      <c r="B1526" s="193" t="s">
        <v>2981</v>
      </c>
      <c r="C1526" s="120" t="s">
        <v>279</v>
      </c>
      <c r="D1526" s="120" t="s">
        <v>1092</v>
      </c>
      <c r="E1526" s="193" t="s">
        <v>32</v>
      </c>
      <c r="F1526" s="120" t="s">
        <v>2423</v>
      </c>
      <c r="G1526" s="193" t="s">
        <v>7</v>
      </c>
      <c r="H1526" s="3" t="s">
        <v>2868</v>
      </c>
      <c r="I1526" s="193" t="s">
        <v>119</v>
      </c>
    </row>
    <row r="1527" spans="1:9" x14ac:dyDescent="0.25">
      <c r="A1527" s="136">
        <v>44565</v>
      </c>
      <c r="B1527" s="193" t="s">
        <v>2981</v>
      </c>
      <c r="C1527" s="120" t="s">
        <v>250</v>
      </c>
      <c r="D1527" s="120" t="s">
        <v>1063</v>
      </c>
      <c r="E1527" s="239"/>
      <c r="F1527" s="120" t="s">
        <v>2422</v>
      </c>
      <c r="G1527" s="193" t="s">
        <v>7</v>
      </c>
      <c r="H1527" s="3" t="s">
        <v>2868</v>
      </c>
      <c r="I1527" s="193" t="s">
        <v>2479</v>
      </c>
    </row>
    <row r="1528" spans="1:9" x14ac:dyDescent="0.25">
      <c r="A1528" s="136">
        <v>44565</v>
      </c>
      <c r="B1528" s="193" t="s">
        <v>2981</v>
      </c>
      <c r="C1528" s="120" t="s">
        <v>253</v>
      </c>
      <c r="D1528" s="120" t="s">
        <v>1066</v>
      </c>
      <c r="E1528" s="239"/>
      <c r="F1528" s="120" t="s">
        <v>2422</v>
      </c>
      <c r="G1528" s="193" t="s">
        <v>7</v>
      </c>
      <c r="H1528" s="3" t="s">
        <v>2868</v>
      </c>
      <c r="I1528" s="193" t="s">
        <v>2479</v>
      </c>
    </row>
    <row r="1529" spans="1:9" x14ac:dyDescent="0.25">
      <c r="A1529" s="136">
        <v>44565</v>
      </c>
      <c r="B1529" s="193" t="s">
        <v>2981</v>
      </c>
      <c r="C1529" s="120" t="s">
        <v>254</v>
      </c>
      <c r="D1529" s="120" t="s">
        <v>1067</v>
      </c>
      <c r="E1529" s="239"/>
      <c r="F1529" s="120" t="s">
        <v>2422</v>
      </c>
      <c r="G1529" s="193" t="s">
        <v>7</v>
      </c>
      <c r="H1529" s="3" t="s">
        <v>2868</v>
      </c>
      <c r="I1529" s="193" t="s">
        <v>2479</v>
      </c>
    </row>
    <row r="1530" spans="1:9" x14ac:dyDescent="0.25">
      <c r="A1530" s="136">
        <v>44565</v>
      </c>
      <c r="B1530" s="193" t="s">
        <v>2981</v>
      </c>
      <c r="C1530" s="120" t="s">
        <v>255</v>
      </c>
      <c r="D1530" s="120" t="s">
        <v>1068</v>
      </c>
      <c r="E1530" s="239"/>
      <c r="F1530" s="120" t="s">
        <v>2422</v>
      </c>
      <c r="G1530" s="193" t="s">
        <v>7</v>
      </c>
      <c r="H1530" s="3" t="s">
        <v>2868</v>
      </c>
      <c r="I1530" s="193" t="s">
        <v>2479</v>
      </c>
    </row>
    <row r="1531" spans="1:9" x14ac:dyDescent="0.25">
      <c r="A1531" s="136">
        <v>44565</v>
      </c>
      <c r="B1531" s="193" t="s">
        <v>2981</v>
      </c>
      <c r="C1531" s="120" t="s">
        <v>248</v>
      </c>
      <c r="D1531" s="120" t="s">
        <v>1061</v>
      </c>
      <c r="E1531" s="239"/>
      <c r="F1531" s="120" t="s">
        <v>2421</v>
      </c>
      <c r="G1531" s="193" t="s">
        <v>7</v>
      </c>
      <c r="H1531" s="3" t="s">
        <v>2868</v>
      </c>
      <c r="I1531" s="193" t="s">
        <v>112</v>
      </c>
    </row>
    <row r="1532" spans="1:9" x14ac:dyDescent="0.25">
      <c r="A1532" s="136">
        <v>44565</v>
      </c>
      <c r="B1532" s="193" t="s">
        <v>2981</v>
      </c>
      <c r="C1532" s="120" t="s">
        <v>188</v>
      </c>
      <c r="D1532" s="120" t="s">
        <v>1000</v>
      </c>
      <c r="E1532" s="193" t="s">
        <v>33</v>
      </c>
      <c r="F1532" s="120" t="s">
        <v>2418</v>
      </c>
      <c r="G1532" s="193" t="s">
        <v>7</v>
      </c>
      <c r="H1532" s="3" t="s">
        <v>2868</v>
      </c>
      <c r="I1532" s="193" t="s">
        <v>2478</v>
      </c>
    </row>
    <row r="1533" spans="1:9" x14ac:dyDescent="0.25">
      <c r="A1533" s="136">
        <v>44565</v>
      </c>
      <c r="B1533" s="193" t="s">
        <v>2981</v>
      </c>
      <c r="C1533" s="120" t="s">
        <v>191</v>
      </c>
      <c r="D1533" s="120" t="s">
        <v>1003</v>
      </c>
      <c r="E1533" s="193" t="s">
        <v>33</v>
      </c>
      <c r="F1533" s="120" t="s">
        <v>2418</v>
      </c>
      <c r="G1533" s="193" t="s">
        <v>7</v>
      </c>
      <c r="H1533" s="3" t="s">
        <v>2868</v>
      </c>
      <c r="I1533" s="193" t="s">
        <v>2478</v>
      </c>
    </row>
    <row r="1534" spans="1:9" x14ac:dyDescent="0.25">
      <c r="A1534" s="136">
        <v>44565</v>
      </c>
      <c r="B1534" s="193" t="s">
        <v>2981</v>
      </c>
      <c r="C1534" s="120" t="s">
        <v>195</v>
      </c>
      <c r="D1534" s="120" t="s">
        <v>1007</v>
      </c>
      <c r="E1534" s="193" t="s">
        <v>33</v>
      </c>
      <c r="F1534" s="120" t="s">
        <v>2418</v>
      </c>
      <c r="G1534" s="193" t="s">
        <v>7</v>
      </c>
      <c r="H1534" s="3" t="s">
        <v>2868</v>
      </c>
      <c r="I1534" s="193" t="s">
        <v>2478</v>
      </c>
    </row>
    <row r="1535" spans="1:9" x14ac:dyDescent="0.25">
      <c r="A1535" s="136">
        <v>44565</v>
      </c>
      <c r="B1535" s="193" t="s">
        <v>2981</v>
      </c>
      <c r="C1535" s="120" t="s">
        <v>197</v>
      </c>
      <c r="D1535" s="120" t="s">
        <v>1009</v>
      </c>
      <c r="E1535" s="193" t="s">
        <v>33</v>
      </c>
      <c r="F1535" s="120" t="s">
        <v>2418</v>
      </c>
      <c r="G1535" s="193" t="s">
        <v>7</v>
      </c>
      <c r="H1535" s="3" t="s">
        <v>2868</v>
      </c>
      <c r="I1535" s="193" t="s">
        <v>2478</v>
      </c>
    </row>
    <row r="1536" spans="1:9" x14ac:dyDescent="0.25">
      <c r="A1536" s="136">
        <v>44565</v>
      </c>
      <c r="B1536" s="193" t="s">
        <v>2981</v>
      </c>
      <c r="C1536" s="120" t="s">
        <v>205</v>
      </c>
      <c r="D1536" s="120" t="s">
        <v>1017</v>
      </c>
      <c r="E1536" s="193" t="s">
        <v>33</v>
      </c>
      <c r="F1536" s="120" t="s">
        <v>2418</v>
      </c>
      <c r="G1536" s="193" t="s">
        <v>7</v>
      </c>
      <c r="H1536" s="3" t="s">
        <v>2868</v>
      </c>
      <c r="I1536" s="193" t="s">
        <v>2478</v>
      </c>
    </row>
    <row r="1537" spans="1:9" x14ac:dyDescent="0.25">
      <c r="A1537" s="136">
        <v>44565</v>
      </c>
      <c r="B1537" s="3" t="s">
        <v>2981</v>
      </c>
      <c r="C1537" s="122" t="s">
        <v>2982</v>
      </c>
      <c r="D1537" s="143" t="s">
        <v>2983</v>
      </c>
      <c r="E1537" s="193" t="s">
        <v>31</v>
      </c>
      <c r="F1537" s="121" t="s">
        <v>2428</v>
      </c>
      <c r="G1537" s="3" t="s">
        <v>7</v>
      </c>
      <c r="H1537" s="3" t="s">
        <v>2868</v>
      </c>
      <c r="I1537" s="193" t="s">
        <v>2486</v>
      </c>
    </row>
    <row r="1538" spans="1:9" x14ac:dyDescent="0.25">
      <c r="A1538" s="136">
        <v>44565</v>
      </c>
      <c r="B1538" s="3" t="s">
        <v>2981</v>
      </c>
      <c r="C1538" s="122" t="s">
        <v>2984</v>
      </c>
      <c r="D1538" s="143" t="s">
        <v>2985</v>
      </c>
      <c r="E1538" s="3" t="s">
        <v>136</v>
      </c>
      <c r="F1538" s="120" t="s">
        <v>2470</v>
      </c>
      <c r="G1538" s="3" t="s">
        <v>7</v>
      </c>
      <c r="H1538" s="3" t="s">
        <v>2868</v>
      </c>
      <c r="I1538" s="193" t="s">
        <v>131</v>
      </c>
    </row>
    <row r="1539" spans="1:9" x14ac:dyDescent="0.25">
      <c r="A1539" s="136">
        <v>44565</v>
      </c>
      <c r="B1539" s="3" t="s">
        <v>2981</v>
      </c>
      <c r="C1539" s="122" t="s">
        <v>2986</v>
      </c>
      <c r="D1539" s="143" t="s">
        <v>2987</v>
      </c>
      <c r="E1539" s="210" t="s">
        <v>31</v>
      </c>
      <c r="F1539" s="121" t="s">
        <v>2432</v>
      </c>
      <c r="G1539" s="3" t="s">
        <v>7</v>
      </c>
      <c r="H1539" s="3" t="s">
        <v>2868</v>
      </c>
      <c r="I1539" s="210" t="s">
        <v>113</v>
      </c>
    </row>
    <row r="1540" spans="1:9" x14ac:dyDescent="0.25">
      <c r="A1540" s="136">
        <v>44567</v>
      </c>
      <c r="B1540" s="3" t="s">
        <v>2981</v>
      </c>
      <c r="C1540" s="120" t="s">
        <v>935</v>
      </c>
      <c r="D1540" s="120" t="s">
        <v>1738</v>
      </c>
      <c r="E1540" s="193" t="s">
        <v>24</v>
      </c>
      <c r="F1540" s="120" t="s">
        <v>2470</v>
      </c>
      <c r="G1540" s="3" t="s">
        <v>7</v>
      </c>
      <c r="H1540" s="3" t="s">
        <v>2868</v>
      </c>
      <c r="I1540" s="193" t="s">
        <v>131</v>
      </c>
    </row>
    <row r="1541" spans="1:9" x14ac:dyDescent="0.25">
      <c r="A1541" s="136">
        <v>44567</v>
      </c>
      <c r="B1541" s="3" t="s">
        <v>2981</v>
      </c>
      <c r="C1541" s="120" t="s">
        <v>936</v>
      </c>
      <c r="D1541" s="120" t="s">
        <v>1739</v>
      </c>
      <c r="E1541" s="193" t="s">
        <v>24</v>
      </c>
      <c r="F1541" s="120" t="s">
        <v>2470</v>
      </c>
      <c r="G1541" s="3" t="s">
        <v>7</v>
      </c>
      <c r="H1541" s="3" t="s">
        <v>2868</v>
      </c>
      <c r="I1541" s="193" t="s">
        <v>131</v>
      </c>
    </row>
    <row r="1542" spans="1:9" x14ac:dyDescent="0.25">
      <c r="A1542" s="136">
        <v>44567</v>
      </c>
      <c r="B1542" s="210" t="s">
        <v>2981</v>
      </c>
      <c r="C1542" s="211" t="s">
        <v>2716</v>
      </c>
      <c r="D1542" s="211" t="s">
        <v>2530</v>
      </c>
      <c r="E1542" s="210" t="s">
        <v>31</v>
      </c>
      <c r="F1542" s="211" t="s">
        <v>2541</v>
      </c>
      <c r="G1542" s="210" t="s">
        <v>7</v>
      </c>
      <c r="H1542" s="3" t="s">
        <v>2868</v>
      </c>
      <c r="I1542" s="210" t="s">
        <v>120</v>
      </c>
    </row>
    <row r="1543" spans="1:9" x14ac:dyDescent="0.25">
      <c r="A1543" s="136">
        <v>44567</v>
      </c>
      <c r="B1543" s="210" t="s">
        <v>2981</v>
      </c>
      <c r="C1543" s="211" t="s">
        <v>391</v>
      </c>
      <c r="D1543" s="212" t="s">
        <v>1206</v>
      </c>
      <c r="E1543" s="210" t="s">
        <v>31</v>
      </c>
      <c r="F1543" s="211" t="s">
        <v>2432</v>
      </c>
      <c r="G1543" s="210" t="s">
        <v>7</v>
      </c>
      <c r="H1543" s="3" t="s">
        <v>2868</v>
      </c>
      <c r="I1543" s="210" t="s">
        <v>113</v>
      </c>
    </row>
    <row r="1544" spans="1:9" x14ac:dyDescent="0.25">
      <c r="A1544" s="136">
        <v>44567</v>
      </c>
      <c r="B1544" s="210" t="s">
        <v>2981</v>
      </c>
      <c r="C1544" s="211" t="s">
        <v>393</v>
      </c>
      <c r="D1544" s="212" t="s">
        <v>1028</v>
      </c>
      <c r="E1544" s="210" t="s">
        <v>31</v>
      </c>
      <c r="F1544" s="211" t="s">
        <v>2432</v>
      </c>
      <c r="G1544" s="210" t="s">
        <v>7</v>
      </c>
      <c r="H1544" s="3" t="s">
        <v>2868</v>
      </c>
      <c r="I1544" s="210" t="s">
        <v>113</v>
      </c>
    </row>
    <row r="1545" spans="1:9" x14ac:dyDescent="0.25">
      <c r="A1545" s="136">
        <v>44567</v>
      </c>
      <c r="B1545" s="210" t="s">
        <v>2981</v>
      </c>
      <c r="C1545" s="211" t="s">
        <v>397</v>
      </c>
      <c r="D1545" s="211" t="s">
        <v>1211</v>
      </c>
      <c r="E1545" s="210" t="s">
        <v>24</v>
      </c>
      <c r="F1545" s="211" t="s">
        <v>2432</v>
      </c>
      <c r="G1545" s="210" t="s">
        <v>7</v>
      </c>
      <c r="H1545" s="3" t="s">
        <v>2868</v>
      </c>
      <c r="I1545" s="210" t="s">
        <v>113</v>
      </c>
    </row>
    <row r="1546" spans="1:9" x14ac:dyDescent="0.25">
      <c r="A1546" s="136">
        <v>44567</v>
      </c>
      <c r="B1546" s="210" t="s">
        <v>2981</v>
      </c>
      <c r="C1546" s="211" t="s">
        <v>400</v>
      </c>
      <c r="D1546" s="211" t="s">
        <v>1214</v>
      </c>
      <c r="E1546" s="210" t="s">
        <v>31</v>
      </c>
      <c r="F1546" s="211" t="s">
        <v>2432</v>
      </c>
      <c r="G1546" s="210" t="s">
        <v>7</v>
      </c>
      <c r="H1546" s="3" t="s">
        <v>2868</v>
      </c>
      <c r="I1546" s="210" t="s">
        <v>113</v>
      </c>
    </row>
    <row r="1547" spans="1:9" x14ac:dyDescent="0.25">
      <c r="A1547" s="136">
        <v>44567</v>
      </c>
      <c r="B1547" s="210" t="s">
        <v>2981</v>
      </c>
      <c r="C1547" s="211" t="s">
        <v>401</v>
      </c>
      <c r="D1547" s="212" t="s">
        <v>1215</v>
      </c>
      <c r="E1547" s="210" t="s">
        <v>31</v>
      </c>
      <c r="F1547" s="211" t="s">
        <v>2432</v>
      </c>
      <c r="G1547" s="210" t="s">
        <v>7</v>
      </c>
      <c r="H1547" s="3" t="s">
        <v>2868</v>
      </c>
      <c r="I1547" s="210" t="s">
        <v>113</v>
      </c>
    </row>
    <row r="1548" spans="1:9" x14ac:dyDescent="0.25">
      <c r="A1548" s="136">
        <v>44567</v>
      </c>
      <c r="B1548" s="210" t="s">
        <v>2981</v>
      </c>
      <c r="C1548" s="211" t="s">
        <v>403</v>
      </c>
      <c r="D1548" s="212" t="s">
        <v>1217</v>
      </c>
      <c r="E1548" s="210" t="s">
        <v>31</v>
      </c>
      <c r="F1548" s="211" t="s">
        <v>2432</v>
      </c>
      <c r="G1548" s="210" t="s">
        <v>7</v>
      </c>
      <c r="H1548" s="3" t="s">
        <v>2868</v>
      </c>
      <c r="I1548" s="210" t="s">
        <v>113</v>
      </c>
    </row>
    <row r="1549" spans="1:9" x14ac:dyDescent="0.25">
      <c r="A1549" s="136">
        <v>44567</v>
      </c>
      <c r="B1549" s="210" t="s">
        <v>2981</v>
      </c>
      <c r="C1549" s="211" t="s">
        <v>406</v>
      </c>
      <c r="D1549" s="212" t="s">
        <v>1220</v>
      </c>
      <c r="E1549" s="210" t="s">
        <v>31</v>
      </c>
      <c r="F1549" s="211" t="s">
        <v>2432</v>
      </c>
      <c r="G1549" s="210" t="s">
        <v>7</v>
      </c>
      <c r="H1549" s="3" t="s">
        <v>2868</v>
      </c>
      <c r="I1549" s="210" t="s">
        <v>113</v>
      </c>
    </row>
    <row r="1550" spans="1:9" x14ac:dyDescent="0.25">
      <c r="A1550" s="136">
        <v>44567</v>
      </c>
      <c r="B1550" s="193" t="s">
        <v>2981</v>
      </c>
      <c r="C1550" s="120" t="s">
        <v>334</v>
      </c>
      <c r="D1550" s="120" t="s">
        <v>1147</v>
      </c>
      <c r="E1550" s="193" t="s">
        <v>31</v>
      </c>
      <c r="F1550" s="120" t="s">
        <v>2428</v>
      </c>
      <c r="G1550" s="3" t="s">
        <v>7</v>
      </c>
      <c r="H1550" s="3" t="s">
        <v>2868</v>
      </c>
      <c r="I1550" s="193" t="s">
        <v>2486</v>
      </c>
    </row>
    <row r="1551" spans="1:9" x14ac:dyDescent="0.25">
      <c r="A1551" s="136">
        <v>44567</v>
      </c>
      <c r="B1551" s="193" t="s">
        <v>2981</v>
      </c>
      <c r="C1551" s="120" t="s">
        <v>335</v>
      </c>
      <c r="D1551" s="120" t="s">
        <v>1148</v>
      </c>
      <c r="E1551" s="193" t="s">
        <v>31</v>
      </c>
      <c r="F1551" s="120" t="s">
        <v>2428</v>
      </c>
      <c r="G1551" s="3" t="s">
        <v>7</v>
      </c>
      <c r="H1551" s="3" t="s">
        <v>2868</v>
      </c>
      <c r="I1551" s="193" t="s">
        <v>2486</v>
      </c>
    </row>
    <row r="1552" spans="1:9" x14ac:dyDescent="0.25">
      <c r="A1552" s="136">
        <v>44567</v>
      </c>
      <c r="B1552" s="193" t="s">
        <v>2981</v>
      </c>
      <c r="C1552" s="120" t="s">
        <v>336</v>
      </c>
      <c r="D1552" s="120" t="s">
        <v>1150</v>
      </c>
      <c r="E1552" s="193" t="s">
        <v>31</v>
      </c>
      <c r="F1552" s="120" t="s">
        <v>2428</v>
      </c>
      <c r="G1552" s="3" t="s">
        <v>7</v>
      </c>
      <c r="H1552" s="3" t="s">
        <v>2868</v>
      </c>
      <c r="I1552" s="193" t="s">
        <v>2486</v>
      </c>
    </row>
    <row r="1553" spans="1:9" x14ac:dyDescent="0.25">
      <c r="A1553" s="136">
        <v>44567</v>
      </c>
      <c r="B1553" s="193" t="s">
        <v>2981</v>
      </c>
      <c r="C1553" s="120" t="s">
        <v>337</v>
      </c>
      <c r="D1553" s="120" t="s">
        <v>1151</v>
      </c>
      <c r="E1553" s="193" t="s">
        <v>31</v>
      </c>
      <c r="F1553" s="120" t="s">
        <v>2428</v>
      </c>
      <c r="G1553" s="3" t="s">
        <v>7</v>
      </c>
      <c r="H1553" s="3" t="s">
        <v>2868</v>
      </c>
      <c r="I1553" s="193" t="s">
        <v>2486</v>
      </c>
    </row>
    <row r="1554" spans="1:9" x14ac:dyDescent="0.25">
      <c r="A1554" s="136">
        <v>44567</v>
      </c>
      <c r="B1554" s="193" t="s">
        <v>2981</v>
      </c>
      <c r="C1554" s="120" t="s">
        <v>338</v>
      </c>
      <c r="D1554" s="120" t="s">
        <v>1152</v>
      </c>
      <c r="E1554" s="193" t="s">
        <v>31</v>
      </c>
      <c r="F1554" s="120" t="s">
        <v>2428</v>
      </c>
      <c r="G1554" s="3" t="s">
        <v>7</v>
      </c>
      <c r="H1554" s="3" t="s">
        <v>2868</v>
      </c>
      <c r="I1554" s="193" t="s">
        <v>2486</v>
      </c>
    </row>
    <row r="1555" spans="1:9" x14ac:dyDescent="0.25">
      <c r="A1555" s="136">
        <v>44567</v>
      </c>
      <c r="B1555" s="193" t="s">
        <v>2981</v>
      </c>
      <c r="C1555" s="120" t="s">
        <v>339</v>
      </c>
      <c r="D1555" s="120" t="s">
        <v>1153</v>
      </c>
      <c r="E1555" s="193" t="s">
        <v>31</v>
      </c>
      <c r="F1555" s="120" t="s">
        <v>2428</v>
      </c>
      <c r="G1555" s="3" t="s">
        <v>7</v>
      </c>
      <c r="H1555" s="3" t="s">
        <v>2868</v>
      </c>
      <c r="I1555" s="193" t="s">
        <v>2486</v>
      </c>
    </row>
    <row r="1556" spans="1:9" x14ac:dyDescent="0.25">
      <c r="A1556" s="136">
        <v>44567</v>
      </c>
      <c r="B1556" s="193" t="s">
        <v>2981</v>
      </c>
      <c r="C1556" s="120" t="s">
        <v>342</v>
      </c>
      <c r="D1556" s="120" t="s">
        <v>1156</v>
      </c>
      <c r="E1556" s="193" t="s">
        <v>31</v>
      </c>
      <c r="F1556" s="120" t="s">
        <v>2428</v>
      </c>
      <c r="G1556" s="3" t="s">
        <v>7</v>
      </c>
      <c r="H1556" s="3" t="s">
        <v>2868</v>
      </c>
      <c r="I1556" s="193" t="s">
        <v>2486</v>
      </c>
    </row>
    <row r="1557" spans="1:9" x14ac:dyDescent="0.25">
      <c r="A1557" s="136">
        <v>44567</v>
      </c>
      <c r="B1557" s="193" t="s">
        <v>2981</v>
      </c>
      <c r="C1557" s="120" t="s">
        <v>343</v>
      </c>
      <c r="D1557" s="120" t="s">
        <v>1157</v>
      </c>
      <c r="E1557" s="193" t="s">
        <v>31</v>
      </c>
      <c r="F1557" s="120" t="s">
        <v>2428</v>
      </c>
      <c r="G1557" s="3" t="s">
        <v>7</v>
      </c>
      <c r="H1557" s="3" t="s">
        <v>2868</v>
      </c>
      <c r="I1557" s="193" t="s">
        <v>2486</v>
      </c>
    </row>
    <row r="1558" spans="1:9" x14ac:dyDescent="0.25">
      <c r="A1558" s="136">
        <v>44567</v>
      </c>
      <c r="B1558" s="193" t="s">
        <v>2981</v>
      </c>
      <c r="C1558" s="120" t="s">
        <v>308</v>
      </c>
      <c r="D1558" s="120" t="s">
        <v>1121</v>
      </c>
      <c r="E1558" s="193" t="s">
        <v>30</v>
      </c>
      <c r="F1558" s="120" t="s">
        <v>2425</v>
      </c>
      <c r="G1558" s="193" t="s">
        <v>7</v>
      </c>
      <c r="H1558" s="3" t="s">
        <v>2868</v>
      </c>
      <c r="I1558" s="193" t="s">
        <v>2480</v>
      </c>
    </row>
    <row r="1559" spans="1:9" x14ac:dyDescent="0.25">
      <c r="A1559" s="136">
        <v>44567</v>
      </c>
      <c r="B1559" s="193" t="s">
        <v>2981</v>
      </c>
      <c r="C1559" s="120" t="s">
        <v>312</v>
      </c>
      <c r="D1559" s="120" t="s">
        <v>1125</v>
      </c>
      <c r="E1559" s="193" t="s">
        <v>30</v>
      </c>
      <c r="F1559" s="120" t="s">
        <v>2425</v>
      </c>
      <c r="G1559" s="193" t="s">
        <v>7</v>
      </c>
      <c r="H1559" s="3" t="s">
        <v>2868</v>
      </c>
      <c r="I1559" s="193" t="s">
        <v>2480</v>
      </c>
    </row>
    <row r="1560" spans="1:9" x14ac:dyDescent="0.25">
      <c r="A1560" s="136">
        <v>44567</v>
      </c>
      <c r="B1560" s="193" t="s">
        <v>2981</v>
      </c>
      <c r="C1560" s="120" t="s">
        <v>267</v>
      </c>
      <c r="D1560" s="120" t="s">
        <v>1080</v>
      </c>
      <c r="E1560" s="193" t="s">
        <v>32</v>
      </c>
      <c r="F1560" s="120" t="s">
        <v>2423</v>
      </c>
      <c r="G1560" s="193" t="s">
        <v>7</v>
      </c>
      <c r="H1560" s="3" t="s">
        <v>2868</v>
      </c>
      <c r="I1560" s="193" t="s">
        <v>119</v>
      </c>
    </row>
    <row r="1561" spans="1:9" x14ac:dyDescent="0.25">
      <c r="A1561" s="136">
        <v>44567</v>
      </c>
      <c r="B1561" s="193" t="s">
        <v>2981</v>
      </c>
      <c r="C1561" s="120" t="s">
        <v>277</v>
      </c>
      <c r="D1561" s="120" t="s">
        <v>1090</v>
      </c>
      <c r="E1561" s="193" t="s">
        <v>32</v>
      </c>
      <c r="F1561" s="120" t="s">
        <v>2423</v>
      </c>
      <c r="G1561" s="193" t="s">
        <v>7</v>
      </c>
      <c r="H1561" s="3" t="s">
        <v>2868</v>
      </c>
      <c r="I1561" s="193" t="s">
        <v>119</v>
      </c>
    </row>
    <row r="1562" spans="1:9" x14ac:dyDescent="0.25">
      <c r="A1562" s="136">
        <v>44567</v>
      </c>
      <c r="B1562" s="193" t="s">
        <v>2981</v>
      </c>
      <c r="C1562" s="120" t="s">
        <v>279</v>
      </c>
      <c r="D1562" s="120" t="s">
        <v>1092</v>
      </c>
      <c r="E1562" s="193" t="s">
        <v>32</v>
      </c>
      <c r="F1562" s="120" t="s">
        <v>2423</v>
      </c>
      <c r="G1562" s="193" t="s">
        <v>7</v>
      </c>
      <c r="H1562" s="3" t="s">
        <v>2868</v>
      </c>
      <c r="I1562" s="193" t="s">
        <v>119</v>
      </c>
    </row>
    <row r="1563" spans="1:9" x14ac:dyDescent="0.25">
      <c r="A1563" s="136">
        <v>44567</v>
      </c>
      <c r="B1563" s="193" t="s">
        <v>2981</v>
      </c>
      <c r="C1563" s="120" t="s">
        <v>250</v>
      </c>
      <c r="D1563" s="120" t="s">
        <v>1063</v>
      </c>
      <c r="E1563" s="239"/>
      <c r="F1563" s="120" t="s">
        <v>2422</v>
      </c>
      <c r="G1563" s="193" t="s">
        <v>7</v>
      </c>
      <c r="H1563" s="3" t="s">
        <v>2868</v>
      </c>
      <c r="I1563" s="193" t="s">
        <v>2479</v>
      </c>
    </row>
    <row r="1564" spans="1:9" x14ac:dyDescent="0.25">
      <c r="A1564" s="136">
        <v>44567</v>
      </c>
      <c r="B1564" s="193" t="s">
        <v>2981</v>
      </c>
      <c r="C1564" s="120" t="s">
        <v>252</v>
      </c>
      <c r="D1564" s="120" t="s">
        <v>1065</v>
      </c>
      <c r="E1564" s="239"/>
      <c r="F1564" s="120" t="s">
        <v>2422</v>
      </c>
      <c r="G1564" s="193" t="s">
        <v>7</v>
      </c>
      <c r="H1564" s="3" t="s">
        <v>2868</v>
      </c>
      <c r="I1564" s="193" t="s">
        <v>2479</v>
      </c>
    </row>
    <row r="1565" spans="1:9" x14ac:dyDescent="0.25">
      <c r="A1565" s="136">
        <v>44567</v>
      </c>
      <c r="B1565" s="193" t="s">
        <v>2981</v>
      </c>
      <c r="C1565" s="120" t="s">
        <v>248</v>
      </c>
      <c r="D1565" s="120" t="s">
        <v>1061</v>
      </c>
      <c r="E1565" s="239"/>
      <c r="F1565" s="120" t="s">
        <v>2421</v>
      </c>
      <c r="G1565" s="193" t="s">
        <v>7</v>
      </c>
      <c r="H1565" s="3" t="s">
        <v>2868</v>
      </c>
      <c r="I1565" s="193" t="s">
        <v>112</v>
      </c>
    </row>
    <row r="1566" spans="1:9" x14ac:dyDescent="0.25">
      <c r="A1566" s="136">
        <v>44567</v>
      </c>
      <c r="B1566" s="193" t="s">
        <v>2981</v>
      </c>
      <c r="C1566" s="120" t="s">
        <v>226</v>
      </c>
      <c r="D1566" s="120" t="s">
        <v>1039</v>
      </c>
      <c r="E1566" s="193" t="s">
        <v>33</v>
      </c>
      <c r="F1566" s="120" t="s">
        <v>2420</v>
      </c>
      <c r="G1566" s="193" t="s">
        <v>7</v>
      </c>
      <c r="H1566" s="3" t="s">
        <v>2868</v>
      </c>
      <c r="I1566" s="193" t="s">
        <v>118</v>
      </c>
    </row>
    <row r="1567" spans="1:9" x14ac:dyDescent="0.25">
      <c r="A1567" s="136">
        <v>44567</v>
      </c>
      <c r="B1567" s="193" t="s">
        <v>2981</v>
      </c>
      <c r="C1567" s="120" t="s">
        <v>187</v>
      </c>
      <c r="D1567" s="120" t="s">
        <v>999</v>
      </c>
      <c r="E1567" s="193" t="s">
        <v>33</v>
      </c>
      <c r="F1567" s="120" t="s">
        <v>2418</v>
      </c>
      <c r="G1567" s="193" t="s">
        <v>7</v>
      </c>
      <c r="H1567" s="3" t="s">
        <v>2868</v>
      </c>
      <c r="I1567" s="193" t="s">
        <v>2478</v>
      </c>
    </row>
    <row r="1568" spans="1:9" x14ac:dyDescent="0.25">
      <c r="A1568" s="136">
        <v>44567</v>
      </c>
      <c r="B1568" s="193" t="s">
        <v>2981</v>
      </c>
      <c r="C1568" s="120" t="s">
        <v>188</v>
      </c>
      <c r="D1568" s="120" t="s">
        <v>1000</v>
      </c>
      <c r="E1568" s="193" t="s">
        <v>33</v>
      </c>
      <c r="F1568" s="120" t="s">
        <v>2418</v>
      </c>
      <c r="G1568" s="193" t="s">
        <v>7</v>
      </c>
      <c r="H1568" s="3" t="s">
        <v>2868</v>
      </c>
      <c r="I1568" s="193" t="s">
        <v>2478</v>
      </c>
    </row>
    <row r="1569" spans="1:9" x14ac:dyDescent="0.25">
      <c r="A1569" s="136">
        <v>44567</v>
      </c>
      <c r="B1569" s="193" t="s">
        <v>2981</v>
      </c>
      <c r="C1569" s="120" t="s">
        <v>191</v>
      </c>
      <c r="D1569" s="120" t="s">
        <v>1003</v>
      </c>
      <c r="E1569" s="193" t="s">
        <v>33</v>
      </c>
      <c r="F1569" s="120" t="s">
        <v>2418</v>
      </c>
      <c r="G1569" s="193" t="s">
        <v>7</v>
      </c>
      <c r="H1569" s="3" t="s">
        <v>2868</v>
      </c>
      <c r="I1569" s="193" t="s">
        <v>2478</v>
      </c>
    </row>
    <row r="1570" spans="1:9" x14ac:dyDescent="0.25">
      <c r="A1570" s="136">
        <v>44567</v>
      </c>
      <c r="B1570" s="193" t="s">
        <v>2981</v>
      </c>
      <c r="C1570" s="120" t="s">
        <v>194</v>
      </c>
      <c r="D1570" s="120" t="s">
        <v>1006</v>
      </c>
      <c r="E1570" s="193" t="s">
        <v>33</v>
      </c>
      <c r="F1570" s="120" t="s">
        <v>2418</v>
      </c>
      <c r="G1570" s="193" t="s">
        <v>7</v>
      </c>
      <c r="H1570" s="3" t="s">
        <v>2868</v>
      </c>
      <c r="I1570" s="193" t="s">
        <v>2478</v>
      </c>
    </row>
    <row r="1571" spans="1:9" x14ac:dyDescent="0.25">
      <c r="A1571" s="136">
        <v>44567</v>
      </c>
      <c r="B1571" s="193" t="s">
        <v>2981</v>
      </c>
      <c r="C1571" s="120" t="s">
        <v>202</v>
      </c>
      <c r="D1571" s="120" t="s">
        <v>1014</v>
      </c>
      <c r="E1571" s="193" t="s">
        <v>33</v>
      </c>
      <c r="F1571" s="120" t="s">
        <v>2418</v>
      </c>
      <c r="G1571" s="193" t="s">
        <v>7</v>
      </c>
      <c r="H1571" s="3" t="s">
        <v>2868</v>
      </c>
      <c r="I1571" s="193" t="s">
        <v>2478</v>
      </c>
    </row>
    <row r="1572" spans="1:9" x14ac:dyDescent="0.25">
      <c r="A1572" s="136">
        <v>44567</v>
      </c>
      <c r="B1572" s="193" t="s">
        <v>2981</v>
      </c>
      <c r="C1572" s="120" t="s">
        <v>204</v>
      </c>
      <c r="D1572" s="120" t="s">
        <v>1016</v>
      </c>
      <c r="E1572" s="193" t="s">
        <v>33</v>
      </c>
      <c r="F1572" s="120" t="s">
        <v>2418</v>
      </c>
      <c r="G1572" s="193" t="s">
        <v>7</v>
      </c>
      <c r="H1572" s="3" t="s">
        <v>2868</v>
      </c>
      <c r="I1572" s="193" t="s">
        <v>2478</v>
      </c>
    </row>
    <row r="1573" spans="1:9" x14ac:dyDescent="0.25">
      <c r="A1573" s="136">
        <v>44567</v>
      </c>
      <c r="B1573" s="193" t="s">
        <v>2981</v>
      </c>
      <c r="C1573" s="120" t="s">
        <v>205</v>
      </c>
      <c r="D1573" s="120" t="s">
        <v>1017</v>
      </c>
      <c r="E1573" s="193" t="s">
        <v>33</v>
      </c>
      <c r="F1573" s="120" t="s">
        <v>2418</v>
      </c>
      <c r="G1573" s="193" t="s">
        <v>7</v>
      </c>
      <c r="H1573" s="3" t="s">
        <v>2868</v>
      </c>
      <c r="I1573" s="193" t="s">
        <v>2478</v>
      </c>
    </row>
    <row r="1574" spans="1:9" x14ac:dyDescent="0.25">
      <c r="A1574" s="136">
        <v>44567</v>
      </c>
      <c r="B1574" s="3" t="s">
        <v>2981</v>
      </c>
      <c r="C1574" s="122" t="s">
        <v>2982</v>
      </c>
      <c r="D1574" s="143" t="s">
        <v>2983</v>
      </c>
      <c r="E1574" s="193" t="s">
        <v>31</v>
      </c>
      <c r="F1574" s="121" t="s">
        <v>2428</v>
      </c>
      <c r="G1574" s="3" t="s">
        <v>7</v>
      </c>
      <c r="H1574" s="3" t="s">
        <v>2868</v>
      </c>
      <c r="I1574" s="193" t="s">
        <v>2486</v>
      </c>
    </row>
    <row r="1575" spans="1:9" x14ac:dyDescent="0.25">
      <c r="A1575" s="136">
        <v>44567</v>
      </c>
      <c r="B1575" s="3" t="s">
        <v>2981</v>
      </c>
      <c r="C1575" s="122" t="s">
        <v>2984</v>
      </c>
      <c r="D1575" s="143" t="s">
        <v>2985</v>
      </c>
      <c r="E1575" s="3" t="s">
        <v>136</v>
      </c>
      <c r="F1575" s="120" t="s">
        <v>2470</v>
      </c>
      <c r="G1575" s="3" t="s">
        <v>7</v>
      </c>
      <c r="H1575" s="3" t="s">
        <v>2868</v>
      </c>
      <c r="I1575" s="193" t="s">
        <v>131</v>
      </c>
    </row>
    <row r="1576" spans="1:9" x14ac:dyDescent="0.25">
      <c r="A1576" s="136">
        <v>44569</v>
      </c>
      <c r="B1576" s="3" t="s">
        <v>2981</v>
      </c>
      <c r="C1576" s="120" t="s">
        <v>935</v>
      </c>
      <c r="D1576" s="120" t="s">
        <v>1738</v>
      </c>
      <c r="E1576" s="193" t="s">
        <v>24</v>
      </c>
      <c r="F1576" s="120" t="s">
        <v>2470</v>
      </c>
      <c r="G1576" s="3" t="s">
        <v>7</v>
      </c>
      <c r="H1576" s="3" t="s">
        <v>2868</v>
      </c>
      <c r="I1576" s="193" t="s">
        <v>131</v>
      </c>
    </row>
    <row r="1577" spans="1:9" x14ac:dyDescent="0.25">
      <c r="A1577" s="136">
        <v>44569</v>
      </c>
      <c r="B1577" s="3" t="s">
        <v>2981</v>
      </c>
      <c r="C1577" s="120" t="s">
        <v>936</v>
      </c>
      <c r="D1577" s="120" t="s">
        <v>1739</v>
      </c>
      <c r="E1577" s="193" t="s">
        <v>24</v>
      </c>
      <c r="F1577" s="120" t="s">
        <v>2470</v>
      </c>
      <c r="G1577" s="3" t="s">
        <v>7</v>
      </c>
      <c r="H1577" s="3" t="s">
        <v>2868</v>
      </c>
      <c r="I1577" s="193" t="s">
        <v>131</v>
      </c>
    </row>
    <row r="1578" spans="1:9" x14ac:dyDescent="0.25">
      <c r="A1578" s="136">
        <v>44569</v>
      </c>
      <c r="B1578" s="210" t="s">
        <v>2981</v>
      </c>
      <c r="C1578" s="211" t="s">
        <v>2711</v>
      </c>
      <c r="D1578" s="211" t="s">
        <v>2524</v>
      </c>
      <c r="E1578" s="210" t="s">
        <v>31</v>
      </c>
      <c r="F1578" s="211" t="s">
        <v>2541</v>
      </c>
      <c r="G1578" s="210" t="s">
        <v>7</v>
      </c>
      <c r="H1578" s="3" t="s">
        <v>2868</v>
      </c>
      <c r="I1578" s="210" t="s">
        <v>120</v>
      </c>
    </row>
    <row r="1579" spans="1:9" x14ac:dyDescent="0.25">
      <c r="A1579" s="136">
        <v>44569</v>
      </c>
      <c r="B1579" s="210" t="s">
        <v>2981</v>
      </c>
      <c r="C1579" s="211" t="s">
        <v>2716</v>
      </c>
      <c r="D1579" s="211" t="s">
        <v>2530</v>
      </c>
      <c r="E1579" s="210" t="s">
        <v>31</v>
      </c>
      <c r="F1579" s="211" t="s">
        <v>2541</v>
      </c>
      <c r="G1579" s="210" t="s">
        <v>7</v>
      </c>
      <c r="H1579" s="3" t="s">
        <v>2868</v>
      </c>
      <c r="I1579" s="210" t="s">
        <v>120</v>
      </c>
    </row>
    <row r="1580" spans="1:9" x14ac:dyDescent="0.25">
      <c r="A1580" s="136">
        <v>44569</v>
      </c>
      <c r="B1580" s="210" t="s">
        <v>2981</v>
      </c>
      <c r="C1580" s="211" t="s">
        <v>393</v>
      </c>
      <c r="D1580" s="212" t="s">
        <v>1028</v>
      </c>
      <c r="E1580" s="210" t="s">
        <v>31</v>
      </c>
      <c r="F1580" s="211" t="s">
        <v>2432</v>
      </c>
      <c r="G1580" s="210" t="s">
        <v>7</v>
      </c>
      <c r="H1580" s="3" t="s">
        <v>2868</v>
      </c>
      <c r="I1580" s="210" t="s">
        <v>113</v>
      </c>
    </row>
    <row r="1581" spans="1:9" x14ac:dyDescent="0.25">
      <c r="A1581" s="136">
        <v>44569</v>
      </c>
      <c r="B1581" s="210" t="s">
        <v>2981</v>
      </c>
      <c r="C1581" s="211" t="s">
        <v>397</v>
      </c>
      <c r="D1581" s="211" t="s">
        <v>1211</v>
      </c>
      <c r="E1581" s="210" t="s">
        <v>24</v>
      </c>
      <c r="F1581" s="211" t="s">
        <v>2432</v>
      </c>
      <c r="G1581" s="210" t="s">
        <v>7</v>
      </c>
      <c r="H1581" s="3" t="s">
        <v>2868</v>
      </c>
      <c r="I1581" s="210" t="s">
        <v>113</v>
      </c>
    </row>
    <row r="1582" spans="1:9" x14ac:dyDescent="0.25">
      <c r="A1582" s="136">
        <v>44569</v>
      </c>
      <c r="B1582" s="210" t="s">
        <v>2981</v>
      </c>
      <c r="C1582" s="211" t="s">
        <v>401</v>
      </c>
      <c r="D1582" s="212" t="s">
        <v>1215</v>
      </c>
      <c r="E1582" s="210" t="s">
        <v>31</v>
      </c>
      <c r="F1582" s="211" t="s">
        <v>2432</v>
      </c>
      <c r="G1582" s="210" t="s">
        <v>7</v>
      </c>
      <c r="H1582" s="3" t="s">
        <v>2868</v>
      </c>
      <c r="I1582" s="210" t="s">
        <v>113</v>
      </c>
    </row>
    <row r="1583" spans="1:9" x14ac:dyDescent="0.25">
      <c r="A1583" s="136">
        <v>44569</v>
      </c>
      <c r="B1583" s="210" t="s">
        <v>2981</v>
      </c>
      <c r="C1583" s="211" t="s">
        <v>403</v>
      </c>
      <c r="D1583" s="212" t="s">
        <v>1217</v>
      </c>
      <c r="E1583" s="210" t="s">
        <v>31</v>
      </c>
      <c r="F1583" s="211" t="s">
        <v>2432</v>
      </c>
      <c r="G1583" s="210" t="s">
        <v>7</v>
      </c>
      <c r="H1583" s="3" t="s">
        <v>2868</v>
      </c>
      <c r="I1583" s="210" t="s">
        <v>113</v>
      </c>
    </row>
    <row r="1584" spans="1:9" x14ac:dyDescent="0.25">
      <c r="A1584" s="136">
        <v>44569</v>
      </c>
      <c r="B1584" s="210" t="s">
        <v>2981</v>
      </c>
      <c r="C1584" s="211" t="s">
        <v>406</v>
      </c>
      <c r="D1584" s="212" t="s">
        <v>1220</v>
      </c>
      <c r="E1584" s="210" t="s">
        <v>31</v>
      </c>
      <c r="F1584" s="211" t="s">
        <v>2432</v>
      </c>
      <c r="G1584" s="210" t="s">
        <v>7</v>
      </c>
      <c r="H1584" s="3" t="s">
        <v>2868</v>
      </c>
      <c r="I1584" s="210" t="s">
        <v>113</v>
      </c>
    </row>
    <row r="1585" spans="1:9" x14ac:dyDescent="0.25">
      <c r="A1585" s="136">
        <v>44569</v>
      </c>
      <c r="B1585" s="193" t="s">
        <v>2981</v>
      </c>
      <c r="C1585" s="120" t="s">
        <v>338</v>
      </c>
      <c r="D1585" s="120" t="s">
        <v>1152</v>
      </c>
      <c r="E1585" s="193" t="s">
        <v>31</v>
      </c>
      <c r="F1585" s="120" t="s">
        <v>2428</v>
      </c>
      <c r="G1585" s="3" t="s">
        <v>7</v>
      </c>
      <c r="H1585" s="3" t="s">
        <v>2868</v>
      </c>
      <c r="I1585" s="193" t="s">
        <v>2486</v>
      </c>
    </row>
    <row r="1586" spans="1:9" x14ac:dyDescent="0.25">
      <c r="A1586" s="136">
        <v>44569</v>
      </c>
      <c r="B1586" s="193" t="s">
        <v>2981</v>
      </c>
      <c r="C1586" s="120" t="s">
        <v>340</v>
      </c>
      <c r="D1586" s="120" t="s">
        <v>1154</v>
      </c>
      <c r="E1586" s="193" t="s">
        <v>31</v>
      </c>
      <c r="F1586" s="120" t="s">
        <v>2428</v>
      </c>
      <c r="G1586" s="3" t="s">
        <v>7</v>
      </c>
      <c r="H1586" s="3" t="s">
        <v>2868</v>
      </c>
      <c r="I1586" s="193" t="s">
        <v>2486</v>
      </c>
    </row>
    <row r="1587" spans="1:9" x14ac:dyDescent="0.25">
      <c r="A1587" s="136">
        <v>44569</v>
      </c>
      <c r="B1587" s="193" t="s">
        <v>2981</v>
      </c>
      <c r="C1587" s="120" t="s">
        <v>342</v>
      </c>
      <c r="D1587" s="120" t="s">
        <v>1156</v>
      </c>
      <c r="E1587" s="193" t="s">
        <v>31</v>
      </c>
      <c r="F1587" s="120" t="s">
        <v>2428</v>
      </c>
      <c r="G1587" s="3" t="s">
        <v>7</v>
      </c>
      <c r="H1587" s="3" t="s">
        <v>2868</v>
      </c>
      <c r="I1587" s="193" t="s">
        <v>2486</v>
      </c>
    </row>
    <row r="1588" spans="1:9" x14ac:dyDescent="0.25">
      <c r="A1588" s="136">
        <v>44569</v>
      </c>
      <c r="B1588" s="193" t="s">
        <v>2981</v>
      </c>
      <c r="C1588" s="120" t="s">
        <v>343</v>
      </c>
      <c r="D1588" s="120" t="s">
        <v>1157</v>
      </c>
      <c r="E1588" s="193" t="s">
        <v>31</v>
      </c>
      <c r="F1588" s="120" t="s">
        <v>2428</v>
      </c>
      <c r="G1588" s="3" t="s">
        <v>7</v>
      </c>
      <c r="H1588" s="3" t="s">
        <v>2868</v>
      </c>
      <c r="I1588" s="193" t="s">
        <v>2486</v>
      </c>
    </row>
    <row r="1589" spans="1:9" x14ac:dyDescent="0.25">
      <c r="A1589" s="136">
        <v>44569</v>
      </c>
      <c r="B1589" s="193" t="s">
        <v>2981</v>
      </c>
      <c r="C1589" s="120" t="s">
        <v>308</v>
      </c>
      <c r="D1589" s="120" t="s">
        <v>1121</v>
      </c>
      <c r="E1589" s="193" t="s">
        <v>30</v>
      </c>
      <c r="F1589" s="120" t="s">
        <v>2425</v>
      </c>
      <c r="G1589" s="193" t="s">
        <v>7</v>
      </c>
      <c r="H1589" s="3" t="s">
        <v>2868</v>
      </c>
      <c r="I1589" s="193" t="s">
        <v>2480</v>
      </c>
    </row>
    <row r="1590" spans="1:9" x14ac:dyDescent="0.25">
      <c r="A1590" s="136">
        <v>44569</v>
      </c>
      <c r="B1590" s="193" t="s">
        <v>2981</v>
      </c>
      <c r="C1590" s="120" t="s">
        <v>312</v>
      </c>
      <c r="D1590" s="120" t="s">
        <v>1125</v>
      </c>
      <c r="E1590" s="193" t="s">
        <v>30</v>
      </c>
      <c r="F1590" s="120" t="s">
        <v>2425</v>
      </c>
      <c r="G1590" s="193" t="s">
        <v>7</v>
      </c>
      <c r="H1590" s="3" t="s">
        <v>2868</v>
      </c>
      <c r="I1590" s="193" t="s">
        <v>2480</v>
      </c>
    </row>
    <row r="1591" spans="1:9" x14ac:dyDescent="0.25">
      <c r="A1591" s="136">
        <v>44569</v>
      </c>
      <c r="B1591" s="193" t="s">
        <v>2981</v>
      </c>
      <c r="C1591" s="120" t="s">
        <v>280</v>
      </c>
      <c r="D1591" s="120" t="s">
        <v>1093</v>
      </c>
      <c r="E1591" s="193" t="s">
        <v>32</v>
      </c>
      <c r="F1591" s="120" t="s">
        <v>2423</v>
      </c>
      <c r="G1591" s="193" t="s">
        <v>7</v>
      </c>
      <c r="H1591" s="3" t="s">
        <v>2868</v>
      </c>
      <c r="I1591" s="193" t="s">
        <v>119</v>
      </c>
    </row>
    <row r="1592" spans="1:9" x14ac:dyDescent="0.25">
      <c r="A1592" s="136">
        <v>44569</v>
      </c>
      <c r="B1592" s="193" t="s">
        <v>2981</v>
      </c>
      <c r="C1592" s="120" t="s">
        <v>250</v>
      </c>
      <c r="D1592" s="120" t="s">
        <v>1063</v>
      </c>
      <c r="E1592" s="239"/>
      <c r="F1592" s="120" t="s">
        <v>2422</v>
      </c>
      <c r="G1592" s="193" t="s">
        <v>7</v>
      </c>
      <c r="H1592" s="3" t="s">
        <v>2868</v>
      </c>
      <c r="I1592" s="193" t="s">
        <v>2479</v>
      </c>
    </row>
    <row r="1593" spans="1:9" x14ac:dyDescent="0.25">
      <c r="A1593" s="136">
        <v>44569</v>
      </c>
      <c r="B1593" s="193" t="s">
        <v>2981</v>
      </c>
      <c r="C1593" s="120" t="s">
        <v>252</v>
      </c>
      <c r="D1593" s="120" t="s">
        <v>1065</v>
      </c>
      <c r="E1593" s="239"/>
      <c r="F1593" s="120" t="s">
        <v>2422</v>
      </c>
      <c r="G1593" s="193" t="s">
        <v>7</v>
      </c>
      <c r="H1593" s="3" t="s">
        <v>2868</v>
      </c>
      <c r="I1593" s="193" t="s">
        <v>2479</v>
      </c>
    </row>
    <row r="1594" spans="1:9" x14ac:dyDescent="0.25">
      <c r="A1594" s="136">
        <v>44569</v>
      </c>
      <c r="B1594" s="193" t="s">
        <v>2981</v>
      </c>
      <c r="C1594" s="120" t="s">
        <v>248</v>
      </c>
      <c r="D1594" s="120" t="s">
        <v>1061</v>
      </c>
      <c r="E1594" s="239"/>
      <c r="F1594" s="120" t="s">
        <v>2421</v>
      </c>
      <c r="G1594" s="193" t="s">
        <v>7</v>
      </c>
      <c r="H1594" s="3" t="s">
        <v>2868</v>
      </c>
      <c r="I1594" s="193" t="s">
        <v>112</v>
      </c>
    </row>
    <row r="1595" spans="1:9" x14ac:dyDescent="0.25">
      <c r="A1595" s="136">
        <v>44569</v>
      </c>
      <c r="B1595" s="193" t="s">
        <v>2981</v>
      </c>
      <c r="C1595" s="120" t="s">
        <v>202</v>
      </c>
      <c r="D1595" s="120" t="s">
        <v>1014</v>
      </c>
      <c r="E1595" s="193" t="s">
        <v>33</v>
      </c>
      <c r="F1595" s="120" t="s">
        <v>2418</v>
      </c>
      <c r="G1595" s="193" t="s">
        <v>7</v>
      </c>
      <c r="H1595" s="3" t="s">
        <v>2868</v>
      </c>
      <c r="I1595" s="193" t="s">
        <v>2478</v>
      </c>
    </row>
    <row r="1596" spans="1:9" x14ac:dyDescent="0.25">
      <c r="A1596" s="136">
        <v>44569</v>
      </c>
      <c r="B1596" s="193" t="s">
        <v>2981</v>
      </c>
      <c r="C1596" s="120" t="s">
        <v>204</v>
      </c>
      <c r="D1596" s="120" t="s">
        <v>1016</v>
      </c>
      <c r="E1596" s="193" t="s">
        <v>33</v>
      </c>
      <c r="F1596" s="120" t="s">
        <v>2418</v>
      </c>
      <c r="G1596" s="193" t="s">
        <v>7</v>
      </c>
      <c r="H1596" s="3" t="s">
        <v>2868</v>
      </c>
      <c r="I1596" s="193" t="s">
        <v>2478</v>
      </c>
    </row>
    <row r="1597" spans="1:9" x14ac:dyDescent="0.25">
      <c r="A1597" s="136">
        <v>44569</v>
      </c>
      <c r="B1597" s="193" t="s">
        <v>2981</v>
      </c>
      <c r="C1597" s="120" t="s">
        <v>205</v>
      </c>
      <c r="D1597" s="120" t="s">
        <v>1017</v>
      </c>
      <c r="E1597" s="193" t="s">
        <v>33</v>
      </c>
      <c r="F1597" s="120" t="s">
        <v>2418</v>
      </c>
      <c r="G1597" s="193" t="s">
        <v>7</v>
      </c>
      <c r="H1597" s="3" t="s">
        <v>2868</v>
      </c>
      <c r="I1597" s="193" t="s">
        <v>2478</v>
      </c>
    </row>
    <row r="1598" spans="1:9" x14ac:dyDescent="0.25">
      <c r="A1598" s="136">
        <v>44569</v>
      </c>
      <c r="B1598" s="193" t="s">
        <v>2981</v>
      </c>
      <c r="C1598" s="120" t="s">
        <v>207</v>
      </c>
      <c r="D1598" s="120" t="s">
        <v>1019</v>
      </c>
      <c r="E1598" s="193" t="s">
        <v>33</v>
      </c>
      <c r="F1598" s="120" t="s">
        <v>2418</v>
      </c>
      <c r="G1598" s="193" t="s">
        <v>7</v>
      </c>
      <c r="H1598" s="3" t="s">
        <v>2868</v>
      </c>
      <c r="I1598" s="193" t="s">
        <v>2478</v>
      </c>
    </row>
    <row r="1599" spans="1:9" x14ac:dyDescent="0.25">
      <c r="A1599" s="136">
        <v>44569</v>
      </c>
      <c r="B1599" s="193" t="s">
        <v>2981</v>
      </c>
      <c r="C1599" s="120" t="s">
        <v>208</v>
      </c>
      <c r="D1599" s="120" t="s">
        <v>1020</v>
      </c>
      <c r="E1599" s="193" t="s">
        <v>33</v>
      </c>
      <c r="F1599" s="120" t="s">
        <v>2418</v>
      </c>
      <c r="G1599" s="193" t="s">
        <v>7</v>
      </c>
      <c r="H1599" s="3" t="s">
        <v>2868</v>
      </c>
      <c r="I1599" s="193" t="s">
        <v>2478</v>
      </c>
    </row>
    <row r="1600" spans="1:9" x14ac:dyDescent="0.25">
      <c r="A1600" s="136">
        <v>44569</v>
      </c>
      <c r="B1600" s="3" t="s">
        <v>2981</v>
      </c>
      <c r="C1600" s="122" t="s">
        <v>2982</v>
      </c>
      <c r="D1600" s="143" t="s">
        <v>2983</v>
      </c>
      <c r="E1600" s="193" t="s">
        <v>31</v>
      </c>
      <c r="F1600" s="121" t="s">
        <v>2428</v>
      </c>
      <c r="G1600" s="3" t="s">
        <v>7</v>
      </c>
      <c r="H1600" s="3" t="s">
        <v>2868</v>
      </c>
      <c r="I1600" s="193" t="s">
        <v>2486</v>
      </c>
    </row>
    <row r="1601" spans="1:9" x14ac:dyDescent="0.25">
      <c r="A1601" s="136">
        <v>44569</v>
      </c>
      <c r="B1601" s="3" t="s">
        <v>2981</v>
      </c>
      <c r="C1601" s="122" t="s">
        <v>2984</v>
      </c>
      <c r="D1601" s="143" t="s">
        <v>2985</v>
      </c>
      <c r="E1601" s="3" t="s">
        <v>136</v>
      </c>
      <c r="F1601" s="120" t="s">
        <v>2470</v>
      </c>
      <c r="G1601" s="3" t="s">
        <v>7</v>
      </c>
      <c r="H1601" s="3" t="s">
        <v>2868</v>
      </c>
      <c r="I1601" s="193" t="s">
        <v>131</v>
      </c>
    </row>
    <row r="1602" spans="1:9" x14ac:dyDescent="0.25">
      <c r="A1602" s="136">
        <v>44572</v>
      </c>
      <c r="B1602" s="3" t="s">
        <v>2981</v>
      </c>
      <c r="C1602" s="120" t="s">
        <v>935</v>
      </c>
      <c r="D1602" s="120" t="s">
        <v>1738</v>
      </c>
      <c r="E1602" s="193" t="s">
        <v>24</v>
      </c>
      <c r="F1602" s="120" t="s">
        <v>2470</v>
      </c>
      <c r="G1602" s="3" t="s">
        <v>7</v>
      </c>
      <c r="H1602" s="3" t="s">
        <v>2868</v>
      </c>
      <c r="I1602" s="193" t="s">
        <v>131</v>
      </c>
    </row>
    <row r="1603" spans="1:9" x14ac:dyDescent="0.25">
      <c r="A1603" s="136">
        <v>44572</v>
      </c>
      <c r="B1603" s="3" t="s">
        <v>2981</v>
      </c>
      <c r="C1603" s="120" t="s">
        <v>936</v>
      </c>
      <c r="D1603" s="120" t="s">
        <v>1739</v>
      </c>
      <c r="E1603" s="193" t="s">
        <v>24</v>
      </c>
      <c r="F1603" s="120" t="s">
        <v>2470</v>
      </c>
      <c r="G1603" s="3" t="s">
        <v>7</v>
      </c>
      <c r="H1603" s="3" t="s">
        <v>2868</v>
      </c>
      <c r="I1603" s="193" t="s">
        <v>131</v>
      </c>
    </row>
    <row r="1604" spans="1:9" x14ac:dyDescent="0.25">
      <c r="A1604" s="136">
        <v>44572</v>
      </c>
      <c r="B1604" s="210" t="s">
        <v>2981</v>
      </c>
      <c r="C1604" s="211" t="s">
        <v>393</v>
      </c>
      <c r="D1604" s="212" t="s">
        <v>1028</v>
      </c>
      <c r="E1604" s="210" t="s">
        <v>31</v>
      </c>
      <c r="F1604" s="211" t="s">
        <v>2432</v>
      </c>
      <c r="G1604" s="210" t="s">
        <v>7</v>
      </c>
      <c r="H1604" s="3" t="s">
        <v>2868</v>
      </c>
      <c r="I1604" s="210" t="s">
        <v>113</v>
      </c>
    </row>
    <row r="1605" spans="1:9" x14ac:dyDescent="0.25">
      <c r="A1605" s="136">
        <v>44572</v>
      </c>
      <c r="B1605" s="210" t="s">
        <v>2981</v>
      </c>
      <c r="C1605" s="211" t="s">
        <v>403</v>
      </c>
      <c r="D1605" s="212" t="s">
        <v>1217</v>
      </c>
      <c r="E1605" s="210" t="s">
        <v>31</v>
      </c>
      <c r="F1605" s="211" t="s">
        <v>2432</v>
      </c>
      <c r="G1605" s="210" t="s">
        <v>7</v>
      </c>
      <c r="H1605" s="3" t="s">
        <v>2868</v>
      </c>
      <c r="I1605" s="210" t="s">
        <v>113</v>
      </c>
    </row>
    <row r="1606" spans="1:9" x14ac:dyDescent="0.25">
      <c r="A1606" s="136">
        <v>44572</v>
      </c>
      <c r="B1606" s="210" t="s">
        <v>2981</v>
      </c>
      <c r="C1606" s="211" t="s">
        <v>406</v>
      </c>
      <c r="D1606" s="212" t="s">
        <v>1220</v>
      </c>
      <c r="E1606" s="210" t="s">
        <v>31</v>
      </c>
      <c r="F1606" s="211" t="s">
        <v>2432</v>
      </c>
      <c r="G1606" s="210" t="s">
        <v>7</v>
      </c>
      <c r="H1606" s="3" t="s">
        <v>2868</v>
      </c>
      <c r="I1606" s="210" t="s">
        <v>113</v>
      </c>
    </row>
    <row r="1607" spans="1:9" x14ac:dyDescent="0.25">
      <c r="A1607" s="136">
        <v>44572</v>
      </c>
      <c r="B1607" s="193" t="s">
        <v>2981</v>
      </c>
      <c r="C1607" s="120" t="s">
        <v>333</v>
      </c>
      <c r="D1607" s="120" t="s">
        <v>1146</v>
      </c>
      <c r="E1607" s="193" t="s">
        <v>31</v>
      </c>
      <c r="F1607" s="120" t="s">
        <v>2428</v>
      </c>
      <c r="G1607" s="3" t="s">
        <v>7</v>
      </c>
      <c r="H1607" s="3" t="s">
        <v>2868</v>
      </c>
      <c r="I1607" s="193" t="s">
        <v>2486</v>
      </c>
    </row>
    <row r="1608" spans="1:9" x14ac:dyDescent="0.25">
      <c r="A1608" s="136">
        <v>44572</v>
      </c>
      <c r="B1608" s="193" t="s">
        <v>2981</v>
      </c>
      <c r="C1608" s="120" t="s">
        <v>336</v>
      </c>
      <c r="D1608" s="120" t="s">
        <v>1150</v>
      </c>
      <c r="E1608" s="193" t="s">
        <v>31</v>
      </c>
      <c r="F1608" s="120" t="s">
        <v>2428</v>
      </c>
      <c r="G1608" s="3" t="s">
        <v>7</v>
      </c>
      <c r="H1608" s="3" t="s">
        <v>2868</v>
      </c>
      <c r="I1608" s="193" t="s">
        <v>2486</v>
      </c>
    </row>
    <row r="1609" spans="1:9" x14ac:dyDescent="0.25">
      <c r="A1609" s="136">
        <v>44572</v>
      </c>
      <c r="B1609" s="193" t="s">
        <v>2981</v>
      </c>
      <c r="C1609" s="120" t="s">
        <v>338</v>
      </c>
      <c r="D1609" s="120" t="s">
        <v>1152</v>
      </c>
      <c r="E1609" s="193" t="s">
        <v>31</v>
      </c>
      <c r="F1609" s="120" t="s">
        <v>2428</v>
      </c>
      <c r="G1609" s="3" t="s">
        <v>7</v>
      </c>
      <c r="H1609" s="3" t="s">
        <v>2868</v>
      </c>
      <c r="I1609" s="193" t="s">
        <v>2486</v>
      </c>
    </row>
    <row r="1610" spans="1:9" x14ac:dyDescent="0.25">
      <c r="A1610" s="136">
        <v>44572</v>
      </c>
      <c r="B1610" s="193" t="s">
        <v>2981</v>
      </c>
      <c r="C1610" s="120" t="s">
        <v>342</v>
      </c>
      <c r="D1610" s="120" t="s">
        <v>1156</v>
      </c>
      <c r="E1610" s="193" t="s">
        <v>31</v>
      </c>
      <c r="F1610" s="120" t="s">
        <v>2428</v>
      </c>
      <c r="G1610" s="3" t="s">
        <v>7</v>
      </c>
      <c r="H1610" s="3" t="s">
        <v>2868</v>
      </c>
      <c r="I1610" s="193" t="s">
        <v>2486</v>
      </c>
    </row>
    <row r="1611" spans="1:9" x14ac:dyDescent="0.25">
      <c r="A1611" s="136">
        <v>44572</v>
      </c>
      <c r="B1611" s="193" t="s">
        <v>2981</v>
      </c>
      <c r="C1611" s="120" t="s">
        <v>308</v>
      </c>
      <c r="D1611" s="120" t="s">
        <v>1121</v>
      </c>
      <c r="E1611" s="193" t="s">
        <v>30</v>
      </c>
      <c r="F1611" s="120" t="s">
        <v>2425</v>
      </c>
      <c r="G1611" s="193" t="s">
        <v>7</v>
      </c>
      <c r="H1611" s="3" t="s">
        <v>2868</v>
      </c>
      <c r="I1611" s="193" t="s">
        <v>2480</v>
      </c>
    </row>
    <row r="1612" spans="1:9" x14ac:dyDescent="0.25">
      <c r="A1612" s="136">
        <v>44572</v>
      </c>
      <c r="B1612" s="193" t="s">
        <v>2981</v>
      </c>
      <c r="C1612" s="120" t="s">
        <v>312</v>
      </c>
      <c r="D1612" s="120" t="s">
        <v>1125</v>
      </c>
      <c r="E1612" s="193" t="s">
        <v>30</v>
      </c>
      <c r="F1612" s="120" t="s">
        <v>2425</v>
      </c>
      <c r="G1612" s="193" t="s">
        <v>7</v>
      </c>
      <c r="H1612" s="3" t="s">
        <v>2868</v>
      </c>
      <c r="I1612" s="193" t="s">
        <v>2480</v>
      </c>
    </row>
    <row r="1613" spans="1:9" x14ac:dyDescent="0.25">
      <c r="A1613" s="136">
        <v>44572</v>
      </c>
      <c r="B1613" s="193" t="s">
        <v>2981</v>
      </c>
      <c r="C1613" s="120" t="s">
        <v>279</v>
      </c>
      <c r="D1613" s="120" t="s">
        <v>1092</v>
      </c>
      <c r="E1613" s="193" t="s">
        <v>32</v>
      </c>
      <c r="F1613" s="120" t="s">
        <v>2423</v>
      </c>
      <c r="G1613" s="193" t="s">
        <v>7</v>
      </c>
      <c r="H1613" s="3" t="s">
        <v>2868</v>
      </c>
      <c r="I1613" s="193" t="s">
        <v>119</v>
      </c>
    </row>
    <row r="1614" spans="1:9" x14ac:dyDescent="0.25">
      <c r="A1614" s="136">
        <v>44572</v>
      </c>
      <c r="B1614" s="193" t="s">
        <v>2981</v>
      </c>
      <c r="C1614" s="120" t="s">
        <v>245</v>
      </c>
      <c r="D1614" s="120" t="s">
        <v>1058</v>
      </c>
      <c r="E1614" s="193"/>
      <c r="F1614" s="120" t="s">
        <v>2421</v>
      </c>
      <c r="G1614" s="193" t="s">
        <v>7</v>
      </c>
      <c r="H1614" s="3" t="s">
        <v>2868</v>
      </c>
      <c r="I1614" s="193" t="s">
        <v>112</v>
      </c>
    </row>
    <row r="1615" spans="1:9" x14ac:dyDescent="0.25">
      <c r="A1615" s="136">
        <v>44572</v>
      </c>
      <c r="B1615" s="193" t="s">
        <v>2981</v>
      </c>
      <c r="C1615" s="120" t="s">
        <v>248</v>
      </c>
      <c r="D1615" s="120" t="s">
        <v>1061</v>
      </c>
      <c r="E1615" s="239"/>
      <c r="F1615" s="120" t="s">
        <v>2421</v>
      </c>
      <c r="G1615" s="193" t="s">
        <v>7</v>
      </c>
      <c r="H1615" s="3" t="s">
        <v>2868</v>
      </c>
      <c r="I1615" s="193" t="s">
        <v>112</v>
      </c>
    </row>
    <row r="1616" spans="1:9" x14ac:dyDescent="0.25">
      <c r="A1616" s="136">
        <v>44572</v>
      </c>
      <c r="B1616" s="193" t="s">
        <v>2981</v>
      </c>
      <c r="C1616" s="120" t="s">
        <v>221</v>
      </c>
      <c r="D1616" s="120" t="s">
        <v>1033</v>
      </c>
      <c r="E1616" s="193" t="s">
        <v>33</v>
      </c>
      <c r="F1616" s="120" t="s">
        <v>2420</v>
      </c>
      <c r="G1616" s="193" t="s">
        <v>7</v>
      </c>
      <c r="H1616" s="3" t="s">
        <v>2868</v>
      </c>
      <c r="I1616" s="193" t="s">
        <v>118</v>
      </c>
    </row>
    <row r="1617" spans="1:9" x14ac:dyDescent="0.25">
      <c r="A1617" s="136">
        <v>44572</v>
      </c>
      <c r="B1617" s="193" t="s">
        <v>2981</v>
      </c>
      <c r="C1617" s="120" t="s">
        <v>223</v>
      </c>
      <c r="D1617" s="120" t="s">
        <v>1035</v>
      </c>
      <c r="E1617" s="193" t="s">
        <v>33</v>
      </c>
      <c r="F1617" s="120" t="s">
        <v>2420</v>
      </c>
      <c r="G1617" s="193" t="s">
        <v>7</v>
      </c>
      <c r="H1617" s="3" t="s">
        <v>2868</v>
      </c>
      <c r="I1617" s="193" t="s">
        <v>118</v>
      </c>
    </row>
    <row r="1618" spans="1:9" x14ac:dyDescent="0.25">
      <c r="A1618" s="136">
        <v>44572</v>
      </c>
      <c r="B1618" s="193" t="s">
        <v>2981</v>
      </c>
      <c r="C1618" s="120" t="s">
        <v>226</v>
      </c>
      <c r="D1618" s="120" t="s">
        <v>1039</v>
      </c>
      <c r="E1618" s="193" t="s">
        <v>33</v>
      </c>
      <c r="F1618" s="120" t="s">
        <v>2420</v>
      </c>
      <c r="G1618" s="193" t="s">
        <v>7</v>
      </c>
      <c r="H1618" s="3" t="s">
        <v>2868</v>
      </c>
      <c r="I1618" s="193" t="s">
        <v>118</v>
      </c>
    </row>
    <row r="1619" spans="1:9" x14ac:dyDescent="0.25">
      <c r="A1619" s="136">
        <v>44572</v>
      </c>
      <c r="B1619" s="193" t="s">
        <v>2981</v>
      </c>
      <c r="C1619" s="120" t="s">
        <v>232</v>
      </c>
      <c r="D1619" s="120" t="s">
        <v>1045</v>
      </c>
      <c r="E1619" s="193" t="s">
        <v>33</v>
      </c>
      <c r="F1619" s="120" t="s">
        <v>2420</v>
      </c>
      <c r="G1619" s="193" t="s">
        <v>7</v>
      </c>
      <c r="H1619" s="3" t="s">
        <v>2868</v>
      </c>
      <c r="I1619" s="193" t="s">
        <v>118</v>
      </c>
    </row>
    <row r="1620" spans="1:9" x14ac:dyDescent="0.25">
      <c r="A1620" s="136">
        <v>44572</v>
      </c>
      <c r="B1620" s="193" t="s">
        <v>2981</v>
      </c>
      <c r="C1620" s="120" t="s">
        <v>186</v>
      </c>
      <c r="D1620" s="120" t="s">
        <v>998</v>
      </c>
      <c r="E1620" s="193" t="s">
        <v>33</v>
      </c>
      <c r="F1620" s="120" t="s">
        <v>2418</v>
      </c>
      <c r="G1620" s="193" t="s">
        <v>7</v>
      </c>
      <c r="H1620" s="3" t="s">
        <v>2868</v>
      </c>
      <c r="I1620" s="193" t="s">
        <v>2478</v>
      </c>
    </row>
    <row r="1621" spans="1:9" x14ac:dyDescent="0.25">
      <c r="A1621" s="136">
        <v>44572</v>
      </c>
      <c r="B1621" s="193" t="s">
        <v>2981</v>
      </c>
      <c r="C1621" s="120" t="s">
        <v>187</v>
      </c>
      <c r="D1621" s="120" t="s">
        <v>999</v>
      </c>
      <c r="E1621" s="193" t="s">
        <v>33</v>
      </c>
      <c r="F1621" s="120" t="s">
        <v>2418</v>
      </c>
      <c r="G1621" s="193" t="s">
        <v>7</v>
      </c>
      <c r="H1621" s="3" t="s">
        <v>2868</v>
      </c>
      <c r="I1621" s="193" t="s">
        <v>2478</v>
      </c>
    </row>
    <row r="1622" spans="1:9" x14ac:dyDescent="0.25">
      <c r="A1622" s="136">
        <v>44572</v>
      </c>
      <c r="B1622" s="193" t="s">
        <v>2981</v>
      </c>
      <c r="C1622" s="120" t="s">
        <v>192</v>
      </c>
      <c r="D1622" s="120" t="s">
        <v>1004</v>
      </c>
      <c r="E1622" s="193" t="s">
        <v>33</v>
      </c>
      <c r="F1622" s="120" t="s">
        <v>2418</v>
      </c>
      <c r="G1622" s="193" t="s">
        <v>7</v>
      </c>
      <c r="H1622" s="3" t="s">
        <v>2868</v>
      </c>
      <c r="I1622" s="193" t="s">
        <v>2478</v>
      </c>
    </row>
    <row r="1623" spans="1:9" x14ac:dyDescent="0.25">
      <c r="A1623" s="136">
        <v>44572</v>
      </c>
      <c r="B1623" s="193" t="s">
        <v>2981</v>
      </c>
      <c r="C1623" s="120" t="s">
        <v>193</v>
      </c>
      <c r="D1623" s="120" t="s">
        <v>1005</v>
      </c>
      <c r="E1623" s="193" t="s">
        <v>33</v>
      </c>
      <c r="F1623" s="120" t="s">
        <v>2418</v>
      </c>
      <c r="G1623" s="193" t="s">
        <v>7</v>
      </c>
      <c r="H1623" s="3" t="s">
        <v>2868</v>
      </c>
      <c r="I1623" s="193" t="s">
        <v>2478</v>
      </c>
    </row>
    <row r="1624" spans="1:9" x14ac:dyDescent="0.25">
      <c r="A1624" s="136">
        <v>44572</v>
      </c>
      <c r="B1624" s="193" t="s">
        <v>2981</v>
      </c>
      <c r="C1624" s="120" t="s">
        <v>197</v>
      </c>
      <c r="D1624" s="120" t="s">
        <v>1009</v>
      </c>
      <c r="E1624" s="193" t="s">
        <v>33</v>
      </c>
      <c r="F1624" s="120" t="s">
        <v>2418</v>
      </c>
      <c r="G1624" s="193" t="s">
        <v>7</v>
      </c>
      <c r="H1624" s="3" t="s">
        <v>2868</v>
      </c>
      <c r="I1624" s="193" t="s">
        <v>2478</v>
      </c>
    </row>
    <row r="1625" spans="1:9" x14ac:dyDescent="0.25">
      <c r="A1625" s="136">
        <v>44572</v>
      </c>
      <c r="B1625" s="193" t="s">
        <v>2981</v>
      </c>
      <c r="C1625" s="120" t="s">
        <v>198</v>
      </c>
      <c r="D1625" s="120" t="s">
        <v>1010</v>
      </c>
      <c r="E1625" s="193" t="s">
        <v>33</v>
      </c>
      <c r="F1625" s="120" t="s">
        <v>2418</v>
      </c>
      <c r="G1625" s="193" t="s">
        <v>7</v>
      </c>
      <c r="H1625" s="3" t="s">
        <v>2868</v>
      </c>
      <c r="I1625" s="193" t="s">
        <v>2478</v>
      </c>
    </row>
    <row r="1626" spans="1:9" x14ac:dyDescent="0.25">
      <c r="A1626" s="136">
        <v>44572</v>
      </c>
      <c r="B1626" s="193" t="s">
        <v>2981</v>
      </c>
      <c r="C1626" s="120" t="s">
        <v>201</v>
      </c>
      <c r="D1626" s="120" t="s">
        <v>1013</v>
      </c>
      <c r="E1626" s="193" t="s">
        <v>33</v>
      </c>
      <c r="F1626" s="120" t="s">
        <v>2418</v>
      </c>
      <c r="G1626" s="193" t="s">
        <v>7</v>
      </c>
      <c r="H1626" s="3" t="s">
        <v>2868</v>
      </c>
      <c r="I1626" s="193" t="s">
        <v>2478</v>
      </c>
    </row>
    <row r="1627" spans="1:9" x14ac:dyDescent="0.25">
      <c r="A1627" s="136">
        <v>44572</v>
      </c>
      <c r="B1627" s="193" t="s">
        <v>2981</v>
      </c>
      <c r="C1627" s="120" t="s">
        <v>205</v>
      </c>
      <c r="D1627" s="120" t="s">
        <v>1017</v>
      </c>
      <c r="E1627" s="193" t="s">
        <v>33</v>
      </c>
      <c r="F1627" s="120" t="s">
        <v>2418</v>
      </c>
      <c r="G1627" s="193" t="s">
        <v>7</v>
      </c>
      <c r="H1627" s="3" t="s">
        <v>2868</v>
      </c>
      <c r="I1627" s="193" t="s">
        <v>2478</v>
      </c>
    </row>
    <row r="1628" spans="1:9" x14ac:dyDescent="0.25">
      <c r="A1628" s="136">
        <v>44572</v>
      </c>
      <c r="B1628" s="193" t="s">
        <v>2981</v>
      </c>
      <c r="C1628" s="120" t="s">
        <v>208</v>
      </c>
      <c r="D1628" s="120" t="s">
        <v>1020</v>
      </c>
      <c r="E1628" s="193" t="s">
        <v>33</v>
      </c>
      <c r="F1628" s="120" t="s">
        <v>2418</v>
      </c>
      <c r="G1628" s="193" t="s">
        <v>7</v>
      </c>
      <c r="H1628" s="3" t="s">
        <v>2868</v>
      </c>
      <c r="I1628" s="193" t="s">
        <v>2478</v>
      </c>
    </row>
    <row r="1629" spans="1:9" x14ac:dyDescent="0.25">
      <c r="A1629" s="136">
        <v>44572</v>
      </c>
      <c r="B1629" s="3" t="s">
        <v>2981</v>
      </c>
      <c r="C1629" s="122" t="s">
        <v>2982</v>
      </c>
      <c r="D1629" s="143" t="s">
        <v>2983</v>
      </c>
      <c r="E1629" s="193" t="s">
        <v>31</v>
      </c>
      <c r="F1629" s="121" t="s">
        <v>2428</v>
      </c>
      <c r="G1629" s="3" t="s">
        <v>7</v>
      </c>
      <c r="H1629" s="3" t="s">
        <v>2868</v>
      </c>
      <c r="I1629" s="193" t="s">
        <v>2486</v>
      </c>
    </row>
    <row r="1630" spans="1:9" x14ac:dyDescent="0.25">
      <c r="A1630" s="136">
        <v>44572</v>
      </c>
      <c r="B1630" s="3" t="s">
        <v>2981</v>
      </c>
      <c r="C1630" s="122" t="s">
        <v>2984</v>
      </c>
      <c r="D1630" s="143" t="s">
        <v>2985</v>
      </c>
      <c r="E1630" s="3" t="s">
        <v>136</v>
      </c>
      <c r="F1630" s="120" t="s">
        <v>2470</v>
      </c>
      <c r="G1630" s="3" t="s">
        <v>7</v>
      </c>
      <c r="H1630" s="3" t="s">
        <v>2868</v>
      </c>
      <c r="I1630" s="193" t="s">
        <v>131</v>
      </c>
    </row>
    <row r="1631" spans="1:9" x14ac:dyDescent="0.25">
      <c r="A1631" s="136">
        <v>44574</v>
      </c>
      <c r="B1631" s="3" t="s">
        <v>2981</v>
      </c>
      <c r="C1631" s="120" t="s">
        <v>935</v>
      </c>
      <c r="D1631" s="120" t="s">
        <v>1738</v>
      </c>
      <c r="E1631" s="193" t="s">
        <v>24</v>
      </c>
      <c r="F1631" s="120" t="s">
        <v>2470</v>
      </c>
      <c r="G1631" s="3" t="s">
        <v>7</v>
      </c>
      <c r="H1631" s="3" t="s">
        <v>2868</v>
      </c>
      <c r="I1631" s="193" t="s">
        <v>131</v>
      </c>
    </row>
    <row r="1632" spans="1:9" x14ac:dyDescent="0.25">
      <c r="A1632" s="136">
        <v>44574</v>
      </c>
      <c r="B1632" s="3" t="s">
        <v>2981</v>
      </c>
      <c r="C1632" s="120" t="s">
        <v>936</v>
      </c>
      <c r="D1632" s="120" t="s">
        <v>1739</v>
      </c>
      <c r="E1632" s="193" t="s">
        <v>24</v>
      </c>
      <c r="F1632" s="120" t="s">
        <v>2470</v>
      </c>
      <c r="G1632" s="3" t="s">
        <v>7</v>
      </c>
      <c r="H1632" s="3" t="s">
        <v>2868</v>
      </c>
      <c r="I1632" s="193" t="s">
        <v>131</v>
      </c>
    </row>
    <row r="1633" spans="1:9" x14ac:dyDescent="0.25">
      <c r="A1633" s="136">
        <v>44574</v>
      </c>
      <c r="B1633" s="210" t="s">
        <v>2981</v>
      </c>
      <c r="C1633" s="211" t="s">
        <v>2717</v>
      </c>
      <c r="D1633" s="211" t="s">
        <v>2531</v>
      </c>
      <c r="E1633" s="210" t="s">
        <v>31</v>
      </c>
      <c r="F1633" s="211" t="s">
        <v>2541</v>
      </c>
      <c r="G1633" s="210" t="s">
        <v>7</v>
      </c>
      <c r="H1633" s="3" t="s">
        <v>2868</v>
      </c>
      <c r="I1633" s="210" t="s">
        <v>120</v>
      </c>
    </row>
    <row r="1634" spans="1:9" x14ac:dyDescent="0.25">
      <c r="A1634" s="136">
        <v>44574</v>
      </c>
      <c r="B1634" s="210" t="s">
        <v>2981</v>
      </c>
      <c r="C1634" s="211" t="s">
        <v>393</v>
      </c>
      <c r="D1634" s="212" t="s">
        <v>1028</v>
      </c>
      <c r="E1634" s="210" t="s">
        <v>31</v>
      </c>
      <c r="F1634" s="211" t="s">
        <v>2432</v>
      </c>
      <c r="G1634" s="210" t="s">
        <v>7</v>
      </c>
      <c r="H1634" s="3" t="s">
        <v>2868</v>
      </c>
      <c r="I1634" s="210" t="s">
        <v>113</v>
      </c>
    </row>
    <row r="1635" spans="1:9" x14ac:dyDescent="0.25">
      <c r="A1635" s="136">
        <v>44574</v>
      </c>
      <c r="B1635" s="210" t="s">
        <v>2981</v>
      </c>
      <c r="C1635" s="211" t="s">
        <v>397</v>
      </c>
      <c r="D1635" s="211" t="s">
        <v>1211</v>
      </c>
      <c r="E1635" s="210" t="s">
        <v>24</v>
      </c>
      <c r="F1635" s="211" t="s">
        <v>2432</v>
      </c>
      <c r="G1635" s="210" t="s">
        <v>7</v>
      </c>
      <c r="H1635" s="3" t="s">
        <v>2868</v>
      </c>
      <c r="I1635" s="210" t="s">
        <v>113</v>
      </c>
    </row>
    <row r="1636" spans="1:9" x14ac:dyDescent="0.25">
      <c r="A1636" s="136">
        <v>44574</v>
      </c>
      <c r="B1636" s="210" t="s">
        <v>2981</v>
      </c>
      <c r="C1636" s="211" t="s">
        <v>403</v>
      </c>
      <c r="D1636" s="212" t="s">
        <v>1217</v>
      </c>
      <c r="E1636" s="210" t="s">
        <v>31</v>
      </c>
      <c r="F1636" s="211" t="s">
        <v>2432</v>
      </c>
      <c r="G1636" s="210" t="s">
        <v>7</v>
      </c>
      <c r="H1636" s="3" t="s">
        <v>2868</v>
      </c>
      <c r="I1636" s="210" t="s">
        <v>113</v>
      </c>
    </row>
    <row r="1637" spans="1:9" x14ac:dyDescent="0.25">
      <c r="A1637" s="136">
        <v>44574</v>
      </c>
      <c r="B1637" s="193" t="s">
        <v>2981</v>
      </c>
      <c r="C1637" s="120" t="s">
        <v>337</v>
      </c>
      <c r="D1637" s="120" t="s">
        <v>1151</v>
      </c>
      <c r="E1637" s="193" t="s">
        <v>31</v>
      </c>
      <c r="F1637" s="120" t="s">
        <v>2428</v>
      </c>
      <c r="G1637" s="3" t="s">
        <v>7</v>
      </c>
      <c r="H1637" s="3" t="s">
        <v>2868</v>
      </c>
      <c r="I1637" s="193" t="s">
        <v>2486</v>
      </c>
    </row>
    <row r="1638" spans="1:9" x14ac:dyDescent="0.25">
      <c r="A1638" s="136">
        <v>44574</v>
      </c>
      <c r="B1638" s="193" t="s">
        <v>2981</v>
      </c>
      <c r="C1638" s="120" t="s">
        <v>338</v>
      </c>
      <c r="D1638" s="120" t="s">
        <v>1152</v>
      </c>
      <c r="E1638" s="193" t="s">
        <v>31</v>
      </c>
      <c r="F1638" s="120" t="s">
        <v>2428</v>
      </c>
      <c r="G1638" s="3" t="s">
        <v>7</v>
      </c>
      <c r="H1638" s="3" t="s">
        <v>2868</v>
      </c>
      <c r="I1638" s="193" t="s">
        <v>2486</v>
      </c>
    </row>
    <row r="1639" spans="1:9" x14ac:dyDescent="0.25">
      <c r="A1639" s="136">
        <v>44574</v>
      </c>
      <c r="B1639" s="193" t="s">
        <v>2981</v>
      </c>
      <c r="C1639" s="120" t="s">
        <v>339</v>
      </c>
      <c r="D1639" s="120" t="s">
        <v>1153</v>
      </c>
      <c r="E1639" s="193" t="s">
        <v>31</v>
      </c>
      <c r="F1639" s="120" t="s">
        <v>2428</v>
      </c>
      <c r="G1639" s="3" t="s">
        <v>7</v>
      </c>
      <c r="H1639" s="3" t="s">
        <v>2868</v>
      </c>
      <c r="I1639" s="193" t="s">
        <v>2486</v>
      </c>
    </row>
    <row r="1640" spans="1:9" x14ac:dyDescent="0.25">
      <c r="A1640" s="136">
        <v>44574</v>
      </c>
      <c r="B1640" s="193" t="s">
        <v>2981</v>
      </c>
      <c r="C1640" s="120" t="s">
        <v>340</v>
      </c>
      <c r="D1640" s="120" t="s">
        <v>1154</v>
      </c>
      <c r="E1640" s="193" t="s">
        <v>31</v>
      </c>
      <c r="F1640" s="120" t="s">
        <v>2428</v>
      </c>
      <c r="G1640" s="3" t="s">
        <v>7</v>
      </c>
      <c r="H1640" s="3" t="s">
        <v>2868</v>
      </c>
      <c r="I1640" s="193" t="s">
        <v>2486</v>
      </c>
    </row>
    <row r="1641" spans="1:9" x14ac:dyDescent="0.25">
      <c r="A1641" s="136">
        <v>44574</v>
      </c>
      <c r="B1641" s="193" t="s">
        <v>2981</v>
      </c>
      <c r="C1641" s="120" t="s">
        <v>342</v>
      </c>
      <c r="D1641" s="120" t="s">
        <v>1156</v>
      </c>
      <c r="E1641" s="193" t="s">
        <v>31</v>
      </c>
      <c r="F1641" s="120" t="s">
        <v>2428</v>
      </c>
      <c r="G1641" s="3" t="s">
        <v>7</v>
      </c>
      <c r="H1641" s="3" t="s">
        <v>2868</v>
      </c>
      <c r="I1641" s="193" t="s">
        <v>2486</v>
      </c>
    </row>
    <row r="1642" spans="1:9" x14ac:dyDescent="0.25">
      <c r="A1642" s="136">
        <v>44574</v>
      </c>
      <c r="B1642" s="193" t="s">
        <v>2981</v>
      </c>
      <c r="C1642" s="120" t="s">
        <v>312</v>
      </c>
      <c r="D1642" s="120" t="s">
        <v>1125</v>
      </c>
      <c r="E1642" s="193" t="s">
        <v>30</v>
      </c>
      <c r="F1642" s="120" t="s">
        <v>2425</v>
      </c>
      <c r="G1642" s="193" t="s">
        <v>7</v>
      </c>
      <c r="H1642" s="3" t="s">
        <v>2868</v>
      </c>
      <c r="I1642" s="193" t="s">
        <v>2480</v>
      </c>
    </row>
    <row r="1643" spans="1:9" x14ac:dyDescent="0.25">
      <c r="A1643" s="136">
        <v>44574</v>
      </c>
      <c r="B1643" s="193" t="s">
        <v>2981</v>
      </c>
      <c r="C1643" s="120" t="s">
        <v>250</v>
      </c>
      <c r="D1643" s="120" t="s">
        <v>1063</v>
      </c>
      <c r="E1643" s="239"/>
      <c r="F1643" s="120" t="s">
        <v>2422</v>
      </c>
      <c r="G1643" s="193" t="s">
        <v>7</v>
      </c>
      <c r="H1643" s="3" t="s">
        <v>2868</v>
      </c>
      <c r="I1643" s="193" t="s">
        <v>2479</v>
      </c>
    </row>
    <row r="1644" spans="1:9" x14ac:dyDescent="0.25">
      <c r="A1644" s="136">
        <v>44574</v>
      </c>
      <c r="B1644" s="193" t="s">
        <v>2981</v>
      </c>
      <c r="C1644" s="120" t="s">
        <v>248</v>
      </c>
      <c r="D1644" s="120" t="s">
        <v>1061</v>
      </c>
      <c r="E1644" s="239"/>
      <c r="F1644" s="120" t="s">
        <v>2421</v>
      </c>
      <c r="G1644" s="193" t="s">
        <v>7</v>
      </c>
      <c r="H1644" s="3" t="s">
        <v>2868</v>
      </c>
      <c r="I1644" s="193" t="s">
        <v>112</v>
      </c>
    </row>
    <row r="1645" spans="1:9" x14ac:dyDescent="0.25">
      <c r="A1645" s="136">
        <v>44574</v>
      </c>
      <c r="B1645" s="193" t="s">
        <v>2981</v>
      </c>
      <c r="C1645" s="120" t="s">
        <v>191</v>
      </c>
      <c r="D1645" s="120" t="s">
        <v>1003</v>
      </c>
      <c r="E1645" s="193" t="s">
        <v>33</v>
      </c>
      <c r="F1645" s="120" t="s">
        <v>2418</v>
      </c>
      <c r="G1645" s="193" t="s">
        <v>7</v>
      </c>
      <c r="H1645" s="3" t="s">
        <v>2868</v>
      </c>
      <c r="I1645" s="193" t="s">
        <v>2478</v>
      </c>
    </row>
    <row r="1646" spans="1:9" x14ac:dyDescent="0.25">
      <c r="A1646" s="136">
        <v>44574</v>
      </c>
      <c r="B1646" s="193" t="s">
        <v>2981</v>
      </c>
      <c r="C1646" s="120" t="s">
        <v>194</v>
      </c>
      <c r="D1646" s="120" t="s">
        <v>1006</v>
      </c>
      <c r="E1646" s="193" t="s">
        <v>33</v>
      </c>
      <c r="F1646" s="120" t="s">
        <v>2418</v>
      </c>
      <c r="G1646" s="193" t="s">
        <v>7</v>
      </c>
      <c r="H1646" s="3" t="s">
        <v>2868</v>
      </c>
      <c r="I1646" s="193" t="s">
        <v>2478</v>
      </c>
    </row>
    <row r="1647" spans="1:9" x14ac:dyDescent="0.25">
      <c r="A1647" s="136">
        <v>44574</v>
      </c>
      <c r="B1647" s="193" t="s">
        <v>2981</v>
      </c>
      <c r="C1647" s="120" t="s">
        <v>197</v>
      </c>
      <c r="D1647" s="120" t="s">
        <v>1009</v>
      </c>
      <c r="E1647" s="193" t="s">
        <v>33</v>
      </c>
      <c r="F1647" s="120" t="s">
        <v>2418</v>
      </c>
      <c r="G1647" s="193" t="s">
        <v>7</v>
      </c>
      <c r="H1647" s="3" t="s">
        <v>2868</v>
      </c>
      <c r="I1647" s="193" t="s">
        <v>2478</v>
      </c>
    </row>
    <row r="1648" spans="1:9" x14ac:dyDescent="0.25">
      <c r="A1648" s="136">
        <v>44574</v>
      </c>
      <c r="B1648" s="193" t="s">
        <v>2981</v>
      </c>
      <c r="C1648" s="120" t="s">
        <v>198</v>
      </c>
      <c r="D1648" s="120" t="s">
        <v>1010</v>
      </c>
      <c r="E1648" s="193" t="s">
        <v>33</v>
      </c>
      <c r="F1648" s="120" t="s">
        <v>2418</v>
      </c>
      <c r="G1648" s="193" t="s">
        <v>7</v>
      </c>
      <c r="H1648" s="3" t="s">
        <v>2868</v>
      </c>
      <c r="I1648" s="193" t="s">
        <v>2478</v>
      </c>
    </row>
    <row r="1649" spans="1:9" x14ac:dyDescent="0.25">
      <c r="A1649" s="136">
        <v>44574</v>
      </c>
      <c r="B1649" s="193" t="s">
        <v>2981</v>
      </c>
      <c r="C1649" s="120" t="s">
        <v>201</v>
      </c>
      <c r="D1649" s="120" t="s">
        <v>1013</v>
      </c>
      <c r="E1649" s="193" t="s">
        <v>33</v>
      </c>
      <c r="F1649" s="120" t="s">
        <v>2418</v>
      </c>
      <c r="G1649" s="193" t="s">
        <v>7</v>
      </c>
      <c r="H1649" s="3" t="s">
        <v>2868</v>
      </c>
      <c r="I1649" s="193" t="s">
        <v>2478</v>
      </c>
    </row>
    <row r="1650" spans="1:9" x14ac:dyDescent="0.25">
      <c r="A1650" s="136">
        <v>44574</v>
      </c>
      <c r="B1650" s="193" t="s">
        <v>2981</v>
      </c>
      <c r="C1650" s="120" t="s">
        <v>204</v>
      </c>
      <c r="D1650" s="120" t="s">
        <v>1016</v>
      </c>
      <c r="E1650" s="193" t="s">
        <v>33</v>
      </c>
      <c r="F1650" s="120" t="s">
        <v>2418</v>
      </c>
      <c r="G1650" s="193" t="s">
        <v>7</v>
      </c>
      <c r="H1650" s="3" t="s">
        <v>2868</v>
      </c>
      <c r="I1650" s="193" t="s">
        <v>2478</v>
      </c>
    </row>
    <row r="1651" spans="1:9" x14ac:dyDescent="0.25">
      <c r="A1651" s="136">
        <v>44574</v>
      </c>
      <c r="B1651" s="193" t="s">
        <v>2981</v>
      </c>
      <c r="C1651" s="120" t="s">
        <v>205</v>
      </c>
      <c r="D1651" s="120" t="s">
        <v>1017</v>
      </c>
      <c r="E1651" s="193" t="s">
        <v>33</v>
      </c>
      <c r="F1651" s="120" t="s">
        <v>2418</v>
      </c>
      <c r="G1651" s="193" t="s">
        <v>7</v>
      </c>
      <c r="H1651" s="3" t="s">
        <v>2868</v>
      </c>
      <c r="I1651" s="193" t="s">
        <v>2478</v>
      </c>
    </row>
    <row r="1652" spans="1:9" x14ac:dyDescent="0.25">
      <c r="A1652" s="136">
        <v>44574</v>
      </c>
      <c r="B1652" s="3" t="s">
        <v>2981</v>
      </c>
      <c r="C1652" s="122" t="s">
        <v>2982</v>
      </c>
      <c r="D1652" s="143" t="s">
        <v>2983</v>
      </c>
      <c r="E1652" s="193" t="s">
        <v>31</v>
      </c>
      <c r="F1652" s="121" t="s">
        <v>2428</v>
      </c>
      <c r="G1652" s="3" t="s">
        <v>7</v>
      </c>
      <c r="H1652" s="3" t="s">
        <v>2868</v>
      </c>
      <c r="I1652" s="193" t="s">
        <v>2486</v>
      </c>
    </row>
    <row r="1653" spans="1:9" x14ac:dyDescent="0.25">
      <c r="A1653" s="136">
        <v>44574</v>
      </c>
      <c r="B1653" s="3" t="s">
        <v>2981</v>
      </c>
      <c r="C1653" s="122" t="s">
        <v>2984</v>
      </c>
      <c r="D1653" s="143" t="s">
        <v>2985</v>
      </c>
      <c r="E1653" s="3" t="s">
        <v>136</v>
      </c>
      <c r="F1653" s="120" t="s">
        <v>2470</v>
      </c>
      <c r="G1653" s="3" t="s">
        <v>7</v>
      </c>
      <c r="H1653" s="3" t="s">
        <v>2868</v>
      </c>
      <c r="I1653" s="193" t="s">
        <v>131</v>
      </c>
    </row>
    <row r="1654" spans="1:9" x14ac:dyDescent="0.25">
      <c r="A1654" s="136">
        <v>44574</v>
      </c>
      <c r="B1654" s="3" t="s">
        <v>2981</v>
      </c>
      <c r="C1654" s="122" t="s">
        <v>2988</v>
      </c>
      <c r="D1654" s="143" t="s">
        <v>2989</v>
      </c>
      <c r="E1654" s="3"/>
      <c r="F1654" s="120" t="s">
        <v>2421</v>
      </c>
      <c r="G1654" s="3" t="s">
        <v>7</v>
      </c>
      <c r="H1654" s="3" t="s">
        <v>2868</v>
      </c>
      <c r="I1654" s="121" t="s">
        <v>112</v>
      </c>
    </row>
    <row r="1655" spans="1:9" x14ac:dyDescent="0.25">
      <c r="A1655" s="136">
        <v>44576</v>
      </c>
      <c r="B1655" s="13" t="s">
        <v>2981</v>
      </c>
      <c r="C1655" s="120" t="s">
        <v>935</v>
      </c>
      <c r="D1655" s="120" t="s">
        <v>1738</v>
      </c>
      <c r="E1655" s="196" t="s">
        <v>24</v>
      </c>
      <c r="F1655" s="120" t="s">
        <v>2470</v>
      </c>
      <c r="G1655" s="15" t="s">
        <v>7</v>
      </c>
      <c r="H1655" s="15" t="s">
        <v>2868</v>
      </c>
      <c r="I1655" s="193" t="s">
        <v>131</v>
      </c>
    </row>
    <row r="1656" spans="1:9" x14ac:dyDescent="0.25">
      <c r="A1656" s="136">
        <v>44576</v>
      </c>
      <c r="B1656" s="13" t="s">
        <v>2981</v>
      </c>
      <c r="C1656" s="120" t="s">
        <v>936</v>
      </c>
      <c r="D1656" s="120" t="s">
        <v>1739</v>
      </c>
      <c r="E1656" s="196" t="s">
        <v>24</v>
      </c>
      <c r="F1656" s="120" t="s">
        <v>2470</v>
      </c>
      <c r="G1656" s="15" t="s">
        <v>7</v>
      </c>
      <c r="H1656" s="15" t="s">
        <v>2868</v>
      </c>
      <c r="I1656" s="193" t="s">
        <v>131</v>
      </c>
    </row>
    <row r="1657" spans="1:9" x14ac:dyDescent="0.25">
      <c r="A1657" s="136">
        <v>44576</v>
      </c>
      <c r="B1657" s="210" t="s">
        <v>2981</v>
      </c>
      <c r="C1657" s="211" t="s">
        <v>2520</v>
      </c>
      <c r="D1657" s="211" t="s">
        <v>2521</v>
      </c>
      <c r="E1657" s="209" t="s">
        <v>31</v>
      </c>
      <c r="F1657" s="211" t="s">
        <v>2541</v>
      </c>
      <c r="G1657" s="210" t="s">
        <v>7</v>
      </c>
      <c r="H1657" s="15" t="s">
        <v>2868</v>
      </c>
      <c r="I1657" s="210" t="s">
        <v>120</v>
      </c>
    </row>
    <row r="1658" spans="1:9" x14ac:dyDescent="0.25">
      <c r="A1658" s="136">
        <v>44576</v>
      </c>
      <c r="B1658" s="210" t="s">
        <v>2981</v>
      </c>
      <c r="C1658" s="211" t="s">
        <v>2522</v>
      </c>
      <c r="D1658" s="211" t="s">
        <v>2523</v>
      </c>
      <c r="E1658" s="209" t="s">
        <v>31</v>
      </c>
      <c r="F1658" s="211" t="s">
        <v>2541</v>
      </c>
      <c r="G1658" s="210" t="s">
        <v>7</v>
      </c>
      <c r="H1658" s="15" t="s">
        <v>2868</v>
      </c>
      <c r="I1658" s="210" t="s">
        <v>120</v>
      </c>
    </row>
    <row r="1659" spans="1:9" x14ac:dyDescent="0.25">
      <c r="A1659" s="136">
        <v>44576</v>
      </c>
      <c r="B1659" s="210" t="s">
        <v>2981</v>
      </c>
      <c r="C1659" s="211" t="s">
        <v>2711</v>
      </c>
      <c r="D1659" s="211" t="s">
        <v>2524</v>
      </c>
      <c r="E1659" s="209" t="s">
        <v>31</v>
      </c>
      <c r="F1659" s="211" t="s">
        <v>2541</v>
      </c>
      <c r="G1659" s="210" t="s">
        <v>7</v>
      </c>
      <c r="H1659" s="15" t="s">
        <v>2868</v>
      </c>
      <c r="I1659" s="210" t="s">
        <v>120</v>
      </c>
    </row>
    <row r="1660" spans="1:9" x14ac:dyDescent="0.25">
      <c r="A1660" s="136">
        <v>44576</v>
      </c>
      <c r="B1660" s="210" t="s">
        <v>2981</v>
      </c>
      <c r="C1660" s="211" t="s">
        <v>2717</v>
      </c>
      <c r="D1660" s="211" t="s">
        <v>2531</v>
      </c>
      <c r="E1660" s="209" t="s">
        <v>31</v>
      </c>
      <c r="F1660" s="211" t="s">
        <v>2541</v>
      </c>
      <c r="G1660" s="210" t="s">
        <v>7</v>
      </c>
      <c r="H1660" s="15" t="s">
        <v>2868</v>
      </c>
      <c r="I1660" s="210" t="s">
        <v>120</v>
      </c>
    </row>
    <row r="1661" spans="1:9" x14ac:dyDescent="0.25">
      <c r="A1661" s="136">
        <v>44576</v>
      </c>
      <c r="B1661" s="210" t="s">
        <v>2981</v>
      </c>
      <c r="C1661" s="211" t="s">
        <v>412</v>
      </c>
      <c r="D1661" s="211" t="s">
        <v>1226</v>
      </c>
      <c r="E1661" s="209" t="s">
        <v>31</v>
      </c>
      <c r="F1661" s="211" t="s">
        <v>2433</v>
      </c>
      <c r="G1661" s="210" t="s">
        <v>7</v>
      </c>
      <c r="H1661" s="15" t="s">
        <v>2868</v>
      </c>
      <c r="I1661" s="210" t="s">
        <v>2481</v>
      </c>
    </row>
    <row r="1662" spans="1:9" x14ac:dyDescent="0.25">
      <c r="A1662" s="136">
        <v>44576</v>
      </c>
      <c r="B1662" s="210" t="s">
        <v>2981</v>
      </c>
      <c r="C1662" s="211" t="s">
        <v>418</v>
      </c>
      <c r="D1662" s="211" t="s">
        <v>1232</v>
      </c>
      <c r="E1662" s="209" t="s">
        <v>31</v>
      </c>
      <c r="F1662" s="211" t="s">
        <v>2433</v>
      </c>
      <c r="G1662" s="210" t="s">
        <v>7</v>
      </c>
      <c r="H1662" s="15" t="s">
        <v>2868</v>
      </c>
      <c r="I1662" s="210" t="s">
        <v>2481</v>
      </c>
    </row>
    <row r="1663" spans="1:9" x14ac:dyDescent="0.25">
      <c r="A1663" s="136">
        <v>44576</v>
      </c>
      <c r="B1663" s="210" t="s">
        <v>2981</v>
      </c>
      <c r="C1663" s="211" t="s">
        <v>420</v>
      </c>
      <c r="D1663" s="211" t="s">
        <v>1234</v>
      </c>
      <c r="E1663" s="209" t="s">
        <v>31</v>
      </c>
      <c r="F1663" s="211" t="s">
        <v>2433</v>
      </c>
      <c r="G1663" s="210" t="s">
        <v>7</v>
      </c>
      <c r="H1663" s="15" t="s">
        <v>2868</v>
      </c>
      <c r="I1663" s="210" t="s">
        <v>2481</v>
      </c>
    </row>
    <row r="1664" spans="1:9" x14ac:dyDescent="0.25">
      <c r="A1664" s="136">
        <v>44576</v>
      </c>
      <c r="B1664" s="210" t="s">
        <v>2981</v>
      </c>
      <c r="C1664" s="211" t="s">
        <v>427</v>
      </c>
      <c r="D1664" s="211" t="s">
        <v>1241</v>
      </c>
      <c r="E1664" s="209" t="s">
        <v>31</v>
      </c>
      <c r="F1664" s="211" t="s">
        <v>2433</v>
      </c>
      <c r="G1664" s="210" t="s">
        <v>7</v>
      </c>
      <c r="H1664" s="15" t="s">
        <v>2868</v>
      </c>
      <c r="I1664" s="210" t="s">
        <v>2481</v>
      </c>
    </row>
    <row r="1665" spans="1:9" x14ac:dyDescent="0.25">
      <c r="A1665" s="136">
        <v>44576</v>
      </c>
      <c r="B1665" s="210" t="s">
        <v>2981</v>
      </c>
      <c r="C1665" s="211" t="s">
        <v>428</v>
      </c>
      <c r="D1665" s="211" t="s">
        <v>1242</v>
      </c>
      <c r="E1665" s="209" t="s">
        <v>31</v>
      </c>
      <c r="F1665" s="211" t="s">
        <v>2433</v>
      </c>
      <c r="G1665" s="210" t="s">
        <v>7</v>
      </c>
      <c r="H1665" s="15" t="s">
        <v>2868</v>
      </c>
      <c r="I1665" s="210" t="s">
        <v>2481</v>
      </c>
    </row>
    <row r="1666" spans="1:9" x14ac:dyDescent="0.25">
      <c r="A1666" s="136">
        <v>44576</v>
      </c>
      <c r="B1666" s="210" t="s">
        <v>2981</v>
      </c>
      <c r="C1666" s="211" t="s">
        <v>393</v>
      </c>
      <c r="D1666" s="212" t="s">
        <v>1028</v>
      </c>
      <c r="E1666" s="209" t="s">
        <v>31</v>
      </c>
      <c r="F1666" s="211" t="s">
        <v>2432</v>
      </c>
      <c r="G1666" s="210" t="s">
        <v>7</v>
      </c>
      <c r="H1666" s="15" t="s">
        <v>2868</v>
      </c>
      <c r="I1666" s="210" t="s">
        <v>113</v>
      </c>
    </row>
    <row r="1667" spans="1:9" x14ac:dyDescent="0.25">
      <c r="A1667" s="136">
        <v>44576</v>
      </c>
      <c r="B1667" s="210" t="s">
        <v>2981</v>
      </c>
      <c r="C1667" s="211" t="s">
        <v>407</v>
      </c>
      <c r="D1667" s="212" t="s">
        <v>1221</v>
      </c>
      <c r="E1667" s="209" t="s">
        <v>31</v>
      </c>
      <c r="F1667" s="211" t="s">
        <v>2432</v>
      </c>
      <c r="G1667" s="210" t="s">
        <v>7</v>
      </c>
      <c r="H1667" s="15" t="s">
        <v>2868</v>
      </c>
      <c r="I1667" s="210" t="s">
        <v>113</v>
      </c>
    </row>
    <row r="1668" spans="1:9" x14ac:dyDescent="0.25">
      <c r="A1668" s="136">
        <v>44576</v>
      </c>
      <c r="B1668" s="193" t="s">
        <v>2981</v>
      </c>
      <c r="C1668" s="120" t="s">
        <v>333</v>
      </c>
      <c r="D1668" s="120" t="s">
        <v>1146</v>
      </c>
      <c r="E1668" s="196" t="s">
        <v>31</v>
      </c>
      <c r="F1668" s="120" t="s">
        <v>2428</v>
      </c>
      <c r="G1668" s="15" t="s">
        <v>7</v>
      </c>
      <c r="H1668" s="15" t="s">
        <v>2868</v>
      </c>
      <c r="I1668" s="193" t="s">
        <v>2486</v>
      </c>
    </row>
    <row r="1669" spans="1:9" x14ac:dyDescent="0.25">
      <c r="A1669" s="136">
        <v>44576</v>
      </c>
      <c r="B1669" s="193" t="s">
        <v>2981</v>
      </c>
      <c r="C1669" s="120" t="s">
        <v>335</v>
      </c>
      <c r="D1669" s="120" t="s">
        <v>1148</v>
      </c>
      <c r="E1669" s="196" t="s">
        <v>31</v>
      </c>
      <c r="F1669" s="120" t="s">
        <v>2428</v>
      </c>
      <c r="G1669" s="15" t="s">
        <v>7</v>
      </c>
      <c r="H1669" s="15" t="s">
        <v>2868</v>
      </c>
      <c r="I1669" s="193" t="s">
        <v>2486</v>
      </c>
    </row>
    <row r="1670" spans="1:9" x14ac:dyDescent="0.25">
      <c r="A1670" s="136">
        <v>44576</v>
      </c>
      <c r="B1670" s="193" t="s">
        <v>2981</v>
      </c>
      <c r="C1670" s="120" t="s">
        <v>336</v>
      </c>
      <c r="D1670" s="120" t="s">
        <v>1150</v>
      </c>
      <c r="E1670" s="196" t="s">
        <v>31</v>
      </c>
      <c r="F1670" s="120" t="s">
        <v>2428</v>
      </c>
      <c r="G1670" s="15" t="s">
        <v>7</v>
      </c>
      <c r="H1670" s="15" t="s">
        <v>2868</v>
      </c>
      <c r="I1670" s="193" t="s">
        <v>2486</v>
      </c>
    </row>
    <row r="1671" spans="1:9" x14ac:dyDescent="0.25">
      <c r="A1671" s="136">
        <v>44576</v>
      </c>
      <c r="B1671" s="193" t="s">
        <v>2981</v>
      </c>
      <c r="C1671" s="120" t="s">
        <v>337</v>
      </c>
      <c r="D1671" s="120" t="s">
        <v>1151</v>
      </c>
      <c r="E1671" s="196" t="s">
        <v>31</v>
      </c>
      <c r="F1671" s="120" t="s">
        <v>2428</v>
      </c>
      <c r="G1671" s="15" t="s">
        <v>7</v>
      </c>
      <c r="H1671" s="15" t="s">
        <v>2868</v>
      </c>
      <c r="I1671" s="193" t="s">
        <v>2486</v>
      </c>
    </row>
    <row r="1672" spans="1:9" x14ac:dyDescent="0.25">
      <c r="A1672" s="136">
        <v>44576</v>
      </c>
      <c r="B1672" s="193" t="s">
        <v>2981</v>
      </c>
      <c r="C1672" s="120" t="s">
        <v>338</v>
      </c>
      <c r="D1672" s="120" t="s">
        <v>1152</v>
      </c>
      <c r="E1672" s="196" t="s">
        <v>31</v>
      </c>
      <c r="F1672" s="120" t="s">
        <v>2428</v>
      </c>
      <c r="G1672" s="15" t="s">
        <v>7</v>
      </c>
      <c r="H1672" s="15" t="s">
        <v>2868</v>
      </c>
      <c r="I1672" s="193" t="s">
        <v>2486</v>
      </c>
    </row>
    <row r="1673" spans="1:9" x14ac:dyDescent="0.25">
      <c r="A1673" s="136">
        <v>44576</v>
      </c>
      <c r="B1673" s="193" t="s">
        <v>2981</v>
      </c>
      <c r="C1673" s="120" t="s">
        <v>339</v>
      </c>
      <c r="D1673" s="120" t="s">
        <v>1153</v>
      </c>
      <c r="E1673" s="196" t="s">
        <v>31</v>
      </c>
      <c r="F1673" s="120" t="s">
        <v>2428</v>
      </c>
      <c r="G1673" s="15" t="s">
        <v>7</v>
      </c>
      <c r="H1673" s="15" t="s">
        <v>2868</v>
      </c>
      <c r="I1673" s="193" t="s">
        <v>2486</v>
      </c>
    </row>
    <row r="1674" spans="1:9" x14ac:dyDescent="0.25">
      <c r="A1674" s="136">
        <v>44576</v>
      </c>
      <c r="B1674" s="193" t="s">
        <v>2981</v>
      </c>
      <c r="C1674" s="120" t="s">
        <v>342</v>
      </c>
      <c r="D1674" s="120" t="s">
        <v>1156</v>
      </c>
      <c r="E1674" s="196" t="s">
        <v>31</v>
      </c>
      <c r="F1674" s="120" t="s">
        <v>2428</v>
      </c>
      <c r="G1674" s="15" t="s">
        <v>7</v>
      </c>
      <c r="H1674" s="15" t="s">
        <v>2868</v>
      </c>
      <c r="I1674" s="193" t="s">
        <v>2486</v>
      </c>
    </row>
    <row r="1675" spans="1:9" x14ac:dyDescent="0.25">
      <c r="A1675" s="136">
        <v>44576</v>
      </c>
      <c r="B1675" s="193" t="s">
        <v>2981</v>
      </c>
      <c r="C1675" s="120" t="s">
        <v>343</v>
      </c>
      <c r="D1675" s="120" t="s">
        <v>1157</v>
      </c>
      <c r="E1675" s="196" t="s">
        <v>31</v>
      </c>
      <c r="F1675" s="120" t="s">
        <v>2428</v>
      </c>
      <c r="G1675" s="15" t="s">
        <v>7</v>
      </c>
      <c r="H1675" s="15" t="s">
        <v>2868</v>
      </c>
      <c r="I1675" s="193" t="s">
        <v>2486</v>
      </c>
    </row>
    <row r="1676" spans="1:9" x14ac:dyDescent="0.25">
      <c r="A1676" s="136">
        <v>44576</v>
      </c>
      <c r="B1676" s="193" t="s">
        <v>2981</v>
      </c>
      <c r="C1676" s="120" t="s">
        <v>344</v>
      </c>
      <c r="D1676" s="120" t="s">
        <v>1158</v>
      </c>
      <c r="E1676" s="196" t="s">
        <v>31</v>
      </c>
      <c r="F1676" s="120" t="s">
        <v>2428</v>
      </c>
      <c r="G1676" s="15" t="s">
        <v>7</v>
      </c>
      <c r="H1676" s="15" t="s">
        <v>2868</v>
      </c>
      <c r="I1676" s="193" t="s">
        <v>2486</v>
      </c>
    </row>
    <row r="1677" spans="1:9" x14ac:dyDescent="0.25">
      <c r="A1677" s="136">
        <v>44576</v>
      </c>
      <c r="B1677" s="193" t="s">
        <v>2981</v>
      </c>
      <c r="C1677" s="120" t="s">
        <v>312</v>
      </c>
      <c r="D1677" s="120" t="s">
        <v>1125</v>
      </c>
      <c r="E1677" s="196" t="s">
        <v>30</v>
      </c>
      <c r="F1677" s="120" t="s">
        <v>2425</v>
      </c>
      <c r="G1677" s="193" t="s">
        <v>7</v>
      </c>
      <c r="H1677" s="15" t="s">
        <v>2868</v>
      </c>
      <c r="I1677" s="193" t="s">
        <v>2480</v>
      </c>
    </row>
    <row r="1678" spans="1:9" x14ac:dyDescent="0.25">
      <c r="A1678" s="136">
        <v>44576</v>
      </c>
      <c r="B1678" s="193" t="s">
        <v>2981</v>
      </c>
      <c r="C1678" s="120" t="s">
        <v>269</v>
      </c>
      <c r="D1678" s="120" t="s">
        <v>1082</v>
      </c>
      <c r="E1678" s="196" t="s">
        <v>32</v>
      </c>
      <c r="F1678" s="120" t="s">
        <v>2423</v>
      </c>
      <c r="G1678" s="193" t="s">
        <v>7</v>
      </c>
      <c r="H1678" s="15" t="s">
        <v>2868</v>
      </c>
      <c r="I1678" s="193" t="s">
        <v>119</v>
      </c>
    </row>
    <row r="1679" spans="1:9" x14ac:dyDescent="0.25">
      <c r="A1679" s="136">
        <v>44576</v>
      </c>
      <c r="B1679" s="193" t="s">
        <v>2981</v>
      </c>
      <c r="C1679" s="120" t="s">
        <v>271</v>
      </c>
      <c r="D1679" s="120" t="s">
        <v>1084</v>
      </c>
      <c r="E1679" s="196" t="s">
        <v>32</v>
      </c>
      <c r="F1679" s="120" t="s">
        <v>2423</v>
      </c>
      <c r="G1679" s="193" t="s">
        <v>7</v>
      </c>
      <c r="H1679" s="15" t="s">
        <v>2868</v>
      </c>
      <c r="I1679" s="193" t="s">
        <v>119</v>
      </c>
    </row>
    <row r="1680" spans="1:9" x14ac:dyDescent="0.25">
      <c r="A1680" s="136">
        <v>44576</v>
      </c>
      <c r="B1680" s="193" t="s">
        <v>2981</v>
      </c>
      <c r="C1680" s="120" t="s">
        <v>278</v>
      </c>
      <c r="D1680" s="120" t="s">
        <v>1091</v>
      </c>
      <c r="E1680" s="196" t="s">
        <v>32</v>
      </c>
      <c r="F1680" s="120" t="s">
        <v>2423</v>
      </c>
      <c r="G1680" s="193" t="s">
        <v>7</v>
      </c>
      <c r="H1680" s="15" t="s">
        <v>2868</v>
      </c>
      <c r="I1680" s="193" t="s">
        <v>119</v>
      </c>
    </row>
    <row r="1681" spans="1:9" x14ac:dyDescent="0.25">
      <c r="A1681" s="136">
        <v>44576</v>
      </c>
      <c r="B1681" s="193" t="s">
        <v>2981</v>
      </c>
      <c r="C1681" s="120" t="s">
        <v>279</v>
      </c>
      <c r="D1681" s="120" t="s">
        <v>1092</v>
      </c>
      <c r="E1681" s="196" t="s">
        <v>32</v>
      </c>
      <c r="F1681" s="120" t="s">
        <v>2423</v>
      </c>
      <c r="G1681" s="193" t="s">
        <v>7</v>
      </c>
      <c r="H1681" s="15" t="s">
        <v>2868</v>
      </c>
      <c r="I1681" s="193" t="s">
        <v>119</v>
      </c>
    </row>
    <row r="1682" spans="1:9" x14ac:dyDescent="0.25">
      <c r="A1682" s="136">
        <v>44576</v>
      </c>
      <c r="B1682" s="193" t="s">
        <v>2981</v>
      </c>
      <c r="C1682" s="120" t="s">
        <v>265</v>
      </c>
      <c r="D1682" s="120" t="s">
        <v>1078</v>
      </c>
      <c r="E1682" s="196" t="s">
        <v>32</v>
      </c>
      <c r="F1682" s="120" t="s">
        <v>2423</v>
      </c>
      <c r="G1682" s="193" t="s">
        <v>7</v>
      </c>
      <c r="H1682" s="15" t="s">
        <v>2868</v>
      </c>
      <c r="I1682" s="193" t="s">
        <v>119</v>
      </c>
    </row>
    <row r="1683" spans="1:9" x14ac:dyDescent="0.25">
      <c r="A1683" s="136">
        <v>44576</v>
      </c>
      <c r="B1683" s="193" t="s">
        <v>2981</v>
      </c>
      <c r="C1683" s="120" t="s">
        <v>250</v>
      </c>
      <c r="D1683" s="120" t="s">
        <v>1063</v>
      </c>
      <c r="E1683" s="197"/>
      <c r="F1683" s="120" t="s">
        <v>2422</v>
      </c>
      <c r="G1683" s="193" t="s">
        <v>7</v>
      </c>
      <c r="H1683" s="15" t="s">
        <v>2868</v>
      </c>
      <c r="I1683" s="193" t="s">
        <v>2479</v>
      </c>
    </row>
    <row r="1684" spans="1:9" x14ac:dyDescent="0.25">
      <c r="A1684" s="136">
        <v>44576</v>
      </c>
      <c r="B1684" s="193" t="s">
        <v>2981</v>
      </c>
      <c r="C1684" s="120" t="s">
        <v>255</v>
      </c>
      <c r="D1684" s="120" t="s">
        <v>1068</v>
      </c>
      <c r="E1684" s="197"/>
      <c r="F1684" s="120" t="s">
        <v>2422</v>
      </c>
      <c r="G1684" s="193" t="s">
        <v>7</v>
      </c>
      <c r="H1684" s="15" t="s">
        <v>2868</v>
      </c>
      <c r="I1684" s="193" t="s">
        <v>2479</v>
      </c>
    </row>
    <row r="1685" spans="1:9" x14ac:dyDescent="0.25">
      <c r="A1685" s="136">
        <v>44576</v>
      </c>
      <c r="B1685" s="193" t="s">
        <v>2981</v>
      </c>
      <c r="C1685" s="120" t="s">
        <v>248</v>
      </c>
      <c r="D1685" s="120" t="s">
        <v>1061</v>
      </c>
      <c r="E1685" s="197"/>
      <c r="F1685" s="120" t="s">
        <v>2421</v>
      </c>
      <c r="G1685" s="193" t="s">
        <v>7</v>
      </c>
      <c r="H1685" s="15" t="s">
        <v>2868</v>
      </c>
      <c r="I1685" s="193" t="s">
        <v>112</v>
      </c>
    </row>
    <row r="1686" spans="1:9" x14ac:dyDescent="0.25">
      <c r="A1686" s="136">
        <v>44576</v>
      </c>
      <c r="B1686" s="193" t="s">
        <v>2981</v>
      </c>
      <c r="C1686" s="120" t="s">
        <v>223</v>
      </c>
      <c r="D1686" s="120" t="s">
        <v>1035</v>
      </c>
      <c r="E1686" s="196" t="s">
        <v>33</v>
      </c>
      <c r="F1686" s="120" t="s">
        <v>2420</v>
      </c>
      <c r="G1686" s="193" t="s">
        <v>7</v>
      </c>
      <c r="H1686" s="15" t="s">
        <v>2868</v>
      </c>
      <c r="I1686" s="193" t="s">
        <v>118</v>
      </c>
    </row>
    <row r="1687" spans="1:9" x14ac:dyDescent="0.25">
      <c r="A1687" s="136">
        <v>44576</v>
      </c>
      <c r="B1687" s="193" t="s">
        <v>2981</v>
      </c>
      <c r="C1687" s="120" t="s">
        <v>188</v>
      </c>
      <c r="D1687" s="120" t="s">
        <v>1000</v>
      </c>
      <c r="E1687" s="196" t="s">
        <v>33</v>
      </c>
      <c r="F1687" s="120" t="s">
        <v>2418</v>
      </c>
      <c r="G1687" s="193" t="s">
        <v>7</v>
      </c>
      <c r="H1687" s="15" t="s">
        <v>2868</v>
      </c>
      <c r="I1687" s="193" t="s">
        <v>2478</v>
      </c>
    </row>
    <row r="1688" spans="1:9" x14ac:dyDescent="0.25">
      <c r="A1688" s="136">
        <v>44576</v>
      </c>
      <c r="B1688" s="193" t="s">
        <v>2981</v>
      </c>
      <c r="C1688" s="120" t="s">
        <v>195</v>
      </c>
      <c r="D1688" s="120" t="s">
        <v>1007</v>
      </c>
      <c r="E1688" s="196" t="s">
        <v>33</v>
      </c>
      <c r="F1688" s="120" t="s">
        <v>2418</v>
      </c>
      <c r="G1688" s="193" t="s">
        <v>7</v>
      </c>
      <c r="H1688" s="15" t="s">
        <v>2868</v>
      </c>
      <c r="I1688" s="193" t="s">
        <v>2478</v>
      </c>
    </row>
    <row r="1689" spans="1:9" x14ac:dyDescent="0.25">
      <c r="A1689" s="136">
        <v>44576</v>
      </c>
      <c r="B1689" s="193" t="s">
        <v>2981</v>
      </c>
      <c r="C1689" s="120" t="s">
        <v>198</v>
      </c>
      <c r="D1689" s="120" t="s">
        <v>1010</v>
      </c>
      <c r="E1689" s="196" t="s">
        <v>33</v>
      </c>
      <c r="F1689" s="120" t="s">
        <v>2418</v>
      </c>
      <c r="G1689" s="193" t="s">
        <v>7</v>
      </c>
      <c r="H1689" s="15" t="s">
        <v>2868</v>
      </c>
      <c r="I1689" s="193" t="s">
        <v>2478</v>
      </c>
    </row>
    <row r="1690" spans="1:9" x14ac:dyDescent="0.25">
      <c r="A1690" s="136">
        <v>44576</v>
      </c>
      <c r="B1690" s="193" t="s">
        <v>2981</v>
      </c>
      <c r="C1690" s="120" t="s">
        <v>204</v>
      </c>
      <c r="D1690" s="120" t="s">
        <v>1016</v>
      </c>
      <c r="E1690" s="196" t="s">
        <v>33</v>
      </c>
      <c r="F1690" s="120" t="s">
        <v>2418</v>
      </c>
      <c r="G1690" s="193" t="s">
        <v>7</v>
      </c>
      <c r="H1690" s="15" t="s">
        <v>2868</v>
      </c>
      <c r="I1690" s="193" t="s">
        <v>2478</v>
      </c>
    </row>
    <row r="1691" spans="1:9" x14ac:dyDescent="0.25">
      <c r="A1691" s="136">
        <v>44576</v>
      </c>
      <c r="B1691" s="193" t="s">
        <v>2981</v>
      </c>
      <c r="C1691" s="120" t="s">
        <v>205</v>
      </c>
      <c r="D1691" s="120" t="s">
        <v>1017</v>
      </c>
      <c r="E1691" s="196" t="s">
        <v>33</v>
      </c>
      <c r="F1691" s="120" t="s">
        <v>2418</v>
      </c>
      <c r="G1691" s="193" t="s">
        <v>7</v>
      </c>
      <c r="H1691" s="15" t="s">
        <v>2868</v>
      </c>
      <c r="I1691" s="193" t="s">
        <v>2478</v>
      </c>
    </row>
    <row r="1692" spans="1:9" x14ac:dyDescent="0.25">
      <c r="A1692" s="136">
        <v>44576</v>
      </c>
      <c r="B1692" s="13" t="s">
        <v>2981</v>
      </c>
      <c r="C1692" s="76" t="s">
        <v>2982</v>
      </c>
      <c r="D1692" s="75" t="s">
        <v>2983</v>
      </c>
      <c r="E1692" s="196" t="s">
        <v>31</v>
      </c>
      <c r="F1692" s="78" t="s">
        <v>2428</v>
      </c>
      <c r="G1692" s="15" t="s">
        <v>7</v>
      </c>
      <c r="H1692" s="15" t="s">
        <v>2868</v>
      </c>
      <c r="I1692" s="193" t="s">
        <v>2486</v>
      </c>
    </row>
    <row r="1693" spans="1:9" x14ac:dyDescent="0.25">
      <c r="A1693" s="136">
        <v>44576</v>
      </c>
      <c r="B1693" s="13" t="s">
        <v>2981</v>
      </c>
      <c r="C1693" s="76" t="s">
        <v>2984</v>
      </c>
      <c r="D1693" s="75" t="s">
        <v>2985</v>
      </c>
      <c r="E1693" s="15" t="s">
        <v>136</v>
      </c>
      <c r="F1693" s="120" t="s">
        <v>2470</v>
      </c>
      <c r="G1693" s="15" t="s">
        <v>7</v>
      </c>
      <c r="H1693" s="15" t="s">
        <v>2868</v>
      </c>
      <c r="I1693" s="193" t="s">
        <v>131</v>
      </c>
    </row>
    <row r="1694" spans="1:9" x14ac:dyDescent="0.25">
      <c r="A1694" s="136">
        <v>44579</v>
      </c>
      <c r="B1694" s="3" t="s">
        <v>2981</v>
      </c>
      <c r="C1694" s="120" t="s">
        <v>935</v>
      </c>
      <c r="D1694" s="120" t="s">
        <v>1738</v>
      </c>
      <c r="E1694" s="193" t="s">
        <v>24</v>
      </c>
      <c r="F1694" s="120" t="s">
        <v>2470</v>
      </c>
      <c r="G1694" s="3" t="s">
        <v>7</v>
      </c>
      <c r="H1694" s="3" t="s">
        <v>2868</v>
      </c>
      <c r="I1694" s="193" t="s">
        <v>131</v>
      </c>
    </row>
    <row r="1695" spans="1:9" x14ac:dyDescent="0.25">
      <c r="A1695" s="136">
        <v>44579</v>
      </c>
      <c r="B1695" s="3" t="s">
        <v>2981</v>
      </c>
      <c r="C1695" s="120" t="s">
        <v>936</v>
      </c>
      <c r="D1695" s="120" t="s">
        <v>1739</v>
      </c>
      <c r="E1695" s="193" t="s">
        <v>24</v>
      </c>
      <c r="F1695" s="120" t="s">
        <v>2470</v>
      </c>
      <c r="G1695" s="3" t="s">
        <v>7</v>
      </c>
      <c r="H1695" s="3" t="s">
        <v>2868</v>
      </c>
      <c r="I1695" s="193" t="s">
        <v>131</v>
      </c>
    </row>
    <row r="1696" spans="1:9" x14ac:dyDescent="0.25">
      <c r="A1696" s="136">
        <v>44579</v>
      </c>
      <c r="B1696" s="210" t="s">
        <v>2981</v>
      </c>
      <c r="C1696" s="211" t="s">
        <v>2715</v>
      </c>
      <c r="D1696" s="211" t="s">
        <v>2529</v>
      </c>
      <c r="E1696" s="210" t="s">
        <v>31</v>
      </c>
      <c r="F1696" s="211" t="s">
        <v>2541</v>
      </c>
      <c r="G1696" s="210" t="s">
        <v>7</v>
      </c>
      <c r="H1696" s="3" t="s">
        <v>2868</v>
      </c>
      <c r="I1696" s="210" t="s">
        <v>120</v>
      </c>
    </row>
    <row r="1697" spans="1:9" x14ac:dyDescent="0.25">
      <c r="A1697" s="136">
        <v>44579</v>
      </c>
      <c r="B1697" s="210" t="s">
        <v>2981</v>
      </c>
      <c r="C1697" s="211" t="s">
        <v>2532</v>
      </c>
      <c r="D1697" s="211" t="s">
        <v>2533</v>
      </c>
      <c r="E1697" s="210" t="s">
        <v>31</v>
      </c>
      <c r="F1697" s="211" t="s">
        <v>2541</v>
      </c>
      <c r="G1697" s="210" t="s">
        <v>7</v>
      </c>
      <c r="H1697" s="3" t="s">
        <v>2868</v>
      </c>
      <c r="I1697" s="210" t="s">
        <v>120</v>
      </c>
    </row>
    <row r="1698" spans="1:9" x14ac:dyDescent="0.25">
      <c r="A1698" s="136">
        <v>44579</v>
      </c>
      <c r="B1698" s="210" t="s">
        <v>2981</v>
      </c>
      <c r="C1698" s="211" t="s">
        <v>393</v>
      </c>
      <c r="D1698" s="212" t="s">
        <v>1028</v>
      </c>
      <c r="E1698" s="210" t="s">
        <v>31</v>
      </c>
      <c r="F1698" s="211" t="s">
        <v>2432</v>
      </c>
      <c r="G1698" s="210" t="s">
        <v>7</v>
      </c>
      <c r="H1698" s="3" t="s">
        <v>2868</v>
      </c>
      <c r="I1698" s="210" t="s">
        <v>113</v>
      </c>
    </row>
    <row r="1699" spans="1:9" x14ac:dyDescent="0.25">
      <c r="A1699" s="136">
        <v>44579</v>
      </c>
      <c r="B1699" s="210" t="s">
        <v>2981</v>
      </c>
      <c r="C1699" s="211" t="s">
        <v>397</v>
      </c>
      <c r="D1699" s="211" t="s">
        <v>1211</v>
      </c>
      <c r="E1699" s="210" t="s">
        <v>24</v>
      </c>
      <c r="F1699" s="211" t="s">
        <v>2432</v>
      </c>
      <c r="G1699" s="210" t="s">
        <v>7</v>
      </c>
      <c r="H1699" s="3" t="s">
        <v>2868</v>
      </c>
      <c r="I1699" s="210" t="s">
        <v>113</v>
      </c>
    </row>
    <row r="1700" spans="1:9" x14ac:dyDescent="0.25">
      <c r="A1700" s="136">
        <v>44579</v>
      </c>
      <c r="B1700" s="210" t="s">
        <v>2981</v>
      </c>
      <c r="C1700" s="211" t="s">
        <v>401</v>
      </c>
      <c r="D1700" s="212" t="s">
        <v>1215</v>
      </c>
      <c r="E1700" s="210" t="s">
        <v>31</v>
      </c>
      <c r="F1700" s="211" t="s">
        <v>2432</v>
      </c>
      <c r="G1700" s="210" t="s">
        <v>7</v>
      </c>
      <c r="H1700" s="3" t="s">
        <v>2868</v>
      </c>
      <c r="I1700" s="210" t="s">
        <v>113</v>
      </c>
    </row>
    <row r="1701" spans="1:9" x14ac:dyDescent="0.25">
      <c r="A1701" s="136">
        <v>44579</v>
      </c>
      <c r="B1701" s="193" t="s">
        <v>2981</v>
      </c>
      <c r="C1701" s="120" t="s">
        <v>337</v>
      </c>
      <c r="D1701" s="120" t="s">
        <v>1151</v>
      </c>
      <c r="E1701" s="193" t="s">
        <v>31</v>
      </c>
      <c r="F1701" s="120" t="s">
        <v>2428</v>
      </c>
      <c r="G1701" s="3" t="s">
        <v>7</v>
      </c>
      <c r="H1701" s="3" t="s">
        <v>2868</v>
      </c>
      <c r="I1701" s="193" t="s">
        <v>2486</v>
      </c>
    </row>
    <row r="1702" spans="1:9" x14ac:dyDescent="0.25">
      <c r="A1702" s="136">
        <v>44579</v>
      </c>
      <c r="B1702" s="193" t="s">
        <v>2981</v>
      </c>
      <c r="C1702" s="120" t="s">
        <v>339</v>
      </c>
      <c r="D1702" s="120" t="s">
        <v>1153</v>
      </c>
      <c r="E1702" s="193" t="s">
        <v>31</v>
      </c>
      <c r="F1702" s="120" t="s">
        <v>2428</v>
      </c>
      <c r="G1702" s="3" t="s">
        <v>7</v>
      </c>
      <c r="H1702" s="3" t="s">
        <v>2868</v>
      </c>
      <c r="I1702" s="193" t="s">
        <v>2486</v>
      </c>
    </row>
    <row r="1703" spans="1:9" x14ac:dyDescent="0.25">
      <c r="A1703" s="136">
        <v>44579</v>
      </c>
      <c r="B1703" s="193" t="s">
        <v>2981</v>
      </c>
      <c r="C1703" s="120" t="s">
        <v>342</v>
      </c>
      <c r="D1703" s="120" t="s">
        <v>1156</v>
      </c>
      <c r="E1703" s="193" t="s">
        <v>31</v>
      </c>
      <c r="F1703" s="120" t="s">
        <v>2428</v>
      </c>
      <c r="G1703" s="3" t="s">
        <v>7</v>
      </c>
      <c r="H1703" s="3" t="s">
        <v>2868</v>
      </c>
      <c r="I1703" s="193" t="s">
        <v>2486</v>
      </c>
    </row>
    <row r="1704" spans="1:9" x14ac:dyDescent="0.25">
      <c r="A1704" s="136">
        <v>44579</v>
      </c>
      <c r="B1704" s="193" t="s">
        <v>2981</v>
      </c>
      <c r="C1704" s="120" t="s">
        <v>343</v>
      </c>
      <c r="D1704" s="120" t="s">
        <v>1157</v>
      </c>
      <c r="E1704" s="193" t="s">
        <v>31</v>
      </c>
      <c r="F1704" s="120" t="s">
        <v>2428</v>
      </c>
      <c r="G1704" s="3" t="s">
        <v>7</v>
      </c>
      <c r="H1704" s="3" t="s">
        <v>2868</v>
      </c>
      <c r="I1704" s="193" t="s">
        <v>2486</v>
      </c>
    </row>
    <row r="1705" spans="1:9" x14ac:dyDescent="0.25">
      <c r="A1705" s="136">
        <v>44579</v>
      </c>
      <c r="B1705" s="193" t="s">
        <v>2981</v>
      </c>
      <c r="C1705" s="120" t="s">
        <v>312</v>
      </c>
      <c r="D1705" s="120" t="s">
        <v>1125</v>
      </c>
      <c r="E1705" s="193" t="s">
        <v>30</v>
      </c>
      <c r="F1705" s="120" t="s">
        <v>2425</v>
      </c>
      <c r="G1705" s="193" t="s">
        <v>7</v>
      </c>
      <c r="H1705" s="3" t="s">
        <v>2868</v>
      </c>
      <c r="I1705" s="193" t="s">
        <v>2480</v>
      </c>
    </row>
    <row r="1706" spans="1:9" x14ac:dyDescent="0.25">
      <c r="A1706" s="136">
        <v>44579</v>
      </c>
      <c r="B1706" s="193" t="s">
        <v>2981</v>
      </c>
      <c r="C1706" s="120" t="s">
        <v>265</v>
      </c>
      <c r="D1706" s="120" t="s">
        <v>1078</v>
      </c>
      <c r="E1706" s="193" t="s">
        <v>32</v>
      </c>
      <c r="F1706" s="120" t="s">
        <v>2423</v>
      </c>
      <c r="G1706" s="193" t="s">
        <v>7</v>
      </c>
      <c r="H1706" s="3" t="s">
        <v>2868</v>
      </c>
      <c r="I1706" s="193" t="s">
        <v>119</v>
      </c>
    </row>
    <row r="1707" spans="1:9" x14ac:dyDescent="0.25">
      <c r="A1707" s="136">
        <v>44579</v>
      </c>
      <c r="B1707" s="193" t="s">
        <v>2981</v>
      </c>
      <c r="C1707" s="120" t="s">
        <v>250</v>
      </c>
      <c r="D1707" s="120" t="s">
        <v>1063</v>
      </c>
      <c r="E1707" s="239"/>
      <c r="F1707" s="120" t="s">
        <v>2422</v>
      </c>
      <c r="G1707" s="193" t="s">
        <v>7</v>
      </c>
      <c r="H1707" s="3" t="s">
        <v>2868</v>
      </c>
      <c r="I1707" s="193" t="s">
        <v>2479</v>
      </c>
    </row>
    <row r="1708" spans="1:9" x14ac:dyDescent="0.25">
      <c r="A1708" s="136">
        <v>44579</v>
      </c>
      <c r="B1708" s="193" t="s">
        <v>2981</v>
      </c>
      <c r="C1708" s="120" t="s">
        <v>248</v>
      </c>
      <c r="D1708" s="120" t="s">
        <v>1061</v>
      </c>
      <c r="E1708" s="239"/>
      <c r="F1708" s="120" t="s">
        <v>2421</v>
      </c>
      <c r="G1708" s="193" t="s">
        <v>7</v>
      </c>
      <c r="H1708" s="3" t="s">
        <v>2868</v>
      </c>
      <c r="I1708" s="193" t="s">
        <v>112</v>
      </c>
    </row>
    <row r="1709" spans="1:9" x14ac:dyDescent="0.25">
      <c r="A1709" s="136">
        <v>44579</v>
      </c>
      <c r="B1709" s="193" t="s">
        <v>2981</v>
      </c>
      <c r="C1709" s="120" t="s">
        <v>226</v>
      </c>
      <c r="D1709" s="120" t="s">
        <v>1039</v>
      </c>
      <c r="E1709" s="193" t="s">
        <v>33</v>
      </c>
      <c r="F1709" s="120" t="s">
        <v>2420</v>
      </c>
      <c r="G1709" s="193" t="s">
        <v>7</v>
      </c>
      <c r="H1709" s="3" t="s">
        <v>2868</v>
      </c>
      <c r="I1709" s="193" t="s">
        <v>118</v>
      </c>
    </row>
    <row r="1710" spans="1:9" x14ac:dyDescent="0.25">
      <c r="A1710" s="136">
        <v>44579</v>
      </c>
      <c r="B1710" s="193" t="s">
        <v>2981</v>
      </c>
      <c r="C1710" s="120" t="s">
        <v>188</v>
      </c>
      <c r="D1710" s="120" t="s">
        <v>1000</v>
      </c>
      <c r="E1710" s="193" t="s">
        <v>33</v>
      </c>
      <c r="F1710" s="120" t="s">
        <v>2418</v>
      </c>
      <c r="G1710" s="193" t="s">
        <v>7</v>
      </c>
      <c r="H1710" s="3" t="s">
        <v>2868</v>
      </c>
      <c r="I1710" s="193" t="s">
        <v>2478</v>
      </c>
    </row>
    <row r="1711" spans="1:9" x14ac:dyDescent="0.25">
      <c r="A1711" s="136">
        <v>44579</v>
      </c>
      <c r="B1711" s="193" t="s">
        <v>2981</v>
      </c>
      <c r="C1711" s="120" t="s">
        <v>191</v>
      </c>
      <c r="D1711" s="120" t="s">
        <v>1003</v>
      </c>
      <c r="E1711" s="193" t="s">
        <v>33</v>
      </c>
      <c r="F1711" s="120" t="s">
        <v>2418</v>
      </c>
      <c r="G1711" s="193" t="s">
        <v>7</v>
      </c>
      <c r="H1711" s="3" t="s">
        <v>2868</v>
      </c>
      <c r="I1711" s="193" t="s">
        <v>2478</v>
      </c>
    </row>
    <row r="1712" spans="1:9" x14ac:dyDescent="0.25">
      <c r="A1712" s="136">
        <v>44579</v>
      </c>
      <c r="B1712" s="193" t="s">
        <v>2981</v>
      </c>
      <c r="C1712" s="120" t="s">
        <v>204</v>
      </c>
      <c r="D1712" s="120" t="s">
        <v>1016</v>
      </c>
      <c r="E1712" s="193" t="s">
        <v>33</v>
      </c>
      <c r="F1712" s="120" t="s">
        <v>2418</v>
      </c>
      <c r="G1712" s="193" t="s">
        <v>7</v>
      </c>
      <c r="H1712" s="3" t="s">
        <v>2868</v>
      </c>
      <c r="I1712" s="193" t="s">
        <v>2478</v>
      </c>
    </row>
    <row r="1713" spans="1:9" x14ac:dyDescent="0.25">
      <c r="A1713" s="136">
        <v>44579</v>
      </c>
      <c r="B1713" s="193" t="s">
        <v>2981</v>
      </c>
      <c r="C1713" s="120" t="s">
        <v>205</v>
      </c>
      <c r="D1713" s="120" t="s">
        <v>1017</v>
      </c>
      <c r="E1713" s="193" t="s">
        <v>33</v>
      </c>
      <c r="F1713" s="120" t="s">
        <v>2418</v>
      </c>
      <c r="G1713" s="193" t="s">
        <v>7</v>
      </c>
      <c r="H1713" s="3" t="s">
        <v>2868</v>
      </c>
      <c r="I1713" s="193" t="s">
        <v>2478</v>
      </c>
    </row>
    <row r="1714" spans="1:9" x14ac:dyDescent="0.25">
      <c r="A1714" s="136">
        <v>44579</v>
      </c>
      <c r="B1714" s="3" t="s">
        <v>2981</v>
      </c>
      <c r="C1714" s="122" t="s">
        <v>2982</v>
      </c>
      <c r="D1714" s="143" t="s">
        <v>2983</v>
      </c>
      <c r="E1714" s="193" t="s">
        <v>31</v>
      </c>
      <c r="F1714" s="121" t="s">
        <v>2428</v>
      </c>
      <c r="G1714" s="3" t="s">
        <v>7</v>
      </c>
      <c r="H1714" s="3" t="s">
        <v>2868</v>
      </c>
      <c r="I1714" s="193" t="s">
        <v>2486</v>
      </c>
    </row>
    <row r="1715" spans="1:9" x14ac:dyDescent="0.25">
      <c r="A1715" s="136">
        <v>44579</v>
      </c>
      <c r="B1715" s="3" t="s">
        <v>2981</v>
      </c>
      <c r="C1715" s="122" t="s">
        <v>2984</v>
      </c>
      <c r="D1715" s="143" t="s">
        <v>2985</v>
      </c>
      <c r="E1715" s="3" t="s">
        <v>136</v>
      </c>
      <c r="F1715" s="120" t="s">
        <v>2470</v>
      </c>
      <c r="G1715" s="3" t="s">
        <v>7</v>
      </c>
      <c r="H1715" s="3" t="s">
        <v>2868</v>
      </c>
      <c r="I1715" s="193" t="s">
        <v>131</v>
      </c>
    </row>
    <row r="1716" spans="1:9" x14ac:dyDescent="0.25">
      <c r="A1716" s="136">
        <v>44579</v>
      </c>
      <c r="B1716" s="3" t="s">
        <v>2981</v>
      </c>
      <c r="C1716" s="122" t="s">
        <v>2986</v>
      </c>
      <c r="D1716" s="143" t="s">
        <v>2987</v>
      </c>
      <c r="E1716" s="210" t="s">
        <v>31</v>
      </c>
      <c r="F1716" s="121" t="s">
        <v>2432</v>
      </c>
      <c r="G1716" s="3" t="s">
        <v>7</v>
      </c>
      <c r="H1716" s="3" t="s">
        <v>2868</v>
      </c>
      <c r="I1716" s="210" t="s">
        <v>113</v>
      </c>
    </row>
    <row r="1717" spans="1:9" x14ac:dyDescent="0.25">
      <c r="A1717" s="136">
        <v>44581</v>
      </c>
      <c r="B1717" s="3" t="s">
        <v>2981</v>
      </c>
      <c r="C1717" s="120" t="s">
        <v>935</v>
      </c>
      <c r="D1717" s="120" t="s">
        <v>1738</v>
      </c>
      <c r="E1717" s="193" t="s">
        <v>24</v>
      </c>
      <c r="F1717" s="120" t="s">
        <v>2470</v>
      </c>
      <c r="G1717" s="3" t="s">
        <v>7</v>
      </c>
      <c r="H1717" s="3" t="s">
        <v>2868</v>
      </c>
      <c r="I1717" s="193" t="s">
        <v>131</v>
      </c>
    </row>
    <row r="1718" spans="1:9" x14ac:dyDescent="0.25">
      <c r="A1718" s="136">
        <v>44581</v>
      </c>
      <c r="B1718" s="3" t="s">
        <v>2981</v>
      </c>
      <c r="C1718" s="120" t="s">
        <v>936</v>
      </c>
      <c r="D1718" s="120" t="s">
        <v>1739</v>
      </c>
      <c r="E1718" s="193" t="s">
        <v>24</v>
      </c>
      <c r="F1718" s="120" t="s">
        <v>2470</v>
      </c>
      <c r="G1718" s="3" t="s">
        <v>7</v>
      </c>
      <c r="H1718" s="3" t="s">
        <v>2868</v>
      </c>
      <c r="I1718" s="193" t="s">
        <v>131</v>
      </c>
    </row>
    <row r="1719" spans="1:9" x14ac:dyDescent="0.25">
      <c r="A1719" s="136">
        <v>44581</v>
      </c>
      <c r="B1719" s="210" t="s">
        <v>2981</v>
      </c>
      <c r="C1719" s="211" t="s">
        <v>2713</v>
      </c>
      <c r="D1719" s="211" t="s">
        <v>2526</v>
      </c>
      <c r="E1719" s="210" t="s">
        <v>31</v>
      </c>
      <c r="F1719" s="211" t="s">
        <v>2541</v>
      </c>
      <c r="G1719" s="210" t="s">
        <v>7</v>
      </c>
      <c r="H1719" s="3" t="s">
        <v>2868</v>
      </c>
      <c r="I1719" s="210" t="s">
        <v>120</v>
      </c>
    </row>
    <row r="1720" spans="1:9" x14ac:dyDescent="0.25">
      <c r="A1720" s="136">
        <v>44581</v>
      </c>
      <c r="B1720" s="210" t="s">
        <v>2981</v>
      </c>
      <c r="C1720" s="211" t="s">
        <v>2716</v>
      </c>
      <c r="D1720" s="211" t="s">
        <v>2530</v>
      </c>
      <c r="E1720" s="210" t="s">
        <v>31</v>
      </c>
      <c r="F1720" s="211" t="s">
        <v>2541</v>
      </c>
      <c r="G1720" s="210" t="s">
        <v>7</v>
      </c>
      <c r="H1720" s="3" t="s">
        <v>2868</v>
      </c>
      <c r="I1720" s="210" t="s">
        <v>120</v>
      </c>
    </row>
    <row r="1721" spans="1:9" x14ac:dyDescent="0.25">
      <c r="A1721" s="136">
        <v>44581</v>
      </c>
      <c r="B1721" s="210" t="s">
        <v>2981</v>
      </c>
      <c r="C1721" s="211" t="s">
        <v>2538</v>
      </c>
      <c r="D1721" s="211" t="s">
        <v>2539</v>
      </c>
      <c r="E1721" s="210" t="s">
        <v>31</v>
      </c>
      <c r="F1721" s="211" t="s">
        <v>2541</v>
      </c>
      <c r="G1721" s="210" t="s">
        <v>7</v>
      </c>
      <c r="H1721" s="3" t="s">
        <v>2868</v>
      </c>
      <c r="I1721" s="210" t="s">
        <v>120</v>
      </c>
    </row>
    <row r="1722" spans="1:9" x14ac:dyDescent="0.25">
      <c r="A1722" s="136">
        <v>44581</v>
      </c>
      <c r="B1722" s="210" t="s">
        <v>2981</v>
      </c>
      <c r="C1722" s="211" t="s">
        <v>417</v>
      </c>
      <c r="D1722" s="211" t="s">
        <v>1231</v>
      </c>
      <c r="E1722" s="210" t="s">
        <v>31</v>
      </c>
      <c r="F1722" s="211" t="s">
        <v>2433</v>
      </c>
      <c r="G1722" s="210" t="s">
        <v>7</v>
      </c>
      <c r="H1722" s="3" t="s">
        <v>2868</v>
      </c>
      <c r="I1722" s="210" t="s">
        <v>2481</v>
      </c>
    </row>
    <row r="1723" spans="1:9" x14ac:dyDescent="0.25">
      <c r="A1723" s="136">
        <v>44581</v>
      </c>
      <c r="B1723" s="210" t="s">
        <v>2981</v>
      </c>
      <c r="C1723" s="211" t="s">
        <v>428</v>
      </c>
      <c r="D1723" s="211" t="s">
        <v>1242</v>
      </c>
      <c r="E1723" s="210" t="s">
        <v>31</v>
      </c>
      <c r="F1723" s="211" t="s">
        <v>2433</v>
      </c>
      <c r="G1723" s="210" t="s">
        <v>7</v>
      </c>
      <c r="H1723" s="3" t="s">
        <v>2868</v>
      </c>
      <c r="I1723" s="210" t="s">
        <v>2481</v>
      </c>
    </row>
    <row r="1724" spans="1:9" x14ac:dyDescent="0.25">
      <c r="A1724" s="136">
        <v>44581</v>
      </c>
      <c r="B1724" s="210" t="s">
        <v>2981</v>
      </c>
      <c r="C1724" s="211" t="s">
        <v>391</v>
      </c>
      <c r="D1724" s="212" t="s">
        <v>1206</v>
      </c>
      <c r="E1724" s="210" t="s">
        <v>31</v>
      </c>
      <c r="F1724" s="211" t="s">
        <v>2432</v>
      </c>
      <c r="G1724" s="210" t="s">
        <v>7</v>
      </c>
      <c r="H1724" s="3" t="s">
        <v>2868</v>
      </c>
      <c r="I1724" s="210" t="s">
        <v>113</v>
      </c>
    </row>
    <row r="1725" spans="1:9" x14ac:dyDescent="0.25">
      <c r="A1725" s="136">
        <v>44581</v>
      </c>
      <c r="B1725" s="210" t="s">
        <v>2981</v>
      </c>
      <c r="C1725" s="211" t="s">
        <v>392</v>
      </c>
      <c r="D1725" s="212" t="s">
        <v>1207</v>
      </c>
      <c r="E1725" s="210" t="s">
        <v>31</v>
      </c>
      <c r="F1725" s="211" t="s">
        <v>2432</v>
      </c>
      <c r="G1725" s="210" t="s">
        <v>7</v>
      </c>
      <c r="H1725" s="3" t="s">
        <v>2868</v>
      </c>
      <c r="I1725" s="210" t="s">
        <v>113</v>
      </c>
    </row>
    <row r="1726" spans="1:9" x14ac:dyDescent="0.25">
      <c r="A1726" s="136">
        <v>44581</v>
      </c>
      <c r="B1726" s="210" t="s">
        <v>2981</v>
      </c>
      <c r="C1726" s="211" t="s">
        <v>393</v>
      </c>
      <c r="D1726" s="212" t="s">
        <v>1028</v>
      </c>
      <c r="E1726" s="210" t="s">
        <v>31</v>
      </c>
      <c r="F1726" s="211" t="s">
        <v>2432</v>
      </c>
      <c r="G1726" s="210" t="s">
        <v>7</v>
      </c>
      <c r="H1726" s="3" t="s">
        <v>2868</v>
      </c>
      <c r="I1726" s="210" t="s">
        <v>113</v>
      </c>
    </row>
    <row r="1727" spans="1:9" x14ac:dyDescent="0.25">
      <c r="A1727" s="136">
        <v>44581</v>
      </c>
      <c r="B1727" s="210" t="s">
        <v>2981</v>
      </c>
      <c r="C1727" s="211" t="s">
        <v>395</v>
      </c>
      <c r="D1727" s="212" t="s">
        <v>1209</v>
      </c>
      <c r="E1727" s="210" t="s">
        <v>31</v>
      </c>
      <c r="F1727" s="211" t="s">
        <v>2432</v>
      </c>
      <c r="G1727" s="210" t="s">
        <v>7</v>
      </c>
      <c r="H1727" s="3" t="s">
        <v>2868</v>
      </c>
      <c r="I1727" s="210" t="s">
        <v>113</v>
      </c>
    </row>
    <row r="1728" spans="1:9" x14ac:dyDescent="0.25">
      <c r="A1728" s="136">
        <v>44581</v>
      </c>
      <c r="B1728" s="210" t="s">
        <v>2981</v>
      </c>
      <c r="C1728" s="211" t="s">
        <v>398</v>
      </c>
      <c r="D1728" s="211" t="s">
        <v>1212</v>
      </c>
      <c r="E1728" s="210" t="s">
        <v>31</v>
      </c>
      <c r="F1728" s="211" t="s">
        <v>2432</v>
      </c>
      <c r="G1728" s="210" t="s">
        <v>7</v>
      </c>
      <c r="H1728" s="3" t="s">
        <v>2868</v>
      </c>
      <c r="I1728" s="210" t="s">
        <v>113</v>
      </c>
    </row>
    <row r="1729" spans="1:9" x14ac:dyDescent="0.25">
      <c r="A1729" s="136">
        <v>44581</v>
      </c>
      <c r="B1729" s="210" t="s">
        <v>2981</v>
      </c>
      <c r="C1729" s="211" t="s">
        <v>401</v>
      </c>
      <c r="D1729" s="212" t="s">
        <v>1215</v>
      </c>
      <c r="E1729" s="210" t="s">
        <v>31</v>
      </c>
      <c r="F1729" s="211" t="s">
        <v>2432</v>
      </c>
      <c r="G1729" s="210" t="s">
        <v>7</v>
      </c>
      <c r="H1729" s="3" t="s">
        <v>2868</v>
      </c>
      <c r="I1729" s="210" t="s">
        <v>113</v>
      </c>
    </row>
    <row r="1730" spans="1:9" x14ac:dyDescent="0.25">
      <c r="A1730" s="136">
        <v>44581</v>
      </c>
      <c r="B1730" s="210" t="s">
        <v>2981</v>
      </c>
      <c r="C1730" s="211" t="s">
        <v>402</v>
      </c>
      <c r="D1730" s="212" t="s">
        <v>1216</v>
      </c>
      <c r="E1730" s="210" t="s">
        <v>31</v>
      </c>
      <c r="F1730" s="211" t="s">
        <v>2432</v>
      </c>
      <c r="G1730" s="210" t="s">
        <v>7</v>
      </c>
      <c r="H1730" s="3" t="s">
        <v>2868</v>
      </c>
      <c r="I1730" s="210" t="s">
        <v>113</v>
      </c>
    </row>
    <row r="1731" spans="1:9" x14ac:dyDescent="0.25">
      <c r="A1731" s="136">
        <v>44581</v>
      </c>
      <c r="B1731" s="210" t="s">
        <v>2981</v>
      </c>
      <c r="C1731" s="211" t="s">
        <v>403</v>
      </c>
      <c r="D1731" s="212" t="s">
        <v>1217</v>
      </c>
      <c r="E1731" s="210" t="s">
        <v>31</v>
      </c>
      <c r="F1731" s="211" t="s">
        <v>2432</v>
      </c>
      <c r="G1731" s="210" t="s">
        <v>7</v>
      </c>
      <c r="H1731" s="3" t="s">
        <v>2868</v>
      </c>
      <c r="I1731" s="210" t="s">
        <v>113</v>
      </c>
    </row>
    <row r="1732" spans="1:9" x14ac:dyDescent="0.25">
      <c r="A1732" s="136">
        <v>44581</v>
      </c>
      <c r="B1732" s="193" t="s">
        <v>2981</v>
      </c>
      <c r="C1732" s="120" t="s">
        <v>337</v>
      </c>
      <c r="D1732" s="120" t="s">
        <v>1151</v>
      </c>
      <c r="E1732" s="193" t="s">
        <v>31</v>
      </c>
      <c r="F1732" s="120" t="s">
        <v>2428</v>
      </c>
      <c r="G1732" s="3" t="s">
        <v>7</v>
      </c>
      <c r="H1732" s="3" t="s">
        <v>2868</v>
      </c>
      <c r="I1732" s="193" t="s">
        <v>2486</v>
      </c>
    </row>
    <row r="1733" spans="1:9" x14ac:dyDescent="0.25">
      <c r="A1733" s="136">
        <v>44581</v>
      </c>
      <c r="B1733" s="193" t="s">
        <v>2981</v>
      </c>
      <c r="C1733" s="120" t="s">
        <v>339</v>
      </c>
      <c r="D1733" s="120" t="s">
        <v>1153</v>
      </c>
      <c r="E1733" s="193" t="s">
        <v>31</v>
      </c>
      <c r="F1733" s="120" t="s">
        <v>2428</v>
      </c>
      <c r="G1733" s="3" t="s">
        <v>7</v>
      </c>
      <c r="H1733" s="3" t="s">
        <v>2868</v>
      </c>
      <c r="I1733" s="193" t="s">
        <v>2486</v>
      </c>
    </row>
    <row r="1734" spans="1:9" x14ac:dyDescent="0.25">
      <c r="A1734" s="136">
        <v>44581</v>
      </c>
      <c r="B1734" s="193" t="s">
        <v>2981</v>
      </c>
      <c r="C1734" s="120" t="s">
        <v>342</v>
      </c>
      <c r="D1734" s="120" t="s">
        <v>1156</v>
      </c>
      <c r="E1734" s="193" t="s">
        <v>31</v>
      </c>
      <c r="F1734" s="120" t="s">
        <v>2428</v>
      </c>
      <c r="G1734" s="3" t="s">
        <v>7</v>
      </c>
      <c r="H1734" s="3" t="s">
        <v>2868</v>
      </c>
      <c r="I1734" s="193" t="s">
        <v>2486</v>
      </c>
    </row>
    <row r="1735" spans="1:9" x14ac:dyDescent="0.25">
      <c r="A1735" s="136">
        <v>44581</v>
      </c>
      <c r="B1735" s="193" t="s">
        <v>2981</v>
      </c>
      <c r="C1735" s="120" t="s">
        <v>343</v>
      </c>
      <c r="D1735" s="120" t="s">
        <v>1157</v>
      </c>
      <c r="E1735" s="193" t="s">
        <v>31</v>
      </c>
      <c r="F1735" s="120" t="s">
        <v>2428</v>
      </c>
      <c r="G1735" s="3" t="s">
        <v>7</v>
      </c>
      <c r="H1735" s="3" t="s">
        <v>2868</v>
      </c>
      <c r="I1735" s="193" t="s">
        <v>2486</v>
      </c>
    </row>
    <row r="1736" spans="1:9" x14ac:dyDescent="0.25">
      <c r="A1736" s="136">
        <v>44581</v>
      </c>
      <c r="B1736" s="193" t="s">
        <v>2981</v>
      </c>
      <c r="C1736" s="120" t="s">
        <v>344</v>
      </c>
      <c r="D1736" s="120" t="s">
        <v>1158</v>
      </c>
      <c r="E1736" s="193" t="s">
        <v>31</v>
      </c>
      <c r="F1736" s="120" t="s">
        <v>2428</v>
      </c>
      <c r="G1736" s="3" t="s">
        <v>7</v>
      </c>
      <c r="H1736" s="3" t="s">
        <v>2868</v>
      </c>
      <c r="I1736" s="193" t="s">
        <v>2486</v>
      </c>
    </row>
    <row r="1737" spans="1:9" x14ac:dyDescent="0.25">
      <c r="A1737" s="136">
        <v>44581</v>
      </c>
      <c r="B1737" s="193" t="s">
        <v>2981</v>
      </c>
      <c r="C1737" s="120" t="s">
        <v>312</v>
      </c>
      <c r="D1737" s="120" t="s">
        <v>1125</v>
      </c>
      <c r="E1737" s="193" t="s">
        <v>30</v>
      </c>
      <c r="F1737" s="120" t="s">
        <v>2425</v>
      </c>
      <c r="G1737" s="193" t="s">
        <v>7</v>
      </c>
      <c r="H1737" s="3" t="s">
        <v>2868</v>
      </c>
      <c r="I1737" s="193" t="s">
        <v>2480</v>
      </c>
    </row>
    <row r="1738" spans="1:9" x14ac:dyDescent="0.25">
      <c r="A1738" s="136">
        <v>44581</v>
      </c>
      <c r="B1738" s="193" t="s">
        <v>2981</v>
      </c>
      <c r="C1738" s="120" t="s">
        <v>269</v>
      </c>
      <c r="D1738" s="120" t="s">
        <v>1082</v>
      </c>
      <c r="E1738" s="193" t="s">
        <v>32</v>
      </c>
      <c r="F1738" s="120" t="s">
        <v>2423</v>
      </c>
      <c r="G1738" s="193" t="s">
        <v>7</v>
      </c>
      <c r="H1738" s="3" t="s">
        <v>2868</v>
      </c>
      <c r="I1738" s="193" t="s">
        <v>119</v>
      </c>
    </row>
    <row r="1739" spans="1:9" x14ac:dyDescent="0.25">
      <c r="A1739" s="136">
        <v>44581</v>
      </c>
      <c r="B1739" s="193" t="s">
        <v>2981</v>
      </c>
      <c r="C1739" s="120" t="s">
        <v>265</v>
      </c>
      <c r="D1739" s="120" t="s">
        <v>1078</v>
      </c>
      <c r="E1739" s="193" t="s">
        <v>32</v>
      </c>
      <c r="F1739" s="120" t="s">
        <v>2423</v>
      </c>
      <c r="G1739" s="193" t="s">
        <v>7</v>
      </c>
      <c r="H1739" s="3" t="s">
        <v>2868</v>
      </c>
      <c r="I1739" s="193" t="s">
        <v>119</v>
      </c>
    </row>
    <row r="1740" spans="1:9" x14ac:dyDescent="0.25">
      <c r="A1740" s="136">
        <v>44581</v>
      </c>
      <c r="B1740" s="193" t="s">
        <v>2981</v>
      </c>
      <c r="C1740" s="120" t="s">
        <v>250</v>
      </c>
      <c r="D1740" s="120" t="s">
        <v>1063</v>
      </c>
      <c r="E1740" s="239"/>
      <c r="F1740" s="120" t="s">
        <v>2422</v>
      </c>
      <c r="G1740" s="193" t="s">
        <v>7</v>
      </c>
      <c r="H1740" s="3" t="s">
        <v>2868</v>
      </c>
      <c r="I1740" s="193" t="s">
        <v>2479</v>
      </c>
    </row>
    <row r="1741" spans="1:9" x14ac:dyDescent="0.25">
      <c r="A1741" s="136">
        <v>44581</v>
      </c>
      <c r="B1741" s="193" t="s">
        <v>2981</v>
      </c>
      <c r="C1741" s="120" t="s">
        <v>248</v>
      </c>
      <c r="D1741" s="120" t="s">
        <v>1061</v>
      </c>
      <c r="E1741" s="239"/>
      <c r="F1741" s="120" t="s">
        <v>2421</v>
      </c>
      <c r="G1741" s="193" t="s">
        <v>7</v>
      </c>
      <c r="H1741" s="3" t="s">
        <v>2868</v>
      </c>
      <c r="I1741" s="193" t="s">
        <v>112</v>
      </c>
    </row>
    <row r="1742" spans="1:9" x14ac:dyDescent="0.25">
      <c r="A1742" s="136">
        <v>44581</v>
      </c>
      <c r="B1742" s="193" t="s">
        <v>2981</v>
      </c>
      <c r="C1742" s="120" t="s">
        <v>227</v>
      </c>
      <c r="D1742" s="120" t="s">
        <v>1040</v>
      </c>
      <c r="E1742" s="193" t="s">
        <v>33</v>
      </c>
      <c r="F1742" s="120" t="s">
        <v>2420</v>
      </c>
      <c r="G1742" s="193" t="s">
        <v>7</v>
      </c>
      <c r="H1742" s="3" t="s">
        <v>2868</v>
      </c>
      <c r="I1742" s="193" t="s">
        <v>118</v>
      </c>
    </row>
    <row r="1743" spans="1:9" x14ac:dyDescent="0.25">
      <c r="A1743" s="136">
        <v>44581</v>
      </c>
      <c r="B1743" s="193" t="s">
        <v>2981</v>
      </c>
      <c r="C1743" s="120" t="s">
        <v>232</v>
      </c>
      <c r="D1743" s="120" t="s">
        <v>1045</v>
      </c>
      <c r="E1743" s="193" t="s">
        <v>33</v>
      </c>
      <c r="F1743" s="120" t="s">
        <v>2420</v>
      </c>
      <c r="G1743" s="193" t="s">
        <v>7</v>
      </c>
      <c r="H1743" s="3" t="s">
        <v>2868</v>
      </c>
      <c r="I1743" s="193" t="s">
        <v>118</v>
      </c>
    </row>
    <row r="1744" spans="1:9" x14ac:dyDescent="0.25">
      <c r="A1744" s="136">
        <v>44581</v>
      </c>
      <c r="B1744" s="193" t="s">
        <v>2981</v>
      </c>
      <c r="C1744" s="120" t="s">
        <v>192</v>
      </c>
      <c r="D1744" s="120" t="s">
        <v>1004</v>
      </c>
      <c r="E1744" s="193" t="s">
        <v>33</v>
      </c>
      <c r="F1744" s="120" t="s">
        <v>2418</v>
      </c>
      <c r="G1744" s="193" t="s">
        <v>7</v>
      </c>
      <c r="H1744" s="3" t="s">
        <v>2868</v>
      </c>
      <c r="I1744" s="193" t="s">
        <v>2478</v>
      </c>
    </row>
    <row r="1745" spans="1:9" x14ac:dyDescent="0.25">
      <c r="A1745" s="136">
        <v>44581</v>
      </c>
      <c r="B1745" s="193" t="s">
        <v>2981</v>
      </c>
      <c r="C1745" s="120" t="s">
        <v>193</v>
      </c>
      <c r="D1745" s="120" t="s">
        <v>1005</v>
      </c>
      <c r="E1745" s="193" t="s">
        <v>33</v>
      </c>
      <c r="F1745" s="120" t="s">
        <v>2418</v>
      </c>
      <c r="G1745" s="193" t="s">
        <v>7</v>
      </c>
      <c r="H1745" s="3" t="s">
        <v>2868</v>
      </c>
      <c r="I1745" s="193" t="s">
        <v>2478</v>
      </c>
    </row>
    <row r="1746" spans="1:9" x14ac:dyDescent="0.25">
      <c r="A1746" s="136">
        <v>44581</v>
      </c>
      <c r="B1746" s="193" t="s">
        <v>2981</v>
      </c>
      <c r="C1746" s="120" t="s">
        <v>198</v>
      </c>
      <c r="D1746" s="120" t="s">
        <v>1010</v>
      </c>
      <c r="E1746" s="193" t="s">
        <v>33</v>
      </c>
      <c r="F1746" s="120" t="s">
        <v>2418</v>
      </c>
      <c r="G1746" s="193" t="s">
        <v>7</v>
      </c>
      <c r="H1746" s="3" t="s">
        <v>2868</v>
      </c>
      <c r="I1746" s="193" t="s">
        <v>2478</v>
      </c>
    </row>
    <row r="1747" spans="1:9" x14ac:dyDescent="0.25">
      <c r="A1747" s="136">
        <v>44581</v>
      </c>
      <c r="B1747" s="3" t="s">
        <v>2981</v>
      </c>
      <c r="C1747" s="122" t="s">
        <v>2982</v>
      </c>
      <c r="D1747" s="143" t="s">
        <v>2983</v>
      </c>
      <c r="E1747" s="193" t="s">
        <v>31</v>
      </c>
      <c r="F1747" s="121" t="s">
        <v>2428</v>
      </c>
      <c r="G1747" s="3" t="s">
        <v>7</v>
      </c>
      <c r="H1747" s="3" t="s">
        <v>2868</v>
      </c>
      <c r="I1747" s="193" t="s">
        <v>2486</v>
      </c>
    </row>
    <row r="1748" spans="1:9" x14ac:dyDescent="0.25">
      <c r="A1748" s="136">
        <v>44583</v>
      </c>
      <c r="B1748" s="3" t="s">
        <v>2981</v>
      </c>
      <c r="C1748" s="120" t="s">
        <v>935</v>
      </c>
      <c r="D1748" s="120" t="s">
        <v>1738</v>
      </c>
      <c r="E1748" s="193" t="s">
        <v>24</v>
      </c>
      <c r="F1748" s="120" t="s">
        <v>2470</v>
      </c>
      <c r="G1748" s="3" t="s">
        <v>7</v>
      </c>
      <c r="H1748" s="3" t="s">
        <v>2868</v>
      </c>
      <c r="I1748" s="193" t="s">
        <v>131</v>
      </c>
    </row>
    <row r="1749" spans="1:9" x14ac:dyDescent="0.25">
      <c r="A1749" s="136">
        <v>44583</v>
      </c>
      <c r="B1749" s="3" t="s">
        <v>2981</v>
      </c>
      <c r="C1749" s="120" t="s">
        <v>936</v>
      </c>
      <c r="D1749" s="120" t="s">
        <v>1739</v>
      </c>
      <c r="E1749" s="193" t="s">
        <v>24</v>
      </c>
      <c r="F1749" s="120" t="s">
        <v>2470</v>
      </c>
      <c r="G1749" s="3" t="s">
        <v>7</v>
      </c>
      <c r="H1749" s="3" t="s">
        <v>2868</v>
      </c>
      <c r="I1749" s="193" t="s">
        <v>131</v>
      </c>
    </row>
    <row r="1750" spans="1:9" x14ac:dyDescent="0.25">
      <c r="A1750" s="136">
        <v>44583</v>
      </c>
      <c r="B1750" s="210" t="s">
        <v>2981</v>
      </c>
      <c r="C1750" s="211" t="s">
        <v>2723</v>
      </c>
      <c r="D1750" s="211" t="s">
        <v>2629</v>
      </c>
      <c r="E1750" s="210" t="s">
        <v>31</v>
      </c>
      <c r="F1750" s="211" t="s">
        <v>2541</v>
      </c>
      <c r="G1750" s="210" t="s">
        <v>7</v>
      </c>
      <c r="H1750" s="3" t="s">
        <v>2868</v>
      </c>
      <c r="I1750" s="210" t="s">
        <v>120</v>
      </c>
    </row>
    <row r="1751" spans="1:9" x14ac:dyDescent="0.25">
      <c r="A1751" s="136">
        <v>44583</v>
      </c>
      <c r="B1751" s="210" t="s">
        <v>2981</v>
      </c>
      <c r="C1751" s="211" t="s">
        <v>888</v>
      </c>
      <c r="D1751" s="211" t="s">
        <v>1689</v>
      </c>
      <c r="E1751" s="210" t="s">
        <v>31</v>
      </c>
      <c r="F1751" s="211" t="s">
        <v>2541</v>
      </c>
      <c r="G1751" s="210" t="s">
        <v>7</v>
      </c>
      <c r="H1751" s="3" t="s">
        <v>2868</v>
      </c>
      <c r="I1751" s="210" t="s">
        <v>120</v>
      </c>
    </row>
    <row r="1752" spans="1:9" x14ac:dyDescent="0.25">
      <c r="A1752" s="136">
        <v>44583</v>
      </c>
      <c r="B1752" s="210" t="s">
        <v>2981</v>
      </c>
      <c r="C1752" s="211" t="s">
        <v>391</v>
      </c>
      <c r="D1752" s="212" t="s">
        <v>1206</v>
      </c>
      <c r="E1752" s="210" t="s">
        <v>31</v>
      </c>
      <c r="F1752" s="211" t="s">
        <v>2432</v>
      </c>
      <c r="G1752" s="210" t="s">
        <v>7</v>
      </c>
      <c r="H1752" s="3" t="s">
        <v>2868</v>
      </c>
      <c r="I1752" s="210" t="s">
        <v>113</v>
      </c>
    </row>
    <row r="1753" spans="1:9" x14ac:dyDescent="0.25">
      <c r="A1753" s="136">
        <v>44583</v>
      </c>
      <c r="B1753" s="210" t="s">
        <v>2981</v>
      </c>
      <c r="C1753" s="211" t="s">
        <v>393</v>
      </c>
      <c r="D1753" s="212" t="s">
        <v>1028</v>
      </c>
      <c r="E1753" s="210" t="s">
        <v>31</v>
      </c>
      <c r="F1753" s="211" t="s">
        <v>2432</v>
      </c>
      <c r="G1753" s="210" t="s">
        <v>7</v>
      </c>
      <c r="H1753" s="3" t="s">
        <v>2868</v>
      </c>
      <c r="I1753" s="210" t="s">
        <v>113</v>
      </c>
    </row>
    <row r="1754" spans="1:9" x14ac:dyDescent="0.25">
      <c r="A1754" s="136">
        <v>44583</v>
      </c>
      <c r="B1754" s="210" t="s">
        <v>2981</v>
      </c>
      <c r="C1754" s="211" t="s">
        <v>397</v>
      </c>
      <c r="D1754" s="211" t="s">
        <v>1211</v>
      </c>
      <c r="E1754" s="210" t="s">
        <v>24</v>
      </c>
      <c r="F1754" s="211" t="s">
        <v>2432</v>
      </c>
      <c r="G1754" s="210" t="s">
        <v>7</v>
      </c>
      <c r="H1754" s="3" t="s">
        <v>2868</v>
      </c>
      <c r="I1754" s="210" t="s">
        <v>113</v>
      </c>
    </row>
    <row r="1755" spans="1:9" x14ac:dyDescent="0.25">
      <c r="A1755" s="136">
        <v>44583</v>
      </c>
      <c r="B1755" s="210" t="s">
        <v>2981</v>
      </c>
      <c r="C1755" s="211" t="s">
        <v>401</v>
      </c>
      <c r="D1755" s="212" t="s">
        <v>1215</v>
      </c>
      <c r="E1755" s="210" t="s">
        <v>31</v>
      </c>
      <c r="F1755" s="211" t="s">
        <v>2432</v>
      </c>
      <c r="G1755" s="210" t="s">
        <v>7</v>
      </c>
      <c r="H1755" s="3" t="s">
        <v>2868</v>
      </c>
      <c r="I1755" s="210" t="s">
        <v>113</v>
      </c>
    </row>
    <row r="1756" spans="1:9" x14ac:dyDescent="0.25">
      <c r="A1756" s="136">
        <v>44583</v>
      </c>
      <c r="B1756" s="210" t="s">
        <v>2981</v>
      </c>
      <c r="C1756" s="211" t="s">
        <v>407</v>
      </c>
      <c r="D1756" s="212" t="s">
        <v>1221</v>
      </c>
      <c r="E1756" s="210" t="s">
        <v>31</v>
      </c>
      <c r="F1756" s="211" t="s">
        <v>2432</v>
      </c>
      <c r="G1756" s="210" t="s">
        <v>7</v>
      </c>
      <c r="H1756" s="3" t="s">
        <v>2868</v>
      </c>
      <c r="I1756" s="210" t="s">
        <v>113</v>
      </c>
    </row>
    <row r="1757" spans="1:9" x14ac:dyDescent="0.25">
      <c r="A1757" s="136">
        <v>44583</v>
      </c>
      <c r="B1757" s="193" t="s">
        <v>2981</v>
      </c>
      <c r="C1757" s="120" t="s">
        <v>336</v>
      </c>
      <c r="D1757" s="120" t="s">
        <v>1150</v>
      </c>
      <c r="E1757" s="193" t="s">
        <v>31</v>
      </c>
      <c r="F1757" s="120" t="s">
        <v>2428</v>
      </c>
      <c r="G1757" s="3" t="s">
        <v>7</v>
      </c>
      <c r="H1757" s="3" t="s">
        <v>2868</v>
      </c>
      <c r="I1757" s="193" t="s">
        <v>2486</v>
      </c>
    </row>
    <row r="1758" spans="1:9" x14ac:dyDescent="0.25">
      <c r="A1758" s="136">
        <v>44583</v>
      </c>
      <c r="B1758" s="193" t="s">
        <v>2981</v>
      </c>
      <c r="C1758" s="120" t="s">
        <v>337</v>
      </c>
      <c r="D1758" s="120" t="s">
        <v>1151</v>
      </c>
      <c r="E1758" s="193" t="s">
        <v>31</v>
      </c>
      <c r="F1758" s="120" t="s">
        <v>2428</v>
      </c>
      <c r="G1758" s="3" t="s">
        <v>7</v>
      </c>
      <c r="H1758" s="3" t="s">
        <v>2868</v>
      </c>
      <c r="I1758" s="193" t="s">
        <v>2486</v>
      </c>
    </row>
    <row r="1759" spans="1:9" x14ac:dyDescent="0.25">
      <c r="A1759" s="136">
        <v>44583</v>
      </c>
      <c r="B1759" s="193" t="s">
        <v>2981</v>
      </c>
      <c r="C1759" s="120" t="s">
        <v>339</v>
      </c>
      <c r="D1759" s="120" t="s">
        <v>1153</v>
      </c>
      <c r="E1759" s="193" t="s">
        <v>31</v>
      </c>
      <c r="F1759" s="120" t="s">
        <v>2428</v>
      </c>
      <c r="G1759" s="3" t="s">
        <v>7</v>
      </c>
      <c r="H1759" s="3" t="s">
        <v>2868</v>
      </c>
      <c r="I1759" s="193" t="s">
        <v>2486</v>
      </c>
    </row>
    <row r="1760" spans="1:9" x14ac:dyDescent="0.25">
      <c r="A1760" s="136">
        <v>44583</v>
      </c>
      <c r="B1760" s="193" t="s">
        <v>2981</v>
      </c>
      <c r="C1760" s="120" t="s">
        <v>340</v>
      </c>
      <c r="D1760" s="120" t="s">
        <v>1154</v>
      </c>
      <c r="E1760" s="193" t="s">
        <v>31</v>
      </c>
      <c r="F1760" s="120" t="s">
        <v>2428</v>
      </c>
      <c r="G1760" s="3" t="s">
        <v>7</v>
      </c>
      <c r="H1760" s="3" t="s">
        <v>2868</v>
      </c>
      <c r="I1760" s="193" t="s">
        <v>2486</v>
      </c>
    </row>
    <row r="1761" spans="1:9" x14ac:dyDescent="0.25">
      <c r="A1761" s="136">
        <v>44583</v>
      </c>
      <c r="B1761" s="193" t="s">
        <v>2981</v>
      </c>
      <c r="C1761" s="120" t="s">
        <v>343</v>
      </c>
      <c r="D1761" s="120" t="s">
        <v>1157</v>
      </c>
      <c r="E1761" s="193" t="s">
        <v>31</v>
      </c>
      <c r="F1761" s="120" t="s">
        <v>2428</v>
      </c>
      <c r="G1761" s="3" t="s">
        <v>7</v>
      </c>
      <c r="H1761" s="3" t="s">
        <v>2868</v>
      </c>
      <c r="I1761" s="193" t="s">
        <v>2486</v>
      </c>
    </row>
    <row r="1762" spans="1:9" x14ac:dyDescent="0.25">
      <c r="A1762" s="136">
        <v>44583</v>
      </c>
      <c r="B1762" s="193" t="s">
        <v>2981</v>
      </c>
      <c r="C1762" s="120" t="s">
        <v>310</v>
      </c>
      <c r="D1762" s="120" t="s">
        <v>1123</v>
      </c>
      <c r="E1762" s="193" t="s">
        <v>30</v>
      </c>
      <c r="F1762" s="120" t="s">
        <v>2425</v>
      </c>
      <c r="G1762" s="193" t="s">
        <v>7</v>
      </c>
      <c r="H1762" s="3" t="s">
        <v>2868</v>
      </c>
      <c r="I1762" s="193" t="s">
        <v>2480</v>
      </c>
    </row>
    <row r="1763" spans="1:9" x14ac:dyDescent="0.25">
      <c r="A1763" s="136">
        <v>44583</v>
      </c>
      <c r="B1763" s="193" t="s">
        <v>2981</v>
      </c>
      <c r="C1763" s="120" t="s">
        <v>312</v>
      </c>
      <c r="D1763" s="120" t="s">
        <v>1125</v>
      </c>
      <c r="E1763" s="193" t="s">
        <v>30</v>
      </c>
      <c r="F1763" s="120" t="s">
        <v>2425</v>
      </c>
      <c r="G1763" s="193" t="s">
        <v>7</v>
      </c>
      <c r="H1763" s="3" t="s">
        <v>2868</v>
      </c>
      <c r="I1763" s="193" t="s">
        <v>2480</v>
      </c>
    </row>
    <row r="1764" spans="1:9" x14ac:dyDescent="0.25">
      <c r="A1764" s="136">
        <v>44583</v>
      </c>
      <c r="B1764" s="193" t="s">
        <v>2981</v>
      </c>
      <c r="C1764" s="120" t="s">
        <v>277</v>
      </c>
      <c r="D1764" s="120" t="s">
        <v>1090</v>
      </c>
      <c r="E1764" s="193" t="s">
        <v>32</v>
      </c>
      <c r="F1764" s="120" t="s">
        <v>2423</v>
      </c>
      <c r="G1764" s="193" t="s">
        <v>7</v>
      </c>
      <c r="H1764" s="3" t="s">
        <v>2868</v>
      </c>
      <c r="I1764" s="193" t="s">
        <v>119</v>
      </c>
    </row>
    <row r="1765" spans="1:9" x14ac:dyDescent="0.25">
      <c r="A1765" s="136">
        <v>44583</v>
      </c>
      <c r="B1765" s="193" t="s">
        <v>2981</v>
      </c>
      <c r="C1765" s="120" t="s">
        <v>265</v>
      </c>
      <c r="D1765" s="120" t="s">
        <v>1078</v>
      </c>
      <c r="E1765" s="193" t="s">
        <v>32</v>
      </c>
      <c r="F1765" s="120" t="s">
        <v>2423</v>
      </c>
      <c r="G1765" s="193" t="s">
        <v>7</v>
      </c>
      <c r="H1765" s="3" t="s">
        <v>2868</v>
      </c>
      <c r="I1765" s="193" t="s">
        <v>119</v>
      </c>
    </row>
    <row r="1766" spans="1:9" x14ac:dyDescent="0.25">
      <c r="A1766" s="136">
        <v>44583</v>
      </c>
      <c r="B1766" s="193" t="s">
        <v>2981</v>
      </c>
      <c r="C1766" s="120" t="s">
        <v>250</v>
      </c>
      <c r="D1766" s="120" t="s">
        <v>1063</v>
      </c>
      <c r="E1766" s="239"/>
      <c r="F1766" s="120" t="s">
        <v>2422</v>
      </c>
      <c r="G1766" s="193" t="s">
        <v>7</v>
      </c>
      <c r="H1766" s="3" t="s">
        <v>2868</v>
      </c>
      <c r="I1766" s="193" t="s">
        <v>2479</v>
      </c>
    </row>
    <row r="1767" spans="1:9" x14ac:dyDescent="0.25">
      <c r="A1767" s="136">
        <v>44583</v>
      </c>
      <c r="B1767" s="193" t="s">
        <v>2981</v>
      </c>
      <c r="C1767" s="120" t="s">
        <v>252</v>
      </c>
      <c r="D1767" s="120" t="s">
        <v>1065</v>
      </c>
      <c r="E1767" s="239"/>
      <c r="F1767" s="120" t="s">
        <v>2422</v>
      </c>
      <c r="G1767" s="193" t="s">
        <v>7</v>
      </c>
      <c r="H1767" s="3" t="s">
        <v>2868</v>
      </c>
      <c r="I1767" s="193" t="s">
        <v>2479</v>
      </c>
    </row>
    <row r="1768" spans="1:9" x14ac:dyDescent="0.25">
      <c r="A1768" s="136">
        <v>44583</v>
      </c>
      <c r="B1768" s="193" t="s">
        <v>2981</v>
      </c>
      <c r="C1768" s="120" t="s">
        <v>257</v>
      </c>
      <c r="D1768" s="120" t="s">
        <v>1070</v>
      </c>
      <c r="E1768" s="239"/>
      <c r="F1768" s="120" t="s">
        <v>2422</v>
      </c>
      <c r="G1768" s="193" t="s">
        <v>7</v>
      </c>
      <c r="H1768" s="3" t="s">
        <v>2868</v>
      </c>
      <c r="I1768" s="193" t="s">
        <v>2479</v>
      </c>
    </row>
    <row r="1769" spans="1:9" x14ac:dyDescent="0.25">
      <c r="A1769" s="136">
        <v>44583</v>
      </c>
      <c r="B1769" s="193" t="s">
        <v>2981</v>
      </c>
      <c r="C1769" s="120" t="s">
        <v>248</v>
      </c>
      <c r="D1769" s="120" t="s">
        <v>1061</v>
      </c>
      <c r="E1769" s="239"/>
      <c r="F1769" s="120" t="s">
        <v>2421</v>
      </c>
      <c r="G1769" s="193" t="s">
        <v>7</v>
      </c>
      <c r="H1769" s="3" t="s">
        <v>2868</v>
      </c>
      <c r="I1769" s="193" t="s">
        <v>112</v>
      </c>
    </row>
    <row r="1770" spans="1:9" x14ac:dyDescent="0.25">
      <c r="A1770" s="136">
        <v>44583</v>
      </c>
      <c r="B1770" s="193" t="s">
        <v>2981</v>
      </c>
      <c r="C1770" s="120" t="s">
        <v>191</v>
      </c>
      <c r="D1770" s="120" t="s">
        <v>1003</v>
      </c>
      <c r="E1770" s="193" t="s">
        <v>33</v>
      </c>
      <c r="F1770" s="120" t="s">
        <v>2418</v>
      </c>
      <c r="G1770" s="193" t="s">
        <v>7</v>
      </c>
      <c r="H1770" s="3" t="s">
        <v>2868</v>
      </c>
      <c r="I1770" s="193" t="s">
        <v>2478</v>
      </c>
    </row>
    <row r="1771" spans="1:9" x14ac:dyDescent="0.25">
      <c r="A1771" s="136">
        <v>44583</v>
      </c>
      <c r="B1771" s="193" t="s">
        <v>2981</v>
      </c>
      <c r="C1771" s="120" t="s">
        <v>192</v>
      </c>
      <c r="D1771" s="120" t="s">
        <v>1004</v>
      </c>
      <c r="E1771" s="193" t="s">
        <v>33</v>
      </c>
      <c r="F1771" s="120" t="s">
        <v>2418</v>
      </c>
      <c r="G1771" s="193" t="s">
        <v>7</v>
      </c>
      <c r="H1771" s="3" t="s">
        <v>2868</v>
      </c>
      <c r="I1771" s="193" t="s">
        <v>2478</v>
      </c>
    </row>
    <row r="1772" spans="1:9" x14ac:dyDescent="0.25">
      <c r="A1772" s="136">
        <v>44583</v>
      </c>
      <c r="B1772" s="193" t="s">
        <v>2981</v>
      </c>
      <c r="C1772" s="120" t="s">
        <v>193</v>
      </c>
      <c r="D1772" s="120" t="s">
        <v>1005</v>
      </c>
      <c r="E1772" s="193" t="s">
        <v>33</v>
      </c>
      <c r="F1772" s="120" t="s">
        <v>2418</v>
      </c>
      <c r="G1772" s="193" t="s">
        <v>7</v>
      </c>
      <c r="H1772" s="3" t="s">
        <v>2868</v>
      </c>
      <c r="I1772" s="193" t="s">
        <v>2478</v>
      </c>
    </row>
    <row r="1773" spans="1:9" x14ac:dyDescent="0.25">
      <c r="A1773" s="136">
        <v>44583</v>
      </c>
      <c r="B1773" s="193" t="s">
        <v>2981</v>
      </c>
      <c r="C1773" s="120" t="s">
        <v>194</v>
      </c>
      <c r="D1773" s="120" t="s">
        <v>1006</v>
      </c>
      <c r="E1773" s="193" t="s">
        <v>33</v>
      </c>
      <c r="F1773" s="120" t="s">
        <v>2418</v>
      </c>
      <c r="G1773" s="193" t="s">
        <v>7</v>
      </c>
      <c r="H1773" s="3" t="s">
        <v>2868</v>
      </c>
      <c r="I1773" s="193" t="s">
        <v>2478</v>
      </c>
    </row>
    <row r="1774" spans="1:9" x14ac:dyDescent="0.25">
      <c r="A1774" s="136">
        <v>44583</v>
      </c>
      <c r="B1774" s="193" t="s">
        <v>2981</v>
      </c>
      <c r="C1774" s="120" t="s">
        <v>197</v>
      </c>
      <c r="D1774" s="120" t="s">
        <v>1009</v>
      </c>
      <c r="E1774" s="193" t="s">
        <v>33</v>
      </c>
      <c r="F1774" s="120" t="s">
        <v>2418</v>
      </c>
      <c r="G1774" s="193" t="s">
        <v>7</v>
      </c>
      <c r="H1774" s="3" t="s">
        <v>2868</v>
      </c>
      <c r="I1774" s="193" t="s">
        <v>2478</v>
      </c>
    </row>
    <row r="1775" spans="1:9" x14ac:dyDescent="0.25">
      <c r="A1775" s="136">
        <v>44583</v>
      </c>
      <c r="B1775" s="193" t="s">
        <v>2981</v>
      </c>
      <c r="C1775" s="120" t="s">
        <v>204</v>
      </c>
      <c r="D1775" s="120" t="s">
        <v>1016</v>
      </c>
      <c r="E1775" s="193" t="s">
        <v>33</v>
      </c>
      <c r="F1775" s="120" t="s">
        <v>2418</v>
      </c>
      <c r="G1775" s="193" t="s">
        <v>7</v>
      </c>
      <c r="H1775" s="3" t="s">
        <v>2868</v>
      </c>
      <c r="I1775" s="193" t="s">
        <v>2478</v>
      </c>
    </row>
    <row r="1776" spans="1:9" x14ac:dyDescent="0.25">
      <c r="A1776" s="136">
        <v>44583</v>
      </c>
      <c r="B1776" s="193" t="s">
        <v>2981</v>
      </c>
      <c r="C1776" s="120" t="s">
        <v>207</v>
      </c>
      <c r="D1776" s="120" t="s">
        <v>1019</v>
      </c>
      <c r="E1776" s="193" t="s">
        <v>33</v>
      </c>
      <c r="F1776" s="120" t="s">
        <v>2418</v>
      </c>
      <c r="G1776" s="193" t="s">
        <v>7</v>
      </c>
      <c r="H1776" s="3" t="s">
        <v>2868</v>
      </c>
      <c r="I1776" s="193" t="s">
        <v>2478</v>
      </c>
    </row>
    <row r="1777" spans="1:9" x14ac:dyDescent="0.25">
      <c r="A1777" s="136">
        <v>44583</v>
      </c>
      <c r="B1777" s="3" t="s">
        <v>2981</v>
      </c>
      <c r="C1777" s="122" t="s">
        <v>2982</v>
      </c>
      <c r="D1777" s="143" t="s">
        <v>2983</v>
      </c>
      <c r="E1777" s="193" t="s">
        <v>31</v>
      </c>
      <c r="F1777" s="121" t="s">
        <v>2428</v>
      </c>
      <c r="G1777" s="3" t="s">
        <v>7</v>
      </c>
      <c r="H1777" s="3" t="s">
        <v>2868</v>
      </c>
      <c r="I1777" s="193" t="s">
        <v>2486</v>
      </c>
    </row>
    <row r="1778" spans="1:9" x14ac:dyDescent="0.25">
      <c r="A1778" s="136">
        <v>44583</v>
      </c>
      <c r="B1778" s="3" t="s">
        <v>2981</v>
      </c>
      <c r="C1778" s="122" t="s">
        <v>2988</v>
      </c>
      <c r="D1778" s="143" t="s">
        <v>2989</v>
      </c>
      <c r="E1778" s="3"/>
      <c r="F1778" s="120" t="s">
        <v>2421</v>
      </c>
      <c r="G1778" s="3" t="s">
        <v>7</v>
      </c>
      <c r="H1778" s="3" t="s">
        <v>2868</v>
      </c>
      <c r="I1778" s="121" t="s">
        <v>112</v>
      </c>
    </row>
    <row r="1779" spans="1:9" x14ac:dyDescent="0.25">
      <c r="A1779" s="136">
        <v>44583</v>
      </c>
      <c r="B1779" s="3" t="s">
        <v>2981</v>
      </c>
      <c r="C1779" s="122" t="s">
        <v>3062</v>
      </c>
      <c r="D1779" s="143" t="s">
        <v>3063</v>
      </c>
      <c r="E1779" s="3"/>
      <c r="F1779" s="121" t="s">
        <v>3061</v>
      </c>
      <c r="G1779" s="3" t="s">
        <v>7</v>
      </c>
      <c r="H1779" s="3" t="s">
        <v>2868</v>
      </c>
      <c r="I1779" s="121"/>
    </row>
    <row r="1780" spans="1:9" x14ac:dyDescent="0.25">
      <c r="A1780" s="136">
        <v>44583</v>
      </c>
      <c r="B1780" s="3" t="s">
        <v>2981</v>
      </c>
      <c r="C1780" s="122"/>
      <c r="D1780" s="143" t="s">
        <v>3066</v>
      </c>
      <c r="E1780" s="3"/>
      <c r="F1780" s="121" t="s">
        <v>3061</v>
      </c>
      <c r="G1780" s="3" t="s">
        <v>7</v>
      </c>
      <c r="H1780" s="3" t="s">
        <v>2868</v>
      </c>
      <c r="I1780" s="121"/>
    </row>
    <row r="1781" spans="1:9" x14ac:dyDescent="0.25">
      <c r="A1781" s="136">
        <v>44583</v>
      </c>
      <c r="B1781" s="3" t="s">
        <v>2981</v>
      </c>
      <c r="C1781" s="122"/>
      <c r="D1781" s="143" t="s">
        <v>3068</v>
      </c>
      <c r="E1781" s="3"/>
      <c r="F1781" s="121" t="s">
        <v>3061</v>
      </c>
      <c r="G1781" s="3" t="s">
        <v>7</v>
      </c>
      <c r="H1781" s="3" t="s">
        <v>2868</v>
      </c>
      <c r="I1781" s="121"/>
    </row>
    <row r="1782" spans="1:9" x14ac:dyDescent="0.25">
      <c r="A1782" s="136">
        <v>44586</v>
      </c>
      <c r="B1782" s="3" t="s">
        <v>2981</v>
      </c>
      <c r="C1782" s="120" t="s">
        <v>935</v>
      </c>
      <c r="D1782" s="120" t="s">
        <v>1738</v>
      </c>
      <c r="E1782" s="193" t="s">
        <v>24</v>
      </c>
      <c r="F1782" s="120" t="s">
        <v>2470</v>
      </c>
      <c r="G1782" s="3" t="s">
        <v>7</v>
      </c>
      <c r="H1782" s="3" t="s">
        <v>2868</v>
      </c>
      <c r="I1782" s="193" t="s">
        <v>131</v>
      </c>
    </row>
    <row r="1783" spans="1:9" x14ac:dyDescent="0.25">
      <c r="A1783" s="136">
        <v>44586</v>
      </c>
      <c r="B1783" s="3" t="s">
        <v>2981</v>
      </c>
      <c r="C1783" s="120" t="s">
        <v>936</v>
      </c>
      <c r="D1783" s="120" t="s">
        <v>1739</v>
      </c>
      <c r="E1783" s="193" t="s">
        <v>24</v>
      </c>
      <c r="F1783" s="120" t="s">
        <v>2470</v>
      </c>
      <c r="G1783" s="3" t="s">
        <v>7</v>
      </c>
      <c r="H1783" s="3" t="s">
        <v>2868</v>
      </c>
      <c r="I1783" s="193" t="s">
        <v>131</v>
      </c>
    </row>
    <row r="1784" spans="1:9" x14ac:dyDescent="0.25">
      <c r="A1784" s="136">
        <v>44586</v>
      </c>
      <c r="B1784" s="210" t="s">
        <v>2981</v>
      </c>
      <c r="C1784" s="211" t="s">
        <v>888</v>
      </c>
      <c r="D1784" s="211" t="s">
        <v>1689</v>
      </c>
      <c r="E1784" s="210" t="s">
        <v>31</v>
      </c>
      <c r="F1784" s="211" t="s">
        <v>2541</v>
      </c>
      <c r="G1784" s="210" t="s">
        <v>7</v>
      </c>
      <c r="H1784" s="3" t="s">
        <v>2868</v>
      </c>
      <c r="I1784" s="210" t="s">
        <v>120</v>
      </c>
    </row>
    <row r="1785" spans="1:9" x14ac:dyDescent="0.25">
      <c r="A1785" s="136">
        <v>44586</v>
      </c>
      <c r="B1785" s="210" t="s">
        <v>2981</v>
      </c>
      <c r="C1785" s="211" t="s">
        <v>391</v>
      </c>
      <c r="D1785" s="212" t="s">
        <v>1206</v>
      </c>
      <c r="E1785" s="210" t="s">
        <v>31</v>
      </c>
      <c r="F1785" s="211" t="s">
        <v>2432</v>
      </c>
      <c r="G1785" s="210" t="s">
        <v>7</v>
      </c>
      <c r="H1785" s="3" t="s">
        <v>2868</v>
      </c>
      <c r="I1785" s="210" t="s">
        <v>113</v>
      </c>
    </row>
    <row r="1786" spans="1:9" x14ac:dyDescent="0.25">
      <c r="A1786" s="136">
        <v>44586</v>
      </c>
      <c r="B1786" s="210" t="s">
        <v>2981</v>
      </c>
      <c r="C1786" s="211" t="s">
        <v>393</v>
      </c>
      <c r="D1786" s="212" t="s">
        <v>1028</v>
      </c>
      <c r="E1786" s="210" t="s">
        <v>31</v>
      </c>
      <c r="F1786" s="211" t="s">
        <v>2432</v>
      </c>
      <c r="G1786" s="210" t="s">
        <v>7</v>
      </c>
      <c r="H1786" s="3" t="s">
        <v>2868</v>
      </c>
      <c r="I1786" s="210" t="s">
        <v>113</v>
      </c>
    </row>
    <row r="1787" spans="1:9" x14ac:dyDescent="0.25">
      <c r="A1787" s="136">
        <v>44586</v>
      </c>
      <c r="B1787" s="210" t="s">
        <v>2981</v>
      </c>
      <c r="C1787" s="211" t="s">
        <v>401</v>
      </c>
      <c r="D1787" s="212" t="s">
        <v>1215</v>
      </c>
      <c r="E1787" s="210" t="s">
        <v>31</v>
      </c>
      <c r="F1787" s="211" t="s">
        <v>2432</v>
      </c>
      <c r="G1787" s="210" t="s">
        <v>7</v>
      </c>
      <c r="H1787" s="3" t="s">
        <v>2868</v>
      </c>
      <c r="I1787" s="210" t="s">
        <v>113</v>
      </c>
    </row>
    <row r="1788" spans="1:9" x14ac:dyDescent="0.25">
      <c r="A1788" s="136">
        <v>44586</v>
      </c>
      <c r="B1788" s="193" t="s">
        <v>2981</v>
      </c>
      <c r="C1788" s="120" t="s">
        <v>336</v>
      </c>
      <c r="D1788" s="120" t="s">
        <v>1150</v>
      </c>
      <c r="E1788" s="193" t="s">
        <v>31</v>
      </c>
      <c r="F1788" s="120" t="s">
        <v>2428</v>
      </c>
      <c r="G1788" s="3" t="s">
        <v>7</v>
      </c>
      <c r="H1788" s="3" t="s">
        <v>2868</v>
      </c>
      <c r="I1788" s="193" t="s">
        <v>2486</v>
      </c>
    </row>
    <row r="1789" spans="1:9" x14ac:dyDescent="0.25">
      <c r="A1789" s="136">
        <v>44586</v>
      </c>
      <c r="B1789" s="193" t="s">
        <v>2981</v>
      </c>
      <c r="C1789" s="120" t="s">
        <v>337</v>
      </c>
      <c r="D1789" s="120" t="s">
        <v>1151</v>
      </c>
      <c r="E1789" s="193" t="s">
        <v>31</v>
      </c>
      <c r="F1789" s="120" t="s">
        <v>2428</v>
      </c>
      <c r="G1789" s="3" t="s">
        <v>7</v>
      </c>
      <c r="H1789" s="3" t="s">
        <v>2868</v>
      </c>
      <c r="I1789" s="193" t="s">
        <v>2486</v>
      </c>
    </row>
    <row r="1790" spans="1:9" x14ac:dyDescent="0.25">
      <c r="A1790" s="136">
        <v>44586</v>
      </c>
      <c r="B1790" s="193" t="s">
        <v>2981</v>
      </c>
      <c r="C1790" s="120" t="s">
        <v>339</v>
      </c>
      <c r="D1790" s="120" t="s">
        <v>1153</v>
      </c>
      <c r="E1790" s="193" t="s">
        <v>31</v>
      </c>
      <c r="F1790" s="120" t="s">
        <v>2428</v>
      </c>
      <c r="G1790" s="3" t="s">
        <v>7</v>
      </c>
      <c r="H1790" s="3" t="s">
        <v>2868</v>
      </c>
      <c r="I1790" s="193" t="s">
        <v>2486</v>
      </c>
    </row>
    <row r="1791" spans="1:9" x14ac:dyDescent="0.25">
      <c r="A1791" s="136">
        <v>44586</v>
      </c>
      <c r="B1791" s="193" t="s">
        <v>2981</v>
      </c>
      <c r="C1791" s="120" t="s">
        <v>340</v>
      </c>
      <c r="D1791" s="120" t="s">
        <v>1154</v>
      </c>
      <c r="E1791" s="193" t="s">
        <v>31</v>
      </c>
      <c r="F1791" s="120" t="s">
        <v>2428</v>
      </c>
      <c r="G1791" s="3" t="s">
        <v>7</v>
      </c>
      <c r="H1791" s="3" t="s">
        <v>2868</v>
      </c>
      <c r="I1791" s="193" t="s">
        <v>2486</v>
      </c>
    </row>
    <row r="1792" spans="1:9" x14ac:dyDescent="0.25">
      <c r="A1792" s="136">
        <v>44586</v>
      </c>
      <c r="B1792" s="193" t="s">
        <v>2981</v>
      </c>
      <c r="C1792" s="120" t="s">
        <v>312</v>
      </c>
      <c r="D1792" s="120" t="s">
        <v>1125</v>
      </c>
      <c r="E1792" s="193" t="s">
        <v>30</v>
      </c>
      <c r="F1792" s="120" t="s">
        <v>2425</v>
      </c>
      <c r="G1792" s="193" t="s">
        <v>7</v>
      </c>
      <c r="H1792" s="3" t="s">
        <v>2868</v>
      </c>
      <c r="I1792" s="193" t="s">
        <v>2480</v>
      </c>
    </row>
    <row r="1793" spans="1:9" x14ac:dyDescent="0.25">
      <c r="A1793" s="136">
        <v>44586</v>
      </c>
      <c r="B1793" s="193" t="s">
        <v>2981</v>
      </c>
      <c r="C1793" s="120" t="s">
        <v>256</v>
      </c>
      <c r="D1793" s="120" t="s">
        <v>1069</v>
      </c>
      <c r="E1793" s="239"/>
      <c r="F1793" s="120" t="s">
        <v>2422</v>
      </c>
      <c r="G1793" s="193" t="s">
        <v>7</v>
      </c>
      <c r="H1793" s="3" t="s">
        <v>2868</v>
      </c>
      <c r="I1793" s="193" t="s">
        <v>2479</v>
      </c>
    </row>
    <row r="1794" spans="1:9" x14ac:dyDescent="0.25">
      <c r="A1794" s="136">
        <v>44586</v>
      </c>
      <c r="B1794" s="193" t="s">
        <v>2981</v>
      </c>
      <c r="C1794" s="120" t="s">
        <v>248</v>
      </c>
      <c r="D1794" s="120" t="s">
        <v>1061</v>
      </c>
      <c r="E1794" s="239"/>
      <c r="F1794" s="120" t="s">
        <v>2421</v>
      </c>
      <c r="G1794" s="193" t="s">
        <v>7</v>
      </c>
      <c r="H1794" s="3" t="s">
        <v>2868</v>
      </c>
      <c r="I1794" s="193" t="s">
        <v>112</v>
      </c>
    </row>
    <row r="1795" spans="1:9" x14ac:dyDescent="0.25">
      <c r="A1795" s="136">
        <v>44586</v>
      </c>
      <c r="B1795" s="193" t="s">
        <v>2981</v>
      </c>
      <c r="C1795" s="120" t="s">
        <v>194</v>
      </c>
      <c r="D1795" s="120" t="s">
        <v>1006</v>
      </c>
      <c r="E1795" s="193" t="s">
        <v>33</v>
      </c>
      <c r="F1795" s="120" t="s">
        <v>2418</v>
      </c>
      <c r="G1795" s="193" t="s">
        <v>7</v>
      </c>
      <c r="H1795" s="3" t="s">
        <v>2868</v>
      </c>
      <c r="I1795" s="193" t="s">
        <v>2478</v>
      </c>
    </row>
    <row r="1796" spans="1:9" x14ac:dyDescent="0.25">
      <c r="A1796" s="136">
        <v>44586</v>
      </c>
      <c r="B1796" s="193" t="s">
        <v>2981</v>
      </c>
      <c r="C1796" s="120" t="s">
        <v>195</v>
      </c>
      <c r="D1796" s="120" t="s">
        <v>1007</v>
      </c>
      <c r="E1796" s="193" t="s">
        <v>33</v>
      </c>
      <c r="F1796" s="120" t="s">
        <v>2418</v>
      </c>
      <c r="G1796" s="193" t="s">
        <v>7</v>
      </c>
      <c r="H1796" s="3" t="s">
        <v>2868</v>
      </c>
      <c r="I1796" s="193" t="s">
        <v>2478</v>
      </c>
    </row>
    <row r="1797" spans="1:9" x14ac:dyDescent="0.25">
      <c r="A1797" s="136">
        <v>44586</v>
      </c>
      <c r="B1797" s="193" t="s">
        <v>2981</v>
      </c>
      <c r="C1797" s="120" t="s">
        <v>197</v>
      </c>
      <c r="D1797" s="120" t="s">
        <v>1009</v>
      </c>
      <c r="E1797" s="193" t="s">
        <v>33</v>
      </c>
      <c r="F1797" s="120" t="s">
        <v>2418</v>
      </c>
      <c r="G1797" s="193" t="s">
        <v>7</v>
      </c>
      <c r="H1797" s="3" t="s">
        <v>2868</v>
      </c>
      <c r="I1797" s="193" t="s">
        <v>2478</v>
      </c>
    </row>
    <row r="1798" spans="1:9" x14ac:dyDescent="0.25">
      <c r="A1798" s="136">
        <v>44586</v>
      </c>
      <c r="B1798" s="193" t="s">
        <v>2981</v>
      </c>
      <c r="C1798" s="120" t="s">
        <v>203</v>
      </c>
      <c r="D1798" s="120" t="s">
        <v>1015</v>
      </c>
      <c r="E1798" s="193" t="s">
        <v>33</v>
      </c>
      <c r="F1798" s="120" t="s">
        <v>2418</v>
      </c>
      <c r="G1798" s="193" t="s">
        <v>7</v>
      </c>
      <c r="H1798" s="3" t="s">
        <v>2868</v>
      </c>
      <c r="I1798" s="193" t="s">
        <v>2478</v>
      </c>
    </row>
    <row r="1799" spans="1:9" x14ac:dyDescent="0.25">
      <c r="A1799" s="136">
        <v>44586</v>
      </c>
      <c r="B1799" s="193" t="s">
        <v>2981</v>
      </c>
      <c r="C1799" s="120" t="s">
        <v>204</v>
      </c>
      <c r="D1799" s="120" t="s">
        <v>1016</v>
      </c>
      <c r="E1799" s="193" t="s">
        <v>33</v>
      </c>
      <c r="F1799" s="120" t="s">
        <v>2418</v>
      </c>
      <c r="G1799" s="193" t="s">
        <v>7</v>
      </c>
      <c r="H1799" s="3" t="s">
        <v>2868</v>
      </c>
      <c r="I1799" s="193" t="s">
        <v>2478</v>
      </c>
    </row>
    <row r="1800" spans="1:9" x14ac:dyDescent="0.25">
      <c r="A1800" s="136">
        <v>44586</v>
      </c>
      <c r="B1800" s="193" t="s">
        <v>2981</v>
      </c>
      <c r="C1800" s="120" t="s">
        <v>205</v>
      </c>
      <c r="D1800" s="120" t="s">
        <v>1017</v>
      </c>
      <c r="E1800" s="193" t="s">
        <v>33</v>
      </c>
      <c r="F1800" s="120" t="s">
        <v>2418</v>
      </c>
      <c r="G1800" s="193" t="s">
        <v>7</v>
      </c>
      <c r="H1800" s="3" t="s">
        <v>2868</v>
      </c>
      <c r="I1800" s="193" t="s">
        <v>2478</v>
      </c>
    </row>
    <row r="1801" spans="1:9" x14ac:dyDescent="0.25">
      <c r="A1801" s="136">
        <v>44586</v>
      </c>
      <c r="B1801" s="3" t="s">
        <v>2981</v>
      </c>
      <c r="C1801" s="122" t="s">
        <v>2982</v>
      </c>
      <c r="D1801" s="143" t="s">
        <v>2983</v>
      </c>
      <c r="E1801" s="193" t="s">
        <v>31</v>
      </c>
      <c r="F1801" s="121" t="s">
        <v>2428</v>
      </c>
      <c r="G1801" s="3" t="s">
        <v>7</v>
      </c>
      <c r="H1801" s="3" t="s">
        <v>2868</v>
      </c>
      <c r="I1801" s="193" t="s">
        <v>2486</v>
      </c>
    </row>
    <row r="1802" spans="1:9" x14ac:dyDescent="0.25">
      <c r="A1802" s="136">
        <v>44586</v>
      </c>
      <c r="B1802" s="3" t="s">
        <v>2981</v>
      </c>
      <c r="C1802" s="122" t="s">
        <v>2988</v>
      </c>
      <c r="D1802" s="143" t="s">
        <v>2989</v>
      </c>
      <c r="E1802" s="3"/>
      <c r="F1802" s="120" t="s">
        <v>2421</v>
      </c>
      <c r="G1802" s="3" t="s">
        <v>7</v>
      </c>
      <c r="H1802" s="3" t="s">
        <v>2868</v>
      </c>
      <c r="I1802" s="121" t="s">
        <v>112</v>
      </c>
    </row>
    <row r="1803" spans="1:9" x14ac:dyDescent="0.25">
      <c r="A1803" s="251">
        <v>44588</v>
      </c>
      <c r="B1803" s="3" t="s">
        <v>2981</v>
      </c>
      <c r="C1803" s="120" t="s">
        <v>935</v>
      </c>
      <c r="D1803" s="120" t="s">
        <v>1738</v>
      </c>
      <c r="E1803" s="193" t="s">
        <v>24</v>
      </c>
      <c r="F1803" s="120" t="s">
        <v>2470</v>
      </c>
      <c r="G1803" s="3" t="s">
        <v>7</v>
      </c>
      <c r="H1803" s="3" t="s">
        <v>2868</v>
      </c>
      <c r="I1803" s="193" t="s">
        <v>131</v>
      </c>
    </row>
    <row r="1804" spans="1:9" x14ac:dyDescent="0.25">
      <c r="A1804" s="251">
        <v>44588</v>
      </c>
      <c r="B1804" s="3" t="s">
        <v>2981</v>
      </c>
      <c r="C1804" s="120" t="s">
        <v>936</v>
      </c>
      <c r="D1804" s="120" t="s">
        <v>1739</v>
      </c>
      <c r="E1804" s="193" t="s">
        <v>24</v>
      </c>
      <c r="F1804" s="120" t="s">
        <v>2470</v>
      </c>
      <c r="G1804" s="3" t="s">
        <v>7</v>
      </c>
      <c r="H1804" s="3" t="s">
        <v>2868</v>
      </c>
      <c r="I1804" s="193" t="s">
        <v>131</v>
      </c>
    </row>
    <row r="1805" spans="1:9" x14ac:dyDescent="0.25">
      <c r="A1805" s="251">
        <v>44588</v>
      </c>
      <c r="B1805" s="210" t="s">
        <v>2981</v>
      </c>
      <c r="C1805" s="211" t="s">
        <v>2520</v>
      </c>
      <c r="D1805" s="211" t="s">
        <v>2521</v>
      </c>
      <c r="E1805" s="210" t="s">
        <v>31</v>
      </c>
      <c r="F1805" s="211" t="s">
        <v>2541</v>
      </c>
      <c r="G1805" s="210" t="s">
        <v>7</v>
      </c>
      <c r="H1805" s="3" t="s">
        <v>2868</v>
      </c>
      <c r="I1805" s="210" t="s">
        <v>120</v>
      </c>
    </row>
    <row r="1806" spans="1:9" x14ac:dyDescent="0.25">
      <c r="A1806" s="251">
        <v>44588</v>
      </c>
      <c r="B1806" s="210" t="s">
        <v>2981</v>
      </c>
      <c r="C1806" s="211" t="s">
        <v>2711</v>
      </c>
      <c r="D1806" s="211" t="s">
        <v>2524</v>
      </c>
      <c r="E1806" s="210" t="s">
        <v>31</v>
      </c>
      <c r="F1806" s="211" t="s">
        <v>2541</v>
      </c>
      <c r="G1806" s="210" t="s">
        <v>7</v>
      </c>
      <c r="H1806" s="3" t="s">
        <v>2868</v>
      </c>
      <c r="I1806" s="210" t="s">
        <v>120</v>
      </c>
    </row>
    <row r="1807" spans="1:9" x14ac:dyDescent="0.25">
      <c r="A1807" s="251">
        <v>44588</v>
      </c>
      <c r="B1807" s="210" t="s">
        <v>2981</v>
      </c>
      <c r="C1807" s="211" t="s">
        <v>2534</v>
      </c>
      <c r="D1807" s="211" t="s">
        <v>2535</v>
      </c>
      <c r="E1807" s="210" t="s">
        <v>31</v>
      </c>
      <c r="F1807" s="211" t="s">
        <v>2541</v>
      </c>
      <c r="G1807" s="210" t="s">
        <v>7</v>
      </c>
      <c r="H1807" s="3" t="s">
        <v>2868</v>
      </c>
      <c r="I1807" s="210" t="s">
        <v>120</v>
      </c>
    </row>
    <row r="1808" spans="1:9" x14ac:dyDescent="0.25">
      <c r="A1808" s="251">
        <v>44588</v>
      </c>
      <c r="B1808" s="210" t="s">
        <v>2981</v>
      </c>
      <c r="C1808" s="211" t="s">
        <v>888</v>
      </c>
      <c r="D1808" s="211" t="s">
        <v>1689</v>
      </c>
      <c r="E1808" s="210" t="s">
        <v>31</v>
      </c>
      <c r="F1808" s="211" t="s">
        <v>2541</v>
      </c>
      <c r="G1808" s="210" t="s">
        <v>7</v>
      </c>
      <c r="H1808" s="3" t="s">
        <v>2868</v>
      </c>
      <c r="I1808" s="210" t="s">
        <v>120</v>
      </c>
    </row>
    <row r="1809" spans="1:9" x14ac:dyDescent="0.25">
      <c r="A1809" s="251">
        <v>44588</v>
      </c>
      <c r="B1809" s="210" t="s">
        <v>2981</v>
      </c>
      <c r="C1809" s="211" t="s">
        <v>2718</v>
      </c>
      <c r="D1809" s="211" t="s">
        <v>2540</v>
      </c>
      <c r="E1809" s="210" t="s">
        <v>31</v>
      </c>
      <c r="F1809" s="211" t="s">
        <v>2541</v>
      </c>
      <c r="G1809" s="210" t="s">
        <v>7</v>
      </c>
      <c r="H1809" s="3" t="s">
        <v>2868</v>
      </c>
      <c r="I1809" s="210" t="s">
        <v>120</v>
      </c>
    </row>
    <row r="1810" spans="1:9" x14ac:dyDescent="0.25">
      <c r="A1810" s="251">
        <v>44588</v>
      </c>
      <c r="B1810" s="210" t="s">
        <v>2981</v>
      </c>
      <c r="C1810" s="211" t="s">
        <v>391</v>
      </c>
      <c r="D1810" s="212" t="s">
        <v>1206</v>
      </c>
      <c r="E1810" s="210" t="s">
        <v>31</v>
      </c>
      <c r="F1810" s="211" t="s">
        <v>2432</v>
      </c>
      <c r="G1810" s="210" t="s">
        <v>7</v>
      </c>
      <c r="H1810" s="3" t="s">
        <v>2868</v>
      </c>
      <c r="I1810" s="210" t="s">
        <v>113</v>
      </c>
    </row>
    <row r="1811" spans="1:9" x14ac:dyDescent="0.25">
      <c r="A1811" s="251">
        <v>44588</v>
      </c>
      <c r="B1811" s="210" t="s">
        <v>2981</v>
      </c>
      <c r="C1811" s="211" t="s">
        <v>393</v>
      </c>
      <c r="D1811" s="212" t="s">
        <v>1028</v>
      </c>
      <c r="E1811" s="210" t="s">
        <v>31</v>
      </c>
      <c r="F1811" s="211" t="s">
        <v>2432</v>
      </c>
      <c r="G1811" s="210" t="s">
        <v>7</v>
      </c>
      <c r="H1811" s="3" t="s">
        <v>2868</v>
      </c>
      <c r="I1811" s="210" t="s">
        <v>113</v>
      </c>
    </row>
    <row r="1812" spans="1:9" x14ac:dyDescent="0.25">
      <c r="A1812" s="251">
        <v>44588</v>
      </c>
      <c r="B1812" s="210" t="s">
        <v>2981</v>
      </c>
      <c r="C1812" s="211" t="s">
        <v>400</v>
      </c>
      <c r="D1812" s="211" t="s">
        <v>1214</v>
      </c>
      <c r="E1812" s="210" t="s">
        <v>31</v>
      </c>
      <c r="F1812" s="211" t="s">
        <v>2432</v>
      </c>
      <c r="G1812" s="210" t="s">
        <v>7</v>
      </c>
      <c r="H1812" s="3" t="s">
        <v>2868</v>
      </c>
      <c r="I1812" s="210" t="s">
        <v>113</v>
      </c>
    </row>
    <row r="1813" spans="1:9" x14ac:dyDescent="0.25">
      <c r="A1813" s="251">
        <v>44588</v>
      </c>
      <c r="B1813" s="210" t="s">
        <v>2981</v>
      </c>
      <c r="C1813" s="211" t="s">
        <v>401</v>
      </c>
      <c r="D1813" s="212" t="s">
        <v>1215</v>
      </c>
      <c r="E1813" s="210" t="s">
        <v>31</v>
      </c>
      <c r="F1813" s="211" t="s">
        <v>2432</v>
      </c>
      <c r="G1813" s="210" t="s">
        <v>7</v>
      </c>
      <c r="H1813" s="3" t="s">
        <v>2868</v>
      </c>
      <c r="I1813" s="210" t="s">
        <v>113</v>
      </c>
    </row>
    <row r="1814" spans="1:9" x14ac:dyDescent="0.25">
      <c r="A1814" s="251">
        <v>44588</v>
      </c>
      <c r="B1814" s="210" t="s">
        <v>2981</v>
      </c>
      <c r="C1814" s="211" t="s">
        <v>403</v>
      </c>
      <c r="D1814" s="212" t="s">
        <v>1217</v>
      </c>
      <c r="E1814" s="210" t="s">
        <v>31</v>
      </c>
      <c r="F1814" s="211" t="s">
        <v>2432</v>
      </c>
      <c r="G1814" s="210" t="s">
        <v>7</v>
      </c>
      <c r="H1814" s="3" t="s">
        <v>2868</v>
      </c>
      <c r="I1814" s="210" t="s">
        <v>113</v>
      </c>
    </row>
    <row r="1815" spans="1:9" x14ac:dyDescent="0.25">
      <c r="A1815" s="251">
        <v>44588</v>
      </c>
      <c r="B1815" s="210" t="s">
        <v>2981</v>
      </c>
      <c r="C1815" s="211" t="s">
        <v>409</v>
      </c>
      <c r="D1815" s="212" t="s">
        <v>1223</v>
      </c>
      <c r="E1815" s="210" t="s">
        <v>31</v>
      </c>
      <c r="F1815" s="211" t="s">
        <v>2432</v>
      </c>
      <c r="G1815" s="210" t="s">
        <v>7</v>
      </c>
      <c r="H1815" s="3" t="s">
        <v>2868</v>
      </c>
      <c r="I1815" s="210" t="s">
        <v>113</v>
      </c>
    </row>
    <row r="1816" spans="1:9" x14ac:dyDescent="0.25">
      <c r="A1816" s="251">
        <v>44588</v>
      </c>
      <c r="B1816" s="193" t="s">
        <v>2981</v>
      </c>
      <c r="C1816" s="120" t="s">
        <v>333</v>
      </c>
      <c r="D1816" s="120" t="s">
        <v>1146</v>
      </c>
      <c r="E1816" s="193" t="s">
        <v>31</v>
      </c>
      <c r="F1816" s="120" t="s">
        <v>2428</v>
      </c>
      <c r="G1816" s="3" t="s">
        <v>7</v>
      </c>
      <c r="H1816" s="3" t="s">
        <v>2868</v>
      </c>
      <c r="I1816" s="193" t="s">
        <v>2486</v>
      </c>
    </row>
    <row r="1817" spans="1:9" x14ac:dyDescent="0.25">
      <c r="A1817" s="251">
        <v>44588</v>
      </c>
      <c r="B1817" s="193" t="s">
        <v>2981</v>
      </c>
      <c r="C1817" s="120" t="s">
        <v>337</v>
      </c>
      <c r="D1817" s="120" t="s">
        <v>1151</v>
      </c>
      <c r="E1817" s="193" t="s">
        <v>31</v>
      </c>
      <c r="F1817" s="120" t="s">
        <v>2428</v>
      </c>
      <c r="G1817" s="3" t="s">
        <v>7</v>
      </c>
      <c r="H1817" s="3" t="s">
        <v>2868</v>
      </c>
      <c r="I1817" s="193" t="s">
        <v>2486</v>
      </c>
    </row>
    <row r="1818" spans="1:9" x14ac:dyDescent="0.25">
      <c r="A1818" s="251">
        <v>44588</v>
      </c>
      <c r="B1818" s="193" t="s">
        <v>2981</v>
      </c>
      <c r="C1818" s="120" t="s">
        <v>339</v>
      </c>
      <c r="D1818" s="120" t="s">
        <v>1153</v>
      </c>
      <c r="E1818" s="193" t="s">
        <v>31</v>
      </c>
      <c r="F1818" s="120" t="s">
        <v>2428</v>
      </c>
      <c r="G1818" s="3" t="s">
        <v>7</v>
      </c>
      <c r="H1818" s="3" t="s">
        <v>2868</v>
      </c>
      <c r="I1818" s="193" t="s">
        <v>2486</v>
      </c>
    </row>
    <row r="1819" spans="1:9" x14ac:dyDescent="0.25">
      <c r="A1819" s="251">
        <v>44588</v>
      </c>
      <c r="B1819" s="193" t="s">
        <v>2981</v>
      </c>
      <c r="C1819" s="120" t="s">
        <v>340</v>
      </c>
      <c r="D1819" s="120" t="s">
        <v>1154</v>
      </c>
      <c r="E1819" s="193" t="s">
        <v>31</v>
      </c>
      <c r="F1819" s="120" t="s">
        <v>2428</v>
      </c>
      <c r="G1819" s="3" t="s">
        <v>7</v>
      </c>
      <c r="H1819" s="3" t="s">
        <v>2868</v>
      </c>
      <c r="I1819" s="193" t="s">
        <v>2486</v>
      </c>
    </row>
    <row r="1820" spans="1:9" x14ac:dyDescent="0.25">
      <c r="A1820" s="251">
        <v>44588</v>
      </c>
      <c r="B1820" s="193" t="s">
        <v>2981</v>
      </c>
      <c r="C1820" s="120" t="s">
        <v>341</v>
      </c>
      <c r="D1820" s="120" t="s">
        <v>1155</v>
      </c>
      <c r="E1820" s="193" t="s">
        <v>31</v>
      </c>
      <c r="F1820" s="120" t="s">
        <v>2428</v>
      </c>
      <c r="G1820" s="3" t="s">
        <v>7</v>
      </c>
      <c r="H1820" s="3" t="s">
        <v>2868</v>
      </c>
      <c r="I1820" s="193" t="s">
        <v>2486</v>
      </c>
    </row>
    <row r="1821" spans="1:9" x14ac:dyDescent="0.25">
      <c r="A1821" s="251">
        <v>44588</v>
      </c>
      <c r="B1821" s="193" t="s">
        <v>2981</v>
      </c>
      <c r="C1821" s="120" t="s">
        <v>343</v>
      </c>
      <c r="D1821" s="120" t="s">
        <v>1157</v>
      </c>
      <c r="E1821" s="193" t="s">
        <v>31</v>
      </c>
      <c r="F1821" s="120" t="s">
        <v>2428</v>
      </c>
      <c r="G1821" s="3" t="s">
        <v>7</v>
      </c>
      <c r="H1821" s="3" t="s">
        <v>2868</v>
      </c>
      <c r="I1821" s="193" t="s">
        <v>2486</v>
      </c>
    </row>
    <row r="1822" spans="1:9" x14ac:dyDescent="0.25">
      <c r="A1822" s="251">
        <v>44588</v>
      </c>
      <c r="B1822" s="193" t="s">
        <v>2981</v>
      </c>
      <c r="C1822" s="120" t="s">
        <v>312</v>
      </c>
      <c r="D1822" s="120" t="s">
        <v>1125</v>
      </c>
      <c r="E1822" s="193" t="s">
        <v>30</v>
      </c>
      <c r="F1822" s="120" t="s">
        <v>2425</v>
      </c>
      <c r="G1822" s="193" t="s">
        <v>7</v>
      </c>
      <c r="H1822" s="3" t="s">
        <v>2868</v>
      </c>
      <c r="I1822" s="193" t="s">
        <v>2480</v>
      </c>
    </row>
    <row r="1823" spans="1:9" x14ac:dyDescent="0.25">
      <c r="A1823" s="251">
        <v>44588</v>
      </c>
      <c r="B1823" s="193" t="s">
        <v>2981</v>
      </c>
      <c r="C1823" s="120" t="s">
        <v>271</v>
      </c>
      <c r="D1823" s="120" t="s">
        <v>1084</v>
      </c>
      <c r="E1823" s="193" t="s">
        <v>32</v>
      </c>
      <c r="F1823" s="120" t="s">
        <v>2423</v>
      </c>
      <c r="G1823" s="193" t="s">
        <v>7</v>
      </c>
      <c r="H1823" s="3" t="s">
        <v>2868</v>
      </c>
      <c r="I1823" s="193" t="s">
        <v>119</v>
      </c>
    </row>
    <row r="1824" spans="1:9" x14ac:dyDescent="0.25">
      <c r="A1824" s="251">
        <v>44588</v>
      </c>
      <c r="B1824" s="193" t="s">
        <v>2981</v>
      </c>
      <c r="C1824" s="120" t="s">
        <v>273</v>
      </c>
      <c r="D1824" s="120" t="s">
        <v>1086</v>
      </c>
      <c r="E1824" s="193" t="s">
        <v>32</v>
      </c>
      <c r="F1824" s="120" t="s">
        <v>2423</v>
      </c>
      <c r="G1824" s="193" t="s">
        <v>7</v>
      </c>
      <c r="H1824" s="3" t="s">
        <v>2868</v>
      </c>
      <c r="I1824" s="193" t="s">
        <v>119</v>
      </c>
    </row>
    <row r="1825" spans="1:9" x14ac:dyDescent="0.25">
      <c r="A1825" s="251">
        <v>44588</v>
      </c>
      <c r="B1825" s="193" t="s">
        <v>2981</v>
      </c>
      <c r="C1825" s="120" t="s">
        <v>277</v>
      </c>
      <c r="D1825" s="120" t="s">
        <v>1090</v>
      </c>
      <c r="E1825" s="193" t="s">
        <v>32</v>
      </c>
      <c r="F1825" s="120" t="s">
        <v>2423</v>
      </c>
      <c r="G1825" s="193" t="s">
        <v>7</v>
      </c>
      <c r="H1825" s="3" t="s">
        <v>2868</v>
      </c>
      <c r="I1825" s="193" t="s">
        <v>119</v>
      </c>
    </row>
    <row r="1826" spans="1:9" x14ac:dyDescent="0.25">
      <c r="A1826" s="251">
        <v>44588</v>
      </c>
      <c r="B1826" s="193" t="s">
        <v>2981</v>
      </c>
      <c r="C1826" s="120" t="s">
        <v>278</v>
      </c>
      <c r="D1826" s="120" t="s">
        <v>1091</v>
      </c>
      <c r="E1826" s="193" t="s">
        <v>32</v>
      </c>
      <c r="F1826" s="120" t="s">
        <v>2423</v>
      </c>
      <c r="G1826" s="193" t="s">
        <v>7</v>
      </c>
      <c r="H1826" s="3" t="s">
        <v>2868</v>
      </c>
      <c r="I1826" s="193" t="s">
        <v>119</v>
      </c>
    </row>
    <row r="1827" spans="1:9" x14ac:dyDescent="0.25">
      <c r="A1827" s="251">
        <v>44588</v>
      </c>
      <c r="B1827" s="193" t="s">
        <v>2981</v>
      </c>
      <c r="C1827" s="120" t="s">
        <v>279</v>
      </c>
      <c r="D1827" s="120" t="s">
        <v>1092</v>
      </c>
      <c r="E1827" s="193" t="s">
        <v>32</v>
      </c>
      <c r="F1827" s="120" t="s">
        <v>2423</v>
      </c>
      <c r="G1827" s="193" t="s">
        <v>7</v>
      </c>
      <c r="H1827" s="3" t="s">
        <v>2868</v>
      </c>
      <c r="I1827" s="193" t="s">
        <v>119</v>
      </c>
    </row>
    <row r="1828" spans="1:9" x14ac:dyDescent="0.25">
      <c r="A1828" s="251">
        <v>44588</v>
      </c>
      <c r="B1828" s="193" t="s">
        <v>2981</v>
      </c>
      <c r="C1828" s="120" t="s">
        <v>265</v>
      </c>
      <c r="D1828" s="120" t="s">
        <v>1078</v>
      </c>
      <c r="E1828" s="193" t="s">
        <v>32</v>
      </c>
      <c r="F1828" s="120" t="s">
        <v>2423</v>
      </c>
      <c r="G1828" s="193" t="s">
        <v>7</v>
      </c>
      <c r="H1828" s="3" t="s">
        <v>2868</v>
      </c>
      <c r="I1828" s="193" t="s">
        <v>119</v>
      </c>
    </row>
    <row r="1829" spans="1:9" x14ac:dyDescent="0.25">
      <c r="A1829" s="251">
        <v>44588</v>
      </c>
      <c r="B1829" s="193" t="s">
        <v>2981</v>
      </c>
      <c r="C1829" s="120" t="s">
        <v>250</v>
      </c>
      <c r="D1829" s="120" t="s">
        <v>1063</v>
      </c>
      <c r="E1829" s="239"/>
      <c r="F1829" s="120" t="s">
        <v>2422</v>
      </c>
      <c r="G1829" s="193" t="s">
        <v>7</v>
      </c>
      <c r="H1829" s="3" t="s">
        <v>2868</v>
      </c>
      <c r="I1829" s="193" t="s">
        <v>2479</v>
      </c>
    </row>
    <row r="1830" spans="1:9" x14ac:dyDescent="0.25">
      <c r="A1830" s="251">
        <v>44588</v>
      </c>
      <c r="B1830" s="193" t="s">
        <v>2981</v>
      </c>
      <c r="C1830" s="120" t="s">
        <v>252</v>
      </c>
      <c r="D1830" s="120" t="s">
        <v>1065</v>
      </c>
      <c r="E1830" s="239"/>
      <c r="F1830" s="120" t="s">
        <v>2422</v>
      </c>
      <c r="G1830" s="193" t="s">
        <v>7</v>
      </c>
      <c r="H1830" s="3" t="s">
        <v>2868</v>
      </c>
      <c r="I1830" s="193" t="s">
        <v>2479</v>
      </c>
    </row>
    <row r="1831" spans="1:9" x14ac:dyDescent="0.25">
      <c r="A1831" s="251">
        <v>44588</v>
      </c>
      <c r="B1831" s="193" t="s">
        <v>2981</v>
      </c>
      <c r="C1831" s="120" t="s">
        <v>248</v>
      </c>
      <c r="D1831" s="120" t="s">
        <v>1061</v>
      </c>
      <c r="E1831" s="239"/>
      <c r="F1831" s="120" t="s">
        <v>2421</v>
      </c>
      <c r="G1831" s="193" t="s">
        <v>7</v>
      </c>
      <c r="H1831" s="3" t="s">
        <v>2868</v>
      </c>
      <c r="I1831" s="193" t="s">
        <v>112</v>
      </c>
    </row>
    <row r="1832" spans="1:9" x14ac:dyDescent="0.25">
      <c r="A1832" s="251">
        <v>44588</v>
      </c>
      <c r="B1832" s="193" t="s">
        <v>2981</v>
      </c>
      <c r="C1832" s="120" t="s">
        <v>226</v>
      </c>
      <c r="D1832" s="120" t="s">
        <v>1039</v>
      </c>
      <c r="E1832" s="193" t="s">
        <v>33</v>
      </c>
      <c r="F1832" s="120" t="s">
        <v>2420</v>
      </c>
      <c r="G1832" s="193" t="s">
        <v>7</v>
      </c>
      <c r="H1832" s="3" t="s">
        <v>2868</v>
      </c>
      <c r="I1832" s="193" t="s">
        <v>118</v>
      </c>
    </row>
    <row r="1833" spans="1:9" x14ac:dyDescent="0.25">
      <c r="A1833" s="251">
        <v>44588</v>
      </c>
      <c r="B1833" s="193" t="s">
        <v>2981</v>
      </c>
      <c r="C1833" s="120" t="s">
        <v>188</v>
      </c>
      <c r="D1833" s="120" t="s">
        <v>1000</v>
      </c>
      <c r="E1833" s="193" t="s">
        <v>33</v>
      </c>
      <c r="F1833" s="120" t="s">
        <v>2418</v>
      </c>
      <c r="G1833" s="193" t="s">
        <v>7</v>
      </c>
      <c r="H1833" s="3" t="s">
        <v>2868</v>
      </c>
      <c r="I1833" s="193" t="s">
        <v>2478</v>
      </c>
    </row>
    <row r="1834" spans="1:9" x14ac:dyDescent="0.25">
      <c r="A1834" s="251">
        <v>44588</v>
      </c>
      <c r="B1834" s="193" t="s">
        <v>2981</v>
      </c>
      <c r="C1834" s="120" t="s">
        <v>191</v>
      </c>
      <c r="D1834" s="120" t="s">
        <v>1003</v>
      </c>
      <c r="E1834" s="193" t="s">
        <v>33</v>
      </c>
      <c r="F1834" s="120" t="s">
        <v>2418</v>
      </c>
      <c r="G1834" s="193" t="s">
        <v>7</v>
      </c>
      <c r="H1834" s="3" t="s">
        <v>2868</v>
      </c>
      <c r="I1834" s="193" t="s">
        <v>2478</v>
      </c>
    </row>
    <row r="1835" spans="1:9" x14ac:dyDescent="0.25">
      <c r="A1835" s="251">
        <v>44588</v>
      </c>
      <c r="B1835" s="193" t="s">
        <v>2981</v>
      </c>
      <c r="C1835" s="120" t="s">
        <v>194</v>
      </c>
      <c r="D1835" s="120" t="s">
        <v>1006</v>
      </c>
      <c r="E1835" s="193" t="s">
        <v>33</v>
      </c>
      <c r="F1835" s="120" t="s">
        <v>2418</v>
      </c>
      <c r="G1835" s="193" t="s">
        <v>7</v>
      </c>
      <c r="H1835" s="3" t="s">
        <v>2868</v>
      </c>
      <c r="I1835" s="193" t="s">
        <v>2478</v>
      </c>
    </row>
    <row r="1836" spans="1:9" x14ac:dyDescent="0.25">
      <c r="A1836" s="251">
        <v>44588</v>
      </c>
      <c r="B1836" s="193" t="s">
        <v>2981</v>
      </c>
      <c r="C1836" s="120" t="s">
        <v>197</v>
      </c>
      <c r="D1836" s="120" t="s">
        <v>1009</v>
      </c>
      <c r="E1836" s="193" t="s">
        <v>33</v>
      </c>
      <c r="F1836" s="120" t="s">
        <v>2418</v>
      </c>
      <c r="G1836" s="193" t="s">
        <v>7</v>
      </c>
      <c r="H1836" s="3" t="s">
        <v>2868</v>
      </c>
      <c r="I1836" s="193" t="s">
        <v>2478</v>
      </c>
    </row>
    <row r="1837" spans="1:9" x14ac:dyDescent="0.25">
      <c r="A1837" s="251">
        <v>44588</v>
      </c>
      <c r="B1837" s="193" t="s">
        <v>2981</v>
      </c>
      <c r="C1837" s="120" t="s">
        <v>203</v>
      </c>
      <c r="D1837" s="120" t="s">
        <v>1015</v>
      </c>
      <c r="E1837" s="193" t="s">
        <v>33</v>
      </c>
      <c r="F1837" s="120" t="s">
        <v>2418</v>
      </c>
      <c r="G1837" s="193" t="s">
        <v>7</v>
      </c>
      <c r="H1837" s="3" t="s">
        <v>2868</v>
      </c>
      <c r="I1837" s="193" t="s">
        <v>2478</v>
      </c>
    </row>
    <row r="1838" spans="1:9" x14ac:dyDescent="0.25">
      <c r="A1838" s="251">
        <v>44588</v>
      </c>
      <c r="B1838" s="193" t="s">
        <v>2981</v>
      </c>
      <c r="C1838" s="120" t="s">
        <v>204</v>
      </c>
      <c r="D1838" s="120" t="s">
        <v>1016</v>
      </c>
      <c r="E1838" s="193" t="s">
        <v>33</v>
      </c>
      <c r="F1838" s="120" t="s">
        <v>2418</v>
      </c>
      <c r="G1838" s="193" t="s">
        <v>7</v>
      </c>
      <c r="H1838" s="3" t="s">
        <v>2868</v>
      </c>
      <c r="I1838" s="193" t="s">
        <v>2478</v>
      </c>
    </row>
    <row r="1839" spans="1:9" x14ac:dyDescent="0.25">
      <c r="A1839" s="251">
        <v>44588</v>
      </c>
      <c r="B1839" s="193" t="s">
        <v>2981</v>
      </c>
      <c r="C1839" s="120" t="s">
        <v>205</v>
      </c>
      <c r="D1839" s="120" t="s">
        <v>1017</v>
      </c>
      <c r="E1839" s="193" t="s">
        <v>33</v>
      </c>
      <c r="F1839" s="120" t="s">
        <v>2418</v>
      </c>
      <c r="G1839" s="193" t="s">
        <v>7</v>
      </c>
      <c r="H1839" s="3" t="s">
        <v>2868</v>
      </c>
      <c r="I1839" s="193" t="s">
        <v>2478</v>
      </c>
    </row>
    <row r="1840" spans="1:9" x14ac:dyDescent="0.25">
      <c r="A1840" s="251">
        <v>44588</v>
      </c>
      <c r="B1840" s="3" t="s">
        <v>2981</v>
      </c>
      <c r="C1840" s="122" t="s">
        <v>2982</v>
      </c>
      <c r="D1840" s="143" t="s">
        <v>2983</v>
      </c>
      <c r="E1840" s="193" t="s">
        <v>31</v>
      </c>
      <c r="F1840" s="121" t="s">
        <v>2428</v>
      </c>
      <c r="G1840" s="3" t="s">
        <v>7</v>
      </c>
      <c r="H1840" s="3" t="s">
        <v>2868</v>
      </c>
      <c r="I1840" s="193" t="s">
        <v>2486</v>
      </c>
    </row>
    <row r="1841" spans="1:10" x14ac:dyDescent="0.25">
      <c r="A1841" s="251">
        <v>44588</v>
      </c>
      <c r="B1841" s="3" t="s">
        <v>2981</v>
      </c>
      <c r="C1841" s="122" t="s">
        <v>2986</v>
      </c>
      <c r="D1841" s="143" t="s">
        <v>2987</v>
      </c>
      <c r="E1841" s="210" t="s">
        <v>31</v>
      </c>
      <c r="F1841" s="121" t="s">
        <v>2432</v>
      </c>
      <c r="G1841" s="3" t="s">
        <v>7</v>
      </c>
      <c r="H1841" s="3" t="s">
        <v>2868</v>
      </c>
      <c r="I1841" s="210" t="s">
        <v>113</v>
      </c>
    </row>
    <row r="1842" spans="1:10" x14ac:dyDescent="0.25">
      <c r="A1842" s="251">
        <v>44588</v>
      </c>
      <c r="B1842" s="3" t="s">
        <v>2981</v>
      </c>
      <c r="C1842" s="122" t="s">
        <v>2988</v>
      </c>
      <c r="D1842" s="143" t="s">
        <v>2989</v>
      </c>
      <c r="E1842" s="3"/>
      <c r="F1842" s="120" t="s">
        <v>2421</v>
      </c>
      <c r="G1842" s="3" t="s">
        <v>7</v>
      </c>
      <c r="H1842" s="3" t="s">
        <v>2868</v>
      </c>
      <c r="I1842" s="121" t="s">
        <v>112</v>
      </c>
    </row>
    <row r="1843" spans="1:10" x14ac:dyDescent="0.25">
      <c r="A1843" s="251">
        <v>44588</v>
      </c>
      <c r="B1843" s="3" t="s">
        <v>3081</v>
      </c>
      <c r="C1843" s="122"/>
      <c r="D1843" s="143" t="s">
        <v>3064</v>
      </c>
      <c r="E1843" s="3"/>
      <c r="F1843" s="121" t="s">
        <v>3061</v>
      </c>
      <c r="G1843" s="3" t="s">
        <v>7</v>
      </c>
      <c r="H1843" s="3" t="s">
        <v>2868</v>
      </c>
      <c r="I1843" s="121"/>
    </row>
    <row r="1844" spans="1:10" x14ac:dyDescent="0.25">
      <c r="A1844" s="251">
        <v>44588</v>
      </c>
      <c r="B1844" s="3" t="s">
        <v>3081</v>
      </c>
      <c r="C1844" s="122"/>
      <c r="D1844" s="143" t="s">
        <v>3075</v>
      </c>
      <c r="E1844" s="3"/>
      <c r="F1844" s="121" t="s">
        <v>3061</v>
      </c>
      <c r="G1844" s="3" t="s">
        <v>7</v>
      </c>
      <c r="H1844" s="3" t="s">
        <v>2868</v>
      </c>
      <c r="I1844" s="121"/>
    </row>
    <row r="1845" spans="1:10" x14ac:dyDescent="0.25">
      <c r="A1845" s="188">
        <v>44564</v>
      </c>
      <c r="B1845" s="193" t="s">
        <v>2494</v>
      </c>
      <c r="C1845" s="120" t="s">
        <v>601</v>
      </c>
      <c r="D1845" s="120" t="s">
        <v>1414</v>
      </c>
      <c r="E1845" s="193" t="s">
        <v>30</v>
      </c>
      <c r="F1845" s="120" t="s">
        <v>2447</v>
      </c>
      <c r="G1845" s="193" t="s">
        <v>6</v>
      </c>
      <c r="H1845" s="193" t="s">
        <v>2871</v>
      </c>
      <c r="I1845" s="193" t="s">
        <v>2479</v>
      </c>
      <c r="J1845" s="110" t="s">
        <v>2919</v>
      </c>
    </row>
    <row r="1846" spans="1:10" x14ac:dyDescent="0.25">
      <c r="A1846" s="188">
        <v>44564</v>
      </c>
      <c r="B1846" s="193" t="s">
        <v>2494</v>
      </c>
      <c r="C1846" s="120" t="s">
        <v>602</v>
      </c>
      <c r="D1846" s="120" t="s">
        <v>1415</v>
      </c>
      <c r="E1846" s="193" t="s">
        <v>30</v>
      </c>
      <c r="F1846" s="120" t="s">
        <v>2447</v>
      </c>
      <c r="G1846" s="193" t="s">
        <v>6</v>
      </c>
      <c r="H1846" s="193" t="s">
        <v>2871</v>
      </c>
      <c r="I1846" s="193" t="s">
        <v>2479</v>
      </c>
      <c r="J1846" s="110" t="s">
        <v>3178</v>
      </c>
    </row>
    <row r="1847" spans="1:10" x14ac:dyDescent="0.25">
      <c r="A1847" s="188">
        <v>44564</v>
      </c>
      <c r="B1847" s="193" t="s">
        <v>2494</v>
      </c>
      <c r="C1847" s="120" t="s">
        <v>603</v>
      </c>
      <c r="D1847" s="120" t="s">
        <v>1416</v>
      </c>
      <c r="E1847" s="193" t="s">
        <v>30</v>
      </c>
      <c r="F1847" s="120" t="s">
        <v>2447</v>
      </c>
      <c r="G1847" s="193" t="s">
        <v>6</v>
      </c>
      <c r="H1847" s="193" t="s">
        <v>2871</v>
      </c>
      <c r="I1847" s="193" t="s">
        <v>2479</v>
      </c>
      <c r="J1847" s="110" t="s">
        <v>3179</v>
      </c>
    </row>
    <row r="1848" spans="1:10" x14ac:dyDescent="0.25">
      <c r="A1848" s="188">
        <v>44571</v>
      </c>
      <c r="B1848" s="193" t="s">
        <v>2494</v>
      </c>
      <c r="C1848" s="120" t="s">
        <v>605</v>
      </c>
      <c r="D1848" s="120" t="s">
        <v>1418</v>
      </c>
      <c r="E1848" s="193" t="s">
        <v>30</v>
      </c>
      <c r="F1848" s="120" t="s">
        <v>2447</v>
      </c>
      <c r="G1848" s="193" t="s">
        <v>6</v>
      </c>
      <c r="H1848" s="193" t="s">
        <v>2871</v>
      </c>
      <c r="I1848" s="193" t="s">
        <v>2479</v>
      </c>
      <c r="J1848" s="110" t="s">
        <v>3004</v>
      </c>
    </row>
    <row r="1849" spans="1:10" x14ac:dyDescent="0.25">
      <c r="A1849" s="188">
        <v>44571</v>
      </c>
      <c r="B1849" s="193" t="s">
        <v>2494</v>
      </c>
      <c r="C1849" s="120" t="s">
        <v>607</v>
      </c>
      <c r="D1849" s="120" t="s">
        <v>1420</v>
      </c>
      <c r="E1849" s="193" t="s">
        <v>30</v>
      </c>
      <c r="F1849" s="120" t="s">
        <v>2447</v>
      </c>
      <c r="G1849" s="193" t="s">
        <v>6</v>
      </c>
      <c r="H1849" s="193" t="s">
        <v>2871</v>
      </c>
      <c r="I1849" s="193" t="s">
        <v>2479</v>
      </c>
      <c r="J1849" s="110" t="s">
        <v>3004</v>
      </c>
    </row>
    <row r="1850" spans="1:10" x14ac:dyDescent="0.25">
      <c r="A1850" s="188">
        <v>44573</v>
      </c>
      <c r="B1850" s="193" t="s">
        <v>2494</v>
      </c>
      <c r="C1850" s="120" t="s">
        <v>606</v>
      </c>
      <c r="D1850" s="120" t="s">
        <v>1419</v>
      </c>
      <c r="E1850" s="193" t="s">
        <v>30</v>
      </c>
      <c r="F1850" s="120" t="s">
        <v>2447</v>
      </c>
      <c r="G1850" s="193" t="s">
        <v>6</v>
      </c>
      <c r="H1850" s="3" t="s">
        <v>2992</v>
      </c>
      <c r="I1850" s="193" t="s">
        <v>2479</v>
      </c>
      <c r="J1850" s="110" t="s">
        <v>2998</v>
      </c>
    </row>
    <row r="1851" spans="1:10" x14ac:dyDescent="0.25">
      <c r="A1851" s="188">
        <v>44573</v>
      </c>
      <c r="B1851" s="193" t="s">
        <v>2494</v>
      </c>
      <c r="C1851" s="120" t="s">
        <v>608</v>
      </c>
      <c r="D1851" s="120" t="s">
        <v>1421</v>
      </c>
      <c r="E1851" s="193" t="s">
        <v>30</v>
      </c>
      <c r="F1851" s="120" t="s">
        <v>2447</v>
      </c>
      <c r="G1851" s="193" t="s">
        <v>6</v>
      </c>
      <c r="H1851" s="3" t="s">
        <v>2992</v>
      </c>
      <c r="I1851" s="193" t="s">
        <v>2479</v>
      </c>
      <c r="J1851" s="110" t="s">
        <v>3001</v>
      </c>
    </row>
    <row r="1852" spans="1:10" x14ac:dyDescent="0.25">
      <c r="A1852" s="188">
        <v>44575</v>
      </c>
      <c r="B1852" s="193" t="s">
        <v>2494</v>
      </c>
      <c r="C1852" s="120" t="s">
        <v>602</v>
      </c>
      <c r="D1852" s="120" t="s">
        <v>1415</v>
      </c>
      <c r="E1852" s="193" t="s">
        <v>30</v>
      </c>
      <c r="F1852" s="120" t="s">
        <v>2447</v>
      </c>
      <c r="G1852" s="193" t="s">
        <v>6</v>
      </c>
      <c r="H1852" s="3" t="s">
        <v>2992</v>
      </c>
      <c r="I1852" s="193" t="s">
        <v>2479</v>
      </c>
      <c r="J1852" s="110" t="s">
        <v>2975</v>
      </c>
    </row>
    <row r="1853" spans="1:10" x14ac:dyDescent="0.25">
      <c r="A1853" s="188">
        <v>44575</v>
      </c>
      <c r="B1853" s="193" t="s">
        <v>2494</v>
      </c>
      <c r="C1853" s="120" t="s">
        <v>605</v>
      </c>
      <c r="D1853" s="120" t="s">
        <v>1418</v>
      </c>
      <c r="E1853" s="193" t="s">
        <v>30</v>
      </c>
      <c r="F1853" s="120" t="s">
        <v>2447</v>
      </c>
      <c r="G1853" s="193" t="s">
        <v>6</v>
      </c>
      <c r="H1853" s="3" t="s">
        <v>2992</v>
      </c>
      <c r="I1853" s="193" t="s">
        <v>2479</v>
      </c>
      <c r="J1853" s="110" t="s">
        <v>3181</v>
      </c>
    </row>
    <row r="1854" spans="1:10" x14ac:dyDescent="0.25">
      <c r="A1854" s="188">
        <v>44575</v>
      </c>
      <c r="B1854" s="193" t="s">
        <v>2494</v>
      </c>
      <c r="C1854" s="120" t="s">
        <v>606</v>
      </c>
      <c r="D1854" s="120" t="s">
        <v>1419</v>
      </c>
      <c r="E1854" s="193" t="s">
        <v>30</v>
      </c>
      <c r="F1854" s="120" t="s">
        <v>2447</v>
      </c>
      <c r="G1854" s="193" t="s">
        <v>6</v>
      </c>
      <c r="H1854" s="3" t="s">
        <v>2992</v>
      </c>
      <c r="I1854" s="193" t="s">
        <v>2479</v>
      </c>
      <c r="J1854" s="110" t="s">
        <v>3182</v>
      </c>
    </row>
    <row r="1855" spans="1:10" x14ac:dyDescent="0.25">
      <c r="A1855" s="188">
        <v>44578</v>
      </c>
      <c r="B1855" s="193" t="s">
        <v>2494</v>
      </c>
      <c r="C1855" s="120" t="s">
        <v>602</v>
      </c>
      <c r="D1855" s="120" t="s">
        <v>1415</v>
      </c>
      <c r="E1855" s="193" t="s">
        <v>30</v>
      </c>
      <c r="F1855" s="120" t="s">
        <v>2447</v>
      </c>
      <c r="G1855" s="193" t="s">
        <v>6</v>
      </c>
      <c r="H1855" s="3" t="s">
        <v>2992</v>
      </c>
      <c r="I1855" s="193" t="s">
        <v>2479</v>
      </c>
      <c r="J1855" s="277" t="s">
        <v>3005</v>
      </c>
    </row>
    <row r="1856" spans="1:10" x14ac:dyDescent="0.25">
      <c r="A1856" s="188">
        <v>44580</v>
      </c>
      <c r="B1856" s="193" t="s">
        <v>2494</v>
      </c>
      <c r="C1856" s="120" t="s">
        <v>605</v>
      </c>
      <c r="D1856" s="120" t="s">
        <v>1418</v>
      </c>
      <c r="E1856" s="193" t="s">
        <v>30</v>
      </c>
      <c r="F1856" s="120" t="s">
        <v>2447</v>
      </c>
      <c r="G1856" s="193" t="s">
        <v>6</v>
      </c>
      <c r="H1856" s="3" t="s">
        <v>2992</v>
      </c>
      <c r="I1856" s="193" t="s">
        <v>2479</v>
      </c>
      <c r="J1856" s="248" t="s">
        <v>3181</v>
      </c>
    </row>
    <row r="1857" spans="1:10" x14ac:dyDescent="0.25">
      <c r="A1857" s="188">
        <v>44580</v>
      </c>
      <c r="B1857" s="193" t="s">
        <v>2494</v>
      </c>
      <c r="C1857" s="120" t="s">
        <v>606</v>
      </c>
      <c r="D1857" s="120" t="s">
        <v>1419</v>
      </c>
      <c r="E1857" s="193" t="s">
        <v>30</v>
      </c>
      <c r="F1857" s="120" t="s">
        <v>2447</v>
      </c>
      <c r="G1857" s="193" t="s">
        <v>6</v>
      </c>
      <c r="H1857" s="3" t="s">
        <v>2992</v>
      </c>
      <c r="I1857" s="193" t="s">
        <v>2479</v>
      </c>
      <c r="J1857" s="248" t="s">
        <v>2999</v>
      </c>
    </row>
    <row r="1858" spans="1:10" x14ac:dyDescent="0.25">
      <c r="A1858" s="188">
        <v>44582</v>
      </c>
      <c r="B1858" s="193" t="s">
        <v>2494</v>
      </c>
      <c r="C1858" s="120" t="s">
        <v>605</v>
      </c>
      <c r="D1858" s="120" t="s">
        <v>1418</v>
      </c>
      <c r="E1858" s="193" t="s">
        <v>30</v>
      </c>
      <c r="F1858" s="120" t="s">
        <v>2447</v>
      </c>
      <c r="G1858" s="193" t="s">
        <v>6</v>
      </c>
      <c r="H1858" s="3" t="s">
        <v>2992</v>
      </c>
      <c r="I1858" s="193" t="s">
        <v>2479</v>
      </c>
      <c r="J1858" s="110" t="s">
        <v>3181</v>
      </c>
    </row>
    <row r="1859" spans="1:10" x14ac:dyDescent="0.25">
      <c r="A1859" s="188">
        <v>44582</v>
      </c>
      <c r="B1859" s="193" t="s">
        <v>2494</v>
      </c>
      <c r="C1859" s="120" t="s">
        <v>606</v>
      </c>
      <c r="D1859" s="120" t="s">
        <v>1419</v>
      </c>
      <c r="E1859" s="193" t="s">
        <v>30</v>
      </c>
      <c r="F1859" s="120" t="s">
        <v>2447</v>
      </c>
      <c r="G1859" s="193" t="s">
        <v>6</v>
      </c>
      <c r="H1859" s="3" t="s">
        <v>2992</v>
      </c>
      <c r="I1859" s="193" t="s">
        <v>2479</v>
      </c>
      <c r="J1859" s="242" t="s">
        <v>3205</v>
      </c>
    </row>
    <row r="1860" spans="1:10" x14ac:dyDescent="0.25">
      <c r="A1860" s="188">
        <v>44587</v>
      </c>
      <c r="B1860" s="193" t="s">
        <v>2494</v>
      </c>
      <c r="C1860" s="120" t="s">
        <v>602</v>
      </c>
      <c r="D1860" s="120" t="s">
        <v>1415</v>
      </c>
      <c r="E1860" s="193" t="s">
        <v>30</v>
      </c>
      <c r="F1860" s="120" t="s">
        <v>2447</v>
      </c>
      <c r="G1860" s="193" t="s">
        <v>6</v>
      </c>
      <c r="H1860" s="3" t="s">
        <v>2992</v>
      </c>
      <c r="I1860" s="193" t="s">
        <v>2479</v>
      </c>
      <c r="J1860" s="110" t="s">
        <v>3315</v>
      </c>
    </row>
    <row r="1861" spans="1:10" x14ac:dyDescent="0.25">
      <c r="A1861" s="188">
        <v>44587</v>
      </c>
      <c r="B1861" s="193" t="s">
        <v>2494</v>
      </c>
      <c r="C1861" s="120" t="s">
        <v>605</v>
      </c>
      <c r="D1861" s="120" t="s">
        <v>1418</v>
      </c>
      <c r="E1861" s="193" t="s">
        <v>30</v>
      </c>
      <c r="F1861" s="120" t="s">
        <v>2447</v>
      </c>
      <c r="G1861" s="193" t="s">
        <v>6</v>
      </c>
      <c r="H1861" s="3" t="s">
        <v>2992</v>
      </c>
      <c r="I1861" s="193" t="s">
        <v>2479</v>
      </c>
      <c r="J1861" s="110" t="s">
        <v>3297</v>
      </c>
    </row>
    <row r="1862" spans="1:10" x14ac:dyDescent="0.25">
      <c r="A1862" s="188">
        <v>44589</v>
      </c>
      <c r="B1862" s="193" t="s">
        <v>2494</v>
      </c>
      <c r="C1862" s="120" t="s">
        <v>602</v>
      </c>
      <c r="D1862" s="120" t="s">
        <v>1415</v>
      </c>
      <c r="E1862" s="193" t="s">
        <v>30</v>
      </c>
      <c r="F1862" s="120" t="s">
        <v>2447</v>
      </c>
      <c r="G1862" s="193" t="s">
        <v>6</v>
      </c>
      <c r="H1862" s="3" t="s">
        <v>2992</v>
      </c>
      <c r="I1862" s="193" t="s">
        <v>2479</v>
      </c>
      <c r="J1862" s="110" t="s">
        <v>3315</v>
      </c>
    </row>
    <row r="1863" spans="1:10" x14ac:dyDescent="0.25">
      <c r="A1863" s="188">
        <v>44589</v>
      </c>
      <c r="B1863" s="193" t="s">
        <v>2494</v>
      </c>
      <c r="C1863" s="120" t="s">
        <v>605</v>
      </c>
      <c r="D1863" s="120" t="s">
        <v>1418</v>
      </c>
      <c r="E1863" s="193" t="s">
        <v>30</v>
      </c>
      <c r="F1863" s="120" t="s">
        <v>2447</v>
      </c>
      <c r="G1863" s="193" t="s">
        <v>6</v>
      </c>
      <c r="H1863" s="3" t="s">
        <v>2992</v>
      </c>
      <c r="I1863" s="193" t="s">
        <v>2479</v>
      </c>
      <c r="J1863" s="110" t="s">
        <v>3320</v>
      </c>
    </row>
    <row r="1864" spans="1:10" x14ac:dyDescent="0.25">
      <c r="A1864" s="278">
        <v>44566</v>
      </c>
      <c r="B1864" s="193" t="s">
        <v>2494</v>
      </c>
      <c r="C1864" s="215" t="s">
        <v>602</v>
      </c>
      <c r="D1864" s="215" t="s">
        <v>1415</v>
      </c>
      <c r="E1864" s="193" t="s">
        <v>30</v>
      </c>
      <c r="F1864" s="215" t="s">
        <v>2447</v>
      </c>
      <c r="G1864" s="193" t="s">
        <v>6</v>
      </c>
      <c r="H1864" s="3" t="s">
        <v>2992</v>
      </c>
      <c r="I1864" s="120" t="s">
        <v>2479</v>
      </c>
      <c r="J1864" s="110" t="s">
        <v>3400</v>
      </c>
    </row>
    <row r="1865" spans="1:10" x14ac:dyDescent="0.25">
      <c r="A1865" s="278">
        <v>44566</v>
      </c>
      <c r="B1865" s="193" t="s">
        <v>2494</v>
      </c>
      <c r="C1865" s="215" t="s">
        <v>603</v>
      </c>
      <c r="D1865" s="215" t="s">
        <v>1416</v>
      </c>
      <c r="E1865" s="193" t="s">
        <v>30</v>
      </c>
      <c r="F1865" s="215" t="s">
        <v>2447</v>
      </c>
      <c r="G1865" s="193" t="s">
        <v>6</v>
      </c>
      <c r="H1865" s="3" t="s">
        <v>2992</v>
      </c>
      <c r="I1865" s="120" t="s">
        <v>2479</v>
      </c>
      <c r="J1865" s="110" t="s">
        <v>3179</v>
      </c>
    </row>
    <row r="1866" spans="1:10" x14ac:dyDescent="0.25">
      <c r="A1866" s="278">
        <v>44568</v>
      </c>
      <c r="B1866" s="193" t="s">
        <v>2494</v>
      </c>
      <c r="C1866" s="215" t="s">
        <v>602</v>
      </c>
      <c r="D1866" s="215" t="s">
        <v>1415</v>
      </c>
      <c r="E1866" s="193" t="s">
        <v>30</v>
      </c>
      <c r="F1866" s="215" t="s">
        <v>2447</v>
      </c>
      <c r="G1866" s="193" t="s">
        <v>6</v>
      </c>
      <c r="H1866" s="3" t="s">
        <v>2992</v>
      </c>
      <c r="I1866" s="120" t="s">
        <v>2479</v>
      </c>
      <c r="J1866" s="110" t="s">
        <v>2975</v>
      </c>
    </row>
    <row r="1867" spans="1:10" x14ac:dyDescent="0.25">
      <c r="A1867" s="278">
        <v>44571</v>
      </c>
      <c r="B1867" s="193" t="s">
        <v>2494</v>
      </c>
      <c r="C1867" s="215" t="s">
        <v>602</v>
      </c>
      <c r="D1867" s="215" t="s">
        <v>1415</v>
      </c>
      <c r="E1867" s="193" t="s">
        <v>30</v>
      </c>
      <c r="F1867" s="215" t="s">
        <v>2447</v>
      </c>
      <c r="G1867" s="193" t="s">
        <v>6</v>
      </c>
      <c r="H1867" s="3" t="s">
        <v>2992</v>
      </c>
      <c r="I1867" s="120" t="s">
        <v>2479</v>
      </c>
      <c r="J1867" s="110" t="s">
        <v>3543</v>
      </c>
    </row>
    <row r="1868" spans="1:10" x14ac:dyDescent="0.25">
      <c r="A1868" s="278">
        <v>44573</v>
      </c>
      <c r="B1868" s="193" t="s">
        <v>2494</v>
      </c>
      <c r="C1868" s="215" t="s">
        <v>602</v>
      </c>
      <c r="D1868" s="215" t="s">
        <v>1415</v>
      </c>
      <c r="E1868" s="193" t="s">
        <v>30</v>
      </c>
      <c r="F1868" s="215" t="s">
        <v>2447</v>
      </c>
      <c r="G1868" s="193" t="s">
        <v>6</v>
      </c>
      <c r="H1868" s="3" t="s">
        <v>2992</v>
      </c>
      <c r="I1868" s="120" t="s">
        <v>2479</v>
      </c>
      <c r="J1868" s="110" t="s">
        <v>2975</v>
      </c>
    </row>
    <row r="1869" spans="1:10" x14ac:dyDescent="0.25">
      <c r="A1869" s="278">
        <v>44580</v>
      </c>
      <c r="B1869" s="193" t="s">
        <v>2494</v>
      </c>
      <c r="C1869" s="215" t="s">
        <v>602</v>
      </c>
      <c r="D1869" s="215" t="s">
        <v>1415</v>
      </c>
      <c r="E1869" s="193" t="s">
        <v>30</v>
      </c>
      <c r="F1869" s="215" t="s">
        <v>2447</v>
      </c>
      <c r="G1869" s="193" t="s">
        <v>6</v>
      </c>
      <c r="H1869" s="3" t="s">
        <v>2992</v>
      </c>
      <c r="I1869" s="120" t="s">
        <v>2479</v>
      </c>
      <c r="J1869" s="110" t="s">
        <v>3544</v>
      </c>
    </row>
    <row r="1870" spans="1:10" x14ac:dyDescent="0.25">
      <c r="A1870" s="278">
        <v>44592</v>
      </c>
      <c r="B1870" s="193" t="s">
        <v>2494</v>
      </c>
      <c r="C1870" s="215" t="s">
        <v>605</v>
      </c>
      <c r="D1870" s="215" t="s">
        <v>1418</v>
      </c>
      <c r="E1870" s="193" t="s">
        <v>30</v>
      </c>
      <c r="F1870" s="215" t="s">
        <v>2447</v>
      </c>
      <c r="G1870" s="193" t="s">
        <v>6</v>
      </c>
      <c r="H1870" s="3" t="s">
        <v>2992</v>
      </c>
      <c r="I1870" s="120" t="s">
        <v>2479</v>
      </c>
      <c r="J1870" s="20" t="s">
        <v>3545</v>
      </c>
    </row>
    <row r="1871" spans="1:10" x14ac:dyDescent="0.25">
      <c r="A1871" s="278">
        <v>44592</v>
      </c>
      <c r="B1871" s="193" t="s">
        <v>2494</v>
      </c>
      <c r="C1871" s="215" t="s">
        <v>602</v>
      </c>
      <c r="D1871" s="215" t="s">
        <v>1415</v>
      </c>
      <c r="E1871" s="193" t="s">
        <v>30</v>
      </c>
      <c r="F1871" s="215" t="s">
        <v>2447</v>
      </c>
      <c r="G1871" s="193" t="s">
        <v>6</v>
      </c>
      <c r="H1871" s="3" t="s">
        <v>2992</v>
      </c>
      <c r="I1871" s="120" t="s">
        <v>2479</v>
      </c>
      <c r="J1871" s="110" t="s">
        <v>3546</v>
      </c>
    </row>
    <row r="1872" spans="1:10" x14ac:dyDescent="0.25">
      <c r="A1872" s="188">
        <v>44573</v>
      </c>
      <c r="B1872" s="193" t="s">
        <v>2494</v>
      </c>
      <c r="C1872" s="120" t="s">
        <v>2730</v>
      </c>
      <c r="D1872" s="120" t="s">
        <v>2731</v>
      </c>
      <c r="E1872" s="193" t="s">
        <v>134</v>
      </c>
      <c r="F1872" s="120" t="s">
        <v>2736</v>
      </c>
      <c r="G1872" s="193" t="s">
        <v>6</v>
      </c>
      <c r="H1872" s="3" t="s">
        <v>2992</v>
      </c>
      <c r="I1872" s="193" t="s">
        <v>2493</v>
      </c>
      <c r="J1872" s="110" t="s">
        <v>2999</v>
      </c>
    </row>
    <row r="1873" spans="1:10" x14ac:dyDescent="0.25">
      <c r="A1873" s="188">
        <v>44573</v>
      </c>
      <c r="B1873" s="193" t="s">
        <v>2494</v>
      </c>
      <c r="C1873" s="120" t="s">
        <v>2732</v>
      </c>
      <c r="D1873" s="120" t="s">
        <v>2733</v>
      </c>
      <c r="E1873" s="193" t="s">
        <v>134</v>
      </c>
      <c r="F1873" s="120" t="s">
        <v>2736</v>
      </c>
      <c r="G1873" s="193" t="s">
        <v>6</v>
      </c>
      <c r="H1873" s="3" t="s">
        <v>2992</v>
      </c>
      <c r="I1873" s="193" t="s">
        <v>2493</v>
      </c>
      <c r="J1873" s="110" t="s">
        <v>3000</v>
      </c>
    </row>
    <row r="1874" spans="1:10" x14ac:dyDescent="0.25">
      <c r="A1874" s="188">
        <v>44564</v>
      </c>
      <c r="B1874" s="193" t="s">
        <v>2494</v>
      </c>
      <c r="C1874" s="120" t="s">
        <v>2726</v>
      </c>
      <c r="D1874" s="120" t="s">
        <v>2727</v>
      </c>
      <c r="E1874" s="193" t="s">
        <v>134</v>
      </c>
      <c r="F1874" s="120" t="s">
        <v>2736</v>
      </c>
      <c r="G1874" s="193" t="s">
        <v>6</v>
      </c>
      <c r="H1874" s="3" t="s">
        <v>2992</v>
      </c>
      <c r="I1874" s="193" t="s">
        <v>2493</v>
      </c>
      <c r="J1874" s="110" t="s">
        <v>3028</v>
      </c>
    </row>
    <row r="1875" spans="1:10" x14ac:dyDescent="0.25">
      <c r="A1875" s="188">
        <v>44568</v>
      </c>
      <c r="B1875" s="193" t="s">
        <v>2494</v>
      </c>
      <c r="C1875" s="120" t="s">
        <v>2726</v>
      </c>
      <c r="D1875" s="120" t="s">
        <v>2727</v>
      </c>
      <c r="E1875" s="193" t="s">
        <v>134</v>
      </c>
      <c r="F1875" s="120" t="s">
        <v>2736</v>
      </c>
      <c r="G1875" s="193" t="s">
        <v>6</v>
      </c>
      <c r="H1875" s="3" t="s">
        <v>2992</v>
      </c>
      <c r="I1875" s="193" t="s">
        <v>2493</v>
      </c>
      <c r="J1875" s="110" t="s">
        <v>3029</v>
      </c>
    </row>
    <row r="1876" spans="1:10" x14ac:dyDescent="0.25">
      <c r="A1876" s="188">
        <v>44575</v>
      </c>
      <c r="B1876" s="193" t="s">
        <v>2494</v>
      </c>
      <c r="C1876" s="120" t="s">
        <v>2734</v>
      </c>
      <c r="D1876" s="120" t="s">
        <v>2735</v>
      </c>
      <c r="E1876" s="193" t="s">
        <v>134</v>
      </c>
      <c r="F1876" s="120" t="s">
        <v>2736</v>
      </c>
      <c r="G1876" s="193" t="s">
        <v>6</v>
      </c>
      <c r="H1876" s="3" t="s">
        <v>2992</v>
      </c>
      <c r="I1876" s="193" t="s">
        <v>2493</v>
      </c>
      <c r="J1876" s="110" t="s">
        <v>3031</v>
      </c>
    </row>
    <row r="1877" spans="1:10" x14ac:dyDescent="0.25">
      <c r="A1877" s="188">
        <v>44578</v>
      </c>
      <c r="B1877" s="193" t="s">
        <v>2494</v>
      </c>
      <c r="C1877" s="120" t="s">
        <v>2732</v>
      </c>
      <c r="D1877" s="120" t="s">
        <v>2733</v>
      </c>
      <c r="E1877" s="193" t="s">
        <v>134</v>
      </c>
      <c r="F1877" s="120" t="s">
        <v>2736</v>
      </c>
      <c r="G1877" s="193" t="s">
        <v>6</v>
      </c>
      <c r="H1877" s="3" t="s">
        <v>2992</v>
      </c>
      <c r="I1877" s="193" t="s">
        <v>2493</v>
      </c>
      <c r="J1877" s="110" t="s">
        <v>3000</v>
      </c>
    </row>
    <row r="1878" spans="1:10" x14ac:dyDescent="0.25">
      <c r="A1878" s="188">
        <v>44578</v>
      </c>
      <c r="B1878" s="193" t="s">
        <v>2494</v>
      </c>
      <c r="C1878" s="120" t="s">
        <v>2726</v>
      </c>
      <c r="D1878" s="120" t="s">
        <v>2727</v>
      </c>
      <c r="E1878" s="193" t="s">
        <v>134</v>
      </c>
      <c r="F1878" s="120" t="s">
        <v>2736</v>
      </c>
      <c r="G1878" s="193" t="s">
        <v>6</v>
      </c>
      <c r="H1878" s="3" t="s">
        <v>2992</v>
      </c>
      <c r="I1878" s="193" t="s">
        <v>2493</v>
      </c>
      <c r="J1878" s="277" t="s">
        <v>3053</v>
      </c>
    </row>
    <row r="1879" spans="1:10" x14ac:dyDescent="0.25">
      <c r="A1879" s="188">
        <v>44587</v>
      </c>
      <c r="B1879" s="193" t="s">
        <v>2494</v>
      </c>
      <c r="C1879" s="120" t="s">
        <v>2724</v>
      </c>
      <c r="D1879" s="120" t="s">
        <v>2725</v>
      </c>
      <c r="E1879" s="193" t="s">
        <v>134</v>
      </c>
      <c r="F1879" s="120" t="s">
        <v>2736</v>
      </c>
      <c r="G1879" s="193" t="s">
        <v>6</v>
      </c>
      <c r="H1879" s="3" t="s">
        <v>2992</v>
      </c>
      <c r="I1879" s="193" t="s">
        <v>2493</v>
      </c>
      <c r="J1879" s="110" t="s">
        <v>3175</v>
      </c>
    </row>
    <row r="1880" spans="1:10" x14ac:dyDescent="0.25">
      <c r="A1880" s="188">
        <v>44587</v>
      </c>
      <c r="B1880" s="193" t="s">
        <v>2494</v>
      </c>
      <c r="C1880" s="120" t="s">
        <v>2726</v>
      </c>
      <c r="D1880" s="120" t="s">
        <v>2727</v>
      </c>
      <c r="E1880" s="193" t="s">
        <v>134</v>
      </c>
      <c r="F1880" s="120" t="s">
        <v>2736</v>
      </c>
      <c r="G1880" s="193" t="s">
        <v>6</v>
      </c>
      <c r="H1880" s="3" t="s">
        <v>2992</v>
      </c>
      <c r="I1880" s="193" t="s">
        <v>2493</v>
      </c>
      <c r="J1880" s="110" t="s">
        <v>3316</v>
      </c>
    </row>
    <row r="1881" spans="1:10" x14ac:dyDescent="0.25">
      <c r="A1881" s="188">
        <v>44589</v>
      </c>
      <c r="B1881" s="193" t="s">
        <v>2494</v>
      </c>
      <c r="C1881" s="120" t="s">
        <v>2726</v>
      </c>
      <c r="D1881" s="120" t="s">
        <v>2727</v>
      </c>
      <c r="E1881" s="193" t="s">
        <v>134</v>
      </c>
      <c r="F1881" s="120" t="s">
        <v>2736</v>
      </c>
      <c r="G1881" s="193" t="s">
        <v>6</v>
      </c>
      <c r="H1881" s="3" t="s">
        <v>2992</v>
      </c>
      <c r="I1881" s="193" t="s">
        <v>2493</v>
      </c>
      <c r="J1881" s="110" t="s">
        <v>3319</v>
      </c>
    </row>
    <row r="1882" spans="1:10" x14ac:dyDescent="0.25">
      <c r="A1882" s="278">
        <v>44592</v>
      </c>
      <c r="B1882" s="193" t="s">
        <v>2494</v>
      </c>
      <c r="C1882" s="215" t="s">
        <v>2726</v>
      </c>
      <c r="D1882" s="215" t="s">
        <v>2727</v>
      </c>
      <c r="E1882" s="193" t="s">
        <v>134</v>
      </c>
      <c r="F1882" s="215" t="s">
        <v>2736</v>
      </c>
      <c r="G1882" s="193" t="s">
        <v>6</v>
      </c>
      <c r="H1882" s="3" t="s">
        <v>2992</v>
      </c>
      <c r="I1882" s="120" t="s">
        <v>2493</v>
      </c>
      <c r="J1882" s="281" t="s">
        <v>3547</v>
      </c>
    </row>
    <row r="1883" spans="1:10" x14ac:dyDescent="0.25">
      <c r="A1883" s="188">
        <v>44564</v>
      </c>
      <c r="B1883" s="193" t="s">
        <v>2494</v>
      </c>
      <c r="C1883" s="120" t="s">
        <v>587</v>
      </c>
      <c r="D1883" s="120" t="s">
        <v>1400</v>
      </c>
      <c r="E1883" s="193" t="s">
        <v>33</v>
      </c>
      <c r="F1883" s="120" t="s">
        <v>2865</v>
      </c>
      <c r="G1883" s="193" t="s">
        <v>6</v>
      </c>
      <c r="H1883" s="193" t="s">
        <v>2871</v>
      </c>
      <c r="I1883" s="193" t="s">
        <v>116</v>
      </c>
      <c r="J1883" s="110" t="s">
        <v>3175</v>
      </c>
    </row>
    <row r="1884" spans="1:10" x14ac:dyDescent="0.25">
      <c r="A1884" s="188">
        <v>44571</v>
      </c>
      <c r="B1884" s="193" t="s">
        <v>2494</v>
      </c>
      <c r="C1884" s="120" t="s">
        <v>703</v>
      </c>
      <c r="D1884" s="120" t="s">
        <v>1513</v>
      </c>
      <c r="E1884" s="193" t="s">
        <v>33</v>
      </c>
      <c r="F1884" s="120" t="s">
        <v>2865</v>
      </c>
      <c r="G1884" s="193" t="s">
        <v>6</v>
      </c>
      <c r="H1884" s="193" t="s">
        <v>2871</v>
      </c>
      <c r="I1884" s="193" t="s">
        <v>116</v>
      </c>
      <c r="J1884" s="110" t="s">
        <v>3003</v>
      </c>
    </row>
    <row r="1885" spans="1:10" x14ac:dyDescent="0.25">
      <c r="A1885" s="188">
        <v>44571</v>
      </c>
      <c r="B1885" s="193" t="s">
        <v>2494</v>
      </c>
      <c r="C1885" s="120" t="s">
        <v>721</v>
      </c>
      <c r="D1885" s="120" t="s">
        <v>1192</v>
      </c>
      <c r="E1885" s="193" t="s">
        <v>33</v>
      </c>
      <c r="F1885" s="120" t="s">
        <v>2865</v>
      </c>
      <c r="G1885" s="193" t="s">
        <v>6</v>
      </c>
      <c r="H1885" s="193" t="s">
        <v>2871</v>
      </c>
      <c r="I1885" s="193" t="s">
        <v>116</v>
      </c>
      <c r="J1885" s="110" t="s">
        <v>2968</v>
      </c>
    </row>
    <row r="1886" spans="1:10" x14ac:dyDescent="0.25">
      <c r="A1886" s="188">
        <v>44571</v>
      </c>
      <c r="B1886" s="193" t="s">
        <v>2494</v>
      </c>
      <c r="C1886" s="120" t="s">
        <v>720</v>
      </c>
      <c r="D1886" s="120" t="s">
        <v>1530</v>
      </c>
      <c r="E1886" s="193" t="s">
        <v>33</v>
      </c>
      <c r="F1886" s="120" t="s">
        <v>2865</v>
      </c>
      <c r="G1886" s="193" t="s">
        <v>6</v>
      </c>
      <c r="H1886" s="193" t="s">
        <v>2871</v>
      </c>
      <c r="I1886" s="193" t="s">
        <v>116</v>
      </c>
      <c r="J1886" s="110" t="s">
        <v>2968</v>
      </c>
    </row>
    <row r="1887" spans="1:10" x14ac:dyDescent="0.25">
      <c r="A1887" s="188">
        <v>44573</v>
      </c>
      <c r="B1887" s="193" t="s">
        <v>2494</v>
      </c>
      <c r="C1887" s="120" t="s">
        <v>703</v>
      </c>
      <c r="D1887" s="120" t="s">
        <v>1513</v>
      </c>
      <c r="E1887" s="193" t="s">
        <v>33</v>
      </c>
      <c r="F1887" s="120" t="s">
        <v>2865</v>
      </c>
      <c r="G1887" s="193" t="s">
        <v>6</v>
      </c>
      <c r="H1887" s="3" t="s">
        <v>2992</v>
      </c>
      <c r="I1887" s="193" t="s">
        <v>116</v>
      </c>
      <c r="J1887" s="110" t="s">
        <v>2910</v>
      </c>
    </row>
    <row r="1888" spans="1:10" x14ac:dyDescent="0.25">
      <c r="A1888" s="188">
        <v>44573</v>
      </c>
      <c r="B1888" s="193" t="s">
        <v>2494</v>
      </c>
      <c r="C1888" s="120" t="s">
        <v>587</v>
      </c>
      <c r="D1888" s="120" t="s">
        <v>1400</v>
      </c>
      <c r="E1888" s="193" t="s">
        <v>33</v>
      </c>
      <c r="F1888" s="120" t="s">
        <v>2865</v>
      </c>
      <c r="G1888" s="193" t="s">
        <v>6</v>
      </c>
      <c r="H1888" s="3" t="s">
        <v>2992</v>
      </c>
      <c r="I1888" s="193" t="s">
        <v>116</v>
      </c>
      <c r="J1888" s="110" t="s">
        <v>3175</v>
      </c>
    </row>
    <row r="1889" spans="1:10" x14ac:dyDescent="0.25">
      <c r="A1889" s="188">
        <v>44568</v>
      </c>
      <c r="B1889" s="193" t="s">
        <v>2494</v>
      </c>
      <c r="C1889" s="120" t="s">
        <v>587</v>
      </c>
      <c r="D1889" s="120" t="s">
        <v>1400</v>
      </c>
      <c r="E1889" s="193" t="s">
        <v>33</v>
      </c>
      <c r="F1889" s="120" t="s">
        <v>2865</v>
      </c>
      <c r="G1889" s="193" t="s">
        <v>6</v>
      </c>
      <c r="H1889" s="3" t="s">
        <v>2992</v>
      </c>
      <c r="I1889" s="193" t="s">
        <v>116</v>
      </c>
      <c r="J1889" s="110" t="s">
        <v>3032</v>
      </c>
    </row>
    <row r="1890" spans="1:10" x14ac:dyDescent="0.25">
      <c r="A1890" s="188">
        <v>44575</v>
      </c>
      <c r="B1890" s="193" t="s">
        <v>2494</v>
      </c>
      <c r="C1890" s="120" t="s">
        <v>587</v>
      </c>
      <c r="D1890" s="120" t="s">
        <v>1400</v>
      </c>
      <c r="E1890" s="193" t="s">
        <v>33</v>
      </c>
      <c r="F1890" s="120" t="s">
        <v>2865</v>
      </c>
      <c r="G1890" s="193" t="s">
        <v>6</v>
      </c>
      <c r="H1890" s="3" t="s">
        <v>2992</v>
      </c>
      <c r="I1890" s="193" t="s">
        <v>116</v>
      </c>
      <c r="J1890" s="110" t="s">
        <v>3032</v>
      </c>
    </row>
    <row r="1891" spans="1:10" x14ac:dyDescent="0.25">
      <c r="A1891" s="188">
        <v>44580</v>
      </c>
      <c r="B1891" s="193" t="s">
        <v>2494</v>
      </c>
      <c r="C1891" s="120" t="s">
        <v>587</v>
      </c>
      <c r="D1891" s="120" t="s">
        <v>1400</v>
      </c>
      <c r="E1891" s="193" t="s">
        <v>33</v>
      </c>
      <c r="F1891" s="120" t="s">
        <v>2865</v>
      </c>
      <c r="G1891" s="193" t="s">
        <v>6</v>
      </c>
      <c r="H1891" s="3" t="s">
        <v>2992</v>
      </c>
      <c r="I1891" s="193" t="s">
        <v>116</v>
      </c>
      <c r="J1891" s="248" t="s">
        <v>3056</v>
      </c>
    </row>
    <row r="1892" spans="1:10" x14ac:dyDescent="0.25">
      <c r="A1892" s="188">
        <v>44582</v>
      </c>
      <c r="B1892" s="193" t="s">
        <v>2494</v>
      </c>
      <c r="C1892" s="120" t="s">
        <v>703</v>
      </c>
      <c r="D1892" s="120" t="s">
        <v>1513</v>
      </c>
      <c r="E1892" s="193" t="s">
        <v>33</v>
      </c>
      <c r="F1892" s="120" t="s">
        <v>2865</v>
      </c>
      <c r="G1892" s="193" t="s">
        <v>6</v>
      </c>
      <c r="H1892" s="3" t="s">
        <v>2992</v>
      </c>
      <c r="I1892" s="193" t="s">
        <v>116</v>
      </c>
      <c r="J1892" s="110" t="s">
        <v>2910</v>
      </c>
    </row>
    <row r="1893" spans="1:10" x14ac:dyDescent="0.25">
      <c r="A1893" s="188">
        <v>44582</v>
      </c>
      <c r="B1893" s="193" t="s">
        <v>2494</v>
      </c>
      <c r="C1893" s="120" t="s">
        <v>691</v>
      </c>
      <c r="D1893" s="120" t="s">
        <v>1501</v>
      </c>
      <c r="E1893" s="193" t="s">
        <v>33</v>
      </c>
      <c r="F1893" s="120" t="s">
        <v>2865</v>
      </c>
      <c r="G1893" s="193" t="s">
        <v>6</v>
      </c>
      <c r="H1893" s="3" t="s">
        <v>2992</v>
      </c>
      <c r="I1893" s="193" t="s">
        <v>116</v>
      </c>
      <c r="J1893" s="110" t="s">
        <v>2910</v>
      </c>
    </row>
    <row r="1894" spans="1:10" x14ac:dyDescent="0.25">
      <c r="A1894" s="188">
        <v>44589</v>
      </c>
      <c r="B1894" s="193" t="s">
        <v>2494</v>
      </c>
      <c r="C1894" s="120" t="s">
        <v>703</v>
      </c>
      <c r="D1894" s="120" t="s">
        <v>1513</v>
      </c>
      <c r="E1894" s="193" t="s">
        <v>33</v>
      </c>
      <c r="F1894" s="120" t="s">
        <v>2865</v>
      </c>
      <c r="G1894" s="193" t="s">
        <v>6</v>
      </c>
      <c r="H1894" s="3" t="s">
        <v>2992</v>
      </c>
      <c r="I1894" s="193" t="s">
        <v>116</v>
      </c>
      <c r="J1894" s="110" t="s">
        <v>3318</v>
      </c>
    </row>
    <row r="1895" spans="1:10" x14ac:dyDescent="0.25">
      <c r="A1895" s="188">
        <v>44589</v>
      </c>
      <c r="B1895" s="193" t="s">
        <v>2494</v>
      </c>
      <c r="C1895" s="120" t="s">
        <v>587</v>
      </c>
      <c r="D1895" s="120" t="s">
        <v>1400</v>
      </c>
      <c r="E1895" s="193" t="s">
        <v>33</v>
      </c>
      <c r="F1895" s="120" t="s">
        <v>2865</v>
      </c>
      <c r="G1895" s="193" t="s">
        <v>6</v>
      </c>
      <c r="H1895" s="3" t="s">
        <v>2992</v>
      </c>
      <c r="I1895" s="193" t="s">
        <v>116</v>
      </c>
      <c r="J1895" s="110" t="s">
        <v>3297</v>
      </c>
    </row>
    <row r="1896" spans="1:10" x14ac:dyDescent="0.25">
      <c r="A1896" s="278">
        <v>44568</v>
      </c>
      <c r="B1896" s="193" t="s">
        <v>2494</v>
      </c>
      <c r="C1896" s="215" t="s">
        <v>584</v>
      </c>
      <c r="D1896" s="215" t="s">
        <v>1397</v>
      </c>
      <c r="E1896" s="193" t="s">
        <v>33</v>
      </c>
      <c r="F1896" s="215" t="s">
        <v>2865</v>
      </c>
      <c r="G1896" s="193" t="s">
        <v>6</v>
      </c>
      <c r="H1896" s="3" t="s">
        <v>2992</v>
      </c>
      <c r="I1896" s="120" t="s">
        <v>116</v>
      </c>
      <c r="J1896" s="281" t="s">
        <v>3548</v>
      </c>
    </row>
    <row r="1897" spans="1:10" x14ac:dyDescent="0.25">
      <c r="A1897" s="278">
        <v>44578</v>
      </c>
      <c r="B1897" s="193" t="s">
        <v>2494</v>
      </c>
      <c r="C1897" s="120" t="s">
        <v>691</v>
      </c>
      <c r="D1897" s="120" t="s">
        <v>1501</v>
      </c>
      <c r="E1897" s="193" t="s">
        <v>33</v>
      </c>
      <c r="F1897" s="120" t="s">
        <v>2865</v>
      </c>
      <c r="G1897" s="193" t="s">
        <v>6</v>
      </c>
      <c r="H1897" s="3" t="s">
        <v>2992</v>
      </c>
      <c r="I1897" s="193" t="s">
        <v>116</v>
      </c>
      <c r="J1897" s="281" t="s">
        <v>3549</v>
      </c>
    </row>
    <row r="1898" spans="1:10" x14ac:dyDescent="0.25">
      <c r="A1898" s="278">
        <v>44578</v>
      </c>
      <c r="B1898" s="193" t="s">
        <v>2494</v>
      </c>
      <c r="C1898" s="120" t="s">
        <v>703</v>
      </c>
      <c r="D1898" s="120" t="s">
        <v>1513</v>
      </c>
      <c r="E1898" s="193" t="s">
        <v>33</v>
      </c>
      <c r="F1898" s="120" t="s">
        <v>2865</v>
      </c>
      <c r="G1898" s="193" t="s">
        <v>6</v>
      </c>
      <c r="H1898" s="3" t="s">
        <v>2992</v>
      </c>
      <c r="I1898" s="193" t="s">
        <v>116</v>
      </c>
      <c r="J1898" s="281" t="s">
        <v>3550</v>
      </c>
    </row>
    <row r="1899" spans="1:10" x14ac:dyDescent="0.25">
      <c r="A1899" s="278">
        <v>44578</v>
      </c>
      <c r="B1899" s="193" t="s">
        <v>2494</v>
      </c>
      <c r="C1899" s="120" t="s">
        <v>587</v>
      </c>
      <c r="D1899" s="120" t="s">
        <v>1400</v>
      </c>
      <c r="E1899" s="193" t="s">
        <v>33</v>
      </c>
      <c r="F1899" s="120" t="s">
        <v>2865</v>
      </c>
      <c r="G1899" s="193" t="s">
        <v>6</v>
      </c>
      <c r="H1899" s="3" t="s">
        <v>2992</v>
      </c>
      <c r="I1899" s="193" t="s">
        <v>116</v>
      </c>
      <c r="J1899" s="281" t="s">
        <v>3297</v>
      </c>
    </row>
    <row r="1900" spans="1:10" x14ac:dyDescent="0.25">
      <c r="A1900" s="278">
        <v>44580</v>
      </c>
      <c r="B1900" s="193" t="s">
        <v>2494</v>
      </c>
      <c r="C1900" s="120" t="s">
        <v>691</v>
      </c>
      <c r="D1900" s="120" t="s">
        <v>1501</v>
      </c>
      <c r="E1900" s="193" t="s">
        <v>33</v>
      </c>
      <c r="F1900" s="120" t="s">
        <v>2865</v>
      </c>
      <c r="G1900" s="193" t="s">
        <v>6</v>
      </c>
      <c r="H1900" s="3" t="s">
        <v>2992</v>
      </c>
      <c r="I1900" s="193" t="s">
        <v>116</v>
      </c>
      <c r="J1900" s="281" t="s">
        <v>3297</v>
      </c>
    </row>
    <row r="1901" spans="1:10" x14ac:dyDescent="0.25">
      <c r="A1901" s="278">
        <v>44564</v>
      </c>
      <c r="B1901" s="193" t="s">
        <v>2494</v>
      </c>
      <c r="C1901" s="215" t="s">
        <v>2582</v>
      </c>
      <c r="D1901" s="262" t="s">
        <v>2583</v>
      </c>
      <c r="E1901" s="193" t="s">
        <v>132</v>
      </c>
      <c r="F1901" s="215" t="s">
        <v>2604</v>
      </c>
      <c r="G1901" s="193" t="s">
        <v>6</v>
      </c>
      <c r="H1901" s="3" t="s">
        <v>2992</v>
      </c>
      <c r="I1901" s="120" t="s">
        <v>2492</v>
      </c>
      <c r="J1901" s="110" t="s">
        <v>3551</v>
      </c>
    </row>
    <row r="1902" spans="1:10" x14ac:dyDescent="0.25">
      <c r="A1902" s="278">
        <v>44564</v>
      </c>
      <c r="B1902" s="222" t="s">
        <v>2494</v>
      </c>
      <c r="C1902" s="275" t="s">
        <v>2584</v>
      </c>
      <c r="D1902" s="275" t="s">
        <v>2585</v>
      </c>
      <c r="E1902" s="193" t="s">
        <v>132</v>
      </c>
      <c r="F1902" s="215" t="s">
        <v>2604</v>
      </c>
      <c r="G1902" s="193" t="s">
        <v>6</v>
      </c>
      <c r="H1902" s="3" t="s">
        <v>2992</v>
      </c>
      <c r="I1902" s="221" t="s">
        <v>2492</v>
      </c>
      <c r="J1902" s="20" t="s">
        <v>3297</v>
      </c>
    </row>
    <row r="1903" spans="1:10" x14ac:dyDescent="0.25">
      <c r="A1903" s="278">
        <v>44564</v>
      </c>
      <c r="B1903" s="193" t="s">
        <v>2494</v>
      </c>
      <c r="C1903" s="215" t="s">
        <v>2590</v>
      </c>
      <c r="D1903" s="262" t="s">
        <v>2591</v>
      </c>
      <c r="E1903" s="193" t="s">
        <v>132</v>
      </c>
      <c r="F1903" s="215" t="s">
        <v>2604</v>
      </c>
      <c r="G1903" s="193" t="s">
        <v>6</v>
      </c>
      <c r="H1903" s="3" t="s">
        <v>2992</v>
      </c>
      <c r="I1903" s="120" t="s">
        <v>2492</v>
      </c>
      <c r="J1903" s="20" t="s">
        <v>3297</v>
      </c>
    </row>
    <row r="1904" spans="1:10" x14ac:dyDescent="0.25">
      <c r="A1904" s="278">
        <v>44564</v>
      </c>
      <c r="B1904" s="193" t="s">
        <v>2494</v>
      </c>
      <c r="C1904" s="215" t="s">
        <v>2602</v>
      </c>
      <c r="D1904" s="262" t="s">
        <v>2603</v>
      </c>
      <c r="E1904" s="193" t="s">
        <v>132</v>
      </c>
      <c r="F1904" s="215" t="s">
        <v>2604</v>
      </c>
      <c r="G1904" s="193" t="s">
        <v>6</v>
      </c>
      <c r="H1904" s="3" t="s">
        <v>2992</v>
      </c>
      <c r="I1904" s="120" t="s">
        <v>2492</v>
      </c>
      <c r="J1904" s="110" t="s">
        <v>3552</v>
      </c>
    </row>
    <row r="1905" spans="1:10" x14ac:dyDescent="0.25">
      <c r="A1905" s="278">
        <v>44566</v>
      </c>
      <c r="B1905" s="193" t="s">
        <v>2494</v>
      </c>
      <c r="C1905" s="215" t="s">
        <v>2582</v>
      </c>
      <c r="D1905" s="262" t="s">
        <v>2583</v>
      </c>
      <c r="E1905" s="193" t="s">
        <v>132</v>
      </c>
      <c r="F1905" s="215" t="s">
        <v>2604</v>
      </c>
      <c r="G1905" s="193" t="s">
        <v>6</v>
      </c>
      <c r="H1905" s="3" t="s">
        <v>2992</v>
      </c>
      <c r="I1905" s="120" t="s">
        <v>2492</v>
      </c>
      <c r="J1905" s="110" t="s">
        <v>3400</v>
      </c>
    </row>
    <row r="1906" spans="1:10" x14ac:dyDescent="0.25">
      <c r="A1906" s="278">
        <v>44566</v>
      </c>
      <c r="B1906" s="222" t="s">
        <v>2494</v>
      </c>
      <c r="C1906" s="275" t="s">
        <v>2584</v>
      </c>
      <c r="D1906" s="275" t="s">
        <v>2585</v>
      </c>
      <c r="E1906" s="193" t="s">
        <v>132</v>
      </c>
      <c r="F1906" s="215" t="s">
        <v>2604</v>
      </c>
      <c r="G1906" s="193" t="s">
        <v>6</v>
      </c>
      <c r="H1906" s="3" t="s">
        <v>2992</v>
      </c>
      <c r="I1906" s="221" t="s">
        <v>2492</v>
      </c>
      <c r="J1906" s="20" t="s">
        <v>3543</v>
      </c>
    </row>
    <row r="1907" spans="1:10" x14ac:dyDescent="0.25">
      <c r="A1907" s="278">
        <v>44566</v>
      </c>
      <c r="B1907" s="193" t="s">
        <v>2494</v>
      </c>
      <c r="C1907" s="215" t="s">
        <v>2590</v>
      </c>
      <c r="D1907" s="262" t="s">
        <v>2591</v>
      </c>
      <c r="E1907" s="193" t="s">
        <v>132</v>
      </c>
      <c r="F1907" s="215" t="s">
        <v>2604</v>
      </c>
      <c r="G1907" s="193" t="s">
        <v>6</v>
      </c>
      <c r="H1907" s="3" t="s">
        <v>2992</v>
      </c>
      <c r="I1907" s="120" t="s">
        <v>2492</v>
      </c>
      <c r="J1907" s="20" t="s">
        <v>3400</v>
      </c>
    </row>
    <row r="1908" spans="1:10" x14ac:dyDescent="0.25">
      <c r="A1908" s="278">
        <v>44566</v>
      </c>
      <c r="B1908" s="193" t="s">
        <v>2494</v>
      </c>
      <c r="C1908" s="215" t="s">
        <v>2602</v>
      </c>
      <c r="D1908" s="262" t="s">
        <v>2603</v>
      </c>
      <c r="E1908" s="193" t="s">
        <v>132</v>
      </c>
      <c r="F1908" s="215" t="s">
        <v>2604</v>
      </c>
      <c r="G1908" s="193" t="s">
        <v>6</v>
      </c>
      <c r="H1908" s="3" t="s">
        <v>2992</v>
      </c>
      <c r="I1908" s="120" t="s">
        <v>2492</v>
      </c>
      <c r="J1908" s="20" t="s">
        <v>3297</v>
      </c>
    </row>
    <row r="1909" spans="1:10" x14ac:dyDescent="0.25">
      <c r="A1909" s="278">
        <v>44568</v>
      </c>
      <c r="B1909" s="193" t="s">
        <v>2494</v>
      </c>
      <c r="C1909" s="215" t="s">
        <v>2582</v>
      </c>
      <c r="D1909" s="262" t="s">
        <v>2583</v>
      </c>
      <c r="E1909" s="193" t="s">
        <v>132</v>
      </c>
      <c r="F1909" s="215" t="s">
        <v>2604</v>
      </c>
      <c r="G1909" s="193" t="s">
        <v>6</v>
      </c>
      <c r="H1909" s="3" t="s">
        <v>2992</v>
      </c>
      <c r="I1909" s="120" t="s">
        <v>2492</v>
      </c>
      <c r="J1909" s="20" t="s">
        <v>3185</v>
      </c>
    </row>
    <row r="1910" spans="1:10" x14ac:dyDescent="0.25">
      <c r="A1910" s="278">
        <v>44568</v>
      </c>
      <c r="B1910" s="222" t="s">
        <v>2494</v>
      </c>
      <c r="C1910" s="275" t="s">
        <v>2584</v>
      </c>
      <c r="D1910" s="275" t="s">
        <v>2585</v>
      </c>
      <c r="E1910" s="193" t="s">
        <v>132</v>
      </c>
      <c r="F1910" s="215" t="s">
        <v>2604</v>
      </c>
      <c r="G1910" s="193" t="s">
        <v>6</v>
      </c>
      <c r="H1910" s="3" t="s">
        <v>2992</v>
      </c>
      <c r="I1910" s="221" t="s">
        <v>2492</v>
      </c>
      <c r="J1910" s="20" t="s">
        <v>3553</v>
      </c>
    </row>
    <row r="1911" spans="1:10" x14ac:dyDescent="0.25">
      <c r="A1911" s="278">
        <v>44568</v>
      </c>
      <c r="B1911" s="193" t="s">
        <v>2494</v>
      </c>
      <c r="C1911" s="215" t="s">
        <v>2590</v>
      </c>
      <c r="D1911" s="262" t="s">
        <v>2591</v>
      </c>
      <c r="E1911" s="193" t="s">
        <v>132</v>
      </c>
      <c r="F1911" s="215" t="s">
        <v>2604</v>
      </c>
      <c r="G1911" s="193" t="s">
        <v>6</v>
      </c>
      <c r="H1911" s="3" t="s">
        <v>2992</v>
      </c>
      <c r="I1911" s="120" t="s">
        <v>2492</v>
      </c>
      <c r="J1911" s="20" t="s">
        <v>3554</v>
      </c>
    </row>
    <row r="1912" spans="1:10" x14ac:dyDescent="0.25">
      <c r="A1912" s="278">
        <v>44568</v>
      </c>
      <c r="B1912" s="193" t="s">
        <v>2494</v>
      </c>
      <c r="C1912" s="215" t="s">
        <v>2602</v>
      </c>
      <c r="D1912" s="262" t="s">
        <v>2603</v>
      </c>
      <c r="E1912" s="193" t="s">
        <v>132</v>
      </c>
      <c r="F1912" s="215" t="s">
        <v>2604</v>
      </c>
      <c r="G1912" s="193" t="s">
        <v>6</v>
      </c>
      <c r="H1912" s="3" t="s">
        <v>2992</v>
      </c>
      <c r="I1912" s="120" t="s">
        <v>2492</v>
      </c>
      <c r="J1912" s="20" t="s">
        <v>3555</v>
      </c>
    </row>
    <row r="1913" spans="1:10" x14ac:dyDescent="0.25">
      <c r="A1913" s="278">
        <v>44571</v>
      </c>
      <c r="B1913" s="193" t="s">
        <v>2494</v>
      </c>
      <c r="C1913" s="215" t="s">
        <v>2582</v>
      </c>
      <c r="D1913" s="262" t="s">
        <v>2583</v>
      </c>
      <c r="E1913" s="193" t="s">
        <v>132</v>
      </c>
      <c r="F1913" s="215" t="s">
        <v>2604</v>
      </c>
      <c r="G1913" s="193" t="s">
        <v>6</v>
      </c>
      <c r="H1913" s="3" t="s">
        <v>2992</v>
      </c>
      <c r="I1913" s="120" t="s">
        <v>2492</v>
      </c>
      <c r="J1913" s="110" t="s">
        <v>3556</v>
      </c>
    </row>
    <row r="1914" spans="1:10" x14ac:dyDescent="0.25">
      <c r="A1914" s="278">
        <v>44571</v>
      </c>
      <c r="B1914" s="222" t="s">
        <v>2494</v>
      </c>
      <c r="C1914" s="275" t="s">
        <v>2584</v>
      </c>
      <c r="D1914" s="275" t="s">
        <v>2585</v>
      </c>
      <c r="E1914" s="193" t="s">
        <v>132</v>
      </c>
      <c r="F1914" s="215" t="s">
        <v>2604</v>
      </c>
      <c r="G1914" s="193" t="s">
        <v>6</v>
      </c>
      <c r="H1914" s="3" t="s">
        <v>2992</v>
      </c>
      <c r="I1914" s="221" t="s">
        <v>2492</v>
      </c>
      <c r="J1914" s="20" t="s">
        <v>3557</v>
      </c>
    </row>
    <row r="1915" spans="1:10" x14ac:dyDescent="0.25">
      <c r="A1915" s="278">
        <v>44571</v>
      </c>
      <c r="B1915" s="193" t="s">
        <v>2494</v>
      </c>
      <c r="C1915" s="215" t="s">
        <v>2590</v>
      </c>
      <c r="D1915" s="262" t="s">
        <v>2591</v>
      </c>
      <c r="E1915" s="193" t="s">
        <v>132</v>
      </c>
      <c r="F1915" s="215" t="s">
        <v>2604</v>
      </c>
      <c r="G1915" s="193" t="s">
        <v>6</v>
      </c>
      <c r="H1915" s="3" t="s">
        <v>2992</v>
      </c>
      <c r="I1915" s="120" t="s">
        <v>2492</v>
      </c>
      <c r="J1915" s="20" t="s">
        <v>3558</v>
      </c>
    </row>
    <row r="1916" spans="1:10" x14ac:dyDescent="0.25">
      <c r="A1916" s="278">
        <v>44571</v>
      </c>
      <c r="B1916" s="193" t="s">
        <v>2494</v>
      </c>
      <c r="C1916" s="215" t="s">
        <v>2602</v>
      </c>
      <c r="D1916" s="262" t="s">
        <v>2603</v>
      </c>
      <c r="E1916" s="193" t="s">
        <v>132</v>
      </c>
      <c r="F1916" s="215" t="s">
        <v>2604</v>
      </c>
      <c r="G1916" s="193" t="s">
        <v>6</v>
      </c>
      <c r="H1916" s="3" t="s">
        <v>2992</v>
      </c>
      <c r="I1916" s="120" t="s">
        <v>2492</v>
      </c>
      <c r="J1916" s="20" t="s">
        <v>3559</v>
      </c>
    </row>
    <row r="1917" spans="1:10" x14ac:dyDescent="0.25">
      <c r="A1917" s="188">
        <v>44564</v>
      </c>
      <c r="B1917" s="193" t="s">
        <v>2494</v>
      </c>
      <c r="C1917" s="120" t="s">
        <v>2588</v>
      </c>
      <c r="D1917" s="120" t="s">
        <v>2589</v>
      </c>
      <c r="E1917" s="193" t="s">
        <v>132</v>
      </c>
      <c r="F1917" s="120" t="s">
        <v>2604</v>
      </c>
      <c r="G1917" s="193" t="s">
        <v>6</v>
      </c>
      <c r="H1917" s="193" t="s">
        <v>2871</v>
      </c>
      <c r="I1917" s="193" t="s">
        <v>2492</v>
      </c>
      <c r="J1917" s="110" t="s">
        <v>2917</v>
      </c>
    </row>
    <row r="1918" spans="1:10" x14ac:dyDescent="0.25">
      <c r="A1918" s="188">
        <v>44564</v>
      </c>
      <c r="B1918" s="210" t="s">
        <v>2494</v>
      </c>
      <c r="C1918" s="211" t="s">
        <v>665</v>
      </c>
      <c r="D1918" s="211" t="s">
        <v>1477</v>
      </c>
      <c r="E1918" s="193" t="s">
        <v>31</v>
      </c>
      <c r="F1918" s="211" t="s">
        <v>2452</v>
      </c>
      <c r="G1918" s="210" t="s">
        <v>6</v>
      </c>
      <c r="H1918" s="210" t="s">
        <v>2871</v>
      </c>
      <c r="I1918" s="210" t="s">
        <v>2482</v>
      </c>
      <c r="J1918" s="110" t="s">
        <v>2915</v>
      </c>
    </row>
    <row r="1919" spans="1:10" x14ac:dyDescent="0.25">
      <c r="A1919" s="188">
        <v>44564</v>
      </c>
      <c r="B1919" s="210" t="s">
        <v>2494</v>
      </c>
      <c r="C1919" s="211" t="s">
        <v>2640</v>
      </c>
      <c r="D1919" s="211" t="s">
        <v>1474</v>
      </c>
      <c r="E1919" s="193" t="s">
        <v>31</v>
      </c>
      <c r="F1919" s="211" t="s">
        <v>2452</v>
      </c>
      <c r="G1919" s="210" t="s">
        <v>6</v>
      </c>
      <c r="H1919" s="210" t="s">
        <v>2871</v>
      </c>
      <c r="I1919" s="210" t="s">
        <v>2482</v>
      </c>
      <c r="J1919" s="110" t="s">
        <v>2916</v>
      </c>
    </row>
    <row r="1920" spans="1:10" x14ac:dyDescent="0.25">
      <c r="A1920" s="188">
        <v>44568</v>
      </c>
      <c r="B1920" s="210" t="s">
        <v>2494</v>
      </c>
      <c r="C1920" s="211" t="s">
        <v>656</v>
      </c>
      <c r="D1920" s="211" t="s">
        <v>1468</v>
      </c>
      <c r="E1920" s="210" t="s">
        <v>31</v>
      </c>
      <c r="F1920" s="211" t="s">
        <v>2452</v>
      </c>
      <c r="G1920" s="210" t="s">
        <v>6</v>
      </c>
      <c r="H1920" s="210" t="s">
        <v>2871</v>
      </c>
      <c r="I1920" s="210" t="s">
        <v>2482</v>
      </c>
      <c r="J1920" s="110" t="s">
        <v>2957</v>
      </c>
    </row>
    <row r="1921" spans="1:10" x14ac:dyDescent="0.25">
      <c r="A1921" s="188">
        <v>44568</v>
      </c>
      <c r="B1921" s="210" t="s">
        <v>2494</v>
      </c>
      <c r="C1921" s="211" t="s">
        <v>2640</v>
      </c>
      <c r="D1921" s="211" t="s">
        <v>1474</v>
      </c>
      <c r="E1921" s="210" t="s">
        <v>31</v>
      </c>
      <c r="F1921" s="211" t="s">
        <v>2452</v>
      </c>
      <c r="G1921" s="210" t="s">
        <v>6</v>
      </c>
      <c r="H1921" s="210" t="s">
        <v>2871</v>
      </c>
      <c r="I1921" s="210" t="s">
        <v>2482</v>
      </c>
      <c r="J1921" s="110" t="s">
        <v>2931</v>
      </c>
    </row>
    <row r="1922" spans="1:10" x14ac:dyDescent="0.25">
      <c r="A1922" s="188">
        <v>44568</v>
      </c>
      <c r="B1922" s="210" t="s">
        <v>2494</v>
      </c>
      <c r="C1922" s="211" t="s">
        <v>667</v>
      </c>
      <c r="D1922" s="211" t="s">
        <v>1479</v>
      </c>
      <c r="E1922" s="210" t="s">
        <v>31</v>
      </c>
      <c r="F1922" s="211" t="s">
        <v>2452</v>
      </c>
      <c r="G1922" s="210" t="s">
        <v>6</v>
      </c>
      <c r="H1922" s="210" t="s">
        <v>2871</v>
      </c>
      <c r="I1922" s="210" t="s">
        <v>2482</v>
      </c>
      <c r="J1922" s="110" t="s">
        <v>2932</v>
      </c>
    </row>
    <row r="1923" spans="1:10" x14ac:dyDescent="0.25">
      <c r="A1923" s="188">
        <v>44573</v>
      </c>
      <c r="B1923" s="210" t="s">
        <v>2494</v>
      </c>
      <c r="C1923" s="211" t="s">
        <v>663</v>
      </c>
      <c r="D1923" s="211" t="s">
        <v>1475</v>
      </c>
      <c r="E1923" s="210" t="s">
        <v>31</v>
      </c>
      <c r="F1923" s="211" t="s">
        <v>2452</v>
      </c>
      <c r="G1923" s="210" t="s">
        <v>6</v>
      </c>
      <c r="H1923" s="3" t="s">
        <v>2992</v>
      </c>
      <c r="I1923" s="210" t="s">
        <v>2482</v>
      </c>
      <c r="J1923" s="279" t="s">
        <v>2910</v>
      </c>
    </row>
    <row r="1924" spans="1:10" x14ac:dyDescent="0.25">
      <c r="A1924" s="188" t="s">
        <v>3030</v>
      </c>
      <c r="B1924" s="210" t="s">
        <v>2494</v>
      </c>
      <c r="C1924" s="211" t="s">
        <v>655</v>
      </c>
      <c r="D1924" s="211" t="s">
        <v>1467</v>
      </c>
      <c r="E1924" s="210" t="s">
        <v>31</v>
      </c>
      <c r="F1924" s="211" t="s">
        <v>2452</v>
      </c>
      <c r="G1924" s="210" t="s">
        <v>6</v>
      </c>
      <c r="H1924" s="3" t="s">
        <v>2992</v>
      </c>
      <c r="I1924" s="210" t="s">
        <v>2482</v>
      </c>
      <c r="J1924" s="110" t="s">
        <v>2910</v>
      </c>
    </row>
    <row r="1925" spans="1:10" x14ac:dyDescent="0.25">
      <c r="A1925" s="188" t="s">
        <v>3030</v>
      </c>
      <c r="B1925" s="210" t="s">
        <v>2494</v>
      </c>
      <c r="C1925" s="211" t="s">
        <v>656</v>
      </c>
      <c r="D1925" s="211" t="s">
        <v>1468</v>
      </c>
      <c r="E1925" s="210" t="s">
        <v>31</v>
      </c>
      <c r="F1925" s="211" t="s">
        <v>2452</v>
      </c>
      <c r="G1925" s="210" t="s">
        <v>6</v>
      </c>
      <c r="H1925" s="3" t="s">
        <v>2992</v>
      </c>
      <c r="I1925" s="210" t="s">
        <v>2482</v>
      </c>
      <c r="J1925" s="110" t="s">
        <v>2957</v>
      </c>
    </row>
    <row r="1926" spans="1:10" x14ac:dyDescent="0.25">
      <c r="A1926" s="188" t="s">
        <v>3030</v>
      </c>
      <c r="B1926" s="210" t="s">
        <v>2494</v>
      </c>
      <c r="C1926" s="211" t="s">
        <v>2640</v>
      </c>
      <c r="D1926" s="211" t="s">
        <v>1474</v>
      </c>
      <c r="E1926" s="210" t="s">
        <v>31</v>
      </c>
      <c r="F1926" s="211" t="s">
        <v>2452</v>
      </c>
      <c r="G1926" s="210" t="s">
        <v>6</v>
      </c>
      <c r="H1926" s="3" t="s">
        <v>2992</v>
      </c>
      <c r="I1926" s="210" t="s">
        <v>2482</v>
      </c>
      <c r="J1926" s="280" t="s">
        <v>3033</v>
      </c>
    </row>
    <row r="1927" spans="1:10" x14ac:dyDescent="0.25">
      <c r="A1927" s="188">
        <v>44580</v>
      </c>
      <c r="B1927" s="210" t="s">
        <v>2494</v>
      </c>
      <c r="C1927" s="211" t="s">
        <v>655</v>
      </c>
      <c r="D1927" s="211" t="s">
        <v>1467</v>
      </c>
      <c r="E1927" s="210" t="s">
        <v>31</v>
      </c>
      <c r="F1927" s="211" t="s">
        <v>2452</v>
      </c>
      <c r="G1927" s="210" t="s">
        <v>6</v>
      </c>
      <c r="H1927" s="3" t="s">
        <v>2992</v>
      </c>
      <c r="I1927" s="210" t="s">
        <v>2482</v>
      </c>
      <c r="J1927" s="280" t="s">
        <v>3054</v>
      </c>
    </row>
    <row r="1928" spans="1:10" x14ac:dyDescent="0.25">
      <c r="A1928" s="188">
        <v>44587</v>
      </c>
      <c r="B1928" s="210" t="s">
        <v>2494</v>
      </c>
      <c r="C1928" s="211" t="s">
        <v>656</v>
      </c>
      <c r="D1928" s="211" t="s">
        <v>1468</v>
      </c>
      <c r="E1928" s="210" t="s">
        <v>31</v>
      </c>
      <c r="F1928" s="211" t="s">
        <v>2452</v>
      </c>
      <c r="G1928" s="210" t="s">
        <v>6</v>
      </c>
      <c r="H1928" s="3" t="s">
        <v>2992</v>
      </c>
      <c r="I1928" s="210" t="s">
        <v>2482</v>
      </c>
      <c r="J1928" s="110" t="s">
        <v>3560</v>
      </c>
    </row>
    <row r="1929" spans="1:10" x14ac:dyDescent="0.25">
      <c r="A1929" s="188">
        <v>44587</v>
      </c>
      <c r="B1929" s="210" t="s">
        <v>2494</v>
      </c>
      <c r="C1929" s="211" t="s">
        <v>2640</v>
      </c>
      <c r="D1929" s="211" t="s">
        <v>1474</v>
      </c>
      <c r="E1929" s="210" t="s">
        <v>31</v>
      </c>
      <c r="F1929" s="211" t="s">
        <v>2452</v>
      </c>
      <c r="G1929" s="210" t="s">
        <v>6</v>
      </c>
      <c r="H1929" s="3" t="s">
        <v>2992</v>
      </c>
      <c r="I1929" s="210" t="s">
        <v>2482</v>
      </c>
      <c r="J1929" s="110" t="s">
        <v>3317</v>
      </c>
    </row>
    <row r="1930" spans="1:10" x14ac:dyDescent="0.25">
      <c r="A1930" s="188">
        <v>44589</v>
      </c>
      <c r="B1930" s="210" t="s">
        <v>2494</v>
      </c>
      <c r="C1930" s="211" t="s">
        <v>656</v>
      </c>
      <c r="D1930" s="211" t="s">
        <v>1468</v>
      </c>
      <c r="E1930" s="210" t="s">
        <v>31</v>
      </c>
      <c r="F1930" s="211" t="s">
        <v>2452</v>
      </c>
      <c r="G1930" s="210" t="s">
        <v>6</v>
      </c>
      <c r="H1930" s="3" t="s">
        <v>2992</v>
      </c>
      <c r="I1930" s="210" t="s">
        <v>2482</v>
      </c>
      <c r="J1930" s="110" t="s">
        <v>3297</v>
      </c>
    </row>
    <row r="1931" spans="1:10" x14ac:dyDescent="0.25">
      <c r="A1931" s="188">
        <v>44589</v>
      </c>
      <c r="B1931" s="210" t="s">
        <v>2494</v>
      </c>
      <c r="C1931" s="211" t="s">
        <v>660</v>
      </c>
      <c r="D1931" s="211" t="s">
        <v>1472</v>
      </c>
      <c r="E1931" s="210" t="s">
        <v>31</v>
      </c>
      <c r="F1931" s="211" t="s">
        <v>2452</v>
      </c>
      <c r="G1931" s="210" t="s">
        <v>6</v>
      </c>
      <c r="H1931" s="3" t="s">
        <v>2992</v>
      </c>
      <c r="I1931" s="210" t="s">
        <v>2482</v>
      </c>
      <c r="J1931" s="110" t="s">
        <v>3297</v>
      </c>
    </row>
    <row r="1932" spans="1:10" x14ac:dyDescent="0.25">
      <c r="A1932" s="188">
        <v>44589</v>
      </c>
      <c r="B1932" s="210" t="s">
        <v>2494</v>
      </c>
      <c r="C1932" s="211" t="s">
        <v>668</v>
      </c>
      <c r="D1932" s="211" t="s">
        <v>2768</v>
      </c>
      <c r="E1932" s="210" t="s">
        <v>31</v>
      </c>
      <c r="F1932" s="211" t="s">
        <v>2452</v>
      </c>
      <c r="G1932" s="210" t="s">
        <v>6</v>
      </c>
      <c r="H1932" s="3" t="s">
        <v>2992</v>
      </c>
      <c r="I1932" s="210" t="s">
        <v>2482</v>
      </c>
      <c r="J1932" s="110" t="s">
        <v>3297</v>
      </c>
    </row>
    <row r="1933" spans="1:10" x14ac:dyDescent="0.25">
      <c r="A1933" s="278">
        <v>44564</v>
      </c>
      <c r="B1933" s="210" t="s">
        <v>2494</v>
      </c>
      <c r="C1933" s="252" t="s">
        <v>667</v>
      </c>
      <c r="D1933" s="252" t="s">
        <v>1479</v>
      </c>
      <c r="E1933" s="210" t="s">
        <v>31</v>
      </c>
      <c r="F1933" s="252" t="s">
        <v>2452</v>
      </c>
      <c r="G1933" s="210" t="s">
        <v>6</v>
      </c>
      <c r="H1933" s="3" t="s">
        <v>2992</v>
      </c>
      <c r="I1933" s="211" t="s">
        <v>2482</v>
      </c>
      <c r="J1933" s="110" t="s">
        <v>2932</v>
      </c>
    </row>
    <row r="1934" spans="1:10" x14ac:dyDescent="0.25">
      <c r="A1934" s="278">
        <v>44564</v>
      </c>
      <c r="B1934" s="210" t="s">
        <v>2494</v>
      </c>
      <c r="C1934" s="252" t="s">
        <v>658</v>
      </c>
      <c r="D1934" s="252" t="s">
        <v>1470</v>
      </c>
      <c r="E1934" s="210" t="s">
        <v>31</v>
      </c>
      <c r="F1934" s="252" t="s">
        <v>2452</v>
      </c>
      <c r="G1934" s="210" t="s">
        <v>6</v>
      </c>
      <c r="H1934" s="3" t="s">
        <v>2992</v>
      </c>
      <c r="I1934" s="211" t="s">
        <v>2482</v>
      </c>
      <c r="J1934" s="20" t="s">
        <v>3561</v>
      </c>
    </row>
    <row r="1935" spans="1:10" x14ac:dyDescent="0.25">
      <c r="A1935" s="278">
        <v>44566</v>
      </c>
      <c r="B1935" s="210" t="s">
        <v>2494</v>
      </c>
      <c r="C1935" s="252" t="s">
        <v>658</v>
      </c>
      <c r="D1935" s="252" t="s">
        <v>1470</v>
      </c>
      <c r="E1935" s="210" t="s">
        <v>31</v>
      </c>
      <c r="F1935" s="252" t="s">
        <v>2452</v>
      </c>
      <c r="G1935" s="210" t="s">
        <v>6</v>
      </c>
      <c r="H1935" s="3" t="s">
        <v>2992</v>
      </c>
      <c r="I1935" s="211" t="s">
        <v>2482</v>
      </c>
      <c r="J1935" s="20" t="s">
        <v>3562</v>
      </c>
    </row>
    <row r="1936" spans="1:10" x14ac:dyDescent="0.25">
      <c r="A1936" s="278">
        <v>44566</v>
      </c>
      <c r="B1936" s="210" t="s">
        <v>2494</v>
      </c>
      <c r="C1936" s="252" t="s">
        <v>2640</v>
      </c>
      <c r="D1936" s="252" t="s">
        <v>1474</v>
      </c>
      <c r="E1936" s="210" t="s">
        <v>31</v>
      </c>
      <c r="F1936" s="252" t="s">
        <v>2452</v>
      </c>
      <c r="G1936" s="210" t="s">
        <v>6</v>
      </c>
      <c r="H1936" s="3" t="s">
        <v>2992</v>
      </c>
      <c r="I1936" s="211" t="s">
        <v>2482</v>
      </c>
      <c r="J1936" s="110" t="s">
        <v>2916</v>
      </c>
    </row>
    <row r="1937" spans="1:10" x14ac:dyDescent="0.25">
      <c r="A1937" s="278">
        <v>44566</v>
      </c>
      <c r="B1937" s="210" t="s">
        <v>2494</v>
      </c>
      <c r="C1937" s="252" t="s">
        <v>663</v>
      </c>
      <c r="D1937" s="252" t="s">
        <v>1475</v>
      </c>
      <c r="E1937" s="210" t="s">
        <v>31</v>
      </c>
      <c r="F1937" s="252" t="s">
        <v>2452</v>
      </c>
      <c r="G1937" s="210" t="s">
        <v>6</v>
      </c>
      <c r="H1937" s="3" t="s">
        <v>2992</v>
      </c>
      <c r="I1937" s="211" t="s">
        <v>2482</v>
      </c>
      <c r="J1937" s="20" t="s">
        <v>3400</v>
      </c>
    </row>
    <row r="1938" spans="1:10" x14ac:dyDescent="0.25">
      <c r="A1938" s="278">
        <v>44566</v>
      </c>
      <c r="B1938" s="210" t="s">
        <v>2494</v>
      </c>
      <c r="C1938" s="252" t="s">
        <v>667</v>
      </c>
      <c r="D1938" s="252" t="s">
        <v>1479</v>
      </c>
      <c r="E1938" s="210" t="s">
        <v>31</v>
      </c>
      <c r="F1938" s="252" t="s">
        <v>2452</v>
      </c>
      <c r="G1938" s="210" t="s">
        <v>6</v>
      </c>
      <c r="H1938" s="3" t="s">
        <v>2992</v>
      </c>
      <c r="I1938" s="211" t="s">
        <v>2482</v>
      </c>
      <c r="J1938" s="110" t="s">
        <v>2932</v>
      </c>
    </row>
    <row r="1939" spans="1:10" x14ac:dyDescent="0.25">
      <c r="A1939" s="278">
        <v>44566</v>
      </c>
      <c r="B1939" s="210" t="s">
        <v>2494</v>
      </c>
      <c r="C1939" s="252" t="s">
        <v>669</v>
      </c>
      <c r="D1939" s="252" t="s">
        <v>1480</v>
      </c>
      <c r="E1939" s="210" t="s">
        <v>31</v>
      </c>
      <c r="F1939" s="252" t="s">
        <v>2452</v>
      </c>
      <c r="G1939" s="210" t="s">
        <v>6</v>
      </c>
      <c r="H1939" s="3" t="s">
        <v>2992</v>
      </c>
      <c r="I1939" s="211" t="s">
        <v>2482</v>
      </c>
      <c r="J1939" s="20" t="s">
        <v>3179</v>
      </c>
    </row>
    <row r="1940" spans="1:10" x14ac:dyDescent="0.25">
      <c r="A1940" s="278">
        <v>44568</v>
      </c>
      <c r="B1940" s="210" t="s">
        <v>2494</v>
      </c>
      <c r="C1940" s="252" t="s">
        <v>659</v>
      </c>
      <c r="D1940" s="252" t="s">
        <v>1471</v>
      </c>
      <c r="E1940" s="210" t="s">
        <v>31</v>
      </c>
      <c r="F1940" s="252" t="s">
        <v>2452</v>
      </c>
      <c r="G1940" s="210" t="s">
        <v>6</v>
      </c>
      <c r="H1940" s="3" t="s">
        <v>2992</v>
      </c>
      <c r="I1940" s="211" t="s">
        <v>2482</v>
      </c>
      <c r="J1940" s="20" t="s">
        <v>3563</v>
      </c>
    </row>
    <row r="1941" spans="1:10" x14ac:dyDescent="0.25">
      <c r="A1941" s="278">
        <v>44571</v>
      </c>
      <c r="B1941" s="210" t="s">
        <v>2494</v>
      </c>
      <c r="C1941" s="252" t="s">
        <v>658</v>
      </c>
      <c r="D1941" s="252" t="s">
        <v>1470</v>
      </c>
      <c r="E1941" s="210" t="s">
        <v>31</v>
      </c>
      <c r="F1941" s="252" t="s">
        <v>2452</v>
      </c>
      <c r="G1941" s="210" t="s">
        <v>6</v>
      </c>
      <c r="H1941" s="3" t="s">
        <v>2992</v>
      </c>
      <c r="I1941" s="211" t="s">
        <v>2482</v>
      </c>
      <c r="J1941" s="20" t="s">
        <v>3564</v>
      </c>
    </row>
    <row r="1942" spans="1:10" x14ac:dyDescent="0.25">
      <c r="A1942" s="278">
        <v>44571</v>
      </c>
      <c r="B1942" s="210" t="s">
        <v>2494</v>
      </c>
      <c r="C1942" s="252" t="s">
        <v>659</v>
      </c>
      <c r="D1942" s="252" t="s">
        <v>1471</v>
      </c>
      <c r="E1942" s="210" t="s">
        <v>31</v>
      </c>
      <c r="F1942" s="252" t="s">
        <v>2452</v>
      </c>
      <c r="G1942" s="210" t="s">
        <v>6</v>
      </c>
      <c r="H1942" s="3" t="s">
        <v>2992</v>
      </c>
      <c r="I1942" s="211" t="s">
        <v>2482</v>
      </c>
      <c r="J1942" s="20" t="s">
        <v>3297</v>
      </c>
    </row>
    <row r="1943" spans="1:10" x14ac:dyDescent="0.25">
      <c r="A1943" s="278">
        <v>44582</v>
      </c>
      <c r="B1943" s="210" t="s">
        <v>2494</v>
      </c>
      <c r="C1943" s="252" t="s">
        <v>656</v>
      </c>
      <c r="D1943" s="252" t="s">
        <v>1468</v>
      </c>
      <c r="E1943" s="210" t="s">
        <v>31</v>
      </c>
      <c r="F1943" s="252" t="s">
        <v>2452</v>
      </c>
      <c r="G1943" s="210" t="s">
        <v>6</v>
      </c>
      <c r="H1943" s="3" t="s">
        <v>2992</v>
      </c>
      <c r="I1943" s="211" t="s">
        <v>2482</v>
      </c>
      <c r="J1943" s="20" t="s">
        <v>3565</v>
      </c>
    </row>
    <row r="1944" spans="1:10" x14ac:dyDescent="0.25">
      <c r="A1944" s="278">
        <v>44585</v>
      </c>
      <c r="B1944" s="210" t="s">
        <v>2494</v>
      </c>
      <c r="C1944" s="252" t="s">
        <v>663</v>
      </c>
      <c r="D1944" s="252" t="s">
        <v>1475</v>
      </c>
      <c r="E1944" s="210" t="s">
        <v>31</v>
      </c>
      <c r="F1944" s="252" t="s">
        <v>2452</v>
      </c>
      <c r="G1944" s="210" t="s">
        <v>6</v>
      </c>
      <c r="H1944" s="3" t="s">
        <v>2992</v>
      </c>
      <c r="I1944" s="211" t="s">
        <v>2482</v>
      </c>
      <c r="J1944" s="20" t="s">
        <v>3184</v>
      </c>
    </row>
    <row r="1945" spans="1:10" x14ac:dyDescent="0.25">
      <c r="A1945" s="278">
        <v>44587</v>
      </c>
      <c r="B1945" s="210" t="s">
        <v>2494</v>
      </c>
      <c r="C1945" s="252" t="s">
        <v>666</v>
      </c>
      <c r="D1945" s="252" t="s">
        <v>1478</v>
      </c>
      <c r="E1945" s="210" t="s">
        <v>31</v>
      </c>
      <c r="F1945" s="252" t="s">
        <v>2452</v>
      </c>
      <c r="G1945" s="210" t="s">
        <v>6</v>
      </c>
      <c r="H1945" s="3" t="s">
        <v>2992</v>
      </c>
      <c r="I1945" s="211" t="s">
        <v>2482</v>
      </c>
      <c r="J1945" s="20" t="s">
        <v>3566</v>
      </c>
    </row>
    <row r="1946" spans="1:10" x14ac:dyDescent="0.25">
      <c r="A1946" s="278">
        <v>44589</v>
      </c>
      <c r="B1946" s="210" t="s">
        <v>2494</v>
      </c>
      <c r="C1946" s="252" t="s">
        <v>667</v>
      </c>
      <c r="D1946" s="252" t="s">
        <v>1479</v>
      </c>
      <c r="E1946" s="210" t="s">
        <v>31</v>
      </c>
      <c r="F1946" s="252" t="s">
        <v>2452</v>
      </c>
      <c r="G1946" s="210" t="s">
        <v>6</v>
      </c>
      <c r="H1946" s="3" t="s">
        <v>2992</v>
      </c>
      <c r="I1946" s="211" t="s">
        <v>2482</v>
      </c>
      <c r="J1946" s="281" t="s">
        <v>3297</v>
      </c>
    </row>
    <row r="1947" spans="1:10" x14ac:dyDescent="0.25">
      <c r="A1947" s="188">
        <v>44568</v>
      </c>
      <c r="B1947" s="210" t="s">
        <v>2494</v>
      </c>
      <c r="C1947" s="211" t="s">
        <v>885</v>
      </c>
      <c r="D1947" s="211" t="s">
        <v>1685</v>
      </c>
      <c r="E1947" s="210" t="s">
        <v>31</v>
      </c>
      <c r="F1947" s="211" t="s">
        <v>2624</v>
      </c>
      <c r="G1947" s="210" t="s">
        <v>6</v>
      </c>
      <c r="H1947" s="210" t="s">
        <v>2871</v>
      </c>
      <c r="I1947" s="210" t="s">
        <v>2489</v>
      </c>
      <c r="J1947" s="110" t="s">
        <v>2918</v>
      </c>
    </row>
    <row r="1948" spans="1:10" x14ac:dyDescent="0.25">
      <c r="A1948" s="188">
        <v>44568</v>
      </c>
      <c r="B1948" s="210" t="s">
        <v>2494</v>
      </c>
      <c r="C1948" s="211" t="s">
        <v>2616</v>
      </c>
      <c r="D1948" s="211" t="s">
        <v>2617</v>
      </c>
      <c r="E1948" s="210" t="s">
        <v>31</v>
      </c>
      <c r="F1948" s="211" t="s">
        <v>2624</v>
      </c>
      <c r="G1948" s="210" t="s">
        <v>6</v>
      </c>
      <c r="H1948" s="210" t="s">
        <v>2871</v>
      </c>
      <c r="I1948" s="210" t="s">
        <v>2489</v>
      </c>
      <c r="J1948" s="110" t="s">
        <v>2958</v>
      </c>
    </row>
    <row r="1949" spans="1:10" x14ac:dyDescent="0.25">
      <c r="A1949" s="188">
        <v>44568</v>
      </c>
      <c r="B1949" s="210" t="s">
        <v>2494</v>
      </c>
      <c r="C1949" s="211" t="s">
        <v>2527</v>
      </c>
      <c r="D1949" s="211" t="s">
        <v>1692</v>
      </c>
      <c r="E1949" s="210" t="s">
        <v>31</v>
      </c>
      <c r="F1949" s="211" t="s">
        <v>2624</v>
      </c>
      <c r="G1949" s="210" t="s">
        <v>6</v>
      </c>
      <c r="H1949" s="210" t="s">
        <v>2871</v>
      </c>
      <c r="I1949" s="210" t="s">
        <v>2489</v>
      </c>
      <c r="J1949" s="110" t="s">
        <v>2959</v>
      </c>
    </row>
    <row r="1950" spans="1:10" x14ac:dyDescent="0.25">
      <c r="A1950" s="188">
        <v>44571</v>
      </c>
      <c r="B1950" s="210" t="s">
        <v>2494</v>
      </c>
      <c r="C1950" s="211" t="s">
        <v>885</v>
      </c>
      <c r="D1950" s="211" t="s">
        <v>1685</v>
      </c>
      <c r="E1950" s="210" t="s">
        <v>31</v>
      </c>
      <c r="F1950" s="211" t="s">
        <v>2624</v>
      </c>
      <c r="G1950" s="210" t="s">
        <v>6</v>
      </c>
      <c r="H1950" s="210" t="s">
        <v>2871</v>
      </c>
      <c r="I1950" s="210" t="s">
        <v>2489</v>
      </c>
      <c r="J1950" s="110" t="s">
        <v>2979</v>
      </c>
    </row>
    <row r="1951" spans="1:10" x14ac:dyDescent="0.25">
      <c r="A1951" s="188">
        <v>44571</v>
      </c>
      <c r="B1951" s="210" t="s">
        <v>2494</v>
      </c>
      <c r="C1951" s="211" t="s">
        <v>2648</v>
      </c>
      <c r="D1951" s="211" t="s">
        <v>2649</v>
      </c>
      <c r="E1951" s="210" t="s">
        <v>31</v>
      </c>
      <c r="F1951" s="211" t="s">
        <v>2624</v>
      </c>
      <c r="G1951" s="210" t="s">
        <v>6</v>
      </c>
      <c r="H1951" s="210" t="s">
        <v>2871</v>
      </c>
      <c r="I1951" s="210" t="s">
        <v>2489</v>
      </c>
      <c r="J1951" s="110" t="s">
        <v>2977</v>
      </c>
    </row>
    <row r="1952" spans="1:10" x14ac:dyDescent="0.25">
      <c r="A1952" s="188">
        <v>44571</v>
      </c>
      <c r="B1952" s="210" t="s">
        <v>2494</v>
      </c>
      <c r="C1952" s="211" t="s">
        <v>2527</v>
      </c>
      <c r="D1952" s="211" t="s">
        <v>1692</v>
      </c>
      <c r="E1952" s="210" t="s">
        <v>31</v>
      </c>
      <c r="F1952" s="211" t="s">
        <v>2624</v>
      </c>
      <c r="G1952" s="210" t="s">
        <v>6</v>
      </c>
      <c r="H1952" s="210" t="s">
        <v>2871</v>
      </c>
      <c r="I1952" s="210" t="s">
        <v>2489</v>
      </c>
      <c r="J1952" s="279" t="s">
        <v>3179</v>
      </c>
    </row>
    <row r="1953" spans="1:10" x14ac:dyDescent="0.25">
      <c r="A1953" s="188">
        <v>44571</v>
      </c>
      <c r="B1953" s="210" t="s">
        <v>2494</v>
      </c>
      <c r="C1953" s="211" t="s">
        <v>2645</v>
      </c>
      <c r="D1953" s="211" t="s">
        <v>1723</v>
      </c>
      <c r="E1953" s="210" t="s">
        <v>31</v>
      </c>
      <c r="F1953" s="211" t="s">
        <v>2624</v>
      </c>
      <c r="G1953" s="210" t="s">
        <v>6</v>
      </c>
      <c r="H1953" s="210" t="s">
        <v>2871</v>
      </c>
      <c r="I1953" s="210" t="s">
        <v>2489</v>
      </c>
      <c r="J1953" s="110" t="s">
        <v>2978</v>
      </c>
    </row>
    <row r="1954" spans="1:10" x14ac:dyDescent="0.25">
      <c r="A1954" s="188">
        <v>44573</v>
      </c>
      <c r="B1954" s="210" t="s">
        <v>2494</v>
      </c>
      <c r="C1954" s="211" t="s">
        <v>885</v>
      </c>
      <c r="D1954" s="211" t="s">
        <v>1685</v>
      </c>
      <c r="E1954" s="210" t="s">
        <v>31</v>
      </c>
      <c r="F1954" s="211" t="s">
        <v>2624</v>
      </c>
      <c r="G1954" s="210" t="s">
        <v>6</v>
      </c>
      <c r="H1954" s="3" t="s">
        <v>2992</v>
      </c>
      <c r="I1954" s="210" t="s">
        <v>2489</v>
      </c>
      <c r="J1954" s="279" t="s">
        <v>3005</v>
      </c>
    </row>
    <row r="1955" spans="1:10" x14ac:dyDescent="0.25">
      <c r="A1955" s="188">
        <v>44573</v>
      </c>
      <c r="B1955" s="210" t="s">
        <v>2494</v>
      </c>
      <c r="C1955" s="211" t="s">
        <v>2527</v>
      </c>
      <c r="D1955" s="211" t="s">
        <v>1692</v>
      </c>
      <c r="E1955" s="210" t="s">
        <v>31</v>
      </c>
      <c r="F1955" s="211" t="s">
        <v>2624</v>
      </c>
      <c r="G1955" s="210" t="s">
        <v>6</v>
      </c>
      <c r="H1955" s="3" t="s">
        <v>2992</v>
      </c>
      <c r="I1955" s="210" t="s">
        <v>2489</v>
      </c>
      <c r="J1955" s="279" t="s">
        <v>3005</v>
      </c>
    </row>
    <row r="1956" spans="1:10" x14ac:dyDescent="0.25">
      <c r="A1956" s="188" t="s">
        <v>3030</v>
      </c>
      <c r="B1956" s="210" t="s">
        <v>2494</v>
      </c>
      <c r="C1956" s="211" t="s">
        <v>885</v>
      </c>
      <c r="D1956" s="211" t="s">
        <v>1685</v>
      </c>
      <c r="E1956" s="210" t="s">
        <v>31</v>
      </c>
      <c r="F1956" s="211" t="s">
        <v>2624</v>
      </c>
      <c r="G1956" s="210" t="s">
        <v>6</v>
      </c>
      <c r="H1956" s="3" t="s">
        <v>2992</v>
      </c>
      <c r="I1956" s="210" t="s">
        <v>2489</v>
      </c>
      <c r="J1956" s="281" t="s">
        <v>3011</v>
      </c>
    </row>
    <row r="1957" spans="1:10" x14ac:dyDescent="0.25">
      <c r="A1957" s="188">
        <v>44580</v>
      </c>
      <c r="B1957" s="210" t="s">
        <v>2494</v>
      </c>
      <c r="C1957" s="211" t="s">
        <v>2645</v>
      </c>
      <c r="D1957" s="211" t="s">
        <v>1723</v>
      </c>
      <c r="E1957" s="210" t="s">
        <v>31</v>
      </c>
      <c r="F1957" s="211" t="s">
        <v>2624</v>
      </c>
      <c r="G1957" s="210" t="s">
        <v>6</v>
      </c>
      <c r="H1957" s="3" t="s">
        <v>2992</v>
      </c>
      <c r="I1957" s="210" t="s">
        <v>2489</v>
      </c>
      <c r="J1957" s="280" t="s">
        <v>3567</v>
      </c>
    </row>
    <row r="1958" spans="1:10" x14ac:dyDescent="0.25">
      <c r="A1958" s="188">
        <v>44580</v>
      </c>
      <c r="B1958" s="210" t="s">
        <v>2494</v>
      </c>
      <c r="C1958" s="211" t="s">
        <v>2527</v>
      </c>
      <c r="D1958" s="211" t="s">
        <v>1692</v>
      </c>
      <c r="E1958" s="210" t="s">
        <v>31</v>
      </c>
      <c r="F1958" s="211" t="s">
        <v>2624</v>
      </c>
      <c r="G1958" s="210" t="s">
        <v>6</v>
      </c>
      <c r="H1958" s="3" t="s">
        <v>2992</v>
      </c>
      <c r="I1958" s="210" t="s">
        <v>2489</v>
      </c>
      <c r="J1958" s="280" t="s">
        <v>3057</v>
      </c>
    </row>
    <row r="1959" spans="1:10" x14ac:dyDescent="0.25">
      <c r="A1959" s="188">
        <v>44580</v>
      </c>
      <c r="B1959" s="210" t="s">
        <v>2494</v>
      </c>
      <c r="C1959" s="211" t="s">
        <v>2607</v>
      </c>
      <c r="D1959" s="211" t="s">
        <v>2608</v>
      </c>
      <c r="E1959" s="210" t="s">
        <v>31</v>
      </c>
      <c r="F1959" s="211" t="s">
        <v>2624</v>
      </c>
      <c r="G1959" s="210" t="s">
        <v>6</v>
      </c>
      <c r="H1959" s="3" t="s">
        <v>2992</v>
      </c>
      <c r="I1959" s="210" t="s">
        <v>2489</v>
      </c>
      <c r="J1959" s="280" t="s">
        <v>3090</v>
      </c>
    </row>
    <row r="1960" spans="1:10" x14ac:dyDescent="0.25">
      <c r="A1960" s="188">
        <v>44580</v>
      </c>
      <c r="B1960" s="210" t="s">
        <v>2494</v>
      </c>
      <c r="C1960" s="211" t="s">
        <v>2648</v>
      </c>
      <c r="D1960" s="211" t="s">
        <v>2649</v>
      </c>
      <c r="E1960" s="210" t="s">
        <v>31</v>
      </c>
      <c r="F1960" s="211" t="s">
        <v>2624</v>
      </c>
      <c r="G1960" s="210" t="s">
        <v>6</v>
      </c>
      <c r="H1960" s="3" t="s">
        <v>2992</v>
      </c>
      <c r="I1960" s="210" t="s">
        <v>2489</v>
      </c>
      <c r="J1960" s="280" t="s">
        <v>2929</v>
      </c>
    </row>
    <row r="1961" spans="1:10" x14ac:dyDescent="0.25">
      <c r="A1961" s="188">
        <v>44587</v>
      </c>
      <c r="B1961" s="210" t="s">
        <v>2494</v>
      </c>
      <c r="C1961" s="211" t="s">
        <v>2645</v>
      </c>
      <c r="D1961" s="211" t="s">
        <v>1723</v>
      </c>
      <c r="E1961" s="210" t="s">
        <v>31</v>
      </c>
      <c r="F1961" s="211" t="s">
        <v>2624</v>
      </c>
      <c r="G1961" s="210" t="s">
        <v>6</v>
      </c>
      <c r="H1961" s="3" t="s">
        <v>2992</v>
      </c>
      <c r="I1961" s="210" t="s">
        <v>2489</v>
      </c>
      <c r="J1961" s="110" t="s">
        <v>2978</v>
      </c>
    </row>
    <row r="1962" spans="1:10" x14ac:dyDescent="0.25">
      <c r="A1962" s="188">
        <v>44587</v>
      </c>
      <c r="B1962" s="210" t="s">
        <v>2494</v>
      </c>
      <c r="C1962" s="211" t="s">
        <v>2527</v>
      </c>
      <c r="D1962" s="211" t="s">
        <v>1692</v>
      </c>
      <c r="E1962" s="210" t="s">
        <v>31</v>
      </c>
      <c r="F1962" s="211" t="s">
        <v>2624</v>
      </c>
      <c r="G1962" s="210" t="s">
        <v>6</v>
      </c>
      <c r="H1962" s="3" t="s">
        <v>2992</v>
      </c>
      <c r="I1962" s="210" t="s">
        <v>2489</v>
      </c>
      <c r="J1962" s="110" t="s">
        <v>2910</v>
      </c>
    </row>
    <row r="1963" spans="1:10" x14ac:dyDescent="0.25">
      <c r="A1963" s="188">
        <v>44587</v>
      </c>
      <c r="B1963" s="210" t="s">
        <v>2494</v>
      </c>
      <c r="C1963" s="211" t="s">
        <v>2648</v>
      </c>
      <c r="D1963" s="211" t="s">
        <v>2649</v>
      </c>
      <c r="E1963" s="210" t="s">
        <v>31</v>
      </c>
      <c r="F1963" s="211" t="s">
        <v>2624</v>
      </c>
      <c r="G1963" s="210" t="s">
        <v>6</v>
      </c>
      <c r="H1963" s="3" t="s">
        <v>2992</v>
      </c>
      <c r="I1963" s="210" t="s">
        <v>2489</v>
      </c>
      <c r="J1963" s="110" t="s">
        <v>2977</v>
      </c>
    </row>
    <row r="1964" spans="1:10" x14ac:dyDescent="0.25">
      <c r="A1964" s="188">
        <v>44587</v>
      </c>
      <c r="B1964" s="210" t="s">
        <v>2494</v>
      </c>
      <c r="C1964" s="211" t="s">
        <v>885</v>
      </c>
      <c r="D1964" s="211" t="s">
        <v>1685</v>
      </c>
      <c r="E1964" s="210" t="s">
        <v>31</v>
      </c>
      <c r="F1964" s="211" t="s">
        <v>2624</v>
      </c>
      <c r="G1964" s="210" t="s">
        <v>6</v>
      </c>
      <c r="H1964" s="3" t="s">
        <v>2992</v>
      </c>
      <c r="I1964" s="210" t="s">
        <v>2489</v>
      </c>
      <c r="J1964" s="110" t="s">
        <v>3178</v>
      </c>
    </row>
    <row r="1965" spans="1:10" x14ac:dyDescent="0.25">
      <c r="A1965" s="188">
        <v>44587</v>
      </c>
      <c r="B1965" s="210" t="s">
        <v>2494</v>
      </c>
      <c r="C1965" s="211" t="s">
        <v>2618</v>
      </c>
      <c r="D1965" s="211" t="s">
        <v>2619</v>
      </c>
      <c r="E1965" s="210" t="s">
        <v>31</v>
      </c>
      <c r="F1965" s="211" t="s">
        <v>2624</v>
      </c>
      <c r="G1965" s="210" t="s">
        <v>6</v>
      </c>
      <c r="H1965" s="3" t="s">
        <v>2992</v>
      </c>
      <c r="I1965" s="210" t="s">
        <v>2489</v>
      </c>
      <c r="J1965" s="110" t="s">
        <v>3297</v>
      </c>
    </row>
    <row r="1966" spans="1:10" x14ac:dyDescent="0.25">
      <c r="A1966" s="188">
        <v>44589</v>
      </c>
      <c r="B1966" s="210" t="s">
        <v>2494</v>
      </c>
      <c r="C1966" s="211" t="s">
        <v>2645</v>
      </c>
      <c r="D1966" s="211" t="s">
        <v>1723</v>
      </c>
      <c r="E1966" s="210" t="s">
        <v>31</v>
      </c>
      <c r="F1966" s="211" t="s">
        <v>2624</v>
      </c>
      <c r="G1966" s="210" t="s">
        <v>6</v>
      </c>
      <c r="H1966" s="3" t="s">
        <v>2992</v>
      </c>
      <c r="I1966" s="210" t="s">
        <v>2489</v>
      </c>
      <c r="J1966" s="110" t="s">
        <v>2978</v>
      </c>
    </row>
    <row r="1967" spans="1:10" x14ac:dyDescent="0.25">
      <c r="A1967" s="188">
        <v>44589</v>
      </c>
      <c r="B1967" s="210" t="s">
        <v>2494</v>
      </c>
      <c r="C1967" s="211" t="s">
        <v>2527</v>
      </c>
      <c r="D1967" s="211" t="s">
        <v>1692</v>
      </c>
      <c r="E1967" s="210" t="s">
        <v>31</v>
      </c>
      <c r="F1967" s="211" t="s">
        <v>2624</v>
      </c>
      <c r="G1967" s="210" t="s">
        <v>6</v>
      </c>
      <c r="H1967" s="3" t="s">
        <v>2992</v>
      </c>
      <c r="I1967" s="210" t="s">
        <v>2489</v>
      </c>
      <c r="J1967" s="110" t="s">
        <v>3297</v>
      </c>
    </row>
    <row r="1968" spans="1:10" x14ac:dyDescent="0.25">
      <c r="A1968" s="278">
        <v>44564</v>
      </c>
      <c r="B1968" s="210" t="s">
        <v>2494</v>
      </c>
      <c r="C1968" s="252" t="s">
        <v>2605</v>
      </c>
      <c r="D1968" s="252" t="s">
        <v>2606</v>
      </c>
      <c r="E1968" s="210" t="s">
        <v>31</v>
      </c>
      <c r="F1968" s="252" t="s">
        <v>2624</v>
      </c>
      <c r="G1968" s="210" t="s">
        <v>6</v>
      </c>
      <c r="H1968" s="3" t="s">
        <v>2992</v>
      </c>
      <c r="I1968" s="211" t="s">
        <v>2489</v>
      </c>
      <c r="J1968" s="20" t="s">
        <v>3297</v>
      </c>
    </row>
    <row r="1969" spans="1:10" x14ac:dyDescent="0.25">
      <c r="A1969" s="278">
        <v>44564</v>
      </c>
      <c r="B1969" s="210" t="s">
        <v>2494</v>
      </c>
      <c r="C1969" s="252" t="s">
        <v>2650</v>
      </c>
      <c r="D1969" s="252" t="s">
        <v>2651</v>
      </c>
      <c r="E1969" s="210" t="s">
        <v>31</v>
      </c>
      <c r="F1969" s="252" t="s">
        <v>2624</v>
      </c>
      <c r="G1969" s="210" t="s">
        <v>6</v>
      </c>
      <c r="H1969" s="3" t="s">
        <v>2992</v>
      </c>
      <c r="I1969" s="211" t="s">
        <v>2489</v>
      </c>
      <c r="J1969" s="20" t="s">
        <v>3568</v>
      </c>
    </row>
    <row r="1970" spans="1:10" x14ac:dyDescent="0.25">
      <c r="A1970" s="278">
        <v>44564</v>
      </c>
      <c r="B1970" s="210" t="s">
        <v>2494</v>
      </c>
      <c r="C1970" s="252" t="s">
        <v>2645</v>
      </c>
      <c r="D1970" s="252" t="s">
        <v>1723</v>
      </c>
      <c r="E1970" s="210" t="s">
        <v>31</v>
      </c>
      <c r="F1970" s="252" t="s">
        <v>2624</v>
      </c>
      <c r="G1970" s="210" t="s">
        <v>6</v>
      </c>
      <c r="H1970" s="3" t="s">
        <v>2992</v>
      </c>
      <c r="I1970" s="211" t="s">
        <v>2489</v>
      </c>
      <c r="J1970" s="110" t="s">
        <v>2978</v>
      </c>
    </row>
    <row r="1971" spans="1:10" x14ac:dyDescent="0.25">
      <c r="A1971" s="278">
        <v>44564</v>
      </c>
      <c r="B1971" s="210" t="s">
        <v>2494</v>
      </c>
      <c r="C1971" s="252" t="s">
        <v>2648</v>
      </c>
      <c r="D1971" s="252" t="s">
        <v>2649</v>
      </c>
      <c r="E1971" s="210" t="s">
        <v>31</v>
      </c>
      <c r="F1971" s="252" t="s">
        <v>2624</v>
      </c>
      <c r="G1971" s="210" t="s">
        <v>6</v>
      </c>
      <c r="H1971" s="3" t="s">
        <v>2992</v>
      </c>
      <c r="I1971" s="211" t="s">
        <v>2489</v>
      </c>
      <c r="J1971" s="110" t="s">
        <v>3297</v>
      </c>
    </row>
    <row r="1972" spans="1:10" x14ac:dyDescent="0.25">
      <c r="A1972" s="278">
        <v>44564</v>
      </c>
      <c r="B1972" s="210" t="s">
        <v>2494</v>
      </c>
      <c r="C1972" s="252" t="s">
        <v>885</v>
      </c>
      <c r="D1972" s="252" t="s">
        <v>1685</v>
      </c>
      <c r="E1972" s="210" t="s">
        <v>31</v>
      </c>
      <c r="F1972" s="252" t="s">
        <v>2624</v>
      </c>
      <c r="G1972" s="210" t="s">
        <v>6</v>
      </c>
      <c r="H1972" s="3" t="s">
        <v>2992</v>
      </c>
      <c r="I1972" s="211" t="s">
        <v>2489</v>
      </c>
      <c r="J1972" s="110" t="s">
        <v>2979</v>
      </c>
    </row>
    <row r="1973" spans="1:10" x14ac:dyDescent="0.25">
      <c r="A1973" s="278">
        <v>44566</v>
      </c>
      <c r="B1973" s="210" t="s">
        <v>2494</v>
      </c>
      <c r="C1973" s="252" t="s">
        <v>885</v>
      </c>
      <c r="D1973" s="252" t="s">
        <v>1685</v>
      </c>
      <c r="E1973" s="210" t="s">
        <v>31</v>
      </c>
      <c r="F1973" s="252" t="s">
        <v>2624</v>
      </c>
      <c r="G1973" s="210" t="s">
        <v>6</v>
      </c>
      <c r="H1973" s="3" t="s">
        <v>2992</v>
      </c>
      <c r="I1973" s="211" t="s">
        <v>2489</v>
      </c>
      <c r="J1973" s="281" t="s">
        <v>2975</v>
      </c>
    </row>
    <row r="1974" spans="1:10" x14ac:dyDescent="0.25">
      <c r="A1974" s="278">
        <v>44566</v>
      </c>
      <c r="B1974" s="210" t="s">
        <v>2494</v>
      </c>
      <c r="C1974" s="252" t="s">
        <v>2616</v>
      </c>
      <c r="D1974" s="252" t="s">
        <v>2617</v>
      </c>
      <c r="E1974" s="210" t="s">
        <v>31</v>
      </c>
      <c r="F1974" s="252" t="s">
        <v>2624</v>
      </c>
      <c r="G1974" s="210" t="s">
        <v>6</v>
      </c>
      <c r="H1974" s="3" t="s">
        <v>2992</v>
      </c>
      <c r="I1974" s="211" t="s">
        <v>2489</v>
      </c>
      <c r="J1974" s="20" t="s">
        <v>3179</v>
      </c>
    </row>
    <row r="1975" spans="1:10" x14ac:dyDescent="0.25">
      <c r="A1975" s="278">
        <v>44578</v>
      </c>
      <c r="B1975" s="210" t="s">
        <v>2494</v>
      </c>
      <c r="C1975" s="252" t="s">
        <v>2645</v>
      </c>
      <c r="D1975" s="252" t="s">
        <v>1723</v>
      </c>
      <c r="E1975" s="210" t="s">
        <v>31</v>
      </c>
      <c r="F1975" s="252" t="s">
        <v>2624</v>
      </c>
      <c r="G1975" s="210" t="s">
        <v>6</v>
      </c>
      <c r="H1975" s="3" t="s">
        <v>2992</v>
      </c>
      <c r="I1975" s="211" t="s">
        <v>2489</v>
      </c>
      <c r="J1975" s="110" t="s">
        <v>3569</v>
      </c>
    </row>
    <row r="1976" spans="1:10" x14ac:dyDescent="0.25">
      <c r="A1976" s="278">
        <v>44578</v>
      </c>
      <c r="B1976" s="210" t="s">
        <v>2494</v>
      </c>
      <c r="C1976" s="252" t="s">
        <v>2648</v>
      </c>
      <c r="D1976" s="252" t="s">
        <v>2649</v>
      </c>
      <c r="E1976" s="210" t="s">
        <v>31</v>
      </c>
      <c r="F1976" s="252" t="s">
        <v>2624</v>
      </c>
      <c r="G1976" s="210" t="s">
        <v>6</v>
      </c>
      <c r="H1976" s="3" t="s">
        <v>2992</v>
      </c>
      <c r="I1976" s="211" t="s">
        <v>2489</v>
      </c>
      <c r="J1976" s="110" t="s">
        <v>2977</v>
      </c>
    </row>
    <row r="1977" spans="1:10" x14ac:dyDescent="0.25">
      <c r="A1977" s="278">
        <v>44578</v>
      </c>
      <c r="B1977" s="210" t="s">
        <v>2494</v>
      </c>
      <c r="C1977" s="252" t="s">
        <v>885</v>
      </c>
      <c r="D1977" s="252" t="s">
        <v>1685</v>
      </c>
      <c r="E1977" s="210" t="s">
        <v>31</v>
      </c>
      <c r="F1977" s="252" t="s">
        <v>2624</v>
      </c>
      <c r="G1977" s="210" t="s">
        <v>6</v>
      </c>
      <c r="H1977" s="3" t="s">
        <v>2992</v>
      </c>
      <c r="I1977" s="211" t="s">
        <v>2489</v>
      </c>
      <c r="J1977" s="281" t="s">
        <v>2975</v>
      </c>
    </row>
    <row r="1978" spans="1:10" x14ac:dyDescent="0.25">
      <c r="A1978" s="278">
        <v>44580</v>
      </c>
      <c r="B1978" s="210" t="s">
        <v>2494</v>
      </c>
      <c r="C1978" s="252" t="s">
        <v>885</v>
      </c>
      <c r="D1978" s="252" t="s">
        <v>1685</v>
      </c>
      <c r="E1978" s="210" t="s">
        <v>31</v>
      </c>
      <c r="F1978" s="252" t="s">
        <v>2624</v>
      </c>
      <c r="G1978" s="210" t="s">
        <v>6</v>
      </c>
      <c r="H1978" s="3" t="s">
        <v>2992</v>
      </c>
      <c r="I1978" s="211" t="s">
        <v>2489</v>
      </c>
      <c r="J1978" s="281" t="s">
        <v>2975</v>
      </c>
    </row>
    <row r="1979" spans="1:10" x14ac:dyDescent="0.25">
      <c r="A1979" s="278">
        <v>44582</v>
      </c>
      <c r="B1979" s="210" t="s">
        <v>2494</v>
      </c>
      <c r="C1979" s="252" t="s">
        <v>885</v>
      </c>
      <c r="D1979" s="252" t="s">
        <v>1685</v>
      </c>
      <c r="E1979" s="210" t="s">
        <v>31</v>
      </c>
      <c r="F1979" s="252" t="s">
        <v>2624</v>
      </c>
      <c r="G1979" s="210" t="s">
        <v>6</v>
      </c>
      <c r="H1979" s="3" t="s">
        <v>2992</v>
      </c>
      <c r="I1979" s="211" t="s">
        <v>2489</v>
      </c>
      <c r="J1979" s="281" t="s">
        <v>2975</v>
      </c>
    </row>
    <row r="1980" spans="1:10" x14ac:dyDescent="0.25">
      <c r="A1980" s="278">
        <v>44585</v>
      </c>
      <c r="B1980" s="210" t="s">
        <v>2494</v>
      </c>
      <c r="C1980" s="252" t="s">
        <v>2645</v>
      </c>
      <c r="D1980" s="252" t="s">
        <v>1723</v>
      </c>
      <c r="E1980" s="210" t="s">
        <v>31</v>
      </c>
      <c r="F1980" s="252" t="s">
        <v>2624</v>
      </c>
      <c r="G1980" s="210" t="s">
        <v>6</v>
      </c>
      <c r="H1980" s="3" t="s">
        <v>2992</v>
      </c>
      <c r="I1980" s="211" t="s">
        <v>2489</v>
      </c>
      <c r="J1980" s="110" t="s">
        <v>3570</v>
      </c>
    </row>
    <row r="1981" spans="1:10" x14ac:dyDescent="0.25">
      <c r="A1981" s="278">
        <v>44585</v>
      </c>
      <c r="B1981" s="210" t="s">
        <v>2494</v>
      </c>
      <c r="C1981" s="252" t="s">
        <v>2648</v>
      </c>
      <c r="D1981" s="252" t="s">
        <v>2649</v>
      </c>
      <c r="E1981" s="210" t="s">
        <v>31</v>
      </c>
      <c r="F1981" s="252" t="s">
        <v>2624</v>
      </c>
      <c r="G1981" s="210" t="s">
        <v>6</v>
      </c>
      <c r="H1981" s="3" t="s">
        <v>2992</v>
      </c>
      <c r="I1981" s="211" t="s">
        <v>2489</v>
      </c>
      <c r="J1981" s="281" t="s">
        <v>2979</v>
      </c>
    </row>
    <row r="1982" spans="1:10" x14ac:dyDescent="0.25">
      <c r="A1982" s="278">
        <v>44585</v>
      </c>
      <c r="B1982" s="210" t="s">
        <v>2494</v>
      </c>
      <c r="C1982" s="252" t="s">
        <v>885</v>
      </c>
      <c r="D1982" s="252" t="s">
        <v>1685</v>
      </c>
      <c r="E1982" s="210" t="s">
        <v>31</v>
      </c>
      <c r="F1982" s="252" t="s">
        <v>2624</v>
      </c>
      <c r="G1982" s="210" t="s">
        <v>6</v>
      </c>
      <c r="H1982" s="3" t="s">
        <v>2992</v>
      </c>
      <c r="I1982" s="211" t="s">
        <v>2489</v>
      </c>
      <c r="J1982" s="281" t="s">
        <v>2975</v>
      </c>
    </row>
    <row r="1983" spans="1:10" x14ac:dyDescent="0.25">
      <c r="A1983" s="278">
        <v>44589</v>
      </c>
      <c r="B1983" s="210" t="s">
        <v>2494</v>
      </c>
      <c r="C1983" s="252" t="s">
        <v>2648</v>
      </c>
      <c r="D1983" s="252" t="s">
        <v>2649</v>
      </c>
      <c r="E1983" s="210" t="s">
        <v>31</v>
      </c>
      <c r="F1983" s="252" t="s">
        <v>2624</v>
      </c>
      <c r="G1983" s="210" t="s">
        <v>6</v>
      </c>
      <c r="H1983" s="3" t="s">
        <v>2992</v>
      </c>
      <c r="I1983" s="211" t="s">
        <v>2489</v>
      </c>
      <c r="J1983" s="281" t="s">
        <v>3175</v>
      </c>
    </row>
    <row r="1984" spans="1:10" x14ac:dyDescent="0.25">
      <c r="A1984" s="278">
        <v>44589</v>
      </c>
      <c r="B1984" s="210" t="s">
        <v>2494</v>
      </c>
      <c r="C1984" s="252" t="s">
        <v>885</v>
      </c>
      <c r="D1984" s="252" t="s">
        <v>1685</v>
      </c>
      <c r="E1984" s="210" t="s">
        <v>31</v>
      </c>
      <c r="F1984" s="252" t="s">
        <v>2624</v>
      </c>
      <c r="G1984" s="210" t="s">
        <v>6</v>
      </c>
      <c r="H1984" s="3" t="s">
        <v>2992</v>
      </c>
      <c r="I1984" s="211" t="s">
        <v>2489</v>
      </c>
      <c r="J1984" s="281" t="s">
        <v>2975</v>
      </c>
    </row>
    <row r="1985" spans="1:10" x14ac:dyDescent="0.25">
      <c r="A1985" s="278">
        <v>44592</v>
      </c>
      <c r="B1985" s="210" t="s">
        <v>2494</v>
      </c>
      <c r="C1985" s="252" t="s">
        <v>2645</v>
      </c>
      <c r="D1985" s="252" t="s">
        <v>1723</v>
      </c>
      <c r="E1985" s="210" t="s">
        <v>31</v>
      </c>
      <c r="F1985" s="252" t="s">
        <v>2624</v>
      </c>
      <c r="G1985" s="210" t="s">
        <v>6</v>
      </c>
      <c r="H1985" s="3" t="s">
        <v>2992</v>
      </c>
      <c r="I1985" s="211" t="s">
        <v>2489</v>
      </c>
      <c r="J1985" s="110" t="s">
        <v>3571</v>
      </c>
    </row>
    <row r="1986" spans="1:10" x14ac:dyDescent="0.25">
      <c r="A1986" s="278">
        <v>44592</v>
      </c>
      <c r="B1986" s="210" t="s">
        <v>2494</v>
      </c>
      <c r="C1986" s="252" t="s">
        <v>2648</v>
      </c>
      <c r="D1986" s="252" t="s">
        <v>2649</v>
      </c>
      <c r="E1986" s="210" t="s">
        <v>31</v>
      </c>
      <c r="F1986" s="252" t="s">
        <v>2624</v>
      </c>
      <c r="G1986" s="210" t="s">
        <v>6</v>
      </c>
      <c r="H1986" s="3" t="s">
        <v>2992</v>
      </c>
      <c r="I1986" s="211" t="s">
        <v>2489</v>
      </c>
      <c r="J1986" s="281" t="s">
        <v>3175</v>
      </c>
    </row>
    <row r="1987" spans="1:10" x14ac:dyDescent="0.25">
      <c r="A1987" s="278">
        <v>44592</v>
      </c>
      <c r="B1987" s="210" t="s">
        <v>2494</v>
      </c>
      <c r="C1987" s="252" t="s">
        <v>885</v>
      </c>
      <c r="D1987" s="252" t="s">
        <v>1685</v>
      </c>
      <c r="E1987" s="210" t="s">
        <v>31</v>
      </c>
      <c r="F1987" s="252" t="s">
        <v>2624</v>
      </c>
      <c r="G1987" s="210" t="s">
        <v>6</v>
      </c>
      <c r="H1987" s="3" t="s">
        <v>2992</v>
      </c>
      <c r="I1987" s="211" t="s">
        <v>2489</v>
      </c>
      <c r="J1987" s="281" t="s">
        <v>2975</v>
      </c>
    </row>
    <row r="1988" spans="1:10" x14ac:dyDescent="0.25">
      <c r="A1988" s="188">
        <v>44571</v>
      </c>
      <c r="B1988" s="193" t="s">
        <v>2494</v>
      </c>
      <c r="C1988" s="120" t="s">
        <v>619</v>
      </c>
      <c r="D1988" s="120" t="s">
        <v>1431</v>
      </c>
      <c r="E1988" s="193" t="s">
        <v>31</v>
      </c>
      <c r="F1988" s="120" t="s">
        <v>2449</v>
      </c>
      <c r="G1988" s="193" t="s">
        <v>6</v>
      </c>
      <c r="H1988" s="193" t="s">
        <v>2871</v>
      </c>
      <c r="I1988" s="193" t="s">
        <v>2485</v>
      </c>
      <c r="J1988" s="279" t="s">
        <v>2980</v>
      </c>
    </row>
    <row r="1989" spans="1:10" x14ac:dyDescent="0.25">
      <c r="A1989" s="188">
        <v>44573</v>
      </c>
      <c r="B1989" s="193" t="s">
        <v>2494</v>
      </c>
      <c r="C1989" s="120" t="s">
        <v>619</v>
      </c>
      <c r="D1989" s="120" t="s">
        <v>1431</v>
      </c>
      <c r="E1989" s="193" t="s">
        <v>31</v>
      </c>
      <c r="F1989" s="120" t="s">
        <v>2449</v>
      </c>
      <c r="G1989" s="193" t="s">
        <v>6</v>
      </c>
      <c r="H1989" s="3" t="s">
        <v>2992</v>
      </c>
      <c r="I1989" s="193" t="s">
        <v>2485</v>
      </c>
      <c r="J1989" s="279" t="s">
        <v>3002</v>
      </c>
    </row>
    <row r="1990" spans="1:10" x14ac:dyDescent="0.25">
      <c r="A1990" s="188">
        <v>44575</v>
      </c>
      <c r="B1990" s="193" t="s">
        <v>2494</v>
      </c>
      <c r="C1990" s="120" t="s">
        <v>619</v>
      </c>
      <c r="D1990" s="120" t="s">
        <v>1431</v>
      </c>
      <c r="E1990" s="193" t="s">
        <v>31</v>
      </c>
      <c r="F1990" s="120" t="s">
        <v>2449</v>
      </c>
      <c r="G1990" s="193" t="s">
        <v>6</v>
      </c>
      <c r="H1990" s="3" t="s">
        <v>2992</v>
      </c>
      <c r="I1990" s="193" t="s">
        <v>2485</v>
      </c>
      <c r="J1990" s="281" t="s">
        <v>3183</v>
      </c>
    </row>
    <row r="1991" spans="1:10" x14ac:dyDescent="0.25">
      <c r="A1991" s="188">
        <v>44566</v>
      </c>
      <c r="B1991" s="193" t="s">
        <v>2494</v>
      </c>
      <c r="C1991" s="120" t="s">
        <v>619</v>
      </c>
      <c r="D1991" s="120" t="s">
        <v>1431</v>
      </c>
      <c r="E1991" s="193" t="s">
        <v>31</v>
      </c>
      <c r="F1991" s="120" t="s">
        <v>2449</v>
      </c>
      <c r="G1991" s="193" t="s">
        <v>6</v>
      </c>
      <c r="H1991" s="3" t="s">
        <v>2992</v>
      </c>
      <c r="I1991" s="193" t="s">
        <v>2485</v>
      </c>
      <c r="J1991" s="248" t="s">
        <v>3055</v>
      </c>
    </row>
    <row r="1992" spans="1:10" x14ac:dyDescent="0.25">
      <c r="A1992" s="188">
        <v>44580</v>
      </c>
      <c r="B1992" s="193" t="s">
        <v>2494</v>
      </c>
      <c r="C1992" s="120" t="s">
        <v>620</v>
      </c>
      <c r="D1992" s="120" t="s">
        <v>1432</v>
      </c>
      <c r="E1992" s="193" t="s">
        <v>31</v>
      </c>
      <c r="F1992" s="120" t="s">
        <v>2449</v>
      </c>
      <c r="G1992" s="193" t="s">
        <v>6</v>
      </c>
      <c r="H1992" s="3" t="s">
        <v>2992</v>
      </c>
      <c r="I1992" s="193" t="s">
        <v>2485</v>
      </c>
      <c r="J1992" s="280" t="s">
        <v>2975</v>
      </c>
    </row>
    <row r="1993" spans="1:10" x14ac:dyDescent="0.25">
      <c r="A1993" s="188">
        <v>44578</v>
      </c>
      <c r="B1993" s="193" t="s">
        <v>2494</v>
      </c>
      <c r="C1993" s="120" t="s">
        <v>621</v>
      </c>
      <c r="D1993" s="120" t="s">
        <v>1433</v>
      </c>
      <c r="E1993" s="193" t="s">
        <v>31</v>
      </c>
      <c r="F1993" s="120" t="s">
        <v>2449</v>
      </c>
      <c r="G1993" s="193" t="s">
        <v>6</v>
      </c>
      <c r="H1993" s="3" t="s">
        <v>2992</v>
      </c>
      <c r="I1993" s="193" t="s">
        <v>2485</v>
      </c>
      <c r="J1993" s="280" t="s">
        <v>2910</v>
      </c>
    </row>
    <row r="1994" spans="1:10" x14ac:dyDescent="0.25">
      <c r="A1994" s="188">
        <v>44578</v>
      </c>
      <c r="B1994" s="193" t="s">
        <v>2494</v>
      </c>
      <c r="C1994" s="120" t="s">
        <v>623</v>
      </c>
      <c r="D1994" s="120" t="s">
        <v>1435</v>
      </c>
      <c r="E1994" s="193" t="s">
        <v>31</v>
      </c>
      <c r="F1994" s="120" t="s">
        <v>2449</v>
      </c>
      <c r="G1994" s="193" t="s">
        <v>6</v>
      </c>
      <c r="H1994" s="3" t="s">
        <v>2992</v>
      </c>
      <c r="I1994" s="193" t="s">
        <v>2485</v>
      </c>
      <c r="J1994" s="280" t="s">
        <v>3091</v>
      </c>
    </row>
    <row r="1995" spans="1:10" x14ac:dyDescent="0.25">
      <c r="A1995" s="188">
        <v>44580</v>
      </c>
      <c r="B1995" s="193" t="s">
        <v>2494</v>
      </c>
      <c r="C1995" s="120" t="s">
        <v>625</v>
      </c>
      <c r="D1995" s="120" t="s">
        <v>1437</v>
      </c>
      <c r="E1995" s="193" t="s">
        <v>31</v>
      </c>
      <c r="F1995" s="120" t="s">
        <v>2449</v>
      </c>
      <c r="G1995" s="193" t="s">
        <v>6</v>
      </c>
      <c r="H1995" s="3" t="s">
        <v>2992</v>
      </c>
      <c r="I1995" s="193" t="s">
        <v>2485</v>
      </c>
      <c r="J1995" s="280" t="s">
        <v>3092</v>
      </c>
    </row>
    <row r="1996" spans="1:10" x14ac:dyDescent="0.25">
      <c r="A1996" s="188">
        <v>44578</v>
      </c>
      <c r="B1996" s="193" t="s">
        <v>2494</v>
      </c>
      <c r="C1996" s="120" t="s">
        <v>626</v>
      </c>
      <c r="D1996" s="120" t="s">
        <v>1438</v>
      </c>
      <c r="E1996" s="193" t="s">
        <v>31</v>
      </c>
      <c r="F1996" s="120" t="s">
        <v>2449</v>
      </c>
      <c r="G1996" s="193" t="s">
        <v>6</v>
      </c>
      <c r="H1996" s="3" t="s">
        <v>2992</v>
      </c>
      <c r="I1996" s="193" t="s">
        <v>2485</v>
      </c>
      <c r="J1996" s="20"/>
    </row>
    <row r="1997" spans="1:10" x14ac:dyDescent="0.25">
      <c r="A1997" s="188">
        <v>44587</v>
      </c>
      <c r="B1997" s="193" t="s">
        <v>2494</v>
      </c>
      <c r="C1997" s="120" t="s">
        <v>621</v>
      </c>
      <c r="D1997" s="120" t="s">
        <v>1433</v>
      </c>
      <c r="E1997" s="193" t="s">
        <v>31</v>
      </c>
      <c r="F1997" s="120" t="s">
        <v>2449</v>
      </c>
      <c r="G1997" s="193" t="s">
        <v>6</v>
      </c>
      <c r="H1997" s="3" t="s">
        <v>2992</v>
      </c>
      <c r="I1997" s="193" t="s">
        <v>2485</v>
      </c>
      <c r="J1997" s="110"/>
    </row>
    <row r="1998" spans="1:10" x14ac:dyDescent="0.25">
      <c r="A1998" s="188">
        <v>44587</v>
      </c>
      <c r="B1998" s="193" t="s">
        <v>2494</v>
      </c>
      <c r="C1998" s="120" t="s">
        <v>623</v>
      </c>
      <c r="D1998" s="120" t="s">
        <v>1435</v>
      </c>
      <c r="E1998" s="193" t="s">
        <v>31</v>
      </c>
      <c r="F1998" s="120" t="s">
        <v>2449</v>
      </c>
      <c r="G1998" s="193" t="s">
        <v>6</v>
      </c>
      <c r="H1998" s="3" t="s">
        <v>2992</v>
      </c>
      <c r="I1998" s="193" t="s">
        <v>2485</v>
      </c>
      <c r="J1998" s="110" t="s">
        <v>3297</v>
      </c>
    </row>
    <row r="1999" spans="1:10" x14ac:dyDescent="0.25">
      <c r="A1999" s="188">
        <v>44589</v>
      </c>
      <c r="B1999" s="193" t="s">
        <v>2494</v>
      </c>
      <c r="C1999" s="120" t="s">
        <v>620</v>
      </c>
      <c r="D1999" s="120" t="s">
        <v>1432</v>
      </c>
      <c r="E1999" s="193" t="s">
        <v>31</v>
      </c>
      <c r="F1999" s="120" t="s">
        <v>2449</v>
      </c>
      <c r="G1999" s="193" t="s">
        <v>6</v>
      </c>
      <c r="H1999" s="3" t="s">
        <v>2992</v>
      </c>
      <c r="I1999" s="193" t="s">
        <v>2485</v>
      </c>
      <c r="J1999" s="110" t="s">
        <v>3175</v>
      </c>
    </row>
    <row r="2000" spans="1:10" x14ac:dyDescent="0.25">
      <c r="A2000" s="188">
        <v>44589</v>
      </c>
      <c r="B2000" s="193" t="s">
        <v>2494</v>
      </c>
      <c r="C2000" s="120" t="s">
        <v>621</v>
      </c>
      <c r="D2000" s="120" t="s">
        <v>1433</v>
      </c>
      <c r="E2000" s="193" t="s">
        <v>31</v>
      </c>
      <c r="F2000" s="120" t="s">
        <v>2449</v>
      </c>
      <c r="G2000" s="193" t="s">
        <v>6</v>
      </c>
      <c r="H2000" s="3" t="s">
        <v>2992</v>
      </c>
      <c r="I2000" s="193" t="s">
        <v>2485</v>
      </c>
      <c r="J2000" s="110" t="s">
        <v>3323</v>
      </c>
    </row>
    <row r="2001" spans="1:10" x14ac:dyDescent="0.25">
      <c r="A2001" s="188">
        <v>44589</v>
      </c>
      <c r="B2001" s="193" t="s">
        <v>2494</v>
      </c>
      <c r="C2001" s="120" t="s">
        <v>625</v>
      </c>
      <c r="D2001" s="120" t="s">
        <v>1437</v>
      </c>
      <c r="E2001" s="193" t="s">
        <v>31</v>
      </c>
      <c r="F2001" s="120" t="s">
        <v>2449</v>
      </c>
      <c r="G2001" s="193" t="s">
        <v>6</v>
      </c>
      <c r="H2001" s="3" t="s">
        <v>2992</v>
      </c>
      <c r="I2001" s="193" t="s">
        <v>2485</v>
      </c>
      <c r="J2001" s="110" t="s">
        <v>3322</v>
      </c>
    </row>
    <row r="2002" spans="1:10" x14ac:dyDescent="0.25">
      <c r="A2002" s="188">
        <v>44589</v>
      </c>
      <c r="B2002" s="193" t="s">
        <v>2494</v>
      </c>
      <c r="C2002" s="120" t="s">
        <v>626</v>
      </c>
      <c r="D2002" s="120" t="s">
        <v>1438</v>
      </c>
      <c r="E2002" s="193" t="s">
        <v>31</v>
      </c>
      <c r="F2002" s="120" t="s">
        <v>2449</v>
      </c>
      <c r="G2002" s="193" t="s">
        <v>6</v>
      </c>
      <c r="H2002" s="3" t="s">
        <v>2992</v>
      </c>
      <c r="I2002" s="193" t="s">
        <v>2485</v>
      </c>
      <c r="J2002" s="110" t="s">
        <v>3321</v>
      </c>
    </row>
    <row r="2003" spans="1:10" x14ac:dyDescent="0.25">
      <c r="A2003" s="278">
        <v>44566</v>
      </c>
      <c r="B2003" s="193" t="s">
        <v>2494</v>
      </c>
      <c r="C2003" s="215" t="s">
        <v>618</v>
      </c>
      <c r="D2003" s="215" t="s">
        <v>1430</v>
      </c>
      <c r="E2003" s="193" t="s">
        <v>31</v>
      </c>
      <c r="F2003" s="215" t="s">
        <v>2449</v>
      </c>
      <c r="G2003" s="193" t="s">
        <v>6</v>
      </c>
      <c r="H2003" s="3" t="s">
        <v>2992</v>
      </c>
      <c r="I2003" s="120" t="s">
        <v>2485</v>
      </c>
      <c r="J2003" s="20"/>
    </row>
    <row r="2004" spans="1:10" x14ac:dyDescent="0.25">
      <c r="A2004" s="278">
        <v>44566</v>
      </c>
      <c r="B2004" s="193" t="s">
        <v>2494</v>
      </c>
      <c r="C2004" s="215" t="s">
        <v>622</v>
      </c>
      <c r="D2004" s="215" t="s">
        <v>1434</v>
      </c>
      <c r="E2004" s="193" t="s">
        <v>31</v>
      </c>
      <c r="F2004" s="215" t="s">
        <v>2449</v>
      </c>
      <c r="G2004" s="193" t="s">
        <v>6</v>
      </c>
      <c r="H2004" s="3" t="s">
        <v>2992</v>
      </c>
      <c r="I2004" s="120" t="s">
        <v>2485</v>
      </c>
      <c r="J2004" s="20"/>
    </row>
    <row r="2005" spans="1:10" x14ac:dyDescent="0.25">
      <c r="A2005" s="278">
        <v>44568</v>
      </c>
      <c r="B2005" s="193" t="s">
        <v>2494</v>
      </c>
      <c r="C2005" s="215" t="s">
        <v>618</v>
      </c>
      <c r="D2005" s="215" t="s">
        <v>1430</v>
      </c>
      <c r="E2005" s="193" t="s">
        <v>31</v>
      </c>
      <c r="F2005" s="215" t="s">
        <v>2449</v>
      </c>
      <c r="G2005" s="193" t="s">
        <v>6</v>
      </c>
      <c r="H2005" s="3" t="s">
        <v>2992</v>
      </c>
      <c r="I2005" s="120" t="s">
        <v>2485</v>
      </c>
      <c r="J2005" s="20"/>
    </row>
    <row r="2006" spans="1:10" x14ac:dyDescent="0.25">
      <c r="A2006" s="278">
        <v>44568</v>
      </c>
      <c r="B2006" s="193" t="s">
        <v>2494</v>
      </c>
      <c r="C2006" s="215" t="s">
        <v>619</v>
      </c>
      <c r="D2006" s="215" t="s">
        <v>1431</v>
      </c>
      <c r="E2006" s="193" t="s">
        <v>31</v>
      </c>
      <c r="F2006" s="215" t="s">
        <v>2449</v>
      </c>
      <c r="G2006" s="193" t="s">
        <v>6</v>
      </c>
      <c r="H2006" s="3" t="s">
        <v>2992</v>
      </c>
      <c r="I2006" s="120" t="s">
        <v>2485</v>
      </c>
      <c r="J2006" s="281" t="s">
        <v>3572</v>
      </c>
    </row>
    <row r="2007" spans="1:10" x14ac:dyDescent="0.25">
      <c r="A2007" s="278">
        <v>44568</v>
      </c>
      <c r="B2007" s="193" t="s">
        <v>2494</v>
      </c>
      <c r="C2007" s="215" t="s">
        <v>620</v>
      </c>
      <c r="D2007" s="215" t="s">
        <v>1432</v>
      </c>
      <c r="E2007" s="193" t="s">
        <v>31</v>
      </c>
      <c r="F2007" s="215" t="s">
        <v>2449</v>
      </c>
      <c r="G2007" s="193" t="s">
        <v>6</v>
      </c>
      <c r="H2007" s="3" t="s">
        <v>2992</v>
      </c>
      <c r="I2007" s="120" t="s">
        <v>2485</v>
      </c>
      <c r="J2007" s="20"/>
    </row>
    <row r="2008" spans="1:10" x14ac:dyDescent="0.25">
      <c r="A2008" s="278">
        <v>44580</v>
      </c>
      <c r="B2008" s="193" t="s">
        <v>2494</v>
      </c>
      <c r="C2008" s="215" t="s">
        <v>623</v>
      </c>
      <c r="D2008" s="215" t="s">
        <v>1435</v>
      </c>
      <c r="E2008" s="193" t="s">
        <v>31</v>
      </c>
      <c r="F2008" s="215" t="s">
        <v>2449</v>
      </c>
      <c r="G2008" s="193" t="s">
        <v>6</v>
      </c>
      <c r="H2008" s="3" t="s">
        <v>2992</v>
      </c>
      <c r="I2008" s="120" t="s">
        <v>2485</v>
      </c>
      <c r="J2008" s="20" t="s">
        <v>3175</v>
      </c>
    </row>
    <row r="2009" spans="1:10" x14ac:dyDescent="0.25">
      <c r="A2009" s="278">
        <v>44582</v>
      </c>
      <c r="B2009" s="193" t="s">
        <v>2494</v>
      </c>
      <c r="C2009" s="215" t="s">
        <v>621</v>
      </c>
      <c r="D2009" s="215" t="s">
        <v>1433</v>
      </c>
      <c r="E2009" s="193" t="s">
        <v>31</v>
      </c>
      <c r="F2009" s="215" t="s">
        <v>2449</v>
      </c>
      <c r="G2009" s="193" t="s">
        <v>6</v>
      </c>
      <c r="H2009" s="3" t="s">
        <v>2992</v>
      </c>
      <c r="I2009" s="120" t="s">
        <v>2485</v>
      </c>
      <c r="J2009" s="20"/>
    </row>
    <row r="2010" spans="1:10" x14ac:dyDescent="0.25">
      <c r="A2010" s="278">
        <v>44564</v>
      </c>
      <c r="B2010" s="193" t="s">
        <v>2494</v>
      </c>
      <c r="C2010" s="215" t="s">
        <v>572</v>
      </c>
      <c r="D2010" s="215" t="s">
        <v>1385</v>
      </c>
      <c r="E2010" s="193" t="s">
        <v>33</v>
      </c>
      <c r="F2010" s="215" t="s">
        <v>2445</v>
      </c>
      <c r="G2010" s="193" t="s">
        <v>6</v>
      </c>
      <c r="H2010" s="3" t="s">
        <v>2992</v>
      </c>
      <c r="I2010" s="120" t="s">
        <v>124</v>
      </c>
    </row>
    <row r="2011" spans="1:10" x14ac:dyDescent="0.25">
      <c r="A2011" s="278">
        <v>44564</v>
      </c>
      <c r="B2011" s="193" t="s">
        <v>2494</v>
      </c>
      <c r="C2011" s="215" t="s">
        <v>578</v>
      </c>
      <c r="D2011" s="215" t="s">
        <v>1391</v>
      </c>
      <c r="E2011" s="193" t="s">
        <v>33</v>
      </c>
      <c r="F2011" s="215" t="s">
        <v>2445</v>
      </c>
      <c r="G2011" s="193" t="s">
        <v>6</v>
      </c>
      <c r="H2011" s="3" t="s">
        <v>2992</v>
      </c>
      <c r="I2011" s="120" t="s">
        <v>124</v>
      </c>
    </row>
    <row r="2012" spans="1:10" x14ac:dyDescent="0.25">
      <c r="A2012" s="278">
        <v>44568</v>
      </c>
      <c r="B2012" s="193" t="s">
        <v>2494</v>
      </c>
      <c r="C2012" s="215" t="s">
        <v>575</v>
      </c>
      <c r="D2012" s="215" t="s">
        <v>1388</v>
      </c>
      <c r="E2012" s="193" t="s">
        <v>33</v>
      </c>
      <c r="F2012" s="215" t="s">
        <v>2445</v>
      </c>
      <c r="G2012" s="193" t="s">
        <v>6</v>
      </c>
      <c r="H2012" s="3" t="s">
        <v>2992</v>
      </c>
      <c r="I2012" s="120" t="s">
        <v>124</v>
      </c>
    </row>
    <row r="2013" spans="1:10" x14ac:dyDescent="0.25">
      <c r="A2013" s="278">
        <v>44573</v>
      </c>
      <c r="B2013" s="193" t="s">
        <v>2494</v>
      </c>
      <c r="C2013" s="215" t="s">
        <v>574</v>
      </c>
      <c r="D2013" s="215" t="s">
        <v>1387</v>
      </c>
      <c r="E2013" s="193" t="s">
        <v>33</v>
      </c>
      <c r="F2013" s="215" t="s">
        <v>2445</v>
      </c>
      <c r="G2013" s="193" t="s">
        <v>6</v>
      </c>
      <c r="H2013" s="3" t="s">
        <v>2992</v>
      </c>
      <c r="I2013" s="120" t="s">
        <v>124</v>
      </c>
    </row>
    <row r="2014" spans="1:10" x14ac:dyDescent="0.25">
      <c r="A2014" s="278">
        <v>44575</v>
      </c>
      <c r="B2014" s="193" t="s">
        <v>2494</v>
      </c>
      <c r="C2014" s="215" t="s">
        <v>572</v>
      </c>
      <c r="D2014" s="215" t="s">
        <v>1385</v>
      </c>
      <c r="E2014" s="193" t="s">
        <v>33</v>
      </c>
      <c r="F2014" s="215" t="s">
        <v>2445</v>
      </c>
      <c r="G2014" s="193" t="s">
        <v>6</v>
      </c>
      <c r="H2014" s="3" t="s">
        <v>2992</v>
      </c>
      <c r="I2014" s="120" t="s">
        <v>124</v>
      </c>
    </row>
    <row r="2015" spans="1:10" x14ac:dyDescent="0.25">
      <c r="A2015" s="278">
        <v>44575</v>
      </c>
      <c r="B2015" s="193" t="s">
        <v>2494</v>
      </c>
      <c r="C2015" s="215" t="s">
        <v>576</v>
      </c>
      <c r="D2015" s="215" t="s">
        <v>1389</v>
      </c>
      <c r="E2015" s="193" t="s">
        <v>33</v>
      </c>
      <c r="F2015" s="215" t="s">
        <v>2445</v>
      </c>
      <c r="G2015" s="193" t="s">
        <v>6</v>
      </c>
      <c r="H2015" s="3" t="s">
        <v>2992</v>
      </c>
      <c r="I2015" s="120" t="s">
        <v>124</v>
      </c>
    </row>
    <row r="2016" spans="1:10" x14ac:dyDescent="0.25">
      <c r="A2016" s="278">
        <v>44578</v>
      </c>
      <c r="B2016" s="193" t="s">
        <v>2494</v>
      </c>
      <c r="C2016" s="215" t="s">
        <v>570</v>
      </c>
      <c r="D2016" s="215" t="s">
        <v>1383</v>
      </c>
      <c r="E2016" s="193" t="s">
        <v>33</v>
      </c>
      <c r="F2016" s="215" t="s">
        <v>2445</v>
      </c>
      <c r="G2016" s="193" t="s">
        <v>6</v>
      </c>
      <c r="H2016" s="3" t="s">
        <v>2992</v>
      </c>
      <c r="I2016" s="120" t="s">
        <v>124</v>
      </c>
    </row>
    <row r="2017" spans="1:10" x14ac:dyDescent="0.25">
      <c r="A2017" s="278">
        <v>44578</v>
      </c>
      <c r="B2017" s="193" t="s">
        <v>2494</v>
      </c>
      <c r="C2017" s="215" t="s">
        <v>571</v>
      </c>
      <c r="D2017" s="215" t="s">
        <v>1384</v>
      </c>
      <c r="E2017" s="193" t="s">
        <v>33</v>
      </c>
      <c r="F2017" s="215" t="s">
        <v>2445</v>
      </c>
      <c r="G2017" s="193" t="s">
        <v>6</v>
      </c>
      <c r="H2017" s="3" t="s">
        <v>2992</v>
      </c>
      <c r="I2017" s="120" t="s">
        <v>124</v>
      </c>
    </row>
    <row r="2018" spans="1:10" x14ac:dyDescent="0.25">
      <c r="A2018" s="278">
        <v>44578</v>
      </c>
      <c r="B2018" s="193" t="s">
        <v>2494</v>
      </c>
      <c r="C2018" s="215" t="s">
        <v>573</v>
      </c>
      <c r="D2018" s="215" t="s">
        <v>1386</v>
      </c>
      <c r="E2018" s="193" t="s">
        <v>33</v>
      </c>
      <c r="F2018" s="215" t="s">
        <v>2445</v>
      </c>
      <c r="G2018" s="193" t="s">
        <v>6</v>
      </c>
      <c r="H2018" s="3" t="s">
        <v>2992</v>
      </c>
      <c r="I2018" s="120" t="s">
        <v>124</v>
      </c>
    </row>
    <row r="2019" spans="1:10" x14ac:dyDescent="0.25">
      <c r="A2019" s="278">
        <v>44580</v>
      </c>
      <c r="B2019" s="193" t="s">
        <v>2494</v>
      </c>
      <c r="C2019" s="215" t="s">
        <v>572</v>
      </c>
      <c r="D2019" s="215" t="s">
        <v>1385</v>
      </c>
      <c r="E2019" s="193" t="s">
        <v>33</v>
      </c>
      <c r="F2019" s="215" t="s">
        <v>2445</v>
      </c>
      <c r="G2019" s="193" t="s">
        <v>6</v>
      </c>
      <c r="H2019" s="3" t="s">
        <v>2992</v>
      </c>
      <c r="I2019" s="120" t="s">
        <v>124</v>
      </c>
    </row>
    <row r="2020" spans="1:10" x14ac:dyDescent="0.25">
      <c r="A2020" s="278">
        <v>44580</v>
      </c>
      <c r="B2020" s="193" t="s">
        <v>2494</v>
      </c>
      <c r="C2020" s="215" t="s">
        <v>574</v>
      </c>
      <c r="D2020" s="215" t="s">
        <v>1387</v>
      </c>
      <c r="E2020" s="193" t="s">
        <v>33</v>
      </c>
      <c r="F2020" s="215" t="s">
        <v>2445</v>
      </c>
      <c r="G2020" s="193" t="s">
        <v>6</v>
      </c>
      <c r="H2020" s="3" t="s">
        <v>2992</v>
      </c>
      <c r="I2020" s="120" t="s">
        <v>124</v>
      </c>
    </row>
    <row r="2021" spans="1:10" x14ac:dyDescent="0.25">
      <c r="A2021" s="278">
        <v>44582</v>
      </c>
      <c r="B2021" s="193" t="s">
        <v>2494</v>
      </c>
      <c r="C2021" s="215" t="s">
        <v>571</v>
      </c>
      <c r="D2021" s="215" t="s">
        <v>1384</v>
      </c>
      <c r="E2021" s="193" t="s">
        <v>33</v>
      </c>
      <c r="F2021" s="215" t="s">
        <v>2445</v>
      </c>
      <c r="G2021" s="193" t="s">
        <v>6</v>
      </c>
      <c r="H2021" s="3" t="s">
        <v>2992</v>
      </c>
      <c r="I2021" s="120" t="s">
        <v>124</v>
      </c>
    </row>
    <row r="2022" spans="1:10" x14ac:dyDescent="0.25">
      <c r="A2022" s="278">
        <v>44582</v>
      </c>
      <c r="B2022" s="193" t="s">
        <v>2494</v>
      </c>
      <c r="C2022" s="215" t="s">
        <v>572</v>
      </c>
      <c r="D2022" s="215" t="s">
        <v>1385</v>
      </c>
      <c r="E2022" s="193" t="s">
        <v>33</v>
      </c>
      <c r="F2022" s="215" t="s">
        <v>2445</v>
      </c>
      <c r="G2022" s="193" t="s">
        <v>6</v>
      </c>
      <c r="H2022" s="3" t="s">
        <v>2992</v>
      </c>
      <c r="I2022" s="120" t="s">
        <v>124</v>
      </c>
    </row>
    <row r="2023" spans="1:10" x14ac:dyDescent="0.25">
      <c r="A2023" s="278">
        <v>44582</v>
      </c>
      <c r="B2023" s="193" t="s">
        <v>2494</v>
      </c>
      <c r="C2023" s="215" t="s">
        <v>574</v>
      </c>
      <c r="D2023" s="215" t="s">
        <v>1387</v>
      </c>
      <c r="E2023" s="193" t="s">
        <v>33</v>
      </c>
      <c r="F2023" s="215" t="s">
        <v>2445</v>
      </c>
      <c r="G2023" s="193" t="s">
        <v>6</v>
      </c>
      <c r="H2023" s="3" t="s">
        <v>2992</v>
      </c>
      <c r="I2023" s="120" t="s">
        <v>124</v>
      </c>
    </row>
    <row r="2024" spans="1:10" x14ac:dyDescent="0.25">
      <c r="A2024" s="278">
        <v>44582</v>
      </c>
      <c r="B2024" s="193" t="s">
        <v>2494</v>
      </c>
      <c r="C2024" s="215" t="s">
        <v>576</v>
      </c>
      <c r="D2024" s="215" t="s">
        <v>1389</v>
      </c>
      <c r="E2024" s="193" t="s">
        <v>33</v>
      </c>
      <c r="F2024" s="215" t="s">
        <v>2445</v>
      </c>
      <c r="G2024" s="193" t="s">
        <v>6</v>
      </c>
      <c r="H2024" s="3" t="s">
        <v>2992</v>
      </c>
      <c r="I2024" s="120" t="s">
        <v>124</v>
      </c>
    </row>
    <row r="2025" spans="1:10" x14ac:dyDescent="0.25">
      <c r="A2025" s="278">
        <v>44582</v>
      </c>
      <c r="B2025" s="193" t="s">
        <v>2494</v>
      </c>
      <c r="C2025" s="215" t="s">
        <v>577</v>
      </c>
      <c r="D2025" s="215" t="s">
        <v>1390</v>
      </c>
      <c r="E2025" s="193" t="s">
        <v>33</v>
      </c>
      <c r="F2025" s="215" t="s">
        <v>2445</v>
      </c>
      <c r="G2025" s="193" t="s">
        <v>6</v>
      </c>
      <c r="H2025" s="3" t="s">
        <v>2992</v>
      </c>
      <c r="I2025" s="120" t="s">
        <v>124</v>
      </c>
    </row>
    <row r="2026" spans="1:10" x14ac:dyDescent="0.25">
      <c r="A2026" s="278">
        <v>44582</v>
      </c>
      <c r="B2026" s="193" t="s">
        <v>2494</v>
      </c>
      <c r="C2026" s="215" t="s">
        <v>579</v>
      </c>
      <c r="D2026" s="215" t="s">
        <v>1392</v>
      </c>
      <c r="E2026" s="193" t="s">
        <v>33</v>
      </c>
      <c r="F2026" s="215" t="s">
        <v>2445</v>
      </c>
      <c r="G2026" s="193" t="s">
        <v>6</v>
      </c>
      <c r="H2026" s="3" t="s">
        <v>2992</v>
      </c>
      <c r="I2026" s="120" t="s">
        <v>124</v>
      </c>
    </row>
    <row r="2027" spans="1:10" x14ac:dyDescent="0.25">
      <c r="A2027" s="278">
        <v>44585</v>
      </c>
      <c r="B2027" s="193" t="s">
        <v>2494</v>
      </c>
      <c r="C2027" s="215" t="s">
        <v>576</v>
      </c>
      <c r="D2027" s="215" t="s">
        <v>1389</v>
      </c>
      <c r="E2027" s="193" t="s">
        <v>33</v>
      </c>
      <c r="F2027" s="215" t="s">
        <v>2445</v>
      </c>
      <c r="G2027" s="193" t="s">
        <v>6</v>
      </c>
      <c r="H2027" s="3" t="s">
        <v>2992</v>
      </c>
      <c r="I2027" s="120" t="s">
        <v>124</v>
      </c>
    </row>
    <row r="2028" spans="1:10" x14ac:dyDescent="0.25">
      <c r="A2028" s="278">
        <v>44587</v>
      </c>
      <c r="B2028" s="193" t="s">
        <v>2494</v>
      </c>
      <c r="C2028" s="215" t="s">
        <v>576</v>
      </c>
      <c r="D2028" s="215" t="s">
        <v>1389</v>
      </c>
      <c r="E2028" s="193" t="s">
        <v>33</v>
      </c>
      <c r="F2028" s="215" t="s">
        <v>2445</v>
      </c>
      <c r="G2028" s="193" t="s">
        <v>6</v>
      </c>
      <c r="H2028" s="3" t="s">
        <v>2992</v>
      </c>
      <c r="I2028" s="120" t="s">
        <v>124</v>
      </c>
    </row>
    <row r="2029" spans="1:10" x14ac:dyDescent="0.25">
      <c r="A2029" s="278">
        <v>44589</v>
      </c>
      <c r="B2029" s="193" t="s">
        <v>2494</v>
      </c>
      <c r="C2029" s="215" t="s">
        <v>576</v>
      </c>
      <c r="D2029" s="215" t="s">
        <v>1389</v>
      </c>
      <c r="E2029" s="193" t="s">
        <v>33</v>
      </c>
      <c r="F2029" s="215" t="s">
        <v>2445</v>
      </c>
      <c r="G2029" s="193" t="s">
        <v>6</v>
      </c>
      <c r="H2029" s="3" t="s">
        <v>2992</v>
      </c>
      <c r="I2029" s="120" t="s">
        <v>124</v>
      </c>
    </row>
    <row r="2030" spans="1:10" x14ac:dyDescent="0.25">
      <c r="A2030" s="278">
        <v>44587</v>
      </c>
      <c r="B2030" s="193" t="s">
        <v>2494</v>
      </c>
      <c r="C2030" s="215" t="s">
        <v>574</v>
      </c>
      <c r="D2030" s="215" t="s">
        <v>1387</v>
      </c>
      <c r="E2030" s="193" t="s">
        <v>33</v>
      </c>
      <c r="F2030" s="215" t="s">
        <v>2445</v>
      </c>
      <c r="G2030" s="193" t="s">
        <v>6</v>
      </c>
      <c r="H2030" s="3" t="s">
        <v>2992</v>
      </c>
      <c r="I2030" s="120" t="s">
        <v>124</v>
      </c>
    </row>
    <row r="2031" spans="1:10" x14ac:dyDescent="0.25">
      <c r="A2031" s="188"/>
      <c r="B2031" s="193"/>
      <c r="C2031" s="120"/>
      <c r="D2031" s="120"/>
      <c r="E2031" s="193"/>
      <c r="F2031" s="120"/>
      <c r="G2031" s="193"/>
      <c r="H2031" s="193"/>
      <c r="I2031" s="193"/>
      <c r="J2031" s="110"/>
    </row>
    <row r="2032" spans="1:10" x14ac:dyDescent="0.25">
      <c r="A2032" s="188"/>
      <c r="B2032" s="193"/>
      <c r="C2032" s="120"/>
      <c r="D2032" s="120"/>
      <c r="E2032" s="193"/>
      <c r="F2032" s="120"/>
      <c r="G2032" s="193"/>
      <c r="H2032" s="193"/>
      <c r="I2032" s="193"/>
      <c r="J2032" s="110"/>
    </row>
    <row r="2033" spans="1:10" x14ac:dyDescent="0.25">
      <c r="A2033" s="188"/>
      <c r="B2033" s="193"/>
      <c r="C2033" s="120"/>
      <c r="D2033" s="120"/>
      <c r="E2033" s="193"/>
      <c r="F2033" s="120"/>
      <c r="G2033" s="193"/>
      <c r="H2033" s="193"/>
      <c r="I2033" s="193"/>
      <c r="J2033" s="110"/>
    </row>
    <row r="2034" spans="1:10" x14ac:dyDescent="0.25">
      <c r="A2034" s="188"/>
      <c r="B2034" s="193"/>
      <c r="C2034" s="120"/>
      <c r="D2034" s="120"/>
      <c r="E2034" s="193"/>
      <c r="F2034" s="120"/>
      <c r="G2034" s="193"/>
      <c r="H2034" s="193"/>
      <c r="I2034" s="193"/>
      <c r="J2034" s="20"/>
    </row>
    <row r="2035" spans="1:10" x14ac:dyDescent="0.25">
      <c r="A2035" s="188"/>
      <c r="B2035" s="193"/>
      <c r="C2035" s="120"/>
      <c r="D2035" s="120"/>
      <c r="E2035" s="193"/>
      <c r="F2035" s="120"/>
      <c r="G2035" s="193"/>
      <c r="H2035" s="193"/>
      <c r="I2035" s="193"/>
      <c r="J2035" s="20"/>
    </row>
    <row r="2036" spans="1:10" x14ac:dyDescent="0.25">
      <c r="A2036" s="188"/>
      <c r="B2036" s="193"/>
      <c r="C2036" s="120"/>
      <c r="D2036" s="120"/>
      <c r="E2036" s="193"/>
      <c r="F2036" s="120"/>
      <c r="G2036" s="193"/>
      <c r="H2036" s="3"/>
      <c r="I2036" s="193"/>
      <c r="J2036" s="248"/>
    </row>
    <row r="2037" spans="1:10" x14ac:dyDescent="0.25">
      <c r="A2037" s="188"/>
      <c r="B2037" s="210"/>
      <c r="C2037" s="211"/>
      <c r="D2037" s="211"/>
      <c r="E2037" s="210"/>
      <c r="F2037" s="211"/>
      <c r="G2037" s="210"/>
      <c r="H2037" s="3"/>
      <c r="I2037" s="210"/>
      <c r="J2037" s="20"/>
    </row>
    <row r="2038" spans="1:10" x14ac:dyDescent="0.25">
      <c r="A2038" s="188"/>
      <c r="B2038" s="210"/>
      <c r="C2038" s="211"/>
      <c r="D2038" s="211"/>
      <c r="E2038" s="210"/>
      <c r="F2038" s="211"/>
      <c r="G2038" s="210"/>
      <c r="H2038" s="3"/>
      <c r="I2038" s="210"/>
      <c r="J2038" s="20"/>
    </row>
    <row r="2039" spans="1:10" x14ac:dyDescent="0.25">
      <c r="A2039" s="188"/>
      <c r="B2039" s="210"/>
      <c r="C2039" s="211"/>
      <c r="D2039" s="211"/>
      <c r="E2039" s="210"/>
      <c r="F2039" s="211"/>
      <c r="G2039" s="210"/>
      <c r="H2039" s="3"/>
      <c r="I2039" s="210"/>
      <c r="J2039" s="20"/>
    </row>
    <row r="2040" spans="1:10" x14ac:dyDescent="0.25">
      <c r="A2040" s="188"/>
      <c r="B2040" s="210"/>
      <c r="C2040" s="211"/>
      <c r="D2040" s="211"/>
      <c r="E2040" s="210"/>
      <c r="F2040" s="211"/>
      <c r="G2040" s="210"/>
      <c r="H2040" s="3"/>
      <c r="I2040" s="210"/>
      <c r="J2040" s="20"/>
    </row>
    <row r="2041" spans="1:10" x14ac:dyDescent="0.25">
      <c r="A2041" s="188"/>
      <c r="B2041" s="210"/>
      <c r="C2041" s="211"/>
      <c r="D2041" s="211"/>
      <c r="E2041" s="210"/>
      <c r="F2041" s="211"/>
      <c r="G2041" s="210"/>
      <c r="H2041" s="3"/>
      <c r="I2041" s="210"/>
      <c r="J2041" s="20"/>
    </row>
    <row r="2042" spans="1:10" x14ac:dyDescent="0.25">
      <c r="A2042" s="188"/>
      <c r="B2042" s="210"/>
      <c r="C2042" s="211"/>
      <c r="D2042" s="211"/>
      <c r="E2042" s="210"/>
      <c r="F2042" s="211"/>
      <c r="G2042" s="210"/>
      <c r="H2042" s="3"/>
      <c r="I2042" s="210"/>
      <c r="J2042" s="20"/>
    </row>
    <row r="2043" spans="1:10" x14ac:dyDescent="0.25">
      <c r="A2043" s="188"/>
      <c r="B2043" s="210"/>
      <c r="C2043" s="211"/>
      <c r="D2043" s="211"/>
      <c r="E2043" s="210"/>
      <c r="F2043" s="211"/>
      <c r="G2043" s="210"/>
      <c r="H2043" s="3"/>
      <c r="I2043" s="210"/>
      <c r="J2043" s="20"/>
    </row>
    <row r="2044" spans="1:10" x14ac:dyDescent="0.25">
      <c r="A2044" s="188"/>
      <c r="B2044" s="210"/>
      <c r="C2044" s="211"/>
      <c r="D2044" s="211"/>
      <c r="E2044" s="210"/>
      <c r="F2044" s="211"/>
      <c r="G2044" s="210"/>
      <c r="H2044" s="3"/>
      <c r="I2044" s="210"/>
      <c r="J2044" s="20"/>
    </row>
    <row r="2045" spans="1:10" x14ac:dyDescent="0.25">
      <c r="A2045" s="188"/>
      <c r="B2045" s="210"/>
      <c r="C2045" s="211"/>
      <c r="D2045" s="211"/>
      <c r="E2045" s="210"/>
      <c r="F2045" s="211"/>
      <c r="G2045" s="210"/>
      <c r="H2045" s="3"/>
      <c r="I2045" s="210"/>
      <c r="J2045" s="20"/>
    </row>
    <row r="2046" spans="1:10" x14ac:dyDescent="0.25">
      <c r="A2046" s="188"/>
      <c r="B2046" s="210"/>
      <c r="C2046" s="211"/>
      <c r="D2046" s="211"/>
      <c r="E2046" s="210"/>
      <c r="F2046" s="211"/>
      <c r="G2046" s="210"/>
      <c r="H2046" s="3"/>
      <c r="I2046" s="210"/>
      <c r="J2046" s="20"/>
    </row>
    <row r="2047" spans="1:10" x14ac:dyDescent="0.25">
      <c r="A2047" s="188"/>
      <c r="B2047" s="210"/>
      <c r="C2047" s="211"/>
      <c r="D2047" s="211"/>
      <c r="E2047" s="210"/>
      <c r="F2047" s="211"/>
      <c r="G2047" s="210"/>
      <c r="H2047" s="3"/>
      <c r="I2047" s="210"/>
      <c r="J2047" s="20"/>
    </row>
    <row r="2048" spans="1:10" x14ac:dyDescent="0.25">
      <c r="A2048" s="188"/>
      <c r="B2048" s="210"/>
      <c r="C2048" s="211"/>
      <c r="D2048" s="211"/>
      <c r="E2048" s="210"/>
      <c r="F2048" s="211"/>
      <c r="G2048" s="210"/>
      <c r="H2048" s="3"/>
      <c r="I2048" s="210"/>
      <c r="J2048" s="20"/>
    </row>
    <row r="2049" spans="1:10" x14ac:dyDescent="0.25">
      <c r="A2049" s="188"/>
      <c r="B2049" s="210"/>
      <c r="C2049" s="211"/>
      <c r="D2049" s="211"/>
      <c r="E2049" s="210"/>
      <c r="F2049" s="211"/>
      <c r="G2049" s="210"/>
      <c r="H2049" s="3"/>
      <c r="I2049" s="210"/>
      <c r="J2049" s="20"/>
    </row>
    <row r="2050" spans="1:10" x14ac:dyDescent="0.25">
      <c r="A2050" s="188"/>
      <c r="B2050" s="210"/>
      <c r="C2050" s="211"/>
      <c r="D2050" s="211"/>
      <c r="E2050" s="210"/>
      <c r="F2050" s="211"/>
      <c r="G2050" s="210"/>
      <c r="H2050" s="3"/>
      <c r="I2050" s="210"/>
      <c r="J2050" s="20"/>
    </row>
    <row r="2051" spans="1:10" x14ac:dyDescent="0.25">
      <c r="A2051" s="188"/>
      <c r="B2051" s="210"/>
      <c r="C2051" s="211"/>
      <c r="D2051" s="211"/>
      <c r="E2051" s="210"/>
      <c r="F2051" s="211"/>
      <c r="G2051" s="210"/>
      <c r="H2051" s="3"/>
      <c r="I2051" s="210"/>
      <c r="J2051" s="20"/>
    </row>
    <row r="2052" spans="1:10" x14ac:dyDescent="0.25">
      <c r="A2052" s="188"/>
      <c r="B2052" s="210"/>
      <c r="C2052" s="211"/>
      <c r="D2052" s="211"/>
      <c r="E2052" s="210"/>
      <c r="F2052" s="211"/>
      <c r="G2052" s="210"/>
      <c r="H2052" s="3"/>
      <c r="I2052" s="210"/>
      <c r="J2052" s="20"/>
    </row>
    <row r="2053" spans="1:10" x14ac:dyDescent="0.25">
      <c r="A2053" s="188"/>
      <c r="B2053" s="210"/>
      <c r="C2053" s="211"/>
      <c r="D2053" s="211"/>
      <c r="E2053" s="210"/>
      <c r="F2053" s="211"/>
      <c r="G2053" s="210"/>
      <c r="H2053" s="3"/>
      <c r="I2053" s="210"/>
      <c r="J2053" s="20"/>
    </row>
    <row r="2054" spans="1:10" x14ac:dyDescent="0.25">
      <c r="A2054" s="188"/>
      <c r="B2054" s="210"/>
      <c r="C2054" s="211"/>
      <c r="D2054" s="211"/>
      <c r="E2054" s="210"/>
      <c r="F2054" s="211"/>
      <c r="G2054" s="210"/>
      <c r="H2054" s="3"/>
      <c r="I2054" s="210"/>
      <c r="J2054" s="20"/>
    </row>
    <row r="2055" spans="1:10" x14ac:dyDescent="0.25">
      <c r="A2055" s="188"/>
      <c r="B2055" s="210"/>
      <c r="C2055" s="211"/>
      <c r="D2055" s="211"/>
      <c r="E2055" s="210"/>
      <c r="F2055" s="211"/>
      <c r="G2055" s="210"/>
      <c r="H2055" s="3"/>
      <c r="I2055" s="210"/>
      <c r="J2055" s="20"/>
    </row>
    <row r="2056" spans="1:10" x14ac:dyDescent="0.25">
      <c r="A2056" s="188"/>
      <c r="B2056" s="210"/>
      <c r="C2056" s="211"/>
      <c r="D2056" s="211"/>
      <c r="E2056" s="210"/>
      <c r="F2056" s="211"/>
      <c r="G2056" s="210"/>
      <c r="H2056" s="3"/>
      <c r="I2056" s="210"/>
      <c r="J2056" s="20"/>
    </row>
    <row r="2057" spans="1:10" x14ac:dyDescent="0.25">
      <c r="A2057" s="188"/>
      <c r="B2057" s="210"/>
      <c r="C2057" s="211"/>
      <c r="D2057" s="211"/>
      <c r="E2057" s="210"/>
      <c r="F2057" s="211"/>
      <c r="G2057" s="210"/>
      <c r="H2057" s="3"/>
      <c r="I2057" s="210"/>
      <c r="J2057" s="20"/>
    </row>
    <row r="2058" spans="1:10" x14ac:dyDescent="0.25">
      <c r="A2058" s="188"/>
      <c r="B2058" s="210"/>
      <c r="C2058" s="211"/>
      <c r="D2058" s="211"/>
      <c r="E2058" s="210"/>
      <c r="F2058" s="211"/>
      <c r="G2058" s="210"/>
      <c r="H2058" s="3"/>
      <c r="I2058" s="210"/>
      <c r="J2058" s="20"/>
    </row>
    <row r="2059" spans="1:10" x14ac:dyDescent="0.25">
      <c r="A2059" s="188"/>
      <c r="B2059" s="210"/>
      <c r="C2059" s="211"/>
      <c r="D2059" s="211"/>
      <c r="E2059" s="210"/>
      <c r="F2059" s="211"/>
      <c r="G2059" s="210"/>
      <c r="H2059" s="3"/>
      <c r="I2059" s="210"/>
      <c r="J2059" s="20"/>
    </row>
    <row r="2060" spans="1:10" x14ac:dyDescent="0.25">
      <c r="A2060" s="188"/>
      <c r="B2060" s="210"/>
      <c r="C2060" s="211"/>
      <c r="D2060" s="211"/>
      <c r="E2060" s="210"/>
      <c r="F2060" s="211"/>
      <c r="G2060" s="210"/>
      <c r="H2060" s="3"/>
      <c r="I2060" s="210"/>
      <c r="J2060" s="20"/>
    </row>
    <row r="2061" spans="1:10" x14ac:dyDescent="0.25">
      <c r="A2061" s="188"/>
      <c r="B2061" s="210"/>
      <c r="C2061" s="211"/>
      <c r="D2061" s="211"/>
      <c r="E2061" s="210"/>
      <c r="F2061" s="211"/>
      <c r="G2061" s="210"/>
      <c r="H2061" s="3"/>
      <c r="I2061" s="210"/>
      <c r="J2061" s="20"/>
    </row>
    <row r="2062" spans="1:10" x14ac:dyDescent="0.25">
      <c r="A2062" s="188"/>
      <c r="B2062" s="210"/>
      <c r="C2062" s="211"/>
      <c r="D2062" s="211"/>
      <c r="E2062" s="210"/>
      <c r="F2062" s="211"/>
      <c r="G2062" s="210"/>
      <c r="H2062" s="3"/>
      <c r="I2062" s="210"/>
      <c r="J2062" s="20"/>
    </row>
    <row r="2063" spans="1:10" x14ac:dyDescent="0.25">
      <c r="A2063" s="188"/>
      <c r="B2063" s="210"/>
      <c r="C2063" s="211"/>
      <c r="D2063" s="211"/>
      <c r="E2063" s="210"/>
      <c r="F2063" s="211"/>
      <c r="G2063" s="210"/>
      <c r="H2063" s="3"/>
      <c r="I2063" s="210"/>
      <c r="J2063" s="20"/>
    </row>
    <row r="2064" spans="1:10" x14ac:dyDescent="0.25">
      <c r="A2064" s="188"/>
      <c r="B2064" s="210"/>
      <c r="C2064" s="211"/>
      <c r="D2064" s="211"/>
      <c r="E2064" s="210"/>
      <c r="F2064" s="211"/>
      <c r="G2064" s="210"/>
      <c r="H2064" s="3"/>
      <c r="I2064" s="210"/>
      <c r="J2064" s="20"/>
    </row>
    <row r="2065" spans="1:10" x14ac:dyDescent="0.25">
      <c r="A2065" s="188"/>
      <c r="B2065" s="210"/>
      <c r="C2065" s="211"/>
      <c r="D2065" s="211"/>
      <c r="E2065" s="210"/>
      <c r="F2065" s="211"/>
      <c r="G2065" s="210"/>
      <c r="H2065" s="3"/>
      <c r="I2065" s="210"/>
      <c r="J2065" s="20"/>
    </row>
    <row r="2066" spans="1:10" x14ac:dyDescent="0.25">
      <c r="A2066" s="188"/>
      <c r="B2066" s="210"/>
      <c r="C2066" s="211"/>
      <c r="D2066" s="211"/>
      <c r="E2066" s="210"/>
      <c r="F2066" s="211"/>
      <c r="G2066" s="210"/>
      <c r="H2066" s="3"/>
      <c r="I2066" s="210"/>
      <c r="J2066" s="20"/>
    </row>
    <row r="2067" spans="1:10" x14ac:dyDescent="0.25">
      <c r="A2067" s="188"/>
      <c r="B2067" s="210"/>
      <c r="C2067" s="211"/>
      <c r="D2067" s="211"/>
      <c r="E2067" s="210"/>
      <c r="F2067" s="211"/>
      <c r="G2067" s="210"/>
      <c r="H2067" s="3"/>
      <c r="I2067" s="210"/>
      <c r="J2067" s="20"/>
    </row>
    <row r="2068" spans="1:10" x14ac:dyDescent="0.25">
      <c r="A2068" s="188"/>
      <c r="B2068" s="210"/>
      <c r="C2068" s="211"/>
      <c r="D2068" s="211"/>
      <c r="E2068" s="210"/>
      <c r="F2068" s="211"/>
      <c r="G2068" s="210"/>
      <c r="H2068" s="3"/>
      <c r="I2068" s="210"/>
      <c r="J2068" s="20"/>
    </row>
    <row r="2069" spans="1:10" x14ac:dyDescent="0.25">
      <c r="A2069" s="188"/>
      <c r="B2069" s="210"/>
      <c r="C2069" s="211"/>
      <c r="D2069" s="211"/>
      <c r="E2069" s="210"/>
      <c r="F2069" s="211"/>
      <c r="G2069" s="210"/>
      <c r="H2069" s="3"/>
      <c r="I2069" s="210"/>
      <c r="J2069" s="20"/>
    </row>
    <row r="2070" spans="1:10" x14ac:dyDescent="0.25">
      <c r="A2070" s="188"/>
      <c r="B2070" s="210"/>
      <c r="C2070" s="211"/>
      <c r="D2070" s="211"/>
      <c r="E2070" s="210"/>
      <c r="F2070" s="211"/>
      <c r="G2070" s="210"/>
      <c r="H2070" s="3"/>
      <c r="I2070" s="210"/>
      <c r="J2070" s="20"/>
    </row>
    <row r="2071" spans="1:10" x14ac:dyDescent="0.25">
      <c r="A2071" s="188"/>
      <c r="B2071" s="210"/>
      <c r="C2071" s="211"/>
      <c r="D2071" s="211"/>
      <c r="E2071" s="210"/>
      <c r="F2071" s="211"/>
      <c r="G2071" s="210"/>
      <c r="H2071" s="3"/>
      <c r="I2071" s="210"/>
      <c r="J2071" s="20"/>
    </row>
    <row r="2072" spans="1:10" x14ac:dyDescent="0.25">
      <c r="A2072" s="188"/>
      <c r="B2072" s="210"/>
      <c r="C2072" s="211"/>
      <c r="D2072" s="211"/>
      <c r="E2072" s="210"/>
      <c r="F2072" s="211"/>
      <c r="G2072" s="210"/>
      <c r="H2072" s="3"/>
      <c r="I2072" s="210"/>
      <c r="J2072" s="20"/>
    </row>
    <row r="2073" spans="1:10" x14ac:dyDescent="0.25">
      <c r="A2073" s="188"/>
      <c r="B2073" s="210"/>
      <c r="C2073" s="211"/>
      <c r="D2073" s="211"/>
      <c r="E2073" s="210"/>
      <c r="F2073" s="211"/>
      <c r="G2073" s="210"/>
      <c r="H2073" s="3"/>
      <c r="I2073" s="210"/>
      <c r="J2073" s="20"/>
    </row>
    <row r="2074" spans="1:10" x14ac:dyDescent="0.25">
      <c r="A2074" s="188"/>
      <c r="B2074" s="210"/>
      <c r="C2074" s="211"/>
      <c r="D2074" s="211"/>
      <c r="E2074" s="210"/>
      <c r="F2074" s="211"/>
      <c r="G2074" s="210"/>
      <c r="H2074" s="3"/>
      <c r="I2074" s="210"/>
      <c r="J2074" s="20"/>
    </row>
    <row r="2075" spans="1:10" x14ac:dyDescent="0.25">
      <c r="A2075" s="188"/>
      <c r="B2075" s="210"/>
      <c r="C2075" s="211"/>
      <c r="D2075" s="211"/>
      <c r="E2075" s="210"/>
      <c r="F2075" s="211"/>
      <c r="G2075" s="210"/>
      <c r="H2075" s="3"/>
      <c r="I2075" s="210"/>
      <c r="J2075" s="20"/>
    </row>
    <row r="2076" spans="1:10" x14ac:dyDescent="0.25">
      <c r="A2076" s="188"/>
      <c r="B2076" s="210"/>
      <c r="C2076" s="211"/>
      <c r="D2076" s="211"/>
      <c r="E2076" s="210"/>
      <c r="F2076" s="211"/>
      <c r="G2076" s="210"/>
      <c r="H2076" s="3"/>
      <c r="I2076" s="210"/>
      <c r="J2076" s="20"/>
    </row>
    <row r="2077" spans="1:10" x14ac:dyDescent="0.25">
      <c r="A2077" s="188"/>
      <c r="B2077" s="210"/>
      <c r="C2077" s="211"/>
      <c r="D2077" s="211"/>
      <c r="E2077" s="210"/>
      <c r="F2077" s="211"/>
      <c r="G2077" s="210"/>
      <c r="H2077" s="3"/>
      <c r="I2077" s="210"/>
      <c r="J2077" s="20"/>
    </row>
    <row r="2078" spans="1:10" x14ac:dyDescent="0.25">
      <c r="A2078" s="188"/>
      <c r="B2078" s="210"/>
      <c r="C2078" s="211"/>
      <c r="D2078" s="211"/>
      <c r="E2078" s="210"/>
      <c r="F2078" s="211"/>
      <c r="G2078" s="210"/>
      <c r="H2078" s="3"/>
      <c r="I2078" s="210"/>
      <c r="J2078" s="20"/>
    </row>
    <row r="2079" spans="1:10" x14ac:dyDescent="0.25">
      <c r="A2079" s="188"/>
      <c r="B2079" s="193"/>
      <c r="C2079" s="120"/>
      <c r="D2079" s="120"/>
      <c r="E2079" s="193"/>
      <c r="F2079" s="120"/>
      <c r="G2079" s="193"/>
      <c r="H2079" s="3"/>
      <c r="I2079" s="193"/>
      <c r="J2079" s="20"/>
    </row>
    <row r="2080" spans="1:10" x14ac:dyDescent="0.25">
      <c r="A2080" s="188"/>
      <c r="B2080" s="193"/>
      <c r="C2080" s="120"/>
      <c r="D2080" s="120"/>
      <c r="E2080" s="193"/>
      <c r="F2080" s="120"/>
      <c r="G2080" s="193"/>
      <c r="H2080" s="3"/>
      <c r="I2080" s="193"/>
      <c r="J2080" s="20"/>
    </row>
    <row r="2081" spans="1:10" x14ac:dyDescent="0.25">
      <c r="A2081" s="188"/>
      <c r="B2081" s="193"/>
      <c r="C2081" s="120"/>
      <c r="D2081" s="120"/>
      <c r="E2081" s="193"/>
      <c r="F2081" s="120"/>
      <c r="G2081" s="193"/>
      <c r="H2081" s="3"/>
      <c r="I2081" s="193"/>
      <c r="J2081" s="20"/>
    </row>
    <row r="2082" spans="1:10" x14ac:dyDescent="0.25">
      <c r="A2082" s="188"/>
      <c r="B2082" s="193"/>
      <c r="C2082" s="120"/>
      <c r="D2082" s="120"/>
      <c r="E2082" s="193"/>
      <c r="F2082" s="120"/>
      <c r="G2082" s="193"/>
      <c r="H2082" s="3"/>
      <c r="I2082" s="193"/>
      <c r="J2082" s="20"/>
    </row>
    <row r="2083" spans="1:10" x14ac:dyDescent="0.25">
      <c r="A2083" s="188"/>
      <c r="B2083" s="193"/>
      <c r="C2083" s="120"/>
      <c r="D2083" s="120"/>
      <c r="E2083" s="193"/>
      <c r="F2083" s="120"/>
      <c r="G2083" s="193"/>
      <c r="H2083" s="3"/>
      <c r="I2083" s="193"/>
      <c r="J2083" s="20"/>
    </row>
    <row r="2084" spans="1:10" x14ac:dyDescent="0.25">
      <c r="A2084" s="188"/>
      <c r="B2084" s="193"/>
      <c r="C2084" s="120"/>
      <c r="D2084" s="120"/>
      <c r="E2084" s="193"/>
      <c r="F2084" s="120"/>
      <c r="G2084" s="193"/>
      <c r="H2084" s="3"/>
      <c r="I2084" s="193"/>
      <c r="J2084" s="20"/>
    </row>
    <row r="2085" spans="1:10" x14ac:dyDescent="0.25">
      <c r="A2085" s="188"/>
      <c r="B2085" s="193"/>
      <c r="C2085" s="120"/>
      <c r="D2085" s="120"/>
      <c r="E2085" s="193"/>
      <c r="F2085" s="120"/>
      <c r="G2085" s="193"/>
      <c r="H2085" s="3"/>
      <c r="I2085" s="193"/>
      <c r="J2085" s="20"/>
    </row>
    <row r="2086" spans="1:10" x14ac:dyDescent="0.25">
      <c r="A2086" s="188"/>
      <c r="B2086" s="193"/>
      <c r="C2086" s="120"/>
      <c r="D2086" s="120"/>
      <c r="E2086" s="193"/>
      <c r="F2086" s="120"/>
      <c r="G2086" s="193"/>
      <c r="H2086" s="3"/>
      <c r="I2086" s="193"/>
      <c r="J2086" s="20"/>
    </row>
    <row r="2087" spans="1:10" x14ac:dyDescent="0.25">
      <c r="A2087" s="188"/>
      <c r="B2087" s="193"/>
      <c r="C2087" s="120"/>
      <c r="D2087" s="120"/>
      <c r="E2087" s="193"/>
      <c r="F2087" s="120"/>
      <c r="G2087" s="193"/>
      <c r="H2087" s="3"/>
      <c r="I2087" s="193"/>
      <c r="J2087" s="20"/>
    </row>
    <row r="2088" spans="1:10" x14ac:dyDescent="0.25">
      <c r="A2088" s="188"/>
      <c r="B2088" s="193"/>
      <c r="C2088" s="120"/>
      <c r="D2088" s="120"/>
      <c r="E2088" s="193"/>
      <c r="F2088" s="120"/>
      <c r="G2088" s="193"/>
      <c r="H2088" s="3"/>
      <c r="I2088" s="193"/>
      <c r="J2088" s="20"/>
    </row>
    <row r="2089" spans="1:10" x14ac:dyDescent="0.25">
      <c r="A2089" s="188"/>
      <c r="B2089" s="193"/>
      <c r="C2089" s="120"/>
      <c r="D2089" s="120"/>
      <c r="E2089" s="193"/>
      <c r="F2089" s="120"/>
      <c r="G2089" s="193"/>
      <c r="H2089" s="3"/>
      <c r="I2089" s="193"/>
      <c r="J2089" s="20"/>
    </row>
    <row r="2090" spans="1:10" x14ac:dyDescent="0.25">
      <c r="A2090" s="188"/>
      <c r="B2090" s="193"/>
      <c r="C2090" s="120"/>
      <c r="D2090" s="120"/>
      <c r="E2090" s="193"/>
      <c r="F2090" s="120"/>
      <c r="G2090" s="193"/>
      <c r="H2090" s="3"/>
      <c r="I2090" s="193"/>
      <c r="J2090" s="20"/>
    </row>
    <row r="2091" spans="1:10" x14ac:dyDescent="0.25">
      <c r="A2091" s="188"/>
      <c r="B2091" s="193"/>
      <c r="C2091" s="120"/>
      <c r="D2091" s="120"/>
      <c r="E2091" s="193"/>
      <c r="F2091" s="120"/>
      <c r="G2091" s="193"/>
      <c r="H2091" s="3"/>
      <c r="I2091" s="193"/>
      <c r="J2091" s="20"/>
    </row>
    <row r="2092" spans="1:10" x14ac:dyDescent="0.25">
      <c r="A2092" s="188"/>
      <c r="B2092" s="193"/>
      <c r="C2092" s="120"/>
      <c r="D2092" s="120"/>
      <c r="E2092" s="193"/>
      <c r="F2092" s="120"/>
      <c r="G2092" s="193"/>
      <c r="H2092" s="3"/>
      <c r="I2092" s="193"/>
      <c r="J2092" s="20"/>
    </row>
    <row r="2093" spans="1:10" x14ac:dyDescent="0.25">
      <c r="A2093" s="188"/>
      <c r="B2093" s="193"/>
      <c r="C2093" s="120"/>
      <c r="D2093" s="120"/>
      <c r="E2093" s="193"/>
      <c r="F2093" s="120"/>
      <c r="G2093" s="193"/>
      <c r="H2093" s="3"/>
      <c r="I2093" s="193"/>
      <c r="J2093" s="20"/>
    </row>
    <row r="2094" spans="1:10" x14ac:dyDescent="0.25">
      <c r="A2094" s="188"/>
      <c r="B2094" s="193"/>
      <c r="C2094" s="120"/>
      <c r="D2094" s="120"/>
      <c r="E2094" s="193"/>
      <c r="F2094" s="120"/>
      <c r="G2094" s="193"/>
      <c r="H2094" s="3"/>
      <c r="I2094" s="193"/>
      <c r="J2094" s="20"/>
    </row>
    <row r="2095" spans="1:10" x14ac:dyDescent="0.25">
      <c r="A2095" s="188"/>
      <c r="B2095" s="193"/>
      <c r="C2095" s="120"/>
      <c r="D2095" s="120"/>
      <c r="E2095" s="193"/>
      <c r="F2095" s="120"/>
      <c r="G2095" s="193"/>
      <c r="H2095" s="3"/>
      <c r="I2095" s="193"/>
      <c r="J2095" s="20"/>
    </row>
    <row r="2096" spans="1:10" x14ac:dyDescent="0.25">
      <c r="A2096" s="188"/>
      <c r="B2096" s="193"/>
      <c r="C2096" s="120"/>
      <c r="D2096" s="120"/>
      <c r="E2096" s="193"/>
      <c r="F2096" s="120"/>
      <c r="G2096" s="193"/>
      <c r="H2096" s="3"/>
      <c r="I2096" s="193"/>
      <c r="J2096" s="20"/>
    </row>
    <row r="2097" spans="1:10" x14ac:dyDescent="0.25">
      <c r="A2097" s="188"/>
      <c r="B2097" s="193"/>
      <c r="C2097" s="120"/>
      <c r="D2097" s="120"/>
      <c r="E2097" s="193"/>
      <c r="F2097" s="120"/>
      <c r="G2097" s="193"/>
      <c r="H2097" s="3"/>
      <c r="I2097" s="193"/>
      <c r="J2097" s="20"/>
    </row>
    <row r="2098" spans="1:10" x14ac:dyDescent="0.25">
      <c r="A2098" s="188"/>
      <c r="B2098" s="193"/>
      <c r="C2098" s="120"/>
      <c r="D2098" s="120"/>
      <c r="E2098" s="193"/>
      <c r="F2098" s="120"/>
      <c r="G2098" s="193"/>
      <c r="H2098" s="3"/>
      <c r="I2098" s="193"/>
      <c r="J2098" s="20"/>
    </row>
    <row r="2099" spans="1:10" x14ac:dyDescent="0.25">
      <c r="A2099" s="188"/>
      <c r="B2099" s="193"/>
      <c r="C2099" s="120"/>
      <c r="D2099" s="120"/>
      <c r="E2099" s="193"/>
      <c r="F2099" s="120"/>
      <c r="G2099" s="193"/>
      <c r="H2099" s="3"/>
      <c r="I2099" s="193"/>
      <c r="J2099" s="20"/>
    </row>
    <row r="2100" spans="1:10" x14ac:dyDescent="0.25">
      <c r="A2100" s="188"/>
      <c r="B2100" s="193"/>
      <c r="C2100" s="120"/>
      <c r="D2100" s="120"/>
      <c r="E2100" s="193"/>
      <c r="F2100" s="120"/>
      <c r="G2100" s="193"/>
      <c r="H2100" s="3"/>
      <c r="I2100" s="193"/>
      <c r="J2100" s="20"/>
    </row>
    <row r="2101" spans="1:10" x14ac:dyDescent="0.25">
      <c r="A2101" s="188"/>
      <c r="B2101" s="193"/>
      <c r="C2101" s="120"/>
      <c r="D2101" s="120"/>
      <c r="E2101" s="193"/>
      <c r="F2101" s="120"/>
      <c r="G2101" s="193"/>
      <c r="H2101" s="3"/>
      <c r="I2101" s="193"/>
      <c r="J2101" s="20"/>
    </row>
    <row r="2102" spans="1:10" x14ac:dyDescent="0.25">
      <c r="A2102" s="188"/>
      <c r="B2102" s="193"/>
      <c r="C2102" s="120"/>
      <c r="D2102" s="120"/>
      <c r="E2102" s="193"/>
      <c r="F2102" s="120"/>
      <c r="G2102" s="193"/>
      <c r="H2102" s="3"/>
      <c r="I2102" s="193"/>
      <c r="J2102" s="20"/>
    </row>
    <row r="2103" spans="1:10" x14ac:dyDescent="0.25">
      <c r="A2103" s="188"/>
      <c r="B2103" s="193"/>
      <c r="C2103" s="120"/>
      <c r="D2103" s="120"/>
      <c r="E2103" s="193"/>
      <c r="F2103" s="120"/>
      <c r="G2103" s="193"/>
      <c r="H2103" s="3"/>
      <c r="I2103" s="193"/>
      <c r="J2103" s="20"/>
    </row>
    <row r="2104" spans="1:10" x14ac:dyDescent="0.25">
      <c r="A2104" s="188"/>
      <c r="B2104" s="193"/>
      <c r="C2104" s="120"/>
      <c r="D2104" s="120"/>
      <c r="E2104" s="193"/>
      <c r="F2104" s="120"/>
      <c r="G2104" s="193"/>
      <c r="H2104" s="3"/>
      <c r="I2104" s="193"/>
      <c r="J2104" s="20"/>
    </row>
    <row r="2105" spans="1:10" x14ac:dyDescent="0.25">
      <c r="A2105" s="188"/>
      <c r="B2105" s="193"/>
      <c r="C2105" s="120"/>
      <c r="D2105" s="120"/>
      <c r="E2105" s="193"/>
      <c r="F2105" s="120"/>
      <c r="G2105" s="193"/>
      <c r="H2105" s="3"/>
      <c r="I2105" s="193"/>
      <c r="J2105" s="20"/>
    </row>
    <row r="2106" spans="1:10" x14ac:dyDescent="0.25">
      <c r="A2106" s="188"/>
      <c r="B2106" s="193"/>
      <c r="C2106" s="120"/>
      <c r="D2106" s="120"/>
      <c r="E2106" s="193"/>
      <c r="F2106" s="120"/>
      <c r="G2106" s="193"/>
      <c r="H2106" s="3"/>
      <c r="I2106" s="193"/>
      <c r="J2106" s="20"/>
    </row>
    <row r="2107" spans="1:10" x14ac:dyDescent="0.25">
      <c r="A2107" s="188"/>
      <c r="B2107" s="193"/>
      <c r="C2107" s="120"/>
      <c r="D2107" s="120"/>
      <c r="E2107" s="193"/>
      <c r="F2107" s="120"/>
      <c r="G2107" s="193"/>
      <c r="H2107" s="3"/>
      <c r="I2107" s="193"/>
      <c r="J2107" s="20"/>
    </row>
    <row r="2108" spans="1:10" x14ac:dyDescent="0.25">
      <c r="A2108" s="188"/>
      <c r="B2108" s="193"/>
      <c r="C2108" s="120"/>
      <c r="D2108" s="120"/>
      <c r="E2108" s="193"/>
      <c r="F2108" s="120"/>
      <c r="G2108" s="193"/>
      <c r="H2108" s="3"/>
      <c r="I2108" s="193"/>
      <c r="J2108" s="20"/>
    </row>
    <row r="2109" spans="1:10" x14ac:dyDescent="0.25">
      <c r="A2109" s="188"/>
      <c r="B2109" s="193"/>
      <c r="C2109" s="120"/>
      <c r="D2109" s="120"/>
      <c r="E2109" s="193"/>
      <c r="F2109" s="120"/>
      <c r="G2109" s="193"/>
      <c r="H2109" s="3"/>
      <c r="I2109" s="193"/>
      <c r="J2109" s="20"/>
    </row>
    <row r="2110" spans="1:10" x14ac:dyDescent="0.25">
      <c r="A2110" s="188"/>
      <c r="B2110" s="193"/>
      <c r="C2110" s="120"/>
      <c r="D2110" s="120"/>
      <c r="E2110" s="193"/>
      <c r="F2110" s="120"/>
      <c r="G2110" s="193"/>
      <c r="H2110" s="3"/>
      <c r="I2110" s="193"/>
      <c r="J2110" s="20"/>
    </row>
    <row r="2111" spans="1:10" x14ac:dyDescent="0.25">
      <c r="A2111" s="188"/>
      <c r="B2111" s="193"/>
      <c r="C2111" s="120"/>
      <c r="D2111" s="120"/>
      <c r="E2111" s="193"/>
      <c r="F2111" s="120"/>
      <c r="G2111" s="193"/>
      <c r="H2111" s="3"/>
      <c r="I2111" s="193"/>
      <c r="J2111" s="20"/>
    </row>
    <row r="2112" spans="1:10" x14ac:dyDescent="0.25">
      <c r="A2112" s="188"/>
      <c r="B2112" s="193"/>
      <c r="C2112" s="120"/>
      <c r="D2112" s="120"/>
      <c r="E2112" s="193"/>
      <c r="F2112" s="120"/>
      <c r="G2112" s="193"/>
      <c r="H2112" s="3"/>
      <c r="I2112" s="193"/>
      <c r="J2112" s="20"/>
    </row>
    <row r="2113" spans="1:10" x14ac:dyDescent="0.25">
      <c r="A2113" s="188"/>
      <c r="B2113" s="193"/>
      <c r="C2113" s="120"/>
      <c r="D2113" s="120"/>
      <c r="E2113" s="193"/>
      <c r="F2113" s="120"/>
      <c r="G2113" s="193"/>
      <c r="H2113" s="3"/>
      <c r="I2113" s="193"/>
      <c r="J2113" s="20"/>
    </row>
    <row r="2114" spans="1:10" x14ac:dyDescent="0.25">
      <c r="A2114" s="188"/>
      <c r="B2114" s="193"/>
      <c r="C2114" s="120"/>
      <c r="D2114" s="120"/>
      <c r="E2114" s="193"/>
      <c r="F2114" s="120"/>
      <c r="G2114" s="193"/>
      <c r="H2114" s="3"/>
      <c r="I2114" s="193"/>
      <c r="J2114" s="20"/>
    </row>
    <row r="2115" spans="1:10" x14ac:dyDescent="0.25">
      <c r="A2115" s="188"/>
      <c r="B2115" s="193"/>
      <c r="C2115" s="120"/>
      <c r="D2115" s="120"/>
      <c r="E2115" s="193"/>
      <c r="F2115" s="120"/>
      <c r="G2115" s="193"/>
      <c r="H2115" s="3"/>
      <c r="I2115" s="193"/>
      <c r="J2115" s="20"/>
    </row>
    <row r="2116" spans="1:10" x14ac:dyDescent="0.25">
      <c r="A2116" s="188"/>
      <c r="B2116" s="193"/>
      <c r="C2116" s="120"/>
      <c r="D2116" s="120"/>
      <c r="E2116" s="193"/>
      <c r="F2116" s="120"/>
      <c r="G2116" s="193"/>
      <c r="H2116" s="3"/>
      <c r="I2116" s="193"/>
      <c r="J2116" s="20"/>
    </row>
    <row r="2117" spans="1:10" x14ac:dyDescent="0.25">
      <c r="A2117" s="188"/>
      <c r="B2117" s="193"/>
      <c r="C2117" s="120"/>
      <c r="D2117" s="120"/>
      <c r="E2117" s="193"/>
      <c r="F2117" s="120"/>
      <c r="G2117" s="193"/>
      <c r="H2117" s="3"/>
      <c r="I2117" s="193"/>
      <c r="J2117" s="20"/>
    </row>
    <row r="2118" spans="1:10" x14ac:dyDescent="0.25">
      <c r="A2118" s="188"/>
      <c r="B2118" s="193"/>
      <c r="C2118" s="120"/>
      <c r="D2118" s="120"/>
      <c r="E2118" s="193"/>
      <c r="F2118" s="120"/>
      <c r="G2118" s="193"/>
      <c r="H2118" s="3"/>
      <c r="I2118" s="193"/>
      <c r="J2118" s="20"/>
    </row>
    <row r="2119" spans="1:10" x14ac:dyDescent="0.25">
      <c r="A2119" s="188"/>
      <c r="B2119" s="193"/>
      <c r="C2119" s="120"/>
      <c r="D2119" s="120"/>
      <c r="E2119" s="193"/>
      <c r="F2119" s="120"/>
      <c r="G2119" s="193"/>
      <c r="H2119" s="3"/>
      <c r="I2119" s="193"/>
      <c r="J2119" s="20"/>
    </row>
    <row r="2120" spans="1:10" x14ac:dyDescent="0.25">
      <c r="A2120" s="188"/>
      <c r="B2120" s="193"/>
      <c r="C2120" s="120"/>
      <c r="D2120" s="120"/>
      <c r="E2120" s="193"/>
      <c r="F2120" s="120"/>
      <c r="G2120" s="193"/>
      <c r="H2120" s="3"/>
      <c r="I2120" s="193"/>
      <c r="J2120" s="20"/>
    </row>
    <row r="2121" spans="1:10" x14ac:dyDescent="0.25">
      <c r="A2121" s="188"/>
      <c r="B2121" s="193"/>
      <c r="C2121" s="120"/>
      <c r="D2121" s="120"/>
      <c r="E2121" s="193"/>
      <c r="F2121" s="120"/>
      <c r="G2121" s="193"/>
      <c r="H2121" s="3"/>
      <c r="I2121" s="193"/>
      <c r="J2121" s="20"/>
    </row>
    <row r="2122" spans="1:10" x14ac:dyDescent="0.25">
      <c r="A2122" s="188"/>
      <c r="B2122" s="193"/>
      <c r="C2122" s="120"/>
      <c r="D2122" s="120"/>
      <c r="E2122" s="193"/>
      <c r="F2122" s="120"/>
      <c r="G2122" s="193"/>
      <c r="H2122" s="3"/>
      <c r="I2122" s="193"/>
      <c r="J2122" s="20"/>
    </row>
    <row r="2123" spans="1:10" x14ac:dyDescent="0.25">
      <c r="A2123" s="188"/>
      <c r="B2123" s="193"/>
      <c r="C2123" s="120"/>
      <c r="D2123" s="120"/>
      <c r="E2123" s="193"/>
      <c r="F2123" s="120"/>
      <c r="G2123" s="193"/>
      <c r="H2123" s="3"/>
      <c r="I2123" s="193"/>
      <c r="J2123" s="20"/>
    </row>
    <row r="2124" spans="1:10" x14ac:dyDescent="0.25">
      <c r="A2124" s="188"/>
      <c r="B2124" s="193"/>
      <c r="C2124" s="120"/>
      <c r="D2124" s="120"/>
      <c r="E2124" s="193"/>
      <c r="F2124" s="120"/>
      <c r="G2124" s="193"/>
      <c r="H2124" s="3"/>
      <c r="I2124" s="193"/>
      <c r="J2124" s="20"/>
    </row>
    <row r="2125" spans="1:10" x14ac:dyDescent="0.25">
      <c r="A2125" s="188"/>
      <c r="B2125" s="193"/>
      <c r="C2125" s="120"/>
      <c r="D2125" s="120"/>
      <c r="E2125" s="193"/>
      <c r="F2125" s="120"/>
      <c r="G2125" s="193"/>
      <c r="H2125" s="3"/>
      <c r="I2125" s="193"/>
      <c r="J2125" s="20"/>
    </row>
    <row r="2126" spans="1:10" x14ac:dyDescent="0.25">
      <c r="A2126" s="188"/>
      <c r="B2126" s="193"/>
      <c r="C2126" s="120"/>
      <c r="D2126" s="120"/>
      <c r="E2126" s="193"/>
      <c r="F2126" s="120"/>
      <c r="G2126" s="193"/>
      <c r="H2126" s="3"/>
      <c r="I2126" s="193"/>
      <c r="J2126" s="20"/>
    </row>
    <row r="2127" spans="1:10" x14ac:dyDescent="0.25">
      <c r="A2127" s="188"/>
      <c r="B2127" s="193"/>
      <c r="C2127" s="120"/>
      <c r="D2127" s="120"/>
      <c r="E2127" s="193"/>
      <c r="F2127" s="120"/>
      <c r="G2127" s="193"/>
      <c r="H2127" s="3"/>
      <c r="I2127" s="193"/>
      <c r="J2127" s="20"/>
    </row>
    <row r="2128" spans="1:10" x14ac:dyDescent="0.25">
      <c r="A2128" s="188"/>
      <c r="B2128" s="193"/>
      <c r="C2128" s="120"/>
      <c r="D2128" s="120"/>
      <c r="E2128" s="193"/>
      <c r="F2128" s="120"/>
      <c r="G2128" s="193"/>
      <c r="H2128" s="3"/>
      <c r="I2128" s="193"/>
      <c r="J2128" s="20"/>
    </row>
    <row r="2129" spans="1:10" x14ac:dyDescent="0.25">
      <c r="A2129" s="188"/>
      <c r="B2129" s="193"/>
      <c r="C2129" s="120"/>
      <c r="D2129" s="120"/>
      <c r="E2129" s="193"/>
      <c r="F2129" s="120"/>
      <c r="G2129" s="193"/>
      <c r="H2129" s="3"/>
      <c r="I2129" s="193"/>
      <c r="J2129" s="20"/>
    </row>
    <row r="2130" spans="1:10" x14ac:dyDescent="0.25">
      <c r="A2130" s="188"/>
      <c r="B2130" s="193"/>
      <c r="C2130" s="120"/>
      <c r="D2130" s="120"/>
      <c r="E2130" s="193"/>
      <c r="F2130" s="120"/>
      <c r="G2130" s="193"/>
      <c r="H2130" s="3"/>
      <c r="I2130" s="193"/>
      <c r="J2130" s="20"/>
    </row>
    <row r="2131" spans="1:10" x14ac:dyDescent="0.25">
      <c r="A2131" s="188"/>
      <c r="B2131" s="193"/>
      <c r="C2131" s="120"/>
      <c r="D2131" s="120"/>
      <c r="E2131" s="193"/>
      <c r="F2131" s="120"/>
      <c r="G2131" s="193"/>
      <c r="H2131" s="3"/>
      <c r="I2131" s="193"/>
      <c r="J2131" s="20"/>
    </row>
    <row r="2132" spans="1:10" x14ac:dyDescent="0.25">
      <c r="A2132" s="188"/>
      <c r="B2132" s="193"/>
      <c r="C2132" s="120"/>
      <c r="D2132" s="120"/>
      <c r="E2132" s="193"/>
      <c r="F2132" s="120"/>
      <c r="G2132" s="193"/>
      <c r="H2132" s="3"/>
      <c r="I2132" s="193"/>
      <c r="J2132" s="20"/>
    </row>
    <row r="2133" spans="1:10" x14ac:dyDescent="0.25">
      <c r="A2133" s="188"/>
      <c r="B2133" s="193"/>
      <c r="C2133" s="120"/>
      <c r="D2133" s="120"/>
      <c r="E2133" s="193"/>
      <c r="F2133" s="120"/>
      <c r="G2133" s="193"/>
      <c r="H2133" s="3"/>
      <c r="I2133" s="193"/>
      <c r="J2133" s="20"/>
    </row>
    <row r="2134" spans="1:10" x14ac:dyDescent="0.25">
      <c r="A2134" s="188"/>
      <c r="B2134" s="193"/>
      <c r="C2134" s="120"/>
      <c r="D2134" s="120"/>
      <c r="E2134" s="193"/>
      <c r="F2134" s="120"/>
      <c r="G2134" s="193"/>
      <c r="H2134" s="3"/>
      <c r="I2134" s="193"/>
      <c r="J2134" s="20"/>
    </row>
    <row r="2135" spans="1:10" x14ac:dyDescent="0.25">
      <c r="A2135" s="188"/>
      <c r="B2135" s="193"/>
      <c r="C2135" s="120"/>
      <c r="D2135" s="120"/>
      <c r="E2135" s="193"/>
      <c r="F2135" s="120"/>
      <c r="G2135" s="193"/>
      <c r="H2135" s="3"/>
      <c r="I2135" s="193"/>
      <c r="J2135" s="20"/>
    </row>
    <row r="2136" spans="1:10" x14ac:dyDescent="0.25">
      <c r="A2136" s="188"/>
      <c r="B2136" s="193"/>
      <c r="C2136" s="120"/>
      <c r="D2136" s="120"/>
      <c r="E2136" s="193"/>
      <c r="F2136" s="120"/>
      <c r="G2136" s="193"/>
      <c r="H2136" s="3"/>
      <c r="I2136" s="193"/>
      <c r="J2136" s="20"/>
    </row>
    <row r="2137" spans="1:10" x14ac:dyDescent="0.25">
      <c r="A2137" s="188"/>
      <c r="B2137" s="193"/>
      <c r="C2137" s="120"/>
      <c r="D2137" s="120"/>
      <c r="E2137" s="193"/>
      <c r="F2137" s="120"/>
      <c r="G2137" s="193"/>
      <c r="H2137" s="3"/>
      <c r="I2137" s="193"/>
      <c r="J2137" s="20"/>
    </row>
    <row r="2138" spans="1:10" x14ac:dyDescent="0.25">
      <c r="A2138" s="188"/>
      <c r="B2138" s="193"/>
      <c r="C2138" s="120"/>
      <c r="D2138" s="120"/>
      <c r="E2138" s="193"/>
      <c r="F2138" s="120"/>
      <c r="G2138" s="193"/>
      <c r="H2138" s="3"/>
      <c r="I2138" s="193"/>
      <c r="J2138" s="20"/>
    </row>
    <row r="2139" spans="1:10" x14ac:dyDescent="0.25">
      <c r="A2139" s="188"/>
      <c r="B2139" s="193"/>
      <c r="C2139" s="120"/>
      <c r="D2139" s="120"/>
      <c r="E2139" s="193"/>
      <c r="F2139" s="120"/>
      <c r="G2139" s="193"/>
      <c r="H2139" s="3"/>
      <c r="I2139" s="193"/>
      <c r="J2139" s="20"/>
    </row>
    <row r="2140" spans="1:10" x14ac:dyDescent="0.25">
      <c r="A2140" s="188"/>
      <c r="B2140" s="193"/>
      <c r="C2140" s="120"/>
      <c r="D2140" s="120"/>
      <c r="E2140" s="193"/>
      <c r="F2140" s="120"/>
      <c r="G2140" s="193"/>
      <c r="H2140" s="3"/>
      <c r="I2140" s="193"/>
      <c r="J2140" s="20"/>
    </row>
    <row r="2141" spans="1:10" x14ac:dyDescent="0.25">
      <c r="A2141" s="188"/>
      <c r="B2141" s="193"/>
      <c r="C2141" s="120"/>
      <c r="D2141" s="120"/>
      <c r="E2141" s="193"/>
      <c r="F2141" s="120"/>
      <c r="G2141" s="193"/>
      <c r="H2141" s="3"/>
      <c r="I2141" s="193"/>
      <c r="J2141" s="20"/>
    </row>
    <row r="2142" spans="1:10" x14ac:dyDescent="0.25">
      <c r="A2142" s="188"/>
      <c r="B2142" s="193"/>
      <c r="C2142" s="120"/>
      <c r="D2142" s="120"/>
      <c r="E2142" s="193"/>
      <c r="F2142" s="120"/>
      <c r="G2142" s="193"/>
      <c r="H2142" s="3"/>
      <c r="I2142" s="193"/>
      <c r="J2142" s="20"/>
    </row>
    <row r="2143" spans="1:10" x14ac:dyDescent="0.25">
      <c r="A2143" s="188"/>
      <c r="B2143" s="193"/>
      <c r="C2143" s="120"/>
      <c r="D2143" s="120"/>
      <c r="E2143" s="193"/>
      <c r="F2143" s="120"/>
      <c r="G2143" s="193"/>
      <c r="H2143" s="3"/>
      <c r="I2143" s="193"/>
      <c r="J2143" s="20"/>
    </row>
    <row r="2144" spans="1:10" x14ac:dyDescent="0.25">
      <c r="A2144" s="188"/>
      <c r="B2144" s="193"/>
      <c r="C2144" s="120"/>
      <c r="D2144" s="120"/>
      <c r="E2144" s="193"/>
      <c r="F2144" s="120"/>
      <c r="G2144" s="193"/>
      <c r="H2144" s="3"/>
      <c r="I2144" s="193"/>
      <c r="J2144" s="20"/>
    </row>
    <row r="2145" spans="1:10" x14ac:dyDescent="0.25">
      <c r="A2145" s="188"/>
      <c r="B2145" s="193"/>
      <c r="C2145" s="120"/>
      <c r="D2145" s="120"/>
      <c r="E2145" s="193"/>
      <c r="F2145" s="120"/>
      <c r="G2145" s="193"/>
      <c r="H2145" s="3"/>
      <c r="I2145" s="193"/>
      <c r="J2145" s="20"/>
    </row>
    <row r="2146" spans="1:10" x14ac:dyDescent="0.25">
      <c r="A2146" s="188"/>
      <c r="B2146" s="193"/>
      <c r="C2146" s="120"/>
      <c r="D2146" s="120"/>
      <c r="E2146" s="193"/>
      <c r="F2146" s="120"/>
      <c r="G2146" s="193"/>
      <c r="H2146" s="3"/>
      <c r="I2146" s="193"/>
      <c r="J2146" s="20"/>
    </row>
    <row r="2147" spans="1:10" x14ac:dyDescent="0.25">
      <c r="A2147" s="188"/>
      <c r="B2147" s="193"/>
      <c r="C2147" s="120"/>
      <c r="D2147" s="120"/>
      <c r="E2147" s="193"/>
      <c r="F2147" s="120"/>
      <c r="G2147" s="193"/>
      <c r="H2147" s="3"/>
      <c r="I2147" s="193"/>
      <c r="J2147" s="20"/>
    </row>
    <row r="2148" spans="1:10" x14ac:dyDescent="0.25">
      <c r="A2148" s="188"/>
      <c r="B2148" s="193"/>
      <c r="C2148" s="120"/>
      <c r="D2148" s="120"/>
      <c r="E2148" s="193"/>
      <c r="F2148" s="120"/>
      <c r="G2148" s="193"/>
      <c r="H2148" s="3"/>
      <c r="I2148" s="193"/>
      <c r="J2148" s="20"/>
    </row>
    <row r="2149" spans="1:10" x14ac:dyDescent="0.25">
      <c r="A2149" s="188"/>
      <c r="B2149" s="193"/>
      <c r="C2149" s="120"/>
      <c r="D2149" s="120"/>
      <c r="E2149" s="193"/>
      <c r="F2149" s="120"/>
      <c r="G2149" s="193"/>
      <c r="H2149" s="3"/>
      <c r="I2149" s="193"/>
      <c r="J2149" s="20"/>
    </row>
    <row r="2150" spans="1:10" x14ac:dyDescent="0.25">
      <c r="A2150" s="188"/>
      <c r="B2150" s="193"/>
      <c r="C2150" s="120"/>
      <c r="D2150" s="120"/>
      <c r="E2150" s="193"/>
      <c r="F2150" s="120"/>
      <c r="G2150" s="193"/>
      <c r="H2150" s="3"/>
      <c r="I2150" s="193"/>
      <c r="J2150" s="20"/>
    </row>
    <row r="2151" spans="1:10" x14ac:dyDescent="0.25">
      <c r="A2151" s="188"/>
      <c r="B2151" s="193"/>
      <c r="C2151" s="120"/>
      <c r="D2151" s="120"/>
      <c r="E2151" s="193"/>
      <c r="F2151" s="120"/>
      <c r="G2151" s="193"/>
      <c r="H2151" s="3"/>
      <c r="I2151" s="193"/>
      <c r="J2151" s="20"/>
    </row>
    <row r="2152" spans="1:10" x14ac:dyDescent="0.25">
      <c r="A2152" s="188"/>
      <c r="B2152" s="193"/>
      <c r="C2152" s="120"/>
      <c r="D2152" s="120"/>
      <c r="E2152" s="193"/>
      <c r="F2152" s="120"/>
      <c r="G2152" s="193"/>
      <c r="H2152" s="3"/>
      <c r="I2152" s="193"/>
      <c r="J2152" s="20"/>
    </row>
    <row r="2153" spans="1:10" x14ac:dyDescent="0.25">
      <c r="A2153" s="188"/>
      <c r="B2153" s="193"/>
      <c r="C2153" s="120"/>
      <c r="D2153" s="120"/>
      <c r="E2153" s="193"/>
      <c r="F2153" s="120"/>
      <c r="G2153" s="193"/>
      <c r="H2153" s="3"/>
      <c r="I2153" s="193"/>
      <c r="J2153" s="20"/>
    </row>
    <row r="2154" spans="1:10" x14ac:dyDescent="0.25">
      <c r="A2154" s="188"/>
      <c r="B2154" s="193"/>
      <c r="C2154" s="120"/>
      <c r="D2154" s="120"/>
      <c r="E2154" s="193"/>
      <c r="F2154" s="120"/>
      <c r="G2154" s="193"/>
      <c r="H2154" s="3"/>
      <c r="I2154" s="193"/>
      <c r="J2154" s="20"/>
    </row>
    <row r="2155" spans="1:10" x14ac:dyDescent="0.25">
      <c r="A2155" s="188"/>
      <c r="B2155" s="193"/>
      <c r="C2155" s="120"/>
      <c r="D2155" s="120"/>
      <c r="E2155" s="193"/>
      <c r="F2155" s="120"/>
      <c r="G2155" s="193"/>
      <c r="H2155" s="3"/>
      <c r="I2155" s="193"/>
      <c r="J2155" s="20"/>
    </row>
    <row r="2156" spans="1:10" x14ac:dyDescent="0.25">
      <c r="A2156" s="188"/>
      <c r="B2156" s="193"/>
      <c r="C2156" s="120"/>
      <c r="D2156" s="120"/>
      <c r="E2156" s="193"/>
      <c r="F2156" s="120"/>
      <c r="G2156" s="193"/>
      <c r="H2156" s="3"/>
      <c r="I2156" s="193"/>
      <c r="J2156" s="20"/>
    </row>
    <row r="2157" spans="1:10" x14ac:dyDescent="0.25">
      <c r="A2157" s="188"/>
      <c r="B2157" s="193"/>
      <c r="C2157" s="120"/>
      <c r="D2157" s="120"/>
      <c r="E2157" s="193"/>
      <c r="F2157" s="120"/>
      <c r="G2157" s="193"/>
      <c r="H2157" s="3"/>
      <c r="I2157" s="193"/>
      <c r="J2157" s="20"/>
    </row>
    <row r="2158" spans="1:10" x14ac:dyDescent="0.25">
      <c r="A2158" s="188"/>
      <c r="B2158" s="193"/>
      <c r="C2158" s="120"/>
      <c r="D2158" s="120"/>
      <c r="E2158" s="193"/>
      <c r="F2158" s="120"/>
      <c r="G2158" s="193"/>
      <c r="H2158" s="3"/>
      <c r="I2158" s="193"/>
      <c r="J2158" s="20"/>
    </row>
    <row r="2159" spans="1:10" x14ac:dyDescent="0.25">
      <c r="A2159" s="188"/>
      <c r="B2159" s="193"/>
      <c r="C2159" s="120"/>
      <c r="D2159" s="120"/>
      <c r="E2159" s="193"/>
      <c r="F2159" s="120"/>
      <c r="G2159" s="193"/>
      <c r="H2159" s="3"/>
      <c r="I2159" s="193"/>
      <c r="J2159" s="20"/>
    </row>
    <row r="2160" spans="1:10" x14ac:dyDescent="0.25">
      <c r="A2160" s="188"/>
      <c r="B2160" s="193"/>
      <c r="C2160" s="120"/>
      <c r="D2160" s="120"/>
      <c r="E2160" s="193"/>
      <c r="F2160" s="120"/>
      <c r="G2160" s="193"/>
      <c r="H2160" s="3"/>
      <c r="I2160" s="193"/>
      <c r="J2160" s="20"/>
    </row>
    <row r="2161" spans="1:10" x14ac:dyDescent="0.25">
      <c r="A2161" s="188"/>
      <c r="B2161" s="193"/>
      <c r="C2161" s="120"/>
      <c r="D2161" s="120"/>
      <c r="E2161" s="193"/>
      <c r="F2161" s="120"/>
      <c r="G2161" s="193"/>
      <c r="H2161" s="3"/>
      <c r="I2161" s="193"/>
      <c r="J2161" s="20"/>
    </row>
    <row r="2162" spans="1:10" x14ac:dyDescent="0.25">
      <c r="A2162" s="188"/>
      <c r="B2162" s="193"/>
      <c r="C2162" s="120"/>
      <c r="D2162" s="120"/>
      <c r="E2162" s="193"/>
      <c r="F2162" s="120"/>
      <c r="G2162" s="193"/>
      <c r="H2162" s="3"/>
      <c r="I2162" s="193"/>
      <c r="J2162" s="20"/>
    </row>
    <row r="2163" spans="1:10" x14ac:dyDescent="0.25">
      <c r="A2163" s="188"/>
      <c r="B2163" s="193"/>
      <c r="C2163" s="120"/>
      <c r="D2163" s="120"/>
      <c r="E2163" s="193"/>
      <c r="F2163" s="120"/>
      <c r="G2163" s="193"/>
      <c r="H2163" s="3"/>
      <c r="I2163" s="193"/>
      <c r="J2163" s="20"/>
    </row>
    <row r="2164" spans="1:10" x14ac:dyDescent="0.25">
      <c r="A2164" s="188"/>
      <c r="B2164" s="193"/>
      <c r="C2164" s="120"/>
      <c r="D2164" s="120"/>
      <c r="E2164" s="193"/>
      <c r="F2164" s="120"/>
      <c r="G2164" s="193"/>
      <c r="H2164" s="3"/>
      <c r="I2164" s="193"/>
      <c r="J2164" s="20"/>
    </row>
    <row r="2165" spans="1:10" x14ac:dyDescent="0.25">
      <c r="A2165" s="188"/>
      <c r="B2165" s="193"/>
      <c r="C2165" s="120"/>
      <c r="D2165" s="120"/>
      <c r="E2165" s="193"/>
      <c r="F2165" s="120"/>
      <c r="G2165" s="193"/>
      <c r="H2165" s="3"/>
      <c r="I2165" s="193"/>
      <c r="J2165" s="20"/>
    </row>
    <row r="2166" spans="1:10" x14ac:dyDescent="0.25">
      <c r="A2166" s="188"/>
      <c r="B2166" s="193"/>
      <c r="C2166" s="120"/>
      <c r="D2166" s="120"/>
      <c r="E2166" s="193"/>
      <c r="F2166" s="120"/>
      <c r="G2166" s="193"/>
      <c r="H2166" s="3"/>
      <c r="I2166" s="193"/>
      <c r="J2166" s="20"/>
    </row>
    <row r="2167" spans="1:10" x14ac:dyDescent="0.25">
      <c r="A2167" s="188"/>
      <c r="B2167" s="289"/>
      <c r="C2167" s="290"/>
      <c r="D2167" s="290"/>
      <c r="E2167" s="289"/>
      <c r="F2167" s="290"/>
      <c r="G2167" s="289"/>
      <c r="H2167" s="289"/>
      <c r="I2167" s="289"/>
      <c r="J2167" s="20"/>
    </row>
    <row r="2168" spans="1:10" x14ac:dyDescent="0.25">
      <c r="A2168" s="188"/>
      <c r="B2168" s="291"/>
      <c r="C2168" s="247"/>
      <c r="D2168" s="247"/>
      <c r="E2168" s="291"/>
      <c r="F2168" s="247"/>
      <c r="G2168" s="291"/>
      <c r="H2168" s="291"/>
      <c r="I2168" s="291"/>
      <c r="J2168" s="20"/>
    </row>
    <row r="2169" spans="1:10" x14ac:dyDescent="0.25">
      <c r="A2169" s="188"/>
      <c r="B2169" s="291"/>
      <c r="C2169" s="247"/>
      <c r="D2169" s="247"/>
      <c r="E2169" s="291"/>
      <c r="F2169" s="247"/>
      <c r="G2169" s="291"/>
      <c r="H2169" s="291"/>
      <c r="I2169" s="291"/>
      <c r="J2169" s="20"/>
    </row>
    <row r="2170" spans="1:10" x14ac:dyDescent="0.25">
      <c r="A2170" s="188"/>
      <c r="B2170" s="210"/>
      <c r="C2170" s="211"/>
      <c r="D2170" s="211"/>
      <c r="E2170" s="210"/>
      <c r="F2170" s="211"/>
      <c r="G2170" s="210"/>
      <c r="H2170" s="3"/>
      <c r="I2170" s="210"/>
      <c r="J2170" s="20"/>
    </row>
    <row r="2171" spans="1:10" x14ac:dyDescent="0.25">
      <c r="A2171" s="188"/>
      <c r="B2171" s="210"/>
      <c r="C2171" s="211"/>
      <c r="D2171" s="211"/>
      <c r="E2171" s="210"/>
      <c r="F2171" s="211"/>
      <c r="G2171" s="210"/>
      <c r="H2171" s="3"/>
      <c r="I2171" s="210"/>
      <c r="J2171" s="20"/>
    </row>
    <row r="2172" spans="1:10" x14ac:dyDescent="0.25">
      <c r="A2172" s="188"/>
      <c r="B2172" s="210"/>
      <c r="C2172" s="211"/>
      <c r="D2172" s="211"/>
      <c r="E2172" s="210"/>
      <c r="F2172" s="211"/>
      <c r="G2172" s="210"/>
      <c r="H2172" s="3"/>
      <c r="I2172" s="210"/>
      <c r="J2172" s="20"/>
    </row>
    <row r="2173" spans="1:10" x14ac:dyDescent="0.25">
      <c r="A2173" s="188"/>
      <c r="B2173" s="210"/>
      <c r="C2173" s="211"/>
      <c r="D2173" s="211"/>
      <c r="E2173" s="210"/>
      <c r="F2173" s="211"/>
      <c r="G2173" s="210"/>
      <c r="H2173" s="3"/>
      <c r="I2173" s="210"/>
      <c r="J2173" s="20"/>
    </row>
    <row r="2174" spans="1:10" x14ac:dyDescent="0.25">
      <c r="A2174" s="188"/>
      <c r="B2174" s="289"/>
      <c r="C2174" s="290"/>
      <c r="D2174" s="290"/>
      <c r="E2174" s="289"/>
      <c r="F2174" s="290"/>
      <c r="G2174" s="289"/>
      <c r="H2174" s="289"/>
      <c r="I2174" s="289"/>
      <c r="J2174" s="20"/>
    </row>
    <row r="2175" spans="1:10" x14ac:dyDescent="0.25">
      <c r="A2175" s="188"/>
      <c r="B2175" s="291"/>
      <c r="C2175" s="247"/>
      <c r="D2175" s="247"/>
      <c r="E2175" s="291"/>
      <c r="F2175" s="247"/>
      <c r="G2175" s="291"/>
      <c r="H2175" s="291"/>
      <c r="I2175" s="291"/>
      <c r="J2175" s="20"/>
    </row>
    <row r="2176" spans="1:10" x14ac:dyDescent="0.25">
      <c r="A2176" s="188"/>
      <c r="B2176" s="291"/>
      <c r="C2176" s="247"/>
      <c r="D2176" s="247"/>
      <c r="E2176" s="291"/>
      <c r="F2176" s="247"/>
      <c r="G2176" s="291"/>
      <c r="H2176" s="291"/>
      <c r="I2176" s="291"/>
      <c r="J2176" s="20"/>
    </row>
    <row r="2177" spans="1:10" x14ac:dyDescent="0.25">
      <c r="A2177" s="188"/>
      <c r="B2177" s="210"/>
      <c r="C2177" s="211"/>
      <c r="D2177" s="211"/>
      <c r="E2177" s="210"/>
      <c r="F2177" s="211"/>
      <c r="G2177" s="210"/>
      <c r="H2177" s="3"/>
      <c r="I2177" s="210"/>
      <c r="J2177" s="20"/>
    </row>
    <row r="2178" spans="1:10" x14ac:dyDescent="0.25">
      <c r="A2178" s="188"/>
      <c r="B2178" s="210"/>
      <c r="C2178" s="211"/>
      <c r="D2178" s="211"/>
      <c r="E2178" s="210"/>
      <c r="F2178" s="211"/>
      <c r="G2178" s="210"/>
      <c r="H2178" s="3"/>
      <c r="I2178" s="210"/>
      <c r="J2178" s="20"/>
    </row>
    <row r="2179" spans="1:10" x14ac:dyDescent="0.25">
      <c r="A2179" s="188"/>
      <c r="B2179" s="210"/>
      <c r="C2179" s="211"/>
      <c r="D2179" s="211"/>
      <c r="E2179" s="210"/>
      <c r="F2179" s="211"/>
      <c r="G2179" s="210"/>
      <c r="H2179" s="3"/>
      <c r="I2179" s="210"/>
      <c r="J2179" s="20"/>
    </row>
    <row r="2180" spans="1:10" x14ac:dyDescent="0.25">
      <c r="A2180" s="188"/>
      <c r="B2180" s="210"/>
      <c r="C2180" s="211"/>
      <c r="D2180" s="211"/>
      <c r="E2180" s="210"/>
      <c r="F2180" s="211"/>
      <c r="G2180" s="210"/>
      <c r="H2180" s="3"/>
      <c r="I2180" s="210"/>
      <c r="J2180" s="20"/>
    </row>
    <row r="2181" spans="1:10" x14ac:dyDescent="0.25">
      <c r="A2181" s="188"/>
      <c r="B2181" s="210"/>
      <c r="C2181" s="211"/>
      <c r="D2181" s="211"/>
      <c r="E2181" s="210"/>
      <c r="F2181" s="211"/>
      <c r="G2181" s="210"/>
      <c r="H2181" s="3"/>
      <c r="I2181" s="210"/>
      <c r="J2181" s="20"/>
    </row>
    <row r="2182" spans="1:10" x14ac:dyDescent="0.25">
      <c r="A2182" s="188"/>
      <c r="B2182" s="210"/>
      <c r="C2182" s="211"/>
      <c r="D2182" s="211"/>
      <c r="E2182" s="210"/>
      <c r="F2182" s="211"/>
      <c r="G2182" s="210"/>
      <c r="H2182" s="3"/>
      <c r="I2182" s="210"/>
      <c r="J2182" s="20"/>
    </row>
    <row r="2183" spans="1:10" x14ac:dyDescent="0.25">
      <c r="A2183" s="188"/>
      <c r="B2183" s="193"/>
      <c r="C2183" s="120"/>
      <c r="D2183" s="120"/>
      <c r="E2183" s="193"/>
      <c r="F2183" s="120"/>
      <c r="G2183" s="193"/>
      <c r="H2183" s="3"/>
      <c r="I2183" s="193"/>
      <c r="J2183" s="20"/>
    </row>
    <row r="2184" spans="1:10" x14ac:dyDescent="0.25">
      <c r="A2184" s="188"/>
      <c r="B2184" s="193"/>
      <c r="C2184" s="120"/>
      <c r="D2184" s="120"/>
      <c r="E2184" s="193"/>
      <c r="F2184" s="120"/>
      <c r="G2184" s="193"/>
      <c r="H2184" s="3"/>
      <c r="I2184" s="193"/>
      <c r="J2184" s="20"/>
    </row>
    <row r="2185" spans="1:10" x14ac:dyDescent="0.25">
      <c r="A2185" s="188"/>
      <c r="B2185" s="193"/>
      <c r="C2185" s="120"/>
      <c r="D2185" s="120"/>
      <c r="E2185" s="193"/>
      <c r="F2185" s="120"/>
      <c r="G2185" s="193"/>
      <c r="H2185" s="3"/>
      <c r="I2185" s="193"/>
      <c r="J2185" s="20"/>
    </row>
    <row r="2186" spans="1:10" x14ac:dyDescent="0.25">
      <c r="A2186" s="188"/>
      <c r="B2186" s="193"/>
      <c r="C2186" s="120"/>
      <c r="D2186" s="120"/>
      <c r="E2186" s="193"/>
      <c r="F2186" s="120"/>
      <c r="G2186" s="193"/>
      <c r="H2186" s="3"/>
      <c r="I2186" s="193"/>
      <c r="J2186" s="20"/>
    </row>
    <row r="2187" spans="1:10" x14ac:dyDescent="0.25">
      <c r="A2187" s="188"/>
      <c r="B2187" s="193"/>
      <c r="C2187" s="120"/>
      <c r="D2187" s="120"/>
      <c r="E2187" s="193"/>
      <c r="F2187" s="120"/>
      <c r="G2187" s="193"/>
      <c r="H2187" s="3"/>
      <c r="I2187" s="193"/>
      <c r="J2187" s="20"/>
    </row>
    <row r="2188" spans="1:10" x14ac:dyDescent="0.25">
      <c r="A2188" s="188"/>
      <c r="B2188" s="193"/>
      <c r="C2188" s="120"/>
      <c r="D2188" s="120"/>
      <c r="E2188" s="193"/>
      <c r="F2188" s="120"/>
      <c r="G2188" s="193"/>
      <c r="H2188" s="3"/>
      <c r="I2188" s="193"/>
      <c r="J2188" s="20"/>
    </row>
    <row r="2189" spans="1:10" x14ac:dyDescent="0.25">
      <c r="A2189" s="188"/>
      <c r="B2189" s="193"/>
      <c r="C2189" s="120"/>
      <c r="D2189" s="120"/>
      <c r="E2189" s="193"/>
      <c r="F2189" s="120"/>
      <c r="G2189" s="193"/>
      <c r="H2189" s="3"/>
      <c r="I2189" s="193"/>
      <c r="J2189" s="20"/>
    </row>
    <row r="2190" spans="1:10" x14ac:dyDescent="0.25">
      <c r="A2190" s="188"/>
      <c r="B2190" s="193"/>
      <c r="C2190" s="120"/>
      <c r="D2190" s="120"/>
      <c r="E2190" s="193"/>
      <c r="F2190" s="120"/>
      <c r="G2190" s="193"/>
      <c r="H2190" s="3"/>
      <c r="I2190" s="193"/>
      <c r="J2190" s="20"/>
    </row>
    <row r="2191" spans="1:10" x14ac:dyDescent="0.25">
      <c r="A2191" s="188"/>
      <c r="B2191" s="193"/>
      <c r="C2191" s="120"/>
      <c r="D2191" s="120"/>
      <c r="E2191" s="193"/>
      <c r="F2191" s="120"/>
      <c r="G2191" s="193"/>
      <c r="H2191" s="3"/>
      <c r="I2191" s="193"/>
      <c r="J2191" s="20"/>
    </row>
    <row r="2192" spans="1:10" x14ac:dyDescent="0.25">
      <c r="A2192" s="188"/>
      <c r="B2192" s="193"/>
      <c r="C2192" s="120"/>
      <c r="D2192" s="120"/>
      <c r="E2192" s="193"/>
      <c r="F2192" s="120"/>
      <c r="G2192" s="193"/>
      <c r="H2192" s="3"/>
      <c r="I2192" s="193"/>
      <c r="J2192" s="20"/>
    </row>
    <row r="2193" spans="1:10" x14ac:dyDescent="0.25">
      <c r="A2193" s="188"/>
      <c r="B2193" s="193"/>
      <c r="C2193" s="120"/>
      <c r="D2193" s="120"/>
      <c r="E2193" s="193"/>
      <c r="F2193" s="120"/>
      <c r="G2193" s="193"/>
      <c r="H2193" s="3"/>
      <c r="I2193" s="193"/>
      <c r="J2193" s="20"/>
    </row>
    <row r="2194" spans="1:10" x14ac:dyDescent="0.25">
      <c r="A2194" s="188"/>
      <c r="B2194" s="193"/>
      <c r="C2194" s="120"/>
      <c r="D2194" s="120"/>
      <c r="E2194" s="193"/>
      <c r="F2194" s="120"/>
      <c r="G2194" s="193"/>
      <c r="H2194" s="3"/>
      <c r="I2194" s="193"/>
      <c r="J2194" s="20"/>
    </row>
    <row r="2195" spans="1:10" x14ac:dyDescent="0.25">
      <c r="A2195" s="188"/>
      <c r="B2195" s="193"/>
      <c r="C2195" s="120"/>
      <c r="D2195" s="120"/>
      <c r="E2195" s="193"/>
      <c r="F2195" s="120"/>
      <c r="G2195" s="193"/>
      <c r="H2195" s="3"/>
      <c r="I2195" s="193"/>
      <c r="J2195" s="20"/>
    </row>
    <row r="2196" spans="1:10" x14ac:dyDescent="0.25">
      <c r="A2196" s="188"/>
      <c r="B2196" s="193"/>
      <c r="C2196" s="120"/>
      <c r="D2196" s="120"/>
      <c r="E2196" s="193"/>
      <c r="F2196" s="120"/>
      <c r="G2196" s="193"/>
      <c r="H2196" s="3"/>
      <c r="I2196" s="193"/>
      <c r="J2196" s="20"/>
    </row>
    <row r="2197" spans="1:10" x14ac:dyDescent="0.25">
      <c r="A2197" s="188"/>
      <c r="B2197" s="193"/>
      <c r="C2197" s="120"/>
      <c r="D2197" s="120"/>
      <c r="E2197" s="193"/>
      <c r="F2197" s="120"/>
      <c r="G2197" s="193"/>
      <c r="H2197" s="3"/>
      <c r="I2197" s="193"/>
      <c r="J2197" s="20"/>
    </row>
    <row r="2198" spans="1:10" x14ac:dyDescent="0.25">
      <c r="A2198" s="188"/>
      <c r="B2198" s="193"/>
      <c r="C2198" s="120"/>
      <c r="D2198" s="120"/>
      <c r="E2198" s="193"/>
      <c r="F2198" s="120"/>
      <c r="G2198" s="193"/>
      <c r="H2198" s="3"/>
      <c r="I2198" s="193"/>
      <c r="J2198" s="20"/>
    </row>
    <row r="2199" spans="1:10" x14ac:dyDescent="0.25">
      <c r="A2199" s="188"/>
      <c r="B2199" s="193"/>
      <c r="C2199" s="120"/>
      <c r="D2199" s="120"/>
      <c r="E2199" s="193"/>
      <c r="F2199" s="120"/>
      <c r="G2199" s="193"/>
      <c r="H2199" s="3"/>
      <c r="I2199" s="193"/>
      <c r="J2199" s="20"/>
    </row>
  </sheetData>
  <protectedRanges>
    <protectedRange sqref="B77:G89 J82 B1077:G1081 B1845:I1847 B204:G326 B327:B329 C328:C329 D327:G329 B330:G426 C427 B427:B430 C429:C430 D427:G430 B431:G467 B468 D468:G468 I204:I557 B469:G557 B731:G754 B755:D757 F755:G757 B758:G801 B802:D804 F802:G804 B805:G829 B830:D832 F830:G832 B833:G852 B853:D855 F853:G855 B883:D893 F883:G893 B917:D922 F917:G922 B942:D947 F942:G947 B948:G965 B966:D971 F966:G971 B993:D998 F993:G998 B1074:I1076 B1111:G1122 B1123:D1127 F1123:G1127 B1128:G1147 B1148:D1152 F1148:G1152 B1153:G1165 I1111:I1165 B1166:I1167 B1426:G1426 I1426 B115:G170 I115:I170 B1463:G1618 G1619 B1619:C1619 E1619 B1620:G1742 G1743 B1743:C1743 E1743 I1463:I1844 B1744:G1844 B1168:G1421 I1168:I1421 B856:G882 B894:G916 B923:G941 B972:G992 I1077:I1081 I77:I89 B2:I13 B999:G1073 I731:I1073 I1872:I1873 B1872:G1873 B1883:D1883 F1883:I1883 B1901:G1916 I1901:I1916 B1918:I1919 B1951:I1953 B1988:I1988 B2010:G2030 I2010:I2030 B2036:G2036 I2036 I2183:I2199 B2183:G2199" name="Range1"/>
    <protectedRange sqref="B14:I14" name="Range1_1"/>
    <protectedRange sqref="B15:I15" name="Range1_2"/>
    <protectedRange sqref="B19:B20" name="Range1_34"/>
    <protectedRange sqref="J23" name="Range1_38"/>
    <protectedRange sqref="B27:B51" name="Range1_41_2"/>
    <protectedRange sqref="J26" name="Range1_5_2"/>
    <protectedRange sqref="B26" name="Range1_7_2"/>
    <protectedRange sqref="B21:B25" name="Range1_10"/>
    <protectedRange sqref="C16:I16" name="Range1_37"/>
    <protectedRange sqref="C17:I17" name="Range1_39_2"/>
    <protectedRange sqref="C18:I18" name="Range1_40_2"/>
    <protectedRange sqref="C19:I19" name="Range1_42_2"/>
    <protectedRange sqref="C20:I20" name="Range1_43_2"/>
    <protectedRange sqref="C21:I21" name="Range1_44_2"/>
    <protectedRange sqref="C22:I22" name="Range1_2_2"/>
    <protectedRange sqref="C23:I23" name="Range1_3_2"/>
    <protectedRange sqref="C24:I24" name="Range1_4_2"/>
    <protectedRange sqref="C25:I25" name="Range1_6_2"/>
    <protectedRange sqref="C26:I26" name="Range1_8"/>
    <protectedRange sqref="C27:I27" name="Range1_11"/>
    <protectedRange sqref="C28:I28" name="Range1_45_2"/>
    <protectedRange sqref="C29:I29 E34" name="Range1_47_2"/>
    <protectedRange sqref="C30:I30" name="Range1_48_2"/>
    <protectedRange sqref="C31:I31" name="Range1_49_2"/>
    <protectedRange sqref="F32:I32 C32:D32" name="Range1_50_2"/>
    <protectedRange sqref="C33:I33" name="Range1_51_1"/>
    <protectedRange sqref="C35:I35" name="Range1_9"/>
    <protectedRange sqref="C36:I36" name="Range1_22"/>
    <protectedRange sqref="C37:I37" name="Range1_52_1"/>
    <protectedRange sqref="C38:I38" name="Range1_53_1"/>
    <protectedRange sqref="C39:I39" name="Range1_54_1"/>
    <protectedRange sqref="C40:I40" name="Range1_56_1"/>
    <protectedRange sqref="C41:I41" name="Range1_58_1"/>
    <protectedRange sqref="C42:I42" name="Range1_60_1"/>
    <protectedRange sqref="C43:I43" name="Range1_62_1"/>
    <protectedRange sqref="C45:I45" name="Range1_65_1"/>
    <protectedRange sqref="C48:I48" name="Range1_69_1"/>
    <protectedRange sqref="C49:I49" name="Range1_70_1"/>
    <protectedRange sqref="C50:I50" name="Range1_71_1"/>
    <protectedRange sqref="C51:I51" name="Range1_72_1"/>
    <protectedRange sqref="B52:D52 F52:I52" name="Range1_13"/>
    <protectedRange sqref="B53:I53 E52" name="Range1_14"/>
    <protectedRange sqref="B54:I54" name="Range1_15"/>
    <protectedRange sqref="B55:I55" name="Range1_16"/>
    <protectedRange sqref="B56:I56" name="Range1_17"/>
    <protectedRange sqref="B57:I57" name="Range1_18"/>
    <protectedRange sqref="B58:I58" name="Range1_19"/>
    <protectedRange sqref="B59:I59" name="Range1_20"/>
    <protectedRange sqref="B60" name="Range1_74_1"/>
    <protectedRange sqref="C60:I60" name="Range1_13_2"/>
    <protectedRange sqref="B61:I61" name="Range1_46_2"/>
    <protectedRange sqref="B62:I62" name="Range1_57_1"/>
    <protectedRange sqref="B63:I63" name="Range1_61_1"/>
    <protectedRange sqref="B64:I64 B65" name="Range1_64_1"/>
    <protectedRange sqref="C65:I65" name="Range1_67_1"/>
    <protectedRange sqref="B66:I66" name="Range1_73_1"/>
    <protectedRange sqref="B67:I67 B68" name="Range1_77_1"/>
    <protectedRange sqref="C68:I68" name="Range1_79_1"/>
    <protectedRange sqref="B69:I69" name="Range1_81_1"/>
    <protectedRange sqref="B70:I70" name="Range1_85_1"/>
    <protectedRange sqref="B71:I71" name="Range1_21"/>
    <protectedRange sqref="B72:I72" name="Range1_23"/>
    <protectedRange sqref="B73:I73" name="Range1_24"/>
    <protectedRange sqref="B74:I74" name="Range1_25"/>
    <protectedRange sqref="B75:I75" name="Range1_26"/>
    <protectedRange sqref="B76:I76" name="Range1_27"/>
    <protectedRange sqref="B91:B97" name="Range1_46_3"/>
    <protectedRange sqref="B90:I90" name="Range1_15_2"/>
    <protectedRange sqref="I91 C91:G91" name="Range1_13_3"/>
    <protectedRange sqref="I92 C92:G92" name="Range1_16_2"/>
    <protectedRange sqref="I93 C93:G93" name="Range1_17_2"/>
    <protectedRange sqref="I94 C94:G94" name="Range1_18_2"/>
    <protectedRange sqref="I95 C95:G95" name="Range1_19_2"/>
    <protectedRange sqref="I96 C96:G96" name="Range1_20_2"/>
    <protectedRange sqref="I97 C97:G97" name="Range1_21_2"/>
    <protectedRange sqref="B98:B106" name="Range1_46_4"/>
    <protectedRange sqref="C106:I106" name="Range1_79_2"/>
    <protectedRange sqref="I105 C105:G105" name="Range1_21_3"/>
    <protectedRange sqref="I98 C98:G98" name="Range1_14_2"/>
    <protectedRange sqref="I99 C99:G99" name="Range1_23_3"/>
    <protectedRange sqref="I100 C100:G100" name="Range1_24_3"/>
    <protectedRange sqref="I101 C101:G101" name="Range1_25_3"/>
    <protectedRange sqref="I102 C102:G102" name="Range1_55_1"/>
    <protectedRange sqref="I103 C103:G103" name="Range1_59_1"/>
    <protectedRange sqref="C104:G104 I104" name="Range1_61_2"/>
    <protectedRange sqref="B107:B114" name="Range1_46_5"/>
    <protectedRange sqref="I111 C111:G111" name="Range1_59_2"/>
    <protectedRange sqref="C107:G107 I107" name="Range1_13_4"/>
    <protectedRange sqref="C108:G108 I108" name="Range1_15_4"/>
    <protectedRange sqref="C109:G109 I109" name="Range1_16_3"/>
    <protectedRange sqref="C110:G110 I110" name="Range1_17_3"/>
    <protectedRange sqref="C112:G112 I112" name="Range1_20_3"/>
    <protectedRange sqref="C113:G113 I113" name="Range1_57_2"/>
    <protectedRange sqref="C114:G114 I114" name="Range1_63_1"/>
    <protectedRange sqref="I171 B171:G171" name="Range1_42"/>
    <protectedRange sqref="I172:I173 B172:G173" name="Range1_43"/>
    <protectedRange sqref="I174:I175 B174:G175" name="Range1_44"/>
    <protectedRange sqref="I176:I178 B176:G178" name="Range1_45"/>
    <protectedRange sqref="I179 B179:G179" name="Range1_46"/>
    <protectedRange sqref="I180 B180:G180" name="Range1_47"/>
    <protectedRange sqref="I181 B181:G181" name="Range1_48"/>
    <protectedRange sqref="I182:I183 B182:G183" name="Range1_49"/>
    <protectedRange sqref="I184 B184:G184" name="Range1_50"/>
    <protectedRange sqref="I185:I186 B185:G186" name="Range1_51"/>
    <protectedRange sqref="I187 B187:G187" name="Range1_52"/>
    <protectedRange sqref="I188:I189 B188:G189" name="Range1_53"/>
    <protectedRange sqref="I190:I193 B190:G193" name="Range1_54"/>
    <protectedRange sqref="I194 B194:G194" name="Range1_55"/>
    <protectedRange sqref="I195 B195:G195" name="Range1_56"/>
    <protectedRange sqref="I196 B196:G196" name="Range1_57"/>
    <protectedRange sqref="I197 B197:G197" name="Range1_58"/>
    <protectedRange sqref="I198:I199 B198:G199" name="Range1_59"/>
    <protectedRange sqref="I200:I201 B200:G201" name="Range1_60"/>
    <protectedRange sqref="I202:I203 B202:G203" name="Range1_61"/>
    <protectedRange sqref="I558 C558:G558" name="Range1_28"/>
    <protectedRange sqref="I559 C559:G559" name="Range1_1_2"/>
    <protectedRange sqref="I560 C560:G560" name="Range1_2_3"/>
    <protectedRange sqref="I561 C561:G561" name="Range1_3_3"/>
    <protectedRange sqref="I562 C562:G562" name="Range1_5_3"/>
    <protectedRange sqref="I563 C563:G563" name="Range1_7_3"/>
    <protectedRange sqref="I564 C564:G564" name="Range1_8_2"/>
    <protectedRange sqref="I565 C565:G565" name="Range1_9_2"/>
    <protectedRange sqref="I566 C566:G566" name="Range1_10_2"/>
    <protectedRange sqref="I567 C567:G567" name="Range1_11_2"/>
    <protectedRange sqref="I568 C568:G568" name="Range1_12_2"/>
    <protectedRange sqref="I569 C569:G569" name="Range1_14_3"/>
    <protectedRange sqref="I570:I571 C570:G571" name="Range1_15_3"/>
    <protectedRange sqref="I572 C572:G572" name="Range1_17_4"/>
    <protectedRange sqref="I573 C573:G573" name="Range1_18_3"/>
    <protectedRange sqref="I574 C574:G574" name="Range1_19_3"/>
    <protectedRange sqref="I575:I576 C575:G576" name="Range1_20_4"/>
    <protectedRange sqref="I577:I578 C577:G578" name="Range1_22_2"/>
    <protectedRange sqref="I579 C579:G579" name="Range1_23_2"/>
    <protectedRange sqref="I580:I581 C580:G581" name="Range1_24_2"/>
    <protectedRange sqref="I582 C582:G582" name="Range1_25_2"/>
    <protectedRange sqref="I583 C583:G583" name="Range1_26_2"/>
    <protectedRange sqref="I584 C584:G584" name="Range1_27_2"/>
    <protectedRange sqref="I585 C585:G585" name="Range1_28_2"/>
    <protectedRange sqref="I586 C586:G586" name="Range1_30_2"/>
    <protectedRange sqref="I587 C587:G587" name="Range1_31_1"/>
    <protectedRange sqref="F588:G588 I588 C588:D588" name="Range1_32_1"/>
    <protectedRange sqref="F589:G589 I589 C589:D589" name="Range1_33_1"/>
    <protectedRange sqref="F590:G590 I590 C590:D590" name="Range1_34_1"/>
    <protectedRange sqref="B558:B590" name="Range1_4_3"/>
    <protectedRange sqref="I591 C591:G591" name="Range1_38_2"/>
    <protectedRange sqref="I592 C592:G592" name="Range1_39_3"/>
    <protectedRange sqref="I593 C593:G593" name="Range1_40_3"/>
    <protectedRange sqref="B591:B593" name="Range1_4_4"/>
    <protectedRange sqref="I594 C594:G594" name="Range1_42_3"/>
    <protectedRange sqref="I595 C595:G595" name="Range1_43_3"/>
    <protectedRange sqref="I596 C596:G596" name="Range1_44_3"/>
    <protectedRange sqref="B594:B596" name="Range1_4_5"/>
    <protectedRange sqref="I597 C597:G597" name="Range1_46_6"/>
    <protectedRange sqref="C598:G598 I598" name="Range1_48_3"/>
    <protectedRange sqref="I599 C599:G599" name="Range1_49_3"/>
    <protectedRange sqref="I600:I601 C600:G601" name="Range1_50_3"/>
    <protectedRange sqref="I602 C602:G602" name="Range1_51_2"/>
    <protectedRange sqref="B597:B602" name="Range1_4_6"/>
    <protectedRange sqref="I603 C603:G603" name="Range1_59_3"/>
    <protectedRange sqref="B603" name="Range1_4_7"/>
    <protectedRange sqref="I604 C604:G604" name="Range1_68"/>
    <protectedRange sqref="B604" name="Range1_4_8"/>
    <protectedRange sqref="I605 C605:G605" name="Range1_76"/>
    <protectedRange sqref="I606 C606:G606" name="Range1_77"/>
    <protectedRange sqref="B605:B606" name="Range1_4_9"/>
    <protectedRange sqref="I607:I608 C607:G608" name="Range1_79"/>
    <protectedRange sqref="I609 C609:G609" name="Range1_80"/>
    <protectedRange sqref="B607:B609" name="Range1_4_10"/>
    <protectedRange sqref="I610 C610:G610" name="Range1_86"/>
    <protectedRange sqref="B610" name="Range1_4_11"/>
    <protectedRange sqref="I611 C611:G611" name="Range1_88"/>
    <protectedRange sqref="C612:G614 I612:I614" name="Range1_89"/>
    <protectedRange sqref="B611:B614" name="Range1_4_12"/>
    <protectedRange sqref="I615 C615:G615" name="Range1_93"/>
    <protectedRange sqref="C616:G616 I616" name="Range1_94"/>
    <protectedRange sqref="I617 C617:G617" name="Range1_95"/>
    <protectedRange sqref="I618 C618:G618" name="Range1_96"/>
    <protectedRange sqref="B615:B618" name="Range1_4_13"/>
    <protectedRange sqref="I619 C619:G619" name="Range1_97"/>
    <protectedRange sqref="B619" name="Range1_4_14"/>
    <protectedRange sqref="I620:I621 C620:G621" name="Range1_62"/>
    <protectedRange sqref="B620:B621" name="Range1_4_15"/>
    <protectedRange sqref="I622 C622:G622" name="Range1_63"/>
    <protectedRange sqref="B622" name="Range1_4_16"/>
    <protectedRange sqref="C623:I623 B623:B694" name="Range1_64"/>
    <protectedRange sqref="C624:G624 I624" name="Range1_1_3"/>
    <protectedRange sqref="C625:G625 I625" name="Range1_2_4"/>
    <protectedRange sqref="C626:G626 I626" name="Range1_3_4"/>
    <protectedRange sqref="C627:G627 I627" name="Range1_4_17"/>
    <protectedRange sqref="C628:G628 I628" name="Range1_5_4"/>
    <protectedRange sqref="C629:I629" name="Range1_6_3"/>
    <protectedRange sqref="C630:G630 I630" name="Range1_7_4"/>
    <protectedRange sqref="I631 C631:G631" name="Range1_8_3"/>
    <protectedRange sqref="C632:G632 I632" name="Range1_9_3"/>
    <protectedRange sqref="C633:G633 I633" name="Range1_10_3"/>
    <protectedRange sqref="C634:G634 I634" name="Range1_11_3"/>
    <protectedRange sqref="C635:G635 I635" name="Range1_12_3"/>
    <protectedRange sqref="C636:G636 I636" name="Range1_13_5"/>
    <protectedRange sqref="C637:G637 I637" name="Range1_14_4"/>
    <protectedRange sqref="C638:G638 I638" name="Range1_16_4"/>
    <protectedRange sqref="C639:G639 I639" name="Range1_17_5"/>
    <protectedRange sqref="C640:G642 I640:I642" name="Range1_18_4"/>
    <protectedRange sqref="C643:G644 I643:I644" name="Range1_20_5"/>
    <protectedRange sqref="C645:G646 I645:I646" name="Range1_21_4"/>
    <protectedRange sqref="C647:G647 I647" name="Range1_22_3"/>
    <protectedRange sqref="C648:G648 I648" name="Range1_23_4"/>
    <protectedRange sqref="C649:G649 I649" name="Range1_24_4"/>
    <protectedRange sqref="F650:G650 C650:D650 I650" name="Range1_25_4"/>
    <protectedRange sqref="F651:G651 C651:D651 I651" name="Range1_26_3"/>
    <protectedRange sqref="F652:G652 C652:D652 I652" name="Range1_27_3"/>
    <protectedRange sqref="C653:G653 I653" name="Range1_28_3"/>
    <protectedRange sqref="I654 C654:G654" name="Range1_29_2"/>
    <protectedRange sqref="I655 C655:G655" name="Range1_30_3"/>
    <protectedRange sqref="I656 C656:G656" name="Range1_31_2"/>
    <protectedRange sqref="I657 C657:G657" name="Range1_32_2"/>
    <protectedRange sqref="I658 C658:G658" name="Range1_33_3"/>
    <protectedRange sqref="I659 C659:G659" name="Range1_34_3"/>
    <protectedRange sqref="I660:I661 C660:G661" name="Range1_35_2"/>
    <protectedRange sqref="C662:G662 I662" name="Range1_36_2"/>
    <protectedRange sqref="C663:G664 I663:I664" name="Range1_37_2"/>
    <protectedRange sqref="C665:G665 I665" name="Range1_38_3"/>
    <protectedRange sqref="C666:G666 I666" name="Range1_39_4"/>
    <protectedRange sqref="C667:G668 I667:I668" name="Range1_40_4"/>
    <protectedRange sqref="C669:I669" name="Range1_41_3"/>
    <protectedRange sqref="I670 C670:G670" name="Range1_42_4"/>
    <protectedRange sqref="I671 C671:G671" name="Range1_43_4"/>
    <protectedRange sqref="C672:G672 I672" name="Range1_44_4"/>
    <protectedRange sqref="C673:G673 I673" name="Range1_45_3"/>
    <protectedRange sqref="C674:G674 I674" name="Range1_46_7"/>
    <protectedRange sqref="C675:G676 I675:I676" name="Range1_47_3"/>
    <protectedRange sqref="C677:G677 I677" name="Range1_48_4"/>
    <protectedRange sqref="C678:G678 I678" name="Range1_49_4"/>
    <protectedRange sqref="C679:G679 I679" name="Range1_50_4"/>
    <protectedRange sqref="C680:G682 I680:I682" name="Range1_51_3"/>
    <protectedRange sqref="C683:G683 I683" name="Range1_52_2"/>
    <protectedRange sqref="C684:G684 I684" name="Range1_53_2"/>
    <protectedRange sqref="C685:G685 I685" name="Range1_54_2"/>
    <protectedRange sqref="C686:G686 I686" name="Range1_55_2"/>
    <protectedRange sqref="C687:G687 I687" name="Range1_56_2"/>
    <protectedRange sqref="C688:G688 I688" name="Range1_57_3"/>
    <protectedRange sqref="C689:G690 I689:I690" name="Range1_58_2"/>
    <protectedRange sqref="C691:G691 I691" name="Range1_59_4"/>
    <protectedRange sqref="C692:G692 I692" name="Range1_60_2"/>
    <protectedRange sqref="C693:G693 I693" name="Range1_61_3"/>
    <protectedRange sqref="I694 C694:G694" name="Range1_62_2"/>
    <protectedRange sqref="C702:G702 I702" name="Range1_63_3"/>
    <protectedRange sqref="B695:G695 I695" name="Range1_14_6"/>
    <protectedRange sqref="I696:I697 B696:G697" name="Range1_12_5"/>
    <protectedRange sqref="I698 B698:G698" name="Range1_13_7"/>
    <protectedRange sqref="B699:I699" name="Range1_15_6"/>
    <protectedRange sqref="B700:I700" name="Range1_16_6"/>
    <protectedRange sqref="I701 B701:G701" name="Range1_17_7"/>
    <protectedRange sqref="I703 B703:G703" name="Range1_19_5"/>
    <protectedRange sqref="I704 B704:G704" name="Range1_20_7"/>
    <protectedRange sqref="I705 B705:G705" name="Range1_21_6"/>
    <protectedRange sqref="B706:I706" name="Range1_24_6"/>
    <protectedRange sqref="B707:I707" name="Range1_27_5"/>
    <protectedRange sqref="B708:I708" name="Range1_46_9"/>
    <protectedRange sqref="B709:I709" name="Range1_61_5"/>
    <protectedRange sqref="B710:I710" name="Range1_64_3"/>
    <protectedRange sqref="B711:G711 I711" name="Range1_69"/>
    <protectedRange sqref="B712:G712 I712" name="Range1_70"/>
    <protectedRange sqref="B713:G713 I713" name="Range1_71"/>
    <protectedRange sqref="B714:G714 I714" name="Range1_72"/>
    <protectedRange sqref="I715 B715:G715" name="Range1_73"/>
    <protectedRange sqref="I716 B716:G716" name="Range1_74"/>
    <protectedRange sqref="I717 B717:G717" name="Range1_75"/>
    <protectedRange sqref="I718:I719 B718:G719" name="Range1_78"/>
    <protectedRange sqref="I720 B720:G720" name="Range1_81"/>
    <protectedRange sqref="I721 B721:G721" name="Range1_82"/>
    <protectedRange sqref="I722 B722:G722" name="Range1_83"/>
    <protectedRange sqref="I723 B723:G723" name="Range1_84"/>
    <protectedRange sqref="I724 B724:G724" name="Range1_85"/>
    <protectedRange sqref="I725 B725:D725 F725:G725" name="Range1_87"/>
    <protectedRange sqref="I726 B726:D726 F726:G726" name="Range1_90"/>
    <protectedRange sqref="I727 B727:D727 F727:G727" name="Range1_91"/>
    <protectedRange sqref="I728 B728:G728" name="Range1_92"/>
    <protectedRange sqref="I729 B729:G729" name="Range1_98"/>
    <protectedRange sqref="I730 B730:G730" name="Range1_99"/>
    <protectedRange sqref="B1102:I1102" name="Range1_11_1"/>
    <protectedRange sqref="I1091 B1091:G1091" name="Range1_20_1"/>
    <protectedRange sqref="B1097:I1097" name="Range1_64_2"/>
    <protectedRange sqref="B1082:G1082 I1082" name="Range1_25_1"/>
    <protectedRange sqref="I1083 B1083:G1083" name="Range1_26_1"/>
    <protectedRange sqref="I1084 B1084:G1084" name="Range1_28_1"/>
    <protectedRange sqref="I1085 B1085:G1085" name="Range1_30_1"/>
    <protectedRange sqref="I1086 B1086:G1086" name="Range1_31_3"/>
    <protectedRange sqref="I1087 B1087:G1087" name="Range1_33_2"/>
    <protectedRange sqref="I1088 B1088:G1088" name="Range1_55_3"/>
    <protectedRange sqref="I1089 B1089:G1089" name="Range1_57_4"/>
    <protectedRange sqref="I1090 B1090:G1090" name="Range1_59_5"/>
    <protectedRange sqref="B1092:G1092 I1092" name="Range1_67_2"/>
    <protectedRange sqref="I1093 B1093:G1093" name="Range1_68_1"/>
    <protectedRange sqref="I1094 B1094:G1094" name="Range1_73_2"/>
    <protectedRange sqref="I1095 B1095:G1095" name="Range1_74_2"/>
    <protectedRange sqref="I1096 B1096:G1096" name="Range1_12_1"/>
    <protectedRange sqref="I1098 B1098:G1098" name="Range1_14_1"/>
    <protectedRange sqref="I1099 B1099:G1099" name="Range1_15_1"/>
    <protectedRange sqref="I1100 B1100:G1100" name="Range1_16_1"/>
    <protectedRange sqref="I1101 B1101:G1101" name="Range1_18_1"/>
    <protectedRange sqref="I1103 B1103:G1103" name="Range1_13_1"/>
    <protectedRange sqref="I1104 B1104:G1104" name="Range1_17_1"/>
    <protectedRange sqref="I1105 B1105:G1105" name="Range1_19_1"/>
    <protectedRange sqref="I1106:I1107 B1106:G1107" name="Range1_21_1"/>
    <protectedRange sqref="I1108 B1108:G1108" name="Range1_23_1"/>
    <protectedRange sqref="I1109 B1109:G1109" name="Range1_24_1"/>
    <protectedRange sqref="I1110 B1110:G1110" name="Range1_27_1"/>
    <protectedRange sqref="F1422:I1423 B1422:D1423" name="Range1_13_6"/>
    <protectedRange sqref="B1424:I1425 E1422:E1423" name="Range1_14_5"/>
    <protectedRange sqref="I1427 B1427:G1427" name="Range1_1_1"/>
    <protectedRange sqref="I1428 B1428:G1428" name="Range1_2_1"/>
    <protectedRange sqref="I1429 B1429:G1429" name="Range1_3_1"/>
    <protectedRange sqref="I1430:I1433 B1430:G1433" name="Range1_4_1"/>
    <protectedRange sqref="I1434:I1438 B1434:G1438" name="Range1_5_1"/>
    <protectedRange sqref="I1439:I1442 B1439:G1440 B1442:G1442 B1441:C1441 E1441:G1441" name="Range1_6_1"/>
    <protectedRange sqref="I1443:I1445 B1443:G1445" name="Range1_7_1"/>
    <protectedRange sqref="I1446 B1446:G1446" name="Range1_8_1"/>
    <protectedRange sqref="I1447 B1447:G1447" name="Range1_9_1"/>
    <protectedRange sqref="I1448:I1449 B1448:G1449 D1441" name="Range1_10_1"/>
    <protectedRange sqref="I1450 B1450:G1450" name="Range1_11_4"/>
    <protectedRange sqref="I1451 B1451:G1451" name="Range1_12_4"/>
    <protectedRange sqref="I1452 B1452:G1452" name="Range1_15_5"/>
    <protectedRange sqref="I1453 B1453:G1453" name="Range1_16_5"/>
    <protectedRange sqref="I1454 B1454:G1454" name="Range1_17_6"/>
    <protectedRange sqref="I1455 B1455:G1455" name="Range1_18_5"/>
    <protectedRange sqref="I1456:I1459 B1456:G1459" name="Range1_19_4"/>
    <protectedRange sqref="I1460 B1460:G1460" name="Range1_20_6"/>
    <protectedRange sqref="I1461 B1461:G1461" name="Range1_21_5"/>
    <protectedRange sqref="I1462 B1462:G1462" name="Range1_22_1"/>
    <protectedRange sqref="B1848:I1848" name="Range1_30_4"/>
    <protectedRange sqref="B1849:I1849" name="Range1_31_4"/>
    <protectedRange sqref="I1850:I1851 B1850:G1851" name="Range1_1_4"/>
    <protectedRange sqref="B1852:G1852 I1852" name="Range1_39_1"/>
    <protectedRange sqref="B1853:G1854 I1853:I1854" name="Range1_40_1"/>
    <protectedRange sqref="B1855:G1857 I1855:I1857" name="Range1_2_5"/>
    <protectedRange sqref="I1859 B1859:G1859" name="Range1_3_5"/>
    <protectedRange sqref="I1858 B1858:G1858" name="Range1_65_2"/>
    <protectedRange sqref="B1860:G1861 I1860:I1861" name="Range1_4_18"/>
    <protectedRange sqref="B1862:G1863 I1862:I1863" name="Range1_5_5"/>
    <protectedRange sqref="I1864:I1869 B1864:G1869 I1871 B1871:G1871" name="Range1_23_1_1"/>
    <protectedRange sqref="I1870 B1870:G1870" name="Range1_24_1_1"/>
    <protectedRange sqref="B1876:G1876 I1876" name="Range1_1_5"/>
    <protectedRange sqref="I1874:I1875 B1874:G1875" name="Range1_41_1"/>
    <protectedRange sqref="B1877:G1878 I1877:I1878" name="Range1_2_6"/>
    <protectedRange sqref="B1879:G1880 I1879:I1880" name="Range1_3_6"/>
    <protectedRange sqref="B1881:G1881 I1881" name="Range1_4_19"/>
    <protectedRange sqref="I1882 B1882:G1882" name="Range1_25_5"/>
    <protectedRange sqref="B1884:I1884 E1883" name="Range1_32_3"/>
    <protectedRange sqref="B1885:I1885" name="Range1_33_4"/>
    <protectedRange sqref="B1886:I1886" name="Range1_35_1"/>
    <protectedRange sqref="I1887:I1888 B1887:G1888" name="Range1_1_6"/>
    <protectedRange sqref="B1889:G1890 I1889:I1890" name="Range1_2_7"/>
    <protectedRange sqref="B1891:G1891 I1891" name="Range1_3_7"/>
    <protectedRange sqref="B1892:G1892 I1892" name="Range1_66_1"/>
    <protectedRange sqref="B1893:G1893 I1893" name="Range1_67_3"/>
    <protectedRange sqref="B1894:G1895 I1894:I1895" name="Range1_4_20"/>
    <protectedRange sqref="B1898:G1899 I1898:I1899" name="Range1_5_6"/>
    <protectedRange sqref="I1896 B1896:G1896" name="Range1_26_4"/>
    <protectedRange sqref="B1897:G1897 I1897 B1900:G1900 I1900" name="Range1_67_1_1"/>
    <protectedRange sqref="B1917:I1917" name="Range1_1_7"/>
    <protectedRange sqref="B1920:I1920" name="Range1_3_8"/>
    <protectedRange sqref="B1921:I1921" name="Range1_4_21"/>
    <protectedRange sqref="B1922:I1922" name="Range1_5_7"/>
    <protectedRange sqref="I1923 B1923:G1923" name="Range1_1_8"/>
    <protectedRange sqref="B1924:G1926 I1924:I1926" name="Range1_2_8"/>
    <protectedRange sqref="B1927:G1927 I1927" name="Range1_6_4"/>
    <protectedRange sqref="B1928:G1929 I1928:I1929" name="Range1_7_5"/>
    <protectedRange sqref="B1930:G1932 I1930:I1932" name="Range1_8_4"/>
    <protectedRange sqref="B1933:G1946 I1933:I1946" name="Range1_9_4"/>
    <protectedRange sqref="B1947:I1947" name="Range1_6_5"/>
    <protectedRange sqref="B1948:I1948" name="Range1_7_6"/>
    <protectedRange sqref="B1949:I1949" name="Range1_12_6"/>
    <protectedRange sqref="B1950:I1950" name="Range1_36_1"/>
    <protectedRange sqref="I1954:I1955 B1954:G1955" name="Range1_1_9"/>
    <protectedRange sqref="B1956:G1956 I1956" name="Range1_2_9"/>
    <protectedRange sqref="B1957:G1960 I1957:I1960" name="Range1_3_9"/>
    <protectedRange sqref="B1961:G1965 I1961:I1965" name="Range1_4_22"/>
    <protectedRange sqref="B1966:G1967 I1966:I1967" name="Range1_5_8"/>
    <protectedRange sqref="B1968:G1987 I1968:I1987" name="Range1_8_5"/>
    <protectedRange sqref="I1989 B1989:G1989" name="Range1_1_10"/>
    <protectedRange sqref="B1990:G1990 I1990" name="Range1_2_10"/>
    <protectedRange sqref="B1991:G1996 I1991:I1996" name="Range1_3_10"/>
    <protectedRange sqref="B1997:G1998 I1997:I1998" name="Range1_4_23"/>
    <protectedRange sqref="B1999:G2002 I1999:I2002" name="Range1_5_9"/>
    <protectedRange sqref="B2003:G2009 I2003:I2009" name="Range1_6_6"/>
    <protectedRange sqref="B2031:D2033 F2031:I2033" name="Range1_13_8"/>
    <protectedRange sqref="B2034:I2035 E2031:E2033" name="Range1_14_7"/>
    <protectedRange sqref="I2037 B2037:G2037" name="Range1_1_11"/>
    <protectedRange sqref="I2038 B2038:G2038" name="Range1_2_11"/>
    <protectedRange sqref="I2039 B2039:G2039" name="Range1_3_11"/>
    <protectedRange sqref="I2040:I2043 B2040:G2043" name="Range1_4_24"/>
    <protectedRange sqref="I2044:I2048 B2044:G2048" name="Range1_5_10"/>
    <protectedRange sqref="I2049:I2052 B2049:G2052" name="Range1_6_7"/>
    <protectedRange sqref="I2053:I2055 B2053:G2055" name="Range1_7_7"/>
    <protectedRange sqref="I2056 B2056:G2056" name="Range1_8_6"/>
    <protectedRange sqref="I2057 B2057:G2057" name="Range1_9_5"/>
    <protectedRange sqref="I2058:I2059 B2058:G2059" name="Range1_10_4"/>
    <protectedRange sqref="I2060 B2060:G2060" name="Range1_11_5"/>
    <protectedRange sqref="I2061 B2061:G2061" name="Range1_12_7"/>
    <protectedRange sqref="I2062 B2062:G2062" name="Range1_15_7"/>
    <protectedRange sqref="I2063 B2063:G2063" name="Range1_16_7"/>
    <protectedRange sqref="I2064 B2064:G2064" name="Range1_17_8"/>
    <protectedRange sqref="I2065 B2065:G2065" name="Range1_18_6"/>
    <protectedRange sqref="I2066:I2069 B2066:G2069" name="Range1_19_6"/>
    <protectedRange sqref="I2070 B2070:G2070" name="Range1_20_8"/>
    <protectedRange sqref="I2071 B2071:G2071" name="Range1_21_7"/>
    <protectedRange sqref="I2072 B2072:G2072" name="Range1_22_4"/>
    <protectedRange sqref="I2073 B2073:G2073" name="Range1_27_4"/>
    <protectedRange sqref="I2074:I2075 B2074:G2075" name="Range1_28_4"/>
    <protectedRange sqref="I2076:I2078 B2076:G2078" name="Range1_29_1"/>
    <protectedRange sqref="I2079:I2081 B2079:G2081" name="Range1_30_5"/>
    <protectedRange sqref="I2082 B2082:G2082" name="Range1_31_5"/>
    <protectedRange sqref="I2083 B2083:G2083" name="Range1_32_4"/>
    <protectedRange sqref="I2084:I2086 B2084:G2086" name="Range1_33_5"/>
    <protectedRange sqref="I2087 B2087:G2087" name="Range1_34_2"/>
    <protectedRange sqref="I2088 B2088:G2088" name="Range1_35_3"/>
    <protectedRange sqref="I2089:I2090 B2089:G2090" name="Range1_36_3"/>
    <protectedRange sqref="I2091 B2091:G2091" name="Range1_37_1"/>
    <protectedRange sqref="I2092 B2092:G2092" name="Range1_38_1"/>
    <protectedRange sqref="I2093 B2093:G2093" name="Range1_39_5"/>
    <protectedRange sqref="I2094 B2094:G2094" name="Range1_40_5"/>
    <protectedRange sqref="I2095 B2095:G2095" name="Range1_41_4"/>
    <protectedRange sqref="I2096 B2096:G2096 I2101:I2104 B2101:G2104" name="Range1_42_1"/>
    <protectedRange sqref="I2097 B2097:G2097" name="Range1_43_1"/>
    <protectedRange sqref="I2098 B2098:G2098" name="Range1_44_1"/>
    <protectedRange sqref="I2099:I2100 B2099:G2100" name="Range1_45_1"/>
    <protectedRange sqref="I2105:I2106 B2105:G2106" name="Range1_46_1"/>
    <protectedRange sqref="I2107:I2109 B2107:G2109" name="Range1_47_1"/>
    <protectedRange sqref="I2110 B2110:G2110" name="Range1_48_1"/>
    <protectedRange sqref="I2111 B2111:G2111" name="Range1_49_1"/>
    <protectedRange sqref="I2112:I2116 B2112:G2116" name="Range1_50_1"/>
    <protectedRange sqref="I2117:I2119 B2117:G2119" name="Range1_51_4"/>
    <protectedRange sqref="I2120:I2121 B2120:G2121" name="Range1_52_3"/>
    <protectedRange sqref="I2122 B2122:G2122" name="Range1_53_3"/>
    <protectedRange sqref="I2123:I2125 B2123:G2125" name="Range1_54_3"/>
    <protectedRange sqref="I2126:I2127 B2126:G2127" name="Range1_55_4"/>
    <protectedRange sqref="I2128 B2128:G2128" name="Range1_56_3"/>
    <protectedRange sqref="I2129:I2130 B2129:G2130" name="Range1_57_5"/>
    <protectedRange sqref="I2131:I2132 B2131:G2132" name="Range1_58_3"/>
    <protectedRange sqref="I2133 B2133:G2133" name="Range1_59_6"/>
    <protectedRange sqref="I2134 B2134:G2134" name="Range1_60_3"/>
    <protectedRange sqref="I2135:I2136 B2135:G2136" name="Range1_61_4"/>
    <protectedRange sqref="I2137:I2138 B2137:G2138" name="Range1_62_3"/>
    <protectedRange sqref="I2139:I2140 B2139:G2140" name="Range1_63_2"/>
    <protectedRange sqref="I2141 B2141:G2141" name="Range1_64_4"/>
    <protectedRange sqref="I2142 B2142:G2142" name="Range1_65_3"/>
    <protectedRange sqref="I2143 B2143:G2143" name="Range1_66_2"/>
    <protectedRange sqref="I2144 B2144:G2144" name="Range1_67_4"/>
    <protectedRange sqref="I2145 B2145:G2145" name="Range1_68_2"/>
    <protectedRange sqref="I2146 B2146:G2146" name="Range1_69_2"/>
    <protectedRange sqref="I2147 B2147:G2147" name="Range1_70_2"/>
    <protectedRange sqref="I2148 B2148:G2148" name="Range1_71_2"/>
    <protectedRange sqref="I2149 B2149:G2149" name="Range1_72_2"/>
    <protectedRange sqref="I2150:I2152 B2150:G2152" name="Range1_73_3"/>
    <protectedRange sqref="I2153 B2153:G2153" name="Range1_74_3"/>
    <protectedRange sqref="I2154:I2155 B2154:G2155" name="Range1_75_1"/>
    <protectedRange sqref="I2156 B2156:G2156" name="Range1_76_1"/>
    <protectedRange sqref="I2157 B2157:G2157" name="Range1_77_2"/>
    <protectedRange sqref="I2158 B2158:G2158" name="Range1_78_1"/>
    <protectedRange sqref="I2159 B2159:G2159" name="Range1_79_3"/>
    <protectedRange sqref="I2160 B2160:G2160" name="Range1_80_1"/>
    <protectedRange sqref="I2161:I2162 B2161:G2162" name="Range1_81_2"/>
    <protectedRange sqref="I2163 B2163:G2163" name="Range1_82_1"/>
    <protectedRange sqref="I2164 B2164:G2164" name="Range1_83_1"/>
    <protectedRange sqref="I2165 B2165:G2165" name="Range1_84_1"/>
    <protectedRange sqref="I2166 B2166:G2166" name="Range1_85_2"/>
    <protectedRange sqref="B2167:G2167 I2167" name="Range1_86_1"/>
    <protectedRange sqref="B2168:G2168 I2168" name="Range1_87_1"/>
    <protectedRange sqref="B2169:G2169 I2169" name="Range1_88_1"/>
    <protectedRange sqref="B2170:G2170 I2170" name="Range1_89_1"/>
    <protectedRange sqref="B2171:G2171 I2171" name="Range1_90_1"/>
    <protectedRange sqref="B2172:G2172 I2172" name="Range1_91_1"/>
    <protectedRange sqref="B2173:G2173 I2173" name="Range1_92_1"/>
    <protectedRange sqref="B2174:G2174 I2174" name="Range1_93_1"/>
    <protectedRange sqref="B2175:G2175 I2175" name="Range1_94_1"/>
    <protectedRange sqref="B2176:G2176 I2176" name="Range1_95_1"/>
    <protectedRange sqref="B2177:G2179 I2177:I2179" name="Range1_96_1"/>
    <protectedRange sqref="B2180:G2180 I2180" name="Range1_97_1"/>
    <protectedRange sqref="B2181:G2181 I2181" name="Range1_98_1"/>
    <protectedRange sqref="B2182:G2182 I2182" name="Range1_99_1"/>
  </protectedRanges>
  <conditionalFormatting sqref="C2">
    <cfRule type="duplicateValues" dxfId="2019" priority="2401"/>
  </conditionalFormatting>
  <conditionalFormatting sqref="C2">
    <cfRule type="duplicateValues" dxfId="2018" priority="2402"/>
  </conditionalFormatting>
  <conditionalFormatting sqref="C2">
    <cfRule type="duplicateValues" dxfId="2017" priority="2403"/>
  </conditionalFormatting>
  <conditionalFormatting sqref="C2">
    <cfRule type="duplicateValues" dxfId="2016" priority="2404"/>
  </conditionalFormatting>
  <conditionalFormatting sqref="C3">
    <cfRule type="duplicateValues" dxfId="2015" priority="2397"/>
  </conditionalFormatting>
  <conditionalFormatting sqref="C3">
    <cfRule type="duplicateValues" dxfId="2014" priority="2398"/>
  </conditionalFormatting>
  <conditionalFormatting sqref="C3">
    <cfRule type="duplicateValues" dxfId="2013" priority="2399"/>
  </conditionalFormatting>
  <conditionalFormatting sqref="C3">
    <cfRule type="duplicateValues" dxfId="2012" priority="2400"/>
  </conditionalFormatting>
  <conditionalFormatting sqref="C4">
    <cfRule type="duplicateValues" dxfId="2011" priority="2393"/>
  </conditionalFormatting>
  <conditionalFormatting sqref="C4">
    <cfRule type="duplicateValues" dxfId="2010" priority="2394"/>
  </conditionalFormatting>
  <conditionalFormatting sqref="C4">
    <cfRule type="duplicateValues" dxfId="2009" priority="2395"/>
  </conditionalFormatting>
  <conditionalFormatting sqref="C4">
    <cfRule type="duplicateValues" dxfId="2008" priority="2396"/>
  </conditionalFormatting>
  <conditionalFormatting sqref="C5">
    <cfRule type="duplicateValues" dxfId="2007" priority="2389"/>
  </conditionalFormatting>
  <conditionalFormatting sqref="C5">
    <cfRule type="duplicateValues" dxfId="2006" priority="2390"/>
  </conditionalFormatting>
  <conditionalFormatting sqref="C5">
    <cfRule type="duplicateValues" dxfId="2005" priority="2391"/>
  </conditionalFormatting>
  <conditionalFormatting sqref="C5">
    <cfRule type="duplicateValues" dxfId="2004" priority="2392"/>
  </conditionalFormatting>
  <conditionalFormatting sqref="C6">
    <cfRule type="duplicateValues" dxfId="2003" priority="2386"/>
  </conditionalFormatting>
  <conditionalFormatting sqref="C6">
    <cfRule type="duplicateValues" dxfId="2002" priority="2385"/>
  </conditionalFormatting>
  <conditionalFormatting sqref="C6">
    <cfRule type="duplicateValues" dxfId="2001" priority="2387"/>
  </conditionalFormatting>
  <conditionalFormatting sqref="C6">
    <cfRule type="duplicateValues" dxfId="2000" priority="2388"/>
  </conditionalFormatting>
  <conditionalFormatting sqref="C7">
    <cfRule type="duplicateValues" dxfId="1999" priority="2382"/>
  </conditionalFormatting>
  <conditionalFormatting sqref="C7">
    <cfRule type="duplicateValues" dxfId="1998" priority="2381"/>
  </conditionalFormatting>
  <conditionalFormatting sqref="C7">
    <cfRule type="duplicateValues" dxfId="1997" priority="2383"/>
  </conditionalFormatting>
  <conditionalFormatting sqref="C7">
    <cfRule type="duplicateValues" dxfId="1996" priority="2384"/>
  </conditionalFormatting>
  <conditionalFormatting sqref="C8">
    <cfRule type="duplicateValues" dxfId="1995" priority="2378"/>
  </conditionalFormatting>
  <conditionalFormatting sqref="C8">
    <cfRule type="duplicateValues" dxfId="1994" priority="2377"/>
  </conditionalFormatting>
  <conditionalFormatting sqref="C8">
    <cfRule type="duplicateValues" dxfId="1993" priority="2379"/>
  </conditionalFormatting>
  <conditionalFormatting sqref="C8">
    <cfRule type="duplicateValues" dxfId="1992" priority="2380"/>
  </conditionalFormatting>
  <conditionalFormatting sqref="C9">
    <cfRule type="duplicateValues" dxfId="1991" priority="2352"/>
  </conditionalFormatting>
  <conditionalFormatting sqref="C9">
    <cfRule type="duplicateValues" dxfId="1990" priority="2353"/>
  </conditionalFormatting>
  <conditionalFormatting sqref="C9">
    <cfRule type="duplicateValues" dxfId="1989" priority="2354"/>
  </conditionalFormatting>
  <conditionalFormatting sqref="C9">
    <cfRule type="duplicateValues" dxfId="1988" priority="2355"/>
  </conditionalFormatting>
  <conditionalFormatting sqref="C10">
    <cfRule type="duplicateValues" dxfId="1987" priority="2348"/>
  </conditionalFormatting>
  <conditionalFormatting sqref="C10">
    <cfRule type="duplicateValues" dxfId="1986" priority="2349"/>
  </conditionalFormatting>
  <conditionalFormatting sqref="C10">
    <cfRule type="duplicateValues" dxfId="1985" priority="2350"/>
  </conditionalFormatting>
  <conditionalFormatting sqref="C10">
    <cfRule type="duplicateValues" dxfId="1984" priority="2351"/>
  </conditionalFormatting>
  <conditionalFormatting sqref="C11">
    <cfRule type="duplicateValues" dxfId="1983" priority="2344"/>
  </conditionalFormatting>
  <conditionalFormatting sqref="C11">
    <cfRule type="duplicateValues" dxfId="1982" priority="2345"/>
  </conditionalFormatting>
  <conditionalFormatting sqref="C11">
    <cfRule type="duplicateValues" dxfId="1981" priority="2346"/>
  </conditionalFormatting>
  <conditionalFormatting sqref="C11">
    <cfRule type="duplicateValues" dxfId="1980" priority="2347"/>
  </conditionalFormatting>
  <conditionalFormatting sqref="C12">
    <cfRule type="duplicateValues" dxfId="1979" priority="2312"/>
  </conditionalFormatting>
  <conditionalFormatting sqref="C12">
    <cfRule type="duplicateValues" dxfId="1978" priority="2313"/>
  </conditionalFormatting>
  <conditionalFormatting sqref="C12">
    <cfRule type="duplicateValues" dxfId="1977" priority="2314"/>
  </conditionalFormatting>
  <conditionalFormatting sqref="C12">
    <cfRule type="duplicateValues" dxfId="1976" priority="2315"/>
  </conditionalFormatting>
  <conditionalFormatting sqref="C13">
    <cfRule type="duplicateValues" dxfId="1975" priority="2308"/>
  </conditionalFormatting>
  <conditionalFormatting sqref="C13">
    <cfRule type="duplicateValues" dxfId="1974" priority="2309"/>
  </conditionalFormatting>
  <conditionalFormatting sqref="C13">
    <cfRule type="duplicateValues" dxfId="1973" priority="2310"/>
  </conditionalFormatting>
  <conditionalFormatting sqref="C13">
    <cfRule type="duplicateValues" dxfId="1972" priority="2311"/>
  </conditionalFormatting>
  <conditionalFormatting sqref="C14">
    <cfRule type="duplicateValues" dxfId="1971" priority="2304"/>
  </conditionalFormatting>
  <conditionalFormatting sqref="C14">
    <cfRule type="duplicateValues" dxfId="1970" priority="2305"/>
  </conditionalFormatting>
  <conditionalFormatting sqref="C14">
    <cfRule type="duplicateValues" dxfId="1969" priority="2306"/>
  </conditionalFormatting>
  <conditionalFormatting sqref="C14">
    <cfRule type="duplicateValues" dxfId="1968" priority="2307"/>
  </conditionalFormatting>
  <conditionalFormatting sqref="C15">
    <cfRule type="duplicateValues" dxfId="1967" priority="2300"/>
  </conditionalFormatting>
  <conditionalFormatting sqref="C15">
    <cfRule type="duplicateValues" dxfId="1966" priority="2301"/>
  </conditionalFormatting>
  <conditionalFormatting sqref="C15">
    <cfRule type="duplicateValues" dxfId="1965" priority="2302"/>
  </conditionalFormatting>
  <conditionalFormatting sqref="C15">
    <cfRule type="duplicateValues" dxfId="1964" priority="2303"/>
  </conditionalFormatting>
  <conditionalFormatting sqref="I44">
    <cfRule type="expression" dxfId="1963" priority="2276">
      <formula>COUNTIFS(INDIRECT("'Active Faculty'!$B$3:$B$62"),I44)=0</formula>
    </cfRule>
  </conditionalFormatting>
  <conditionalFormatting sqref="G44">
    <cfRule type="containsText" dxfId="1962" priority="2277" operator="containsText" text="TTS">
      <formula>NOT(ISERROR(SEARCH("TTS",G44)))</formula>
    </cfRule>
    <cfRule type="containsText" dxfId="1961" priority="2278" operator="containsText" text="MWF">
      <formula>NOT(ISERROR(SEARCH("MWF",G44)))</formula>
    </cfRule>
  </conditionalFormatting>
  <conditionalFormatting sqref="C44">
    <cfRule type="duplicateValues" dxfId="1960" priority="2274"/>
  </conditionalFormatting>
  <conditionalFormatting sqref="C44">
    <cfRule type="duplicateValues" dxfId="1959" priority="2275"/>
  </conditionalFormatting>
  <conditionalFormatting sqref="I46">
    <cfRule type="expression" dxfId="1958" priority="2271">
      <formula>COUNTIFS(INDIRECT("'Active Faculty'!$B$3:$B$62"),I46)=0</formula>
    </cfRule>
  </conditionalFormatting>
  <conditionalFormatting sqref="G46">
    <cfRule type="containsText" dxfId="1957" priority="2272" operator="containsText" text="TTS">
      <formula>NOT(ISERROR(SEARCH("TTS",G46)))</formula>
    </cfRule>
    <cfRule type="containsText" dxfId="1956" priority="2273" operator="containsText" text="MWF">
      <formula>NOT(ISERROR(SEARCH("MWF",G46)))</formula>
    </cfRule>
  </conditionalFormatting>
  <conditionalFormatting sqref="C46">
    <cfRule type="duplicateValues" dxfId="1955" priority="2269"/>
  </conditionalFormatting>
  <conditionalFormatting sqref="C46">
    <cfRule type="duplicateValues" dxfId="1954" priority="2270"/>
  </conditionalFormatting>
  <conditionalFormatting sqref="G16">
    <cfRule type="containsText" dxfId="1953" priority="2266" operator="containsText" text="TTS">
      <formula>NOT(ISERROR(SEARCH("TTS",G16)))</formula>
    </cfRule>
    <cfRule type="containsText" dxfId="1952" priority="2267" operator="containsText" text="MWF">
      <formula>NOT(ISERROR(SEARCH("MWF",G16)))</formula>
    </cfRule>
  </conditionalFormatting>
  <conditionalFormatting sqref="C16">
    <cfRule type="duplicateValues" dxfId="1951" priority="2268"/>
  </conditionalFormatting>
  <conditionalFormatting sqref="C17">
    <cfRule type="duplicateValues" dxfId="1950" priority="2264"/>
  </conditionalFormatting>
  <conditionalFormatting sqref="G17">
    <cfRule type="containsText" dxfId="1949" priority="2262" operator="containsText" text="TTS">
      <formula>NOT(ISERROR(SEARCH("TTS",G17)))</formula>
    </cfRule>
    <cfRule type="containsText" dxfId="1948" priority="2263" operator="containsText" text="MWF">
      <formula>NOT(ISERROR(SEARCH("MWF",G17)))</formula>
    </cfRule>
  </conditionalFormatting>
  <conditionalFormatting sqref="C17">
    <cfRule type="duplicateValues" dxfId="1947" priority="2265"/>
  </conditionalFormatting>
  <conditionalFormatting sqref="C18">
    <cfRule type="duplicateValues" dxfId="1946" priority="2260"/>
  </conditionalFormatting>
  <conditionalFormatting sqref="G18">
    <cfRule type="containsText" dxfId="1945" priority="2258" operator="containsText" text="TTS">
      <formula>NOT(ISERROR(SEARCH("TTS",G18)))</formula>
    </cfRule>
    <cfRule type="containsText" dxfId="1944" priority="2259" operator="containsText" text="MWF">
      <formula>NOT(ISERROR(SEARCH("MWF",G18)))</formula>
    </cfRule>
  </conditionalFormatting>
  <conditionalFormatting sqref="C18">
    <cfRule type="duplicateValues" dxfId="1943" priority="2261"/>
  </conditionalFormatting>
  <conditionalFormatting sqref="C19">
    <cfRule type="duplicateValues" dxfId="1942" priority="2256"/>
  </conditionalFormatting>
  <conditionalFormatting sqref="G19">
    <cfRule type="containsText" dxfId="1941" priority="2254" operator="containsText" text="TTS">
      <formula>NOT(ISERROR(SEARCH("TTS",G19)))</formula>
    </cfRule>
    <cfRule type="containsText" dxfId="1940" priority="2255" operator="containsText" text="MWF">
      <formula>NOT(ISERROR(SEARCH("MWF",G19)))</formula>
    </cfRule>
  </conditionalFormatting>
  <conditionalFormatting sqref="C19">
    <cfRule type="duplicateValues" dxfId="1939" priority="2257"/>
  </conditionalFormatting>
  <conditionalFormatting sqref="G20">
    <cfRule type="cellIs" dxfId="1938" priority="2252" operator="equal">
      <formula>"TTS"</formula>
    </cfRule>
    <cfRule type="cellIs" dxfId="1937" priority="2253" operator="equal">
      <formula>"MWF"</formula>
    </cfRule>
  </conditionalFormatting>
  <conditionalFormatting sqref="G21">
    <cfRule type="cellIs" dxfId="1936" priority="2250" operator="equal">
      <formula>"TTS"</formula>
    </cfRule>
    <cfRule type="cellIs" dxfId="1935" priority="2251" operator="equal">
      <formula>"MWF"</formula>
    </cfRule>
  </conditionalFormatting>
  <conditionalFormatting sqref="G22">
    <cfRule type="containsText" dxfId="1934" priority="2247" operator="containsText" text="TTS">
      <formula>NOT(ISERROR(SEARCH("TTS",G22)))</formula>
    </cfRule>
    <cfRule type="containsText" dxfId="1933" priority="2248" operator="containsText" text="MWF">
      <formula>NOT(ISERROR(SEARCH("MWF",G22)))</formula>
    </cfRule>
  </conditionalFormatting>
  <conditionalFormatting sqref="C22">
    <cfRule type="duplicateValues" dxfId="1932" priority="2249"/>
  </conditionalFormatting>
  <conditionalFormatting sqref="G23">
    <cfRule type="containsText" dxfId="1931" priority="2244" operator="containsText" text="TTS">
      <formula>NOT(ISERROR(SEARCH("TTS",G23)))</formula>
    </cfRule>
    <cfRule type="containsText" dxfId="1930" priority="2245" operator="containsText" text="MWF">
      <formula>NOT(ISERROR(SEARCH("MWF",G23)))</formula>
    </cfRule>
  </conditionalFormatting>
  <conditionalFormatting sqref="C23">
    <cfRule type="duplicateValues" dxfId="1929" priority="2246"/>
  </conditionalFormatting>
  <conditionalFormatting sqref="I24">
    <cfRule type="expression" dxfId="1928" priority="2243">
      <formula>COUNTIFS(INDIRECT("'Active Faculty'!$B$3:$B$62"),I24)=0</formula>
    </cfRule>
  </conditionalFormatting>
  <conditionalFormatting sqref="G24">
    <cfRule type="cellIs" dxfId="1927" priority="2241" operator="equal">
      <formula>"TTS"</formula>
    </cfRule>
    <cfRule type="cellIs" dxfId="1926" priority="2242" operator="equal">
      <formula>"MWF"</formula>
    </cfRule>
  </conditionalFormatting>
  <conditionalFormatting sqref="I25">
    <cfRule type="expression" dxfId="1925" priority="2240">
      <formula>COUNTIFS(INDIRECT("'Active Faculty'!$B$3:$B$62"),I25)=0</formula>
    </cfRule>
  </conditionalFormatting>
  <conditionalFormatting sqref="G25">
    <cfRule type="cellIs" dxfId="1924" priority="2238" operator="equal">
      <formula>"TTS"</formula>
    </cfRule>
    <cfRule type="cellIs" dxfId="1923" priority="2239" operator="equal">
      <formula>"MWF"</formula>
    </cfRule>
  </conditionalFormatting>
  <conditionalFormatting sqref="I26">
    <cfRule type="expression" dxfId="1922" priority="2237">
      <formula>COUNTIFS(INDIRECT("'Active Faculty'!$B$3:$B$62"),I26)=0</formula>
    </cfRule>
  </conditionalFormatting>
  <conditionalFormatting sqref="G26">
    <cfRule type="cellIs" dxfId="1921" priority="2235" operator="equal">
      <formula>"TTS"</formula>
    </cfRule>
    <cfRule type="cellIs" dxfId="1920" priority="2236" operator="equal">
      <formula>"MWF"</formula>
    </cfRule>
  </conditionalFormatting>
  <conditionalFormatting sqref="G27">
    <cfRule type="containsText" dxfId="1919" priority="2232" operator="containsText" text="TTS">
      <formula>NOT(ISERROR(SEARCH("TTS",G27)))</formula>
    </cfRule>
    <cfRule type="containsText" dxfId="1918" priority="2233" operator="containsText" text="MWF">
      <formula>NOT(ISERROR(SEARCH("MWF",G27)))</formula>
    </cfRule>
  </conditionalFormatting>
  <conditionalFormatting sqref="C27">
    <cfRule type="duplicateValues" dxfId="1917" priority="2234"/>
  </conditionalFormatting>
  <conditionalFormatting sqref="C28">
    <cfRule type="duplicateValues" dxfId="1916" priority="2231"/>
  </conditionalFormatting>
  <conditionalFormatting sqref="C28">
    <cfRule type="duplicateValues" dxfId="1915" priority="2230"/>
  </conditionalFormatting>
  <conditionalFormatting sqref="G28">
    <cfRule type="containsText" dxfId="1914" priority="2228" operator="containsText" text="TTS">
      <formula>NOT(ISERROR(SEARCH("TTS",G28)))</formula>
    </cfRule>
    <cfRule type="containsText" dxfId="1913" priority="2229" operator="containsText" text="MWF">
      <formula>NOT(ISERROR(SEARCH("MWF",G28)))</formula>
    </cfRule>
  </conditionalFormatting>
  <conditionalFormatting sqref="C29">
    <cfRule type="duplicateValues" dxfId="1912" priority="2227"/>
  </conditionalFormatting>
  <conditionalFormatting sqref="C29">
    <cfRule type="duplicateValues" dxfId="1911" priority="2226"/>
  </conditionalFormatting>
  <conditionalFormatting sqref="G29">
    <cfRule type="containsText" dxfId="1910" priority="2224" operator="containsText" text="TTS">
      <formula>NOT(ISERROR(SEARCH("TTS",G29)))</formula>
    </cfRule>
    <cfRule type="containsText" dxfId="1909" priority="2225" operator="containsText" text="MWF">
      <formula>NOT(ISERROR(SEARCH("MWF",G29)))</formula>
    </cfRule>
  </conditionalFormatting>
  <conditionalFormatting sqref="G30">
    <cfRule type="containsText" dxfId="1908" priority="2221" operator="containsText" text="TTS">
      <formula>NOT(ISERROR(SEARCH("TTS",G30)))</formula>
    </cfRule>
    <cfRule type="containsText" dxfId="1907" priority="2222" operator="containsText" text="MWF">
      <formula>NOT(ISERROR(SEARCH("MWF",G30)))</formula>
    </cfRule>
  </conditionalFormatting>
  <conditionalFormatting sqref="C30">
    <cfRule type="duplicateValues" dxfId="1906" priority="2223"/>
  </conditionalFormatting>
  <conditionalFormatting sqref="G31">
    <cfRule type="containsText" dxfId="1905" priority="2218" operator="containsText" text="TTS">
      <formula>NOT(ISERROR(SEARCH("TTS",G31)))</formula>
    </cfRule>
    <cfRule type="containsText" dxfId="1904" priority="2219" operator="containsText" text="MWF">
      <formula>NOT(ISERROR(SEARCH("MWF",G31)))</formula>
    </cfRule>
  </conditionalFormatting>
  <conditionalFormatting sqref="C31">
    <cfRule type="duplicateValues" dxfId="1903" priority="2220"/>
  </conditionalFormatting>
  <conditionalFormatting sqref="C32">
    <cfRule type="duplicateValues" dxfId="1902" priority="2216"/>
  </conditionalFormatting>
  <conditionalFormatting sqref="G32">
    <cfRule type="containsText" dxfId="1901" priority="2214" operator="containsText" text="TTS">
      <formula>NOT(ISERROR(SEARCH("TTS",G32)))</formula>
    </cfRule>
    <cfRule type="containsText" dxfId="1900" priority="2215" operator="containsText" text="MWF">
      <formula>NOT(ISERROR(SEARCH("MWF",G32)))</formula>
    </cfRule>
  </conditionalFormatting>
  <conditionalFormatting sqref="C32">
    <cfRule type="duplicateValues" dxfId="1899" priority="2217"/>
  </conditionalFormatting>
  <conditionalFormatting sqref="G33">
    <cfRule type="containsText" dxfId="1898" priority="2212" operator="containsText" text="TTS">
      <formula>NOT(ISERROR(SEARCH("TTS",G33)))</formula>
    </cfRule>
    <cfRule type="containsText" dxfId="1897" priority="2213" operator="containsText" text="MWF">
      <formula>NOT(ISERROR(SEARCH("MWF",G33)))</formula>
    </cfRule>
  </conditionalFormatting>
  <conditionalFormatting sqref="C34">
    <cfRule type="duplicateValues" dxfId="1896" priority="2209"/>
  </conditionalFormatting>
  <conditionalFormatting sqref="C34">
    <cfRule type="duplicateValues" dxfId="1895" priority="2210"/>
  </conditionalFormatting>
  <conditionalFormatting sqref="C34">
    <cfRule type="duplicateValues" dxfId="1894" priority="2211"/>
  </conditionalFormatting>
  <conditionalFormatting sqref="C35">
    <cfRule type="duplicateValues" dxfId="1893" priority="2206"/>
  </conditionalFormatting>
  <conditionalFormatting sqref="C35">
    <cfRule type="duplicateValues" dxfId="1892" priority="2207"/>
  </conditionalFormatting>
  <conditionalFormatting sqref="C35">
    <cfRule type="duplicateValues" dxfId="1891" priority="2205"/>
  </conditionalFormatting>
  <conditionalFormatting sqref="C35">
    <cfRule type="duplicateValues" dxfId="1890" priority="2208"/>
  </conditionalFormatting>
  <conditionalFormatting sqref="C36">
    <cfRule type="duplicateValues" dxfId="1889" priority="2202"/>
  </conditionalFormatting>
  <conditionalFormatting sqref="C36">
    <cfRule type="duplicateValues" dxfId="1888" priority="2203"/>
  </conditionalFormatting>
  <conditionalFormatting sqref="C36">
    <cfRule type="duplicateValues" dxfId="1887" priority="2201"/>
  </conditionalFormatting>
  <conditionalFormatting sqref="C36">
    <cfRule type="duplicateValues" dxfId="1886" priority="2204"/>
  </conditionalFormatting>
  <conditionalFormatting sqref="C37">
    <cfRule type="duplicateValues" dxfId="1885" priority="2198"/>
  </conditionalFormatting>
  <conditionalFormatting sqref="C37">
    <cfRule type="duplicateValues" dxfId="1884" priority="2199"/>
  </conditionalFormatting>
  <conditionalFormatting sqref="C37">
    <cfRule type="duplicateValues" dxfId="1883" priority="2200"/>
  </conditionalFormatting>
  <conditionalFormatting sqref="C38">
    <cfRule type="duplicateValues" dxfId="1882" priority="2195"/>
  </conditionalFormatting>
  <conditionalFormatting sqref="C38">
    <cfRule type="duplicateValues" dxfId="1881" priority="2196"/>
  </conditionalFormatting>
  <conditionalFormatting sqref="C38">
    <cfRule type="duplicateValues" dxfId="1880" priority="2197"/>
  </conditionalFormatting>
  <conditionalFormatting sqref="C39">
    <cfRule type="duplicateValues" dxfId="1879" priority="2192"/>
  </conditionalFormatting>
  <conditionalFormatting sqref="C39">
    <cfRule type="duplicateValues" dxfId="1878" priority="2193"/>
  </conditionalFormatting>
  <conditionalFormatting sqref="C39">
    <cfRule type="duplicateValues" dxfId="1877" priority="2194"/>
  </conditionalFormatting>
  <conditionalFormatting sqref="C40">
    <cfRule type="duplicateValues" dxfId="1876" priority="2189"/>
  </conditionalFormatting>
  <conditionalFormatting sqref="C40">
    <cfRule type="duplicateValues" dxfId="1875" priority="2190"/>
  </conditionalFormatting>
  <conditionalFormatting sqref="C40">
    <cfRule type="duplicateValues" dxfId="1874" priority="2191"/>
  </conditionalFormatting>
  <conditionalFormatting sqref="C41">
    <cfRule type="duplicateValues" dxfId="1873" priority="2185"/>
  </conditionalFormatting>
  <conditionalFormatting sqref="C41">
    <cfRule type="duplicateValues" dxfId="1872" priority="2186"/>
  </conditionalFormatting>
  <conditionalFormatting sqref="C41">
    <cfRule type="duplicateValues" dxfId="1871" priority="2187"/>
  </conditionalFormatting>
  <conditionalFormatting sqref="C41">
    <cfRule type="duplicateValues" dxfId="1870" priority="2188"/>
  </conditionalFormatting>
  <conditionalFormatting sqref="C42">
    <cfRule type="duplicateValues" dxfId="1869" priority="2182"/>
  </conditionalFormatting>
  <conditionalFormatting sqref="C42">
    <cfRule type="duplicateValues" dxfId="1868" priority="2183"/>
  </conditionalFormatting>
  <conditionalFormatting sqref="C42">
    <cfRule type="duplicateValues" dxfId="1867" priority="2184"/>
  </conditionalFormatting>
  <conditionalFormatting sqref="C43">
    <cfRule type="duplicateValues" dxfId="1866" priority="2179"/>
  </conditionalFormatting>
  <conditionalFormatting sqref="C43">
    <cfRule type="duplicateValues" dxfId="1865" priority="2180"/>
  </conditionalFormatting>
  <conditionalFormatting sqref="C43">
    <cfRule type="duplicateValues" dxfId="1864" priority="2181"/>
  </conditionalFormatting>
  <conditionalFormatting sqref="C45">
    <cfRule type="duplicateValues" dxfId="1863" priority="2175"/>
  </conditionalFormatting>
  <conditionalFormatting sqref="C45">
    <cfRule type="duplicateValues" dxfId="1862" priority="2176"/>
  </conditionalFormatting>
  <conditionalFormatting sqref="C45">
    <cfRule type="duplicateValues" dxfId="1861" priority="2177"/>
  </conditionalFormatting>
  <conditionalFormatting sqref="C45">
    <cfRule type="duplicateValues" dxfId="1860" priority="2178"/>
  </conditionalFormatting>
  <conditionalFormatting sqref="C48">
    <cfRule type="duplicateValues" dxfId="1859" priority="2171"/>
  </conditionalFormatting>
  <conditionalFormatting sqref="C48">
    <cfRule type="duplicateValues" dxfId="1858" priority="2172"/>
  </conditionalFormatting>
  <conditionalFormatting sqref="C48">
    <cfRule type="duplicateValues" dxfId="1857" priority="2173"/>
  </conditionalFormatting>
  <conditionalFormatting sqref="C48">
    <cfRule type="duplicateValues" dxfId="1856" priority="2174"/>
  </conditionalFormatting>
  <conditionalFormatting sqref="C49">
    <cfRule type="duplicateValues" dxfId="1855" priority="2167"/>
  </conditionalFormatting>
  <conditionalFormatting sqref="C49">
    <cfRule type="duplicateValues" dxfId="1854" priority="2168"/>
  </conditionalFormatting>
  <conditionalFormatting sqref="C49">
    <cfRule type="duplicateValues" dxfId="1853" priority="2169"/>
  </conditionalFormatting>
  <conditionalFormatting sqref="C49">
    <cfRule type="duplicateValues" dxfId="1852" priority="2170"/>
  </conditionalFormatting>
  <conditionalFormatting sqref="C50">
    <cfRule type="duplicateValues" dxfId="1851" priority="2163"/>
  </conditionalFormatting>
  <conditionalFormatting sqref="C50">
    <cfRule type="duplicateValues" dxfId="1850" priority="2164"/>
  </conditionalFormatting>
  <conditionalFormatting sqref="C50">
    <cfRule type="duplicateValues" dxfId="1849" priority="2165"/>
  </conditionalFormatting>
  <conditionalFormatting sqref="C50">
    <cfRule type="duplicateValues" dxfId="1848" priority="2166"/>
  </conditionalFormatting>
  <conditionalFormatting sqref="C51">
    <cfRule type="duplicateValues" dxfId="1847" priority="2159"/>
  </conditionalFormatting>
  <conditionalFormatting sqref="C51">
    <cfRule type="duplicateValues" dxfId="1846" priority="2160"/>
  </conditionalFormatting>
  <conditionalFormatting sqref="C51">
    <cfRule type="duplicateValues" dxfId="1845" priority="2161"/>
  </conditionalFormatting>
  <conditionalFormatting sqref="C51">
    <cfRule type="duplicateValues" dxfId="1844" priority="2162"/>
  </conditionalFormatting>
  <conditionalFormatting sqref="C52">
    <cfRule type="duplicateValues" dxfId="1843" priority="2152"/>
  </conditionalFormatting>
  <conditionalFormatting sqref="C52">
    <cfRule type="duplicateValues" dxfId="1842" priority="2153"/>
  </conditionalFormatting>
  <conditionalFormatting sqref="C52">
    <cfRule type="duplicateValues" dxfId="1841" priority="2154"/>
  </conditionalFormatting>
  <conditionalFormatting sqref="C53">
    <cfRule type="duplicateValues" dxfId="1840" priority="2149"/>
  </conditionalFormatting>
  <conditionalFormatting sqref="C53">
    <cfRule type="duplicateValues" dxfId="1839" priority="2150"/>
  </conditionalFormatting>
  <conditionalFormatting sqref="C53">
    <cfRule type="duplicateValues" dxfId="1838" priority="2151"/>
  </conditionalFormatting>
  <conditionalFormatting sqref="C54">
    <cfRule type="duplicateValues" dxfId="1837" priority="2145"/>
  </conditionalFormatting>
  <conditionalFormatting sqref="C54">
    <cfRule type="duplicateValues" dxfId="1836" priority="2146"/>
  </conditionalFormatting>
  <conditionalFormatting sqref="C54">
    <cfRule type="duplicateValues" dxfId="1835" priority="2147"/>
  </conditionalFormatting>
  <conditionalFormatting sqref="C54">
    <cfRule type="duplicateValues" dxfId="1834" priority="2148"/>
  </conditionalFormatting>
  <conditionalFormatting sqref="C55">
    <cfRule type="duplicateValues" dxfId="1833" priority="2141"/>
  </conditionalFormatting>
  <conditionalFormatting sqref="C55">
    <cfRule type="duplicateValues" dxfId="1832" priority="2142"/>
  </conditionalFormatting>
  <conditionalFormatting sqref="C55">
    <cfRule type="duplicateValues" dxfId="1831" priority="2143"/>
  </conditionalFormatting>
  <conditionalFormatting sqref="C55">
    <cfRule type="duplicateValues" dxfId="1830" priority="2144"/>
  </conditionalFormatting>
  <conditionalFormatting sqref="C56">
    <cfRule type="duplicateValues" dxfId="1829" priority="2137"/>
  </conditionalFormatting>
  <conditionalFormatting sqref="C56">
    <cfRule type="duplicateValues" dxfId="1828" priority="2138"/>
  </conditionalFormatting>
  <conditionalFormatting sqref="C56">
    <cfRule type="duplicateValues" dxfId="1827" priority="2139"/>
  </conditionalFormatting>
  <conditionalFormatting sqref="C56">
    <cfRule type="duplicateValues" dxfId="1826" priority="2140"/>
  </conditionalFormatting>
  <conditionalFormatting sqref="C57">
    <cfRule type="duplicateValues" dxfId="1825" priority="2133"/>
  </conditionalFormatting>
  <conditionalFormatting sqref="C57">
    <cfRule type="duplicateValues" dxfId="1824" priority="2134"/>
  </conditionalFormatting>
  <conditionalFormatting sqref="C57">
    <cfRule type="duplicateValues" dxfId="1823" priority="2135"/>
  </conditionalFormatting>
  <conditionalFormatting sqref="C57">
    <cfRule type="duplicateValues" dxfId="1822" priority="2136"/>
  </conditionalFormatting>
  <conditionalFormatting sqref="C58">
    <cfRule type="duplicateValues" dxfId="1821" priority="2129"/>
  </conditionalFormatting>
  <conditionalFormatting sqref="C58">
    <cfRule type="duplicateValues" dxfId="1820" priority="2130"/>
  </conditionalFormatting>
  <conditionalFormatting sqref="C58">
    <cfRule type="duplicateValues" dxfId="1819" priority="2131"/>
  </conditionalFormatting>
  <conditionalFormatting sqref="C58">
    <cfRule type="duplicateValues" dxfId="1818" priority="2132"/>
  </conditionalFormatting>
  <conditionalFormatting sqref="C59">
    <cfRule type="duplicateValues" dxfId="1817" priority="2125"/>
  </conditionalFormatting>
  <conditionalFormatting sqref="C59">
    <cfRule type="duplicateValues" dxfId="1816" priority="2126"/>
  </conditionalFormatting>
  <conditionalFormatting sqref="C59">
    <cfRule type="duplicateValues" dxfId="1815" priority="2127"/>
  </conditionalFormatting>
  <conditionalFormatting sqref="C59">
    <cfRule type="duplicateValues" dxfId="1814" priority="2128"/>
  </conditionalFormatting>
  <conditionalFormatting sqref="G60">
    <cfRule type="containsText" dxfId="1813" priority="2122" operator="containsText" text="TTS">
      <formula>NOT(ISERROR(SEARCH("TTS",G60)))</formula>
    </cfRule>
    <cfRule type="containsText" dxfId="1812" priority="2123" operator="containsText" text="MWF">
      <formula>NOT(ISERROR(SEARCH("MWF",G60)))</formula>
    </cfRule>
  </conditionalFormatting>
  <conditionalFormatting sqref="C60">
    <cfRule type="duplicateValues" dxfId="1811" priority="2124"/>
  </conditionalFormatting>
  <conditionalFormatting sqref="C61">
    <cfRule type="duplicateValues" dxfId="1810" priority="2118"/>
  </conditionalFormatting>
  <conditionalFormatting sqref="C61">
    <cfRule type="duplicateValues" dxfId="1809" priority="2119"/>
  </conditionalFormatting>
  <conditionalFormatting sqref="C61">
    <cfRule type="duplicateValues" dxfId="1808" priority="2120"/>
  </conditionalFormatting>
  <conditionalFormatting sqref="C61">
    <cfRule type="duplicateValues" dxfId="1807" priority="2121"/>
  </conditionalFormatting>
  <conditionalFormatting sqref="C62">
    <cfRule type="duplicateValues" dxfId="1806" priority="2114"/>
  </conditionalFormatting>
  <conditionalFormatting sqref="C62">
    <cfRule type="duplicateValues" dxfId="1805" priority="2115"/>
  </conditionalFormatting>
  <conditionalFormatting sqref="C62">
    <cfRule type="duplicateValues" dxfId="1804" priority="2116"/>
  </conditionalFormatting>
  <conditionalFormatting sqref="C62">
    <cfRule type="duplicateValues" dxfId="1803" priority="2117"/>
  </conditionalFormatting>
  <conditionalFormatting sqref="C63">
    <cfRule type="duplicateValues" dxfId="1802" priority="2110"/>
  </conditionalFormatting>
  <conditionalFormatting sqref="C63">
    <cfRule type="duplicateValues" dxfId="1801" priority="2111"/>
  </conditionalFormatting>
  <conditionalFormatting sqref="C63">
    <cfRule type="duplicateValues" dxfId="1800" priority="2112"/>
  </conditionalFormatting>
  <conditionalFormatting sqref="C63">
    <cfRule type="duplicateValues" dxfId="1799" priority="2113"/>
  </conditionalFormatting>
  <conditionalFormatting sqref="C64">
    <cfRule type="duplicateValues" dxfId="1798" priority="2106"/>
  </conditionalFormatting>
  <conditionalFormatting sqref="C64">
    <cfRule type="duplicateValues" dxfId="1797" priority="2107"/>
  </conditionalFormatting>
  <conditionalFormatting sqref="C64">
    <cfRule type="duplicateValues" dxfId="1796" priority="2108"/>
  </conditionalFormatting>
  <conditionalFormatting sqref="C64">
    <cfRule type="duplicateValues" dxfId="1795" priority="2109"/>
  </conditionalFormatting>
  <conditionalFormatting sqref="C65">
    <cfRule type="duplicateValues" dxfId="1794" priority="2102"/>
  </conditionalFormatting>
  <conditionalFormatting sqref="C65">
    <cfRule type="duplicateValues" dxfId="1793" priority="2103"/>
  </conditionalFormatting>
  <conditionalFormatting sqref="C65">
    <cfRule type="duplicateValues" dxfId="1792" priority="2104"/>
  </conditionalFormatting>
  <conditionalFormatting sqref="C65">
    <cfRule type="duplicateValues" dxfId="1791" priority="2105"/>
  </conditionalFormatting>
  <conditionalFormatting sqref="C66">
    <cfRule type="duplicateValues" dxfId="1790" priority="2098"/>
  </conditionalFormatting>
  <conditionalFormatting sqref="C66">
    <cfRule type="duplicateValues" dxfId="1789" priority="2099"/>
  </conditionalFormatting>
  <conditionalFormatting sqref="C66">
    <cfRule type="duplicateValues" dxfId="1788" priority="2100"/>
  </conditionalFormatting>
  <conditionalFormatting sqref="C66">
    <cfRule type="duplicateValues" dxfId="1787" priority="2101"/>
  </conditionalFormatting>
  <conditionalFormatting sqref="C67">
    <cfRule type="duplicateValues" dxfId="1786" priority="2094"/>
  </conditionalFormatting>
  <conditionalFormatting sqref="C67">
    <cfRule type="duplicateValues" dxfId="1785" priority="2095"/>
  </conditionalFormatting>
  <conditionalFormatting sqref="C67">
    <cfRule type="duplicateValues" dxfId="1784" priority="2096"/>
  </conditionalFormatting>
  <conditionalFormatting sqref="C67">
    <cfRule type="duplicateValues" dxfId="1783" priority="2097"/>
  </conditionalFormatting>
  <conditionalFormatting sqref="C68">
    <cfRule type="duplicateValues" dxfId="1782" priority="2090"/>
  </conditionalFormatting>
  <conditionalFormatting sqref="C68">
    <cfRule type="duplicateValues" dxfId="1781" priority="2091"/>
  </conditionalFormatting>
  <conditionalFormatting sqref="C68">
    <cfRule type="duplicateValues" dxfId="1780" priority="2092"/>
  </conditionalFormatting>
  <conditionalFormatting sqref="C68">
    <cfRule type="duplicateValues" dxfId="1779" priority="2093"/>
  </conditionalFormatting>
  <conditionalFormatting sqref="C69">
    <cfRule type="duplicateValues" dxfId="1778" priority="2086"/>
  </conditionalFormatting>
  <conditionalFormatting sqref="C69">
    <cfRule type="duplicateValues" dxfId="1777" priority="2085"/>
  </conditionalFormatting>
  <conditionalFormatting sqref="C69">
    <cfRule type="duplicateValues" dxfId="1776" priority="2087"/>
  </conditionalFormatting>
  <conditionalFormatting sqref="C69">
    <cfRule type="duplicateValues" dxfId="1775" priority="2088"/>
  </conditionalFormatting>
  <conditionalFormatting sqref="C69">
    <cfRule type="duplicateValues" dxfId="1774" priority="2089"/>
  </conditionalFormatting>
  <conditionalFormatting sqref="C70">
    <cfRule type="duplicateValues" dxfId="1773" priority="2081"/>
  </conditionalFormatting>
  <conditionalFormatting sqref="C70">
    <cfRule type="duplicateValues" dxfId="1772" priority="2080"/>
  </conditionalFormatting>
  <conditionalFormatting sqref="C70">
    <cfRule type="duplicateValues" dxfId="1771" priority="2082"/>
  </conditionalFormatting>
  <conditionalFormatting sqref="C70">
    <cfRule type="duplicateValues" dxfId="1770" priority="2083"/>
  </conditionalFormatting>
  <conditionalFormatting sqref="C70">
    <cfRule type="duplicateValues" dxfId="1769" priority="2084"/>
  </conditionalFormatting>
  <conditionalFormatting sqref="C71">
    <cfRule type="duplicateValues" dxfId="1768" priority="2076"/>
  </conditionalFormatting>
  <conditionalFormatting sqref="C71">
    <cfRule type="duplicateValues" dxfId="1767" priority="2077"/>
  </conditionalFormatting>
  <conditionalFormatting sqref="C71">
    <cfRule type="duplicateValues" dxfId="1766" priority="2078"/>
  </conditionalFormatting>
  <conditionalFormatting sqref="C71">
    <cfRule type="duplicateValues" dxfId="1765" priority="2079"/>
  </conditionalFormatting>
  <conditionalFormatting sqref="C72">
    <cfRule type="duplicateValues" dxfId="1764" priority="2072"/>
  </conditionalFormatting>
  <conditionalFormatting sqref="C72">
    <cfRule type="duplicateValues" dxfId="1763" priority="2073"/>
  </conditionalFormatting>
  <conditionalFormatting sqref="C72">
    <cfRule type="duplicateValues" dxfId="1762" priority="2074"/>
  </conditionalFormatting>
  <conditionalFormatting sqref="C72">
    <cfRule type="duplicateValues" dxfId="1761" priority="2075"/>
  </conditionalFormatting>
  <conditionalFormatting sqref="C73">
    <cfRule type="duplicateValues" dxfId="1760" priority="2068"/>
  </conditionalFormatting>
  <conditionalFormatting sqref="C73">
    <cfRule type="duplicateValues" dxfId="1759" priority="2069"/>
  </conditionalFormatting>
  <conditionalFormatting sqref="C73">
    <cfRule type="duplicateValues" dxfId="1758" priority="2070"/>
  </conditionalFormatting>
  <conditionalFormatting sqref="C73">
    <cfRule type="duplicateValues" dxfId="1757" priority="2071"/>
  </conditionalFormatting>
  <conditionalFormatting sqref="C74">
    <cfRule type="duplicateValues" dxfId="1756" priority="2064"/>
  </conditionalFormatting>
  <conditionalFormatting sqref="C74">
    <cfRule type="duplicateValues" dxfId="1755" priority="2065"/>
  </conditionalFormatting>
  <conditionalFormatting sqref="C74">
    <cfRule type="duplicateValues" dxfId="1754" priority="2066"/>
  </conditionalFormatting>
  <conditionalFormatting sqref="C74">
    <cfRule type="duplicateValues" dxfId="1753" priority="2067"/>
  </conditionalFormatting>
  <conditionalFormatting sqref="C75">
    <cfRule type="duplicateValues" dxfId="1752" priority="2060"/>
  </conditionalFormatting>
  <conditionalFormatting sqref="C75">
    <cfRule type="duplicateValues" dxfId="1751" priority="2061"/>
  </conditionalFormatting>
  <conditionalFormatting sqref="C75">
    <cfRule type="duplicateValues" dxfId="1750" priority="2062"/>
  </conditionalFormatting>
  <conditionalFormatting sqref="C75">
    <cfRule type="duplicateValues" dxfId="1749" priority="2063"/>
  </conditionalFormatting>
  <conditionalFormatting sqref="C76">
    <cfRule type="duplicateValues" dxfId="1748" priority="2056"/>
  </conditionalFormatting>
  <conditionalFormatting sqref="C76">
    <cfRule type="duplicateValues" dxfId="1747" priority="2057"/>
  </conditionalFormatting>
  <conditionalFormatting sqref="C76">
    <cfRule type="duplicateValues" dxfId="1746" priority="2058"/>
  </conditionalFormatting>
  <conditionalFormatting sqref="C76">
    <cfRule type="duplicateValues" dxfId="1745" priority="2059"/>
  </conditionalFormatting>
  <conditionalFormatting sqref="C77">
    <cfRule type="duplicateValues" dxfId="1744" priority="2018"/>
  </conditionalFormatting>
  <conditionalFormatting sqref="C77">
    <cfRule type="duplicateValues" dxfId="1743" priority="2019"/>
  </conditionalFormatting>
  <conditionalFormatting sqref="C77">
    <cfRule type="duplicateValues" dxfId="1742" priority="2020"/>
  </conditionalFormatting>
  <conditionalFormatting sqref="C77">
    <cfRule type="duplicateValues" dxfId="1741" priority="2021"/>
  </conditionalFormatting>
  <conditionalFormatting sqref="C78">
    <cfRule type="duplicateValues" dxfId="1740" priority="2014"/>
  </conditionalFormatting>
  <conditionalFormatting sqref="C78">
    <cfRule type="duplicateValues" dxfId="1739" priority="2015"/>
  </conditionalFormatting>
  <conditionalFormatting sqref="C78">
    <cfRule type="duplicateValues" dxfId="1738" priority="2016"/>
  </conditionalFormatting>
  <conditionalFormatting sqref="C78">
    <cfRule type="duplicateValues" dxfId="1737" priority="2017"/>
  </conditionalFormatting>
  <conditionalFormatting sqref="C79">
    <cfRule type="duplicateValues" dxfId="1736" priority="2010"/>
  </conditionalFormatting>
  <conditionalFormatting sqref="C79">
    <cfRule type="duplicateValues" dxfId="1735" priority="2011"/>
  </conditionalFormatting>
  <conditionalFormatting sqref="C79">
    <cfRule type="duplicateValues" dxfId="1734" priority="2012"/>
  </conditionalFormatting>
  <conditionalFormatting sqref="C79">
    <cfRule type="duplicateValues" dxfId="1733" priority="2013"/>
  </conditionalFormatting>
  <conditionalFormatting sqref="C80">
    <cfRule type="duplicateValues" dxfId="1732" priority="2002"/>
  </conditionalFormatting>
  <conditionalFormatting sqref="C80">
    <cfRule type="duplicateValues" dxfId="1731" priority="2003"/>
  </conditionalFormatting>
  <conditionalFormatting sqref="C80">
    <cfRule type="duplicateValues" dxfId="1730" priority="2004"/>
  </conditionalFormatting>
  <conditionalFormatting sqref="C80">
    <cfRule type="duplicateValues" dxfId="1729" priority="2005"/>
  </conditionalFormatting>
  <conditionalFormatting sqref="C81">
    <cfRule type="duplicateValues" dxfId="1728" priority="1958"/>
  </conditionalFormatting>
  <conditionalFormatting sqref="C81">
    <cfRule type="duplicateValues" dxfId="1727" priority="1957"/>
  </conditionalFormatting>
  <conditionalFormatting sqref="C81">
    <cfRule type="duplicateValues" dxfId="1726" priority="1959"/>
  </conditionalFormatting>
  <conditionalFormatting sqref="C81">
    <cfRule type="duplicateValues" dxfId="1725" priority="1960"/>
  </conditionalFormatting>
  <conditionalFormatting sqref="C82">
    <cfRule type="duplicateValues" dxfId="1724" priority="1949"/>
  </conditionalFormatting>
  <conditionalFormatting sqref="C82">
    <cfRule type="duplicateValues" dxfId="1723" priority="1950"/>
  </conditionalFormatting>
  <conditionalFormatting sqref="C82">
    <cfRule type="duplicateValues" dxfId="1722" priority="1951"/>
  </conditionalFormatting>
  <conditionalFormatting sqref="C82">
    <cfRule type="duplicateValues" dxfId="1721" priority="1952"/>
  </conditionalFormatting>
  <conditionalFormatting sqref="C83">
    <cfRule type="duplicateValues" dxfId="1720" priority="1945"/>
  </conditionalFormatting>
  <conditionalFormatting sqref="C83">
    <cfRule type="duplicateValues" dxfId="1719" priority="1946"/>
  </conditionalFormatting>
  <conditionalFormatting sqref="C83">
    <cfRule type="duplicateValues" dxfId="1718" priority="1947"/>
  </conditionalFormatting>
  <conditionalFormatting sqref="C83">
    <cfRule type="duplicateValues" dxfId="1717" priority="1948"/>
  </conditionalFormatting>
  <conditionalFormatting sqref="C84">
    <cfRule type="duplicateValues" dxfId="1716" priority="1941"/>
  </conditionalFormatting>
  <conditionalFormatting sqref="C84">
    <cfRule type="duplicateValues" dxfId="1715" priority="1942"/>
  </conditionalFormatting>
  <conditionalFormatting sqref="C84">
    <cfRule type="duplicateValues" dxfId="1714" priority="1943"/>
  </conditionalFormatting>
  <conditionalFormatting sqref="C84">
    <cfRule type="duplicateValues" dxfId="1713" priority="1944"/>
  </conditionalFormatting>
  <conditionalFormatting sqref="C85">
    <cfRule type="duplicateValues" dxfId="1712" priority="1937"/>
  </conditionalFormatting>
  <conditionalFormatting sqref="C85">
    <cfRule type="duplicateValues" dxfId="1711" priority="1938"/>
  </conditionalFormatting>
  <conditionalFormatting sqref="C85">
    <cfRule type="duplicateValues" dxfId="1710" priority="1939"/>
  </conditionalFormatting>
  <conditionalFormatting sqref="C85">
    <cfRule type="duplicateValues" dxfId="1709" priority="1940"/>
  </conditionalFormatting>
  <conditionalFormatting sqref="C86">
    <cfRule type="duplicateValues" dxfId="1708" priority="1933"/>
  </conditionalFormatting>
  <conditionalFormatting sqref="C86">
    <cfRule type="duplicateValues" dxfId="1707" priority="1934"/>
  </conditionalFormatting>
  <conditionalFormatting sqref="C86">
    <cfRule type="duplicateValues" dxfId="1706" priority="1935"/>
  </conditionalFormatting>
  <conditionalFormatting sqref="C86">
    <cfRule type="duplicateValues" dxfId="1705" priority="1936"/>
  </conditionalFormatting>
  <conditionalFormatting sqref="C87">
    <cfRule type="duplicateValues" dxfId="1704" priority="1929"/>
  </conditionalFormatting>
  <conditionalFormatting sqref="C87">
    <cfRule type="duplicateValues" dxfId="1703" priority="1930"/>
  </conditionalFormatting>
  <conditionalFormatting sqref="C87">
    <cfRule type="duplicateValues" dxfId="1702" priority="1931"/>
  </conditionalFormatting>
  <conditionalFormatting sqref="C87">
    <cfRule type="duplicateValues" dxfId="1701" priority="1932"/>
  </conditionalFormatting>
  <conditionalFormatting sqref="C88">
    <cfRule type="duplicateValues" dxfId="1700" priority="1925"/>
  </conditionalFormatting>
  <conditionalFormatting sqref="C88">
    <cfRule type="duplicateValues" dxfId="1699" priority="1926"/>
  </conditionalFormatting>
  <conditionalFormatting sqref="C88">
    <cfRule type="duplicateValues" dxfId="1698" priority="1927"/>
  </conditionalFormatting>
  <conditionalFormatting sqref="C88">
    <cfRule type="duplicateValues" dxfId="1697" priority="1928"/>
  </conditionalFormatting>
  <conditionalFormatting sqref="C89">
    <cfRule type="duplicateValues" dxfId="1696" priority="1924"/>
  </conditionalFormatting>
  <conditionalFormatting sqref="C90">
    <cfRule type="duplicateValues" dxfId="1695" priority="1920"/>
  </conditionalFormatting>
  <conditionalFormatting sqref="C90">
    <cfRule type="duplicateValues" dxfId="1694" priority="1921"/>
  </conditionalFormatting>
  <conditionalFormatting sqref="C90">
    <cfRule type="duplicateValues" dxfId="1693" priority="1922"/>
  </conditionalFormatting>
  <conditionalFormatting sqref="C90">
    <cfRule type="duplicateValues" dxfId="1692" priority="1923"/>
  </conditionalFormatting>
  <conditionalFormatting sqref="C91">
    <cfRule type="duplicateValues" dxfId="1691" priority="1916"/>
  </conditionalFormatting>
  <conditionalFormatting sqref="C91">
    <cfRule type="duplicateValues" dxfId="1690" priority="1917"/>
  </conditionalFormatting>
  <conditionalFormatting sqref="C91">
    <cfRule type="duplicateValues" dxfId="1689" priority="1918"/>
  </conditionalFormatting>
  <conditionalFormatting sqref="C91">
    <cfRule type="duplicateValues" dxfId="1688" priority="1919"/>
  </conditionalFormatting>
  <conditionalFormatting sqref="C92">
    <cfRule type="duplicateValues" dxfId="1687" priority="1912"/>
  </conditionalFormatting>
  <conditionalFormatting sqref="C92">
    <cfRule type="duplicateValues" dxfId="1686" priority="1913"/>
  </conditionalFormatting>
  <conditionalFormatting sqref="C92">
    <cfRule type="duplicateValues" dxfId="1685" priority="1914"/>
  </conditionalFormatting>
  <conditionalFormatting sqref="C92">
    <cfRule type="duplicateValues" dxfId="1684" priority="1915"/>
  </conditionalFormatting>
  <conditionalFormatting sqref="C93">
    <cfRule type="duplicateValues" dxfId="1683" priority="1908"/>
  </conditionalFormatting>
  <conditionalFormatting sqref="C93">
    <cfRule type="duplicateValues" dxfId="1682" priority="1909"/>
  </conditionalFormatting>
  <conditionalFormatting sqref="C93">
    <cfRule type="duplicateValues" dxfId="1681" priority="1910"/>
  </conditionalFormatting>
  <conditionalFormatting sqref="C93">
    <cfRule type="duplicateValues" dxfId="1680" priority="1911"/>
  </conditionalFormatting>
  <conditionalFormatting sqref="C94">
    <cfRule type="duplicateValues" dxfId="1679" priority="1904"/>
  </conditionalFormatting>
  <conditionalFormatting sqref="C94">
    <cfRule type="duplicateValues" dxfId="1678" priority="1905"/>
  </conditionalFormatting>
  <conditionalFormatting sqref="C94">
    <cfRule type="duplicateValues" dxfId="1677" priority="1906"/>
  </conditionalFormatting>
  <conditionalFormatting sqref="C94">
    <cfRule type="duplicateValues" dxfId="1676" priority="1907"/>
  </conditionalFormatting>
  <conditionalFormatting sqref="C95">
    <cfRule type="duplicateValues" dxfId="1675" priority="1900"/>
  </conditionalFormatting>
  <conditionalFormatting sqref="C95">
    <cfRule type="duplicateValues" dxfId="1674" priority="1901"/>
  </conditionalFormatting>
  <conditionalFormatting sqref="C95">
    <cfRule type="duplicateValues" dxfId="1673" priority="1902"/>
  </conditionalFormatting>
  <conditionalFormatting sqref="C95">
    <cfRule type="duplicateValues" dxfId="1672" priority="1903"/>
  </conditionalFormatting>
  <conditionalFormatting sqref="C96">
    <cfRule type="duplicateValues" dxfId="1671" priority="1896"/>
  </conditionalFormatting>
  <conditionalFormatting sqref="C96">
    <cfRule type="duplicateValues" dxfId="1670" priority="1897"/>
  </conditionalFormatting>
  <conditionalFormatting sqref="C96">
    <cfRule type="duplicateValues" dxfId="1669" priority="1898"/>
  </conditionalFormatting>
  <conditionalFormatting sqref="C96">
    <cfRule type="duplicateValues" dxfId="1668" priority="1899"/>
  </conditionalFormatting>
  <conditionalFormatting sqref="C97">
    <cfRule type="duplicateValues" dxfId="1667" priority="1892"/>
  </conditionalFormatting>
  <conditionalFormatting sqref="C97">
    <cfRule type="duplicateValues" dxfId="1666" priority="1893"/>
  </conditionalFormatting>
  <conditionalFormatting sqref="C97">
    <cfRule type="duplicateValues" dxfId="1665" priority="1894"/>
  </conditionalFormatting>
  <conditionalFormatting sqref="C97">
    <cfRule type="duplicateValues" dxfId="1664" priority="1895"/>
  </conditionalFormatting>
  <conditionalFormatting sqref="C106">
    <cfRule type="duplicateValues" dxfId="1663" priority="1888"/>
  </conditionalFormatting>
  <conditionalFormatting sqref="C106">
    <cfRule type="duplicateValues" dxfId="1662" priority="1889"/>
  </conditionalFormatting>
  <conditionalFormatting sqref="C106">
    <cfRule type="duplicateValues" dxfId="1661" priority="1890"/>
  </conditionalFormatting>
  <conditionalFormatting sqref="C106">
    <cfRule type="duplicateValues" dxfId="1660" priority="1891"/>
  </conditionalFormatting>
  <conditionalFormatting sqref="C105">
    <cfRule type="duplicateValues" dxfId="1659" priority="1884"/>
  </conditionalFormatting>
  <conditionalFormatting sqref="C105">
    <cfRule type="duplicateValues" dxfId="1658" priority="1885"/>
  </conditionalFormatting>
  <conditionalFormatting sqref="C105">
    <cfRule type="duplicateValues" dxfId="1657" priority="1886"/>
  </conditionalFormatting>
  <conditionalFormatting sqref="C105">
    <cfRule type="duplicateValues" dxfId="1656" priority="1887"/>
  </conditionalFormatting>
  <conditionalFormatting sqref="C98">
    <cfRule type="duplicateValues" dxfId="1655" priority="1880"/>
  </conditionalFormatting>
  <conditionalFormatting sqref="C98">
    <cfRule type="duplicateValues" dxfId="1654" priority="1881"/>
  </conditionalFormatting>
  <conditionalFormatting sqref="C98">
    <cfRule type="duplicateValues" dxfId="1653" priority="1882"/>
  </conditionalFormatting>
  <conditionalFormatting sqref="C98">
    <cfRule type="duplicateValues" dxfId="1652" priority="1883"/>
  </conditionalFormatting>
  <conditionalFormatting sqref="C99">
    <cfRule type="duplicateValues" dxfId="1651" priority="1876"/>
  </conditionalFormatting>
  <conditionalFormatting sqref="C99">
    <cfRule type="duplicateValues" dxfId="1650" priority="1877"/>
  </conditionalFormatting>
  <conditionalFormatting sqref="C99">
    <cfRule type="duplicateValues" dxfId="1649" priority="1878"/>
  </conditionalFormatting>
  <conditionalFormatting sqref="C99">
    <cfRule type="duplicateValues" dxfId="1648" priority="1879"/>
  </conditionalFormatting>
  <conditionalFormatting sqref="C100">
    <cfRule type="duplicateValues" dxfId="1647" priority="1872"/>
  </conditionalFormatting>
  <conditionalFormatting sqref="C100">
    <cfRule type="duplicateValues" dxfId="1646" priority="1873"/>
  </conditionalFormatting>
  <conditionalFormatting sqref="C100">
    <cfRule type="duplicateValues" dxfId="1645" priority="1874"/>
  </conditionalFormatting>
  <conditionalFormatting sqref="C100">
    <cfRule type="duplicateValues" dxfId="1644" priority="1875"/>
  </conditionalFormatting>
  <conditionalFormatting sqref="C101">
    <cfRule type="duplicateValues" dxfId="1643" priority="1868"/>
  </conditionalFormatting>
  <conditionalFormatting sqref="C101">
    <cfRule type="duplicateValues" dxfId="1642" priority="1869"/>
  </conditionalFormatting>
  <conditionalFormatting sqref="C101">
    <cfRule type="duplicateValues" dxfId="1641" priority="1870"/>
  </conditionalFormatting>
  <conditionalFormatting sqref="C101">
    <cfRule type="duplicateValues" dxfId="1640" priority="1871"/>
  </conditionalFormatting>
  <conditionalFormatting sqref="C102">
    <cfRule type="duplicateValues" dxfId="1639" priority="1864"/>
  </conditionalFormatting>
  <conditionalFormatting sqref="C102">
    <cfRule type="duplicateValues" dxfId="1638" priority="1865"/>
  </conditionalFormatting>
  <conditionalFormatting sqref="C102">
    <cfRule type="duplicateValues" dxfId="1637" priority="1866"/>
  </conditionalFormatting>
  <conditionalFormatting sqref="C102">
    <cfRule type="duplicateValues" dxfId="1636" priority="1867"/>
  </conditionalFormatting>
  <conditionalFormatting sqref="C103">
    <cfRule type="duplicateValues" dxfId="1635" priority="1860"/>
  </conditionalFormatting>
  <conditionalFormatting sqref="C103">
    <cfRule type="duplicateValues" dxfId="1634" priority="1861"/>
  </conditionalFormatting>
  <conditionalFormatting sqref="C103">
    <cfRule type="duplicateValues" dxfId="1633" priority="1862"/>
  </conditionalFormatting>
  <conditionalFormatting sqref="C103">
    <cfRule type="duplicateValues" dxfId="1632" priority="1863"/>
  </conditionalFormatting>
  <conditionalFormatting sqref="C104">
    <cfRule type="duplicateValues" dxfId="1631" priority="1856"/>
  </conditionalFormatting>
  <conditionalFormatting sqref="C104">
    <cfRule type="duplicateValues" dxfId="1630" priority="1857"/>
  </conditionalFormatting>
  <conditionalFormatting sqref="C104">
    <cfRule type="duplicateValues" dxfId="1629" priority="1858"/>
  </conditionalFormatting>
  <conditionalFormatting sqref="C104">
    <cfRule type="duplicateValues" dxfId="1628" priority="1859"/>
  </conditionalFormatting>
  <conditionalFormatting sqref="C111">
    <cfRule type="duplicateValues" dxfId="1627" priority="1787"/>
  </conditionalFormatting>
  <conditionalFormatting sqref="C111">
    <cfRule type="duplicateValues" dxfId="1626" priority="1788"/>
  </conditionalFormatting>
  <conditionalFormatting sqref="C111">
    <cfRule type="duplicateValues" dxfId="1625" priority="1789"/>
  </conditionalFormatting>
  <conditionalFormatting sqref="C111">
    <cfRule type="duplicateValues" dxfId="1624" priority="1790"/>
  </conditionalFormatting>
  <conditionalFormatting sqref="C107">
    <cfRule type="duplicateValues" dxfId="1623" priority="1786"/>
  </conditionalFormatting>
  <conditionalFormatting sqref="C108">
    <cfRule type="duplicateValues" dxfId="1622" priority="1782"/>
  </conditionalFormatting>
  <conditionalFormatting sqref="C108">
    <cfRule type="duplicateValues" dxfId="1621" priority="1783"/>
  </conditionalFormatting>
  <conditionalFormatting sqref="C108">
    <cfRule type="duplicateValues" dxfId="1620" priority="1784"/>
  </conditionalFormatting>
  <conditionalFormatting sqref="C108">
    <cfRule type="duplicateValues" dxfId="1619" priority="1785"/>
  </conditionalFormatting>
  <conditionalFormatting sqref="C109">
    <cfRule type="duplicateValues" dxfId="1618" priority="1778"/>
  </conditionalFormatting>
  <conditionalFormatting sqref="C109">
    <cfRule type="duplicateValues" dxfId="1617" priority="1779"/>
  </conditionalFormatting>
  <conditionalFormatting sqref="C109">
    <cfRule type="duplicateValues" dxfId="1616" priority="1780"/>
  </conditionalFormatting>
  <conditionalFormatting sqref="C109">
    <cfRule type="duplicateValues" dxfId="1615" priority="1781"/>
  </conditionalFormatting>
  <conditionalFormatting sqref="C110">
    <cfRule type="duplicateValues" dxfId="1614" priority="1774"/>
  </conditionalFormatting>
  <conditionalFormatting sqref="C110">
    <cfRule type="duplicateValues" dxfId="1613" priority="1775"/>
  </conditionalFormatting>
  <conditionalFormatting sqref="C110">
    <cfRule type="duplicateValues" dxfId="1612" priority="1776"/>
  </conditionalFormatting>
  <conditionalFormatting sqref="C110">
    <cfRule type="duplicateValues" dxfId="1611" priority="1777"/>
  </conditionalFormatting>
  <conditionalFormatting sqref="C112">
    <cfRule type="duplicateValues" dxfId="1610" priority="1770"/>
  </conditionalFormatting>
  <conditionalFormatting sqref="C112">
    <cfRule type="duplicateValues" dxfId="1609" priority="1771"/>
  </conditionalFormatting>
  <conditionalFormatting sqref="C112">
    <cfRule type="duplicateValues" dxfId="1608" priority="1772"/>
  </conditionalFormatting>
  <conditionalFormatting sqref="C112">
    <cfRule type="duplicateValues" dxfId="1607" priority="1773"/>
  </conditionalFormatting>
  <conditionalFormatting sqref="C113">
    <cfRule type="duplicateValues" dxfId="1606" priority="1766"/>
  </conditionalFormatting>
  <conditionalFormatting sqref="C113">
    <cfRule type="duplicateValues" dxfId="1605" priority="1767"/>
  </conditionalFormatting>
  <conditionalFormatting sqref="C113">
    <cfRule type="duplicateValues" dxfId="1604" priority="1768"/>
  </conditionalFormatting>
  <conditionalFormatting sqref="C113">
    <cfRule type="duplicateValues" dxfId="1603" priority="1769"/>
  </conditionalFormatting>
  <conditionalFormatting sqref="C114">
    <cfRule type="duplicateValues" dxfId="1602" priority="1762"/>
  </conditionalFormatting>
  <conditionalFormatting sqref="C114">
    <cfRule type="duplicateValues" dxfId="1601" priority="1763"/>
  </conditionalFormatting>
  <conditionalFormatting sqref="C114">
    <cfRule type="duplicateValues" dxfId="1600" priority="1764"/>
  </conditionalFormatting>
  <conditionalFormatting sqref="C114">
    <cfRule type="duplicateValues" dxfId="1599" priority="1765"/>
  </conditionalFormatting>
  <conditionalFormatting sqref="C115">
    <cfRule type="duplicateValues" dxfId="1598" priority="1681"/>
  </conditionalFormatting>
  <conditionalFormatting sqref="C115">
    <cfRule type="duplicateValues" dxfId="1597" priority="1682"/>
  </conditionalFormatting>
  <conditionalFormatting sqref="C115">
    <cfRule type="duplicateValues" dxfId="1596" priority="1683"/>
  </conditionalFormatting>
  <conditionalFormatting sqref="C115">
    <cfRule type="duplicateValues" dxfId="1595" priority="1684"/>
  </conditionalFormatting>
  <conditionalFormatting sqref="C116">
    <cfRule type="duplicateValues" dxfId="1594" priority="1677"/>
  </conditionalFormatting>
  <conditionalFormatting sqref="C116">
    <cfRule type="duplicateValues" dxfId="1593" priority="1678"/>
  </conditionalFormatting>
  <conditionalFormatting sqref="C116">
    <cfRule type="duplicateValues" dxfId="1592" priority="1679"/>
  </conditionalFormatting>
  <conditionalFormatting sqref="C116">
    <cfRule type="duplicateValues" dxfId="1591" priority="1680"/>
  </conditionalFormatting>
  <conditionalFormatting sqref="C117:C118">
    <cfRule type="duplicateValues" dxfId="1590" priority="1673"/>
  </conditionalFormatting>
  <conditionalFormatting sqref="C117:C118">
    <cfRule type="duplicateValues" dxfId="1589" priority="1674"/>
  </conditionalFormatting>
  <conditionalFormatting sqref="C117:C118">
    <cfRule type="duplicateValues" dxfId="1588" priority="1675"/>
  </conditionalFormatting>
  <conditionalFormatting sqref="C117:C118">
    <cfRule type="duplicateValues" dxfId="1587" priority="1676"/>
  </conditionalFormatting>
  <conditionalFormatting sqref="C119">
    <cfRule type="duplicateValues" dxfId="1586" priority="1669"/>
  </conditionalFormatting>
  <conditionalFormatting sqref="C119">
    <cfRule type="duplicateValues" dxfId="1585" priority="1670"/>
  </conditionalFormatting>
  <conditionalFormatting sqref="C119">
    <cfRule type="duplicateValues" dxfId="1584" priority="1671"/>
  </conditionalFormatting>
  <conditionalFormatting sqref="C119">
    <cfRule type="duplicateValues" dxfId="1583" priority="1672"/>
  </conditionalFormatting>
  <conditionalFormatting sqref="C120:C121">
    <cfRule type="duplicateValues" dxfId="1582" priority="1668"/>
  </conditionalFormatting>
  <conditionalFormatting sqref="C122">
    <cfRule type="duplicateValues" dxfId="1581" priority="1665"/>
  </conditionalFormatting>
  <conditionalFormatting sqref="C122">
    <cfRule type="duplicateValues" dxfId="1580" priority="1666"/>
  </conditionalFormatting>
  <conditionalFormatting sqref="C122">
    <cfRule type="duplicateValues" dxfId="1579" priority="1667"/>
  </conditionalFormatting>
  <conditionalFormatting sqref="C123">
    <cfRule type="duplicateValues" dxfId="1578" priority="1662"/>
  </conditionalFormatting>
  <conditionalFormatting sqref="C123">
    <cfRule type="duplicateValues" dxfId="1577" priority="1663"/>
  </conditionalFormatting>
  <conditionalFormatting sqref="C123">
    <cfRule type="duplicateValues" dxfId="1576" priority="1664"/>
  </conditionalFormatting>
  <conditionalFormatting sqref="C124">
    <cfRule type="duplicateValues" dxfId="1575" priority="1658"/>
  </conditionalFormatting>
  <conditionalFormatting sqref="C124">
    <cfRule type="duplicateValues" dxfId="1574" priority="1659"/>
  </conditionalFormatting>
  <conditionalFormatting sqref="C124">
    <cfRule type="duplicateValues" dxfId="1573" priority="1660"/>
  </conditionalFormatting>
  <conditionalFormatting sqref="C124">
    <cfRule type="duplicateValues" dxfId="1572" priority="1661"/>
  </conditionalFormatting>
  <conditionalFormatting sqref="C125">
    <cfRule type="duplicateValues" dxfId="1571" priority="1654"/>
  </conditionalFormatting>
  <conditionalFormatting sqref="C125">
    <cfRule type="duplicateValues" dxfId="1570" priority="1655"/>
  </conditionalFormatting>
  <conditionalFormatting sqref="C125">
    <cfRule type="duplicateValues" dxfId="1569" priority="1656"/>
  </conditionalFormatting>
  <conditionalFormatting sqref="C125">
    <cfRule type="duplicateValues" dxfId="1568" priority="1657"/>
  </conditionalFormatting>
  <conditionalFormatting sqref="C126">
    <cfRule type="duplicateValues" dxfId="1567" priority="1650"/>
  </conditionalFormatting>
  <conditionalFormatting sqref="C126">
    <cfRule type="duplicateValues" dxfId="1566" priority="1651"/>
  </conditionalFormatting>
  <conditionalFormatting sqref="C126">
    <cfRule type="duplicateValues" dxfId="1565" priority="1652"/>
  </conditionalFormatting>
  <conditionalFormatting sqref="C126">
    <cfRule type="duplicateValues" dxfId="1564" priority="1653"/>
  </conditionalFormatting>
  <conditionalFormatting sqref="C127">
    <cfRule type="duplicateValues" dxfId="1563" priority="1646"/>
  </conditionalFormatting>
  <conditionalFormatting sqref="C127">
    <cfRule type="duplicateValues" dxfId="1562" priority="1647"/>
  </conditionalFormatting>
  <conditionalFormatting sqref="C127">
    <cfRule type="duplicateValues" dxfId="1561" priority="1648"/>
  </conditionalFormatting>
  <conditionalFormatting sqref="C127">
    <cfRule type="duplicateValues" dxfId="1560" priority="1649"/>
  </conditionalFormatting>
  <conditionalFormatting sqref="C128">
    <cfRule type="duplicateValues" dxfId="1559" priority="1643"/>
  </conditionalFormatting>
  <conditionalFormatting sqref="C128">
    <cfRule type="duplicateValues" dxfId="1558" priority="1644"/>
  </conditionalFormatting>
  <conditionalFormatting sqref="C128">
    <cfRule type="duplicateValues" dxfId="1557" priority="1645"/>
  </conditionalFormatting>
  <conditionalFormatting sqref="C129">
    <cfRule type="duplicateValues" dxfId="1556" priority="1639"/>
  </conditionalFormatting>
  <conditionalFormatting sqref="C129">
    <cfRule type="duplicateValues" dxfId="1555" priority="1640"/>
  </conditionalFormatting>
  <conditionalFormatting sqref="C129">
    <cfRule type="duplicateValues" dxfId="1554" priority="1641"/>
  </conditionalFormatting>
  <conditionalFormatting sqref="C129">
    <cfRule type="duplicateValues" dxfId="1553" priority="1642"/>
  </conditionalFormatting>
  <conditionalFormatting sqref="C130">
    <cfRule type="duplicateValues" dxfId="1552" priority="1635"/>
  </conditionalFormatting>
  <conditionalFormatting sqref="C130">
    <cfRule type="duplicateValues" dxfId="1551" priority="1636"/>
  </conditionalFormatting>
  <conditionalFormatting sqref="C130">
    <cfRule type="duplicateValues" dxfId="1550" priority="1637"/>
  </conditionalFormatting>
  <conditionalFormatting sqref="C130">
    <cfRule type="duplicateValues" dxfId="1549" priority="1638"/>
  </conditionalFormatting>
  <conditionalFormatting sqref="C131">
    <cfRule type="duplicateValues" dxfId="1548" priority="1631"/>
  </conditionalFormatting>
  <conditionalFormatting sqref="C131">
    <cfRule type="duplicateValues" dxfId="1547" priority="1632"/>
  </conditionalFormatting>
  <conditionalFormatting sqref="C131">
    <cfRule type="duplicateValues" dxfId="1546" priority="1633"/>
  </conditionalFormatting>
  <conditionalFormatting sqref="C131">
    <cfRule type="duplicateValues" dxfId="1545" priority="1634"/>
  </conditionalFormatting>
  <conditionalFormatting sqref="C132">
    <cfRule type="duplicateValues" dxfId="1544" priority="1628"/>
  </conditionalFormatting>
  <conditionalFormatting sqref="C132">
    <cfRule type="duplicateValues" dxfId="1543" priority="1629"/>
  </conditionalFormatting>
  <conditionalFormatting sqref="C132">
    <cfRule type="duplicateValues" dxfId="1542" priority="1630"/>
  </conditionalFormatting>
  <conditionalFormatting sqref="C133">
    <cfRule type="duplicateValues" dxfId="1541" priority="1625"/>
  </conditionalFormatting>
  <conditionalFormatting sqref="C133">
    <cfRule type="duplicateValues" dxfId="1540" priority="1626"/>
  </conditionalFormatting>
  <conditionalFormatting sqref="C133">
    <cfRule type="duplicateValues" dxfId="1539" priority="1627"/>
  </conditionalFormatting>
  <conditionalFormatting sqref="C134:C135">
    <cfRule type="duplicateValues" dxfId="1538" priority="1621"/>
  </conditionalFormatting>
  <conditionalFormatting sqref="C134:C135">
    <cfRule type="duplicateValues" dxfId="1537" priority="1622"/>
  </conditionalFormatting>
  <conditionalFormatting sqref="C134:C135">
    <cfRule type="duplicateValues" dxfId="1536" priority="1623"/>
  </conditionalFormatting>
  <conditionalFormatting sqref="C134:C135">
    <cfRule type="duplicateValues" dxfId="1535" priority="1624"/>
  </conditionalFormatting>
  <conditionalFormatting sqref="C137">
    <cfRule type="duplicateValues" dxfId="1534" priority="1614"/>
  </conditionalFormatting>
  <conditionalFormatting sqref="C137">
    <cfRule type="duplicateValues" dxfId="1533" priority="1613"/>
  </conditionalFormatting>
  <conditionalFormatting sqref="C137">
    <cfRule type="duplicateValues" dxfId="1532" priority="1615"/>
  </conditionalFormatting>
  <conditionalFormatting sqref="C137">
    <cfRule type="duplicateValues" dxfId="1531" priority="1616"/>
  </conditionalFormatting>
  <conditionalFormatting sqref="C138">
    <cfRule type="duplicateValues" dxfId="1530" priority="1610"/>
  </conditionalFormatting>
  <conditionalFormatting sqref="C138">
    <cfRule type="duplicateValues" dxfId="1529" priority="1611"/>
  </conditionalFormatting>
  <conditionalFormatting sqref="C138">
    <cfRule type="duplicateValues" dxfId="1528" priority="1612"/>
  </conditionalFormatting>
  <conditionalFormatting sqref="C139">
    <cfRule type="duplicateValues" dxfId="1527" priority="1607"/>
  </conditionalFormatting>
  <conditionalFormatting sqref="C139">
    <cfRule type="duplicateValues" dxfId="1526" priority="1606"/>
  </conditionalFormatting>
  <conditionalFormatting sqref="C139">
    <cfRule type="duplicateValues" dxfId="1525" priority="1608"/>
  </conditionalFormatting>
  <conditionalFormatting sqref="C139">
    <cfRule type="duplicateValues" dxfId="1524" priority="1609"/>
  </conditionalFormatting>
  <conditionalFormatting sqref="C140">
    <cfRule type="duplicateValues" dxfId="1523" priority="1603"/>
  </conditionalFormatting>
  <conditionalFormatting sqref="C140">
    <cfRule type="duplicateValues" dxfId="1522" priority="1602"/>
  </conditionalFormatting>
  <conditionalFormatting sqref="C140">
    <cfRule type="duplicateValues" dxfId="1521" priority="1604"/>
  </conditionalFormatting>
  <conditionalFormatting sqref="C140">
    <cfRule type="duplicateValues" dxfId="1520" priority="1605"/>
  </conditionalFormatting>
  <conditionalFormatting sqref="C141">
    <cfRule type="duplicateValues" dxfId="1519" priority="1598"/>
  </conditionalFormatting>
  <conditionalFormatting sqref="C141">
    <cfRule type="duplicateValues" dxfId="1518" priority="1599"/>
  </conditionalFormatting>
  <conditionalFormatting sqref="C141">
    <cfRule type="duplicateValues" dxfId="1517" priority="1600"/>
  </conditionalFormatting>
  <conditionalFormatting sqref="C141">
    <cfRule type="duplicateValues" dxfId="1516" priority="1601"/>
  </conditionalFormatting>
  <conditionalFormatting sqref="C142">
    <cfRule type="duplicateValues" dxfId="1515" priority="1594"/>
  </conditionalFormatting>
  <conditionalFormatting sqref="C142">
    <cfRule type="duplicateValues" dxfId="1514" priority="1595"/>
  </conditionalFormatting>
  <conditionalFormatting sqref="C142">
    <cfRule type="duplicateValues" dxfId="1513" priority="1596"/>
  </conditionalFormatting>
  <conditionalFormatting sqref="C142">
    <cfRule type="duplicateValues" dxfId="1512" priority="1597"/>
  </conditionalFormatting>
  <conditionalFormatting sqref="C143">
    <cfRule type="duplicateValues" dxfId="1511" priority="1590"/>
  </conditionalFormatting>
  <conditionalFormatting sqref="C143">
    <cfRule type="duplicateValues" dxfId="1510" priority="1591"/>
  </conditionalFormatting>
  <conditionalFormatting sqref="C143">
    <cfRule type="duplicateValues" dxfId="1509" priority="1592"/>
  </conditionalFormatting>
  <conditionalFormatting sqref="C143">
    <cfRule type="duplicateValues" dxfId="1508" priority="1593"/>
  </conditionalFormatting>
  <conditionalFormatting sqref="C144">
    <cfRule type="duplicateValues" dxfId="1507" priority="1586"/>
  </conditionalFormatting>
  <conditionalFormatting sqref="C144">
    <cfRule type="duplicateValues" dxfId="1506" priority="1587"/>
  </conditionalFormatting>
  <conditionalFormatting sqref="C144">
    <cfRule type="duplicateValues" dxfId="1505" priority="1588"/>
  </conditionalFormatting>
  <conditionalFormatting sqref="C144">
    <cfRule type="duplicateValues" dxfId="1504" priority="1589"/>
  </conditionalFormatting>
  <conditionalFormatting sqref="C145">
    <cfRule type="duplicateValues" dxfId="1503" priority="1582"/>
  </conditionalFormatting>
  <conditionalFormatting sqref="C145">
    <cfRule type="duplicateValues" dxfId="1502" priority="1583"/>
  </conditionalFormatting>
  <conditionalFormatting sqref="C145">
    <cfRule type="duplicateValues" dxfId="1501" priority="1584"/>
  </conditionalFormatting>
  <conditionalFormatting sqref="C145">
    <cfRule type="duplicateValues" dxfId="1500" priority="1585"/>
  </conditionalFormatting>
  <conditionalFormatting sqref="C146">
    <cfRule type="duplicateValues" dxfId="1499" priority="1578"/>
  </conditionalFormatting>
  <conditionalFormatting sqref="C146">
    <cfRule type="duplicateValues" dxfId="1498" priority="1579"/>
  </conditionalFormatting>
  <conditionalFormatting sqref="C146">
    <cfRule type="duplicateValues" dxfId="1497" priority="1580"/>
  </conditionalFormatting>
  <conditionalFormatting sqref="C146">
    <cfRule type="duplicateValues" dxfId="1496" priority="1581"/>
  </conditionalFormatting>
  <conditionalFormatting sqref="C147">
    <cfRule type="duplicateValues" dxfId="1495" priority="1574"/>
  </conditionalFormatting>
  <conditionalFormatting sqref="C147">
    <cfRule type="duplicateValues" dxfId="1494" priority="1575"/>
  </conditionalFormatting>
  <conditionalFormatting sqref="C147">
    <cfRule type="duplicateValues" dxfId="1493" priority="1576"/>
  </conditionalFormatting>
  <conditionalFormatting sqref="C147">
    <cfRule type="duplicateValues" dxfId="1492" priority="1577"/>
  </conditionalFormatting>
  <conditionalFormatting sqref="C148">
    <cfRule type="duplicateValues" dxfId="1491" priority="1570"/>
  </conditionalFormatting>
  <conditionalFormatting sqref="C148">
    <cfRule type="duplicateValues" dxfId="1490" priority="1571"/>
  </conditionalFormatting>
  <conditionalFormatting sqref="C148">
    <cfRule type="duplicateValues" dxfId="1489" priority="1572"/>
  </conditionalFormatting>
  <conditionalFormatting sqref="C148">
    <cfRule type="duplicateValues" dxfId="1488" priority="1573"/>
  </conditionalFormatting>
  <conditionalFormatting sqref="C149">
    <cfRule type="duplicateValues" dxfId="1487" priority="1566"/>
  </conditionalFormatting>
  <conditionalFormatting sqref="C149">
    <cfRule type="duplicateValues" dxfId="1486" priority="1567"/>
  </conditionalFormatting>
  <conditionalFormatting sqref="C149">
    <cfRule type="duplicateValues" dxfId="1485" priority="1568"/>
  </conditionalFormatting>
  <conditionalFormatting sqref="C149">
    <cfRule type="duplicateValues" dxfId="1484" priority="1569"/>
  </conditionalFormatting>
  <conditionalFormatting sqref="C150">
    <cfRule type="duplicateValues" dxfId="1483" priority="1562"/>
  </conditionalFormatting>
  <conditionalFormatting sqref="C150">
    <cfRule type="duplicateValues" dxfId="1482" priority="1563"/>
  </conditionalFormatting>
  <conditionalFormatting sqref="C150">
    <cfRule type="duplicateValues" dxfId="1481" priority="1564"/>
  </conditionalFormatting>
  <conditionalFormatting sqref="C150">
    <cfRule type="duplicateValues" dxfId="1480" priority="1565"/>
  </conditionalFormatting>
  <conditionalFormatting sqref="C151">
    <cfRule type="duplicateValues" dxfId="1479" priority="1558"/>
  </conditionalFormatting>
  <conditionalFormatting sqref="C151">
    <cfRule type="duplicateValues" dxfId="1478" priority="1559"/>
  </conditionalFormatting>
  <conditionalFormatting sqref="C151">
    <cfRule type="duplicateValues" dxfId="1477" priority="1560"/>
  </conditionalFormatting>
  <conditionalFormatting sqref="C151">
    <cfRule type="duplicateValues" dxfId="1476" priority="1561"/>
  </conditionalFormatting>
  <conditionalFormatting sqref="C152">
    <cfRule type="duplicateValues" dxfId="1475" priority="1554"/>
  </conditionalFormatting>
  <conditionalFormatting sqref="C152">
    <cfRule type="duplicateValues" dxfId="1474" priority="1555"/>
  </conditionalFormatting>
  <conditionalFormatting sqref="C152">
    <cfRule type="duplicateValues" dxfId="1473" priority="1556"/>
  </conditionalFormatting>
  <conditionalFormatting sqref="C152">
    <cfRule type="duplicateValues" dxfId="1472" priority="1557"/>
  </conditionalFormatting>
  <conditionalFormatting sqref="C153:C154">
    <cfRule type="duplicateValues" dxfId="1471" priority="1550"/>
  </conditionalFormatting>
  <conditionalFormatting sqref="C153:C154">
    <cfRule type="duplicateValues" dxfId="1470" priority="1551"/>
  </conditionalFormatting>
  <conditionalFormatting sqref="C153:C154">
    <cfRule type="duplicateValues" dxfId="1469" priority="1552"/>
  </conditionalFormatting>
  <conditionalFormatting sqref="C153:C154">
    <cfRule type="duplicateValues" dxfId="1468" priority="1553"/>
  </conditionalFormatting>
  <conditionalFormatting sqref="C155">
    <cfRule type="duplicateValues" dxfId="1467" priority="1546"/>
  </conditionalFormatting>
  <conditionalFormatting sqref="C155">
    <cfRule type="duplicateValues" dxfId="1466" priority="1547"/>
  </conditionalFormatting>
  <conditionalFormatting sqref="C155">
    <cfRule type="duplicateValues" dxfId="1465" priority="1548"/>
  </conditionalFormatting>
  <conditionalFormatting sqref="C155">
    <cfRule type="duplicateValues" dxfId="1464" priority="1549"/>
  </conditionalFormatting>
  <conditionalFormatting sqref="C156:C157">
    <cfRule type="duplicateValues" dxfId="1463" priority="1542"/>
  </conditionalFormatting>
  <conditionalFormatting sqref="C156:C157">
    <cfRule type="duplicateValues" dxfId="1462" priority="1543"/>
  </conditionalFormatting>
  <conditionalFormatting sqref="C156:C157">
    <cfRule type="duplicateValues" dxfId="1461" priority="1544"/>
  </conditionalFormatting>
  <conditionalFormatting sqref="C156:C157">
    <cfRule type="duplicateValues" dxfId="1460" priority="1545"/>
  </conditionalFormatting>
  <conditionalFormatting sqref="C158:C168">
    <cfRule type="duplicateValues" dxfId="1459" priority="1538"/>
  </conditionalFormatting>
  <conditionalFormatting sqref="C158:C168">
    <cfRule type="duplicateValues" dxfId="1458" priority="1539"/>
  </conditionalFormatting>
  <conditionalFormatting sqref="C158:C168">
    <cfRule type="duplicateValues" dxfId="1457" priority="1540"/>
  </conditionalFormatting>
  <conditionalFormatting sqref="C158:C168">
    <cfRule type="duplicateValues" dxfId="1456" priority="1541"/>
  </conditionalFormatting>
  <conditionalFormatting sqref="C169:C170">
    <cfRule type="duplicateValues" dxfId="1455" priority="1537"/>
  </conditionalFormatting>
  <conditionalFormatting sqref="C194:C219 C186 C171:C184">
    <cfRule type="duplicateValues" dxfId="1454" priority="1533"/>
  </conditionalFormatting>
  <conditionalFormatting sqref="C217:C219 C194:C215 C171:C192">
    <cfRule type="duplicateValues" dxfId="1453" priority="1534"/>
  </conditionalFormatting>
  <conditionalFormatting sqref="C171:C219">
    <cfRule type="duplicateValues" dxfId="1452" priority="1535"/>
  </conditionalFormatting>
  <conditionalFormatting sqref="C171:C219">
    <cfRule type="duplicateValues" dxfId="1451" priority="1536"/>
  </conditionalFormatting>
  <conditionalFormatting sqref="C193">
    <cfRule type="duplicateValues" dxfId="1450" priority="1532"/>
  </conditionalFormatting>
  <conditionalFormatting sqref="C210">
    <cfRule type="duplicateValues" dxfId="1449" priority="1531"/>
  </conditionalFormatting>
  <conditionalFormatting sqref="C216">
    <cfRule type="duplicateValues" dxfId="1448" priority="1530"/>
  </conditionalFormatting>
  <conditionalFormatting sqref="C235:C253 C220:C227">
    <cfRule type="duplicateValues" dxfId="1447" priority="1526"/>
  </conditionalFormatting>
  <conditionalFormatting sqref="C240:C253 C220:C238">
    <cfRule type="duplicateValues" dxfId="1446" priority="1527"/>
  </conditionalFormatting>
  <conditionalFormatting sqref="C220:C253">
    <cfRule type="duplicateValues" dxfId="1445" priority="1528"/>
  </conditionalFormatting>
  <conditionalFormatting sqref="C220:C253">
    <cfRule type="duplicateValues" dxfId="1444" priority="1529"/>
  </conditionalFormatting>
  <conditionalFormatting sqref="C239">
    <cfRule type="duplicateValues" dxfId="1443" priority="1525"/>
  </conditionalFormatting>
  <conditionalFormatting sqref="C247">
    <cfRule type="duplicateValues" dxfId="1442" priority="1524"/>
  </conditionalFormatting>
  <conditionalFormatting sqref="C268:C290 C254:C262">
    <cfRule type="duplicateValues" dxfId="1441" priority="1520"/>
  </conditionalFormatting>
  <conditionalFormatting sqref="C269:C290 C254:C267">
    <cfRule type="duplicateValues" dxfId="1440" priority="1521"/>
  </conditionalFormatting>
  <conditionalFormatting sqref="C254:C290">
    <cfRule type="duplicateValues" dxfId="1439" priority="1522"/>
  </conditionalFormatting>
  <conditionalFormatting sqref="C254:C290">
    <cfRule type="duplicateValues" dxfId="1438" priority="1523"/>
  </conditionalFormatting>
  <conditionalFormatting sqref="C268">
    <cfRule type="duplicateValues" dxfId="1437" priority="1519"/>
  </conditionalFormatting>
  <conditionalFormatting sqref="C283">
    <cfRule type="duplicateValues" dxfId="1436" priority="1518"/>
  </conditionalFormatting>
  <conditionalFormatting sqref="C315:C331 C291:C301">
    <cfRule type="duplicateValues" dxfId="1435" priority="1514"/>
  </conditionalFormatting>
  <conditionalFormatting sqref="C319:C331 C305:C317 C291:C303">
    <cfRule type="duplicateValues" dxfId="1434" priority="1515"/>
  </conditionalFormatting>
  <conditionalFormatting sqref="C305:C331 C291:C303">
    <cfRule type="duplicateValues" dxfId="1433" priority="1516"/>
  </conditionalFormatting>
  <conditionalFormatting sqref="C291:C331">
    <cfRule type="duplicateValues" dxfId="1432" priority="1517"/>
  </conditionalFormatting>
  <conditionalFormatting sqref="C304">
    <cfRule type="duplicateValues" dxfId="1431" priority="1512"/>
  </conditionalFormatting>
  <conditionalFormatting sqref="C304">
    <cfRule type="duplicateValues" dxfId="1430" priority="1513"/>
  </conditionalFormatting>
  <conditionalFormatting sqref="C318">
    <cfRule type="duplicateValues" dxfId="1429" priority="1511"/>
  </conditionalFormatting>
  <conditionalFormatting sqref="C326">
    <cfRule type="duplicateValues" dxfId="1428" priority="1510"/>
  </conditionalFormatting>
  <conditionalFormatting sqref="C346:C358 C332:C339">
    <cfRule type="duplicateValues" dxfId="1427" priority="1506"/>
  </conditionalFormatting>
  <conditionalFormatting sqref="C332:C358">
    <cfRule type="duplicateValues" dxfId="1426" priority="1507"/>
  </conditionalFormatting>
  <conditionalFormatting sqref="C332:C358">
    <cfRule type="duplicateValues" dxfId="1425" priority="1508"/>
  </conditionalFormatting>
  <conditionalFormatting sqref="C332:C358">
    <cfRule type="duplicateValues" dxfId="1424" priority="1509"/>
  </conditionalFormatting>
  <conditionalFormatting sqref="C354">
    <cfRule type="duplicateValues" dxfId="1423" priority="1505"/>
  </conditionalFormatting>
  <conditionalFormatting sqref="C376:C392 C359:C368">
    <cfRule type="duplicateValues" dxfId="1422" priority="1501"/>
  </conditionalFormatting>
  <conditionalFormatting sqref="C359:C392">
    <cfRule type="duplicateValues" dxfId="1421" priority="1502"/>
  </conditionalFormatting>
  <conditionalFormatting sqref="C359:C392">
    <cfRule type="duplicateValues" dxfId="1420" priority="1503"/>
  </conditionalFormatting>
  <conditionalFormatting sqref="C359:C392">
    <cfRule type="duplicateValues" dxfId="1419" priority="1504"/>
  </conditionalFormatting>
  <conditionalFormatting sqref="C386:C387">
    <cfRule type="duplicateValues" dxfId="1418" priority="1500"/>
  </conditionalFormatting>
  <conditionalFormatting sqref="C411:C434 C393:C405">
    <cfRule type="duplicateValues" dxfId="1417" priority="1496"/>
  </conditionalFormatting>
  <conditionalFormatting sqref="C415:C434 C393:C413">
    <cfRule type="duplicateValues" dxfId="1416" priority="1497"/>
  </conditionalFormatting>
  <conditionalFormatting sqref="C393:C434">
    <cfRule type="duplicateValues" dxfId="1415" priority="1498"/>
  </conditionalFormatting>
  <conditionalFormatting sqref="C393:C434">
    <cfRule type="duplicateValues" dxfId="1414" priority="1499"/>
  </conditionalFormatting>
  <conditionalFormatting sqref="C414">
    <cfRule type="duplicateValues" dxfId="1413" priority="1495"/>
  </conditionalFormatting>
  <conditionalFormatting sqref="C425">
    <cfRule type="duplicateValues" dxfId="1412" priority="1494"/>
  </conditionalFormatting>
  <conditionalFormatting sqref="C456:C473 C435:C451">
    <cfRule type="duplicateValues" dxfId="1411" priority="1490"/>
  </conditionalFormatting>
  <conditionalFormatting sqref="C435:C473">
    <cfRule type="duplicateValues" dxfId="1410" priority="1491"/>
  </conditionalFormatting>
  <conditionalFormatting sqref="C435:C473">
    <cfRule type="duplicateValues" dxfId="1409" priority="1492"/>
  </conditionalFormatting>
  <conditionalFormatting sqref="C435:C473">
    <cfRule type="duplicateValues" dxfId="1408" priority="1493"/>
  </conditionalFormatting>
  <conditionalFormatting sqref="C465:C466">
    <cfRule type="duplicateValues" dxfId="1407" priority="1489"/>
  </conditionalFormatting>
  <conditionalFormatting sqref="C492:C516 C474:C487">
    <cfRule type="duplicateValues" dxfId="1406" priority="1485"/>
  </conditionalFormatting>
  <conditionalFormatting sqref="C494:C516 C474:C492">
    <cfRule type="duplicateValues" dxfId="1405" priority="1486"/>
  </conditionalFormatting>
  <conditionalFormatting sqref="C474:C516">
    <cfRule type="duplicateValues" dxfId="1404" priority="1487"/>
  </conditionalFormatting>
  <conditionalFormatting sqref="C474:C516">
    <cfRule type="duplicateValues" dxfId="1403" priority="1488"/>
  </conditionalFormatting>
  <conditionalFormatting sqref="C493">
    <cfRule type="duplicateValues" dxfId="1402" priority="1484"/>
  </conditionalFormatting>
  <conditionalFormatting sqref="C510:C511">
    <cfRule type="duplicateValues" dxfId="1401" priority="1483"/>
  </conditionalFormatting>
  <conditionalFormatting sqref="C540:C557 C517:C530">
    <cfRule type="duplicateValues" dxfId="1400" priority="1479"/>
  </conditionalFormatting>
  <conditionalFormatting sqref="C534:C557 C517:C532">
    <cfRule type="duplicateValues" dxfId="1399" priority="1480"/>
  </conditionalFormatting>
  <conditionalFormatting sqref="C517:C557">
    <cfRule type="duplicateValues" dxfId="1398" priority="1481"/>
  </conditionalFormatting>
  <conditionalFormatting sqref="C517:C557">
    <cfRule type="duplicateValues" dxfId="1397" priority="1482"/>
  </conditionalFormatting>
  <conditionalFormatting sqref="C533">
    <cfRule type="duplicateValues" dxfId="1396" priority="1478"/>
  </conditionalFormatting>
  <conditionalFormatting sqref="C552">
    <cfRule type="duplicateValues" dxfId="1395" priority="1477"/>
  </conditionalFormatting>
  <conditionalFormatting sqref="C572">
    <cfRule type="duplicateValues" dxfId="1394" priority="1469"/>
  </conditionalFormatting>
  <conditionalFormatting sqref="C572">
    <cfRule type="duplicateValues" dxfId="1393" priority="1470"/>
  </conditionalFormatting>
  <conditionalFormatting sqref="C572:C573">
    <cfRule type="duplicateValues" dxfId="1392" priority="1471"/>
  </conditionalFormatting>
  <conditionalFormatting sqref="C573">
    <cfRule type="duplicateValues" dxfId="1391" priority="1467"/>
  </conditionalFormatting>
  <conditionalFormatting sqref="C573">
    <cfRule type="duplicateValues" dxfId="1390" priority="1468"/>
  </conditionalFormatting>
  <conditionalFormatting sqref="C574">
    <cfRule type="duplicateValues" dxfId="1389" priority="1465"/>
  </conditionalFormatting>
  <conditionalFormatting sqref="C574">
    <cfRule type="duplicateValues" dxfId="1388" priority="1466"/>
  </conditionalFormatting>
  <conditionalFormatting sqref="C586">
    <cfRule type="duplicateValues" dxfId="1387" priority="1464"/>
  </conditionalFormatting>
  <conditionalFormatting sqref="C587:C598 C577:C585 C558:C571">
    <cfRule type="duplicateValues" dxfId="1386" priority="1472"/>
  </conditionalFormatting>
  <conditionalFormatting sqref="C587:C599 C577:C585 C558:C571">
    <cfRule type="duplicateValues" dxfId="1385" priority="1473"/>
  </conditionalFormatting>
  <conditionalFormatting sqref="C575:C576">
    <cfRule type="duplicateValues" dxfId="1384" priority="1474"/>
  </conditionalFormatting>
  <conditionalFormatting sqref="C575:C599 C558:C571">
    <cfRule type="duplicateValues" dxfId="1383" priority="1475"/>
  </conditionalFormatting>
  <conditionalFormatting sqref="C558:C599">
    <cfRule type="duplicateValues" dxfId="1382" priority="1476"/>
  </conditionalFormatting>
  <conditionalFormatting sqref="C596:C598">
    <cfRule type="duplicateValues" dxfId="1381" priority="1463"/>
  </conditionalFormatting>
  <conditionalFormatting sqref="G605:G606 G600:G601">
    <cfRule type="cellIs" dxfId="1380" priority="1459" operator="equal">
      <formula>"TTS"</formula>
    </cfRule>
    <cfRule type="cellIs" dxfId="1379" priority="1460" operator="equal">
      <formula>"MWF"</formula>
    </cfRule>
  </conditionalFormatting>
  <conditionalFormatting sqref="C615:C621 C604:C610 C600:C602">
    <cfRule type="duplicateValues" dxfId="1378" priority="1458"/>
  </conditionalFormatting>
  <conditionalFormatting sqref="C604:C621 C600:C602">
    <cfRule type="duplicateValues" dxfId="1377" priority="1461"/>
  </conditionalFormatting>
  <conditionalFormatting sqref="C600:C621">
    <cfRule type="duplicateValues" dxfId="1376" priority="1462"/>
  </conditionalFormatting>
  <conditionalFormatting sqref="C603">
    <cfRule type="duplicateValues" dxfId="1375" priority="1457"/>
  </conditionalFormatting>
  <conditionalFormatting sqref="C619">
    <cfRule type="duplicateValues" dxfId="1374" priority="1456"/>
  </conditionalFormatting>
  <conditionalFormatting sqref="C622">
    <cfRule type="duplicateValues" dxfId="1373" priority="1454"/>
  </conditionalFormatting>
  <conditionalFormatting sqref="C622">
    <cfRule type="duplicateValues" dxfId="1372" priority="1455"/>
  </conditionalFormatting>
  <conditionalFormatting sqref="C665 C662:C663 C647:C659 C644 C623:C638">
    <cfRule type="duplicateValues" dxfId="1371" priority="1450"/>
  </conditionalFormatting>
  <conditionalFormatting sqref="C654:C666 C647:C652 C644 C623:C638">
    <cfRule type="duplicateValues" dxfId="1370" priority="1451"/>
  </conditionalFormatting>
  <conditionalFormatting sqref="C644:C666 C623:C639">
    <cfRule type="duplicateValues" dxfId="1369" priority="1452"/>
  </conditionalFormatting>
  <conditionalFormatting sqref="C639">
    <cfRule type="duplicateValues" dxfId="1368" priority="1449"/>
  </conditionalFormatting>
  <conditionalFormatting sqref="C640">
    <cfRule type="duplicateValues" dxfId="1367" priority="1445"/>
  </conditionalFormatting>
  <conditionalFormatting sqref="C640">
    <cfRule type="duplicateValues" dxfId="1366" priority="1446"/>
  </conditionalFormatting>
  <conditionalFormatting sqref="C642">
    <cfRule type="duplicateValues" dxfId="1365" priority="1444"/>
  </conditionalFormatting>
  <conditionalFormatting sqref="C641">
    <cfRule type="duplicateValues" dxfId="1364" priority="1447"/>
  </conditionalFormatting>
  <conditionalFormatting sqref="C640:C641">
    <cfRule type="duplicateValues" dxfId="1363" priority="1448"/>
  </conditionalFormatting>
  <conditionalFormatting sqref="C643">
    <cfRule type="duplicateValues" dxfId="1362" priority="1443"/>
  </conditionalFormatting>
  <conditionalFormatting sqref="C643">
    <cfRule type="duplicateValues" dxfId="1361" priority="1442"/>
  </conditionalFormatting>
  <conditionalFormatting sqref="C645:C646">
    <cfRule type="duplicateValues" dxfId="1360" priority="1441"/>
  </conditionalFormatting>
  <conditionalFormatting sqref="C653">
    <cfRule type="duplicateValues" dxfId="1359" priority="1440"/>
  </conditionalFormatting>
  <conditionalFormatting sqref="C665 C662:C663">
    <cfRule type="duplicateValues" dxfId="1358" priority="1439"/>
  </conditionalFormatting>
  <conditionalFormatting sqref="G694 G673:G674 G667:G668">
    <cfRule type="cellIs" dxfId="1357" priority="1436" operator="equal">
      <formula>"TTS"</formula>
    </cfRule>
    <cfRule type="cellIs" dxfId="1356" priority="1437" operator="equal">
      <formula>"MWF"</formula>
    </cfRule>
  </conditionalFormatting>
  <conditionalFormatting sqref="C683:C691 C671:C678 C667:C669">
    <cfRule type="duplicateValues" dxfId="1355" priority="1433"/>
  </conditionalFormatting>
  <conditionalFormatting sqref="C671:C691 C667:C669">
    <cfRule type="duplicateValues" dxfId="1354" priority="1434"/>
  </conditionalFormatting>
  <conditionalFormatting sqref="C667:C691">
    <cfRule type="duplicateValues" dxfId="1353" priority="1435"/>
  </conditionalFormatting>
  <conditionalFormatting sqref="C667:C691">
    <cfRule type="duplicateValues" dxfId="1352" priority="1438"/>
  </conditionalFormatting>
  <conditionalFormatting sqref="C670">
    <cfRule type="duplicateValues" dxfId="1351" priority="1432"/>
  </conditionalFormatting>
  <conditionalFormatting sqref="C688">
    <cfRule type="duplicateValues" dxfId="1350" priority="1431"/>
  </conditionalFormatting>
  <conditionalFormatting sqref="C692:C693">
    <cfRule type="duplicateValues" dxfId="1349" priority="1430"/>
  </conditionalFormatting>
  <conditionalFormatting sqref="C693">
    <cfRule type="duplicateValues" dxfId="1348" priority="1429"/>
  </conditionalFormatting>
  <conditionalFormatting sqref="C643:C666 C623:C641">
    <cfRule type="duplicateValues" dxfId="1347" priority="1453"/>
  </conditionalFormatting>
  <conditionalFormatting sqref="C702">
    <cfRule type="duplicateValues" dxfId="1346" priority="1368"/>
  </conditionalFormatting>
  <conditionalFormatting sqref="C702">
    <cfRule type="duplicateValues" dxfId="1345" priority="1369"/>
  </conditionalFormatting>
  <conditionalFormatting sqref="C702">
    <cfRule type="duplicateValues" dxfId="1344" priority="1370"/>
  </conditionalFormatting>
  <conditionalFormatting sqref="C702">
    <cfRule type="duplicateValues" dxfId="1343" priority="1371"/>
  </conditionalFormatting>
  <conditionalFormatting sqref="C695">
    <cfRule type="duplicateValues" dxfId="1342" priority="1367"/>
  </conditionalFormatting>
  <conditionalFormatting sqref="C696:C697">
    <cfRule type="duplicateValues" dxfId="1341" priority="1363"/>
  </conditionalFormatting>
  <conditionalFormatting sqref="C696:C697">
    <cfRule type="duplicateValues" dxfId="1340" priority="1364"/>
  </conditionalFormatting>
  <conditionalFormatting sqref="C696:C697">
    <cfRule type="duplicateValues" dxfId="1339" priority="1365"/>
  </conditionalFormatting>
  <conditionalFormatting sqref="C696:C697">
    <cfRule type="duplicateValues" dxfId="1338" priority="1366"/>
  </conditionalFormatting>
  <conditionalFormatting sqref="C698">
    <cfRule type="duplicateValues" dxfId="1337" priority="1359"/>
  </conditionalFormatting>
  <conditionalFormatting sqref="C698">
    <cfRule type="duplicateValues" dxfId="1336" priority="1360"/>
  </conditionalFormatting>
  <conditionalFormatting sqref="C698">
    <cfRule type="duplicateValues" dxfId="1335" priority="1361"/>
  </conditionalFormatting>
  <conditionalFormatting sqref="C698">
    <cfRule type="duplicateValues" dxfId="1334" priority="1362"/>
  </conditionalFormatting>
  <conditionalFormatting sqref="C699">
    <cfRule type="duplicateValues" dxfId="1333" priority="1355"/>
  </conditionalFormatting>
  <conditionalFormatting sqref="C699">
    <cfRule type="duplicateValues" dxfId="1332" priority="1356"/>
  </conditionalFormatting>
  <conditionalFormatting sqref="C699">
    <cfRule type="duplicateValues" dxfId="1331" priority="1357"/>
  </conditionalFormatting>
  <conditionalFormatting sqref="C699">
    <cfRule type="duplicateValues" dxfId="1330" priority="1358"/>
  </conditionalFormatting>
  <conditionalFormatting sqref="C700">
    <cfRule type="duplicateValues" dxfId="1329" priority="1351"/>
  </conditionalFormatting>
  <conditionalFormatting sqref="C700">
    <cfRule type="duplicateValues" dxfId="1328" priority="1352"/>
  </conditionalFormatting>
  <conditionalFormatting sqref="C700">
    <cfRule type="duplicateValues" dxfId="1327" priority="1353"/>
  </conditionalFormatting>
  <conditionalFormatting sqref="C700">
    <cfRule type="duplicateValues" dxfId="1326" priority="1354"/>
  </conditionalFormatting>
  <conditionalFormatting sqref="C701">
    <cfRule type="duplicateValues" dxfId="1325" priority="1347"/>
  </conditionalFormatting>
  <conditionalFormatting sqref="C701">
    <cfRule type="duplicateValues" dxfId="1324" priority="1348"/>
  </conditionalFormatting>
  <conditionalFormatting sqref="C701">
    <cfRule type="duplicateValues" dxfId="1323" priority="1349"/>
  </conditionalFormatting>
  <conditionalFormatting sqref="C701">
    <cfRule type="duplicateValues" dxfId="1322" priority="1350"/>
  </conditionalFormatting>
  <conditionalFormatting sqref="C703">
    <cfRule type="duplicateValues" dxfId="1321" priority="1343"/>
  </conditionalFormatting>
  <conditionalFormatting sqref="C703">
    <cfRule type="duplicateValues" dxfId="1320" priority="1344"/>
  </conditionalFormatting>
  <conditionalFormatting sqref="C703">
    <cfRule type="duplicateValues" dxfId="1319" priority="1345"/>
  </conditionalFormatting>
  <conditionalFormatting sqref="C703">
    <cfRule type="duplicateValues" dxfId="1318" priority="1346"/>
  </conditionalFormatting>
  <conditionalFormatting sqref="C704">
    <cfRule type="duplicateValues" dxfId="1317" priority="1339"/>
  </conditionalFormatting>
  <conditionalFormatting sqref="C704">
    <cfRule type="duplicateValues" dxfId="1316" priority="1340"/>
  </conditionalFormatting>
  <conditionalFormatting sqref="C704">
    <cfRule type="duplicateValues" dxfId="1315" priority="1341"/>
  </conditionalFormatting>
  <conditionalFormatting sqref="C704">
    <cfRule type="duplicateValues" dxfId="1314" priority="1342"/>
  </conditionalFormatting>
  <conditionalFormatting sqref="C705">
    <cfRule type="duplicateValues" dxfId="1313" priority="1335"/>
  </conditionalFormatting>
  <conditionalFormatting sqref="C705">
    <cfRule type="duplicateValues" dxfId="1312" priority="1336"/>
  </conditionalFormatting>
  <conditionalFormatting sqref="C705">
    <cfRule type="duplicateValues" dxfId="1311" priority="1337"/>
  </conditionalFormatting>
  <conditionalFormatting sqref="C705">
    <cfRule type="duplicateValues" dxfId="1310" priority="1338"/>
  </conditionalFormatting>
  <conditionalFormatting sqref="C706">
    <cfRule type="duplicateValues" dxfId="1309" priority="1331"/>
  </conditionalFormatting>
  <conditionalFormatting sqref="C706">
    <cfRule type="duplicateValues" dxfId="1308" priority="1332"/>
  </conditionalFormatting>
  <conditionalFormatting sqref="C706">
    <cfRule type="duplicateValues" dxfId="1307" priority="1333"/>
  </conditionalFormatting>
  <conditionalFormatting sqref="C706">
    <cfRule type="duplicateValues" dxfId="1306" priority="1334"/>
  </conditionalFormatting>
  <conditionalFormatting sqref="C707">
    <cfRule type="duplicateValues" dxfId="1305" priority="1327"/>
  </conditionalFormatting>
  <conditionalFormatting sqref="C707">
    <cfRule type="duplicateValues" dxfId="1304" priority="1328"/>
  </conditionalFormatting>
  <conditionalFormatting sqref="C707">
    <cfRule type="duplicateValues" dxfId="1303" priority="1329"/>
  </conditionalFormatting>
  <conditionalFormatting sqref="C707">
    <cfRule type="duplicateValues" dxfId="1302" priority="1330"/>
  </conditionalFormatting>
  <conditionalFormatting sqref="C708">
    <cfRule type="duplicateValues" dxfId="1301" priority="1323"/>
  </conditionalFormatting>
  <conditionalFormatting sqref="C708">
    <cfRule type="duplicateValues" dxfId="1300" priority="1324"/>
  </conditionalFormatting>
  <conditionalFormatting sqref="C708">
    <cfRule type="duplicateValues" dxfId="1299" priority="1325"/>
  </conditionalFormatting>
  <conditionalFormatting sqref="C708">
    <cfRule type="duplicateValues" dxfId="1298" priority="1326"/>
  </conditionalFormatting>
  <conditionalFormatting sqref="C709">
    <cfRule type="duplicateValues" dxfId="1297" priority="1319"/>
  </conditionalFormatting>
  <conditionalFormatting sqref="C709">
    <cfRule type="duplicateValues" dxfId="1296" priority="1320"/>
  </conditionalFormatting>
  <conditionalFormatting sqref="C709">
    <cfRule type="duplicateValues" dxfId="1295" priority="1321"/>
  </conditionalFormatting>
  <conditionalFormatting sqref="C709">
    <cfRule type="duplicateValues" dxfId="1294" priority="1322"/>
  </conditionalFormatting>
  <conditionalFormatting sqref="C710">
    <cfRule type="duplicateValues" dxfId="1293" priority="1315"/>
  </conditionalFormatting>
  <conditionalFormatting sqref="C710">
    <cfRule type="duplicateValues" dxfId="1292" priority="1316"/>
  </conditionalFormatting>
  <conditionalFormatting sqref="C710">
    <cfRule type="duplicateValues" dxfId="1291" priority="1317"/>
  </conditionalFormatting>
  <conditionalFormatting sqref="C710">
    <cfRule type="duplicateValues" dxfId="1290" priority="1318"/>
  </conditionalFormatting>
  <conditionalFormatting sqref="C724:C730 C716:C722 C711:C714">
    <cfRule type="duplicateValues" dxfId="1289" priority="1301"/>
  </conditionalFormatting>
  <conditionalFormatting sqref="C730 C724:C727 C716:C722 C711:C714">
    <cfRule type="duplicateValues" dxfId="1288" priority="1302"/>
  </conditionalFormatting>
  <conditionalFormatting sqref="C711:C730">
    <cfRule type="duplicateValues" dxfId="1287" priority="1303"/>
  </conditionalFormatting>
  <conditionalFormatting sqref="C711:C730">
    <cfRule type="duplicateValues" dxfId="1286" priority="1304"/>
  </conditionalFormatting>
  <conditionalFormatting sqref="C715">
    <cfRule type="duplicateValues" dxfId="1285" priority="1300"/>
  </conditionalFormatting>
  <conditionalFormatting sqref="C723">
    <cfRule type="duplicateValues" dxfId="1284" priority="1299"/>
  </conditionalFormatting>
  <conditionalFormatting sqref="C728:C729">
    <cfRule type="duplicateValues" dxfId="1283" priority="1298"/>
  </conditionalFormatting>
  <conditionalFormatting sqref="C764:C775 C753:C762 C742:C748 C731:C734">
    <cfRule type="duplicateValues" dxfId="1282" priority="1294"/>
  </conditionalFormatting>
  <conditionalFormatting sqref="C766:C775 C764 C753:C757 C742:C748 C739 C731:C735">
    <cfRule type="duplicateValues" dxfId="1281" priority="1295"/>
  </conditionalFormatting>
  <conditionalFormatting sqref="C764:C775 C731:C762">
    <cfRule type="duplicateValues" dxfId="1280" priority="1296"/>
  </conditionalFormatting>
  <conditionalFormatting sqref="C764:C775">
    <cfRule type="duplicateValues" dxfId="1279" priority="1297"/>
  </conditionalFormatting>
  <conditionalFormatting sqref="C736:C737">
    <cfRule type="duplicateValues" dxfId="1278" priority="1293"/>
  </conditionalFormatting>
  <conditionalFormatting sqref="C738">
    <cfRule type="duplicateValues" dxfId="1277" priority="1292"/>
  </conditionalFormatting>
  <conditionalFormatting sqref="C740:C741">
    <cfRule type="duplicateValues" dxfId="1276" priority="1291"/>
  </conditionalFormatting>
  <conditionalFormatting sqref="C749:C752">
    <cfRule type="duplicateValues" dxfId="1275" priority="1290"/>
  </conditionalFormatting>
  <conditionalFormatting sqref="C765 C758:C762">
    <cfRule type="duplicateValues" dxfId="1274" priority="1289"/>
  </conditionalFormatting>
  <conditionalFormatting sqref="C763">
    <cfRule type="duplicateValues" dxfId="1273" priority="1288"/>
  </conditionalFormatting>
  <conditionalFormatting sqref="C764">
    <cfRule type="duplicateValues" dxfId="1272" priority="1287"/>
  </conditionalFormatting>
  <conditionalFormatting sqref="C798:C815 C791:C795 C788:C789 C776:C785">
    <cfRule type="duplicateValues" dxfId="1271" priority="1283"/>
  </conditionalFormatting>
  <conditionalFormatting sqref="C808:C815 C798:C804 C791:C795 C788:C789 C776:C785">
    <cfRule type="duplicateValues" dxfId="1270" priority="1284"/>
  </conditionalFormatting>
  <conditionalFormatting sqref="C776:C815">
    <cfRule type="duplicateValues" dxfId="1269" priority="1285"/>
  </conditionalFormatting>
  <conditionalFormatting sqref="C776:C815">
    <cfRule type="duplicateValues" dxfId="1268" priority="1286"/>
  </conditionalFormatting>
  <conditionalFormatting sqref="C786:C787">
    <cfRule type="duplicateValues" dxfId="1267" priority="1282"/>
  </conditionalFormatting>
  <conditionalFormatting sqref="C790">
    <cfRule type="duplicateValues" dxfId="1266" priority="1281"/>
  </conditionalFormatting>
  <conditionalFormatting sqref="C796:C797">
    <cfRule type="duplicateValues" dxfId="1265" priority="1280"/>
  </conditionalFormatting>
  <conditionalFormatting sqref="C805:C807">
    <cfRule type="duplicateValues" dxfId="1264" priority="1279"/>
  </conditionalFormatting>
  <conditionalFormatting sqref="C828:C838 C816:C821">
    <cfRule type="duplicateValues" dxfId="1263" priority="1275"/>
  </conditionalFormatting>
  <conditionalFormatting sqref="C835:C838 C828:C832 C825:C826 C816:C821">
    <cfRule type="duplicateValues" dxfId="1262" priority="1276"/>
  </conditionalFormatting>
  <conditionalFormatting sqref="C816:C838">
    <cfRule type="duplicateValues" dxfId="1261" priority="1277"/>
  </conditionalFormatting>
  <conditionalFormatting sqref="C816:C838">
    <cfRule type="duplicateValues" dxfId="1260" priority="1278"/>
  </conditionalFormatting>
  <conditionalFormatting sqref="C822">
    <cfRule type="duplicateValues" dxfId="1259" priority="1274"/>
  </conditionalFormatting>
  <conditionalFormatting sqref="C823:C824">
    <cfRule type="duplicateValues" dxfId="1258" priority="1273"/>
  </conditionalFormatting>
  <conditionalFormatting sqref="C827">
    <cfRule type="duplicateValues" dxfId="1257" priority="1272"/>
  </conditionalFormatting>
  <conditionalFormatting sqref="C833:C834">
    <cfRule type="duplicateValues" dxfId="1256" priority="1271"/>
  </conditionalFormatting>
  <conditionalFormatting sqref="C835">
    <cfRule type="duplicateValues" dxfId="1255" priority="1270"/>
  </conditionalFormatting>
  <conditionalFormatting sqref="C850:C858 C839:C842">
    <cfRule type="duplicateValues" dxfId="1254" priority="1266"/>
  </conditionalFormatting>
  <conditionalFormatting sqref="C858 C847:C855 C839:C845">
    <cfRule type="duplicateValues" dxfId="1253" priority="1267"/>
  </conditionalFormatting>
  <conditionalFormatting sqref="C839:C858">
    <cfRule type="duplicateValues" dxfId="1252" priority="1268"/>
  </conditionalFormatting>
  <conditionalFormatting sqref="C839:C858">
    <cfRule type="duplicateValues" dxfId="1251" priority="1269"/>
  </conditionalFormatting>
  <conditionalFormatting sqref="C846">
    <cfRule type="duplicateValues" dxfId="1250" priority="1265"/>
  </conditionalFormatting>
  <conditionalFormatting sqref="C856:C857">
    <cfRule type="duplicateValues" dxfId="1249" priority="1264"/>
  </conditionalFormatting>
  <conditionalFormatting sqref="C880:C901 C860:C870">
    <cfRule type="duplicateValues" dxfId="1248" priority="1259"/>
  </conditionalFormatting>
  <conditionalFormatting sqref="C896:C901 C875:C893 C860:C871">
    <cfRule type="duplicateValues" dxfId="1247" priority="1260"/>
  </conditionalFormatting>
  <conditionalFormatting sqref="C860:C901">
    <cfRule type="duplicateValues" dxfId="1246" priority="1261"/>
  </conditionalFormatting>
  <conditionalFormatting sqref="C860:C901">
    <cfRule type="duplicateValues" dxfId="1245" priority="1262"/>
  </conditionalFormatting>
  <conditionalFormatting sqref="C873:C874">
    <cfRule type="duplicateValues" dxfId="1244" priority="1257"/>
  </conditionalFormatting>
  <conditionalFormatting sqref="C872">
    <cfRule type="duplicateValues" dxfId="1243" priority="1258"/>
  </conditionalFormatting>
  <conditionalFormatting sqref="C894:C895">
    <cfRule type="duplicateValues" dxfId="1242" priority="1256"/>
  </conditionalFormatting>
  <conditionalFormatting sqref="C912:C924 C902:C908">
    <cfRule type="duplicateValues" dxfId="1241" priority="1251"/>
  </conditionalFormatting>
  <conditionalFormatting sqref="C910:C924 C902:C908">
    <cfRule type="duplicateValues" dxfId="1240" priority="1252"/>
  </conditionalFormatting>
  <conditionalFormatting sqref="C902:C924">
    <cfRule type="duplicateValues" dxfId="1239" priority="1253"/>
  </conditionalFormatting>
  <conditionalFormatting sqref="C902:C924">
    <cfRule type="duplicateValues" dxfId="1238" priority="1254"/>
  </conditionalFormatting>
  <conditionalFormatting sqref="C909">
    <cfRule type="duplicateValues" dxfId="1237" priority="1250"/>
  </conditionalFormatting>
  <conditionalFormatting sqref="C925">
    <cfRule type="duplicateValues" dxfId="1236" priority="1248"/>
  </conditionalFormatting>
  <conditionalFormatting sqref="C950:C952 C942:C948 C937:C940 C927:C933">
    <cfRule type="duplicateValues" dxfId="1235" priority="1244"/>
  </conditionalFormatting>
  <conditionalFormatting sqref="C950:C952 C942:C947 C936:C940 C927:C933">
    <cfRule type="duplicateValues" dxfId="1234" priority="1245"/>
  </conditionalFormatting>
  <conditionalFormatting sqref="C950:C952 C927:C948">
    <cfRule type="duplicateValues" dxfId="1233" priority="1246"/>
  </conditionalFormatting>
  <conditionalFormatting sqref="C950:C952">
    <cfRule type="duplicateValues" dxfId="1232" priority="1247"/>
  </conditionalFormatting>
  <conditionalFormatting sqref="C934:C935">
    <cfRule type="duplicateValues" dxfId="1231" priority="1243"/>
  </conditionalFormatting>
  <conditionalFormatting sqref="C941">
    <cfRule type="duplicateValues" dxfId="1230" priority="1242"/>
  </conditionalFormatting>
  <conditionalFormatting sqref="C948">
    <cfRule type="duplicateValues" dxfId="1229" priority="1241"/>
  </conditionalFormatting>
  <conditionalFormatting sqref="C949">
    <cfRule type="duplicateValues" dxfId="1228" priority="1240"/>
  </conditionalFormatting>
  <conditionalFormatting sqref="C962:C978 C960 C953:C957">
    <cfRule type="duplicateValues" dxfId="1227" priority="1236"/>
  </conditionalFormatting>
  <conditionalFormatting sqref="C973:C978 C962:C971 C953:C960">
    <cfRule type="duplicateValues" dxfId="1226" priority="1237"/>
  </conditionalFormatting>
  <conditionalFormatting sqref="C953:C978">
    <cfRule type="duplicateValues" dxfId="1225" priority="1238"/>
  </conditionalFormatting>
  <conditionalFormatting sqref="C953:C978">
    <cfRule type="duplicateValues" dxfId="1224" priority="1239"/>
  </conditionalFormatting>
  <conditionalFormatting sqref="C961">
    <cfRule type="duplicateValues" dxfId="1223" priority="1235"/>
  </conditionalFormatting>
  <conditionalFormatting sqref="C972">
    <cfRule type="duplicateValues" dxfId="1222" priority="1234"/>
  </conditionalFormatting>
  <conditionalFormatting sqref="C985:C1007 C981">
    <cfRule type="duplicateValues" dxfId="1221" priority="1229"/>
  </conditionalFormatting>
  <conditionalFormatting sqref="C1001:C1007 C983:C998 C981">
    <cfRule type="duplicateValues" dxfId="1220" priority="1230"/>
  </conditionalFormatting>
  <conditionalFormatting sqref="C981:C1007">
    <cfRule type="duplicateValues" dxfId="1219" priority="1231"/>
  </conditionalFormatting>
  <conditionalFormatting sqref="C981:C1007">
    <cfRule type="duplicateValues" dxfId="1218" priority="1232"/>
  </conditionalFormatting>
  <conditionalFormatting sqref="C982">
    <cfRule type="duplicateValues" dxfId="1217" priority="1228"/>
  </conditionalFormatting>
  <conditionalFormatting sqref="C999:C1000">
    <cfRule type="duplicateValues" dxfId="1216" priority="1227"/>
  </conditionalFormatting>
  <conditionalFormatting sqref="G1011:G1012">
    <cfRule type="cellIs" dxfId="1215" priority="1224" operator="equal">
      <formula>"TTS"</formula>
    </cfRule>
    <cfRule type="cellIs" dxfId="1214" priority="1225" operator="equal">
      <formula>"MWF"</formula>
    </cfRule>
  </conditionalFormatting>
  <conditionalFormatting sqref="I1012">
    <cfRule type="expression" dxfId="1213" priority="1223">
      <formula>COUNTIFS(INDIRECT("'Active Faculty'!$B$3:$B$62"),I1012)=0</formula>
    </cfRule>
  </conditionalFormatting>
  <conditionalFormatting sqref="C1013">
    <cfRule type="duplicateValues" dxfId="1212" priority="1219"/>
  </conditionalFormatting>
  <conditionalFormatting sqref="C1013">
    <cfRule type="duplicateValues" dxfId="1211" priority="1220"/>
  </conditionalFormatting>
  <conditionalFormatting sqref="C1013">
    <cfRule type="duplicateValues" dxfId="1210" priority="1221"/>
  </conditionalFormatting>
  <conditionalFormatting sqref="C1013">
    <cfRule type="duplicateValues" dxfId="1209" priority="1222"/>
  </conditionalFormatting>
  <conditionalFormatting sqref="C1014">
    <cfRule type="duplicateValues" dxfId="1208" priority="1215"/>
  </conditionalFormatting>
  <conditionalFormatting sqref="C1014">
    <cfRule type="duplicateValues" dxfId="1207" priority="1216"/>
  </conditionalFormatting>
  <conditionalFormatting sqref="C1014">
    <cfRule type="duplicateValues" dxfId="1206" priority="1217"/>
  </conditionalFormatting>
  <conditionalFormatting sqref="C1014">
    <cfRule type="duplicateValues" dxfId="1205" priority="1218"/>
  </conditionalFormatting>
  <conditionalFormatting sqref="C1015">
    <cfRule type="duplicateValues" dxfId="1204" priority="1211"/>
  </conditionalFormatting>
  <conditionalFormatting sqref="C1015">
    <cfRule type="duplicateValues" dxfId="1203" priority="1212"/>
  </conditionalFormatting>
  <conditionalFormatting sqref="C1015">
    <cfRule type="duplicateValues" dxfId="1202" priority="1213"/>
  </conditionalFormatting>
  <conditionalFormatting sqref="C1015">
    <cfRule type="duplicateValues" dxfId="1201" priority="1214"/>
  </conditionalFormatting>
  <conditionalFormatting sqref="C1016">
    <cfRule type="duplicateValues" dxfId="1200" priority="1207"/>
  </conditionalFormatting>
  <conditionalFormatting sqref="C1016">
    <cfRule type="duplicateValues" dxfId="1199" priority="1208"/>
  </conditionalFormatting>
  <conditionalFormatting sqref="C1016">
    <cfRule type="duplicateValues" dxfId="1198" priority="1209"/>
  </conditionalFormatting>
  <conditionalFormatting sqref="C1016">
    <cfRule type="duplicateValues" dxfId="1197" priority="1210"/>
  </conditionalFormatting>
  <conditionalFormatting sqref="C1017">
    <cfRule type="duplicateValues" dxfId="1196" priority="1203"/>
  </conditionalFormatting>
  <conditionalFormatting sqref="C1017">
    <cfRule type="duplicateValues" dxfId="1195" priority="1204"/>
  </conditionalFormatting>
  <conditionalFormatting sqref="C1017">
    <cfRule type="duplicateValues" dxfId="1194" priority="1205"/>
  </conditionalFormatting>
  <conditionalFormatting sqref="C1017">
    <cfRule type="duplicateValues" dxfId="1193" priority="1206"/>
  </conditionalFormatting>
  <conditionalFormatting sqref="C1018">
    <cfRule type="duplicateValues" dxfId="1192" priority="1199"/>
  </conditionalFormatting>
  <conditionalFormatting sqref="C1018">
    <cfRule type="duplicateValues" dxfId="1191" priority="1200"/>
  </conditionalFormatting>
  <conditionalFormatting sqref="C1018">
    <cfRule type="duplicateValues" dxfId="1190" priority="1201"/>
  </conditionalFormatting>
  <conditionalFormatting sqref="C1018">
    <cfRule type="duplicateValues" dxfId="1189" priority="1202"/>
  </conditionalFormatting>
  <conditionalFormatting sqref="C1035:C1039 C1019:C1033">
    <cfRule type="duplicateValues" dxfId="1188" priority="1190"/>
  </conditionalFormatting>
  <conditionalFormatting sqref="C1035:C1040 C1019:C1033">
    <cfRule type="duplicateValues" dxfId="1187" priority="1191"/>
  </conditionalFormatting>
  <conditionalFormatting sqref="C1035:C1040">
    <cfRule type="duplicateValues" dxfId="1186" priority="1192"/>
  </conditionalFormatting>
  <conditionalFormatting sqref="C1019:C1040">
    <cfRule type="duplicateValues" dxfId="1185" priority="1193"/>
  </conditionalFormatting>
  <conditionalFormatting sqref="C1034">
    <cfRule type="duplicateValues" dxfId="1184" priority="1188"/>
  </conditionalFormatting>
  <conditionalFormatting sqref="C1034">
    <cfRule type="duplicateValues" dxfId="1183" priority="1187"/>
  </conditionalFormatting>
  <conditionalFormatting sqref="C1034">
    <cfRule type="duplicateValues" dxfId="1182" priority="1189"/>
  </conditionalFormatting>
  <conditionalFormatting sqref="C1041:C1042">
    <cfRule type="duplicateValues" dxfId="1181" priority="1186"/>
  </conditionalFormatting>
  <conditionalFormatting sqref="C1063:C1070 C1043:C1060">
    <cfRule type="duplicateValues" dxfId="1180" priority="1182"/>
  </conditionalFormatting>
  <conditionalFormatting sqref="C1064:C1071 C1043:C1060">
    <cfRule type="duplicateValues" dxfId="1179" priority="1183"/>
  </conditionalFormatting>
  <conditionalFormatting sqref="C1063:C1071 C1043:C1060">
    <cfRule type="duplicateValues" dxfId="1178" priority="1184"/>
  </conditionalFormatting>
  <conditionalFormatting sqref="C1043:C1071">
    <cfRule type="duplicateValues" dxfId="1177" priority="1185"/>
  </conditionalFormatting>
  <conditionalFormatting sqref="C1061">
    <cfRule type="duplicateValues" dxfId="1176" priority="1180"/>
  </conditionalFormatting>
  <conditionalFormatting sqref="C1061">
    <cfRule type="duplicateValues" dxfId="1175" priority="1179"/>
  </conditionalFormatting>
  <conditionalFormatting sqref="C1061">
    <cfRule type="duplicateValues" dxfId="1174" priority="1181"/>
  </conditionalFormatting>
  <conditionalFormatting sqref="C1062">
    <cfRule type="duplicateValues" dxfId="1173" priority="1176"/>
  </conditionalFormatting>
  <conditionalFormatting sqref="C1062">
    <cfRule type="duplicateValues" dxfId="1172" priority="1177"/>
  </conditionalFormatting>
  <conditionalFormatting sqref="C1062">
    <cfRule type="duplicateValues" dxfId="1171" priority="1178"/>
  </conditionalFormatting>
  <conditionalFormatting sqref="C1063">
    <cfRule type="duplicateValues" dxfId="1170" priority="1175"/>
  </conditionalFormatting>
  <conditionalFormatting sqref="C1072:C1073">
    <cfRule type="duplicateValues" dxfId="1169" priority="1174"/>
  </conditionalFormatting>
  <conditionalFormatting sqref="G1074:G1076">
    <cfRule type="cellIs" dxfId="1168" priority="1172" operator="equal">
      <formula>"TTS"</formula>
    </cfRule>
    <cfRule type="cellIs" dxfId="1167" priority="1173" operator="equal">
      <formula>"MWF"</formula>
    </cfRule>
  </conditionalFormatting>
  <conditionalFormatting sqref="C1074">
    <cfRule type="duplicateValues" dxfId="1166" priority="1166"/>
  </conditionalFormatting>
  <conditionalFormatting sqref="C1074">
    <cfRule type="duplicateValues" dxfId="1165" priority="1167"/>
  </conditionalFormatting>
  <conditionalFormatting sqref="C1074">
    <cfRule type="duplicateValues" dxfId="1164" priority="1168"/>
  </conditionalFormatting>
  <conditionalFormatting sqref="C1074">
    <cfRule type="duplicateValues" dxfId="1163" priority="1169"/>
  </conditionalFormatting>
  <conditionalFormatting sqref="C1074">
    <cfRule type="duplicateValues" dxfId="1162" priority="1170"/>
  </conditionalFormatting>
  <conditionalFormatting sqref="C1074">
    <cfRule type="duplicateValues" dxfId="1161" priority="1171"/>
  </conditionalFormatting>
  <conditionalFormatting sqref="C1075">
    <cfRule type="duplicateValues" dxfId="1160" priority="1161"/>
  </conditionalFormatting>
  <conditionalFormatting sqref="C1075">
    <cfRule type="duplicateValues" dxfId="1159" priority="1162"/>
  </conditionalFormatting>
  <conditionalFormatting sqref="C1075">
    <cfRule type="duplicateValues" dxfId="1158" priority="1163"/>
  </conditionalFormatting>
  <conditionalFormatting sqref="C1075">
    <cfRule type="duplicateValues" dxfId="1157" priority="1164"/>
  </conditionalFormatting>
  <conditionalFormatting sqref="C1075">
    <cfRule type="duplicateValues" dxfId="1156" priority="1165"/>
  </conditionalFormatting>
  <conditionalFormatting sqref="I1076">
    <cfRule type="expression" dxfId="1155" priority="1160">
      <formula>COUNTIFS(INDIRECT("'Active Faculty'!$B$3:$B$62"),I1076)=0</formula>
    </cfRule>
  </conditionalFormatting>
  <conditionalFormatting sqref="C1076">
    <cfRule type="duplicateValues" dxfId="1154" priority="1157"/>
  </conditionalFormatting>
  <conditionalFormatting sqref="C1076">
    <cfRule type="duplicateValues" dxfId="1153" priority="1158"/>
  </conditionalFormatting>
  <conditionalFormatting sqref="C1076">
    <cfRule type="duplicateValues" dxfId="1152" priority="1159"/>
  </conditionalFormatting>
  <conditionalFormatting sqref="C1076">
    <cfRule type="duplicateValues" dxfId="1151" priority="1156"/>
  </conditionalFormatting>
  <conditionalFormatting sqref="C1076">
    <cfRule type="duplicateValues" dxfId="1150" priority="1155"/>
  </conditionalFormatting>
  <conditionalFormatting sqref="C1077">
    <cfRule type="duplicateValues" dxfId="1149" priority="1148"/>
  </conditionalFormatting>
  <conditionalFormatting sqref="C1078">
    <cfRule type="duplicateValues" dxfId="1148" priority="1147"/>
  </conditionalFormatting>
  <conditionalFormatting sqref="C1080">
    <cfRule type="duplicateValues" dxfId="1147" priority="1145"/>
  </conditionalFormatting>
  <conditionalFormatting sqref="C1079">
    <cfRule type="duplicateValues" dxfId="1146" priority="1144"/>
  </conditionalFormatting>
  <conditionalFormatting sqref="C1081">
    <cfRule type="duplicateValues" dxfId="1145" priority="1142"/>
  </conditionalFormatting>
  <conditionalFormatting sqref="C1081">
    <cfRule type="duplicateValues" dxfId="1144" priority="1143"/>
  </conditionalFormatting>
  <conditionalFormatting sqref="C1081">
    <cfRule type="duplicateValues" dxfId="1143" priority="1141"/>
  </conditionalFormatting>
  <conditionalFormatting sqref="G1102">
    <cfRule type="containsText" dxfId="1142" priority="1139" operator="containsText" text="TTS">
      <formula>NOT(ISERROR(SEARCH("TTS",G1102)))</formula>
    </cfRule>
    <cfRule type="containsText" dxfId="1141" priority="1140" operator="containsText" text="MWF">
      <formula>NOT(ISERROR(SEARCH("MWF",G1102)))</formula>
    </cfRule>
  </conditionalFormatting>
  <conditionalFormatting sqref="C1102">
    <cfRule type="duplicateValues" dxfId="1140" priority="1138"/>
  </conditionalFormatting>
  <conditionalFormatting sqref="C1091">
    <cfRule type="duplicateValues" dxfId="1139" priority="1134"/>
  </conditionalFormatting>
  <conditionalFormatting sqref="C1091">
    <cfRule type="duplicateValues" dxfId="1138" priority="1135"/>
  </conditionalFormatting>
  <conditionalFormatting sqref="C1091">
    <cfRule type="duplicateValues" dxfId="1137" priority="1136"/>
  </conditionalFormatting>
  <conditionalFormatting sqref="C1091">
    <cfRule type="duplicateValues" dxfId="1136" priority="1137"/>
  </conditionalFormatting>
  <conditionalFormatting sqref="C1097">
    <cfRule type="duplicateValues" dxfId="1135" priority="1130"/>
  </conditionalFormatting>
  <conditionalFormatting sqref="C1097">
    <cfRule type="duplicateValues" dxfId="1134" priority="1131"/>
  </conditionalFormatting>
  <conditionalFormatting sqref="C1097">
    <cfRule type="duplicateValues" dxfId="1133" priority="1132"/>
  </conditionalFormatting>
  <conditionalFormatting sqref="C1097">
    <cfRule type="duplicateValues" dxfId="1132" priority="1133"/>
  </conditionalFormatting>
  <conditionalFormatting sqref="C1082">
    <cfRule type="duplicateValues" dxfId="1131" priority="1126"/>
  </conditionalFormatting>
  <conditionalFormatting sqref="C1082">
    <cfRule type="duplicateValues" dxfId="1130" priority="1127"/>
  </conditionalFormatting>
  <conditionalFormatting sqref="C1082">
    <cfRule type="duplicateValues" dxfId="1129" priority="1128"/>
  </conditionalFormatting>
  <conditionalFormatting sqref="C1082">
    <cfRule type="duplicateValues" dxfId="1128" priority="1129"/>
  </conditionalFormatting>
  <conditionalFormatting sqref="C1083">
    <cfRule type="duplicateValues" dxfId="1127" priority="1122"/>
  </conditionalFormatting>
  <conditionalFormatting sqref="C1083">
    <cfRule type="duplicateValues" dxfId="1126" priority="1123"/>
  </conditionalFormatting>
  <conditionalFormatting sqref="C1083">
    <cfRule type="duplicateValues" dxfId="1125" priority="1124"/>
  </conditionalFormatting>
  <conditionalFormatting sqref="C1083">
    <cfRule type="duplicateValues" dxfId="1124" priority="1125"/>
  </conditionalFormatting>
  <conditionalFormatting sqref="C1084">
    <cfRule type="duplicateValues" dxfId="1123" priority="1118"/>
  </conditionalFormatting>
  <conditionalFormatting sqref="C1084">
    <cfRule type="duplicateValues" dxfId="1122" priority="1119"/>
  </conditionalFormatting>
  <conditionalFormatting sqref="C1084">
    <cfRule type="duplicateValues" dxfId="1121" priority="1120"/>
  </conditionalFormatting>
  <conditionalFormatting sqref="C1084">
    <cfRule type="duplicateValues" dxfId="1120" priority="1121"/>
  </conditionalFormatting>
  <conditionalFormatting sqref="C1085">
    <cfRule type="duplicateValues" dxfId="1119" priority="1114"/>
  </conditionalFormatting>
  <conditionalFormatting sqref="C1085">
    <cfRule type="duplicateValues" dxfId="1118" priority="1115"/>
  </conditionalFormatting>
  <conditionalFormatting sqref="C1085">
    <cfRule type="duplicateValues" dxfId="1117" priority="1116"/>
  </conditionalFormatting>
  <conditionalFormatting sqref="C1085">
    <cfRule type="duplicateValues" dxfId="1116" priority="1117"/>
  </conditionalFormatting>
  <conditionalFormatting sqref="C1086">
    <cfRule type="duplicateValues" dxfId="1115" priority="1110"/>
  </conditionalFormatting>
  <conditionalFormatting sqref="C1086">
    <cfRule type="duplicateValues" dxfId="1114" priority="1111"/>
  </conditionalFormatting>
  <conditionalFormatting sqref="C1086">
    <cfRule type="duplicateValues" dxfId="1113" priority="1112"/>
  </conditionalFormatting>
  <conditionalFormatting sqref="C1086">
    <cfRule type="duplicateValues" dxfId="1112" priority="1113"/>
  </conditionalFormatting>
  <conditionalFormatting sqref="C1087">
    <cfRule type="duplicateValues" dxfId="1111" priority="1106"/>
  </conditionalFormatting>
  <conditionalFormatting sqref="C1087">
    <cfRule type="duplicateValues" dxfId="1110" priority="1107"/>
  </conditionalFormatting>
  <conditionalFormatting sqref="C1087">
    <cfRule type="duplicateValues" dxfId="1109" priority="1108"/>
  </conditionalFormatting>
  <conditionalFormatting sqref="C1087">
    <cfRule type="duplicateValues" dxfId="1108" priority="1109"/>
  </conditionalFormatting>
  <conditionalFormatting sqref="C1088">
    <cfRule type="duplicateValues" dxfId="1107" priority="1102"/>
  </conditionalFormatting>
  <conditionalFormatting sqref="C1088">
    <cfRule type="duplicateValues" dxfId="1106" priority="1103"/>
  </conditionalFormatting>
  <conditionalFormatting sqref="C1088">
    <cfRule type="duplicateValues" dxfId="1105" priority="1104"/>
  </conditionalFormatting>
  <conditionalFormatting sqref="C1088">
    <cfRule type="duplicateValues" dxfId="1104" priority="1105"/>
  </conditionalFormatting>
  <conditionalFormatting sqref="C1089">
    <cfRule type="duplicateValues" dxfId="1103" priority="1098"/>
  </conditionalFormatting>
  <conditionalFormatting sqref="C1089">
    <cfRule type="duplicateValues" dxfId="1102" priority="1099"/>
  </conditionalFormatting>
  <conditionalFormatting sqref="C1089">
    <cfRule type="duplicateValues" dxfId="1101" priority="1100"/>
  </conditionalFormatting>
  <conditionalFormatting sqref="C1089">
    <cfRule type="duplicateValues" dxfId="1100" priority="1101"/>
  </conditionalFormatting>
  <conditionalFormatting sqref="C1090">
    <cfRule type="duplicateValues" dxfId="1099" priority="1094"/>
  </conditionalFormatting>
  <conditionalFormatting sqref="C1090">
    <cfRule type="duplicateValues" dxfId="1098" priority="1095"/>
  </conditionalFormatting>
  <conditionalFormatting sqref="C1090">
    <cfRule type="duplicateValues" dxfId="1097" priority="1096"/>
  </conditionalFormatting>
  <conditionalFormatting sqref="C1090">
    <cfRule type="duplicateValues" dxfId="1096" priority="1097"/>
  </conditionalFormatting>
  <conditionalFormatting sqref="C1092">
    <cfRule type="duplicateValues" dxfId="1095" priority="1089"/>
  </conditionalFormatting>
  <conditionalFormatting sqref="C1092">
    <cfRule type="duplicateValues" dxfId="1094" priority="1090"/>
  </conditionalFormatting>
  <conditionalFormatting sqref="C1092">
    <cfRule type="duplicateValues" dxfId="1093" priority="1091"/>
  </conditionalFormatting>
  <conditionalFormatting sqref="C1092">
    <cfRule type="duplicateValues" dxfId="1092" priority="1092"/>
  </conditionalFormatting>
  <conditionalFormatting sqref="C1092">
    <cfRule type="duplicateValues" dxfId="1091" priority="1093"/>
  </conditionalFormatting>
  <conditionalFormatting sqref="C1093">
    <cfRule type="duplicateValues" dxfId="1090" priority="1085"/>
  </conditionalFormatting>
  <conditionalFormatting sqref="C1093">
    <cfRule type="duplicateValues" dxfId="1089" priority="1086"/>
  </conditionalFormatting>
  <conditionalFormatting sqref="C1093">
    <cfRule type="duplicateValues" dxfId="1088" priority="1087"/>
  </conditionalFormatting>
  <conditionalFormatting sqref="C1093">
    <cfRule type="duplicateValues" dxfId="1087" priority="1088"/>
  </conditionalFormatting>
  <conditionalFormatting sqref="C1094">
    <cfRule type="duplicateValues" dxfId="1086" priority="1081"/>
  </conditionalFormatting>
  <conditionalFormatting sqref="C1094">
    <cfRule type="duplicateValues" dxfId="1085" priority="1082"/>
  </conditionalFormatting>
  <conditionalFormatting sqref="C1094">
    <cfRule type="duplicateValues" dxfId="1084" priority="1083"/>
  </conditionalFormatting>
  <conditionalFormatting sqref="C1094">
    <cfRule type="duplicateValues" dxfId="1083" priority="1084"/>
  </conditionalFormatting>
  <conditionalFormatting sqref="C1095">
    <cfRule type="duplicateValues" dxfId="1082" priority="1077"/>
  </conditionalFormatting>
  <conditionalFormatting sqref="C1095">
    <cfRule type="duplicateValues" dxfId="1081" priority="1078"/>
  </conditionalFormatting>
  <conditionalFormatting sqref="C1095">
    <cfRule type="duplicateValues" dxfId="1080" priority="1079"/>
  </conditionalFormatting>
  <conditionalFormatting sqref="C1095">
    <cfRule type="duplicateValues" dxfId="1079" priority="1080"/>
  </conditionalFormatting>
  <conditionalFormatting sqref="C1096">
    <cfRule type="duplicateValues" dxfId="1078" priority="1073"/>
  </conditionalFormatting>
  <conditionalFormatting sqref="C1096">
    <cfRule type="duplicateValues" dxfId="1077" priority="1074"/>
  </conditionalFormatting>
  <conditionalFormatting sqref="C1096">
    <cfRule type="duplicateValues" dxfId="1076" priority="1075"/>
  </conditionalFormatting>
  <conditionalFormatting sqref="C1096">
    <cfRule type="duplicateValues" dxfId="1075" priority="1076"/>
  </conditionalFormatting>
  <conditionalFormatting sqref="C1098">
    <cfRule type="duplicateValues" dxfId="1074" priority="1069"/>
  </conditionalFormatting>
  <conditionalFormatting sqref="C1098">
    <cfRule type="duplicateValues" dxfId="1073" priority="1070"/>
  </conditionalFormatting>
  <conditionalFormatting sqref="C1098">
    <cfRule type="duplicateValues" dxfId="1072" priority="1071"/>
  </conditionalFormatting>
  <conditionalFormatting sqref="C1098">
    <cfRule type="duplicateValues" dxfId="1071" priority="1072"/>
  </conditionalFormatting>
  <conditionalFormatting sqref="C1099">
    <cfRule type="duplicateValues" dxfId="1070" priority="1065"/>
  </conditionalFormatting>
  <conditionalFormatting sqref="C1099">
    <cfRule type="duplicateValues" dxfId="1069" priority="1066"/>
  </conditionalFormatting>
  <conditionalFormatting sqref="C1099">
    <cfRule type="duplicateValues" dxfId="1068" priority="1067"/>
  </conditionalFormatting>
  <conditionalFormatting sqref="C1099">
    <cfRule type="duplicateValues" dxfId="1067" priority="1068"/>
  </conditionalFormatting>
  <conditionalFormatting sqref="C1100">
    <cfRule type="duplicateValues" dxfId="1066" priority="1061"/>
  </conditionalFormatting>
  <conditionalFormatting sqref="C1100">
    <cfRule type="duplicateValues" dxfId="1065" priority="1062"/>
  </conditionalFormatting>
  <conditionalFormatting sqref="C1100">
    <cfRule type="duplicateValues" dxfId="1064" priority="1063"/>
  </conditionalFormatting>
  <conditionalFormatting sqref="C1100">
    <cfRule type="duplicateValues" dxfId="1063" priority="1064"/>
  </conditionalFormatting>
  <conditionalFormatting sqref="C1101">
    <cfRule type="duplicateValues" dxfId="1062" priority="1057"/>
  </conditionalFormatting>
  <conditionalFormatting sqref="C1101">
    <cfRule type="duplicateValues" dxfId="1061" priority="1058"/>
  </conditionalFormatting>
  <conditionalFormatting sqref="C1101">
    <cfRule type="duplicateValues" dxfId="1060" priority="1059"/>
  </conditionalFormatting>
  <conditionalFormatting sqref="C1101">
    <cfRule type="duplicateValues" dxfId="1059" priority="1060"/>
  </conditionalFormatting>
  <conditionalFormatting sqref="C1103">
    <cfRule type="duplicateValues" dxfId="1058" priority="1053"/>
  </conditionalFormatting>
  <conditionalFormatting sqref="C1103">
    <cfRule type="duplicateValues" dxfId="1057" priority="1054"/>
  </conditionalFormatting>
  <conditionalFormatting sqref="C1103">
    <cfRule type="duplicateValues" dxfId="1056" priority="1055"/>
  </conditionalFormatting>
  <conditionalFormatting sqref="C1103">
    <cfRule type="duplicateValues" dxfId="1055" priority="1056"/>
  </conditionalFormatting>
  <conditionalFormatting sqref="C1104">
    <cfRule type="duplicateValues" dxfId="1054" priority="1049"/>
  </conditionalFormatting>
  <conditionalFormatting sqref="C1104">
    <cfRule type="duplicateValues" dxfId="1053" priority="1050"/>
  </conditionalFormatting>
  <conditionalFormatting sqref="C1104">
    <cfRule type="duplicateValues" dxfId="1052" priority="1051"/>
  </conditionalFormatting>
  <conditionalFormatting sqref="C1104">
    <cfRule type="duplicateValues" dxfId="1051" priority="1052"/>
  </conditionalFormatting>
  <conditionalFormatting sqref="C1105">
    <cfRule type="duplicateValues" dxfId="1050" priority="1045"/>
  </conditionalFormatting>
  <conditionalFormatting sqref="C1105">
    <cfRule type="duplicateValues" dxfId="1049" priority="1046"/>
  </conditionalFormatting>
  <conditionalFormatting sqref="C1105">
    <cfRule type="duplicateValues" dxfId="1048" priority="1047"/>
  </conditionalFormatting>
  <conditionalFormatting sqref="C1105">
    <cfRule type="duplicateValues" dxfId="1047" priority="1048"/>
  </conditionalFormatting>
  <conditionalFormatting sqref="C1106:C1107">
    <cfRule type="duplicateValues" dxfId="1046" priority="1041"/>
  </conditionalFormatting>
  <conditionalFormatting sqref="C1106:C1107">
    <cfRule type="duplicateValues" dxfId="1045" priority="1042"/>
  </conditionalFormatting>
  <conditionalFormatting sqref="C1106:C1107">
    <cfRule type="duplicateValues" dxfId="1044" priority="1043"/>
  </conditionalFormatting>
  <conditionalFormatting sqref="C1106:C1107">
    <cfRule type="duplicateValues" dxfId="1043" priority="1044"/>
  </conditionalFormatting>
  <conditionalFormatting sqref="C1108">
    <cfRule type="duplicateValues" dxfId="1042" priority="1037"/>
  </conditionalFormatting>
  <conditionalFormatting sqref="C1108">
    <cfRule type="duplicateValues" dxfId="1041" priority="1038"/>
  </conditionalFormatting>
  <conditionalFormatting sqref="C1108">
    <cfRule type="duplicateValues" dxfId="1040" priority="1039"/>
  </conditionalFormatting>
  <conditionalFormatting sqref="C1108">
    <cfRule type="duplicateValues" dxfId="1039" priority="1040"/>
  </conditionalFormatting>
  <conditionalFormatting sqref="C1109">
    <cfRule type="duplicateValues" dxfId="1038" priority="1033"/>
  </conditionalFormatting>
  <conditionalFormatting sqref="C1109">
    <cfRule type="duplicateValues" dxfId="1037" priority="1034"/>
  </conditionalFormatting>
  <conditionalFormatting sqref="C1109">
    <cfRule type="duplicateValues" dxfId="1036" priority="1035"/>
  </conditionalFormatting>
  <conditionalFormatting sqref="C1109">
    <cfRule type="duplicateValues" dxfId="1035" priority="1036"/>
  </conditionalFormatting>
  <conditionalFormatting sqref="C1110">
    <cfRule type="duplicateValues" dxfId="1034" priority="1029"/>
  </conditionalFormatting>
  <conditionalFormatting sqref="C1110">
    <cfRule type="duplicateValues" dxfId="1033" priority="1030"/>
  </conditionalFormatting>
  <conditionalFormatting sqref="C1110">
    <cfRule type="duplicateValues" dxfId="1032" priority="1031"/>
  </conditionalFormatting>
  <conditionalFormatting sqref="C1110">
    <cfRule type="duplicateValues" dxfId="1031" priority="1032"/>
  </conditionalFormatting>
  <conditionalFormatting sqref="C1120:C1129 C1118 C1111:C1115">
    <cfRule type="duplicateValues" dxfId="1030" priority="1025"/>
  </conditionalFormatting>
  <conditionalFormatting sqref="C1129 C1120:C1127 C1111:C1118">
    <cfRule type="duplicateValues" dxfId="1029" priority="1026"/>
  </conditionalFormatting>
  <conditionalFormatting sqref="C1111:C1129">
    <cfRule type="duplicateValues" dxfId="1028" priority="1027"/>
  </conditionalFormatting>
  <conditionalFormatting sqref="C1111:C1129">
    <cfRule type="duplicateValues" dxfId="1027" priority="1028"/>
  </conditionalFormatting>
  <conditionalFormatting sqref="C1119">
    <cfRule type="duplicateValues" dxfId="1026" priority="1024"/>
  </conditionalFormatting>
  <conditionalFormatting sqref="C1128">
    <cfRule type="duplicateValues" dxfId="1025" priority="1023"/>
  </conditionalFormatting>
  <conditionalFormatting sqref="C1130">
    <cfRule type="duplicateValues" dxfId="1024" priority="1022"/>
  </conditionalFormatting>
  <conditionalFormatting sqref="C1146:C1162 C1142:C1144 C1131:C1139">
    <cfRule type="duplicateValues" dxfId="1023" priority="1018"/>
  </conditionalFormatting>
  <conditionalFormatting sqref="C1154:C1162 C1146:C1152 C1141:C1144 C1131:C1139">
    <cfRule type="duplicateValues" dxfId="1022" priority="1019"/>
  </conditionalFormatting>
  <conditionalFormatting sqref="C1131:C1162">
    <cfRule type="duplicateValues" dxfId="1021" priority="1020"/>
  </conditionalFormatting>
  <conditionalFormatting sqref="C1131:C1162">
    <cfRule type="duplicateValues" dxfId="1020" priority="1021"/>
  </conditionalFormatting>
  <conditionalFormatting sqref="C1140">
    <cfRule type="duplicateValues" dxfId="1019" priority="1017"/>
  </conditionalFormatting>
  <conditionalFormatting sqref="C1145">
    <cfRule type="duplicateValues" dxfId="1018" priority="1016"/>
  </conditionalFormatting>
  <conditionalFormatting sqref="C1153">
    <cfRule type="duplicateValues" dxfId="1017" priority="1015"/>
  </conditionalFormatting>
  <conditionalFormatting sqref="C1163">
    <cfRule type="duplicateValues" dxfId="1016" priority="1013"/>
  </conditionalFormatting>
  <conditionalFormatting sqref="C1163:C1165">
    <cfRule type="duplicateValues" dxfId="1015" priority="1014"/>
  </conditionalFormatting>
  <conditionalFormatting sqref="I1166:I1167">
    <cfRule type="expression" dxfId="1014" priority="1012">
      <formula>COUNTIFS(INDIRECT("'Active Faculty'!$B$3:$B$62"),I1166)=0</formula>
    </cfRule>
  </conditionalFormatting>
  <conditionalFormatting sqref="G1166:G1167">
    <cfRule type="cellIs" dxfId="1013" priority="1010" operator="equal">
      <formula>"TTS"</formula>
    </cfRule>
    <cfRule type="cellIs" dxfId="1012" priority="1011" operator="equal">
      <formula>"MWF"</formula>
    </cfRule>
  </conditionalFormatting>
  <conditionalFormatting sqref="C1185:C1187 C1168:C1181">
    <cfRule type="duplicateValues" dxfId="1011" priority="1006"/>
  </conditionalFormatting>
  <conditionalFormatting sqref="C1185:C1187">
    <cfRule type="duplicateValues" dxfId="1010" priority="1007"/>
  </conditionalFormatting>
  <conditionalFormatting sqref="C1168:C1187">
    <cfRule type="duplicateValues" dxfId="1009" priority="1008"/>
  </conditionalFormatting>
  <conditionalFormatting sqref="C1168:C1187">
    <cfRule type="duplicateValues" dxfId="1008" priority="1009"/>
  </conditionalFormatting>
  <conditionalFormatting sqref="C1182:C1184">
    <cfRule type="duplicateValues" dxfId="1007" priority="1005"/>
  </conditionalFormatting>
  <conditionalFormatting sqref="C1212:C1219 C1207:C1208 C1188:C1205">
    <cfRule type="duplicateValues" dxfId="1006" priority="1001"/>
  </conditionalFormatting>
  <conditionalFormatting sqref="C1212:C1219">
    <cfRule type="duplicateValues" dxfId="1005" priority="1002"/>
  </conditionalFormatting>
  <conditionalFormatting sqref="C1207:C1219 C1188:C1205">
    <cfRule type="duplicateValues" dxfId="1004" priority="1003"/>
  </conditionalFormatting>
  <conditionalFormatting sqref="C1188:C1219">
    <cfRule type="duplicateValues" dxfId="1003" priority="1004"/>
  </conditionalFormatting>
  <conditionalFormatting sqref="C1206">
    <cfRule type="duplicateValues" dxfId="1002" priority="999"/>
  </conditionalFormatting>
  <conditionalFormatting sqref="C1206">
    <cfRule type="duplicateValues" dxfId="1001" priority="1000"/>
  </conditionalFormatting>
  <conditionalFormatting sqref="C1209:C1211">
    <cfRule type="duplicateValues" dxfId="1000" priority="998"/>
  </conditionalFormatting>
  <conditionalFormatting sqref="C1249:C1257 C1220:C1246">
    <cfRule type="duplicateValues" dxfId="999" priority="994"/>
  </conditionalFormatting>
  <conditionalFormatting sqref="C1249:C1257">
    <cfRule type="duplicateValues" dxfId="998" priority="995"/>
  </conditionalFormatting>
  <conditionalFormatting sqref="C1220:C1257">
    <cfRule type="duplicateValues" dxfId="997" priority="996"/>
  </conditionalFormatting>
  <conditionalFormatting sqref="C1220:C1257">
    <cfRule type="duplicateValues" dxfId="996" priority="997"/>
  </conditionalFormatting>
  <conditionalFormatting sqref="C1247:C1248">
    <cfRule type="duplicateValues" dxfId="995" priority="993"/>
  </conditionalFormatting>
  <conditionalFormatting sqref="C1267 C1258:C1264">
    <cfRule type="duplicateValues" dxfId="994" priority="989"/>
  </conditionalFormatting>
  <conditionalFormatting sqref="C1267">
    <cfRule type="duplicateValues" dxfId="993" priority="990"/>
  </conditionalFormatting>
  <conditionalFormatting sqref="C1265:C1266">
    <cfRule type="duplicateValues" dxfId="992" priority="988"/>
  </conditionalFormatting>
  <conditionalFormatting sqref="C1281:C1284 C1268:C1277">
    <cfRule type="duplicateValues" dxfId="991" priority="984"/>
  </conditionalFormatting>
  <conditionalFormatting sqref="C1281:C1284">
    <cfRule type="duplicateValues" dxfId="990" priority="985"/>
  </conditionalFormatting>
  <conditionalFormatting sqref="C1279:C1284 C1268:C1277">
    <cfRule type="duplicateValues" dxfId="989" priority="986"/>
  </conditionalFormatting>
  <conditionalFormatting sqref="C1278">
    <cfRule type="duplicateValues" dxfId="988" priority="982"/>
  </conditionalFormatting>
  <conditionalFormatting sqref="C1278">
    <cfRule type="duplicateValues" dxfId="987" priority="983"/>
  </conditionalFormatting>
  <conditionalFormatting sqref="C1279:C1280">
    <cfRule type="duplicateValues" dxfId="986" priority="981"/>
  </conditionalFormatting>
  <conditionalFormatting sqref="C1300:C1307 C1285:C1297">
    <cfRule type="duplicateValues" dxfId="985" priority="977"/>
  </conditionalFormatting>
  <conditionalFormatting sqref="C1300:C1307">
    <cfRule type="duplicateValues" dxfId="984" priority="978"/>
  </conditionalFormatting>
  <conditionalFormatting sqref="C1298:C1299">
    <cfRule type="duplicateValues" dxfId="983" priority="976"/>
  </conditionalFormatting>
  <conditionalFormatting sqref="C1308">
    <cfRule type="duplicateValues" dxfId="982" priority="975"/>
  </conditionalFormatting>
  <conditionalFormatting sqref="C1332:C1337 C1328:C1329 C1309:C1326">
    <cfRule type="duplicateValues" dxfId="981" priority="971"/>
  </conditionalFormatting>
  <conditionalFormatting sqref="C1332:C1337">
    <cfRule type="duplicateValues" dxfId="980" priority="972"/>
  </conditionalFormatting>
  <conditionalFormatting sqref="C1328:C1337 C1309:C1326">
    <cfRule type="duplicateValues" dxfId="979" priority="973"/>
  </conditionalFormatting>
  <conditionalFormatting sqref="C1327">
    <cfRule type="duplicateValues" dxfId="978" priority="969"/>
  </conditionalFormatting>
  <conditionalFormatting sqref="C1327">
    <cfRule type="duplicateValues" dxfId="977" priority="970"/>
  </conditionalFormatting>
  <conditionalFormatting sqref="C1330:C1331">
    <cfRule type="duplicateValues" dxfId="976" priority="968"/>
  </conditionalFormatting>
  <conditionalFormatting sqref="C1337">
    <cfRule type="duplicateValues" dxfId="975" priority="967"/>
  </conditionalFormatting>
  <conditionalFormatting sqref="C1338">
    <cfRule type="duplicateValues" dxfId="974" priority="966"/>
  </conditionalFormatting>
  <conditionalFormatting sqref="C1354:C1356 C1351:C1352 C1339:C1349">
    <cfRule type="duplicateValues" dxfId="973" priority="962"/>
  </conditionalFormatting>
  <conditionalFormatting sqref="C1354:C1356">
    <cfRule type="duplicateValues" dxfId="972" priority="963"/>
  </conditionalFormatting>
  <conditionalFormatting sqref="C1351:C1356 C1339:C1349">
    <cfRule type="duplicateValues" dxfId="971" priority="964"/>
  </conditionalFormatting>
  <conditionalFormatting sqref="C1350">
    <cfRule type="duplicateValues" dxfId="970" priority="960"/>
  </conditionalFormatting>
  <conditionalFormatting sqref="C1350">
    <cfRule type="duplicateValues" dxfId="969" priority="961"/>
  </conditionalFormatting>
  <conditionalFormatting sqref="C1353">
    <cfRule type="duplicateValues" dxfId="968" priority="959"/>
  </conditionalFormatting>
  <conditionalFormatting sqref="C1374:C1381 C1369:C1372 C1357:C1367">
    <cfRule type="duplicateValues" dxfId="967" priority="955"/>
  </conditionalFormatting>
  <conditionalFormatting sqref="C1374:C1381">
    <cfRule type="duplicateValues" dxfId="966" priority="956"/>
  </conditionalFormatting>
  <conditionalFormatting sqref="C1369:C1381 C1357:C1367">
    <cfRule type="duplicateValues" dxfId="965" priority="957"/>
  </conditionalFormatting>
  <conditionalFormatting sqref="C1368">
    <cfRule type="duplicateValues" dxfId="964" priority="952"/>
  </conditionalFormatting>
  <conditionalFormatting sqref="C1368">
    <cfRule type="duplicateValues" dxfId="963" priority="953"/>
  </conditionalFormatting>
  <conditionalFormatting sqref="C1373">
    <cfRule type="duplicateValues" dxfId="962" priority="954"/>
  </conditionalFormatting>
  <conditionalFormatting sqref="C1382">
    <cfRule type="duplicateValues" dxfId="961" priority="951"/>
  </conditionalFormatting>
  <conditionalFormatting sqref="D1382">
    <cfRule type="duplicateValues" dxfId="960" priority="950"/>
  </conditionalFormatting>
  <conditionalFormatting sqref="C1382">
    <cfRule type="duplicateValues" dxfId="959" priority="949"/>
  </conditionalFormatting>
  <conditionalFormatting sqref="C1382">
    <cfRule type="duplicateValues" dxfId="958" priority="948"/>
  </conditionalFormatting>
  <conditionalFormatting sqref="C1400:C1402 C1398 C1383:C1396">
    <cfRule type="duplicateValues" dxfId="957" priority="944"/>
  </conditionalFormatting>
  <conditionalFormatting sqref="C1400:C1402">
    <cfRule type="duplicateValues" dxfId="956" priority="945"/>
  </conditionalFormatting>
  <conditionalFormatting sqref="C1398:C1402 C1383:C1396">
    <cfRule type="duplicateValues" dxfId="955" priority="946"/>
  </conditionalFormatting>
  <conditionalFormatting sqref="C1397">
    <cfRule type="duplicateValues" dxfId="954" priority="942"/>
  </conditionalFormatting>
  <conditionalFormatting sqref="C1397">
    <cfRule type="duplicateValues" dxfId="953" priority="943"/>
  </conditionalFormatting>
  <conditionalFormatting sqref="C1399">
    <cfRule type="duplicateValues" dxfId="952" priority="941"/>
  </conditionalFormatting>
  <conditionalFormatting sqref="C1419:C1421 C1417 C1403:C1415">
    <cfRule type="duplicateValues" dxfId="951" priority="937"/>
  </conditionalFormatting>
  <conditionalFormatting sqref="C1419:C1421">
    <cfRule type="duplicateValues" dxfId="950" priority="938"/>
  </conditionalFormatting>
  <conditionalFormatting sqref="C1417:C1421 C1403:C1415">
    <cfRule type="duplicateValues" dxfId="949" priority="939"/>
  </conditionalFormatting>
  <conditionalFormatting sqref="C1416">
    <cfRule type="duplicateValues" dxfId="948" priority="935"/>
  </conditionalFormatting>
  <conditionalFormatting sqref="C1416">
    <cfRule type="duplicateValues" dxfId="947" priority="936"/>
  </conditionalFormatting>
  <conditionalFormatting sqref="C1418">
    <cfRule type="duplicateValues" dxfId="946" priority="934"/>
  </conditionalFormatting>
  <conditionalFormatting sqref="C1422">
    <cfRule type="duplicateValues" dxfId="945" priority="931"/>
  </conditionalFormatting>
  <conditionalFormatting sqref="C1422">
    <cfRule type="duplicateValues" dxfId="944" priority="932"/>
  </conditionalFormatting>
  <conditionalFormatting sqref="C1422">
    <cfRule type="duplicateValues" dxfId="943" priority="933"/>
  </conditionalFormatting>
  <conditionalFormatting sqref="C1423">
    <cfRule type="duplicateValues" dxfId="942" priority="928"/>
  </conditionalFormatting>
  <conditionalFormatting sqref="C1423">
    <cfRule type="duplicateValues" dxfId="941" priority="929"/>
  </conditionalFormatting>
  <conditionalFormatting sqref="C1423">
    <cfRule type="duplicateValues" dxfId="940" priority="930"/>
  </conditionalFormatting>
  <conditionalFormatting sqref="C1424:C1425">
    <cfRule type="duplicateValues" dxfId="939" priority="922"/>
  </conditionalFormatting>
  <conditionalFormatting sqref="C1424:C1425">
    <cfRule type="duplicateValues" dxfId="938" priority="923"/>
  </conditionalFormatting>
  <conditionalFormatting sqref="C1424:C1425">
    <cfRule type="duplicateValues" dxfId="937" priority="924"/>
  </conditionalFormatting>
  <conditionalFormatting sqref="C1426">
    <cfRule type="duplicateValues" dxfId="936" priority="919"/>
  </conditionalFormatting>
  <conditionalFormatting sqref="C1426">
    <cfRule type="duplicateValues" dxfId="935" priority="920"/>
  </conditionalFormatting>
  <conditionalFormatting sqref="C1426">
    <cfRule type="duplicateValues" dxfId="934" priority="921"/>
  </conditionalFormatting>
  <conditionalFormatting sqref="C1427:C1429">
    <cfRule type="duplicateValues" dxfId="933" priority="915"/>
  </conditionalFormatting>
  <conditionalFormatting sqref="C1427:C1429">
    <cfRule type="duplicateValues" dxfId="932" priority="916"/>
  </conditionalFormatting>
  <conditionalFormatting sqref="C1427:C1429">
    <cfRule type="duplicateValues" dxfId="931" priority="917"/>
  </conditionalFormatting>
  <conditionalFormatting sqref="C1427:C1429">
    <cfRule type="duplicateValues" dxfId="930" priority="918"/>
  </conditionalFormatting>
  <conditionalFormatting sqref="C1430:C1438">
    <cfRule type="duplicateValues" dxfId="929" priority="911"/>
  </conditionalFormatting>
  <conditionalFormatting sqref="C1430:C1438">
    <cfRule type="duplicateValues" dxfId="928" priority="912"/>
  </conditionalFormatting>
  <conditionalFormatting sqref="C1430:C1438">
    <cfRule type="duplicateValues" dxfId="927" priority="913"/>
  </conditionalFormatting>
  <conditionalFormatting sqref="C1430:C1438">
    <cfRule type="duplicateValues" dxfId="926" priority="914"/>
  </conditionalFormatting>
  <conditionalFormatting sqref="C1439:C1446">
    <cfRule type="duplicateValues" dxfId="925" priority="907"/>
  </conditionalFormatting>
  <conditionalFormatting sqref="C1439:C1446">
    <cfRule type="duplicateValues" dxfId="924" priority="908"/>
  </conditionalFormatting>
  <conditionalFormatting sqref="C1439:C1446">
    <cfRule type="duplicateValues" dxfId="923" priority="909"/>
  </conditionalFormatting>
  <conditionalFormatting sqref="C1439:C1446">
    <cfRule type="duplicateValues" dxfId="922" priority="910"/>
  </conditionalFormatting>
  <conditionalFormatting sqref="C1447:C1451">
    <cfRule type="duplicateValues" dxfId="921" priority="903"/>
  </conditionalFormatting>
  <conditionalFormatting sqref="C1447:C1451">
    <cfRule type="duplicateValues" dxfId="920" priority="904"/>
  </conditionalFormatting>
  <conditionalFormatting sqref="C1447:C1451">
    <cfRule type="duplicateValues" dxfId="919" priority="905"/>
  </conditionalFormatting>
  <conditionalFormatting sqref="C1447:C1451">
    <cfRule type="duplicateValues" dxfId="918" priority="906"/>
  </conditionalFormatting>
  <conditionalFormatting sqref="C1452:C1454">
    <cfRule type="duplicateValues" dxfId="917" priority="899"/>
  </conditionalFormatting>
  <conditionalFormatting sqref="C1452:C1454">
    <cfRule type="duplicateValues" dxfId="916" priority="900"/>
  </conditionalFormatting>
  <conditionalFormatting sqref="C1452:C1454">
    <cfRule type="duplicateValues" dxfId="915" priority="901"/>
  </conditionalFormatting>
  <conditionalFormatting sqref="C1452:C1454">
    <cfRule type="duplicateValues" dxfId="914" priority="902"/>
  </conditionalFormatting>
  <conditionalFormatting sqref="C1455:C1459">
    <cfRule type="duplicateValues" dxfId="913" priority="895"/>
  </conditionalFormatting>
  <conditionalFormatting sqref="C1455:C1459">
    <cfRule type="duplicateValues" dxfId="912" priority="896"/>
  </conditionalFormatting>
  <conditionalFormatting sqref="C1455:C1459">
    <cfRule type="duplicateValues" dxfId="911" priority="897"/>
  </conditionalFormatting>
  <conditionalFormatting sqref="C1455:C1459">
    <cfRule type="duplicateValues" dxfId="910" priority="898"/>
  </conditionalFormatting>
  <conditionalFormatting sqref="C1460:C1462">
    <cfRule type="duplicateValues" dxfId="909" priority="891"/>
  </conditionalFormatting>
  <conditionalFormatting sqref="C1460:C1462">
    <cfRule type="duplicateValues" dxfId="908" priority="892"/>
  </conditionalFormatting>
  <conditionalFormatting sqref="C1460:C1462">
    <cfRule type="duplicateValues" dxfId="907" priority="893"/>
  </conditionalFormatting>
  <conditionalFormatting sqref="C1460:C1462">
    <cfRule type="duplicateValues" dxfId="906" priority="894"/>
  </conditionalFormatting>
  <conditionalFormatting sqref="C136">
    <cfRule type="duplicateValues" dxfId="905" priority="20531"/>
  </conditionalFormatting>
  <conditionalFormatting sqref="C1463">
    <cfRule type="duplicateValues" dxfId="904" priority="884"/>
  </conditionalFormatting>
  <conditionalFormatting sqref="C1463">
    <cfRule type="duplicateValues" dxfId="903" priority="885"/>
  </conditionalFormatting>
  <conditionalFormatting sqref="C1463">
    <cfRule type="duplicateValues" dxfId="902" priority="886"/>
  </conditionalFormatting>
  <conditionalFormatting sqref="G1509:G1510 G1476:G1482 G1464:G1465">
    <cfRule type="cellIs" dxfId="901" priority="881" operator="equal">
      <formula>"TTS"</formula>
    </cfRule>
    <cfRule type="cellIs" dxfId="900" priority="882" operator="equal">
      <formula>"MWF"</formula>
    </cfRule>
  </conditionalFormatting>
  <conditionalFormatting sqref="C1490:C1496 C1476:C1488 C1464:C1469">
    <cfRule type="duplicateValues" dxfId="899" priority="878"/>
  </conditionalFormatting>
  <conditionalFormatting sqref="C1476:C1493 C1464:C1469">
    <cfRule type="duplicateValues" dxfId="898" priority="879"/>
  </conditionalFormatting>
  <conditionalFormatting sqref="C1464:C1496">
    <cfRule type="duplicateValues" dxfId="897" priority="880"/>
  </conditionalFormatting>
  <conditionalFormatting sqref="C1464:C1496">
    <cfRule type="duplicateValues" dxfId="896" priority="883"/>
  </conditionalFormatting>
  <conditionalFormatting sqref="C1470:C1475">
    <cfRule type="duplicateValues" dxfId="895" priority="877"/>
  </conditionalFormatting>
  <conditionalFormatting sqref="C1494:C1496">
    <cfRule type="duplicateValues" dxfId="894" priority="876"/>
  </conditionalFormatting>
  <conditionalFormatting sqref="C1497:C1508">
    <cfRule type="duplicateValues" dxfId="893" priority="875"/>
  </conditionalFormatting>
  <conditionalFormatting sqref="C1501">
    <cfRule type="duplicateValues" dxfId="892" priority="874"/>
  </conditionalFormatting>
  <conditionalFormatting sqref="C1505">
    <cfRule type="duplicateValues" dxfId="891" priority="873"/>
  </conditionalFormatting>
  <conditionalFormatting sqref="C1506:C1507">
    <cfRule type="duplicateValues" dxfId="890" priority="872"/>
  </conditionalFormatting>
  <conditionalFormatting sqref="C1508">
    <cfRule type="duplicateValues" dxfId="889" priority="871"/>
  </conditionalFormatting>
  <conditionalFormatting sqref="I1510">
    <cfRule type="expression" dxfId="888" priority="870">
      <formula>COUNTIFS(INDIRECT("'Active Faculty'!$B$3:$B$62"),I1510)=0</formula>
    </cfRule>
  </conditionalFormatting>
  <conditionalFormatting sqref="G1537:G1538 G1518:G1521 G1511:G1512">
    <cfRule type="cellIs" dxfId="887" priority="867" operator="equal">
      <formula>"TTS"</formula>
    </cfRule>
    <cfRule type="cellIs" dxfId="886" priority="868" operator="equal">
      <formula>"MWF"</formula>
    </cfRule>
  </conditionalFormatting>
  <conditionalFormatting sqref="C1518:C1531 C1511:C1513">
    <cfRule type="duplicateValues" dxfId="885" priority="864"/>
  </conditionalFormatting>
  <conditionalFormatting sqref="C1518:C1531">
    <cfRule type="duplicateValues" dxfId="884" priority="865"/>
  </conditionalFormatting>
  <conditionalFormatting sqref="C1511:C1531">
    <cfRule type="duplicateValues" dxfId="883" priority="866"/>
  </conditionalFormatting>
  <conditionalFormatting sqref="C1511:C1531">
    <cfRule type="duplicateValues" dxfId="882" priority="869"/>
  </conditionalFormatting>
  <conditionalFormatting sqref="C1514:C1517">
    <cfRule type="duplicateValues" dxfId="881" priority="863"/>
  </conditionalFormatting>
  <conditionalFormatting sqref="C1532:C1536">
    <cfRule type="duplicateValues" dxfId="880" priority="862"/>
  </conditionalFormatting>
  <conditionalFormatting sqref="C1534">
    <cfRule type="duplicateValues" dxfId="879" priority="861"/>
  </conditionalFormatting>
  <conditionalFormatting sqref="C1535">
    <cfRule type="duplicateValues" dxfId="878" priority="860"/>
  </conditionalFormatting>
  <conditionalFormatting sqref="C1536">
    <cfRule type="duplicateValues" dxfId="877" priority="859"/>
  </conditionalFormatting>
  <conditionalFormatting sqref="G1539">
    <cfRule type="cellIs" dxfId="876" priority="857" operator="equal">
      <formula>"TTS"</formula>
    </cfRule>
    <cfRule type="cellIs" dxfId="875" priority="858" operator="equal">
      <formula>"MWF"</formula>
    </cfRule>
  </conditionalFormatting>
  <conditionalFormatting sqref="G1574:G1575 G1550:G1557 G1540:G1541">
    <cfRule type="cellIs" dxfId="874" priority="854" operator="equal">
      <formula>"TTS"</formula>
    </cfRule>
    <cfRule type="cellIs" dxfId="873" priority="855" operator="equal">
      <formula>"MWF"</formula>
    </cfRule>
  </conditionalFormatting>
  <conditionalFormatting sqref="C1550:C1566 C1540:C1542">
    <cfRule type="duplicateValues" dxfId="872" priority="851"/>
  </conditionalFormatting>
  <conditionalFormatting sqref="C1550:C1565 C1540:C1542">
    <cfRule type="duplicateValues" dxfId="871" priority="852"/>
  </conditionalFormatting>
  <conditionalFormatting sqref="C1540:C1566">
    <cfRule type="duplicateValues" dxfId="870" priority="853"/>
  </conditionalFormatting>
  <conditionalFormatting sqref="C1540:C1566">
    <cfRule type="duplicateValues" dxfId="869" priority="856"/>
  </conditionalFormatting>
  <conditionalFormatting sqref="C1543:C1549">
    <cfRule type="duplicateValues" dxfId="868" priority="850"/>
  </conditionalFormatting>
  <conditionalFormatting sqref="C1566">
    <cfRule type="duplicateValues" dxfId="867" priority="849"/>
  </conditionalFormatting>
  <conditionalFormatting sqref="C1567:C1573">
    <cfRule type="duplicateValues" dxfId="866" priority="848"/>
  </conditionalFormatting>
  <conditionalFormatting sqref="C1570">
    <cfRule type="duplicateValues" dxfId="865" priority="847"/>
  </conditionalFormatting>
  <conditionalFormatting sqref="C1573">
    <cfRule type="duplicateValues" dxfId="864" priority="846"/>
  </conditionalFormatting>
  <conditionalFormatting sqref="G1600:G1601 G1585:G1588 G1576:G1577">
    <cfRule type="cellIs" dxfId="863" priority="843" operator="equal">
      <formula>"TTS"</formula>
    </cfRule>
    <cfRule type="cellIs" dxfId="862" priority="844" operator="equal">
      <formula>"MWF"</formula>
    </cfRule>
  </conditionalFormatting>
  <conditionalFormatting sqref="C1585:C1594 C1576:C1579">
    <cfRule type="duplicateValues" dxfId="861" priority="840"/>
  </conditionalFormatting>
  <conditionalFormatting sqref="C1585:C1594">
    <cfRule type="duplicateValues" dxfId="860" priority="841"/>
  </conditionalFormatting>
  <conditionalFormatting sqref="C1576:C1594">
    <cfRule type="duplicateValues" dxfId="859" priority="842"/>
  </conditionalFormatting>
  <conditionalFormatting sqref="C1576:C1594">
    <cfRule type="duplicateValues" dxfId="858" priority="845"/>
  </conditionalFormatting>
  <conditionalFormatting sqref="C1580:C1584">
    <cfRule type="duplicateValues" dxfId="857" priority="839"/>
  </conditionalFormatting>
  <conditionalFormatting sqref="C1595:C1599">
    <cfRule type="duplicateValues" dxfId="856" priority="838"/>
  </conditionalFormatting>
  <conditionalFormatting sqref="C1597">
    <cfRule type="duplicateValues" dxfId="855" priority="837"/>
  </conditionalFormatting>
  <conditionalFormatting sqref="C1598">
    <cfRule type="duplicateValues" dxfId="854" priority="836"/>
  </conditionalFormatting>
  <conditionalFormatting sqref="C1599">
    <cfRule type="duplicateValues" dxfId="853" priority="835"/>
  </conditionalFormatting>
  <conditionalFormatting sqref="G1629:G1630 G1607:G1610 G1602:G1603">
    <cfRule type="cellIs" dxfId="852" priority="832" operator="equal">
      <formula>"TTS"</formula>
    </cfRule>
    <cfRule type="cellIs" dxfId="851" priority="833" operator="equal">
      <formula>"MWF"</formula>
    </cfRule>
  </conditionalFormatting>
  <conditionalFormatting sqref="C1607:C1619 C1602:C1603">
    <cfRule type="duplicateValues" dxfId="850" priority="829"/>
  </conditionalFormatting>
  <conditionalFormatting sqref="C1619 C1607:C1615 C1602:C1603">
    <cfRule type="duplicateValues" dxfId="849" priority="830"/>
  </conditionalFormatting>
  <conditionalFormatting sqref="C1602:C1619">
    <cfRule type="duplicateValues" dxfId="848" priority="831"/>
  </conditionalFormatting>
  <conditionalFormatting sqref="C1602:C1619">
    <cfRule type="duplicateValues" dxfId="847" priority="834"/>
  </conditionalFormatting>
  <conditionalFormatting sqref="C1604:C1606">
    <cfRule type="duplicateValues" dxfId="846" priority="828"/>
  </conditionalFormatting>
  <conditionalFormatting sqref="C1616:C1618">
    <cfRule type="duplicateValues" dxfId="845" priority="827"/>
  </conditionalFormatting>
  <conditionalFormatting sqref="C1619">
    <cfRule type="duplicateValues" dxfId="844" priority="826"/>
  </conditionalFormatting>
  <conditionalFormatting sqref="C1620:C1628">
    <cfRule type="duplicateValues" dxfId="843" priority="825"/>
  </conditionalFormatting>
  <conditionalFormatting sqref="C1624">
    <cfRule type="duplicateValues" dxfId="842" priority="824"/>
  </conditionalFormatting>
  <conditionalFormatting sqref="C1627">
    <cfRule type="duplicateValues" dxfId="841" priority="823"/>
  </conditionalFormatting>
  <conditionalFormatting sqref="C1628">
    <cfRule type="duplicateValues" dxfId="840" priority="822"/>
  </conditionalFormatting>
  <conditionalFormatting sqref="G1652:G1654 G1637:G1641 G1631:G1632">
    <cfRule type="cellIs" dxfId="839" priority="819" operator="equal">
      <formula>"TTS"</formula>
    </cfRule>
    <cfRule type="cellIs" dxfId="838" priority="820" operator="equal">
      <formula>"MWF"</formula>
    </cfRule>
  </conditionalFormatting>
  <conditionalFormatting sqref="C1637:C1644 C1631:C1633">
    <cfRule type="duplicateValues" dxfId="837" priority="816"/>
  </conditionalFormatting>
  <conditionalFormatting sqref="C1637:C1644">
    <cfRule type="duplicateValues" dxfId="836" priority="817"/>
  </conditionalFormatting>
  <conditionalFormatting sqref="C1631:C1644">
    <cfRule type="duplicateValues" dxfId="835" priority="818"/>
  </conditionalFormatting>
  <conditionalFormatting sqref="C1631:C1644">
    <cfRule type="duplicateValues" dxfId="834" priority="821"/>
  </conditionalFormatting>
  <conditionalFormatting sqref="C1634:C1636">
    <cfRule type="duplicateValues" dxfId="833" priority="815"/>
  </conditionalFormatting>
  <conditionalFormatting sqref="C1645:C1651">
    <cfRule type="duplicateValues" dxfId="832" priority="814"/>
  </conditionalFormatting>
  <conditionalFormatting sqref="C1646">
    <cfRule type="duplicateValues" dxfId="831" priority="813"/>
  </conditionalFormatting>
  <conditionalFormatting sqref="C1647">
    <cfRule type="duplicateValues" dxfId="830" priority="812"/>
  </conditionalFormatting>
  <conditionalFormatting sqref="C1651">
    <cfRule type="duplicateValues" dxfId="829" priority="811"/>
  </conditionalFormatting>
  <conditionalFormatting sqref="I1654">
    <cfRule type="expression" dxfId="828" priority="810">
      <formula>COUNTIFS(INDIRECT("'Active Faculty'!$B$3:$B$62"),I1654)=0</formula>
    </cfRule>
  </conditionalFormatting>
  <conditionalFormatting sqref="G1692:G1693 G1668:G1676 G1655:G1656">
    <cfRule type="cellIs" dxfId="827" priority="807" operator="equal">
      <formula>"TTS"</formula>
    </cfRule>
    <cfRule type="cellIs" dxfId="826" priority="808" operator="equal">
      <formula>"MWF"</formula>
    </cfRule>
  </conditionalFormatting>
  <conditionalFormatting sqref="C1683:C1686 C1668:C1681 C1655:C1665">
    <cfRule type="duplicateValues" dxfId="825" priority="804"/>
  </conditionalFormatting>
  <conditionalFormatting sqref="C1677:C1685 C1668:C1675 C1655:C1665">
    <cfRule type="duplicateValues" dxfId="824" priority="805"/>
  </conditionalFormatting>
  <conditionalFormatting sqref="C1655:C1686">
    <cfRule type="duplicateValues" dxfId="823" priority="806"/>
  </conditionalFormatting>
  <conditionalFormatting sqref="C1655:C1686">
    <cfRule type="duplicateValues" dxfId="822" priority="809"/>
  </conditionalFormatting>
  <conditionalFormatting sqref="C1666">
    <cfRule type="duplicateValues" dxfId="821" priority="803"/>
  </conditionalFormatting>
  <conditionalFormatting sqref="C1667">
    <cfRule type="duplicateValues" dxfId="820" priority="802"/>
  </conditionalFormatting>
  <conditionalFormatting sqref="C1676">
    <cfRule type="duplicateValues" dxfId="819" priority="801"/>
  </conditionalFormatting>
  <conditionalFormatting sqref="C1686">
    <cfRule type="duplicateValues" dxfId="818" priority="800"/>
  </conditionalFormatting>
  <conditionalFormatting sqref="C1687:C1691">
    <cfRule type="duplicateValues" dxfId="817" priority="799"/>
  </conditionalFormatting>
  <conditionalFormatting sqref="C1688">
    <cfRule type="duplicateValues" dxfId="816" priority="798"/>
  </conditionalFormatting>
  <conditionalFormatting sqref="C1691">
    <cfRule type="duplicateValues" dxfId="815" priority="797"/>
  </conditionalFormatting>
  <conditionalFormatting sqref="G1714:G1715 G1701:G1704 G1694:G1695">
    <cfRule type="cellIs" dxfId="814" priority="794" operator="equal">
      <formula>"TTS"</formula>
    </cfRule>
    <cfRule type="cellIs" dxfId="813" priority="795" operator="equal">
      <formula>"MWF"</formula>
    </cfRule>
  </conditionalFormatting>
  <conditionalFormatting sqref="C1707:C1709 C1701:C1705 C1694:C1697">
    <cfRule type="duplicateValues" dxfId="812" priority="791"/>
  </conditionalFormatting>
  <conditionalFormatting sqref="C1701:C1708 C1694:C1697">
    <cfRule type="duplicateValues" dxfId="811" priority="792"/>
  </conditionalFormatting>
  <conditionalFormatting sqref="C1694:C1709">
    <cfRule type="duplicateValues" dxfId="810" priority="793"/>
  </conditionalFormatting>
  <conditionalFormatting sqref="C1694:C1709">
    <cfRule type="duplicateValues" dxfId="809" priority="796"/>
  </conditionalFormatting>
  <conditionalFormatting sqref="C1698:C1700">
    <cfRule type="duplicateValues" dxfId="808" priority="790"/>
  </conditionalFormatting>
  <conditionalFormatting sqref="C1709">
    <cfRule type="duplicateValues" dxfId="807" priority="789"/>
  </conditionalFormatting>
  <conditionalFormatting sqref="C1710:C1713">
    <cfRule type="duplicateValues" dxfId="806" priority="788"/>
  </conditionalFormatting>
  <conditionalFormatting sqref="C1713">
    <cfRule type="duplicateValues" dxfId="805" priority="787"/>
  </conditionalFormatting>
  <conditionalFormatting sqref="G1716">
    <cfRule type="cellIs" dxfId="804" priority="785" operator="equal">
      <formula>"TTS"</formula>
    </cfRule>
    <cfRule type="cellIs" dxfId="803" priority="786" operator="equal">
      <formula>"MWF"</formula>
    </cfRule>
  </conditionalFormatting>
  <conditionalFormatting sqref="G1747 G1732:G1736 G1717:G1718">
    <cfRule type="cellIs" dxfId="802" priority="782" operator="equal">
      <formula>"TTS"</formula>
    </cfRule>
    <cfRule type="cellIs" dxfId="801" priority="783" operator="equal">
      <formula>"MWF"</formula>
    </cfRule>
  </conditionalFormatting>
  <conditionalFormatting sqref="C1740:C1743 C1732:C1738 C1717:C1723">
    <cfRule type="duplicateValues" dxfId="800" priority="779"/>
  </conditionalFormatting>
  <conditionalFormatting sqref="C1743 C1737:C1741 C1732:C1735 C1717:C1723">
    <cfRule type="duplicateValues" dxfId="799" priority="780"/>
  </conditionalFormatting>
  <conditionalFormatting sqref="C1717:C1743">
    <cfRule type="duplicateValues" dxfId="798" priority="781"/>
  </conditionalFormatting>
  <conditionalFormatting sqref="C1717:C1743">
    <cfRule type="duplicateValues" dxfId="797" priority="784"/>
  </conditionalFormatting>
  <conditionalFormatting sqref="C1724:C1731">
    <cfRule type="duplicateValues" dxfId="796" priority="778"/>
  </conditionalFormatting>
  <conditionalFormatting sqref="C1736">
    <cfRule type="duplicateValues" dxfId="795" priority="777"/>
  </conditionalFormatting>
  <conditionalFormatting sqref="C1742">
    <cfRule type="duplicateValues" dxfId="794" priority="776"/>
  </conditionalFormatting>
  <conditionalFormatting sqref="C1743">
    <cfRule type="duplicateValues" dxfId="793" priority="775"/>
  </conditionalFormatting>
  <conditionalFormatting sqref="C1744:C1746">
    <cfRule type="duplicateValues" dxfId="792" priority="774"/>
  </conditionalFormatting>
  <conditionalFormatting sqref="G1777:G1781 G1757:G1761 G1748:G1749">
    <cfRule type="cellIs" dxfId="791" priority="771" operator="equal">
      <formula>"TTS"</formula>
    </cfRule>
    <cfRule type="cellIs" dxfId="790" priority="772" operator="equal">
      <formula>"MWF"</formula>
    </cfRule>
  </conditionalFormatting>
  <conditionalFormatting sqref="C1766:C1769 C1757:C1764 C1748:C1751">
    <cfRule type="duplicateValues" dxfId="789" priority="768"/>
  </conditionalFormatting>
  <conditionalFormatting sqref="C1757:C1769 C1748:C1751">
    <cfRule type="duplicateValues" dxfId="788" priority="769"/>
  </conditionalFormatting>
  <conditionalFormatting sqref="C1748:C1769">
    <cfRule type="duplicateValues" dxfId="787" priority="770"/>
  </conditionalFormatting>
  <conditionalFormatting sqref="C1748:C1769">
    <cfRule type="duplicateValues" dxfId="786" priority="773"/>
  </conditionalFormatting>
  <conditionalFormatting sqref="C1752:C1755">
    <cfRule type="duplicateValues" dxfId="785" priority="767"/>
  </conditionalFormatting>
  <conditionalFormatting sqref="C1756">
    <cfRule type="duplicateValues" dxfId="784" priority="766"/>
  </conditionalFormatting>
  <conditionalFormatting sqref="C1773">
    <cfRule type="duplicateValues" dxfId="783" priority="764"/>
  </conditionalFormatting>
  <conditionalFormatting sqref="C1770:C1776">
    <cfRule type="duplicateValues" dxfId="782" priority="765"/>
  </conditionalFormatting>
  <conditionalFormatting sqref="C1774">
    <cfRule type="duplicateValues" dxfId="781" priority="763"/>
  </conditionalFormatting>
  <conditionalFormatting sqref="C1776">
    <cfRule type="duplicateValues" dxfId="780" priority="762"/>
  </conditionalFormatting>
  <conditionalFormatting sqref="I1778:I1781">
    <cfRule type="expression" dxfId="779" priority="761">
      <formula>COUNTIFS(INDIRECT("'Active Faculty'!$B$3:$B$62"),I1778)=0</formula>
    </cfRule>
  </conditionalFormatting>
  <conditionalFormatting sqref="G1801:G1802 G1788:G1791 G1782:G1783">
    <cfRule type="cellIs" dxfId="778" priority="758" operator="equal">
      <formula>"TTS"</formula>
    </cfRule>
    <cfRule type="cellIs" dxfId="777" priority="759" operator="equal">
      <formula>"MWF"</formula>
    </cfRule>
  </conditionalFormatting>
  <conditionalFormatting sqref="C1788:C1794 C1782:C1784">
    <cfRule type="duplicateValues" dxfId="776" priority="755"/>
  </conditionalFormatting>
  <conditionalFormatting sqref="C1788:C1794">
    <cfRule type="duplicateValues" dxfId="775" priority="756"/>
  </conditionalFormatting>
  <conditionalFormatting sqref="C1782:C1794">
    <cfRule type="duplicateValues" dxfId="774" priority="757"/>
  </conditionalFormatting>
  <conditionalFormatting sqref="C1782:C1794">
    <cfRule type="duplicateValues" dxfId="773" priority="760"/>
  </conditionalFormatting>
  <conditionalFormatting sqref="C1785:C1787">
    <cfRule type="duplicateValues" dxfId="772" priority="754"/>
  </conditionalFormatting>
  <conditionalFormatting sqref="C1795:C1796">
    <cfRule type="duplicateValues" dxfId="771" priority="752"/>
  </conditionalFormatting>
  <conditionalFormatting sqref="C1795:C1800">
    <cfRule type="duplicateValues" dxfId="770" priority="753"/>
  </conditionalFormatting>
  <conditionalFormatting sqref="C1797">
    <cfRule type="duplicateValues" dxfId="769" priority="751"/>
  </conditionalFormatting>
  <conditionalFormatting sqref="C1800">
    <cfRule type="duplicateValues" dxfId="768" priority="750"/>
  </conditionalFormatting>
  <conditionalFormatting sqref="I1802">
    <cfRule type="expression" dxfId="767" priority="749">
      <formula>COUNTIFS(INDIRECT("'Active Faculty'!$B$3:$B$62"),I1802)=0</formula>
    </cfRule>
  </conditionalFormatting>
  <conditionalFormatting sqref="G1842:G1844 G1840 G1816:G1821 G1803:G1804">
    <cfRule type="cellIs" dxfId="766" priority="746" operator="equal">
      <formula>"TTS"</formula>
    </cfRule>
    <cfRule type="cellIs" dxfId="765" priority="747" operator="equal">
      <formula>"MWF"</formula>
    </cfRule>
  </conditionalFormatting>
  <conditionalFormatting sqref="C1829:C1832 C1816:C1827 C1803:C1809">
    <cfRule type="duplicateValues" dxfId="764" priority="743"/>
  </conditionalFormatting>
  <conditionalFormatting sqref="C1815:C1831 C1803:C1809">
    <cfRule type="duplicateValues" dxfId="763" priority="744"/>
  </conditionalFormatting>
  <conditionalFormatting sqref="C1803:C1832">
    <cfRule type="duplicateValues" dxfId="762" priority="745"/>
  </conditionalFormatting>
  <conditionalFormatting sqref="C1803:C1832">
    <cfRule type="duplicateValues" dxfId="761" priority="748"/>
  </conditionalFormatting>
  <conditionalFormatting sqref="C1810:C1814">
    <cfRule type="duplicateValues" dxfId="760" priority="742"/>
  </conditionalFormatting>
  <conditionalFormatting sqref="C1832">
    <cfRule type="duplicateValues" dxfId="759" priority="741"/>
  </conditionalFormatting>
  <conditionalFormatting sqref="C1833:C1839">
    <cfRule type="duplicateValues" dxfId="758" priority="740"/>
  </conditionalFormatting>
  <conditionalFormatting sqref="C1835">
    <cfRule type="duplicateValues" dxfId="757" priority="739"/>
  </conditionalFormatting>
  <conditionalFormatting sqref="C1836">
    <cfRule type="duplicateValues" dxfId="756" priority="738"/>
  </conditionalFormatting>
  <conditionalFormatting sqref="C1839">
    <cfRule type="duplicateValues" dxfId="755" priority="737"/>
  </conditionalFormatting>
  <conditionalFormatting sqref="I1842:I1844">
    <cfRule type="expression" dxfId="754" priority="736">
      <formula>COUNTIFS(INDIRECT("'Active Faculty'!$B$3:$B$62"),I1842)=0</formula>
    </cfRule>
  </conditionalFormatting>
  <conditionalFormatting sqref="G1841">
    <cfRule type="cellIs" dxfId="753" priority="734" operator="equal">
      <formula>"TTS"</formula>
    </cfRule>
    <cfRule type="cellIs" dxfId="752" priority="735" operator="equal">
      <formula>"MWF"</formula>
    </cfRule>
  </conditionalFormatting>
  <conditionalFormatting sqref="C1258:C1267">
    <cfRule type="duplicateValues" dxfId="751" priority="20566"/>
  </conditionalFormatting>
  <conditionalFormatting sqref="C1403:C1421">
    <cfRule type="duplicateValues" dxfId="750" priority="20602"/>
  </conditionalFormatting>
  <conditionalFormatting sqref="C1383:C1402">
    <cfRule type="duplicateValues" dxfId="749" priority="20641"/>
  </conditionalFormatting>
  <conditionalFormatting sqref="C1357:C1381">
    <cfRule type="duplicateValues" dxfId="748" priority="20681"/>
  </conditionalFormatting>
  <conditionalFormatting sqref="C1339:C1356">
    <cfRule type="duplicateValues" dxfId="747" priority="20726"/>
  </conditionalFormatting>
  <conditionalFormatting sqref="C1309:C1337">
    <cfRule type="duplicateValues" dxfId="746" priority="20774"/>
  </conditionalFormatting>
  <conditionalFormatting sqref="C1285:C1307">
    <cfRule type="duplicateValues" dxfId="745" priority="20821"/>
  </conditionalFormatting>
  <conditionalFormatting sqref="C1268:C1284">
    <cfRule type="duplicateValues" dxfId="744" priority="20870"/>
  </conditionalFormatting>
  <conditionalFormatting sqref="C859">
    <cfRule type="duplicateValues" dxfId="743" priority="21424"/>
  </conditionalFormatting>
  <conditionalFormatting sqref="C925:C926">
    <cfRule type="duplicateValues" dxfId="742" priority="21425"/>
  </conditionalFormatting>
  <conditionalFormatting sqref="C979:C980">
    <cfRule type="duplicateValues" dxfId="741" priority="21426"/>
  </conditionalFormatting>
  <conditionalFormatting sqref="C1008:C1010">
    <cfRule type="duplicateValues" dxfId="740" priority="21427"/>
  </conditionalFormatting>
  <conditionalFormatting sqref="C1852">
    <cfRule type="duplicateValues" dxfId="739" priority="702"/>
  </conditionalFormatting>
  <conditionalFormatting sqref="C1852">
    <cfRule type="duplicateValues" dxfId="738" priority="703"/>
  </conditionalFormatting>
  <conditionalFormatting sqref="C1845">
    <cfRule type="duplicateValues" dxfId="737" priority="730"/>
  </conditionalFormatting>
  <conditionalFormatting sqref="C1845">
    <cfRule type="duplicateValues" dxfId="736" priority="731"/>
  </conditionalFormatting>
  <conditionalFormatting sqref="C1845">
    <cfRule type="duplicateValues" dxfId="735" priority="732"/>
  </conditionalFormatting>
  <conditionalFormatting sqref="C1845">
    <cfRule type="duplicateValues" dxfId="734" priority="733"/>
  </conditionalFormatting>
  <conditionalFormatting sqref="C1846">
    <cfRule type="duplicateValues" dxfId="733" priority="726"/>
  </conditionalFormatting>
  <conditionalFormatting sqref="C1846">
    <cfRule type="duplicateValues" dxfId="732" priority="727"/>
  </conditionalFormatting>
  <conditionalFormatting sqref="C1846">
    <cfRule type="duplicateValues" dxfId="731" priority="728"/>
  </conditionalFormatting>
  <conditionalFormatting sqref="C1846">
    <cfRule type="duplicateValues" dxfId="730" priority="729"/>
  </conditionalFormatting>
  <conditionalFormatting sqref="C1847">
    <cfRule type="duplicateValues" dxfId="729" priority="722"/>
  </conditionalFormatting>
  <conditionalFormatting sqref="C1847">
    <cfRule type="duplicateValues" dxfId="728" priority="723"/>
  </conditionalFormatting>
  <conditionalFormatting sqref="C1847">
    <cfRule type="duplicateValues" dxfId="727" priority="724"/>
  </conditionalFormatting>
  <conditionalFormatting sqref="C1847">
    <cfRule type="duplicateValues" dxfId="726" priority="725"/>
  </conditionalFormatting>
  <conditionalFormatting sqref="C1848">
    <cfRule type="duplicateValues" dxfId="725" priority="718"/>
  </conditionalFormatting>
  <conditionalFormatting sqref="C1848">
    <cfRule type="duplicateValues" dxfId="724" priority="719"/>
  </conditionalFormatting>
  <conditionalFormatting sqref="C1848">
    <cfRule type="duplicateValues" dxfId="723" priority="720"/>
  </conditionalFormatting>
  <conditionalFormatting sqref="C1848">
    <cfRule type="duplicateValues" dxfId="722" priority="721"/>
  </conditionalFormatting>
  <conditionalFormatting sqref="C1849">
    <cfRule type="duplicateValues" dxfId="721" priority="714"/>
  </conditionalFormatting>
  <conditionalFormatting sqref="C1849">
    <cfRule type="duplicateValues" dxfId="720" priority="715"/>
  </conditionalFormatting>
  <conditionalFormatting sqref="C1849">
    <cfRule type="duplicateValues" dxfId="719" priority="716"/>
  </conditionalFormatting>
  <conditionalFormatting sqref="C1849">
    <cfRule type="duplicateValues" dxfId="718" priority="717"/>
  </conditionalFormatting>
  <conditionalFormatting sqref="C1850">
    <cfRule type="duplicateValues" dxfId="717" priority="710"/>
  </conditionalFormatting>
  <conditionalFormatting sqref="C1850">
    <cfRule type="duplicateValues" dxfId="716" priority="711"/>
  </conditionalFormatting>
  <conditionalFormatting sqref="C1850">
    <cfRule type="duplicateValues" dxfId="715" priority="712"/>
  </conditionalFormatting>
  <conditionalFormatting sqref="C1850">
    <cfRule type="duplicateValues" dxfId="714" priority="713"/>
  </conditionalFormatting>
  <conditionalFormatting sqref="C1851">
    <cfRule type="duplicateValues" dxfId="713" priority="706"/>
  </conditionalFormatting>
  <conditionalFormatting sqref="C1851">
    <cfRule type="duplicateValues" dxfId="712" priority="707"/>
  </conditionalFormatting>
  <conditionalFormatting sqref="C1851">
    <cfRule type="duplicateValues" dxfId="711" priority="708"/>
  </conditionalFormatting>
  <conditionalFormatting sqref="C1851">
    <cfRule type="duplicateValues" dxfId="710" priority="709"/>
  </conditionalFormatting>
  <conditionalFormatting sqref="C1852">
    <cfRule type="duplicateValues" dxfId="709" priority="704"/>
  </conditionalFormatting>
  <conditionalFormatting sqref="C1852">
    <cfRule type="duplicateValues" dxfId="708" priority="705"/>
  </conditionalFormatting>
  <conditionalFormatting sqref="C1853:C1854">
    <cfRule type="duplicateValues" dxfId="707" priority="698"/>
  </conditionalFormatting>
  <conditionalFormatting sqref="C1853:C1854">
    <cfRule type="duplicateValues" dxfId="706" priority="699"/>
  </conditionalFormatting>
  <conditionalFormatting sqref="C1853:C1854">
    <cfRule type="duplicateValues" dxfId="705" priority="700"/>
  </conditionalFormatting>
  <conditionalFormatting sqref="C1853:C1854">
    <cfRule type="duplicateValues" dxfId="704" priority="701"/>
  </conditionalFormatting>
  <conditionalFormatting sqref="C1855">
    <cfRule type="duplicateValues" dxfId="703" priority="694"/>
  </conditionalFormatting>
  <conditionalFormatting sqref="C1855">
    <cfRule type="duplicateValues" dxfId="702" priority="695"/>
  </conditionalFormatting>
  <conditionalFormatting sqref="C1855">
    <cfRule type="duplicateValues" dxfId="701" priority="696"/>
  </conditionalFormatting>
  <conditionalFormatting sqref="C1855">
    <cfRule type="duplicateValues" dxfId="700" priority="697"/>
  </conditionalFormatting>
  <conditionalFormatting sqref="C1856:C1857">
    <cfRule type="duplicateValues" dxfId="699" priority="690"/>
  </conditionalFormatting>
  <conditionalFormatting sqref="C1856:C1857">
    <cfRule type="duplicateValues" dxfId="698" priority="691"/>
  </conditionalFormatting>
  <conditionalFormatting sqref="C1856:C1857">
    <cfRule type="duplicateValues" dxfId="697" priority="692"/>
  </conditionalFormatting>
  <conditionalFormatting sqref="C1856:C1857">
    <cfRule type="duplicateValues" dxfId="696" priority="693"/>
  </conditionalFormatting>
  <conditionalFormatting sqref="C1858">
    <cfRule type="duplicateValues" dxfId="695" priority="686"/>
  </conditionalFormatting>
  <conditionalFormatting sqref="C1858">
    <cfRule type="duplicateValues" dxfId="694" priority="687"/>
  </conditionalFormatting>
  <conditionalFormatting sqref="C1858">
    <cfRule type="duplicateValues" dxfId="693" priority="688"/>
  </conditionalFormatting>
  <conditionalFormatting sqref="C1858">
    <cfRule type="duplicateValues" dxfId="692" priority="689"/>
  </conditionalFormatting>
  <conditionalFormatting sqref="C1859">
    <cfRule type="duplicateValues" dxfId="691" priority="682"/>
  </conditionalFormatting>
  <conditionalFormatting sqref="C1859">
    <cfRule type="duplicateValues" dxfId="690" priority="683"/>
  </conditionalFormatting>
  <conditionalFormatting sqref="C1859">
    <cfRule type="duplicateValues" dxfId="689" priority="684"/>
  </conditionalFormatting>
  <conditionalFormatting sqref="C1859">
    <cfRule type="duplicateValues" dxfId="688" priority="685"/>
  </conditionalFormatting>
  <conditionalFormatting sqref="C1860:C1861">
    <cfRule type="duplicateValues" dxfId="687" priority="680"/>
  </conditionalFormatting>
  <conditionalFormatting sqref="C1860:C1861">
    <cfRule type="duplicateValues" dxfId="686" priority="681"/>
  </conditionalFormatting>
  <conditionalFormatting sqref="C1862:C1863">
    <cfRule type="duplicateValues" dxfId="685" priority="676"/>
  </conditionalFormatting>
  <conditionalFormatting sqref="C1862:C1863">
    <cfRule type="duplicateValues" dxfId="684" priority="677"/>
  </conditionalFormatting>
  <conditionalFormatting sqref="C1862:C1863">
    <cfRule type="duplicateValues" dxfId="683" priority="678"/>
  </conditionalFormatting>
  <conditionalFormatting sqref="C1862:C1863">
    <cfRule type="duplicateValues" dxfId="682" priority="679"/>
  </conditionalFormatting>
  <conditionalFormatting sqref="C1864:C1865">
    <cfRule type="duplicateValues" dxfId="681" priority="672"/>
  </conditionalFormatting>
  <conditionalFormatting sqref="C1864:C1865">
    <cfRule type="duplicateValues" dxfId="680" priority="673"/>
  </conditionalFormatting>
  <conditionalFormatting sqref="C1864:C1865">
    <cfRule type="duplicateValues" dxfId="679" priority="674"/>
  </conditionalFormatting>
  <conditionalFormatting sqref="C1864:C1865">
    <cfRule type="duplicateValues" dxfId="678" priority="675"/>
  </conditionalFormatting>
  <conditionalFormatting sqref="C1866">
    <cfRule type="duplicateValues" dxfId="677" priority="668"/>
  </conditionalFormatting>
  <conditionalFormatting sqref="C1866">
    <cfRule type="duplicateValues" dxfId="676" priority="669"/>
  </conditionalFormatting>
  <conditionalFormatting sqref="C1866">
    <cfRule type="duplicateValues" dxfId="675" priority="670"/>
  </conditionalFormatting>
  <conditionalFormatting sqref="C1866">
    <cfRule type="duplicateValues" dxfId="674" priority="671"/>
  </conditionalFormatting>
  <conditionalFormatting sqref="C1867">
    <cfRule type="duplicateValues" dxfId="673" priority="664"/>
  </conditionalFormatting>
  <conditionalFormatting sqref="C1867">
    <cfRule type="duplicateValues" dxfId="672" priority="665"/>
  </conditionalFormatting>
  <conditionalFormatting sqref="C1867">
    <cfRule type="duplicateValues" dxfId="671" priority="666"/>
  </conditionalFormatting>
  <conditionalFormatting sqref="C1867">
    <cfRule type="duplicateValues" dxfId="670" priority="667"/>
  </conditionalFormatting>
  <conditionalFormatting sqref="C1868">
    <cfRule type="duplicateValues" dxfId="669" priority="660"/>
  </conditionalFormatting>
  <conditionalFormatting sqref="C1868">
    <cfRule type="duplicateValues" dxfId="668" priority="661"/>
  </conditionalFormatting>
  <conditionalFormatting sqref="C1868">
    <cfRule type="duplicateValues" dxfId="667" priority="662"/>
  </conditionalFormatting>
  <conditionalFormatting sqref="C1868">
    <cfRule type="duplicateValues" dxfId="666" priority="663"/>
  </conditionalFormatting>
  <conditionalFormatting sqref="C1869">
    <cfRule type="duplicateValues" dxfId="665" priority="656"/>
  </conditionalFormatting>
  <conditionalFormatting sqref="C1869">
    <cfRule type="duplicateValues" dxfId="664" priority="657"/>
  </conditionalFormatting>
  <conditionalFormatting sqref="C1869">
    <cfRule type="duplicateValues" dxfId="663" priority="658"/>
  </conditionalFormatting>
  <conditionalFormatting sqref="C1869">
    <cfRule type="duplicateValues" dxfId="662" priority="659"/>
  </conditionalFormatting>
  <conditionalFormatting sqref="C1870">
    <cfRule type="duplicateValues" dxfId="661" priority="652"/>
  </conditionalFormatting>
  <conditionalFormatting sqref="C1870">
    <cfRule type="duplicateValues" dxfId="660" priority="653"/>
  </conditionalFormatting>
  <conditionalFormatting sqref="C1870">
    <cfRule type="duplicateValues" dxfId="659" priority="654"/>
  </conditionalFormatting>
  <conditionalFormatting sqref="C1870">
    <cfRule type="duplicateValues" dxfId="658" priority="655"/>
  </conditionalFormatting>
  <conditionalFormatting sqref="C1871">
    <cfRule type="duplicateValues" dxfId="657" priority="648"/>
  </conditionalFormatting>
  <conditionalFormatting sqref="C1871">
    <cfRule type="duplicateValues" dxfId="656" priority="649"/>
  </conditionalFormatting>
  <conditionalFormatting sqref="C1871">
    <cfRule type="duplicateValues" dxfId="655" priority="650"/>
  </conditionalFormatting>
  <conditionalFormatting sqref="C1871">
    <cfRule type="duplicateValues" dxfId="654" priority="651"/>
  </conditionalFormatting>
  <conditionalFormatting sqref="C1872">
    <cfRule type="duplicateValues" dxfId="653" priority="644"/>
  </conditionalFormatting>
  <conditionalFormatting sqref="C1872">
    <cfRule type="duplicateValues" dxfId="652" priority="645"/>
  </conditionalFormatting>
  <conditionalFormatting sqref="C1872">
    <cfRule type="duplicateValues" dxfId="651" priority="646"/>
  </conditionalFormatting>
  <conditionalFormatting sqref="C1872">
    <cfRule type="duplicateValues" dxfId="650" priority="647"/>
  </conditionalFormatting>
  <conditionalFormatting sqref="C1873">
    <cfRule type="duplicateValues" dxfId="649" priority="640"/>
  </conditionalFormatting>
  <conditionalFormatting sqref="C1873">
    <cfRule type="duplicateValues" dxfId="648" priority="641"/>
  </conditionalFormatting>
  <conditionalFormatting sqref="C1873">
    <cfRule type="duplicateValues" dxfId="647" priority="642"/>
  </conditionalFormatting>
  <conditionalFormatting sqref="C1873">
    <cfRule type="duplicateValues" dxfId="646" priority="643"/>
  </conditionalFormatting>
  <conditionalFormatting sqref="C1874">
    <cfRule type="duplicateValues" dxfId="645" priority="636"/>
  </conditionalFormatting>
  <conditionalFormatting sqref="C1874">
    <cfRule type="duplicateValues" dxfId="644" priority="637"/>
  </conditionalFormatting>
  <conditionalFormatting sqref="C1874">
    <cfRule type="duplicateValues" dxfId="643" priority="638"/>
  </conditionalFormatting>
  <conditionalFormatting sqref="C1874">
    <cfRule type="duplicateValues" dxfId="642" priority="639"/>
  </conditionalFormatting>
  <conditionalFormatting sqref="C1875">
    <cfRule type="duplicateValues" dxfId="641" priority="632"/>
  </conditionalFormatting>
  <conditionalFormatting sqref="C1875">
    <cfRule type="duplicateValues" dxfId="640" priority="633"/>
  </conditionalFormatting>
  <conditionalFormatting sqref="C1875">
    <cfRule type="duplicateValues" dxfId="639" priority="634"/>
  </conditionalFormatting>
  <conditionalFormatting sqref="C1875">
    <cfRule type="duplicateValues" dxfId="638" priority="635"/>
  </conditionalFormatting>
  <conditionalFormatting sqref="C1876">
    <cfRule type="duplicateValues" dxfId="637" priority="628"/>
  </conditionalFormatting>
  <conditionalFormatting sqref="C1876">
    <cfRule type="duplicateValues" dxfId="636" priority="629"/>
  </conditionalFormatting>
  <conditionalFormatting sqref="C1876">
    <cfRule type="duplicateValues" dxfId="635" priority="630"/>
  </conditionalFormatting>
  <conditionalFormatting sqref="C1876">
    <cfRule type="duplicateValues" dxfId="634" priority="631"/>
  </conditionalFormatting>
  <conditionalFormatting sqref="C1877">
    <cfRule type="duplicateValues" dxfId="633" priority="624"/>
  </conditionalFormatting>
  <conditionalFormatting sqref="C1877">
    <cfRule type="duplicateValues" dxfId="632" priority="625"/>
  </conditionalFormatting>
  <conditionalFormatting sqref="C1877">
    <cfRule type="duplicateValues" dxfId="631" priority="626"/>
  </conditionalFormatting>
  <conditionalFormatting sqref="C1877">
    <cfRule type="duplicateValues" dxfId="630" priority="627"/>
  </conditionalFormatting>
  <conditionalFormatting sqref="C1878">
    <cfRule type="duplicateValues" dxfId="629" priority="620"/>
  </conditionalFormatting>
  <conditionalFormatting sqref="C1878">
    <cfRule type="duplicateValues" dxfId="628" priority="621"/>
  </conditionalFormatting>
  <conditionalFormatting sqref="C1878">
    <cfRule type="duplicateValues" dxfId="627" priority="622"/>
  </conditionalFormatting>
  <conditionalFormatting sqref="C1878">
    <cfRule type="duplicateValues" dxfId="626" priority="623"/>
  </conditionalFormatting>
  <conditionalFormatting sqref="C1879:C1880">
    <cfRule type="duplicateValues" dxfId="625" priority="618"/>
  </conditionalFormatting>
  <conditionalFormatting sqref="C1879:C1880">
    <cfRule type="duplicateValues" dxfId="624" priority="619"/>
  </conditionalFormatting>
  <conditionalFormatting sqref="C1881">
    <cfRule type="duplicateValues" dxfId="623" priority="614"/>
  </conditionalFormatting>
  <conditionalFormatting sqref="C1881">
    <cfRule type="duplicateValues" dxfId="622" priority="615"/>
  </conditionalFormatting>
  <conditionalFormatting sqref="C1881">
    <cfRule type="duplicateValues" dxfId="621" priority="616"/>
  </conditionalFormatting>
  <conditionalFormatting sqref="C1881">
    <cfRule type="duplicateValues" dxfId="620" priority="617"/>
  </conditionalFormatting>
  <conditionalFormatting sqref="C1882">
    <cfRule type="duplicateValues" dxfId="619" priority="610"/>
  </conditionalFormatting>
  <conditionalFormatting sqref="C1882">
    <cfRule type="duplicateValues" dxfId="618" priority="611"/>
  </conditionalFormatting>
  <conditionalFormatting sqref="C1882">
    <cfRule type="duplicateValues" dxfId="617" priority="612"/>
  </conditionalFormatting>
  <conditionalFormatting sqref="C1882">
    <cfRule type="duplicateValues" dxfId="616" priority="613"/>
  </conditionalFormatting>
  <conditionalFormatting sqref="C1883">
    <cfRule type="duplicateValues" dxfId="615" priority="609"/>
  </conditionalFormatting>
  <conditionalFormatting sqref="C1884">
    <cfRule type="duplicateValues" dxfId="614" priority="608"/>
  </conditionalFormatting>
  <conditionalFormatting sqref="C1885">
    <cfRule type="duplicateValues" dxfId="613" priority="607"/>
  </conditionalFormatting>
  <conditionalFormatting sqref="C1886">
    <cfRule type="duplicateValues" dxfId="612" priority="606"/>
  </conditionalFormatting>
  <conditionalFormatting sqref="C1887">
    <cfRule type="duplicateValues" dxfId="611" priority="605"/>
  </conditionalFormatting>
  <conditionalFormatting sqref="C1888">
    <cfRule type="duplicateValues" dxfId="610" priority="604"/>
  </conditionalFormatting>
  <conditionalFormatting sqref="C1889">
    <cfRule type="duplicateValues" dxfId="609" priority="603"/>
  </conditionalFormatting>
  <conditionalFormatting sqref="C1890">
    <cfRule type="duplicateValues" dxfId="608" priority="602"/>
  </conditionalFormatting>
  <conditionalFormatting sqref="C1891">
    <cfRule type="duplicateValues" dxfId="607" priority="601"/>
  </conditionalFormatting>
  <conditionalFormatting sqref="C1892">
    <cfRule type="duplicateValues" dxfId="606" priority="600"/>
  </conditionalFormatting>
  <conditionalFormatting sqref="C1893">
    <cfRule type="duplicateValues" dxfId="605" priority="599"/>
  </conditionalFormatting>
  <conditionalFormatting sqref="C1894:C1895">
    <cfRule type="duplicateValues" dxfId="604" priority="598"/>
  </conditionalFormatting>
  <conditionalFormatting sqref="C1896">
    <cfRule type="duplicateValues" dxfId="603" priority="597"/>
  </conditionalFormatting>
  <conditionalFormatting sqref="C1897">
    <cfRule type="duplicateValues" dxfId="602" priority="596"/>
  </conditionalFormatting>
  <conditionalFormatting sqref="C1898:C1899">
    <cfRule type="duplicateValues" dxfId="601" priority="595"/>
  </conditionalFormatting>
  <conditionalFormatting sqref="C1900">
    <cfRule type="duplicateValues" dxfId="600" priority="594"/>
  </conditionalFormatting>
  <conditionalFormatting sqref="C1903 C1901">
    <cfRule type="duplicateValues" dxfId="599" priority="589"/>
  </conditionalFormatting>
  <conditionalFormatting sqref="C1903">
    <cfRule type="duplicateValues" dxfId="598" priority="590"/>
  </conditionalFormatting>
  <conditionalFormatting sqref="C1901:C1904">
    <cfRule type="duplicateValues" dxfId="597" priority="591"/>
  </conditionalFormatting>
  <conditionalFormatting sqref="C1901:C1904">
    <cfRule type="duplicateValues" dxfId="596" priority="592"/>
  </conditionalFormatting>
  <conditionalFormatting sqref="C1901:C1904">
    <cfRule type="duplicateValues" dxfId="595" priority="593"/>
  </conditionalFormatting>
  <conditionalFormatting sqref="C1907 C1905">
    <cfRule type="duplicateValues" dxfId="594" priority="584"/>
  </conditionalFormatting>
  <conditionalFormatting sqref="C1907">
    <cfRule type="duplicateValues" dxfId="593" priority="585"/>
  </conditionalFormatting>
  <conditionalFormatting sqref="C1905:C1908">
    <cfRule type="duplicateValues" dxfId="592" priority="586"/>
  </conditionalFormatting>
  <conditionalFormatting sqref="C1905:C1908">
    <cfRule type="duplicateValues" dxfId="591" priority="587"/>
  </conditionalFormatting>
  <conditionalFormatting sqref="C1905:C1908">
    <cfRule type="duplicateValues" dxfId="590" priority="588"/>
  </conditionalFormatting>
  <conditionalFormatting sqref="C1911 C1909">
    <cfRule type="duplicateValues" dxfId="589" priority="579"/>
  </conditionalFormatting>
  <conditionalFormatting sqref="C1911">
    <cfRule type="duplicateValues" dxfId="588" priority="580"/>
  </conditionalFormatting>
  <conditionalFormatting sqref="C1909:C1912">
    <cfRule type="duplicateValues" dxfId="587" priority="581"/>
  </conditionalFormatting>
  <conditionalFormatting sqref="C1909:C1912">
    <cfRule type="duplicateValues" dxfId="586" priority="582"/>
  </conditionalFormatting>
  <conditionalFormatting sqref="C1909:C1912">
    <cfRule type="duplicateValues" dxfId="585" priority="583"/>
  </conditionalFormatting>
  <conditionalFormatting sqref="C1915 C1913">
    <cfRule type="duplicateValues" dxfId="584" priority="574"/>
  </conditionalFormatting>
  <conditionalFormatting sqref="C1915">
    <cfRule type="duplicateValues" dxfId="583" priority="575"/>
  </conditionalFormatting>
  <conditionalFormatting sqref="C1913:C1916">
    <cfRule type="duplicateValues" dxfId="582" priority="576"/>
  </conditionalFormatting>
  <conditionalFormatting sqref="C1913:C1916">
    <cfRule type="duplicateValues" dxfId="581" priority="577"/>
  </conditionalFormatting>
  <conditionalFormatting sqref="C1913:C1916">
    <cfRule type="duplicateValues" dxfId="580" priority="578"/>
  </conditionalFormatting>
  <conditionalFormatting sqref="C1917">
    <cfRule type="duplicateValues" dxfId="579" priority="570"/>
  </conditionalFormatting>
  <conditionalFormatting sqref="C1917">
    <cfRule type="duplicateValues" dxfId="578" priority="569"/>
  </conditionalFormatting>
  <conditionalFormatting sqref="C1917">
    <cfRule type="duplicateValues" dxfId="577" priority="571"/>
  </conditionalFormatting>
  <conditionalFormatting sqref="C1917">
    <cfRule type="duplicateValues" dxfId="576" priority="572"/>
  </conditionalFormatting>
  <conditionalFormatting sqref="C1917">
    <cfRule type="duplicateValues" dxfId="575" priority="573"/>
  </conditionalFormatting>
  <conditionalFormatting sqref="C1918">
    <cfRule type="duplicateValues" dxfId="574" priority="565"/>
  </conditionalFormatting>
  <conditionalFormatting sqref="C1918">
    <cfRule type="duplicateValues" dxfId="573" priority="566"/>
  </conditionalFormatting>
  <conditionalFormatting sqref="C1918">
    <cfRule type="duplicateValues" dxfId="572" priority="567"/>
  </conditionalFormatting>
  <conditionalFormatting sqref="C1918">
    <cfRule type="duplicateValues" dxfId="571" priority="568"/>
  </conditionalFormatting>
  <conditionalFormatting sqref="C1919">
    <cfRule type="duplicateValues" dxfId="570" priority="561"/>
  </conditionalFormatting>
  <conditionalFormatting sqref="C1919">
    <cfRule type="duplicateValues" dxfId="569" priority="562"/>
  </conditionalFormatting>
  <conditionalFormatting sqref="C1919">
    <cfRule type="duplicateValues" dxfId="568" priority="563"/>
  </conditionalFormatting>
  <conditionalFormatting sqref="C1919">
    <cfRule type="duplicateValues" dxfId="567" priority="564"/>
  </conditionalFormatting>
  <conditionalFormatting sqref="C1920">
    <cfRule type="duplicateValues" dxfId="566" priority="557"/>
  </conditionalFormatting>
  <conditionalFormatting sqref="C1920">
    <cfRule type="duplicateValues" dxfId="565" priority="558"/>
  </conditionalFormatting>
  <conditionalFormatting sqref="C1920">
    <cfRule type="duplicateValues" dxfId="564" priority="559"/>
  </conditionalFormatting>
  <conditionalFormatting sqref="C1920">
    <cfRule type="duplicateValues" dxfId="563" priority="560"/>
  </conditionalFormatting>
  <conditionalFormatting sqref="C1921">
    <cfRule type="duplicateValues" dxfId="562" priority="553"/>
  </conditionalFormatting>
  <conditionalFormatting sqref="C1921">
    <cfRule type="duplicateValues" dxfId="561" priority="554"/>
  </conditionalFormatting>
  <conditionalFormatting sqref="C1921">
    <cfRule type="duplicateValues" dxfId="560" priority="555"/>
  </conditionalFormatting>
  <conditionalFormatting sqref="C1921">
    <cfRule type="duplicateValues" dxfId="559" priority="556"/>
  </conditionalFormatting>
  <conditionalFormatting sqref="C1922">
    <cfRule type="duplicateValues" dxfId="558" priority="549"/>
  </conditionalFormatting>
  <conditionalFormatting sqref="C1922">
    <cfRule type="duplicateValues" dxfId="557" priority="550"/>
  </conditionalFormatting>
  <conditionalFormatting sqref="C1922">
    <cfRule type="duplicateValues" dxfId="556" priority="551"/>
  </conditionalFormatting>
  <conditionalFormatting sqref="C1922">
    <cfRule type="duplicateValues" dxfId="555" priority="552"/>
  </conditionalFormatting>
  <conditionalFormatting sqref="C1923">
    <cfRule type="duplicateValues" dxfId="554" priority="546"/>
  </conditionalFormatting>
  <conditionalFormatting sqref="C1923">
    <cfRule type="duplicateValues" dxfId="553" priority="547"/>
  </conditionalFormatting>
  <conditionalFormatting sqref="C1923">
    <cfRule type="duplicateValues" dxfId="552" priority="548"/>
  </conditionalFormatting>
  <conditionalFormatting sqref="C1924:C1925">
    <cfRule type="duplicateValues" dxfId="551" priority="542"/>
  </conditionalFormatting>
  <conditionalFormatting sqref="C1924:C1925">
    <cfRule type="duplicateValues" dxfId="550" priority="543"/>
  </conditionalFormatting>
  <conditionalFormatting sqref="C1924:C1925">
    <cfRule type="duplicateValues" dxfId="549" priority="544"/>
  </conditionalFormatting>
  <conditionalFormatting sqref="C1924:C1925">
    <cfRule type="duplicateValues" dxfId="548" priority="545"/>
  </conditionalFormatting>
  <conditionalFormatting sqref="C1926">
    <cfRule type="duplicateValues" dxfId="547" priority="538"/>
  </conditionalFormatting>
  <conditionalFormatting sqref="C1926">
    <cfRule type="duplicateValues" dxfId="546" priority="539"/>
  </conditionalFormatting>
  <conditionalFormatting sqref="C1926">
    <cfRule type="duplicateValues" dxfId="545" priority="540"/>
  </conditionalFormatting>
  <conditionalFormatting sqref="C1926">
    <cfRule type="duplicateValues" dxfId="544" priority="541"/>
  </conditionalFormatting>
  <conditionalFormatting sqref="C1927">
    <cfRule type="duplicateValues" dxfId="543" priority="534"/>
  </conditionalFormatting>
  <conditionalFormatting sqref="C1927">
    <cfRule type="duplicateValues" dxfId="542" priority="535"/>
  </conditionalFormatting>
  <conditionalFormatting sqref="C1927">
    <cfRule type="duplicateValues" dxfId="541" priority="536"/>
  </conditionalFormatting>
  <conditionalFormatting sqref="C1927">
    <cfRule type="duplicateValues" dxfId="540" priority="537"/>
  </conditionalFormatting>
  <conditionalFormatting sqref="C1928:C1929">
    <cfRule type="duplicateValues" dxfId="539" priority="532"/>
  </conditionalFormatting>
  <conditionalFormatting sqref="C1928:C1929">
    <cfRule type="duplicateValues" dxfId="538" priority="533"/>
  </conditionalFormatting>
  <conditionalFormatting sqref="C1930:C1932">
    <cfRule type="duplicateValues" dxfId="537" priority="528"/>
  </conditionalFormatting>
  <conditionalFormatting sqref="C1930:C1932">
    <cfRule type="duplicateValues" dxfId="536" priority="529"/>
  </conditionalFormatting>
  <conditionalFormatting sqref="C1930:C1932">
    <cfRule type="duplicateValues" dxfId="535" priority="530"/>
  </conditionalFormatting>
  <conditionalFormatting sqref="C1930:C1932">
    <cfRule type="duplicateValues" dxfId="534" priority="531"/>
  </conditionalFormatting>
  <conditionalFormatting sqref="C1933">
    <cfRule type="duplicateValues" dxfId="533" priority="524"/>
  </conditionalFormatting>
  <conditionalFormatting sqref="C1933">
    <cfRule type="duplicateValues" dxfId="532" priority="525"/>
  </conditionalFormatting>
  <conditionalFormatting sqref="C1933">
    <cfRule type="duplicateValues" dxfId="531" priority="526"/>
  </conditionalFormatting>
  <conditionalFormatting sqref="C1933">
    <cfRule type="duplicateValues" dxfId="530" priority="527"/>
  </conditionalFormatting>
  <conditionalFormatting sqref="C1934">
    <cfRule type="duplicateValues" dxfId="529" priority="520"/>
  </conditionalFormatting>
  <conditionalFormatting sqref="C1934">
    <cfRule type="duplicateValues" dxfId="528" priority="521"/>
  </conditionalFormatting>
  <conditionalFormatting sqref="C1934">
    <cfRule type="duplicateValues" dxfId="527" priority="522"/>
  </conditionalFormatting>
  <conditionalFormatting sqref="C1934">
    <cfRule type="duplicateValues" dxfId="526" priority="523"/>
  </conditionalFormatting>
  <conditionalFormatting sqref="C1935:C1939">
    <cfRule type="duplicateValues" dxfId="525" priority="516"/>
  </conditionalFormatting>
  <conditionalFormatting sqref="C1938:C1939 C1935:C1936">
    <cfRule type="duplicateValues" dxfId="524" priority="517"/>
  </conditionalFormatting>
  <conditionalFormatting sqref="C1935:C1939">
    <cfRule type="duplicateValues" dxfId="523" priority="518"/>
  </conditionalFormatting>
  <conditionalFormatting sqref="C1935:C1939">
    <cfRule type="duplicateValues" dxfId="522" priority="519"/>
  </conditionalFormatting>
  <conditionalFormatting sqref="C1940">
    <cfRule type="duplicateValues" dxfId="521" priority="512"/>
  </conditionalFormatting>
  <conditionalFormatting sqref="C1940">
    <cfRule type="duplicateValues" dxfId="520" priority="513"/>
  </conditionalFormatting>
  <conditionalFormatting sqref="C1940">
    <cfRule type="duplicateValues" dxfId="519" priority="514"/>
  </conditionalFormatting>
  <conditionalFormatting sqref="C1940">
    <cfRule type="duplicateValues" dxfId="518" priority="515"/>
  </conditionalFormatting>
  <conditionalFormatting sqref="C1941:C1942">
    <cfRule type="duplicateValues" dxfId="517" priority="508"/>
  </conditionalFormatting>
  <conditionalFormatting sqref="C1941:C1942">
    <cfRule type="duplicateValues" dxfId="516" priority="509"/>
  </conditionalFormatting>
  <conditionalFormatting sqref="C1941:C1942">
    <cfRule type="duplicateValues" dxfId="515" priority="510"/>
  </conditionalFormatting>
  <conditionalFormatting sqref="C1941:C1942">
    <cfRule type="duplicateValues" dxfId="514" priority="511"/>
  </conditionalFormatting>
  <conditionalFormatting sqref="C1943">
    <cfRule type="duplicateValues" dxfId="513" priority="504"/>
  </conditionalFormatting>
  <conditionalFormatting sqref="C1943">
    <cfRule type="duplicateValues" dxfId="512" priority="505"/>
  </conditionalFormatting>
  <conditionalFormatting sqref="C1943">
    <cfRule type="duplicateValues" dxfId="511" priority="506"/>
  </conditionalFormatting>
  <conditionalFormatting sqref="C1943">
    <cfRule type="duplicateValues" dxfId="510" priority="507"/>
  </conditionalFormatting>
  <conditionalFormatting sqref="C1944">
    <cfRule type="duplicateValues" dxfId="509" priority="501"/>
  </conditionalFormatting>
  <conditionalFormatting sqref="C1944">
    <cfRule type="duplicateValues" dxfId="508" priority="502"/>
  </conditionalFormatting>
  <conditionalFormatting sqref="C1944">
    <cfRule type="duplicateValues" dxfId="507" priority="503"/>
  </conditionalFormatting>
  <conditionalFormatting sqref="C1945">
    <cfRule type="duplicateValues" dxfId="506" priority="497"/>
  </conditionalFormatting>
  <conditionalFormatting sqref="C1945">
    <cfRule type="duplicateValues" dxfId="505" priority="498"/>
  </conditionalFormatting>
  <conditionalFormatting sqref="C1945">
    <cfRule type="duplicateValues" dxfId="504" priority="499"/>
  </conditionalFormatting>
  <conditionalFormatting sqref="C1945">
    <cfRule type="duplicateValues" dxfId="503" priority="500"/>
  </conditionalFormatting>
  <conditionalFormatting sqref="C1946">
    <cfRule type="duplicateValues" dxfId="502" priority="493"/>
  </conditionalFormatting>
  <conditionalFormatting sqref="C1946">
    <cfRule type="duplicateValues" dxfId="501" priority="494"/>
  </conditionalFormatting>
  <conditionalFormatting sqref="C1946">
    <cfRule type="duplicateValues" dxfId="500" priority="495"/>
  </conditionalFormatting>
  <conditionalFormatting sqref="C1946">
    <cfRule type="duplicateValues" dxfId="499" priority="496"/>
  </conditionalFormatting>
  <conditionalFormatting sqref="C1947">
    <cfRule type="duplicateValues" dxfId="498" priority="489"/>
  </conditionalFormatting>
  <conditionalFormatting sqref="C1947">
    <cfRule type="duplicateValues" dxfId="497" priority="490"/>
  </conditionalFormatting>
  <conditionalFormatting sqref="C1947">
    <cfRule type="duplicateValues" dxfId="496" priority="491"/>
  </conditionalFormatting>
  <conditionalFormatting sqref="C1947">
    <cfRule type="duplicateValues" dxfId="495" priority="492"/>
  </conditionalFormatting>
  <conditionalFormatting sqref="C1948">
    <cfRule type="duplicateValues" dxfId="494" priority="485"/>
  </conditionalFormatting>
  <conditionalFormatting sqref="C1948">
    <cfRule type="duplicateValues" dxfId="493" priority="486"/>
  </conditionalFormatting>
  <conditionalFormatting sqref="C1948">
    <cfRule type="duplicateValues" dxfId="492" priority="487"/>
  </conditionalFormatting>
  <conditionalFormatting sqref="C1948">
    <cfRule type="duplicateValues" dxfId="491" priority="488"/>
  </conditionalFormatting>
  <conditionalFormatting sqref="C1949">
    <cfRule type="duplicateValues" dxfId="490" priority="481"/>
  </conditionalFormatting>
  <conditionalFormatting sqref="C1949">
    <cfRule type="duplicateValues" dxfId="489" priority="482"/>
  </conditionalFormatting>
  <conditionalFormatting sqref="C1949">
    <cfRule type="duplicateValues" dxfId="488" priority="483"/>
  </conditionalFormatting>
  <conditionalFormatting sqref="C1949">
    <cfRule type="duplicateValues" dxfId="487" priority="484"/>
  </conditionalFormatting>
  <conditionalFormatting sqref="C1950">
    <cfRule type="duplicateValues" dxfId="486" priority="477"/>
  </conditionalFormatting>
  <conditionalFormatting sqref="C1950">
    <cfRule type="duplicateValues" dxfId="485" priority="478"/>
  </conditionalFormatting>
  <conditionalFormatting sqref="C1950">
    <cfRule type="duplicateValues" dxfId="484" priority="479"/>
  </conditionalFormatting>
  <conditionalFormatting sqref="C1950">
    <cfRule type="duplicateValues" dxfId="483" priority="480"/>
  </conditionalFormatting>
  <conditionalFormatting sqref="C1951">
    <cfRule type="duplicateValues" dxfId="482" priority="473"/>
  </conditionalFormatting>
  <conditionalFormatting sqref="C1951">
    <cfRule type="duplicateValues" dxfId="481" priority="474"/>
  </conditionalFormatting>
  <conditionalFormatting sqref="C1951">
    <cfRule type="duplicateValues" dxfId="480" priority="475"/>
  </conditionalFormatting>
  <conditionalFormatting sqref="C1951">
    <cfRule type="duplicateValues" dxfId="479" priority="476"/>
  </conditionalFormatting>
  <conditionalFormatting sqref="C1952">
    <cfRule type="duplicateValues" dxfId="478" priority="469"/>
  </conditionalFormatting>
  <conditionalFormatting sqref="C1952">
    <cfRule type="duplicateValues" dxfId="477" priority="470"/>
  </conditionalFormatting>
  <conditionalFormatting sqref="C1952">
    <cfRule type="duplicateValues" dxfId="476" priority="471"/>
  </conditionalFormatting>
  <conditionalFormatting sqref="C1952">
    <cfRule type="duplicateValues" dxfId="475" priority="472"/>
  </conditionalFormatting>
  <conditionalFormatting sqref="C1953">
    <cfRule type="duplicateValues" dxfId="474" priority="465"/>
  </conditionalFormatting>
  <conditionalFormatting sqref="C1953">
    <cfRule type="duplicateValues" dxfId="473" priority="466"/>
  </conditionalFormatting>
  <conditionalFormatting sqref="C1953">
    <cfRule type="duplicateValues" dxfId="472" priority="467"/>
  </conditionalFormatting>
  <conditionalFormatting sqref="C1953">
    <cfRule type="duplicateValues" dxfId="471" priority="468"/>
  </conditionalFormatting>
  <conditionalFormatting sqref="C1954">
    <cfRule type="duplicateValues" dxfId="470" priority="461"/>
  </conditionalFormatting>
  <conditionalFormatting sqref="C1954">
    <cfRule type="duplicateValues" dxfId="469" priority="462"/>
  </conditionalFormatting>
  <conditionalFormatting sqref="C1954">
    <cfRule type="duplicateValues" dxfId="468" priority="463"/>
  </conditionalFormatting>
  <conditionalFormatting sqref="C1954">
    <cfRule type="duplicateValues" dxfId="467" priority="464"/>
  </conditionalFormatting>
  <conditionalFormatting sqref="C1955">
    <cfRule type="duplicateValues" dxfId="466" priority="457"/>
  </conditionalFormatting>
  <conditionalFormatting sqref="C1955">
    <cfRule type="duplicateValues" dxfId="465" priority="458"/>
  </conditionalFormatting>
  <conditionalFormatting sqref="C1955">
    <cfRule type="duplicateValues" dxfId="464" priority="459"/>
  </conditionalFormatting>
  <conditionalFormatting sqref="C1955">
    <cfRule type="duplicateValues" dxfId="463" priority="460"/>
  </conditionalFormatting>
  <conditionalFormatting sqref="C1956">
    <cfRule type="duplicateValues" dxfId="462" priority="453"/>
  </conditionalFormatting>
  <conditionalFormatting sqref="C1956">
    <cfRule type="duplicateValues" dxfId="461" priority="454"/>
  </conditionalFormatting>
  <conditionalFormatting sqref="C1956">
    <cfRule type="duplicateValues" dxfId="460" priority="455"/>
  </conditionalFormatting>
  <conditionalFormatting sqref="C1956">
    <cfRule type="duplicateValues" dxfId="459" priority="456"/>
  </conditionalFormatting>
  <conditionalFormatting sqref="C1957:C1958">
    <cfRule type="duplicateValues" dxfId="458" priority="449"/>
  </conditionalFormatting>
  <conditionalFormatting sqref="C1957:C1958">
    <cfRule type="duplicateValues" dxfId="457" priority="450"/>
  </conditionalFormatting>
  <conditionalFormatting sqref="C1957:C1958">
    <cfRule type="duplicateValues" dxfId="456" priority="451"/>
  </conditionalFormatting>
  <conditionalFormatting sqref="C1957:C1958">
    <cfRule type="duplicateValues" dxfId="455" priority="452"/>
  </conditionalFormatting>
  <conditionalFormatting sqref="C1959">
    <cfRule type="duplicateValues" dxfId="454" priority="445"/>
  </conditionalFormatting>
  <conditionalFormatting sqref="C1959">
    <cfRule type="duplicateValues" dxfId="453" priority="446"/>
  </conditionalFormatting>
  <conditionalFormatting sqref="C1959">
    <cfRule type="duplicateValues" dxfId="452" priority="447"/>
  </conditionalFormatting>
  <conditionalFormatting sqref="C1959">
    <cfRule type="duplicateValues" dxfId="451" priority="448"/>
  </conditionalFormatting>
  <conditionalFormatting sqref="C1960">
    <cfRule type="duplicateValues" dxfId="450" priority="441"/>
  </conditionalFormatting>
  <conditionalFormatting sqref="C1960">
    <cfRule type="duplicateValues" dxfId="449" priority="442"/>
  </conditionalFormatting>
  <conditionalFormatting sqref="C1960">
    <cfRule type="duplicateValues" dxfId="448" priority="443"/>
  </conditionalFormatting>
  <conditionalFormatting sqref="C1960">
    <cfRule type="duplicateValues" dxfId="447" priority="444"/>
  </conditionalFormatting>
  <conditionalFormatting sqref="C1961:C1965">
    <cfRule type="duplicateValues" dxfId="446" priority="439"/>
  </conditionalFormatting>
  <conditionalFormatting sqref="C1961:C1965">
    <cfRule type="duplicateValues" dxfId="445" priority="440"/>
  </conditionalFormatting>
  <conditionalFormatting sqref="C1966:C1967">
    <cfRule type="duplicateValues" dxfId="444" priority="435"/>
  </conditionalFormatting>
  <conditionalFormatting sqref="C1966:C1967">
    <cfRule type="duplicateValues" dxfId="443" priority="436"/>
  </conditionalFormatting>
  <conditionalFormatting sqref="C1966:C1967">
    <cfRule type="duplicateValues" dxfId="442" priority="437"/>
  </conditionalFormatting>
  <conditionalFormatting sqref="C1966:C1967">
    <cfRule type="duplicateValues" dxfId="441" priority="438"/>
  </conditionalFormatting>
  <conditionalFormatting sqref="C1968:C1972">
    <cfRule type="duplicateValues" dxfId="440" priority="431"/>
  </conditionalFormatting>
  <conditionalFormatting sqref="C1968:C1972">
    <cfRule type="duplicateValues" dxfId="439" priority="432"/>
  </conditionalFormatting>
  <conditionalFormatting sqref="C1968:C1972">
    <cfRule type="duplicateValues" dxfId="438" priority="433"/>
  </conditionalFormatting>
  <conditionalFormatting sqref="C1968:C1972">
    <cfRule type="duplicateValues" dxfId="437" priority="434"/>
  </conditionalFormatting>
  <conditionalFormatting sqref="C1973:C1974">
    <cfRule type="duplicateValues" dxfId="436" priority="427"/>
  </conditionalFormatting>
  <conditionalFormatting sqref="C1973:C1974">
    <cfRule type="duplicateValues" dxfId="435" priority="428"/>
  </conditionalFormatting>
  <conditionalFormatting sqref="C1973:C1974">
    <cfRule type="duplicateValues" dxfId="434" priority="429"/>
  </conditionalFormatting>
  <conditionalFormatting sqref="C1973:C1974">
    <cfRule type="duplicateValues" dxfId="433" priority="430"/>
  </conditionalFormatting>
  <conditionalFormatting sqref="C1975:C1977">
    <cfRule type="duplicateValues" dxfId="432" priority="423"/>
  </conditionalFormatting>
  <conditionalFormatting sqref="C1975:C1977">
    <cfRule type="duplicateValues" dxfId="431" priority="424"/>
  </conditionalFormatting>
  <conditionalFormatting sqref="C1975:C1977">
    <cfRule type="duplicateValues" dxfId="430" priority="425"/>
  </conditionalFormatting>
  <conditionalFormatting sqref="C1975:C1977">
    <cfRule type="duplicateValues" dxfId="429" priority="426"/>
  </conditionalFormatting>
  <conditionalFormatting sqref="C1978">
    <cfRule type="duplicateValues" dxfId="428" priority="419"/>
  </conditionalFormatting>
  <conditionalFormatting sqref="C1978">
    <cfRule type="duplicateValues" dxfId="427" priority="420"/>
  </conditionalFormatting>
  <conditionalFormatting sqref="C1978">
    <cfRule type="duplicateValues" dxfId="426" priority="421"/>
  </conditionalFormatting>
  <conditionalFormatting sqref="C1978">
    <cfRule type="duplicateValues" dxfId="425" priority="422"/>
  </conditionalFormatting>
  <conditionalFormatting sqref="C1979">
    <cfRule type="duplicateValues" dxfId="424" priority="415"/>
  </conditionalFormatting>
  <conditionalFormatting sqref="C1979">
    <cfRule type="duplicateValues" dxfId="423" priority="416"/>
  </conditionalFormatting>
  <conditionalFormatting sqref="C1979">
    <cfRule type="duplicateValues" dxfId="422" priority="417"/>
  </conditionalFormatting>
  <conditionalFormatting sqref="C1979">
    <cfRule type="duplicateValues" dxfId="421" priority="418"/>
  </conditionalFormatting>
  <conditionalFormatting sqref="C1980:C1982">
    <cfRule type="duplicateValues" dxfId="420" priority="411"/>
  </conditionalFormatting>
  <conditionalFormatting sqref="C1980:C1982">
    <cfRule type="duplicateValues" dxfId="419" priority="412"/>
  </conditionalFormatting>
  <conditionalFormatting sqref="C1980:C1982">
    <cfRule type="duplicateValues" dxfId="418" priority="413"/>
  </conditionalFormatting>
  <conditionalFormatting sqref="C1980:C1982">
    <cfRule type="duplicateValues" dxfId="417" priority="414"/>
  </conditionalFormatting>
  <conditionalFormatting sqref="C1983:C1984">
    <cfRule type="duplicateValues" dxfId="416" priority="407"/>
  </conditionalFormatting>
  <conditionalFormatting sqref="C1983:C1984">
    <cfRule type="duplicateValues" dxfId="415" priority="408"/>
  </conditionalFormatting>
  <conditionalFormatting sqref="C1983:C1984">
    <cfRule type="duplicateValues" dxfId="414" priority="409"/>
  </conditionalFormatting>
  <conditionalFormatting sqref="C1983:C1984">
    <cfRule type="duplicateValues" dxfId="413" priority="410"/>
  </conditionalFormatting>
  <conditionalFormatting sqref="C1985:C1987">
    <cfRule type="duplicateValues" dxfId="412" priority="403"/>
  </conditionalFormatting>
  <conditionalFormatting sqref="C1985:C1987">
    <cfRule type="duplicateValues" dxfId="411" priority="404"/>
  </conditionalFormatting>
  <conditionalFormatting sqref="C1985:C1987">
    <cfRule type="duplicateValues" dxfId="410" priority="405"/>
  </conditionalFormatting>
  <conditionalFormatting sqref="C1985:C1987">
    <cfRule type="duplicateValues" dxfId="409" priority="406"/>
  </conditionalFormatting>
  <conditionalFormatting sqref="C1988">
    <cfRule type="duplicateValues" dxfId="408" priority="399"/>
  </conditionalFormatting>
  <conditionalFormatting sqref="C1988">
    <cfRule type="duplicateValues" dxfId="407" priority="400"/>
  </conditionalFormatting>
  <conditionalFormatting sqref="C1988">
    <cfRule type="duplicateValues" dxfId="406" priority="401"/>
  </conditionalFormatting>
  <conditionalFormatting sqref="C1988">
    <cfRule type="duplicateValues" dxfId="405" priority="402"/>
  </conditionalFormatting>
  <conditionalFormatting sqref="C1989">
    <cfRule type="duplicateValues" dxfId="404" priority="395"/>
  </conditionalFormatting>
  <conditionalFormatting sqref="C1989">
    <cfRule type="duplicateValues" dxfId="403" priority="396"/>
  </conditionalFormatting>
  <conditionalFormatting sqref="C1989">
    <cfRule type="duplicateValues" dxfId="402" priority="397"/>
  </conditionalFormatting>
  <conditionalFormatting sqref="C1989">
    <cfRule type="duplicateValues" dxfId="401" priority="398"/>
  </conditionalFormatting>
  <conditionalFormatting sqref="C1990">
    <cfRule type="duplicateValues" dxfId="400" priority="391"/>
  </conditionalFormatting>
  <conditionalFormatting sqref="C1990">
    <cfRule type="duplicateValues" dxfId="399" priority="392"/>
  </conditionalFormatting>
  <conditionalFormatting sqref="C1990">
    <cfRule type="duplicateValues" dxfId="398" priority="393"/>
  </conditionalFormatting>
  <conditionalFormatting sqref="C1990">
    <cfRule type="duplicateValues" dxfId="397" priority="394"/>
  </conditionalFormatting>
  <conditionalFormatting sqref="C1991">
    <cfRule type="duplicateValues" dxfId="396" priority="387"/>
  </conditionalFormatting>
  <conditionalFormatting sqref="C1991">
    <cfRule type="duplicateValues" dxfId="395" priority="388"/>
  </conditionalFormatting>
  <conditionalFormatting sqref="C1991">
    <cfRule type="duplicateValues" dxfId="394" priority="389"/>
  </conditionalFormatting>
  <conditionalFormatting sqref="C1991">
    <cfRule type="duplicateValues" dxfId="393" priority="390"/>
  </conditionalFormatting>
  <conditionalFormatting sqref="C1992">
    <cfRule type="duplicateValues" dxfId="392" priority="383"/>
  </conditionalFormatting>
  <conditionalFormatting sqref="C1992">
    <cfRule type="duplicateValues" dxfId="391" priority="384"/>
  </conditionalFormatting>
  <conditionalFormatting sqref="C1992">
    <cfRule type="duplicateValues" dxfId="390" priority="385"/>
  </conditionalFormatting>
  <conditionalFormatting sqref="C1992">
    <cfRule type="duplicateValues" dxfId="389" priority="386"/>
  </conditionalFormatting>
  <conditionalFormatting sqref="C1993">
    <cfRule type="duplicateValues" dxfId="388" priority="379"/>
  </conditionalFormatting>
  <conditionalFormatting sqref="C1993">
    <cfRule type="duplicateValues" dxfId="387" priority="380"/>
  </conditionalFormatting>
  <conditionalFormatting sqref="C1993">
    <cfRule type="duplicateValues" dxfId="386" priority="381"/>
  </conditionalFormatting>
  <conditionalFormatting sqref="C1993">
    <cfRule type="duplicateValues" dxfId="385" priority="382"/>
  </conditionalFormatting>
  <conditionalFormatting sqref="C1994">
    <cfRule type="duplicateValues" dxfId="384" priority="375"/>
  </conditionalFormatting>
  <conditionalFormatting sqref="C1994">
    <cfRule type="duplicateValues" dxfId="383" priority="376"/>
  </conditionalFormatting>
  <conditionalFormatting sqref="C1994">
    <cfRule type="duplicateValues" dxfId="382" priority="377"/>
  </conditionalFormatting>
  <conditionalFormatting sqref="C1994">
    <cfRule type="duplicateValues" dxfId="381" priority="378"/>
  </conditionalFormatting>
  <conditionalFormatting sqref="C1995">
    <cfRule type="duplicateValues" dxfId="380" priority="371"/>
  </conditionalFormatting>
  <conditionalFormatting sqref="C1995">
    <cfRule type="duplicateValues" dxfId="379" priority="372"/>
  </conditionalFormatting>
  <conditionalFormatting sqref="C1995">
    <cfRule type="duplicateValues" dxfId="378" priority="373"/>
  </conditionalFormatting>
  <conditionalFormatting sqref="C1995">
    <cfRule type="duplicateValues" dxfId="377" priority="374"/>
  </conditionalFormatting>
  <conditionalFormatting sqref="C1996">
    <cfRule type="duplicateValues" dxfId="376" priority="367"/>
  </conditionalFormatting>
  <conditionalFormatting sqref="C1996">
    <cfRule type="duplicateValues" dxfId="375" priority="368"/>
  </conditionalFormatting>
  <conditionalFormatting sqref="C1996">
    <cfRule type="duplicateValues" dxfId="374" priority="369"/>
  </conditionalFormatting>
  <conditionalFormatting sqref="C1996">
    <cfRule type="duplicateValues" dxfId="373" priority="370"/>
  </conditionalFormatting>
  <conditionalFormatting sqref="C1997:C1998">
    <cfRule type="duplicateValues" dxfId="372" priority="365"/>
  </conditionalFormatting>
  <conditionalFormatting sqref="C1997:C1998">
    <cfRule type="duplicateValues" dxfId="371" priority="366"/>
  </conditionalFormatting>
  <conditionalFormatting sqref="C1999:C2002">
    <cfRule type="duplicateValues" dxfId="370" priority="361"/>
  </conditionalFormatting>
  <conditionalFormatting sqref="C1999:C2002">
    <cfRule type="duplicateValues" dxfId="369" priority="362"/>
  </conditionalFormatting>
  <conditionalFormatting sqref="C1999:C2002">
    <cfRule type="duplicateValues" dxfId="368" priority="363"/>
  </conditionalFormatting>
  <conditionalFormatting sqref="C1999:C2002">
    <cfRule type="duplicateValues" dxfId="367" priority="364"/>
  </conditionalFormatting>
  <conditionalFormatting sqref="C2003">
    <cfRule type="duplicateValues" dxfId="366" priority="357"/>
  </conditionalFormatting>
  <conditionalFormatting sqref="C2003">
    <cfRule type="duplicateValues" dxfId="365" priority="358"/>
  </conditionalFormatting>
  <conditionalFormatting sqref="C2003">
    <cfRule type="duplicateValues" dxfId="364" priority="359"/>
  </conditionalFormatting>
  <conditionalFormatting sqref="C2003">
    <cfRule type="duplicateValues" dxfId="363" priority="360"/>
  </conditionalFormatting>
  <conditionalFormatting sqref="C2004">
    <cfRule type="duplicateValues" dxfId="362" priority="353"/>
  </conditionalFormatting>
  <conditionalFormatting sqref="C2004">
    <cfRule type="duplicateValues" dxfId="361" priority="354"/>
  </conditionalFormatting>
  <conditionalFormatting sqref="C2004">
    <cfRule type="duplicateValues" dxfId="360" priority="355"/>
  </conditionalFormatting>
  <conditionalFormatting sqref="C2004">
    <cfRule type="duplicateValues" dxfId="359" priority="356"/>
  </conditionalFormatting>
  <conditionalFormatting sqref="C2005:C2007">
    <cfRule type="duplicateValues" dxfId="358" priority="349"/>
  </conditionalFormatting>
  <conditionalFormatting sqref="C2005:C2007">
    <cfRule type="duplicateValues" dxfId="357" priority="350"/>
  </conditionalFormatting>
  <conditionalFormatting sqref="C2005:C2007">
    <cfRule type="duplicateValues" dxfId="356" priority="351"/>
  </conditionalFormatting>
  <conditionalFormatting sqref="C2005:C2007">
    <cfRule type="duplicateValues" dxfId="355" priority="352"/>
  </conditionalFormatting>
  <conditionalFormatting sqref="C2008">
    <cfRule type="duplicateValues" dxfId="354" priority="345"/>
  </conditionalFormatting>
  <conditionalFormatting sqref="C2008">
    <cfRule type="duplicateValues" dxfId="353" priority="346"/>
  </conditionalFormatting>
  <conditionalFormatting sqref="C2008">
    <cfRule type="duplicateValues" dxfId="352" priority="347"/>
  </conditionalFormatting>
  <conditionalFormatting sqref="C2008">
    <cfRule type="duplicateValues" dxfId="351" priority="348"/>
  </conditionalFormatting>
  <conditionalFormatting sqref="C2009">
    <cfRule type="duplicateValues" dxfId="350" priority="341"/>
  </conditionalFormatting>
  <conditionalFormatting sqref="C2009">
    <cfRule type="duplicateValues" dxfId="349" priority="342"/>
  </conditionalFormatting>
  <conditionalFormatting sqref="C2009">
    <cfRule type="duplicateValues" dxfId="348" priority="343"/>
  </conditionalFormatting>
  <conditionalFormatting sqref="C2009">
    <cfRule type="duplicateValues" dxfId="347" priority="344"/>
  </conditionalFormatting>
  <conditionalFormatting sqref="C2010">
    <cfRule type="duplicateValues" dxfId="339" priority="337"/>
  </conditionalFormatting>
  <conditionalFormatting sqref="C2010">
    <cfRule type="duplicateValues" dxfId="338" priority="338"/>
  </conditionalFormatting>
  <conditionalFormatting sqref="C2010">
    <cfRule type="duplicateValues" dxfId="337" priority="339"/>
  </conditionalFormatting>
  <conditionalFormatting sqref="C2010">
    <cfRule type="duplicateValues" dxfId="336" priority="340"/>
  </conditionalFormatting>
  <conditionalFormatting sqref="C2011">
    <cfRule type="duplicateValues" dxfId="335" priority="333"/>
  </conditionalFormatting>
  <conditionalFormatting sqref="C2011">
    <cfRule type="duplicateValues" dxfId="334" priority="334"/>
  </conditionalFormatting>
  <conditionalFormatting sqref="C2011">
    <cfRule type="duplicateValues" dxfId="333" priority="335"/>
  </conditionalFormatting>
  <conditionalFormatting sqref="C2011">
    <cfRule type="duplicateValues" dxfId="332" priority="336"/>
  </conditionalFormatting>
  <conditionalFormatting sqref="C2012">
    <cfRule type="duplicateValues" dxfId="331" priority="329"/>
  </conditionalFormatting>
  <conditionalFormatting sqref="C2012">
    <cfRule type="duplicateValues" dxfId="330" priority="330"/>
  </conditionalFormatting>
  <conditionalFormatting sqref="C2012">
    <cfRule type="duplicateValues" dxfId="329" priority="331"/>
  </conditionalFormatting>
  <conditionalFormatting sqref="C2012">
    <cfRule type="duplicateValues" dxfId="328" priority="332"/>
  </conditionalFormatting>
  <conditionalFormatting sqref="C2013">
    <cfRule type="duplicateValues" dxfId="327" priority="325"/>
  </conditionalFormatting>
  <conditionalFormatting sqref="C2013">
    <cfRule type="duplicateValues" dxfId="326" priority="326"/>
  </conditionalFormatting>
  <conditionalFormatting sqref="C2013">
    <cfRule type="duplicateValues" dxfId="325" priority="327"/>
  </conditionalFormatting>
  <conditionalFormatting sqref="C2013">
    <cfRule type="duplicateValues" dxfId="324" priority="328"/>
  </conditionalFormatting>
  <conditionalFormatting sqref="C2014">
    <cfRule type="duplicateValues" dxfId="323" priority="321"/>
  </conditionalFormatting>
  <conditionalFormatting sqref="C2014">
    <cfRule type="duplicateValues" dxfId="322" priority="322"/>
  </conditionalFormatting>
  <conditionalFormatting sqref="C2014">
    <cfRule type="duplicateValues" dxfId="321" priority="323"/>
  </conditionalFormatting>
  <conditionalFormatting sqref="C2014">
    <cfRule type="duplicateValues" dxfId="320" priority="324"/>
  </conditionalFormatting>
  <conditionalFormatting sqref="C2015">
    <cfRule type="duplicateValues" dxfId="319" priority="317"/>
  </conditionalFormatting>
  <conditionalFormatting sqref="C2015">
    <cfRule type="duplicateValues" dxfId="318" priority="318"/>
  </conditionalFormatting>
  <conditionalFormatting sqref="C2015">
    <cfRule type="duplicateValues" dxfId="317" priority="319"/>
  </conditionalFormatting>
  <conditionalFormatting sqref="C2015">
    <cfRule type="duplicateValues" dxfId="316" priority="320"/>
  </conditionalFormatting>
  <conditionalFormatting sqref="C2016:C2017">
    <cfRule type="duplicateValues" dxfId="315" priority="313"/>
  </conditionalFormatting>
  <conditionalFormatting sqref="C2016:C2017">
    <cfRule type="duplicateValues" dxfId="314" priority="314"/>
  </conditionalFormatting>
  <conditionalFormatting sqref="C2016:C2017">
    <cfRule type="duplicateValues" dxfId="313" priority="315"/>
  </conditionalFormatting>
  <conditionalFormatting sqref="C2016:C2017">
    <cfRule type="duplicateValues" dxfId="312" priority="316"/>
  </conditionalFormatting>
  <conditionalFormatting sqref="C2018">
    <cfRule type="duplicateValues" dxfId="311" priority="309"/>
  </conditionalFormatting>
  <conditionalFormatting sqref="C2018">
    <cfRule type="duplicateValues" dxfId="310" priority="310"/>
  </conditionalFormatting>
  <conditionalFormatting sqref="C2018">
    <cfRule type="duplicateValues" dxfId="309" priority="311"/>
  </conditionalFormatting>
  <conditionalFormatting sqref="C2018">
    <cfRule type="duplicateValues" dxfId="308" priority="312"/>
  </conditionalFormatting>
  <conditionalFormatting sqref="C2019">
    <cfRule type="duplicateValues" dxfId="307" priority="305"/>
  </conditionalFormatting>
  <conditionalFormatting sqref="C2019">
    <cfRule type="duplicateValues" dxfId="306" priority="306"/>
  </conditionalFormatting>
  <conditionalFormatting sqref="C2019">
    <cfRule type="duplicateValues" dxfId="305" priority="307"/>
  </conditionalFormatting>
  <conditionalFormatting sqref="C2019">
    <cfRule type="duplicateValues" dxfId="304" priority="308"/>
  </conditionalFormatting>
  <conditionalFormatting sqref="C2020">
    <cfRule type="duplicateValues" dxfId="303" priority="301"/>
  </conditionalFormatting>
  <conditionalFormatting sqref="C2020">
    <cfRule type="duplicateValues" dxfId="302" priority="302"/>
  </conditionalFormatting>
  <conditionalFormatting sqref="C2020">
    <cfRule type="duplicateValues" dxfId="301" priority="303"/>
  </conditionalFormatting>
  <conditionalFormatting sqref="C2020">
    <cfRule type="duplicateValues" dxfId="300" priority="304"/>
  </conditionalFormatting>
  <conditionalFormatting sqref="C2021:C2026">
    <cfRule type="duplicateValues" dxfId="299" priority="297"/>
  </conditionalFormatting>
  <conditionalFormatting sqref="C2021:C2026">
    <cfRule type="duplicateValues" dxfId="298" priority="298"/>
  </conditionalFormatting>
  <conditionalFormatting sqref="C2021:C2026">
    <cfRule type="duplicateValues" dxfId="297" priority="299"/>
  </conditionalFormatting>
  <conditionalFormatting sqref="C2021:C2026">
    <cfRule type="duplicateValues" dxfId="296" priority="300"/>
  </conditionalFormatting>
  <conditionalFormatting sqref="C2027">
    <cfRule type="duplicateValues" dxfId="295" priority="293"/>
  </conditionalFormatting>
  <conditionalFormatting sqref="C2027">
    <cfRule type="duplicateValues" dxfId="294" priority="294"/>
  </conditionalFormatting>
  <conditionalFormatting sqref="C2027">
    <cfRule type="duplicateValues" dxfId="293" priority="295"/>
  </conditionalFormatting>
  <conditionalFormatting sqref="C2027">
    <cfRule type="duplicateValues" dxfId="292" priority="296"/>
  </conditionalFormatting>
  <conditionalFormatting sqref="C2028">
    <cfRule type="duplicateValues" dxfId="291" priority="289"/>
  </conditionalFormatting>
  <conditionalFormatting sqref="C2028">
    <cfRule type="duplicateValues" dxfId="290" priority="290"/>
  </conditionalFormatting>
  <conditionalFormatting sqref="C2028">
    <cfRule type="duplicateValues" dxfId="289" priority="291"/>
  </conditionalFormatting>
  <conditionalFormatting sqref="C2028">
    <cfRule type="duplicateValues" dxfId="288" priority="292"/>
  </conditionalFormatting>
  <conditionalFormatting sqref="C2029">
    <cfRule type="duplicateValues" dxfId="287" priority="285"/>
  </conditionalFormatting>
  <conditionalFormatting sqref="C2029">
    <cfRule type="duplicateValues" dxfId="286" priority="286"/>
  </conditionalFormatting>
  <conditionalFormatting sqref="C2029">
    <cfRule type="duplicateValues" dxfId="285" priority="287"/>
  </conditionalFormatting>
  <conditionalFormatting sqref="C2029">
    <cfRule type="duplicateValues" dxfId="284" priority="288"/>
  </conditionalFormatting>
  <conditionalFormatting sqref="C2030">
    <cfRule type="duplicateValues" dxfId="283" priority="281"/>
  </conditionalFormatting>
  <conditionalFormatting sqref="C2030">
    <cfRule type="duplicateValues" dxfId="282" priority="282"/>
  </conditionalFormatting>
  <conditionalFormatting sqref="C2030">
    <cfRule type="duplicateValues" dxfId="281" priority="283"/>
  </conditionalFormatting>
  <conditionalFormatting sqref="C2030">
    <cfRule type="duplicateValues" dxfId="280" priority="284"/>
  </conditionalFormatting>
  <conditionalFormatting sqref="C2031">
    <cfRule type="duplicateValues" dxfId="279" priority="278"/>
  </conditionalFormatting>
  <conditionalFormatting sqref="C2031">
    <cfRule type="duplicateValues" dxfId="278" priority="279"/>
  </conditionalFormatting>
  <conditionalFormatting sqref="C2031">
    <cfRule type="duplicateValues" dxfId="277" priority="280"/>
  </conditionalFormatting>
  <conditionalFormatting sqref="C2032">
    <cfRule type="duplicateValues" dxfId="276" priority="275"/>
  </conditionalFormatting>
  <conditionalFormatting sqref="C2032">
    <cfRule type="duplicateValues" dxfId="275" priority="276"/>
  </conditionalFormatting>
  <conditionalFormatting sqref="C2032">
    <cfRule type="duplicateValues" dxfId="274" priority="277"/>
  </conditionalFormatting>
  <conditionalFormatting sqref="C2033">
    <cfRule type="duplicateValues" dxfId="273" priority="272"/>
  </conditionalFormatting>
  <conditionalFormatting sqref="C2033">
    <cfRule type="duplicateValues" dxfId="272" priority="273"/>
  </conditionalFormatting>
  <conditionalFormatting sqref="C2033">
    <cfRule type="duplicateValues" dxfId="271" priority="274"/>
  </conditionalFormatting>
  <conditionalFormatting sqref="C2034:C2035">
    <cfRule type="duplicateValues" dxfId="270" priority="269"/>
  </conditionalFormatting>
  <conditionalFormatting sqref="C2034:C2035">
    <cfRule type="duplicateValues" dxfId="269" priority="270"/>
  </conditionalFormatting>
  <conditionalFormatting sqref="C2034:C2035">
    <cfRule type="duplicateValues" dxfId="268" priority="271"/>
  </conditionalFormatting>
  <conditionalFormatting sqref="C2036">
    <cfRule type="duplicateValues" dxfId="267" priority="266"/>
  </conditionalFormatting>
  <conditionalFormatting sqref="C2036">
    <cfRule type="duplicateValues" dxfId="266" priority="267"/>
  </conditionalFormatting>
  <conditionalFormatting sqref="C2036">
    <cfRule type="duplicateValues" dxfId="265" priority="268"/>
  </conditionalFormatting>
  <conditionalFormatting sqref="C2037:C2039">
    <cfRule type="duplicateValues" dxfId="264" priority="262"/>
  </conditionalFormatting>
  <conditionalFormatting sqref="C2037:C2039">
    <cfRule type="duplicateValues" dxfId="263" priority="263"/>
  </conditionalFormatting>
  <conditionalFormatting sqref="C2037:C2039">
    <cfRule type="duplicateValues" dxfId="262" priority="264"/>
  </conditionalFormatting>
  <conditionalFormatting sqref="C2037:C2039">
    <cfRule type="duplicateValues" dxfId="261" priority="265"/>
  </conditionalFormatting>
  <conditionalFormatting sqref="C2040:C2048">
    <cfRule type="duplicateValues" dxfId="260" priority="258"/>
  </conditionalFormatting>
  <conditionalFormatting sqref="C2040:C2048">
    <cfRule type="duplicateValues" dxfId="259" priority="259"/>
  </conditionalFormatting>
  <conditionalFormatting sqref="C2040:C2048">
    <cfRule type="duplicateValues" dxfId="258" priority="260"/>
  </conditionalFormatting>
  <conditionalFormatting sqref="C2040:C2048">
    <cfRule type="duplicateValues" dxfId="257" priority="261"/>
  </conditionalFormatting>
  <conditionalFormatting sqref="C2049:C2056">
    <cfRule type="duplicateValues" dxfId="256" priority="254"/>
  </conditionalFormatting>
  <conditionalFormatting sqref="C2049:C2056">
    <cfRule type="duplicateValues" dxfId="255" priority="255"/>
  </conditionalFormatting>
  <conditionalFormatting sqref="C2049:C2056">
    <cfRule type="duplicateValues" dxfId="254" priority="256"/>
  </conditionalFormatting>
  <conditionalFormatting sqref="C2049:C2056">
    <cfRule type="duplicateValues" dxfId="253" priority="257"/>
  </conditionalFormatting>
  <conditionalFormatting sqref="C2057:C2061">
    <cfRule type="duplicateValues" dxfId="252" priority="250"/>
  </conditionalFormatting>
  <conditionalFormatting sqref="C2057:C2061">
    <cfRule type="duplicateValues" dxfId="251" priority="251"/>
  </conditionalFormatting>
  <conditionalFormatting sqref="C2057:C2061">
    <cfRule type="duplicateValues" dxfId="250" priority="252"/>
  </conditionalFormatting>
  <conditionalFormatting sqref="C2057:C2061">
    <cfRule type="duplicateValues" dxfId="249" priority="253"/>
  </conditionalFormatting>
  <conditionalFormatting sqref="C2062:C2064">
    <cfRule type="duplicateValues" dxfId="248" priority="246"/>
  </conditionalFormatting>
  <conditionalFormatting sqref="C2062:C2064">
    <cfRule type="duplicateValues" dxfId="247" priority="247"/>
  </conditionalFormatting>
  <conditionalFormatting sqref="C2062:C2064">
    <cfRule type="duplicateValues" dxfId="246" priority="248"/>
  </conditionalFormatting>
  <conditionalFormatting sqref="C2062:C2064">
    <cfRule type="duplicateValues" dxfId="245" priority="249"/>
  </conditionalFormatting>
  <conditionalFormatting sqref="C2065:C2069">
    <cfRule type="duplicateValues" dxfId="244" priority="242"/>
  </conditionalFormatting>
  <conditionalFormatting sqref="C2065:C2069">
    <cfRule type="duplicateValues" dxfId="243" priority="243"/>
  </conditionalFormatting>
  <conditionalFormatting sqref="C2065:C2069">
    <cfRule type="duplicateValues" dxfId="242" priority="244"/>
  </conditionalFormatting>
  <conditionalFormatting sqref="C2065:C2069">
    <cfRule type="duplicateValues" dxfId="241" priority="245"/>
  </conditionalFormatting>
  <conditionalFormatting sqref="C2070:C2072">
    <cfRule type="duplicateValues" dxfId="240" priority="238"/>
  </conditionalFormatting>
  <conditionalFormatting sqref="C2070:C2072">
    <cfRule type="duplicateValues" dxfId="239" priority="239"/>
  </conditionalFormatting>
  <conditionalFormatting sqref="C2070:C2072">
    <cfRule type="duplicateValues" dxfId="238" priority="240"/>
  </conditionalFormatting>
  <conditionalFormatting sqref="C2070:C2072">
    <cfRule type="duplicateValues" dxfId="237" priority="241"/>
  </conditionalFormatting>
  <conditionalFormatting sqref="C2073:C2078">
    <cfRule type="duplicateValues" dxfId="236" priority="234"/>
  </conditionalFormatting>
  <conditionalFormatting sqref="C2073:C2078">
    <cfRule type="duplicateValues" dxfId="235" priority="235"/>
  </conditionalFormatting>
  <conditionalFormatting sqref="C2073:C2078">
    <cfRule type="duplicateValues" dxfId="234" priority="236"/>
  </conditionalFormatting>
  <conditionalFormatting sqref="C2073:C2078">
    <cfRule type="duplicateValues" dxfId="233" priority="237"/>
  </conditionalFormatting>
  <conditionalFormatting sqref="C2083 C2080">
    <cfRule type="duplicateValues" dxfId="232" priority="225"/>
  </conditionalFormatting>
  <conditionalFormatting sqref="C2081">
    <cfRule type="duplicateValues" dxfId="231" priority="226"/>
  </conditionalFormatting>
  <conditionalFormatting sqref="C2081:C2082">
    <cfRule type="duplicateValues" dxfId="230" priority="227"/>
  </conditionalFormatting>
  <conditionalFormatting sqref="C2083 C2080">
    <cfRule type="duplicateValues" dxfId="229" priority="228"/>
  </conditionalFormatting>
  <conditionalFormatting sqref="C2083 C2080">
    <cfRule type="duplicateValues" dxfId="228" priority="229"/>
  </conditionalFormatting>
  <conditionalFormatting sqref="C2079">
    <cfRule type="duplicateValues" dxfId="227" priority="230"/>
  </conditionalFormatting>
  <conditionalFormatting sqref="C2079">
    <cfRule type="duplicateValues" dxfId="226" priority="231"/>
  </conditionalFormatting>
  <conditionalFormatting sqref="C2079">
    <cfRule type="duplicateValues" dxfId="225" priority="232"/>
  </conditionalFormatting>
  <conditionalFormatting sqref="C2079:C2083">
    <cfRule type="duplicateValues" dxfId="224" priority="233"/>
  </conditionalFormatting>
  <conditionalFormatting sqref="C2082">
    <cfRule type="duplicateValues" dxfId="223" priority="224"/>
  </conditionalFormatting>
  <conditionalFormatting sqref="C2085">
    <cfRule type="duplicateValues" dxfId="222" priority="215"/>
  </conditionalFormatting>
  <conditionalFormatting sqref="C2086">
    <cfRule type="duplicateValues" dxfId="221" priority="216"/>
  </conditionalFormatting>
  <conditionalFormatting sqref="C2086:C2087">
    <cfRule type="duplicateValues" dxfId="220" priority="217"/>
  </conditionalFormatting>
  <conditionalFormatting sqref="C2085">
    <cfRule type="duplicateValues" dxfId="219" priority="218"/>
  </conditionalFormatting>
  <conditionalFormatting sqref="C2085">
    <cfRule type="duplicateValues" dxfId="218" priority="219"/>
  </conditionalFormatting>
  <conditionalFormatting sqref="C2084">
    <cfRule type="duplicateValues" dxfId="217" priority="220"/>
  </conditionalFormatting>
  <conditionalFormatting sqref="C2084">
    <cfRule type="duplicateValues" dxfId="216" priority="221"/>
  </conditionalFormatting>
  <conditionalFormatting sqref="C2084">
    <cfRule type="duplicateValues" dxfId="215" priority="222"/>
  </conditionalFormatting>
  <conditionalFormatting sqref="C2084:C2087">
    <cfRule type="duplicateValues" dxfId="214" priority="223"/>
  </conditionalFormatting>
  <conditionalFormatting sqref="C2087">
    <cfRule type="duplicateValues" dxfId="213" priority="214"/>
  </conditionalFormatting>
  <conditionalFormatting sqref="C2088">
    <cfRule type="duplicateValues" dxfId="212" priority="210"/>
  </conditionalFormatting>
  <conditionalFormatting sqref="C2088">
    <cfRule type="duplicateValues" dxfId="211" priority="211"/>
  </conditionalFormatting>
  <conditionalFormatting sqref="C2088">
    <cfRule type="duplicateValues" dxfId="210" priority="212"/>
  </conditionalFormatting>
  <conditionalFormatting sqref="C2088:C2092">
    <cfRule type="duplicateValues" dxfId="209" priority="213"/>
  </conditionalFormatting>
  <conditionalFormatting sqref="C2089:C2090">
    <cfRule type="duplicateValues" dxfId="208" priority="208"/>
  </conditionalFormatting>
  <conditionalFormatting sqref="C2090">
    <cfRule type="duplicateValues" dxfId="207" priority="207"/>
  </conditionalFormatting>
  <conditionalFormatting sqref="C2089:C2091">
    <cfRule type="duplicateValues" dxfId="206" priority="209"/>
  </conditionalFormatting>
  <conditionalFormatting sqref="C2091">
    <cfRule type="duplicateValues" dxfId="205" priority="206"/>
  </conditionalFormatting>
  <conditionalFormatting sqref="C2092">
    <cfRule type="duplicateValues" dxfId="204" priority="203"/>
  </conditionalFormatting>
  <conditionalFormatting sqref="C2092">
    <cfRule type="duplicateValues" dxfId="203" priority="204"/>
  </conditionalFormatting>
  <conditionalFormatting sqref="C2092">
    <cfRule type="duplicateValues" dxfId="202" priority="205"/>
  </conditionalFormatting>
  <conditionalFormatting sqref="C2093">
    <cfRule type="duplicateValues" dxfId="201" priority="199"/>
  </conditionalFormatting>
  <conditionalFormatting sqref="C2093">
    <cfRule type="duplicateValues" dxfId="200" priority="200"/>
  </conditionalFormatting>
  <conditionalFormatting sqref="C2093">
    <cfRule type="duplicateValues" dxfId="199" priority="201"/>
  </conditionalFormatting>
  <conditionalFormatting sqref="C2093:C2095">
    <cfRule type="duplicateValues" dxfId="198" priority="202"/>
  </conditionalFormatting>
  <conditionalFormatting sqref="C2094">
    <cfRule type="duplicateValues" dxfId="197" priority="197"/>
  </conditionalFormatting>
  <conditionalFormatting sqref="C2094">
    <cfRule type="duplicateValues" dxfId="196" priority="196"/>
  </conditionalFormatting>
  <conditionalFormatting sqref="C2094">
    <cfRule type="duplicateValues" dxfId="195" priority="198"/>
  </conditionalFormatting>
  <conditionalFormatting sqref="C2095">
    <cfRule type="duplicateValues" dxfId="194" priority="193"/>
  </conditionalFormatting>
  <conditionalFormatting sqref="C2095">
    <cfRule type="duplicateValues" dxfId="193" priority="194"/>
  </conditionalFormatting>
  <conditionalFormatting sqref="C2095">
    <cfRule type="duplicateValues" dxfId="192" priority="195"/>
  </conditionalFormatting>
  <conditionalFormatting sqref="C2096">
    <cfRule type="duplicateValues" dxfId="191" priority="189"/>
  </conditionalFormatting>
  <conditionalFormatting sqref="C2096">
    <cfRule type="duplicateValues" dxfId="190" priority="190"/>
  </conditionalFormatting>
  <conditionalFormatting sqref="C2096">
    <cfRule type="duplicateValues" dxfId="189" priority="191"/>
  </conditionalFormatting>
  <conditionalFormatting sqref="C2096:C2100">
    <cfRule type="duplicateValues" dxfId="188" priority="192"/>
  </conditionalFormatting>
  <conditionalFormatting sqref="C2097">
    <cfRule type="duplicateValues" dxfId="187" priority="187"/>
  </conditionalFormatting>
  <conditionalFormatting sqref="C2097">
    <cfRule type="duplicateValues" dxfId="186" priority="186"/>
  </conditionalFormatting>
  <conditionalFormatting sqref="C2097:C2098">
    <cfRule type="duplicateValues" dxfId="185" priority="188"/>
  </conditionalFormatting>
  <conditionalFormatting sqref="C2098">
    <cfRule type="duplicateValues" dxfId="184" priority="185"/>
  </conditionalFormatting>
  <conditionalFormatting sqref="C2099:C2100">
    <cfRule type="duplicateValues" dxfId="183" priority="182"/>
  </conditionalFormatting>
  <conditionalFormatting sqref="C2099:C2100">
    <cfRule type="duplicateValues" dxfId="182" priority="183"/>
  </conditionalFormatting>
  <conditionalFormatting sqref="C2099:C2100">
    <cfRule type="duplicateValues" dxfId="181" priority="184"/>
  </conditionalFormatting>
  <conditionalFormatting sqref="C2101">
    <cfRule type="duplicateValues" dxfId="180" priority="178"/>
  </conditionalFormatting>
  <conditionalFormatting sqref="C2101">
    <cfRule type="duplicateValues" dxfId="179" priority="179"/>
  </conditionalFormatting>
  <conditionalFormatting sqref="C2101">
    <cfRule type="duplicateValues" dxfId="178" priority="180"/>
  </conditionalFormatting>
  <conditionalFormatting sqref="C2101">
    <cfRule type="duplicateValues" dxfId="177" priority="181"/>
  </conditionalFormatting>
  <conditionalFormatting sqref="C2102">
    <cfRule type="duplicateValues" dxfId="176" priority="174"/>
  </conditionalFormatting>
  <conditionalFormatting sqref="C2102">
    <cfRule type="duplicateValues" dxfId="175" priority="175"/>
  </conditionalFormatting>
  <conditionalFormatting sqref="C2102">
    <cfRule type="duplicateValues" dxfId="174" priority="176"/>
  </conditionalFormatting>
  <conditionalFormatting sqref="C2102">
    <cfRule type="duplicateValues" dxfId="173" priority="177"/>
  </conditionalFormatting>
  <conditionalFormatting sqref="C2103">
    <cfRule type="duplicateValues" dxfId="172" priority="170"/>
  </conditionalFormatting>
  <conditionalFormatting sqref="C2103">
    <cfRule type="duplicateValues" dxfId="171" priority="171"/>
  </conditionalFormatting>
  <conditionalFormatting sqref="C2103">
    <cfRule type="duplicateValues" dxfId="170" priority="172"/>
  </conditionalFormatting>
  <conditionalFormatting sqref="C2103">
    <cfRule type="duplicateValues" dxfId="169" priority="173"/>
  </conditionalFormatting>
  <conditionalFormatting sqref="C2104">
    <cfRule type="duplicateValues" dxfId="168" priority="166"/>
  </conditionalFormatting>
  <conditionalFormatting sqref="C2104">
    <cfRule type="duplicateValues" dxfId="167" priority="167"/>
  </conditionalFormatting>
  <conditionalFormatting sqref="C2104">
    <cfRule type="duplicateValues" dxfId="166" priority="168"/>
  </conditionalFormatting>
  <conditionalFormatting sqref="C2104">
    <cfRule type="duplicateValues" dxfId="165" priority="169"/>
  </conditionalFormatting>
  <conditionalFormatting sqref="C2105:C2111">
    <cfRule type="duplicateValues" dxfId="164" priority="162"/>
  </conditionalFormatting>
  <conditionalFormatting sqref="C2105:C2111">
    <cfRule type="duplicateValues" dxfId="163" priority="163"/>
  </conditionalFormatting>
  <conditionalFormatting sqref="C2105:C2111">
    <cfRule type="duplicateValues" dxfId="162" priority="164"/>
  </conditionalFormatting>
  <conditionalFormatting sqref="C2105:C2111">
    <cfRule type="duplicateValues" dxfId="161" priority="165"/>
  </conditionalFormatting>
  <conditionalFormatting sqref="C2112:C2119">
    <cfRule type="duplicateValues" dxfId="160" priority="158"/>
  </conditionalFormatting>
  <conditionalFormatting sqref="C2112:C2119">
    <cfRule type="duplicateValues" dxfId="159" priority="159"/>
  </conditionalFormatting>
  <conditionalFormatting sqref="C2112:C2119">
    <cfRule type="duplicateValues" dxfId="158" priority="160"/>
  </conditionalFormatting>
  <conditionalFormatting sqref="C2112:C2119">
    <cfRule type="duplicateValues" dxfId="157" priority="161"/>
  </conditionalFormatting>
  <conditionalFormatting sqref="C2120:C2125">
    <cfRule type="duplicateValues" dxfId="156" priority="154"/>
  </conditionalFormatting>
  <conditionalFormatting sqref="C2120:C2125">
    <cfRule type="duplicateValues" dxfId="155" priority="155"/>
  </conditionalFormatting>
  <conditionalFormatting sqref="C2120:C2125">
    <cfRule type="duplicateValues" dxfId="154" priority="156"/>
  </conditionalFormatting>
  <conditionalFormatting sqref="C2120:C2125">
    <cfRule type="duplicateValues" dxfId="153" priority="157"/>
  </conditionalFormatting>
  <conditionalFormatting sqref="C2126:C2130">
    <cfRule type="duplicateValues" dxfId="152" priority="150"/>
  </conditionalFormatting>
  <conditionalFormatting sqref="C2126:C2130">
    <cfRule type="duplicateValues" dxfId="151" priority="151"/>
  </conditionalFormatting>
  <conditionalFormatting sqref="C2126:C2130">
    <cfRule type="duplicateValues" dxfId="150" priority="152"/>
  </conditionalFormatting>
  <conditionalFormatting sqref="C2126:C2130">
    <cfRule type="duplicateValues" dxfId="149" priority="153"/>
  </conditionalFormatting>
  <conditionalFormatting sqref="C2131:C2133">
    <cfRule type="duplicateValues" dxfId="148" priority="146"/>
  </conditionalFormatting>
  <conditionalFormatting sqref="C2131:C2133">
    <cfRule type="duplicateValues" dxfId="147" priority="147"/>
  </conditionalFormatting>
  <conditionalFormatting sqref="C2131:C2133">
    <cfRule type="duplicateValues" dxfId="146" priority="148"/>
  </conditionalFormatting>
  <conditionalFormatting sqref="C2131:C2133">
    <cfRule type="duplicateValues" dxfId="145" priority="149"/>
  </conditionalFormatting>
  <conditionalFormatting sqref="C2134:C2136">
    <cfRule type="duplicateValues" dxfId="144" priority="142"/>
  </conditionalFormatting>
  <conditionalFormatting sqref="C2134:C2136">
    <cfRule type="duplicateValues" dxfId="143" priority="143"/>
  </conditionalFormatting>
  <conditionalFormatting sqref="C2134:C2136">
    <cfRule type="duplicateValues" dxfId="142" priority="144"/>
  </conditionalFormatting>
  <conditionalFormatting sqref="C2134:C2136">
    <cfRule type="duplicateValues" dxfId="141" priority="145"/>
  </conditionalFormatting>
  <conditionalFormatting sqref="C2137:C2141">
    <cfRule type="duplicateValues" dxfId="140" priority="138"/>
  </conditionalFormatting>
  <conditionalFormatting sqref="C2137:C2141">
    <cfRule type="duplicateValues" dxfId="139" priority="139"/>
  </conditionalFormatting>
  <conditionalFormatting sqref="C2137:C2141">
    <cfRule type="duplicateValues" dxfId="138" priority="140"/>
  </conditionalFormatting>
  <conditionalFormatting sqref="C2137:C2141">
    <cfRule type="duplicateValues" dxfId="137" priority="141"/>
  </conditionalFormatting>
  <conditionalFormatting sqref="C2142:C2144">
    <cfRule type="duplicateValues" dxfId="136" priority="134"/>
  </conditionalFormatting>
  <conditionalFormatting sqref="C2142:C2144">
    <cfRule type="duplicateValues" dxfId="135" priority="135"/>
  </conditionalFormatting>
  <conditionalFormatting sqref="C2142:C2144">
    <cfRule type="duplicateValues" dxfId="134" priority="136"/>
  </conditionalFormatting>
  <conditionalFormatting sqref="C2142:C2144">
    <cfRule type="duplicateValues" dxfId="133" priority="137"/>
  </conditionalFormatting>
  <conditionalFormatting sqref="C2145:C2147">
    <cfRule type="duplicateValues" dxfId="132" priority="130"/>
  </conditionalFormatting>
  <conditionalFormatting sqref="C2145:C2147">
    <cfRule type="duplicateValues" dxfId="131" priority="131"/>
  </conditionalFormatting>
  <conditionalFormatting sqref="C2145:C2147">
    <cfRule type="duplicateValues" dxfId="130" priority="132"/>
  </conditionalFormatting>
  <conditionalFormatting sqref="C2145:C2147">
    <cfRule type="duplicateValues" dxfId="129" priority="133"/>
  </conditionalFormatting>
  <conditionalFormatting sqref="C2148">
    <cfRule type="duplicateValues" dxfId="128" priority="126"/>
  </conditionalFormatting>
  <conditionalFormatting sqref="C2148">
    <cfRule type="duplicateValues" dxfId="127" priority="127"/>
  </conditionalFormatting>
  <conditionalFormatting sqref="C2148">
    <cfRule type="duplicateValues" dxfId="126" priority="128"/>
  </conditionalFormatting>
  <conditionalFormatting sqref="C2148">
    <cfRule type="duplicateValues" dxfId="125" priority="129"/>
  </conditionalFormatting>
  <conditionalFormatting sqref="C2149:C2153">
    <cfRule type="duplicateValues" dxfId="124" priority="122"/>
  </conditionalFormatting>
  <conditionalFormatting sqref="C2153 C2149:C2150">
    <cfRule type="duplicateValues" dxfId="123" priority="123"/>
  </conditionalFormatting>
  <conditionalFormatting sqref="C2149:C2153">
    <cfRule type="duplicateValues" dxfId="122" priority="124"/>
  </conditionalFormatting>
  <conditionalFormatting sqref="C2149:C2153">
    <cfRule type="duplicateValues" dxfId="121" priority="125"/>
  </conditionalFormatting>
  <conditionalFormatting sqref="C2151">
    <cfRule type="duplicateValues" dxfId="120" priority="121"/>
  </conditionalFormatting>
  <conditionalFormatting sqref="C2152">
    <cfRule type="duplicateValues" dxfId="119" priority="120"/>
  </conditionalFormatting>
  <conditionalFormatting sqref="C2154">
    <cfRule type="duplicateValues" dxfId="118" priority="116"/>
  </conditionalFormatting>
  <conditionalFormatting sqref="C2155">
    <cfRule type="duplicateValues" dxfId="117" priority="115"/>
  </conditionalFormatting>
  <conditionalFormatting sqref="C2154:C2156">
    <cfRule type="duplicateValues" dxfId="116" priority="117"/>
  </conditionalFormatting>
  <conditionalFormatting sqref="C2154:C2156">
    <cfRule type="duplicateValues" dxfId="115" priority="118"/>
  </conditionalFormatting>
  <conditionalFormatting sqref="C2154:C2156">
    <cfRule type="duplicateValues" dxfId="114" priority="119"/>
  </conditionalFormatting>
  <conditionalFormatting sqref="C2156">
    <cfRule type="duplicateValues" dxfId="113" priority="114"/>
  </conditionalFormatting>
  <conditionalFormatting sqref="C2157:C2158">
    <cfRule type="duplicateValues" dxfId="112" priority="110"/>
  </conditionalFormatting>
  <conditionalFormatting sqref="C2157:C2158">
    <cfRule type="duplicateValues" dxfId="111" priority="111"/>
  </conditionalFormatting>
  <conditionalFormatting sqref="C2157:C2158">
    <cfRule type="duplicateValues" dxfId="110" priority="112"/>
  </conditionalFormatting>
  <conditionalFormatting sqref="C2157:C2158">
    <cfRule type="duplicateValues" dxfId="109" priority="113"/>
  </conditionalFormatting>
  <conditionalFormatting sqref="C2159">
    <cfRule type="duplicateValues" dxfId="108" priority="106"/>
  </conditionalFormatting>
  <conditionalFormatting sqref="C2159">
    <cfRule type="duplicateValues" dxfId="107" priority="107"/>
  </conditionalFormatting>
  <conditionalFormatting sqref="C2159">
    <cfRule type="duplicateValues" dxfId="106" priority="108"/>
  </conditionalFormatting>
  <conditionalFormatting sqref="C2159">
    <cfRule type="duplicateValues" dxfId="105" priority="109"/>
  </conditionalFormatting>
  <conditionalFormatting sqref="C2160">
    <cfRule type="duplicateValues" dxfId="104" priority="102"/>
  </conditionalFormatting>
  <conditionalFormatting sqref="C2160">
    <cfRule type="duplicateValues" dxfId="103" priority="103"/>
  </conditionalFormatting>
  <conditionalFormatting sqref="C2160">
    <cfRule type="duplicateValues" dxfId="102" priority="104"/>
  </conditionalFormatting>
  <conditionalFormatting sqref="C2160">
    <cfRule type="duplicateValues" dxfId="101" priority="105"/>
  </conditionalFormatting>
  <conditionalFormatting sqref="C2161">
    <cfRule type="duplicateValues" dxfId="100" priority="98"/>
  </conditionalFormatting>
  <conditionalFormatting sqref="C2161">
    <cfRule type="duplicateValues" dxfId="99" priority="99"/>
  </conditionalFormatting>
  <conditionalFormatting sqref="C2161">
    <cfRule type="duplicateValues" dxfId="98" priority="100"/>
  </conditionalFormatting>
  <conditionalFormatting sqref="C2161">
    <cfRule type="duplicateValues" dxfId="97" priority="101"/>
  </conditionalFormatting>
  <conditionalFormatting sqref="C2162">
    <cfRule type="duplicateValues" dxfId="96" priority="94"/>
  </conditionalFormatting>
  <conditionalFormatting sqref="C2162">
    <cfRule type="duplicateValues" dxfId="95" priority="95"/>
  </conditionalFormatting>
  <conditionalFormatting sqref="C2162">
    <cfRule type="duplicateValues" dxfId="94" priority="96"/>
  </conditionalFormatting>
  <conditionalFormatting sqref="C2162">
    <cfRule type="duplicateValues" dxfId="93" priority="97"/>
  </conditionalFormatting>
  <conditionalFormatting sqref="C2163:C2166">
    <cfRule type="duplicateValues" dxfId="92" priority="90"/>
  </conditionalFormatting>
  <conditionalFormatting sqref="C2165:C2166 C2163">
    <cfRule type="duplicateValues" dxfId="91" priority="91"/>
  </conditionalFormatting>
  <conditionalFormatting sqref="C2163:C2166">
    <cfRule type="duplicateValues" dxfId="90" priority="92"/>
  </conditionalFormatting>
  <conditionalFormatting sqref="C2163:C2166">
    <cfRule type="duplicateValues" dxfId="89" priority="93"/>
  </conditionalFormatting>
  <conditionalFormatting sqref="C2164">
    <cfRule type="duplicateValues" dxfId="88" priority="89"/>
  </conditionalFormatting>
  <conditionalFormatting sqref="C2167:C2169">
    <cfRule type="duplicateValues" dxfId="87" priority="85"/>
  </conditionalFormatting>
  <conditionalFormatting sqref="C2167:C2169">
    <cfRule type="duplicateValues" dxfId="86" priority="86"/>
  </conditionalFormatting>
  <conditionalFormatting sqref="C2167:C2169">
    <cfRule type="duplicateValues" dxfId="85" priority="87"/>
  </conditionalFormatting>
  <conditionalFormatting sqref="C2167:C2169">
    <cfRule type="duplicateValues" dxfId="84" priority="88"/>
  </conditionalFormatting>
  <conditionalFormatting sqref="C2170">
    <cfRule type="duplicateValues" dxfId="83" priority="81"/>
  </conditionalFormatting>
  <conditionalFormatting sqref="C2170">
    <cfRule type="duplicateValues" dxfId="82" priority="82"/>
  </conditionalFormatting>
  <conditionalFormatting sqref="C2170">
    <cfRule type="duplicateValues" dxfId="81" priority="83"/>
  </conditionalFormatting>
  <conditionalFormatting sqref="C2170">
    <cfRule type="duplicateValues" dxfId="80" priority="84"/>
  </conditionalFormatting>
  <conditionalFormatting sqref="C2171">
    <cfRule type="duplicateValues" dxfId="79" priority="77"/>
  </conditionalFormatting>
  <conditionalFormatting sqref="C2171">
    <cfRule type="duplicateValues" dxfId="78" priority="78"/>
  </conditionalFormatting>
  <conditionalFormatting sqref="C2171">
    <cfRule type="duplicateValues" dxfId="77" priority="79"/>
  </conditionalFormatting>
  <conditionalFormatting sqref="C2171">
    <cfRule type="duplicateValues" dxfId="76" priority="80"/>
  </conditionalFormatting>
  <conditionalFormatting sqref="C2172">
    <cfRule type="duplicateValues" dxfId="75" priority="73"/>
  </conditionalFormatting>
  <conditionalFormatting sqref="C2172">
    <cfRule type="duplicateValues" dxfId="74" priority="74"/>
  </conditionalFormatting>
  <conditionalFormatting sqref="C2172">
    <cfRule type="duplicateValues" dxfId="73" priority="75"/>
  </conditionalFormatting>
  <conditionalFormatting sqref="C2172">
    <cfRule type="duplicateValues" dxfId="72" priority="76"/>
  </conditionalFormatting>
  <conditionalFormatting sqref="C2173:C2176">
    <cfRule type="duplicateValues" dxfId="71" priority="69"/>
  </conditionalFormatting>
  <conditionalFormatting sqref="C2173:C2176">
    <cfRule type="duplicateValues" dxfId="70" priority="70"/>
  </conditionalFormatting>
  <conditionalFormatting sqref="C2173:C2176">
    <cfRule type="duplicateValues" dxfId="69" priority="71"/>
  </conditionalFormatting>
  <conditionalFormatting sqref="C2173:C2176">
    <cfRule type="duplicateValues" dxfId="68" priority="72"/>
  </conditionalFormatting>
  <conditionalFormatting sqref="C2177">
    <cfRule type="duplicateValues" dxfId="67" priority="65"/>
  </conditionalFormatting>
  <conditionalFormatting sqref="C2177">
    <cfRule type="duplicateValues" dxfId="66" priority="66"/>
  </conditionalFormatting>
  <conditionalFormatting sqref="C2177">
    <cfRule type="duplicateValues" dxfId="65" priority="67"/>
  </conditionalFormatting>
  <conditionalFormatting sqref="C2177">
    <cfRule type="duplicateValues" dxfId="64" priority="68"/>
  </conditionalFormatting>
  <conditionalFormatting sqref="C2178">
    <cfRule type="duplicateValues" dxfId="63" priority="61"/>
  </conditionalFormatting>
  <conditionalFormatting sqref="C2178">
    <cfRule type="duplicateValues" dxfId="62" priority="62"/>
  </conditionalFormatting>
  <conditionalFormatting sqref="C2178">
    <cfRule type="duplicateValues" dxfId="61" priority="63"/>
  </conditionalFormatting>
  <conditionalFormatting sqref="C2178">
    <cfRule type="duplicateValues" dxfId="60" priority="64"/>
  </conditionalFormatting>
  <conditionalFormatting sqref="C2179">
    <cfRule type="duplicateValues" dxfId="59" priority="57"/>
  </conditionalFormatting>
  <conditionalFormatting sqref="C2179">
    <cfRule type="duplicateValues" dxfId="58" priority="58"/>
  </conditionalFormatting>
  <conditionalFormatting sqref="C2179">
    <cfRule type="duplicateValues" dxfId="57" priority="59"/>
  </conditionalFormatting>
  <conditionalFormatting sqref="C2179">
    <cfRule type="duplicateValues" dxfId="56" priority="60"/>
  </conditionalFormatting>
  <conditionalFormatting sqref="C2180">
    <cfRule type="duplicateValues" dxfId="55" priority="53"/>
  </conditionalFormatting>
  <conditionalFormatting sqref="C2180">
    <cfRule type="duplicateValues" dxfId="54" priority="54"/>
  </conditionalFormatting>
  <conditionalFormatting sqref="C2180">
    <cfRule type="duplicateValues" dxfId="53" priority="55"/>
  </conditionalFormatting>
  <conditionalFormatting sqref="C2180">
    <cfRule type="duplicateValues" dxfId="52" priority="56"/>
  </conditionalFormatting>
  <conditionalFormatting sqref="C2181">
    <cfRule type="duplicateValues" dxfId="51" priority="49"/>
  </conditionalFormatting>
  <conditionalFormatting sqref="C2181">
    <cfRule type="duplicateValues" dxfId="50" priority="50"/>
  </conditionalFormatting>
  <conditionalFormatting sqref="C2181">
    <cfRule type="duplicateValues" dxfId="49" priority="51"/>
  </conditionalFormatting>
  <conditionalFormatting sqref="C2181">
    <cfRule type="duplicateValues" dxfId="48" priority="52"/>
  </conditionalFormatting>
  <conditionalFormatting sqref="C2182">
    <cfRule type="duplicateValues" dxfId="47" priority="45"/>
  </conditionalFormatting>
  <conditionalFormatting sqref="C2182">
    <cfRule type="duplicateValues" dxfId="46" priority="46"/>
  </conditionalFormatting>
  <conditionalFormatting sqref="C2182">
    <cfRule type="duplicateValues" dxfId="45" priority="47"/>
  </conditionalFormatting>
  <conditionalFormatting sqref="C2182">
    <cfRule type="duplicateValues" dxfId="44" priority="48"/>
  </conditionalFormatting>
  <conditionalFormatting sqref="C2183">
    <cfRule type="duplicateValues" dxfId="43" priority="41"/>
  </conditionalFormatting>
  <conditionalFormatting sqref="C2183">
    <cfRule type="duplicateValues" dxfId="42" priority="42"/>
  </conditionalFormatting>
  <conditionalFormatting sqref="C2183">
    <cfRule type="duplicateValues" dxfId="41" priority="43"/>
  </conditionalFormatting>
  <conditionalFormatting sqref="C2183">
    <cfRule type="duplicateValues" dxfId="40" priority="44"/>
  </conditionalFormatting>
  <conditionalFormatting sqref="C2184:C2187">
    <cfRule type="duplicateValues" dxfId="39" priority="37"/>
  </conditionalFormatting>
  <conditionalFormatting sqref="C2184:C2187">
    <cfRule type="duplicateValues" dxfId="38" priority="38"/>
  </conditionalFormatting>
  <conditionalFormatting sqref="C2184:C2187">
    <cfRule type="duplicateValues" dxfId="37" priority="39"/>
  </conditionalFormatting>
  <conditionalFormatting sqref="C2184:C2187">
    <cfRule type="duplicateValues" dxfId="36" priority="40"/>
  </conditionalFormatting>
  <conditionalFormatting sqref="C2188">
    <cfRule type="duplicateValues" dxfId="35" priority="33"/>
  </conditionalFormatting>
  <conditionalFormatting sqref="C2188">
    <cfRule type="duplicateValues" dxfId="34" priority="34"/>
  </conditionalFormatting>
  <conditionalFormatting sqref="C2188">
    <cfRule type="duplicateValues" dxfId="33" priority="35"/>
  </conditionalFormatting>
  <conditionalFormatting sqref="C2188">
    <cfRule type="duplicateValues" dxfId="32" priority="36"/>
  </conditionalFormatting>
  <conditionalFormatting sqref="C2189">
    <cfRule type="duplicateValues" dxfId="31" priority="29"/>
  </conditionalFormatting>
  <conditionalFormatting sqref="C2189">
    <cfRule type="duplicateValues" dxfId="30" priority="30"/>
  </conditionalFormatting>
  <conditionalFormatting sqref="C2189">
    <cfRule type="duplicateValues" dxfId="29" priority="31"/>
  </conditionalFormatting>
  <conditionalFormatting sqref="C2189">
    <cfRule type="duplicateValues" dxfId="28" priority="32"/>
  </conditionalFormatting>
  <conditionalFormatting sqref="C2190">
    <cfRule type="duplicateValues" dxfId="27" priority="25"/>
  </conditionalFormatting>
  <conditionalFormatting sqref="C2190">
    <cfRule type="duplicateValues" dxfId="26" priority="26"/>
  </conditionalFormatting>
  <conditionalFormatting sqref="C2190">
    <cfRule type="duplicateValues" dxfId="25" priority="27"/>
  </conditionalFormatting>
  <conditionalFormatting sqref="C2190">
    <cfRule type="duplicateValues" dxfId="24" priority="28"/>
  </conditionalFormatting>
  <conditionalFormatting sqref="C2191">
    <cfRule type="duplicateValues" dxfId="23" priority="21"/>
  </conditionalFormatting>
  <conditionalFormatting sqref="C2191">
    <cfRule type="duplicateValues" dxfId="22" priority="22"/>
  </conditionalFormatting>
  <conditionalFormatting sqref="C2191">
    <cfRule type="duplicateValues" dxfId="21" priority="23"/>
  </conditionalFormatting>
  <conditionalFormatting sqref="C2191">
    <cfRule type="duplicateValues" dxfId="20" priority="24"/>
  </conditionalFormatting>
  <conditionalFormatting sqref="C2192">
    <cfRule type="duplicateValues" dxfId="19" priority="17"/>
  </conditionalFormatting>
  <conditionalFormatting sqref="C2192">
    <cfRule type="duplicateValues" dxfId="18" priority="18"/>
  </conditionalFormatting>
  <conditionalFormatting sqref="C2192">
    <cfRule type="duplicateValues" dxfId="17" priority="19"/>
  </conditionalFormatting>
  <conditionalFormatting sqref="C2192">
    <cfRule type="duplicateValues" dxfId="16" priority="20"/>
  </conditionalFormatting>
  <conditionalFormatting sqref="C2193">
    <cfRule type="duplicateValues" dxfId="15" priority="13"/>
  </conditionalFormatting>
  <conditionalFormatting sqref="C2193">
    <cfRule type="duplicateValues" dxfId="14" priority="14"/>
  </conditionalFormatting>
  <conditionalFormatting sqref="C2193">
    <cfRule type="duplicateValues" dxfId="13" priority="15"/>
  </conditionalFormatting>
  <conditionalFormatting sqref="C2193">
    <cfRule type="duplicateValues" dxfId="12" priority="16"/>
  </conditionalFormatting>
  <conditionalFormatting sqref="C2194">
    <cfRule type="duplicateValues" dxfId="11" priority="9"/>
  </conditionalFormatting>
  <conditionalFormatting sqref="C2194">
    <cfRule type="duplicateValues" dxfId="10" priority="10"/>
  </conditionalFormatting>
  <conditionalFormatting sqref="C2194">
    <cfRule type="duplicateValues" dxfId="9" priority="11"/>
  </conditionalFormatting>
  <conditionalFormatting sqref="C2194">
    <cfRule type="duplicateValues" dxfId="8" priority="12"/>
  </conditionalFormatting>
  <conditionalFormatting sqref="C2195:C2198">
    <cfRule type="duplicateValues" dxfId="7" priority="5"/>
  </conditionalFormatting>
  <conditionalFormatting sqref="C2195:C2198">
    <cfRule type="duplicateValues" dxfId="6" priority="6"/>
  </conditionalFormatting>
  <conditionalFormatting sqref="C2195:C2198">
    <cfRule type="duplicateValues" dxfId="5" priority="7"/>
  </conditionalFormatting>
  <conditionalFormatting sqref="C2195:C2198">
    <cfRule type="duplicateValues" dxfId="4" priority="8"/>
  </conditionalFormatting>
  <conditionalFormatting sqref="C2199">
    <cfRule type="duplicateValues" dxfId="3" priority="1"/>
  </conditionalFormatting>
  <conditionalFormatting sqref="C2199">
    <cfRule type="duplicateValues" dxfId="2" priority="2"/>
  </conditionalFormatting>
  <conditionalFormatting sqref="C2199">
    <cfRule type="duplicateValues" dxfId="1" priority="3"/>
  </conditionalFormatting>
  <conditionalFormatting sqref="C2199">
    <cfRule type="duplicateValues" dxfId="0" priority="4"/>
  </conditionalFormatting>
  <dataValidations count="3">
    <dataValidation type="list" allowBlank="1" showInputMessage="1" showErrorMessage="1" errorTitle="Incorrect Entry" error="You are only allowed to enter MWF or TTS" sqref="M195 M720 M451 M716 M454 M807 G44 G16:G33 G46 G60 G121 G170 G600:G601 G605:G606 G673:G674 G667:G668 G694 G1011:G1012 G1042 G1073:G1076 G1166:G1167 G1102 G1464:G1465 G1476:G1482 G1504 G1509:G1512 G1518:G1521 G1537:G1541 G1550:G1557 G1574:G1577 G1585:G1588 G1600:G1603 G1607:G1610 G1626 G1629:G1632 G1637:G1641 G1649 G1652:G1656 G1668:G1676 G1692:G1695 G1701:G1704 G1714:G1718 G1732:G1736 G1747:G1749 G1757:G1761 G1777:G1783 G1788:G1791 G1801:G1804 G1816:G1821 G1840:G1844">
      <formula1>data_days</formula1>
    </dataValidation>
    <dataValidation type="list" allowBlank="1" showInputMessage="1" showErrorMessage="1" errorTitle="Incorrect Entry" error="You are allowed to enter the time available in the list." sqref="H44 H33 H46:H47 H24:H26 H20:H21">
      <formula1>data_time</formula1>
    </dataValidation>
    <dataValidation type="list" errorStyle="warning" allowBlank="1" showInputMessage="1" showErrorMessage="1" errorTitle="Inactive Faculty" error="Faculty you enter is not active. Either faculty is not added in active faculty list or you are entering wrong spelling. Check active faculty list." sqref="I33">
      <formula1>#REF!</formula1>
    </dataValidation>
  </dataValidations>
  <pageMargins left="0.25" right="0.25" top="0.75" bottom="0.75" header="0.3" footer="0.3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Data!#REF!</xm:f>
          </x14:formula1>
          <xm:sqref>E591:E649 E107:E114 E98:E104 E653:E710 E558:E587 E1103:E1110 E1082:E1101 E1883:E1900 E2010:E2030 E2183:E2199</xm:sqref>
        </x14:dataValidation>
        <x14:dataValidation type="list" allowBlank="1" showInputMessage="1" showErrorMessage="1">
          <x14:formula1>
            <xm:f>Data!$B$3:$B$14</xm:f>
          </x14:formula1>
          <xm:sqref>E999:E1001 E254:E287 E435:E471 E517:E555 E474:E513 E291:E330 E728:E729 E332:E357 E359:E432 E860:E882 E86:E88 E155:E168 E171:E215 E220:E249 E731:E754 E758:E766 E776:E801 E805:E807 E816:E829 E833:E835 E839:E852 E856:E857 E894:E896 E902:E916 E923 E927:E941 E948:E949 E953:E965 E972 E981:E992 E1038:E1040 E1043:E1065 E1069:E1071 E1081 E1111:E1122 E1128 E1131:E1147 E1153 E1168:E1186 E1188:E1256 E122:E150 E1463:E1496 E1511:E1531 E1537 E1539:E1566 E1574 E1576:E1594 E1600 E1602:E1619 E1629 E1631:E1644 E1652 E1655:E1686 E1692 E1694:E1709 E1714 E1716:E1743 E1747:E1769 E1777 E1782:E1794 E1801 E1803:E1832 E1840:E1841 E1383:E1421 E1357:E1381 E1339:E1355 E1258:E1337 E115:E119 E71:E81 E2:E15 E711:E724 E1013:E1035 E52:E59</xm:sqref>
        </x14:dataValidation>
        <x14:dataValidation type="list" allowBlank="1" showInputMessage="1" showErrorMessage="1">
          <x14:formula1>
            <xm:f>'Active Faculty'!$B$3:$B$36</xm:f>
          </x14:formula1>
          <xm:sqref>I979:I980 I925:I926 I1008:I1010 I1012 I1076:I1080 I1130 I1163:I1167 I1338 I1382 I1510 I1654 I1778:I1781 I1802 I1842:I1844 I859</xm:sqref>
        </x14:dataValidation>
        <x14:dataValidation type="list" allowBlank="1" showInputMessage="1" showErrorMessage="1">
          <x14:formula1>
            <xm:f>Data!$B$3:$B$15</xm:f>
          </x14:formula1>
          <xm:sqref>E250:E253 E331 E216:E219 E358 E433:E434 E472:E473 E556:E557 E836:E838 E288:E290 E169:E170 E151:E154 E808:E815 E514:E516 E897:E901 E924:E926 E1072:E1080 E1382 E82:E85 E89 E120:E121 E730 E767:E775 E950:E952 E973:E980 E1036:E1037 E1041:E1042 E1066:E1068 E1129:E1130 E1154:E1167 E1187 E1257 E1338 E1356 E1497:E1510 E1532:E1536 E1538 E1567:E1573 E1575 E1595:E1599 E1601 E1620:E1628 E1630 E1645:E1651 E1653:E1654 E1687:E1691 E1693 E1710:E1713 E1715 E1744:E1746 E1770:E1776 E1778:E1781 E1795:E1800 E1802 E1833:E1839 E1842:E1844 E858:E859 E1002:E1012</xm:sqref>
        </x14:dataValidation>
        <x14:dataValidation type="list" allowBlank="1" showInputMessage="1" showErrorMessage="1">
          <x14:formula1>
            <xm:f>[2]Data!#REF!</xm:f>
          </x14:formula1>
          <xm:sqref>E35:E43 E45 E48:E51 E16:E26 E60:E70 E105:E106 E90:E97</xm:sqref>
        </x14:dataValidation>
        <x14:dataValidation type="list" allowBlank="1" showInputMessage="1" showErrorMessage="1">
          <x14:formula1>
            <xm:f>[3]Data!#REF!</xm:f>
          </x14:formula1>
          <xm:sqref>E33:E34 E27:E31</xm:sqref>
        </x14:dataValidation>
        <x14:dataValidation type="list" allowBlank="1" showInputMessage="1" showErrorMessage="1">
          <x14:formula1>
            <xm:f>'[2]Active Faculty'!#REF!</xm:f>
          </x14:formula1>
          <xm:sqref>I24:I26</xm:sqref>
        </x14:dataValidation>
        <x14:dataValidation type="list" allowBlank="1" showInputMessage="1" showErrorMessage="1" errorTitle="Incorrect Entry" error="You are only allowed to enter Sem1, Sem2, Sem3, Sem4, Sem5, Sem6 or STC">
          <x14:formula1>
            <xm:f>[2]Data!#REF!</xm:f>
          </x14:formula1>
          <xm:sqref>E46:E47 E44</xm:sqref>
        </x14:dataValidation>
        <x14:dataValidation type="list" errorStyle="warning" allowBlank="1" showInputMessage="1" showErrorMessage="1" errorTitle="Inactive Faculty" error="Faculty you enter is not active. Either faculty is not added in active faculty list or you are entering wrong spelling. Check active faculty list.">
          <x14:formula1>
            <xm:f>'[2]Active Faculty'!#REF!</xm:f>
          </x14:formula1>
          <xm:sqref>G47 I46 I44</xm:sqref>
        </x14:dataValidation>
        <x14:dataValidation type="list" allowBlank="1" showInputMessage="1" showErrorMessage="1">
          <x14:formula1>
            <xm:f>[4]Data!#REF!</xm:f>
          </x14:formula1>
          <xm:sqref>E1102</xm:sqref>
        </x14:dataValidation>
        <x14:dataValidation type="list" allowBlank="1" showInputMessage="1" showErrorMessage="1">
          <x14:formula1>
            <xm:f>[5]Data!#REF!</xm:f>
          </x14:formula1>
          <xm:sqref>E1422:E1462</xm:sqref>
        </x14:dataValidation>
        <x14:dataValidation type="list" allowBlank="1" showInputMessage="1" showErrorMessage="1">
          <x14:formula1>
            <xm:f>Data!#REF!</xm:f>
          </x14:formula1>
          <xm:sqref>E1845:E1871</xm:sqref>
        </x14:dataValidation>
        <x14:dataValidation type="list" allowBlank="1" showInputMessage="1" showErrorMessage="1">
          <x14:formula1>
            <xm:f>Data!#REF!</xm:f>
          </x14:formula1>
          <xm:sqref>E1872:E1882</xm:sqref>
        </x14:dataValidation>
        <x14:dataValidation type="list" allowBlank="1" showInputMessage="1" showErrorMessage="1">
          <x14:formula1>
            <xm:f>'Active Faculty'!#REF!</xm:f>
          </x14:formula1>
          <xm:sqref>I1884:I1885 I1887 I1892 I1894 I1898</xm:sqref>
        </x14:dataValidation>
        <x14:dataValidation type="list" allowBlank="1" showInputMessage="1" showErrorMessage="1">
          <x14:formula1>
            <xm:f>Data!#REF!</xm:f>
          </x14:formula1>
          <xm:sqref>E1901:E1917</xm:sqref>
        </x14:dataValidation>
        <x14:dataValidation type="list" allowBlank="1" showInputMessage="1" showErrorMessage="1">
          <x14:formula1>
            <xm:f>Data!#REF!</xm:f>
          </x14:formula1>
          <xm:sqref>E1918:E1946</xm:sqref>
        </x14:dataValidation>
        <x14:dataValidation type="list" allowBlank="1" showInputMessage="1" showErrorMessage="1">
          <x14:formula1>
            <xm:f>Data!#REF!</xm:f>
          </x14:formula1>
          <xm:sqref>E1947:E1987</xm:sqref>
        </x14:dataValidation>
        <x14:dataValidation type="list" allowBlank="1" showInputMessage="1" showErrorMessage="1">
          <x14:formula1>
            <xm:f>Data!#REF!</xm:f>
          </x14:formula1>
          <xm:sqref>E1988:E2009</xm:sqref>
        </x14:dataValidation>
        <x14:dataValidation type="list" allowBlank="1" showInputMessage="1" showErrorMessage="1">
          <x14:formula1>
            <xm:f>Data!#REF!</xm:f>
          </x14:formula1>
          <xm:sqref>E2031:E2182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"/>
  <sheetViews>
    <sheetView topLeftCell="B1" zoomScale="85" zoomScaleNormal="85" workbookViewId="0">
      <pane ySplit="1" topLeftCell="A2" activePane="bottomLeft" state="frozen"/>
      <selection activeCell="B1" sqref="B1"/>
      <selection pane="bottomLeft" activeCell="F34" sqref="F34"/>
    </sheetView>
  </sheetViews>
  <sheetFormatPr defaultRowHeight="15" x14ac:dyDescent="0.25"/>
  <cols>
    <col min="1" max="1" width="14.5703125" style="35" hidden="1" customWidth="1"/>
    <col min="2" max="2" width="7.42578125" style="35" customWidth="1"/>
    <col min="3" max="3" width="9.140625" style="35"/>
    <col min="4" max="4" width="10.85546875" style="35" customWidth="1"/>
    <col min="5" max="9" width="10.42578125" style="41" customWidth="1"/>
    <col min="10" max="16384" width="9.140625" style="35"/>
  </cols>
  <sheetData>
    <row r="1" spans="1:9" ht="30" x14ac:dyDescent="0.25">
      <c r="B1" s="52" t="s">
        <v>84</v>
      </c>
      <c r="C1" s="52" t="s">
        <v>83</v>
      </c>
      <c r="D1" s="52" t="s">
        <v>82</v>
      </c>
      <c r="E1" s="52" t="s">
        <v>67</v>
      </c>
      <c r="F1" s="52" t="s">
        <v>68</v>
      </c>
      <c r="G1" s="52" t="s">
        <v>69</v>
      </c>
      <c r="H1" s="52" t="s">
        <v>73</v>
      </c>
      <c r="I1" s="52" t="s">
        <v>74</v>
      </c>
    </row>
    <row r="2" spans="1:9" x14ac:dyDescent="0.25">
      <c r="A2" s="35" t="str">
        <f>"Attd_Sheet["&amp;Table5[[#This Row],['#]]&amp;"]"</f>
        <v>Attd_Sheet[1]</v>
      </c>
      <c r="B2" s="41">
        <v>1</v>
      </c>
      <c r="C2" s="41" t="str">
        <f>VLOOKUP(WEEKDAY(Table5[[#This Row],[Date]]),data_weekdays,2,FALSE)</f>
        <v>Sat</v>
      </c>
      <c r="D2" s="56">
        <f>DATE('Attd Sheet'!$F$1,'Attd Sheet'!$D$1,'Date viz Attd'!B2)</f>
        <v>44562</v>
      </c>
      <c r="E2" s="41">
        <f ca="1">COUNTIFS(INDIRECT(A2),"&lt;&gt;")</f>
        <v>627</v>
      </c>
      <c r="F2" s="41">
        <f t="shared" ref="F2:F32" ca="1" si="0">COUNTIFS(INDIRECT(A2),"P")</f>
        <v>468</v>
      </c>
      <c r="G2" s="41">
        <f t="shared" ref="G2:G32" ca="1" si="1">COUNTIFS(INDIRECT(A2),"A")</f>
        <v>154</v>
      </c>
      <c r="H2" s="41">
        <f t="shared" ref="H2:H32" ca="1" si="2">COUNTIFS(INDIRECT(A2),"L")</f>
        <v>5</v>
      </c>
      <c r="I2" s="57">
        <f ca="1">IFERROR(Table5[[#This Row],[Classes Attended]]/Table5[[#This Row],[Classes Held]],0)</f>
        <v>0.74641148325358853</v>
      </c>
    </row>
    <row r="3" spans="1:9" x14ac:dyDescent="0.25">
      <c r="A3" s="35" t="str">
        <f>"Attd_Sheet["&amp;Table5[[#This Row],['#]]&amp;"]"</f>
        <v>Attd_Sheet[2]</v>
      </c>
      <c r="B3" s="41">
        <v>2</v>
      </c>
      <c r="C3" s="41" t="str">
        <f>VLOOKUP(WEEKDAY(Table5[[#This Row],[Date]]),data_weekdays,2,FALSE)</f>
        <v>Sun</v>
      </c>
      <c r="D3" s="56">
        <f>DATE('Attd Sheet'!$F$1,'Attd Sheet'!$D$1,'Date viz Attd'!B3)</f>
        <v>44563</v>
      </c>
      <c r="E3" s="41">
        <f t="shared" ref="E3:E32" ca="1" si="3">COUNTIFS(INDIRECT(A3),"&lt;&gt;")</f>
        <v>0</v>
      </c>
      <c r="F3" s="41">
        <f t="shared" ca="1" si="0"/>
        <v>0</v>
      </c>
      <c r="G3" s="41">
        <f t="shared" ca="1" si="1"/>
        <v>0</v>
      </c>
      <c r="H3" s="41">
        <f t="shared" ca="1" si="2"/>
        <v>0</v>
      </c>
      <c r="I3" s="57">
        <f ca="1">IFERROR(Table5[[#This Row],[Classes Attended]]/Table5[[#This Row],[Classes Held]],0)</f>
        <v>0</v>
      </c>
    </row>
    <row r="4" spans="1:9" x14ac:dyDescent="0.25">
      <c r="A4" s="35" t="str">
        <f>"Attd_Sheet["&amp;Table5[[#This Row],['#]]&amp;"]"</f>
        <v>Attd_Sheet[3]</v>
      </c>
      <c r="B4" s="41">
        <v>3</v>
      </c>
      <c r="C4" s="41" t="str">
        <f>VLOOKUP(WEEKDAY(Table5[[#This Row],[Date]]),data_weekdays,2,FALSE)</f>
        <v>Mon</v>
      </c>
      <c r="D4" s="56">
        <f>DATE('Attd Sheet'!$F$1,'Attd Sheet'!$D$1,'Date viz Attd'!B4)</f>
        <v>44564</v>
      </c>
      <c r="E4" s="41">
        <f t="shared" ca="1" si="3"/>
        <v>658</v>
      </c>
      <c r="F4" s="41">
        <f t="shared" ca="1" si="0"/>
        <v>557</v>
      </c>
      <c r="G4" s="41">
        <f t="shared" ca="1" si="1"/>
        <v>92</v>
      </c>
      <c r="H4" s="41">
        <f t="shared" ca="1" si="2"/>
        <v>9</v>
      </c>
      <c r="I4" s="57">
        <f ca="1">IFERROR(Table5[[#This Row],[Classes Attended]]/Table5[[#This Row],[Classes Held]],0)</f>
        <v>0.84650455927051671</v>
      </c>
    </row>
    <row r="5" spans="1:9" x14ac:dyDescent="0.25">
      <c r="A5" s="35" t="str">
        <f>"Attd_Sheet["&amp;Table5[[#This Row],['#]]&amp;"]"</f>
        <v>Attd_Sheet[4]</v>
      </c>
      <c r="B5" s="41">
        <v>4</v>
      </c>
      <c r="C5" s="41" t="str">
        <f>VLOOKUP(WEEKDAY(Table5[[#This Row],[Date]]),data_weekdays,2,FALSE)</f>
        <v>Tue</v>
      </c>
      <c r="D5" s="56">
        <f>DATE('Attd Sheet'!$F$1,'Attd Sheet'!$D$1,'Date viz Attd'!B5)</f>
        <v>44565</v>
      </c>
      <c r="E5" s="41">
        <f t="shared" ca="1" si="3"/>
        <v>627</v>
      </c>
      <c r="F5" s="41">
        <f t="shared" ca="1" si="0"/>
        <v>453</v>
      </c>
      <c r="G5" s="41">
        <f t="shared" ca="1" si="1"/>
        <v>170</v>
      </c>
      <c r="H5" s="41">
        <f t="shared" ca="1" si="2"/>
        <v>4</v>
      </c>
      <c r="I5" s="57">
        <f ca="1">IFERROR(Table5[[#This Row],[Classes Attended]]/Table5[[#This Row],[Classes Held]],0)</f>
        <v>0.72248803827751196</v>
      </c>
    </row>
    <row r="6" spans="1:9" x14ac:dyDescent="0.25">
      <c r="A6" s="35" t="str">
        <f>"Attd_Sheet["&amp;Table5[[#This Row],['#]]&amp;"]"</f>
        <v>Attd_Sheet[5]</v>
      </c>
      <c r="B6" s="41">
        <v>5</v>
      </c>
      <c r="C6" s="41" t="str">
        <f>VLOOKUP(WEEKDAY(Table5[[#This Row],[Date]]),data_weekdays,2,FALSE)</f>
        <v>Wed</v>
      </c>
      <c r="D6" s="56">
        <f>DATE('Attd Sheet'!$F$1,'Attd Sheet'!$D$1,'Date viz Attd'!B6)</f>
        <v>44566</v>
      </c>
      <c r="E6" s="41">
        <f t="shared" ca="1" si="3"/>
        <v>658</v>
      </c>
      <c r="F6" s="41">
        <f t="shared" ca="1" si="0"/>
        <v>485</v>
      </c>
      <c r="G6" s="41">
        <f t="shared" ca="1" si="1"/>
        <v>164</v>
      </c>
      <c r="H6" s="41">
        <f t="shared" ca="1" si="2"/>
        <v>9</v>
      </c>
      <c r="I6" s="57">
        <f ca="1">IFERROR(Table5[[#This Row],[Classes Attended]]/Table5[[#This Row],[Classes Held]],0)</f>
        <v>0.73708206686930089</v>
      </c>
    </row>
    <row r="7" spans="1:9" x14ac:dyDescent="0.25">
      <c r="A7" s="35" t="str">
        <f>"Attd_Sheet["&amp;Table5[[#This Row],['#]]&amp;"]"</f>
        <v>Attd_Sheet[6]</v>
      </c>
      <c r="B7" s="41">
        <v>6</v>
      </c>
      <c r="C7" s="41" t="str">
        <f>VLOOKUP(WEEKDAY(Table5[[#This Row],[Date]]),data_weekdays,2,FALSE)</f>
        <v>Thu</v>
      </c>
      <c r="D7" s="56">
        <f>DATE('Attd Sheet'!$F$1,'Attd Sheet'!$D$1,'Date viz Attd'!B7)</f>
        <v>44567</v>
      </c>
      <c r="E7" s="41">
        <f t="shared" ca="1" si="3"/>
        <v>621</v>
      </c>
      <c r="F7" s="41">
        <f t="shared" ca="1" si="0"/>
        <v>461</v>
      </c>
      <c r="G7" s="41">
        <f t="shared" ca="1" si="1"/>
        <v>154</v>
      </c>
      <c r="H7" s="41">
        <f t="shared" ca="1" si="2"/>
        <v>6</v>
      </c>
      <c r="I7" s="57">
        <f ca="1">IFERROR(Table5[[#This Row],[Classes Attended]]/Table5[[#This Row],[Classes Held]],0)</f>
        <v>0.74235104669887275</v>
      </c>
    </row>
    <row r="8" spans="1:9" x14ac:dyDescent="0.25">
      <c r="A8" s="35" t="str">
        <f>"Attd_Sheet["&amp;Table5[[#This Row],['#]]&amp;"]"</f>
        <v>Attd_Sheet[7]</v>
      </c>
      <c r="B8" s="41">
        <v>7</v>
      </c>
      <c r="C8" s="41" t="str">
        <f>VLOOKUP(WEEKDAY(Table5[[#This Row],[Date]]),data_weekdays,2,FALSE)</f>
        <v>Fri</v>
      </c>
      <c r="D8" s="56">
        <f>DATE('Attd Sheet'!$F$1,'Attd Sheet'!$D$1,'Date viz Attd'!B8)</f>
        <v>44568</v>
      </c>
      <c r="E8" s="41">
        <f t="shared" ca="1" si="3"/>
        <v>661</v>
      </c>
      <c r="F8" s="41">
        <f t="shared" ca="1" si="0"/>
        <v>499</v>
      </c>
      <c r="G8" s="41">
        <f t="shared" ca="1" si="1"/>
        <v>153</v>
      </c>
      <c r="H8" s="41">
        <f t="shared" ca="1" si="2"/>
        <v>9</v>
      </c>
      <c r="I8" s="57">
        <f ca="1">IFERROR(Table5[[#This Row],[Classes Attended]]/Table5[[#This Row],[Classes Held]],0)</f>
        <v>0.75491679273827539</v>
      </c>
    </row>
    <row r="9" spans="1:9" x14ac:dyDescent="0.25">
      <c r="A9" s="35" t="str">
        <f>"Attd_Sheet["&amp;Table5[[#This Row],['#]]&amp;"]"</f>
        <v>Attd_Sheet[8]</v>
      </c>
      <c r="B9" s="41">
        <v>8</v>
      </c>
      <c r="C9" s="41" t="str">
        <f>VLOOKUP(WEEKDAY(Table5[[#This Row],[Date]]),data_weekdays,2,FALSE)</f>
        <v>Sat</v>
      </c>
      <c r="D9" s="56">
        <f>DATE('Attd Sheet'!$F$1,'Attd Sheet'!$D$1,'Date viz Attd'!B9)</f>
        <v>44569</v>
      </c>
      <c r="E9" s="41">
        <f t="shared" ca="1" si="3"/>
        <v>622</v>
      </c>
      <c r="F9" s="41">
        <f t="shared" ca="1" si="0"/>
        <v>484</v>
      </c>
      <c r="G9" s="41">
        <f t="shared" ca="1" si="1"/>
        <v>134</v>
      </c>
      <c r="H9" s="41">
        <f t="shared" ca="1" si="2"/>
        <v>4</v>
      </c>
      <c r="I9" s="57">
        <f ca="1">IFERROR(Table5[[#This Row],[Classes Attended]]/Table5[[#This Row],[Classes Held]],0)</f>
        <v>0.77813504823151125</v>
      </c>
    </row>
    <row r="10" spans="1:9" x14ac:dyDescent="0.25">
      <c r="A10" s="35" t="str">
        <f>"Attd_Sheet["&amp;Table5[[#This Row],['#]]&amp;"]"</f>
        <v>Attd_Sheet[9]</v>
      </c>
      <c r="B10" s="41">
        <v>9</v>
      </c>
      <c r="C10" s="41" t="str">
        <f>VLOOKUP(WEEKDAY(Table5[[#This Row],[Date]]),data_weekdays,2,FALSE)</f>
        <v>Sun</v>
      </c>
      <c r="D10" s="56">
        <f>DATE('Attd Sheet'!$F$1,'Attd Sheet'!$D$1,'Date viz Attd'!B10)</f>
        <v>44570</v>
      </c>
      <c r="E10" s="41">
        <f t="shared" ca="1" si="3"/>
        <v>0</v>
      </c>
      <c r="F10" s="41">
        <f t="shared" ca="1" si="0"/>
        <v>0</v>
      </c>
      <c r="G10" s="41">
        <f t="shared" ca="1" si="1"/>
        <v>0</v>
      </c>
      <c r="H10" s="41">
        <f t="shared" ca="1" si="2"/>
        <v>0</v>
      </c>
      <c r="I10" s="57">
        <f ca="1">IFERROR(Table5[[#This Row],[Classes Attended]]/Table5[[#This Row],[Classes Held]],0)</f>
        <v>0</v>
      </c>
    </row>
    <row r="11" spans="1:9" x14ac:dyDescent="0.25">
      <c r="A11" s="35" t="str">
        <f>"Attd_Sheet["&amp;Table5[[#This Row],['#]]&amp;"]"</f>
        <v>Attd_Sheet[10]</v>
      </c>
      <c r="B11" s="41">
        <v>10</v>
      </c>
      <c r="C11" s="41" t="str">
        <f>VLOOKUP(WEEKDAY(Table5[[#This Row],[Date]]),data_weekdays,2,FALSE)</f>
        <v>Mon</v>
      </c>
      <c r="D11" s="56">
        <f>DATE('Attd Sheet'!$F$1,'Attd Sheet'!$D$1,'Date viz Attd'!B11)</f>
        <v>44571</v>
      </c>
      <c r="E11" s="41">
        <f t="shared" ca="1" si="3"/>
        <v>685</v>
      </c>
      <c r="F11" s="41">
        <f t="shared" ca="1" si="0"/>
        <v>584</v>
      </c>
      <c r="G11" s="41">
        <f t="shared" ca="1" si="1"/>
        <v>91</v>
      </c>
      <c r="H11" s="41">
        <f t="shared" ca="1" si="2"/>
        <v>10</v>
      </c>
      <c r="I11" s="57">
        <f ca="1">IFERROR(Table5[[#This Row],[Classes Attended]]/Table5[[#This Row],[Classes Held]],0)</f>
        <v>0.85255474452554747</v>
      </c>
    </row>
    <row r="12" spans="1:9" x14ac:dyDescent="0.25">
      <c r="A12" s="35" t="str">
        <f>"Attd_Sheet["&amp;Table5[[#This Row],['#]]&amp;"]"</f>
        <v>Attd_Sheet[11]</v>
      </c>
      <c r="B12" s="41">
        <v>11</v>
      </c>
      <c r="C12" s="41" t="str">
        <f>VLOOKUP(WEEKDAY(Table5[[#This Row],[Date]]),data_weekdays,2,FALSE)</f>
        <v>Tue</v>
      </c>
      <c r="D12" s="56">
        <f>DATE('Attd Sheet'!$F$1,'Attd Sheet'!$D$1,'Date viz Attd'!B12)</f>
        <v>44572</v>
      </c>
      <c r="E12" s="41">
        <f t="shared" ca="1" si="3"/>
        <v>621</v>
      </c>
      <c r="F12" s="41">
        <f t="shared" ca="1" si="0"/>
        <v>489</v>
      </c>
      <c r="G12" s="41">
        <f t="shared" ca="1" si="1"/>
        <v>125</v>
      </c>
      <c r="H12" s="41">
        <f t="shared" ca="1" si="2"/>
        <v>7</v>
      </c>
      <c r="I12" s="57">
        <f ca="1">IFERROR(Table5[[#This Row],[Classes Attended]]/Table5[[#This Row],[Classes Held]],0)</f>
        <v>0.7874396135265701</v>
      </c>
    </row>
    <row r="13" spans="1:9" x14ac:dyDescent="0.25">
      <c r="A13" s="35" t="str">
        <f>"Attd_Sheet["&amp;Table5[[#This Row],['#]]&amp;"]"</f>
        <v>Attd_Sheet[12]</v>
      </c>
      <c r="B13" s="41">
        <v>12</v>
      </c>
      <c r="C13" s="41" t="str">
        <f>VLOOKUP(WEEKDAY(Table5[[#This Row],[Date]]),data_weekdays,2,FALSE)</f>
        <v>Wed</v>
      </c>
      <c r="D13" s="56">
        <f>DATE('Attd Sheet'!$F$1,'Attd Sheet'!$D$1,'Date viz Attd'!B13)</f>
        <v>44573</v>
      </c>
      <c r="E13" s="41">
        <f t="shared" ca="1" si="3"/>
        <v>693</v>
      </c>
      <c r="F13" s="41">
        <f t="shared" ca="1" si="0"/>
        <v>589</v>
      </c>
      <c r="G13" s="41">
        <f t="shared" ca="1" si="1"/>
        <v>89</v>
      </c>
      <c r="H13" s="41">
        <f t="shared" ca="1" si="2"/>
        <v>15</v>
      </c>
      <c r="I13" s="57">
        <f ca="1">IFERROR(Table5[[#This Row],[Classes Attended]]/Table5[[#This Row],[Classes Held]],0)</f>
        <v>0.84992784992784998</v>
      </c>
    </row>
    <row r="14" spans="1:9" x14ac:dyDescent="0.25">
      <c r="A14" s="35" t="str">
        <f>"Attd_Sheet["&amp;Table5[[#This Row],['#]]&amp;"]"</f>
        <v>Attd_Sheet[13]</v>
      </c>
      <c r="B14" s="41">
        <v>13</v>
      </c>
      <c r="C14" s="41" t="str">
        <f>VLOOKUP(WEEKDAY(Table5[[#This Row],[Date]]),data_weekdays,2,FALSE)</f>
        <v>Thu</v>
      </c>
      <c r="D14" s="56">
        <f>DATE('Attd Sheet'!$F$1,'Attd Sheet'!$D$1,'Date viz Attd'!B14)</f>
        <v>44574</v>
      </c>
      <c r="E14" s="41">
        <f t="shared" ca="1" si="3"/>
        <v>623</v>
      </c>
      <c r="F14" s="41">
        <f t="shared" ca="1" si="0"/>
        <v>507</v>
      </c>
      <c r="G14" s="41">
        <f t="shared" ca="1" si="1"/>
        <v>112</v>
      </c>
      <c r="H14" s="41">
        <f t="shared" ca="1" si="2"/>
        <v>4</v>
      </c>
      <c r="I14" s="57">
        <f ca="1">IFERROR(Table5[[#This Row],[Classes Attended]]/Table5[[#This Row],[Classes Held]],0)</f>
        <v>0.81380417335473521</v>
      </c>
    </row>
    <row r="15" spans="1:9" x14ac:dyDescent="0.25">
      <c r="A15" s="35" t="str">
        <f>"Attd_Sheet["&amp;Table5[[#This Row],['#]]&amp;"]"</f>
        <v>Attd_Sheet[14]</v>
      </c>
      <c r="B15" s="41">
        <v>14</v>
      </c>
      <c r="C15" s="41" t="str">
        <f>VLOOKUP(WEEKDAY(Table5[[#This Row],[Date]]),data_weekdays,2,FALSE)</f>
        <v>Fri</v>
      </c>
      <c r="D15" s="56">
        <f>DATE('Attd Sheet'!$F$1,'Attd Sheet'!$D$1,'Date viz Attd'!B15)</f>
        <v>44575</v>
      </c>
      <c r="E15" s="41">
        <f t="shared" ca="1" si="3"/>
        <v>683</v>
      </c>
      <c r="F15" s="41">
        <f t="shared" ca="1" si="0"/>
        <v>555</v>
      </c>
      <c r="G15" s="41">
        <f t="shared" ca="1" si="1"/>
        <v>120</v>
      </c>
      <c r="H15" s="41">
        <f t="shared" ca="1" si="2"/>
        <v>8</v>
      </c>
      <c r="I15" s="57">
        <f ca="1">IFERROR(Table5[[#This Row],[Classes Attended]]/Table5[[#This Row],[Classes Held]],0)</f>
        <v>0.81259150805270863</v>
      </c>
    </row>
    <row r="16" spans="1:9" x14ac:dyDescent="0.25">
      <c r="A16" s="35" t="str">
        <f>"Attd_Sheet["&amp;Table5[[#This Row],['#]]&amp;"]"</f>
        <v>Attd_Sheet[15]</v>
      </c>
      <c r="B16" s="41">
        <v>15</v>
      </c>
      <c r="C16" s="41" t="str">
        <f>VLOOKUP(WEEKDAY(Table5[[#This Row],[Date]]),data_weekdays,2,FALSE)</f>
        <v>Sat</v>
      </c>
      <c r="D16" s="56">
        <f>DATE('Attd Sheet'!$F$1,'Attd Sheet'!$D$1,'Date viz Attd'!B16)</f>
        <v>44576</v>
      </c>
      <c r="E16" s="41">
        <f t="shared" ca="1" si="3"/>
        <v>346</v>
      </c>
      <c r="F16" s="41">
        <f t="shared" ca="1" si="0"/>
        <v>265</v>
      </c>
      <c r="G16" s="41">
        <f t="shared" ca="1" si="1"/>
        <v>80</v>
      </c>
      <c r="H16" s="41">
        <f t="shared" ca="1" si="2"/>
        <v>1</v>
      </c>
      <c r="I16" s="57">
        <f ca="1">IFERROR(Table5[[#This Row],[Classes Attended]]/Table5[[#This Row],[Classes Held]],0)</f>
        <v>0.76589595375722541</v>
      </c>
    </row>
    <row r="17" spans="1:9" x14ac:dyDescent="0.25">
      <c r="A17" s="35" t="str">
        <f>"Attd_Sheet["&amp;Table5[[#This Row],['#]]&amp;"]"</f>
        <v>Attd_Sheet[16]</v>
      </c>
      <c r="B17" s="41">
        <v>16</v>
      </c>
      <c r="C17" s="41" t="str">
        <f>VLOOKUP(WEEKDAY(Table5[[#This Row],[Date]]),data_weekdays,2,FALSE)</f>
        <v>Sun</v>
      </c>
      <c r="D17" s="56">
        <f>DATE('Attd Sheet'!$F$1,'Attd Sheet'!$D$1,'Date viz Attd'!B17)</f>
        <v>44577</v>
      </c>
      <c r="E17" s="41">
        <f t="shared" ca="1" si="3"/>
        <v>0</v>
      </c>
      <c r="F17" s="41">
        <f t="shared" ca="1" si="0"/>
        <v>0</v>
      </c>
      <c r="G17" s="41">
        <f t="shared" ca="1" si="1"/>
        <v>0</v>
      </c>
      <c r="H17" s="41">
        <f t="shared" ca="1" si="2"/>
        <v>0</v>
      </c>
      <c r="I17" s="57">
        <f ca="1">IFERROR(Table5[[#This Row],[Classes Attended]]/Table5[[#This Row],[Classes Held]],0)</f>
        <v>0</v>
      </c>
    </row>
    <row r="18" spans="1:9" x14ac:dyDescent="0.25">
      <c r="A18" s="35" t="str">
        <f>"Attd_Sheet["&amp;Table5[[#This Row],['#]]&amp;"]"</f>
        <v>Attd_Sheet[17]</v>
      </c>
      <c r="B18" s="41">
        <v>17</v>
      </c>
      <c r="C18" s="41" t="str">
        <f>VLOOKUP(WEEKDAY(Table5[[#This Row],[Date]]),data_weekdays,2,FALSE)</f>
        <v>Mon</v>
      </c>
      <c r="D18" s="56">
        <f>DATE('Attd Sheet'!$F$1,'Attd Sheet'!$D$1,'Date viz Attd'!B18)</f>
        <v>44578</v>
      </c>
      <c r="E18" s="41">
        <f t="shared" ca="1" si="3"/>
        <v>686</v>
      </c>
      <c r="F18" s="41">
        <f t="shared" ca="1" si="0"/>
        <v>566</v>
      </c>
      <c r="G18" s="41">
        <f t="shared" ca="1" si="1"/>
        <v>111</v>
      </c>
      <c r="H18" s="41">
        <f t="shared" ca="1" si="2"/>
        <v>9</v>
      </c>
      <c r="I18" s="57">
        <f ca="1">IFERROR(Table5[[#This Row],[Classes Attended]]/Table5[[#This Row],[Classes Held]],0)</f>
        <v>0.82507288629737607</v>
      </c>
    </row>
    <row r="19" spans="1:9" x14ac:dyDescent="0.25">
      <c r="A19" s="35" t="str">
        <f>"Attd_Sheet["&amp;Table5[[#This Row],['#]]&amp;"]"</f>
        <v>Attd_Sheet[18]</v>
      </c>
      <c r="B19" s="41">
        <v>18</v>
      </c>
      <c r="C19" s="41" t="str">
        <f>VLOOKUP(WEEKDAY(Table5[[#This Row],[Date]]),data_weekdays,2,FALSE)</f>
        <v>Tue</v>
      </c>
      <c r="D19" s="56">
        <f>DATE('Attd Sheet'!$F$1,'Attd Sheet'!$D$1,'Date viz Attd'!B19)</f>
        <v>44579</v>
      </c>
      <c r="E19" s="41">
        <f t="shared" ca="1" si="3"/>
        <v>623</v>
      </c>
      <c r="F19" s="41">
        <f t="shared" ca="1" si="0"/>
        <v>499</v>
      </c>
      <c r="G19" s="41">
        <f t="shared" ca="1" si="1"/>
        <v>116</v>
      </c>
      <c r="H19" s="41">
        <f t="shared" ca="1" si="2"/>
        <v>8</v>
      </c>
      <c r="I19" s="57">
        <f ca="1">IFERROR(Table5[[#This Row],[Classes Attended]]/Table5[[#This Row],[Classes Held]],0)</f>
        <v>0.8009630818619583</v>
      </c>
    </row>
    <row r="20" spans="1:9" x14ac:dyDescent="0.25">
      <c r="A20" s="35" t="str">
        <f>"Attd_Sheet["&amp;Table5[[#This Row],['#]]&amp;"]"</f>
        <v>Attd_Sheet[19]</v>
      </c>
      <c r="B20" s="41">
        <v>19</v>
      </c>
      <c r="C20" s="41" t="str">
        <f>VLOOKUP(WEEKDAY(Table5[[#This Row],[Date]]),data_weekdays,2,FALSE)</f>
        <v>Wed</v>
      </c>
      <c r="D20" s="56">
        <f>DATE('Attd Sheet'!$F$1,'Attd Sheet'!$D$1,'Date viz Attd'!B20)</f>
        <v>44580</v>
      </c>
      <c r="E20" s="41">
        <f t="shared" ca="1" si="3"/>
        <v>697</v>
      </c>
      <c r="F20" s="41">
        <f t="shared" ca="1" si="0"/>
        <v>593</v>
      </c>
      <c r="G20" s="41">
        <f t="shared" ca="1" si="1"/>
        <v>96</v>
      </c>
      <c r="H20" s="41">
        <f t="shared" ca="1" si="2"/>
        <v>8</v>
      </c>
      <c r="I20" s="57">
        <f ca="1">IFERROR(Table5[[#This Row],[Classes Attended]]/Table5[[#This Row],[Classes Held]],0)</f>
        <v>0.85078909612625542</v>
      </c>
    </row>
    <row r="21" spans="1:9" x14ac:dyDescent="0.25">
      <c r="A21" s="35" t="str">
        <f>"Attd_Sheet["&amp;Table5[[#This Row],['#]]&amp;"]"</f>
        <v>Attd_Sheet[20]</v>
      </c>
      <c r="B21" s="41">
        <v>20</v>
      </c>
      <c r="C21" s="41" t="str">
        <f>VLOOKUP(WEEKDAY(Table5[[#This Row],[Date]]),data_weekdays,2,FALSE)</f>
        <v>Thu</v>
      </c>
      <c r="D21" s="56">
        <f>DATE('Attd Sheet'!$F$1,'Attd Sheet'!$D$1,'Date viz Attd'!B21)</f>
        <v>44581</v>
      </c>
      <c r="E21" s="41">
        <f t="shared" ca="1" si="3"/>
        <v>643</v>
      </c>
      <c r="F21" s="41">
        <f t="shared" ca="1" si="0"/>
        <v>508</v>
      </c>
      <c r="G21" s="41">
        <f t="shared" ca="1" si="1"/>
        <v>129</v>
      </c>
      <c r="H21" s="41">
        <f t="shared" ca="1" si="2"/>
        <v>6</v>
      </c>
      <c r="I21" s="57">
        <f ca="1">IFERROR(Table5[[#This Row],[Classes Attended]]/Table5[[#This Row],[Classes Held]],0)</f>
        <v>0.79004665629860027</v>
      </c>
    </row>
    <row r="22" spans="1:9" x14ac:dyDescent="0.25">
      <c r="A22" s="35" t="str">
        <f>"Attd_Sheet["&amp;Table5[[#This Row],['#]]&amp;"]"</f>
        <v>Attd_Sheet[21]</v>
      </c>
      <c r="B22" s="41">
        <v>21</v>
      </c>
      <c r="C22" s="41" t="str">
        <f>VLOOKUP(WEEKDAY(Table5[[#This Row],[Date]]),data_weekdays,2,FALSE)</f>
        <v>Fri</v>
      </c>
      <c r="D22" s="56">
        <f>DATE('Attd Sheet'!$F$1,'Attd Sheet'!$D$1,'Date viz Attd'!B22)</f>
        <v>44582</v>
      </c>
      <c r="E22" s="41">
        <f t="shared" ca="1" si="3"/>
        <v>693</v>
      </c>
      <c r="F22" s="41">
        <f t="shared" ca="1" si="0"/>
        <v>569</v>
      </c>
      <c r="G22" s="41">
        <f t="shared" ca="1" si="1"/>
        <v>118</v>
      </c>
      <c r="H22" s="41">
        <f t="shared" ca="1" si="2"/>
        <v>6</v>
      </c>
      <c r="I22" s="57">
        <f ca="1">IFERROR(Table5[[#This Row],[Classes Attended]]/Table5[[#This Row],[Classes Held]],0)</f>
        <v>0.82106782106782106</v>
      </c>
    </row>
    <row r="23" spans="1:9" x14ac:dyDescent="0.25">
      <c r="A23" s="35" t="str">
        <f>"Attd_Sheet["&amp;Table5[[#This Row],['#]]&amp;"]"</f>
        <v>Attd_Sheet[22]</v>
      </c>
      <c r="B23" s="41">
        <v>22</v>
      </c>
      <c r="C23" s="41" t="str">
        <f>VLOOKUP(WEEKDAY(Table5[[#This Row],[Date]]),data_weekdays,2,FALSE)</f>
        <v>Sat</v>
      </c>
      <c r="D23" s="56">
        <f>DATE('Attd Sheet'!$F$1,'Attd Sheet'!$D$1,'Date viz Attd'!B23)</f>
        <v>44583</v>
      </c>
      <c r="E23" s="41">
        <f t="shared" ca="1" si="3"/>
        <v>636</v>
      </c>
      <c r="F23" s="41">
        <f t="shared" ca="1" si="0"/>
        <v>475</v>
      </c>
      <c r="G23" s="41">
        <f t="shared" ca="1" si="1"/>
        <v>155</v>
      </c>
      <c r="H23" s="41">
        <f t="shared" ca="1" si="2"/>
        <v>6</v>
      </c>
      <c r="I23" s="57">
        <f ca="1">IFERROR(Table5[[#This Row],[Classes Attended]]/Table5[[#This Row],[Classes Held]],0)</f>
        <v>0.74685534591194969</v>
      </c>
    </row>
    <row r="24" spans="1:9" x14ac:dyDescent="0.25">
      <c r="A24" s="35" t="str">
        <f>"Attd_Sheet["&amp;Table5[[#This Row],['#]]&amp;"]"</f>
        <v>Attd_Sheet[23]</v>
      </c>
      <c r="B24" s="41">
        <v>23</v>
      </c>
      <c r="C24" s="41" t="str">
        <f>VLOOKUP(WEEKDAY(Table5[[#This Row],[Date]]),data_weekdays,2,FALSE)</f>
        <v>Sun</v>
      </c>
      <c r="D24" s="56">
        <f>DATE('Attd Sheet'!$F$1,'Attd Sheet'!$D$1,'Date viz Attd'!B24)</f>
        <v>44584</v>
      </c>
      <c r="E24" s="41">
        <f t="shared" ca="1" si="3"/>
        <v>0</v>
      </c>
      <c r="F24" s="41">
        <f t="shared" ca="1" si="0"/>
        <v>0</v>
      </c>
      <c r="G24" s="41">
        <f t="shared" ca="1" si="1"/>
        <v>0</v>
      </c>
      <c r="H24" s="41">
        <f t="shared" ca="1" si="2"/>
        <v>0</v>
      </c>
      <c r="I24" s="57">
        <f ca="1">IFERROR(Table5[[#This Row],[Classes Attended]]/Table5[[#This Row],[Classes Held]],0)</f>
        <v>0</v>
      </c>
    </row>
    <row r="25" spans="1:9" x14ac:dyDescent="0.25">
      <c r="A25" s="35" t="str">
        <f>"Attd_Sheet["&amp;Table5[[#This Row],['#]]&amp;"]"</f>
        <v>Attd_Sheet[24]</v>
      </c>
      <c r="B25" s="41">
        <v>24</v>
      </c>
      <c r="C25" s="41" t="str">
        <f>VLOOKUP(WEEKDAY(Table5[[#This Row],[Date]]),data_weekdays,2,FALSE)</f>
        <v>Mon</v>
      </c>
      <c r="D25" s="56">
        <f>DATE('Attd Sheet'!$F$1,'Attd Sheet'!$D$1,'Date viz Attd'!B25)</f>
        <v>44585</v>
      </c>
      <c r="E25" s="41">
        <f t="shared" ca="1" si="3"/>
        <v>682</v>
      </c>
      <c r="F25" s="41">
        <f t="shared" ca="1" si="0"/>
        <v>584</v>
      </c>
      <c r="G25" s="41">
        <f t="shared" ca="1" si="1"/>
        <v>94</v>
      </c>
      <c r="H25" s="41">
        <f t="shared" ca="1" si="2"/>
        <v>4</v>
      </c>
      <c r="I25" s="57">
        <f ca="1">IFERROR(Table5[[#This Row],[Classes Attended]]/Table5[[#This Row],[Classes Held]],0)</f>
        <v>0.85630498533724342</v>
      </c>
    </row>
    <row r="26" spans="1:9" x14ac:dyDescent="0.25">
      <c r="A26" s="35" t="str">
        <f>"Attd_Sheet["&amp;Table5[[#This Row],['#]]&amp;"]"</f>
        <v>Attd_Sheet[25]</v>
      </c>
      <c r="B26" s="41">
        <v>25</v>
      </c>
      <c r="C26" s="41" t="str">
        <f>VLOOKUP(WEEKDAY(Table5[[#This Row],[Date]]),data_weekdays,2,FALSE)</f>
        <v>Tue</v>
      </c>
      <c r="D26" s="56">
        <f>DATE('Attd Sheet'!$F$1,'Attd Sheet'!$D$1,'Date viz Attd'!B26)</f>
        <v>44586</v>
      </c>
      <c r="E26" s="41">
        <f t="shared" ca="1" si="3"/>
        <v>647</v>
      </c>
      <c r="F26" s="41">
        <f t="shared" ca="1" si="0"/>
        <v>530</v>
      </c>
      <c r="G26" s="41">
        <f t="shared" ca="1" si="1"/>
        <v>110</v>
      </c>
      <c r="H26" s="41">
        <f t="shared" ca="1" si="2"/>
        <v>7</v>
      </c>
      <c r="I26" s="57">
        <f ca="1">IFERROR(Table5[[#This Row],[Classes Attended]]/Table5[[#This Row],[Classes Held]],0)</f>
        <v>0.8191653786707882</v>
      </c>
    </row>
    <row r="27" spans="1:9" x14ac:dyDescent="0.25">
      <c r="A27" s="35" t="str">
        <f>"Attd_Sheet["&amp;Table5[[#This Row],['#]]&amp;"]"</f>
        <v>Attd_Sheet[26]</v>
      </c>
      <c r="B27" s="41">
        <v>26</v>
      </c>
      <c r="C27" s="41" t="str">
        <f>VLOOKUP(WEEKDAY(Table5[[#This Row],[Date]]),data_weekdays,2,FALSE)</f>
        <v>Wed</v>
      </c>
      <c r="D27" s="56">
        <f>DATE('Attd Sheet'!$F$1,'Attd Sheet'!$D$1,'Date viz Attd'!B27)</f>
        <v>44587</v>
      </c>
      <c r="E27" s="41">
        <f t="shared" ca="1" si="3"/>
        <v>689</v>
      </c>
      <c r="F27" s="41">
        <f t="shared" ca="1" si="0"/>
        <v>591</v>
      </c>
      <c r="G27" s="41">
        <f t="shared" ca="1" si="1"/>
        <v>91</v>
      </c>
      <c r="H27" s="41">
        <f t="shared" ca="1" si="2"/>
        <v>7</v>
      </c>
      <c r="I27" s="57">
        <f ca="1">IFERROR(Table5[[#This Row],[Classes Attended]]/Table5[[#This Row],[Classes Held]],0)</f>
        <v>0.85776487663280121</v>
      </c>
    </row>
    <row r="28" spans="1:9" x14ac:dyDescent="0.25">
      <c r="A28" s="35" t="str">
        <f>"Attd_Sheet["&amp;Table5[[#This Row],['#]]&amp;"]"</f>
        <v>Attd_Sheet[27]</v>
      </c>
      <c r="B28" s="41">
        <v>27</v>
      </c>
      <c r="C28" s="41" t="str">
        <f>VLOOKUP(WEEKDAY(Table5[[#This Row],[Date]]),data_weekdays,2,FALSE)</f>
        <v>Thu</v>
      </c>
      <c r="D28" s="56">
        <f>DATE('Attd Sheet'!$F$1,'Attd Sheet'!$D$1,'Date viz Attd'!B28)</f>
        <v>44588</v>
      </c>
      <c r="E28" s="41">
        <f t="shared" ca="1" si="3"/>
        <v>647</v>
      </c>
      <c r="F28" s="41">
        <f t="shared" ca="1" si="0"/>
        <v>490</v>
      </c>
      <c r="G28" s="41">
        <f t="shared" ca="1" si="1"/>
        <v>148</v>
      </c>
      <c r="H28" s="41">
        <f t="shared" ca="1" si="2"/>
        <v>9</v>
      </c>
      <c r="I28" s="57">
        <f ca="1">IFERROR(Table5[[#This Row],[Classes Attended]]/Table5[[#This Row],[Classes Held]],0)</f>
        <v>0.75734157650695522</v>
      </c>
    </row>
    <row r="29" spans="1:9" x14ac:dyDescent="0.25">
      <c r="A29" s="35" t="str">
        <f>"Attd_Sheet["&amp;Table5[[#This Row],['#]]&amp;"]"</f>
        <v>Attd_Sheet[28]</v>
      </c>
      <c r="B29" s="41">
        <v>28</v>
      </c>
      <c r="C29" s="41" t="str">
        <f>VLOOKUP(WEEKDAY(Table5[[#This Row],[Date]]),data_weekdays,2,FALSE)</f>
        <v>Fri</v>
      </c>
      <c r="D29" s="56">
        <f>DATE('Attd Sheet'!$F$1,'Attd Sheet'!$D$1,'Date viz Attd'!B29)</f>
        <v>44589</v>
      </c>
      <c r="E29" s="41">
        <f t="shared" ca="1" si="3"/>
        <v>713</v>
      </c>
      <c r="F29" s="41">
        <f t="shared" ca="1" si="0"/>
        <v>590</v>
      </c>
      <c r="G29" s="41">
        <f t="shared" ca="1" si="1"/>
        <v>113</v>
      </c>
      <c r="H29" s="41">
        <f t="shared" ca="1" si="2"/>
        <v>10</v>
      </c>
      <c r="I29" s="57">
        <f ca="1">IFERROR(Table5[[#This Row],[Classes Attended]]/Table5[[#This Row],[Classes Held]],0)</f>
        <v>0.82748948106591869</v>
      </c>
    </row>
    <row r="30" spans="1:9" x14ac:dyDescent="0.25">
      <c r="A30" s="35" t="str">
        <f>"Attd_Sheet["&amp;Table5[[#This Row],['#]]&amp;"]"</f>
        <v>Attd_Sheet[29]</v>
      </c>
      <c r="B30" s="41">
        <v>29</v>
      </c>
      <c r="C30" s="41" t="str">
        <f>VLOOKUP(WEEKDAY(Table5[[#This Row],[Date]]),data_weekdays,2,FALSE)</f>
        <v>Sat</v>
      </c>
      <c r="D30" s="56">
        <f>DATE('Attd Sheet'!$F$1,'Attd Sheet'!$D$1,'Date viz Attd'!B30)</f>
        <v>44590</v>
      </c>
      <c r="E30" s="41">
        <f t="shared" ca="1" si="3"/>
        <v>646</v>
      </c>
      <c r="F30" s="41">
        <f t="shared" ca="1" si="0"/>
        <v>501</v>
      </c>
      <c r="G30" s="41">
        <f t="shared" ca="1" si="1"/>
        <v>136</v>
      </c>
      <c r="H30" s="41">
        <f t="shared" ca="1" si="2"/>
        <v>9</v>
      </c>
      <c r="I30" s="57">
        <f ca="1">IFERROR(Table5[[#This Row],[Classes Attended]]/Table5[[#This Row],[Classes Held]],0)</f>
        <v>0.77554179566563464</v>
      </c>
    </row>
    <row r="31" spans="1:9" x14ac:dyDescent="0.25">
      <c r="A31" s="35" t="str">
        <f>"Attd_Sheet["&amp;Table5[[#This Row],['#]]&amp;"]"</f>
        <v>Attd_Sheet[30]</v>
      </c>
      <c r="B31" s="41">
        <v>30</v>
      </c>
      <c r="C31" s="41" t="str">
        <f>VLOOKUP(WEEKDAY(Table5[[#This Row],[Date]]),data_weekdays,2,FALSE)</f>
        <v>Sun</v>
      </c>
      <c r="D31" s="56">
        <f>DATE('Attd Sheet'!$F$1,'Attd Sheet'!$D$1,'Date viz Attd'!B31)</f>
        <v>44591</v>
      </c>
      <c r="E31" s="41">
        <f t="shared" ca="1" si="3"/>
        <v>0</v>
      </c>
      <c r="F31" s="41">
        <f t="shared" ca="1" si="0"/>
        <v>0</v>
      </c>
      <c r="G31" s="41">
        <f t="shared" ca="1" si="1"/>
        <v>0</v>
      </c>
      <c r="H31" s="41">
        <f t="shared" ca="1" si="2"/>
        <v>0</v>
      </c>
      <c r="I31" s="57">
        <f ca="1">IFERROR(Table5[[#This Row],[Classes Attended]]/Table5[[#This Row],[Classes Held]],0)</f>
        <v>0</v>
      </c>
    </row>
    <row r="32" spans="1:9" x14ac:dyDescent="0.25">
      <c r="A32" s="35" t="str">
        <f>"Attd_Sheet["&amp;Table5[[#This Row],['#]]&amp;"]"</f>
        <v>Attd_Sheet[31]</v>
      </c>
      <c r="B32" s="41">
        <v>31</v>
      </c>
      <c r="C32" s="41" t="str">
        <f>VLOOKUP(WEEKDAY(Table5[[#This Row],[Date]]),data_weekdays,2,FALSE)</f>
        <v>Mon</v>
      </c>
      <c r="D32" s="56">
        <f>DATE('Attd Sheet'!$F$1,'Attd Sheet'!$D$1,'Date viz Attd'!B32)</f>
        <v>44592</v>
      </c>
      <c r="E32" s="41">
        <f t="shared" ca="1" si="3"/>
        <v>718</v>
      </c>
      <c r="F32" s="41">
        <f t="shared" ca="1" si="0"/>
        <v>607</v>
      </c>
      <c r="G32" s="41">
        <f t="shared" ca="1" si="1"/>
        <v>104</v>
      </c>
      <c r="H32" s="41">
        <f t="shared" ca="1" si="2"/>
        <v>7</v>
      </c>
      <c r="I32" s="57">
        <f ca="1">IFERROR(Table5[[#This Row],[Classes Attended]]/Table5[[#This Row],[Classes Held]],0)</f>
        <v>0.84540389972144847</v>
      </c>
    </row>
    <row r="33" spans="2:9" x14ac:dyDescent="0.25">
      <c r="B33" s="41" t="s">
        <v>66</v>
      </c>
      <c r="C33" s="41"/>
      <c r="D33" s="41"/>
      <c r="E33" s="41">
        <f ca="1">SUBTOTAL(109,Table5[Classes Held])</f>
        <v>16845</v>
      </c>
      <c r="F33" s="41">
        <f ca="1">SUBTOTAL(109,Table5[Classes Attended])</f>
        <v>13499</v>
      </c>
      <c r="G33" s="41">
        <f ca="1">SUBTOTAL(109,Table5[Absents])</f>
        <v>3159</v>
      </c>
      <c r="H33" s="41">
        <f ca="1">SUBTOTAL(109,Table5[Leave])</f>
        <v>187</v>
      </c>
      <c r="I33" s="58">
        <f ca="1">Table5[[#Totals],[Classes Attended]]/Table5[[#Totals],[Classes Held]]</f>
        <v>0.80136539032353815</v>
      </c>
    </row>
  </sheetData>
  <sheetProtection algorithmName="SHA-512" hashValue="v9IH/7XsNYRL0youqLM3bm3PV9jpedX6mE/TbJ0okJO6Z2iQvM+bpkHG7evLHjbpCB5ajqorF5aG5rTUg6XeEg==" saltValue="VRvY1AwERE16PmjF0nEU5g==" spinCount="100000" sheet="1" objects="1" scenarios="1" autoFilter="0"/>
  <conditionalFormatting sqref="C2:C32">
    <cfRule type="containsText" dxfId="346" priority="1" operator="containsText" text="sat">
      <formula>NOT(ISERROR(SEARCH("sat",C2)))</formula>
    </cfRule>
    <cfRule type="containsText" dxfId="345" priority="2" operator="containsText" text="thu">
      <formula>NOT(ISERROR(SEARCH("thu",C2)))</formula>
    </cfRule>
    <cfRule type="containsText" dxfId="344" priority="3" operator="containsText" text="tue">
      <formula>NOT(ISERROR(SEARCH("tue",C2)))</formula>
    </cfRule>
    <cfRule type="containsText" dxfId="343" priority="4" operator="containsText" text="sun">
      <formula>NOT(ISERROR(SEARCH("sun",C2)))</formula>
    </cfRule>
    <cfRule type="containsText" dxfId="342" priority="5" operator="containsText" text="Fri">
      <formula>NOT(ISERROR(SEARCH("Fri",C2)))</formula>
    </cfRule>
    <cfRule type="containsText" dxfId="341" priority="6" operator="containsText" text="Wed">
      <formula>NOT(ISERROR(SEARCH("Wed",C2)))</formula>
    </cfRule>
    <cfRule type="containsText" dxfId="340" priority="7" operator="containsText" text="mon">
      <formula>NOT(ISERROR(SEARCH("mon",C2)))</formula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62"/>
  <sheetViews>
    <sheetView zoomScale="85" zoomScaleNormal="85" zoomScaleSheetLayoutView="100" workbookViewId="0">
      <pane ySplit="2" topLeftCell="A3" activePane="bottomLeft" state="frozen"/>
      <selection pane="bottomLeft" activeCell="B36" sqref="B36"/>
    </sheetView>
  </sheetViews>
  <sheetFormatPr defaultRowHeight="15" x14ac:dyDescent="0.25"/>
  <cols>
    <col min="1" max="1" width="6.42578125" style="35" customWidth="1"/>
    <col min="2" max="2" width="24.7109375" style="35" bestFit="1" customWidth="1"/>
    <col min="3" max="8" width="11.7109375" style="35" customWidth="1"/>
    <col min="9" max="16384" width="9.140625" style="35"/>
  </cols>
  <sheetData>
    <row r="1" spans="1:8" ht="33" customHeight="1" x14ac:dyDescent="0.25">
      <c r="E1" s="50" t="s">
        <v>18</v>
      </c>
      <c r="F1" s="51">
        <f>DATE('Attd Sheet'!F1,'Attd Sheet'!D1,'Attd Sheet'!AQ1)</f>
        <v>44562</v>
      </c>
      <c r="G1" s="50" t="s">
        <v>19</v>
      </c>
      <c r="H1" s="51">
        <f>DATE('Attd Sheet'!F1,'Attd Sheet'!D1,'Attd Sheet'!AS1)</f>
        <v>44592</v>
      </c>
    </row>
    <row r="2" spans="1:8" ht="30" x14ac:dyDescent="0.25">
      <c r="A2" s="41" t="s">
        <v>93</v>
      </c>
      <c r="B2" s="41" t="s">
        <v>4</v>
      </c>
      <c r="C2" s="52" t="s">
        <v>75</v>
      </c>
      <c r="D2" s="52" t="s">
        <v>67</v>
      </c>
      <c r="E2" s="52" t="s">
        <v>68</v>
      </c>
      <c r="F2" s="52" t="s">
        <v>69</v>
      </c>
      <c r="G2" s="52" t="s">
        <v>73</v>
      </c>
      <c r="H2" s="52" t="s">
        <v>74</v>
      </c>
    </row>
    <row r="3" spans="1:8" x14ac:dyDescent="0.25">
      <c r="A3" s="35">
        <v>1</v>
      </c>
      <c r="B3" s="35" t="str">
        <f ca="1">IF(INDIRECT("'Active Faculty'!B"&amp;Table3[[#This Row],[S'#]]+2)=0,"",INDIRECT("'Active Faculty'!B"&amp;Table3[[#This Row],[S'#]]+2))</f>
        <v>Sir Ubaid</v>
      </c>
      <c r="C3" s="31">
        <f ca="1">IF(Table3[[#This Row],[Faculty]]="","",COUNTIFS(Attd_Sheet[Faculty],Table3[[#This Row],[Faculty]],Attd_Sheet[Column1],"&gt;0"))</f>
        <v>0</v>
      </c>
      <c r="D3" s="31">
        <f ca="1">IF(Table3[[#This Row],[Faculty]]="","",SUMIFS(Attd_Sheet[Column1],Attd_Sheet[Faculty],Table3[[#This Row],[Faculty]]))</f>
        <v>0</v>
      </c>
      <c r="E3" s="31">
        <f ca="1">IF(Table3[[#This Row],[Faculty]]="","",SUMIFS(Attd_Sheet[Classes Attended],Attd_Sheet[Faculty],Table3[[#This Row],[Faculty]]))</f>
        <v>0</v>
      </c>
      <c r="F3" s="31">
        <f ca="1">IF(Table3[[#This Row],[Faculty]]="","",SUMIFS(Attd_Sheet[Absents],Attd_Sheet[Faculty],Table3[[#This Row],[Faculty]]))</f>
        <v>0</v>
      </c>
      <c r="G3" s="31">
        <f ca="1">IF(Table3[[#This Row],[Faculty]]="","",SUMIFS(Attd_Sheet[Leave],Attd_Sheet[Faculty],Table3[[#This Row],[Faculty]]))</f>
        <v>0</v>
      </c>
      <c r="H3" s="53">
        <f ca="1">IF(Table3[[#This Row],[Faculty]]="","",IFERROR(AVERAGEIFS(Attd_Sheet[Attd %],Attd_Sheet[Faculty],Table3[[#This Row],[Faculty]]),0))</f>
        <v>0</v>
      </c>
    </row>
    <row r="4" spans="1:8" x14ac:dyDescent="0.25">
      <c r="A4" s="35">
        <v>2</v>
      </c>
      <c r="B4" s="35" t="str">
        <f ca="1">IF(INDIRECT("'Active Faculty'!B"&amp;Table3[[#This Row],[S'#]]+2)=0,"",INDIRECT("'Active Faculty'!B"&amp;Table3[[#This Row],[S'#]]+2))</f>
        <v>Miss Tahira</v>
      </c>
      <c r="C4" s="31">
        <f ca="1">IF(Table3[[#This Row],[Faculty]]="","",COUNTIFS(Attd_Sheet[Faculty],Table3[[#This Row],[Faculty]],Attd_Sheet[Column1],"&gt;0"))</f>
        <v>63</v>
      </c>
      <c r="D4" s="31">
        <f ca="1">IF(Table3[[#This Row],[Faculty]]="","",SUMIFS(Attd_Sheet[Column1],Attd_Sheet[Faculty],Table3[[#This Row],[Faculty]]))</f>
        <v>814</v>
      </c>
      <c r="E4" s="31">
        <f ca="1">IF(Table3[[#This Row],[Faculty]]="","",SUMIFS(Attd_Sheet[Classes Attended],Attd_Sheet[Faculty],Table3[[#This Row],[Faculty]]))</f>
        <v>668</v>
      </c>
      <c r="F4" s="31">
        <f ca="1">IF(Table3[[#This Row],[Faculty]]="","",SUMIFS(Attd_Sheet[Absents],Attd_Sheet[Faculty],Table3[[#This Row],[Faculty]]))</f>
        <v>132</v>
      </c>
      <c r="G4" s="31">
        <f ca="1">IF(Table3[[#This Row],[Faculty]]="","",SUMIFS(Attd_Sheet[Leave],Attd_Sheet[Faculty],Table3[[#This Row],[Faculty]]))</f>
        <v>14</v>
      </c>
      <c r="H4" s="53">
        <f ca="1">IF(Table3[[#This Row],[Faculty]]="","",IFERROR(AVERAGEIFS(Attd_Sheet[Attd %],Attd_Sheet[Faculty],Table3[[#This Row],[Faculty]]),0))</f>
        <v>0.8194444444444442</v>
      </c>
    </row>
    <row r="5" spans="1:8" x14ac:dyDescent="0.25">
      <c r="A5" s="35">
        <v>3</v>
      </c>
      <c r="B5" s="35" t="str">
        <f ca="1">IF(INDIRECT("'Active Faculty'!B"&amp;Table3[[#This Row],[S'#]]+2)=0,"",INDIRECT("'Active Faculty'!B"&amp;Table3[[#This Row],[S'#]]+2))</f>
        <v>Sir Sohail</v>
      </c>
      <c r="C5" s="31">
        <f ca="1">IF(Table3[[#This Row],[Faculty]]="","",COUNTIFS(Attd_Sheet[Faculty],Table3[[#This Row],[Faculty]],Attd_Sheet[Column1],"&gt;0"))</f>
        <v>54</v>
      </c>
      <c r="D5" s="31">
        <f ca="1">IF(Table3[[#This Row],[Faculty]]="","",SUMIFS(Attd_Sheet[Column1],Attd_Sheet[Faculty],Table3[[#This Row],[Faculty]]))</f>
        <v>696</v>
      </c>
      <c r="E5" s="31">
        <f ca="1">IF(Table3[[#This Row],[Faculty]]="","",SUMIFS(Attd_Sheet[Classes Attended],Attd_Sheet[Faculty],Table3[[#This Row],[Faculty]]))</f>
        <v>491</v>
      </c>
      <c r="F5" s="31">
        <f ca="1">IF(Table3[[#This Row],[Faculty]]="","",SUMIFS(Attd_Sheet[Absents],Attd_Sheet[Faculty],Table3[[#This Row],[Faculty]]))</f>
        <v>200</v>
      </c>
      <c r="G5" s="31">
        <f ca="1">IF(Table3[[#This Row],[Faculty]]="","",SUMIFS(Attd_Sheet[Leave],Attd_Sheet[Faculty],Table3[[#This Row],[Faculty]]))</f>
        <v>5</v>
      </c>
      <c r="H5" s="53">
        <f ca="1">IF(Table3[[#This Row],[Faculty]]="","",IFERROR(AVERAGEIFS(Attd_Sheet[Attd %],Attd_Sheet[Faculty],Table3[[#This Row],[Faculty]]),0))</f>
        <v>0.69848053181386538</v>
      </c>
    </row>
    <row r="6" spans="1:8" x14ac:dyDescent="0.25">
      <c r="A6" s="35">
        <v>4</v>
      </c>
      <c r="B6" s="35" t="str">
        <f ca="1">IF(INDIRECT("'Active Faculty'!B"&amp;Table3[[#This Row],[S'#]]+2)=0,"",INDIRECT("'Active Faculty'!B"&amp;Table3[[#This Row],[S'#]]+2))</f>
        <v>Sir Jawaid Iqbal</v>
      </c>
      <c r="C6" s="31">
        <f ca="1">IF(Table3[[#This Row],[Faculty]]="","",COUNTIFS(Attd_Sheet[Faculty],Table3[[#This Row],[Faculty]],Attd_Sheet[Column1],"&gt;0"))</f>
        <v>0</v>
      </c>
      <c r="D6" s="31">
        <f ca="1">IF(Table3[[#This Row],[Faculty]]="","",SUMIFS(Attd_Sheet[Column1],Attd_Sheet[Faculty],Table3[[#This Row],[Faculty]]))</f>
        <v>0</v>
      </c>
      <c r="E6" s="31">
        <f ca="1">IF(Table3[[#This Row],[Faculty]]="","",SUMIFS(Attd_Sheet[Classes Attended],Attd_Sheet[Faculty],Table3[[#This Row],[Faculty]]))</f>
        <v>0</v>
      </c>
      <c r="F6" s="31">
        <f ca="1">IF(Table3[[#This Row],[Faculty]]="","",SUMIFS(Attd_Sheet[Absents],Attd_Sheet[Faculty],Table3[[#This Row],[Faculty]]))</f>
        <v>0</v>
      </c>
      <c r="G6" s="31">
        <f ca="1">IF(Table3[[#This Row],[Faculty]]="","",SUMIFS(Attd_Sheet[Leave],Attd_Sheet[Faculty],Table3[[#This Row],[Faculty]]))</f>
        <v>0</v>
      </c>
      <c r="H6" s="53">
        <f ca="1">IF(Table3[[#This Row],[Faculty]]="","",IFERROR(AVERAGEIFS(Attd_Sheet[Attd %],Attd_Sheet[Faculty],Table3[[#This Row],[Faculty]]),0))</f>
        <v>0</v>
      </c>
    </row>
    <row r="7" spans="1:8" x14ac:dyDescent="0.25">
      <c r="A7" s="35">
        <v>5</v>
      </c>
      <c r="B7" s="35" t="str">
        <f ca="1">IF(INDIRECT("'Active Faculty'!B"&amp;Table3[[#This Row],[S'#]]+2)=0,"",INDIRECT("'Active Faculty'!B"&amp;Table3[[#This Row],[S'#]]+2))</f>
        <v xml:space="preserve">Miss Nusrat </v>
      </c>
      <c r="C7" s="31">
        <f ca="1">IF(Table3[[#This Row],[Faculty]]="","",COUNTIFS(Attd_Sheet[Faculty],Table3[[#This Row],[Faculty]],Attd_Sheet[Column1],"&gt;0"))</f>
        <v>0</v>
      </c>
      <c r="D7" s="31">
        <f ca="1">IF(Table3[[#This Row],[Faculty]]="","",SUMIFS(Attd_Sheet[Column1],Attd_Sheet[Faculty],Table3[[#This Row],[Faculty]]))</f>
        <v>0</v>
      </c>
      <c r="E7" s="31">
        <f ca="1">IF(Table3[[#This Row],[Faculty]]="","",SUMIFS(Attd_Sheet[Classes Attended],Attd_Sheet[Faculty],Table3[[#This Row],[Faculty]]))</f>
        <v>0</v>
      </c>
      <c r="F7" s="31">
        <f ca="1">IF(Table3[[#This Row],[Faculty]]="","",SUMIFS(Attd_Sheet[Absents],Attd_Sheet[Faculty],Table3[[#This Row],[Faculty]]))</f>
        <v>0</v>
      </c>
      <c r="G7" s="31">
        <f ca="1">IF(Table3[[#This Row],[Faculty]]="","",SUMIFS(Attd_Sheet[Leave],Attd_Sheet[Faculty],Table3[[#This Row],[Faculty]]))</f>
        <v>0</v>
      </c>
      <c r="H7" s="53">
        <f ca="1">IF(Table3[[#This Row],[Faculty]]="","",IFERROR(AVERAGEIFS(Attd_Sheet[Attd %],Attd_Sheet[Faculty],Table3[[#This Row],[Faculty]]),0))</f>
        <v>0</v>
      </c>
    </row>
    <row r="8" spans="1:8" x14ac:dyDescent="0.25">
      <c r="A8" s="35">
        <v>6</v>
      </c>
      <c r="B8" s="35" t="str">
        <f ca="1">IF(INDIRECT("'Active Faculty'!B"&amp;Table3[[#This Row],[S'#]]+2)=0,"",INDIRECT("'Active Faculty'!B"&amp;Table3[[#This Row],[S'#]]+2))</f>
        <v>Sir Farhan karim</v>
      </c>
      <c r="C8" s="31">
        <f ca="1">IF(Table3[[#This Row],[Faculty]]="","",COUNTIFS(Attd_Sheet[Faculty],Table3[[#This Row],[Faculty]],Attd_Sheet[Column1],"&gt;0"))</f>
        <v>0</v>
      </c>
      <c r="D8" s="31">
        <f ca="1">IF(Table3[[#This Row],[Faculty]]="","",SUMIFS(Attd_Sheet[Column1],Attd_Sheet[Faculty],Table3[[#This Row],[Faculty]]))</f>
        <v>0</v>
      </c>
      <c r="E8" s="31">
        <f ca="1">IF(Table3[[#This Row],[Faculty]]="","",SUMIFS(Attd_Sheet[Classes Attended],Attd_Sheet[Faculty],Table3[[#This Row],[Faculty]]))</f>
        <v>0</v>
      </c>
      <c r="F8" s="31">
        <f ca="1">IF(Table3[[#This Row],[Faculty]]="","",SUMIFS(Attd_Sheet[Absents],Attd_Sheet[Faculty],Table3[[#This Row],[Faculty]]))</f>
        <v>0</v>
      </c>
      <c r="G8" s="31">
        <f ca="1">IF(Table3[[#This Row],[Faculty]]="","",SUMIFS(Attd_Sheet[Leave],Attd_Sheet[Faculty],Table3[[#This Row],[Faculty]]))</f>
        <v>0</v>
      </c>
      <c r="H8" s="53">
        <f ca="1">IF(Table3[[#This Row],[Faculty]]="","",IFERROR(AVERAGEIFS(Attd_Sheet[Attd %],Attd_Sheet[Faculty],Table3[[#This Row],[Faculty]]),0))</f>
        <v>0</v>
      </c>
    </row>
    <row r="9" spans="1:8" x14ac:dyDescent="0.25">
      <c r="A9" s="35">
        <v>7</v>
      </c>
      <c r="B9" s="35" t="str">
        <f ca="1">IF(INDIRECT("'Active Faculty'!B"&amp;Table3[[#This Row],[S'#]]+2)=0,"",INDIRECT("'Active Faculty'!B"&amp;Table3[[#This Row],[S'#]]+2))</f>
        <v>Sir Ali Ahmed</v>
      </c>
      <c r="C9" s="31">
        <f ca="1">IF(Table3[[#This Row],[Faculty]]="","",COUNTIFS(Attd_Sheet[Faculty],Table3[[#This Row],[Faculty]],Attd_Sheet[Column1],"&gt;0"))</f>
        <v>0</v>
      </c>
      <c r="D9" s="31">
        <f ca="1">IF(Table3[[#This Row],[Faculty]]="","",SUMIFS(Attd_Sheet[Column1],Attd_Sheet[Faculty],Table3[[#This Row],[Faculty]]))</f>
        <v>0</v>
      </c>
      <c r="E9" s="31">
        <f ca="1">IF(Table3[[#This Row],[Faculty]]="","",SUMIFS(Attd_Sheet[Classes Attended],Attd_Sheet[Faculty],Table3[[#This Row],[Faculty]]))</f>
        <v>0</v>
      </c>
      <c r="F9" s="31">
        <f ca="1">IF(Table3[[#This Row],[Faculty]]="","",SUMIFS(Attd_Sheet[Absents],Attd_Sheet[Faculty],Table3[[#This Row],[Faculty]]))</f>
        <v>0</v>
      </c>
      <c r="G9" s="31">
        <f ca="1">IF(Table3[[#This Row],[Faculty]]="","",SUMIFS(Attd_Sheet[Leave],Attd_Sheet[Faculty],Table3[[#This Row],[Faculty]]))</f>
        <v>0</v>
      </c>
      <c r="H9" s="53">
        <f ca="1">IF(Table3[[#This Row],[Faculty]]="","",IFERROR(AVERAGEIFS(Attd_Sheet[Attd %],Attd_Sheet[Faculty],Table3[[#This Row],[Faculty]]),0))</f>
        <v>0</v>
      </c>
    </row>
    <row r="10" spans="1:8" x14ac:dyDescent="0.25">
      <c r="A10" s="35">
        <v>8</v>
      </c>
      <c r="B10" s="35" t="str">
        <f ca="1">IF(INDIRECT("'Active Faculty'!B"&amp;Table3[[#This Row],[S'#]]+2)=0,"",INDIRECT("'Active Faculty'!B"&amp;Table3[[#This Row],[S'#]]+2))</f>
        <v>Sir Aqib</v>
      </c>
      <c r="C10" s="31">
        <f ca="1">IF(Table3[[#This Row],[Faculty]]="","",COUNTIFS(Attd_Sheet[Faculty],Table3[[#This Row],[Faculty]],Attd_Sheet[Column1],"&gt;0"))</f>
        <v>23</v>
      </c>
      <c r="D10" s="31">
        <f ca="1">IF(Table3[[#This Row],[Faculty]]="","",SUMIFS(Attd_Sheet[Column1],Attd_Sheet[Faculty],Table3[[#This Row],[Faculty]]))</f>
        <v>280</v>
      </c>
      <c r="E10" s="31">
        <f ca="1">IF(Table3[[#This Row],[Faculty]]="","",SUMIFS(Attd_Sheet[Classes Attended],Attd_Sheet[Faculty],Table3[[#This Row],[Faculty]]))</f>
        <v>212</v>
      </c>
      <c r="F10" s="31">
        <f ca="1">IF(Table3[[#This Row],[Faculty]]="","",SUMIFS(Attd_Sheet[Absents],Attd_Sheet[Faculty],Table3[[#This Row],[Faculty]]))</f>
        <v>65</v>
      </c>
      <c r="G10" s="31">
        <f ca="1">IF(Table3[[#This Row],[Faculty]]="","",SUMIFS(Attd_Sheet[Leave],Attd_Sheet[Faculty],Table3[[#This Row],[Faculty]]))</f>
        <v>3</v>
      </c>
      <c r="H10" s="53">
        <f ca="1">IF(Table3[[#This Row],[Faculty]]="","",IFERROR(AVERAGEIFS(Attd_Sheet[Attd %],Attd_Sheet[Faculty],Table3[[#This Row],[Faculty]]),0))</f>
        <v>0.74860646599777037</v>
      </c>
    </row>
    <row r="11" spans="1:8" x14ac:dyDescent="0.25">
      <c r="A11" s="35">
        <v>9</v>
      </c>
      <c r="B11" s="35" t="str">
        <f ca="1">IF(INDIRECT("'Active Faculty'!B"&amp;Table3[[#This Row],[S'#]]+2)=0,"",INDIRECT("'Active Faculty'!B"&amp;Table3[[#This Row],[S'#]]+2))</f>
        <v>Sir Sharjeel</v>
      </c>
      <c r="C11" s="31">
        <f ca="1">IF(Table3[[#This Row],[Faculty]]="","",COUNTIFS(Attd_Sheet[Faculty],Table3[[#This Row],[Faculty]],Attd_Sheet[Column1],"&gt;0"))</f>
        <v>0</v>
      </c>
      <c r="D11" s="31">
        <f ca="1">IF(Table3[[#This Row],[Faculty]]="","",SUMIFS(Attd_Sheet[Column1],Attd_Sheet[Faculty],Table3[[#This Row],[Faculty]]))</f>
        <v>0</v>
      </c>
      <c r="E11" s="31">
        <f ca="1">IF(Table3[[#This Row],[Faculty]]="","",SUMIFS(Attd_Sheet[Classes Attended],Attd_Sheet[Faculty],Table3[[#This Row],[Faculty]]))</f>
        <v>0</v>
      </c>
      <c r="F11" s="31">
        <f ca="1">IF(Table3[[#This Row],[Faculty]]="","",SUMIFS(Attd_Sheet[Absents],Attd_Sheet[Faculty],Table3[[#This Row],[Faculty]]))</f>
        <v>0</v>
      </c>
      <c r="G11" s="31">
        <f ca="1">IF(Table3[[#This Row],[Faculty]]="","",SUMIFS(Attd_Sheet[Leave],Attd_Sheet[Faculty],Table3[[#This Row],[Faculty]]))</f>
        <v>0</v>
      </c>
      <c r="H11" s="53">
        <f ca="1">IF(Table3[[#This Row],[Faculty]]="","",IFERROR(AVERAGEIFS(Attd_Sheet[Attd %],Attd_Sheet[Faculty],Table3[[#This Row],[Faculty]]),0))</f>
        <v>0</v>
      </c>
    </row>
    <row r="12" spans="1:8" x14ac:dyDescent="0.25">
      <c r="A12" s="35">
        <v>10</v>
      </c>
      <c r="B12" s="35" t="str">
        <f ca="1">IF(INDIRECT("'Active Faculty'!B"&amp;Table3[[#This Row],[S'#]]+2)=0,"",INDIRECT("'Active Faculty'!B"&amp;Table3[[#This Row],[S'#]]+2))</f>
        <v>Miss Zainab</v>
      </c>
      <c r="C12" s="31">
        <f ca="1">IF(Table3[[#This Row],[Faculty]]="","",COUNTIFS(Attd_Sheet[Faculty],Table3[[#This Row],[Faculty]],Attd_Sheet[Column1],"&gt;0"))</f>
        <v>66</v>
      </c>
      <c r="D12" s="31">
        <f ca="1">IF(Table3[[#This Row],[Faculty]]="","",SUMIFS(Attd_Sheet[Column1],Attd_Sheet[Faculty],Table3[[#This Row],[Faculty]]))</f>
        <v>858</v>
      </c>
      <c r="E12" s="31">
        <f ca="1">IF(Table3[[#This Row],[Faculty]]="","",SUMIFS(Attd_Sheet[Classes Attended],Attd_Sheet[Faculty],Table3[[#This Row],[Faculty]]))</f>
        <v>812</v>
      </c>
      <c r="F12" s="31">
        <f ca="1">IF(Table3[[#This Row],[Faculty]]="","",SUMIFS(Attd_Sheet[Absents],Attd_Sheet[Faculty],Table3[[#This Row],[Faculty]]))</f>
        <v>46</v>
      </c>
      <c r="G12" s="31">
        <f ca="1">IF(Table3[[#This Row],[Faculty]]="","",SUMIFS(Attd_Sheet[Leave],Attd_Sheet[Faculty],Table3[[#This Row],[Faculty]]))</f>
        <v>0</v>
      </c>
      <c r="H12" s="53">
        <f ca="1">IF(Table3[[#This Row],[Faculty]]="","",IFERROR(AVERAGEIFS(Attd_Sheet[Attd %],Attd_Sheet[Faculty],Table3[[#This Row],[Faculty]]),0))</f>
        <v>0.94638694638694609</v>
      </c>
    </row>
    <row r="13" spans="1:8" x14ac:dyDescent="0.25">
      <c r="A13" s="35">
        <v>11</v>
      </c>
      <c r="B13" s="35" t="str">
        <f ca="1">IF(INDIRECT("'Active Faculty'!B"&amp;Table3[[#This Row],[S'#]]+2)=0,"",INDIRECT("'Active Faculty'!B"&amp;Table3[[#This Row],[S'#]]+2))</f>
        <v>Sir Talha</v>
      </c>
      <c r="C13" s="31">
        <f ca="1">IF(Table3[[#This Row],[Faculty]]="","",COUNTIFS(Attd_Sheet[Faculty],Table3[[#This Row],[Faculty]],Attd_Sheet[Column1],"&gt;0"))</f>
        <v>55</v>
      </c>
      <c r="D13" s="31">
        <f ca="1">IF(Table3[[#This Row],[Faculty]]="","",SUMIFS(Attd_Sheet[Column1],Attd_Sheet[Faculty],Table3[[#This Row],[Faculty]]))</f>
        <v>527</v>
      </c>
      <c r="E13" s="31">
        <f ca="1">IF(Table3[[#This Row],[Faculty]]="","",SUMIFS(Attd_Sheet[Classes Attended],Attd_Sheet[Faculty],Table3[[#This Row],[Faculty]]))</f>
        <v>412</v>
      </c>
      <c r="F13" s="31">
        <f ca="1">IF(Table3[[#This Row],[Faculty]]="","",SUMIFS(Attd_Sheet[Absents],Attd_Sheet[Faculty],Table3[[#This Row],[Faculty]]))</f>
        <v>103</v>
      </c>
      <c r="G13" s="31">
        <f ca="1">IF(Table3[[#This Row],[Faculty]]="","",SUMIFS(Attd_Sheet[Leave],Attd_Sheet[Faculty],Table3[[#This Row],[Faculty]]))</f>
        <v>12</v>
      </c>
      <c r="H13" s="53">
        <f ca="1">IF(Table3[[#This Row],[Faculty]]="","",IFERROR(AVERAGEIFS(Attd_Sheet[Attd %],Attd_Sheet[Faculty],Table3[[#This Row],[Faculty]]),0))</f>
        <v>0.82377622377622406</v>
      </c>
    </row>
    <row r="14" spans="1:8" x14ac:dyDescent="0.25">
      <c r="A14" s="35">
        <v>12</v>
      </c>
      <c r="B14" s="35" t="str">
        <f ca="1">IF(INDIRECT("'Active Faculty'!B"&amp;Table3[[#This Row],[S'#]]+2)=0,"",INDIRECT("'Active Faculty'!B"&amp;Table3[[#This Row],[S'#]]+2))</f>
        <v>Sir Shahzad</v>
      </c>
      <c r="C14" s="31">
        <f ca="1">IF(Table3[[#This Row],[Faculty]]="","",COUNTIFS(Attd_Sheet[Faculty],Table3[[#This Row],[Faculty]],Attd_Sheet[Column1],"&gt;0"))</f>
        <v>18</v>
      </c>
      <c r="D14" s="31">
        <f ca="1">IF(Table3[[#This Row],[Faculty]]="","",SUMIFS(Attd_Sheet[Column1],Attd_Sheet[Faculty],Table3[[#This Row],[Faculty]]))</f>
        <v>231</v>
      </c>
      <c r="E14" s="31">
        <f ca="1">IF(Table3[[#This Row],[Faculty]]="","",SUMIFS(Attd_Sheet[Classes Attended],Attd_Sheet[Faculty],Table3[[#This Row],[Faculty]]))</f>
        <v>201</v>
      </c>
      <c r="F14" s="31">
        <f ca="1">IF(Table3[[#This Row],[Faculty]]="","",SUMIFS(Attd_Sheet[Absents],Attd_Sheet[Faculty],Table3[[#This Row],[Faculty]]))</f>
        <v>28</v>
      </c>
      <c r="G14" s="31">
        <f ca="1">IF(Table3[[#This Row],[Faculty]]="","",SUMIFS(Attd_Sheet[Leave],Attd_Sheet[Faculty],Table3[[#This Row],[Faculty]]))</f>
        <v>2</v>
      </c>
      <c r="H14" s="53">
        <f ca="1">IF(Table3[[#This Row],[Faculty]]="","",IFERROR(AVERAGEIFS(Attd_Sheet[Attd %],Attd_Sheet[Faculty],Table3[[#This Row],[Faculty]]),0))</f>
        <v>0.87051282051282053</v>
      </c>
    </row>
    <row r="15" spans="1:8" x14ac:dyDescent="0.25">
      <c r="A15" s="35">
        <v>13</v>
      </c>
      <c r="B15" s="35" t="str">
        <f ca="1">IF(INDIRECT("'Active Faculty'!B"&amp;Table3[[#This Row],[S'#]]+2)=0,"",INDIRECT("'Active Faculty'!B"&amp;Table3[[#This Row],[S'#]]+2))</f>
        <v>Miss Sheeba</v>
      </c>
      <c r="C15" s="31">
        <f ca="1">IF(Table3[[#This Row],[Faculty]]="","",COUNTIFS(Attd_Sheet[Faculty],Table3[[#This Row],[Faculty]],Attd_Sheet[Column1],"&gt;0"))</f>
        <v>0</v>
      </c>
      <c r="D15" s="31">
        <f ca="1">IF(Table3[[#This Row],[Faculty]]="","",SUMIFS(Attd_Sheet[Column1],Attd_Sheet[Faculty],Table3[[#This Row],[Faculty]]))</f>
        <v>0</v>
      </c>
      <c r="E15" s="31">
        <f ca="1">IF(Table3[[#This Row],[Faculty]]="","",SUMIFS(Attd_Sheet[Classes Attended],Attd_Sheet[Faculty],Table3[[#This Row],[Faculty]]))</f>
        <v>0</v>
      </c>
      <c r="F15" s="31">
        <f ca="1">IF(Table3[[#This Row],[Faculty]]="","",SUMIFS(Attd_Sheet[Absents],Attd_Sheet[Faculty],Table3[[#This Row],[Faculty]]))</f>
        <v>0</v>
      </c>
      <c r="G15" s="31">
        <f ca="1">IF(Table3[[#This Row],[Faculty]]="","",SUMIFS(Attd_Sheet[Leave],Attd_Sheet[Faculty],Table3[[#This Row],[Faculty]]))</f>
        <v>0</v>
      </c>
      <c r="H15" s="53">
        <f ca="1">IF(Table3[[#This Row],[Faculty]]="","",IFERROR(AVERAGEIFS(Attd_Sheet[Attd %],Attd_Sheet[Faculty],Table3[[#This Row],[Faculty]]),0))</f>
        <v>0</v>
      </c>
    </row>
    <row r="16" spans="1:8" x14ac:dyDescent="0.25">
      <c r="A16" s="35">
        <v>14</v>
      </c>
      <c r="B16" s="35" t="str">
        <f ca="1">IF(INDIRECT("'Active Faculty'!B"&amp;Table3[[#This Row],[S'#]]+2)=0,"",INDIRECT("'Active Faculty'!B"&amp;Table3[[#This Row],[S'#]]+2))</f>
        <v>Sir Faizan</v>
      </c>
      <c r="C16" s="31">
        <f ca="1">IF(Table3[[#This Row],[Faculty]]="","",COUNTIFS(Attd_Sheet[Faculty],Table3[[#This Row],[Faculty]],Attd_Sheet[Column1],"&gt;0"))</f>
        <v>0</v>
      </c>
      <c r="D16" s="31">
        <f ca="1">IF(Table3[[#This Row],[Faculty]]="","",SUMIFS(Attd_Sheet[Column1],Attd_Sheet[Faculty],Table3[[#This Row],[Faculty]]))</f>
        <v>0</v>
      </c>
      <c r="E16" s="31">
        <f ca="1">IF(Table3[[#This Row],[Faculty]]="","",SUMIFS(Attd_Sheet[Classes Attended],Attd_Sheet[Faculty],Table3[[#This Row],[Faculty]]))</f>
        <v>0</v>
      </c>
      <c r="F16" s="31">
        <f ca="1">IF(Table3[[#This Row],[Faculty]]="","",SUMIFS(Attd_Sheet[Absents],Attd_Sheet[Faculty],Table3[[#This Row],[Faculty]]))</f>
        <v>0</v>
      </c>
      <c r="G16" s="31">
        <f ca="1">IF(Table3[[#This Row],[Faculty]]="","",SUMIFS(Attd_Sheet[Leave],Attd_Sheet[Faculty],Table3[[#This Row],[Faculty]]))</f>
        <v>0</v>
      </c>
      <c r="H16" s="53">
        <f ca="1">IF(Table3[[#This Row],[Faculty]]="","",IFERROR(AVERAGEIFS(Attd_Sheet[Attd %],Attd_Sheet[Faculty],Table3[[#This Row],[Faculty]]),0))</f>
        <v>0</v>
      </c>
    </row>
    <row r="17" spans="1:8" x14ac:dyDescent="0.25">
      <c r="A17" s="35">
        <v>15</v>
      </c>
      <c r="B17" s="35" t="str">
        <f ca="1">IF(INDIRECT("'Active Faculty'!B"&amp;Table3[[#This Row],[S'#]]+2)=0,"",INDIRECT("'Active Faculty'!B"&amp;Table3[[#This Row],[S'#]]+2))</f>
        <v>Miss Tahseen</v>
      </c>
      <c r="C17" s="31">
        <f ca="1">IF(Table3[[#This Row],[Faculty]]="","",COUNTIFS(Attd_Sheet[Faculty],Table3[[#This Row],[Faculty]],Attd_Sheet[Column1],"&gt;0"))</f>
        <v>0</v>
      </c>
      <c r="D17" s="31">
        <f ca="1">IF(Table3[[#This Row],[Faculty]]="","",SUMIFS(Attd_Sheet[Column1],Attd_Sheet[Faculty],Table3[[#This Row],[Faculty]]))</f>
        <v>0</v>
      </c>
      <c r="E17" s="31">
        <f ca="1">IF(Table3[[#This Row],[Faculty]]="","",SUMIFS(Attd_Sheet[Classes Attended],Attd_Sheet[Faculty],Table3[[#This Row],[Faculty]]))</f>
        <v>0</v>
      </c>
      <c r="F17" s="31">
        <f ca="1">IF(Table3[[#This Row],[Faculty]]="","",SUMIFS(Attd_Sheet[Absents],Attd_Sheet[Faculty],Table3[[#This Row],[Faculty]]))</f>
        <v>0</v>
      </c>
      <c r="G17" s="31">
        <f ca="1">IF(Table3[[#This Row],[Faculty]]="","",SUMIFS(Attd_Sheet[Leave],Attd_Sheet[Faculty],Table3[[#This Row],[Faculty]]))</f>
        <v>0</v>
      </c>
      <c r="H17" s="53">
        <f ca="1">IF(Table3[[#This Row],[Faculty]]="","",IFERROR(AVERAGEIFS(Attd_Sheet[Attd %],Attd_Sheet[Faculty],Table3[[#This Row],[Faculty]]),0))</f>
        <v>0</v>
      </c>
    </row>
    <row r="18" spans="1:8" x14ac:dyDescent="0.25">
      <c r="A18" s="35">
        <v>16</v>
      </c>
      <c r="B18" s="35" t="str">
        <f ca="1">IF(INDIRECT("'Active Faculty'!B"&amp;Table3[[#This Row],[S'#]]+2)=0,"",INDIRECT("'Active Faculty'!B"&amp;Table3[[#This Row],[S'#]]+2))</f>
        <v>Sir Shabbir Ahmed</v>
      </c>
      <c r="C18" s="31">
        <f ca="1">IF(Table3[[#This Row],[Faculty]]="","",COUNTIFS(Attd_Sheet[Faculty],Table3[[#This Row],[Faculty]],Attd_Sheet[Column1],"&gt;0"))</f>
        <v>0</v>
      </c>
      <c r="D18" s="31">
        <f ca="1">IF(Table3[[#This Row],[Faculty]]="","",SUMIFS(Attd_Sheet[Column1],Attd_Sheet[Faculty],Table3[[#This Row],[Faculty]]))</f>
        <v>0</v>
      </c>
      <c r="E18" s="31">
        <f ca="1">IF(Table3[[#This Row],[Faculty]]="","",SUMIFS(Attd_Sheet[Classes Attended],Attd_Sheet[Faculty],Table3[[#This Row],[Faculty]]))</f>
        <v>0</v>
      </c>
      <c r="F18" s="31">
        <f ca="1">IF(Table3[[#This Row],[Faculty]]="","",SUMIFS(Attd_Sheet[Absents],Attd_Sheet[Faculty],Table3[[#This Row],[Faculty]]))</f>
        <v>0</v>
      </c>
      <c r="G18" s="31">
        <f ca="1">IF(Table3[[#This Row],[Faculty]]="","",SUMIFS(Attd_Sheet[Leave],Attd_Sheet[Faculty],Table3[[#This Row],[Faculty]]))</f>
        <v>0</v>
      </c>
      <c r="H18" s="53">
        <f ca="1">IF(Table3[[#This Row],[Faculty]]="","",IFERROR(AVERAGEIFS(Attd_Sheet[Attd %],Attd_Sheet[Faculty],Table3[[#This Row],[Faculty]]),0))</f>
        <v>0</v>
      </c>
    </row>
    <row r="19" spans="1:8" x14ac:dyDescent="0.25">
      <c r="A19" s="35">
        <v>17</v>
      </c>
      <c r="B19" s="35" t="str">
        <f ca="1">IF(INDIRECT("'Active Faculty'!B"&amp;Table3[[#This Row],[S'#]]+2)=0,"",INDIRECT("'Active Faculty'!B"&amp;Table3[[#This Row],[S'#]]+2))</f>
        <v>Sir Zuhaib</v>
      </c>
      <c r="C19" s="31">
        <f ca="1">IF(Table3[[#This Row],[Faculty]]="","",COUNTIFS(Attd_Sheet[Faculty],Table3[[#This Row],[Faculty]],Attd_Sheet[Column1],"&gt;0"))</f>
        <v>36</v>
      </c>
      <c r="D19" s="31">
        <f ca="1">IF(Table3[[#This Row],[Faculty]]="","",SUMIFS(Attd_Sheet[Column1],Attd_Sheet[Faculty],Table3[[#This Row],[Faculty]]))</f>
        <v>447</v>
      </c>
      <c r="E19" s="31">
        <f ca="1">IF(Table3[[#This Row],[Faculty]]="","",SUMIFS(Attd_Sheet[Classes Attended],Attd_Sheet[Faculty],Table3[[#This Row],[Faculty]]))</f>
        <v>347</v>
      </c>
      <c r="F19" s="31">
        <f ca="1">IF(Table3[[#This Row],[Faculty]]="","",SUMIFS(Attd_Sheet[Absents],Attd_Sheet[Faculty],Table3[[#This Row],[Faculty]]))</f>
        <v>95</v>
      </c>
      <c r="G19" s="31">
        <f ca="1">IF(Table3[[#This Row],[Faculty]]="","",SUMIFS(Attd_Sheet[Leave],Attd_Sheet[Faculty],Table3[[#This Row],[Faculty]]))</f>
        <v>5</v>
      </c>
      <c r="H19" s="53">
        <f ca="1">IF(Table3[[#This Row],[Faculty]]="","",IFERROR(AVERAGEIFS(Attd_Sheet[Attd %],Attd_Sheet[Faculty],Table3[[#This Row],[Faculty]]),0))</f>
        <v>0.77813390313390329</v>
      </c>
    </row>
    <row r="20" spans="1:8" x14ac:dyDescent="0.25">
      <c r="A20" s="35">
        <v>18</v>
      </c>
      <c r="B20" s="35" t="str">
        <f ca="1">IF(INDIRECT("'Active Faculty'!B"&amp;Table3[[#This Row],[S'#]]+2)=0,"",INDIRECT("'Active Faculty'!B"&amp;Table3[[#This Row],[S'#]]+2))</f>
        <v>Miss Hunza</v>
      </c>
      <c r="C20" s="31">
        <f ca="1">IF(Table3[[#This Row],[Faculty]]="","",COUNTIFS(Attd_Sheet[Faculty],Table3[[#This Row],[Faculty]],Attd_Sheet[Column1],"&gt;0"))</f>
        <v>0</v>
      </c>
      <c r="D20" s="31">
        <f ca="1">IF(Table3[[#This Row],[Faculty]]="","",SUMIFS(Attd_Sheet[Column1],Attd_Sheet[Faculty],Table3[[#This Row],[Faculty]]))</f>
        <v>0</v>
      </c>
      <c r="E20" s="31">
        <f ca="1">IF(Table3[[#This Row],[Faculty]]="","",SUMIFS(Attd_Sheet[Classes Attended],Attd_Sheet[Faculty],Table3[[#This Row],[Faculty]]))</f>
        <v>0</v>
      </c>
      <c r="F20" s="31">
        <f ca="1">IF(Table3[[#This Row],[Faculty]]="","",SUMIFS(Attd_Sheet[Absents],Attd_Sheet[Faculty],Table3[[#This Row],[Faculty]]))</f>
        <v>0</v>
      </c>
      <c r="G20" s="31">
        <f ca="1">IF(Table3[[#This Row],[Faculty]]="","",SUMIFS(Attd_Sheet[Leave],Attd_Sheet[Faculty],Table3[[#This Row],[Faculty]]))</f>
        <v>0</v>
      </c>
      <c r="H20" s="53">
        <f ca="1">IF(Table3[[#This Row],[Faculty]]="","",IFERROR(AVERAGEIFS(Attd_Sheet[Attd %],Attd_Sheet[Faculty],Table3[[#This Row],[Faculty]]),0))</f>
        <v>0</v>
      </c>
    </row>
    <row r="21" spans="1:8" x14ac:dyDescent="0.25">
      <c r="A21" s="35">
        <v>19</v>
      </c>
      <c r="B21" s="35" t="str">
        <f ca="1">IF(INDIRECT("'Active Faculty'!B"&amp;Table3[[#This Row],[S'#]]+2)=0,"",INDIRECT("'Active Faculty'!B"&amp;Table3[[#This Row],[S'#]]+2))</f>
        <v>Sir tayyab</v>
      </c>
      <c r="C21" s="31">
        <f ca="1">IF(Table3[[#This Row],[Faculty]]="","",COUNTIFS(Attd_Sheet[Faculty],Table3[[#This Row],[Faculty]],Attd_Sheet[Column1],"&gt;0"))</f>
        <v>45</v>
      </c>
      <c r="D21" s="31">
        <f ca="1">IF(Table3[[#This Row],[Faculty]]="","",SUMIFS(Attd_Sheet[Column1],Attd_Sheet[Faculty],Table3[[#This Row],[Faculty]]))</f>
        <v>467</v>
      </c>
      <c r="E21" s="31">
        <f ca="1">IF(Table3[[#This Row],[Faculty]]="","",SUMIFS(Attd_Sheet[Classes Attended],Attd_Sheet[Faculty],Table3[[#This Row],[Faculty]]))</f>
        <v>367</v>
      </c>
      <c r="F21" s="31">
        <f ca="1">IF(Table3[[#This Row],[Faculty]]="","",SUMIFS(Attd_Sheet[Absents],Attd_Sheet[Faculty],Table3[[#This Row],[Faculty]]))</f>
        <v>87</v>
      </c>
      <c r="G21" s="31">
        <f ca="1">IF(Table3[[#This Row],[Faculty]]="","",SUMIFS(Attd_Sheet[Leave],Attd_Sheet[Faculty],Table3[[#This Row],[Faculty]]))</f>
        <v>13</v>
      </c>
      <c r="H21" s="53">
        <f ca="1">IF(Table3[[#This Row],[Faculty]]="","",IFERROR(AVERAGEIFS(Attd_Sheet[Attd %],Attd_Sheet[Faculty],Table3[[#This Row],[Faculty]]),0))</f>
        <v>0.79886039886039883</v>
      </c>
    </row>
    <row r="22" spans="1:8" x14ac:dyDescent="0.25">
      <c r="A22" s="35">
        <v>20</v>
      </c>
      <c r="B22" s="35" t="str">
        <f ca="1">IF(INDIRECT("'Active Faculty'!B"&amp;Table3[[#This Row],[S'#]]+2)=0,"",INDIRECT("'Active Faculty'!B"&amp;Table3[[#This Row],[S'#]]+2))</f>
        <v>Miss Ulya</v>
      </c>
      <c r="C22" s="31">
        <f ca="1">IF(Table3[[#This Row],[Faculty]]="","",COUNTIFS(Attd_Sheet[Faculty],Table3[[#This Row],[Faculty]],Attd_Sheet[Column1],"&gt;0"))</f>
        <v>0</v>
      </c>
      <c r="D22" s="31">
        <f ca="1">IF(Table3[[#This Row],[Faculty]]="","",SUMIFS(Attd_Sheet[Column1],Attd_Sheet[Faculty],Table3[[#This Row],[Faculty]]))</f>
        <v>0</v>
      </c>
      <c r="E22" s="31">
        <f ca="1">IF(Table3[[#This Row],[Faculty]]="","",SUMIFS(Attd_Sheet[Classes Attended],Attd_Sheet[Faculty],Table3[[#This Row],[Faculty]]))</f>
        <v>0</v>
      </c>
      <c r="F22" s="31">
        <f ca="1">IF(Table3[[#This Row],[Faculty]]="","",SUMIFS(Attd_Sheet[Absents],Attd_Sheet[Faculty],Table3[[#This Row],[Faculty]]))</f>
        <v>0</v>
      </c>
      <c r="G22" s="31">
        <f ca="1">IF(Table3[[#This Row],[Faculty]]="","",SUMIFS(Attd_Sheet[Leave],Attd_Sheet[Faculty],Table3[[#This Row],[Faculty]]))</f>
        <v>0</v>
      </c>
      <c r="H22" s="53">
        <f ca="1">IF(Table3[[#This Row],[Faculty]]="","",IFERROR(AVERAGEIFS(Attd_Sheet[Attd %],Attd_Sheet[Faculty],Table3[[#This Row],[Faculty]]),0))</f>
        <v>0</v>
      </c>
    </row>
    <row r="23" spans="1:8" x14ac:dyDescent="0.25">
      <c r="A23" s="35">
        <v>21</v>
      </c>
      <c r="B23" s="35" t="str">
        <f ca="1">IF(INDIRECT("'Active Faculty'!B"&amp;Table3[[#This Row],[S'#]]+2)=0,"",INDIRECT("'Active Faculty'!B"&amp;Table3[[#This Row],[S'#]]+2))</f>
        <v>Sir Shahid Jameel</v>
      </c>
      <c r="C23" s="31">
        <f ca="1">IF(Table3[[#This Row],[Faculty]]="","",COUNTIFS(Attd_Sheet[Faculty],Table3[[#This Row],[Faculty]],Attd_Sheet[Column1],"&gt;0"))</f>
        <v>0</v>
      </c>
      <c r="D23" s="31">
        <f ca="1">IF(Table3[[#This Row],[Faculty]]="","",SUMIFS(Attd_Sheet[Column1],Attd_Sheet[Faculty],Table3[[#This Row],[Faculty]]))</f>
        <v>0</v>
      </c>
      <c r="E23" s="31">
        <f ca="1">IF(Table3[[#This Row],[Faculty]]="","",SUMIFS(Attd_Sheet[Classes Attended],Attd_Sheet[Faculty],Table3[[#This Row],[Faculty]]))</f>
        <v>0</v>
      </c>
      <c r="F23" s="31">
        <f ca="1">IF(Table3[[#This Row],[Faculty]]="","",SUMIFS(Attd_Sheet[Absents],Attd_Sheet[Faculty],Table3[[#This Row],[Faculty]]))</f>
        <v>0</v>
      </c>
      <c r="G23" s="31">
        <f ca="1">IF(Table3[[#This Row],[Faculty]]="","",SUMIFS(Attd_Sheet[Leave],Attd_Sheet[Faculty],Table3[[#This Row],[Faculty]]))</f>
        <v>0</v>
      </c>
      <c r="H23" s="53">
        <f ca="1">IF(Table3[[#This Row],[Faculty]]="","",IFERROR(AVERAGEIFS(Attd_Sheet[Attd %],Attd_Sheet[Faculty],Table3[[#This Row],[Faculty]]),0))</f>
        <v>0</v>
      </c>
    </row>
    <row r="24" spans="1:8" x14ac:dyDescent="0.25">
      <c r="A24" s="35">
        <v>22</v>
      </c>
      <c r="B24" s="35" t="str">
        <f ca="1">IF(INDIRECT("'Active Faculty'!B"&amp;Table3[[#This Row],[S'#]]+2)=0,"",INDIRECT("'Active Faculty'!B"&amp;Table3[[#This Row],[S'#]]+2))</f>
        <v xml:space="preserve">Sir Sheikh Faizan </v>
      </c>
      <c r="C24" s="31">
        <f ca="1">IF(Table3[[#This Row],[Faculty]]="","",COUNTIFS(Attd_Sheet[Faculty],Table3[[#This Row],[Faculty]],Attd_Sheet[Column1],"&gt;0"))</f>
        <v>0</v>
      </c>
      <c r="D24" s="31">
        <f ca="1">IF(Table3[[#This Row],[Faculty]]="","",SUMIFS(Attd_Sheet[Column1],Attd_Sheet[Faculty],Table3[[#This Row],[Faculty]]))</f>
        <v>0</v>
      </c>
      <c r="E24" s="31">
        <f ca="1">IF(Table3[[#This Row],[Faculty]]="","",SUMIFS(Attd_Sheet[Classes Attended],Attd_Sheet[Faculty],Table3[[#This Row],[Faculty]]))</f>
        <v>0</v>
      </c>
      <c r="F24" s="31">
        <f ca="1">IF(Table3[[#This Row],[Faculty]]="","",SUMIFS(Attd_Sheet[Absents],Attd_Sheet[Faculty],Table3[[#This Row],[Faculty]]))</f>
        <v>0</v>
      </c>
      <c r="G24" s="31">
        <f ca="1">IF(Table3[[#This Row],[Faculty]]="","",SUMIFS(Attd_Sheet[Leave],Attd_Sheet[Faculty],Table3[[#This Row],[Faculty]]))</f>
        <v>0</v>
      </c>
      <c r="H24" s="53">
        <f ca="1">IF(Table3[[#This Row],[Faculty]]="","",IFERROR(AVERAGEIFS(Attd_Sheet[Attd %],Attd_Sheet[Faculty],Table3[[#This Row],[Faculty]]),0))</f>
        <v>0</v>
      </c>
    </row>
    <row r="25" spans="1:8" x14ac:dyDescent="0.25">
      <c r="A25" s="35">
        <v>23</v>
      </c>
      <c r="B25" s="35" t="str">
        <f ca="1">IF(INDIRECT("'Active Faculty'!B"&amp;Table3[[#This Row],[S'#]]+2)=0,"",INDIRECT("'Active Faculty'!B"&amp;Table3[[#This Row],[S'#]]+2))</f>
        <v>Sir Faizan Ahmed</v>
      </c>
      <c r="C25" s="31">
        <f ca="1">IF(Table3[[#This Row],[Faculty]]="","",COUNTIFS(Attd_Sheet[Faculty],Table3[[#This Row],[Faculty]],Attd_Sheet[Column1],"&gt;0"))</f>
        <v>1</v>
      </c>
      <c r="D25" s="31">
        <f ca="1">IF(Table3[[#This Row],[Faculty]]="","",SUMIFS(Attd_Sheet[Column1],Attd_Sheet[Faculty],Table3[[#This Row],[Faculty]]))</f>
        <v>10</v>
      </c>
      <c r="E25" s="31">
        <f ca="1">IF(Table3[[#This Row],[Faculty]]="","",SUMIFS(Attd_Sheet[Classes Attended],Attd_Sheet[Faculty],Table3[[#This Row],[Faculty]]))</f>
        <v>1</v>
      </c>
      <c r="F25" s="31">
        <f ca="1">IF(Table3[[#This Row],[Faculty]]="","",SUMIFS(Attd_Sheet[Absents],Attd_Sheet[Faculty],Table3[[#This Row],[Faculty]]))</f>
        <v>9</v>
      </c>
      <c r="G25" s="31">
        <f ca="1">IF(Table3[[#This Row],[Faculty]]="","",SUMIFS(Attd_Sheet[Leave],Attd_Sheet[Faculty],Table3[[#This Row],[Faculty]]))</f>
        <v>0</v>
      </c>
      <c r="H25" s="53">
        <f ca="1">IF(Table3[[#This Row],[Faculty]]="","",IFERROR(AVERAGEIFS(Attd_Sheet[Attd %],Attd_Sheet[Faculty],Table3[[#This Row],[Faculty]]),0))</f>
        <v>0.1</v>
      </c>
    </row>
    <row r="26" spans="1:8" x14ac:dyDescent="0.25">
      <c r="A26" s="35">
        <v>24</v>
      </c>
      <c r="B26" s="35" t="str">
        <f ca="1">IF(INDIRECT("'Active Faculty'!B"&amp;Table3[[#This Row],[S'#]]+2)=0,"",INDIRECT("'Active Faculty'!B"&amp;Table3[[#This Row],[S'#]]+2))</f>
        <v>Sir Qasim (AHNA)</v>
      </c>
      <c r="C26" s="31">
        <f ca="1">IF(Table3[[#This Row],[Faculty]]="","",COUNTIFS(Attd_Sheet[Faculty],Table3[[#This Row],[Faculty]],Attd_Sheet[Column1],"&gt;0"))</f>
        <v>0</v>
      </c>
      <c r="D26" s="31">
        <f ca="1">IF(Table3[[#This Row],[Faculty]]="","",SUMIFS(Attd_Sheet[Column1],Attd_Sheet[Faculty],Table3[[#This Row],[Faculty]]))</f>
        <v>0</v>
      </c>
      <c r="E26" s="31">
        <f ca="1">IF(Table3[[#This Row],[Faculty]]="","",SUMIFS(Attd_Sheet[Classes Attended],Attd_Sheet[Faculty],Table3[[#This Row],[Faculty]]))</f>
        <v>0</v>
      </c>
      <c r="F26" s="31">
        <f ca="1">IF(Table3[[#This Row],[Faculty]]="","",SUMIFS(Attd_Sheet[Absents],Attd_Sheet[Faculty],Table3[[#This Row],[Faculty]]))</f>
        <v>0</v>
      </c>
      <c r="G26" s="31">
        <f ca="1">IF(Table3[[#This Row],[Faculty]]="","",SUMIFS(Attd_Sheet[Leave],Attd_Sheet[Faculty],Table3[[#This Row],[Faculty]]))</f>
        <v>0</v>
      </c>
      <c r="H26" s="53">
        <f ca="1">IF(Table3[[#This Row],[Faculty]]="","",IFERROR(AVERAGEIFS(Attd_Sheet[Attd %],Attd_Sheet[Faculty],Table3[[#This Row],[Faculty]]),0))</f>
        <v>0</v>
      </c>
    </row>
    <row r="27" spans="1:8" x14ac:dyDescent="0.25">
      <c r="A27" s="35">
        <v>25</v>
      </c>
      <c r="B27" s="35" t="str">
        <f ca="1">IF(INDIRECT("'Active Faculty'!B"&amp;Table3[[#This Row],[S'#]]+2)=0,"",INDIRECT("'Active Faculty'!B"&amp;Table3[[#This Row],[S'#]]+2))</f>
        <v>Sir Abdullah (DM)</v>
      </c>
      <c r="C27" s="31">
        <f ca="1">IF(Table3[[#This Row],[Faculty]]="","",COUNTIFS(Attd_Sheet[Faculty],Table3[[#This Row],[Faculty]],Attd_Sheet[Column1],"&gt;0"))</f>
        <v>0</v>
      </c>
      <c r="D27" s="31">
        <f ca="1">IF(Table3[[#This Row],[Faculty]]="","",SUMIFS(Attd_Sheet[Column1],Attd_Sheet[Faculty],Table3[[#This Row],[Faculty]]))</f>
        <v>0</v>
      </c>
      <c r="E27" s="31">
        <f ca="1">IF(Table3[[#This Row],[Faculty]]="","",SUMIFS(Attd_Sheet[Classes Attended],Attd_Sheet[Faculty],Table3[[#This Row],[Faculty]]))</f>
        <v>0</v>
      </c>
      <c r="F27" s="31">
        <f ca="1">IF(Table3[[#This Row],[Faculty]]="","",SUMIFS(Attd_Sheet[Absents],Attd_Sheet[Faculty],Table3[[#This Row],[Faculty]]))</f>
        <v>0</v>
      </c>
      <c r="G27" s="31">
        <f ca="1">IF(Table3[[#This Row],[Faculty]]="","",SUMIFS(Attd_Sheet[Leave],Attd_Sheet[Faculty],Table3[[#This Row],[Faculty]]))</f>
        <v>0</v>
      </c>
      <c r="H27" s="53">
        <f ca="1">IF(Table3[[#This Row],[Faculty]]="","",IFERROR(AVERAGEIFS(Attd_Sheet[Attd %],Attd_Sheet[Faculty],Table3[[#This Row],[Faculty]]),0))</f>
        <v>0</v>
      </c>
    </row>
    <row r="28" spans="1:8" x14ac:dyDescent="0.25">
      <c r="A28" s="35">
        <v>26</v>
      </c>
      <c r="B28" s="35" t="str">
        <f ca="1">IF(INDIRECT("'Active Faculty'!B"&amp;Table3[[#This Row],[S'#]]+2)=0,"",INDIRECT("'Active Faculty'!B"&amp;Table3[[#This Row],[S'#]]+2))</f>
        <v>Sir Shan (AutoCad)</v>
      </c>
      <c r="C28" s="31">
        <f ca="1">IF(Table3[[#This Row],[Faculty]]="","",COUNTIFS(Attd_Sheet[Faculty],Table3[[#This Row],[Faculty]],Attd_Sheet[Column1],"&gt;0"))</f>
        <v>0</v>
      </c>
      <c r="D28" s="31">
        <f ca="1">IF(Table3[[#This Row],[Faculty]]="","",SUMIFS(Attd_Sheet[Column1],Attd_Sheet[Faculty],Table3[[#This Row],[Faculty]]))</f>
        <v>0</v>
      </c>
      <c r="E28" s="31">
        <f ca="1">IF(Table3[[#This Row],[Faculty]]="","",SUMIFS(Attd_Sheet[Classes Attended],Attd_Sheet[Faculty],Table3[[#This Row],[Faculty]]))</f>
        <v>0</v>
      </c>
      <c r="F28" s="31">
        <f ca="1">IF(Table3[[#This Row],[Faculty]]="","",SUMIFS(Attd_Sheet[Absents],Attd_Sheet[Faculty],Table3[[#This Row],[Faculty]]))</f>
        <v>0</v>
      </c>
      <c r="G28" s="31">
        <f ca="1">IF(Table3[[#This Row],[Faculty]]="","",SUMIFS(Attd_Sheet[Leave],Attd_Sheet[Faculty],Table3[[#This Row],[Faculty]]))</f>
        <v>0</v>
      </c>
      <c r="H28" s="53">
        <f ca="1">IF(Table3[[#This Row],[Faculty]]="","",IFERROR(AVERAGEIFS(Attd_Sheet[Attd %],Attd_Sheet[Faculty],Table3[[#This Row],[Faculty]]),0))</f>
        <v>0</v>
      </c>
    </row>
    <row r="29" spans="1:8" x14ac:dyDescent="0.25">
      <c r="A29" s="35">
        <v>27</v>
      </c>
      <c r="B29" s="35" t="str">
        <f ca="1">IF(INDIRECT("'Active Faculty'!B"&amp;Table3[[#This Row],[S'#]]+2)=0,"",INDIRECT("'Active Faculty'!B"&amp;Table3[[#This Row],[S'#]]+2))</f>
        <v>Sir Faiz (TA)</v>
      </c>
      <c r="C29" s="31">
        <f ca="1">IF(Table3[[#This Row],[Faculty]]="","",COUNTIFS(Attd_Sheet[Faculty],Table3[[#This Row],[Faculty]],Attd_Sheet[Column1],"&gt;0"))</f>
        <v>0</v>
      </c>
      <c r="D29" s="31">
        <f ca="1">IF(Table3[[#This Row],[Faculty]]="","",SUMIFS(Attd_Sheet[Column1],Attd_Sheet[Faculty],Table3[[#This Row],[Faculty]]))</f>
        <v>0</v>
      </c>
      <c r="E29" s="31">
        <f ca="1">IF(Table3[[#This Row],[Faculty]]="","",SUMIFS(Attd_Sheet[Classes Attended],Attd_Sheet[Faculty],Table3[[#This Row],[Faculty]]))</f>
        <v>0</v>
      </c>
      <c r="F29" s="31">
        <f ca="1">IF(Table3[[#This Row],[Faculty]]="","",SUMIFS(Attd_Sheet[Absents],Attd_Sheet[Faculty],Table3[[#This Row],[Faculty]]))</f>
        <v>0</v>
      </c>
      <c r="G29" s="31">
        <f ca="1">IF(Table3[[#This Row],[Faculty]]="","",SUMIFS(Attd_Sheet[Leave],Attd_Sheet[Faculty],Table3[[#This Row],[Faculty]]))</f>
        <v>0</v>
      </c>
      <c r="H29" s="53">
        <f ca="1">IF(Table3[[#This Row],[Faculty]]="","",IFERROR(AVERAGEIFS(Attd_Sheet[Attd %],Attd_Sheet[Faculty],Table3[[#This Row],[Faculty]]),0))</f>
        <v>0</v>
      </c>
    </row>
    <row r="30" spans="1:8" x14ac:dyDescent="0.25">
      <c r="A30" s="35">
        <v>28</v>
      </c>
      <c r="B30" s="35" t="str">
        <f ca="1">IF(INDIRECT("'Active Faculty'!B"&amp;Table3[[#This Row],[S'#]]+2)=0,"",INDIRECT("'Active Faculty'!B"&amp;Table3[[#This Row],[S'#]]+2))</f>
        <v>Sir Faizan (TA)</v>
      </c>
      <c r="C30" s="31">
        <f ca="1">IF(Table3[[#This Row],[Faculty]]="","",COUNTIFS(Attd_Sheet[Faculty],Table3[[#This Row],[Faculty]],Attd_Sheet[Column1],"&gt;0"))</f>
        <v>0</v>
      </c>
      <c r="D30" s="31">
        <f ca="1">IF(Table3[[#This Row],[Faculty]]="","",SUMIFS(Attd_Sheet[Column1],Attd_Sheet[Faculty],Table3[[#This Row],[Faculty]]))</f>
        <v>0</v>
      </c>
      <c r="E30" s="31">
        <f ca="1">IF(Table3[[#This Row],[Faculty]]="","",SUMIFS(Attd_Sheet[Classes Attended],Attd_Sheet[Faculty],Table3[[#This Row],[Faculty]]))</f>
        <v>0</v>
      </c>
      <c r="F30" s="31">
        <f ca="1">IF(Table3[[#This Row],[Faculty]]="","",SUMIFS(Attd_Sheet[Absents],Attd_Sheet[Faculty],Table3[[#This Row],[Faculty]]))</f>
        <v>0</v>
      </c>
      <c r="G30" s="31">
        <f ca="1">IF(Table3[[#This Row],[Faculty]]="","",SUMIFS(Attd_Sheet[Leave],Attd_Sheet[Faculty],Table3[[#This Row],[Faculty]]))</f>
        <v>0</v>
      </c>
      <c r="H30" s="53">
        <f ca="1">IF(Table3[[#This Row],[Faculty]]="","",IFERROR(AVERAGEIFS(Attd_Sheet[Attd %],Attd_Sheet[Faculty],Table3[[#This Row],[Faculty]]),0))</f>
        <v>0</v>
      </c>
    </row>
    <row r="31" spans="1:8" x14ac:dyDescent="0.25">
      <c r="A31" s="35">
        <v>29</v>
      </c>
      <c r="B31" s="35" t="str">
        <f ca="1">IF(INDIRECT("'Active Faculty'!B"&amp;Table3[[#This Row],[S'#]]+2)=0,"",INDIRECT("'Active Faculty'!B"&amp;Table3[[#This Row],[S'#]]+2))</f>
        <v>Sir Umair (TA)</v>
      </c>
      <c r="C31" s="31">
        <f ca="1">IF(Table3[[#This Row],[Faculty]]="","",COUNTIFS(Attd_Sheet[Faculty],Table3[[#This Row],[Faculty]],Attd_Sheet[Column1],"&gt;0"))</f>
        <v>0</v>
      </c>
      <c r="D31" s="31">
        <f ca="1">IF(Table3[[#This Row],[Faculty]]="","",SUMIFS(Attd_Sheet[Column1],Attd_Sheet[Faculty],Table3[[#This Row],[Faculty]]))</f>
        <v>0</v>
      </c>
      <c r="E31" s="31">
        <f ca="1">IF(Table3[[#This Row],[Faculty]]="","",SUMIFS(Attd_Sheet[Classes Attended],Attd_Sheet[Faculty],Table3[[#This Row],[Faculty]]))</f>
        <v>0</v>
      </c>
      <c r="F31" s="31">
        <f ca="1">IF(Table3[[#This Row],[Faculty]]="","",SUMIFS(Attd_Sheet[Absents],Attd_Sheet[Faculty],Table3[[#This Row],[Faculty]]))</f>
        <v>0</v>
      </c>
      <c r="G31" s="31">
        <f ca="1">IF(Table3[[#This Row],[Faculty]]="","",SUMIFS(Attd_Sheet[Leave],Attd_Sheet[Faculty],Table3[[#This Row],[Faculty]]))</f>
        <v>0</v>
      </c>
      <c r="H31" s="53">
        <f ca="1">IF(Table3[[#This Row],[Faculty]]="","",IFERROR(AVERAGEIFS(Attd_Sheet[Attd %],Attd_Sheet[Faculty],Table3[[#This Row],[Faculty]]),0))</f>
        <v>0</v>
      </c>
    </row>
    <row r="32" spans="1:8" x14ac:dyDescent="0.25">
      <c r="A32" s="35">
        <v>30</v>
      </c>
      <c r="B32" s="35" t="str">
        <f ca="1">IF(INDIRECT("'Active Faculty'!B"&amp;Table3[[#This Row],[S'#]]+2)=0,"",INDIRECT("'Active Faculty'!B"&amp;Table3[[#This Row],[S'#]]+2))</f>
        <v>Sir Muneeb (TA)</v>
      </c>
      <c r="C32" s="31">
        <f ca="1">IF(Table3[[#This Row],[Faculty]]="","",COUNTIFS(Attd_Sheet[Faculty],Table3[[#This Row],[Faculty]],Attd_Sheet[Column1],"&gt;0"))</f>
        <v>0</v>
      </c>
      <c r="D32" s="31">
        <f ca="1">IF(Table3[[#This Row],[Faculty]]="","",SUMIFS(Attd_Sheet[Column1],Attd_Sheet[Faculty],Table3[[#This Row],[Faculty]]))</f>
        <v>0</v>
      </c>
      <c r="E32" s="31">
        <f ca="1">IF(Table3[[#This Row],[Faculty]]="","",SUMIFS(Attd_Sheet[Classes Attended],Attd_Sheet[Faculty],Table3[[#This Row],[Faculty]]))</f>
        <v>0</v>
      </c>
      <c r="F32" s="31">
        <f ca="1">IF(Table3[[#This Row],[Faculty]]="","",SUMIFS(Attd_Sheet[Absents],Attd_Sheet[Faculty],Table3[[#This Row],[Faculty]]))</f>
        <v>0</v>
      </c>
      <c r="G32" s="31">
        <f ca="1">IF(Table3[[#This Row],[Faculty]]="","",SUMIFS(Attd_Sheet[Leave],Attd_Sheet[Faculty],Table3[[#This Row],[Faculty]]))</f>
        <v>0</v>
      </c>
      <c r="H32" s="53">
        <f ca="1">IF(Table3[[#This Row],[Faculty]]="","",IFERROR(AVERAGEIFS(Attd_Sheet[Attd %],Attd_Sheet[Faculty],Table3[[#This Row],[Faculty]]),0))</f>
        <v>0</v>
      </c>
    </row>
    <row r="33" spans="1:8" x14ac:dyDescent="0.25">
      <c r="A33" s="35">
        <v>31</v>
      </c>
      <c r="B33" s="35" t="str">
        <f ca="1">IF(INDIRECT("'Active Faculty'!B"&amp;Table3[[#This Row],[S'#]]+2)=0,"",INDIRECT("'Active Faculty'!B"&amp;Table3[[#This Row],[S'#]]+2))</f>
        <v>Sir Altaf / Sir Umer</v>
      </c>
      <c r="C33" s="31">
        <f ca="1">IF(Table3[[#This Row],[Faculty]]="","",COUNTIFS(Attd_Sheet[Faculty],Table3[[#This Row],[Faculty]],Attd_Sheet[Column1],"&gt;0"))</f>
        <v>0</v>
      </c>
      <c r="D33" s="31">
        <f ca="1">IF(Table3[[#This Row],[Faculty]]="","",SUMIFS(Attd_Sheet[Column1],Attd_Sheet[Faculty],Table3[[#This Row],[Faculty]]))</f>
        <v>0</v>
      </c>
      <c r="E33" s="31">
        <f ca="1">IF(Table3[[#This Row],[Faculty]]="","",SUMIFS(Attd_Sheet[Classes Attended],Attd_Sheet[Faculty],Table3[[#This Row],[Faculty]]))</f>
        <v>0</v>
      </c>
      <c r="F33" s="31">
        <f ca="1">IF(Table3[[#This Row],[Faculty]]="","",SUMIFS(Attd_Sheet[Absents],Attd_Sheet[Faculty],Table3[[#This Row],[Faculty]]))</f>
        <v>0</v>
      </c>
      <c r="G33" s="31">
        <f ca="1">IF(Table3[[#This Row],[Faculty]]="","",SUMIFS(Attd_Sheet[Leave],Attd_Sheet[Faculty],Table3[[#This Row],[Faculty]]))</f>
        <v>0</v>
      </c>
      <c r="H33" s="53">
        <f ca="1">IF(Table3[[#This Row],[Faculty]]="","",IFERROR(AVERAGEIFS(Attd_Sheet[Attd %],Attd_Sheet[Faculty],Table3[[#This Row],[Faculty]]),0))</f>
        <v>0</v>
      </c>
    </row>
    <row r="34" spans="1:8" x14ac:dyDescent="0.25">
      <c r="A34" s="35">
        <v>32</v>
      </c>
      <c r="B34" s="35" t="str">
        <f ca="1">IF(INDIRECT("'Active Faculty'!B"&amp;Table3[[#This Row],[S'#]]+2)=0,"",INDIRECT("'Active Faculty'!B"&amp;Table3[[#This Row],[S'#]]+2))</f>
        <v>Sir Umair (Eng)</v>
      </c>
      <c r="C34" s="31">
        <f ca="1">IF(Table3[[#This Row],[Faculty]]="","",COUNTIFS(Attd_Sheet[Faculty],Table3[[#This Row],[Faculty]],Attd_Sheet[Column1],"&gt;0"))</f>
        <v>0</v>
      </c>
      <c r="D34" s="31">
        <f ca="1">IF(Table3[[#This Row],[Faculty]]="","",SUMIFS(Attd_Sheet[Column1],Attd_Sheet[Faculty],Table3[[#This Row],[Faculty]]))</f>
        <v>0</v>
      </c>
      <c r="E34" s="31">
        <f ca="1">IF(Table3[[#This Row],[Faculty]]="","",SUMIFS(Attd_Sheet[Classes Attended],Attd_Sheet[Faculty],Table3[[#This Row],[Faculty]]))</f>
        <v>0</v>
      </c>
      <c r="F34" s="31">
        <f ca="1">IF(Table3[[#This Row],[Faculty]]="","",SUMIFS(Attd_Sheet[Absents],Attd_Sheet[Faculty],Table3[[#This Row],[Faculty]]))</f>
        <v>0</v>
      </c>
      <c r="G34" s="31">
        <f ca="1">IF(Table3[[#This Row],[Faculty]]="","",SUMIFS(Attd_Sheet[Leave],Attd_Sheet[Faculty],Table3[[#This Row],[Faculty]]))</f>
        <v>0</v>
      </c>
      <c r="H34" s="53">
        <f ca="1">IF(Table3[[#This Row],[Faculty]]="","",IFERROR(AVERAGEIFS(Attd_Sheet[Attd %],Attd_Sheet[Faculty],Table3[[#This Row],[Faculty]]),0))</f>
        <v>0</v>
      </c>
    </row>
    <row r="35" spans="1:8" x14ac:dyDescent="0.25">
      <c r="A35" s="35">
        <v>33</v>
      </c>
      <c r="B35" s="35" t="s">
        <v>2483</v>
      </c>
      <c r="C35" s="31">
        <f ca="1">IF(Table3[[#This Row],[Faculty]]="","",COUNTIFS(Attd_Sheet[Faculty],Table3[[#This Row],[Faculty]],Attd_Sheet[Column1],"&gt;0"))</f>
        <v>96</v>
      </c>
      <c r="D35" s="31">
        <f ca="1">IF(Table3[[#This Row],[Faculty]]="","",SUMIFS(Attd_Sheet[Column1],Attd_Sheet[Faculty],Table3[[#This Row],[Faculty]]))</f>
        <v>1147</v>
      </c>
      <c r="E35" s="31">
        <f ca="1">IF(Table3[[#This Row],[Faculty]]="","",SUMIFS(Attd_Sheet[Classes Attended],Attd_Sheet[Faculty],Table3[[#This Row],[Faculty]]))</f>
        <v>988</v>
      </c>
      <c r="F35" s="31">
        <f ca="1">IF(Table3[[#This Row],[Faculty]]="","",SUMIFS(Attd_Sheet[Absents],Attd_Sheet[Faculty],Table3[[#This Row],[Faculty]]))</f>
        <v>146</v>
      </c>
      <c r="G35" s="31">
        <f ca="1">IF(Table3[[#This Row],[Faculty]]="","",SUMIFS(Attd_Sheet[Leave],Attd_Sheet[Faculty],Table3[[#This Row],[Faculty]]))</f>
        <v>13</v>
      </c>
      <c r="H35" s="53">
        <f ca="1">IF(Table3[[#This Row],[Faculty]]="","",IFERROR(AVERAGEIFS(Attd_Sheet[Attd %],Attd_Sheet[Faculty],Table3[[#This Row],[Faculty]]),0))</f>
        <v>0.8668469551282052</v>
      </c>
    </row>
    <row r="36" spans="1:8" x14ac:dyDescent="0.25">
      <c r="A36" s="35">
        <v>34</v>
      </c>
      <c r="B36" s="35" t="str">
        <f ca="1">IF(INDIRECT("'Active Faculty'!B"&amp;Table3[[#This Row],[S'#]]+2)=0,"",INDIRECT("'Active Faculty'!B"&amp;Table3[[#This Row],[S'#]]+2))</f>
        <v/>
      </c>
      <c r="C36" s="31" t="str">
        <f ca="1">IF(Table3[[#This Row],[Faculty]]="","",COUNTIFS(Attd_Sheet[Faculty],Table3[[#This Row],[Faculty]],Attd_Sheet[Column1],"&gt;0"))</f>
        <v/>
      </c>
      <c r="D36" s="31" t="str">
        <f ca="1">IF(Table3[[#This Row],[Faculty]]="","",SUMIFS(Attd_Sheet[Column1],Attd_Sheet[Faculty],Table3[[#This Row],[Faculty]]))</f>
        <v/>
      </c>
      <c r="E36" s="31" t="str">
        <f ca="1">IF(Table3[[#This Row],[Faculty]]="","",SUMIFS(Attd_Sheet[Classes Attended],Attd_Sheet[Faculty],Table3[[#This Row],[Faculty]]))</f>
        <v/>
      </c>
      <c r="F36" s="31" t="str">
        <f ca="1">IF(Table3[[#This Row],[Faculty]]="","",SUMIFS(Attd_Sheet[Absents],Attd_Sheet[Faculty],Table3[[#This Row],[Faculty]]))</f>
        <v/>
      </c>
      <c r="G36" s="31" t="str">
        <f ca="1">IF(Table3[[#This Row],[Faculty]]="","",SUMIFS(Attd_Sheet[Leave],Attd_Sheet[Faculty],Table3[[#This Row],[Faculty]]))</f>
        <v/>
      </c>
      <c r="H36" s="53" t="str">
        <f ca="1">IF(Table3[[#This Row],[Faculty]]="","",IFERROR(AVERAGEIFS(Attd_Sheet[Attd %],Attd_Sheet[Faculty],Table3[[#This Row],[Faculty]]),0))</f>
        <v/>
      </c>
    </row>
    <row r="37" spans="1:8" x14ac:dyDescent="0.25">
      <c r="A37" s="35">
        <v>35</v>
      </c>
      <c r="B37" s="35" t="str">
        <f ca="1">IF(INDIRECT("'Active Faculty'!B"&amp;Table3[[#This Row],[S'#]]+2)=0,"",INDIRECT("'Active Faculty'!B"&amp;Table3[[#This Row],[S'#]]+2))</f>
        <v/>
      </c>
      <c r="C37" s="54" t="str">
        <f ca="1">IF(Table3[[#This Row],[Faculty]]="","",COUNTIFS(Attd_Sheet[Faculty],Table3[[#This Row],[Faculty]],Attd_Sheet[Column1],"&gt;0"))</f>
        <v/>
      </c>
      <c r="D37" s="54" t="str">
        <f ca="1">IF(Table3[[#This Row],[Faculty]]="","",SUMIFS(Attd_Sheet[Column1],Attd_Sheet[Faculty],Table3[[#This Row],[Faculty]]))</f>
        <v/>
      </c>
      <c r="E37" s="54" t="str">
        <f ca="1">IF(Table3[[#This Row],[Faculty]]="","",SUMIFS(Attd_Sheet[Classes Attended],Attd_Sheet[Faculty],Table3[[#This Row],[Faculty]]))</f>
        <v/>
      </c>
      <c r="F37" s="54" t="str">
        <f ca="1">IF(Table3[[#This Row],[Faculty]]="","",SUMIFS(Attd_Sheet[Absents],Attd_Sheet[Faculty],Table3[[#This Row],[Faculty]]))</f>
        <v/>
      </c>
      <c r="G37" s="54" t="str">
        <f ca="1">IF(Table3[[#This Row],[Faculty]]="","",SUMIFS(Attd_Sheet[Leave],Attd_Sheet[Faculty],Table3[[#This Row],[Faculty]]))</f>
        <v/>
      </c>
      <c r="H37" s="53" t="str">
        <f ca="1">IF(Table3[[#This Row],[Faculty]]="","",IFERROR(AVERAGEIFS(Attd_Sheet[Attd %],Attd_Sheet[Faculty],Table3[[#This Row],[Faculty]]),0))</f>
        <v/>
      </c>
    </row>
    <row r="38" spans="1:8" x14ac:dyDescent="0.25">
      <c r="A38" s="35">
        <v>36</v>
      </c>
      <c r="B38" s="35" t="str">
        <f ca="1">IF(INDIRECT("'Active Faculty'!B"&amp;Table3[[#This Row],[S'#]]+2)=0,"",INDIRECT("'Active Faculty'!B"&amp;Table3[[#This Row],[S'#]]+2))</f>
        <v/>
      </c>
      <c r="C38" s="54" t="str">
        <f ca="1">IF(Table3[[#This Row],[Faculty]]="","",COUNTIFS(Attd_Sheet[Faculty],Table3[[#This Row],[Faculty]],Attd_Sheet[Column1],"&gt;0"))</f>
        <v/>
      </c>
      <c r="D38" s="54" t="str">
        <f ca="1">IF(Table3[[#This Row],[Faculty]]="","",SUMIFS(Attd_Sheet[Column1],Attd_Sheet[Faculty],Table3[[#This Row],[Faculty]]))</f>
        <v/>
      </c>
      <c r="E38" s="54" t="str">
        <f ca="1">IF(Table3[[#This Row],[Faculty]]="","",SUMIFS(Attd_Sheet[Classes Attended],Attd_Sheet[Faculty],Table3[[#This Row],[Faculty]]))</f>
        <v/>
      </c>
      <c r="F38" s="54" t="str">
        <f ca="1">IF(Table3[[#This Row],[Faculty]]="","",SUMIFS(Attd_Sheet[Absents],Attd_Sheet[Faculty],Table3[[#This Row],[Faculty]]))</f>
        <v/>
      </c>
      <c r="G38" s="54" t="str">
        <f ca="1">IF(Table3[[#This Row],[Faculty]]="","",SUMIFS(Attd_Sheet[Leave],Attd_Sheet[Faculty],Table3[[#This Row],[Faculty]]))</f>
        <v/>
      </c>
      <c r="H38" s="55" t="str">
        <f ca="1">IF(Table3[[#This Row],[Faculty]]="","",IFERROR(AVERAGEIFS(Attd_Sheet[Attd %],Attd_Sheet[Faculty],Table3[[#This Row],[Faculty]]),0))</f>
        <v/>
      </c>
    </row>
    <row r="39" spans="1:8" x14ac:dyDescent="0.25">
      <c r="A39" s="35">
        <v>37</v>
      </c>
      <c r="B39" s="35" t="str">
        <f ca="1">IF(INDIRECT("'Active Faculty'!B"&amp;Table3[[#This Row],[S'#]]+2)=0,"",INDIRECT("'Active Faculty'!B"&amp;Table3[[#This Row],[S'#]]+2))</f>
        <v/>
      </c>
      <c r="C39" s="54" t="str">
        <f ca="1">IF(Table3[[#This Row],[Faculty]]="","",COUNTIFS(Attd_Sheet[Faculty],Table3[[#This Row],[Faculty]],Attd_Sheet[Column1],"&gt;0"))</f>
        <v/>
      </c>
      <c r="D39" s="54" t="str">
        <f ca="1">IF(Table3[[#This Row],[Faculty]]="","",SUMIFS(Attd_Sheet[Column1],Attd_Sheet[Faculty],Table3[[#This Row],[Faculty]]))</f>
        <v/>
      </c>
      <c r="E39" s="54" t="str">
        <f ca="1">IF(Table3[[#This Row],[Faculty]]="","",SUMIFS(Attd_Sheet[Classes Attended],Attd_Sheet[Faculty],Table3[[#This Row],[Faculty]]))</f>
        <v/>
      </c>
      <c r="F39" s="54" t="str">
        <f ca="1">IF(Table3[[#This Row],[Faculty]]="","",SUMIFS(Attd_Sheet[Absents],Attd_Sheet[Faculty],Table3[[#This Row],[Faculty]]))</f>
        <v/>
      </c>
      <c r="G39" s="54" t="str">
        <f ca="1">IF(Table3[[#This Row],[Faculty]]="","",SUMIFS(Attd_Sheet[Leave],Attd_Sheet[Faculty],Table3[[#This Row],[Faculty]]))</f>
        <v/>
      </c>
      <c r="H39" s="55" t="str">
        <f ca="1">IF(Table3[[#This Row],[Faculty]]="","",IFERROR(AVERAGEIFS(Attd_Sheet[Attd %],Attd_Sheet[Faculty],Table3[[#This Row],[Faculty]]),0))</f>
        <v/>
      </c>
    </row>
    <row r="40" spans="1:8" x14ac:dyDescent="0.25">
      <c r="A40" s="35">
        <v>38</v>
      </c>
      <c r="B40" s="35" t="str">
        <f ca="1">IF(INDIRECT("'Active Faculty'!B"&amp;Table3[[#This Row],[S'#]]+2)=0,"",INDIRECT("'Active Faculty'!B"&amp;Table3[[#This Row],[S'#]]+2))</f>
        <v/>
      </c>
      <c r="C40" s="54" t="str">
        <f ca="1">IF(Table3[[#This Row],[Faculty]]="","",COUNTIFS(Attd_Sheet[Faculty],Table3[[#This Row],[Faculty]],Attd_Sheet[Column1],"&gt;0"))</f>
        <v/>
      </c>
      <c r="D40" s="54" t="str">
        <f ca="1">IF(Table3[[#This Row],[Faculty]]="","",SUMIFS(Attd_Sheet[Column1],Attd_Sheet[Faculty],Table3[[#This Row],[Faculty]]))</f>
        <v/>
      </c>
      <c r="E40" s="54" t="str">
        <f ca="1">IF(Table3[[#This Row],[Faculty]]="","",SUMIFS(Attd_Sheet[Classes Attended],Attd_Sheet[Faculty],Table3[[#This Row],[Faculty]]))</f>
        <v/>
      </c>
      <c r="F40" s="54" t="str">
        <f ca="1">IF(Table3[[#This Row],[Faculty]]="","",SUMIFS(Attd_Sheet[Absents],Attd_Sheet[Faculty],Table3[[#This Row],[Faculty]]))</f>
        <v/>
      </c>
      <c r="G40" s="54" t="str">
        <f ca="1">IF(Table3[[#This Row],[Faculty]]="","",SUMIFS(Attd_Sheet[Leave],Attd_Sheet[Faculty],Table3[[#This Row],[Faculty]]))</f>
        <v/>
      </c>
      <c r="H40" s="55" t="str">
        <f ca="1">IF(Table3[[#This Row],[Faculty]]="","",IFERROR(AVERAGEIFS(Attd_Sheet[Attd %],Attd_Sheet[Faculty],Table3[[#This Row],[Faculty]]),0))</f>
        <v/>
      </c>
    </row>
    <row r="41" spans="1:8" x14ac:dyDescent="0.25">
      <c r="A41" s="35">
        <v>39</v>
      </c>
      <c r="B41" s="35" t="str">
        <f ca="1">IF(INDIRECT("'Active Faculty'!B"&amp;Table3[[#This Row],[S'#]]+2)=0,"",INDIRECT("'Active Faculty'!B"&amp;Table3[[#This Row],[S'#]]+2))</f>
        <v/>
      </c>
      <c r="C41" s="54" t="str">
        <f ca="1">IF(Table3[[#This Row],[Faculty]]="","",COUNTIFS(Attd_Sheet[Faculty],Table3[[#This Row],[Faculty]],Attd_Sheet[Column1],"&gt;0"))</f>
        <v/>
      </c>
      <c r="D41" s="54" t="str">
        <f ca="1">IF(Table3[[#This Row],[Faculty]]="","",SUMIFS(Attd_Sheet[Column1],Attd_Sheet[Faculty],Table3[[#This Row],[Faculty]]))</f>
        <v/>
      </c>
      <c r="E41" s="54" t="str">
        <f ca="1">IF(Table3[[#This Row],[Faculty]]="","",SUMIFS(Attd_Sheet[Classes Attended],Attd_Sheet[Faculty],Table3[[#This Row],[Faculty]]))</f>
        <v/>
      </c>
      <c r="F41" s="54" t="str">
        <f ca="1">IF(Table3[[#This Row],[Faculty]]="","",SUMIFS(Attd_Sheet[Absents],Attd_Sheet[Faculty],Table3[[#This Row],[Faculty]]))</f>
        <v/>
      </c>
      <c r="G41" s="54" t="str">
        <f ca="1">IF(Table3[[#This Row],[Faculty]]="","",SUMIFS(Attd_Sheet[Leave],Attd_Sheet[Faculty],Table3[[#This Row],[Faculty]]))</f>
        <v/>
      </c>
      <c r="H41" s="55" t="str">
        <f ca="1">IF(Table3[[#This Row],[Faculty]]="","",IFERROR(AVERAGEIFS(Attd_Sheet[Attd %],Attd_Sheet[Faculty],Table3[[#This Row],[Faculty]]),0))</f>
        <v/>
      </c>
    </row>
    <row r="42" spans="1:8" x14ac:dyDescent="0.25">
      <c r="A42" s="35">
        <v>40</v>
      </c>
      <c r="B42" s="35" t="str">
        <f ca="1">IF(INDIRECT("'Active Faculty'!B"&amp;Table3[[#This Row],[S'#]]+2)=0,"",INDIRECT("'Active Faculty'!B"&amp;Table3[[#This Row],[S'#]]+2))</f>
        <v/>
      </c>
      <c r="C42" s="54" t="str">
        <f ca="1">IF(Table3[[#This Row],[Faculty]]="","",COUNTIFS(Attd_Sheet[Faculty],Table3[[#This Row],[Faculty]],Attd_Sheet[Column1],"&gt;0"))</f>
        <v/>
      </c>
      <c r="D42" s="54" t="str">
        <f ca="1">IF(Table3[[#This Row],[Faculty]]="","",SUMIFS(Attd_Sheet[Column1],Attd_Sheet[Faculty],Table3[[#This Row],[Faculty]]))</f>
        <v/>
      </c>
      <c r="E42" s="54" t="str">
        <f ca="1">IF(Table3[[#This Row],[Faculty]]="","",SUMIFS(Attd_Sheet[Classes Attended],Attd_Sheet[Faculty],Table3[[#This Row],[Faculty]]))</f>
        <v/>
      </c>
      <c r="F42" s="54" t="str">
        <f ca="1">IF(Table3[[#This Row],[Faculty]]="","",SUMIFS(Attd_Sheet[Absents],Attd_Sheet[Faculty],Table3[[#This Row],[Faculty]]))</f>
        <v/>
      </c>
      <c r="G42" s="54" t="str">
        <f ca="1">IF(Table3[[#This Row],[Faculty]]="","",SUMIFS(Attd_Sheet[Leave],Attd_Sheet[Faculty],Table3[[#This Row],[Faculty]]))</f>
        <v/>
      </c>
      <c r="H42" s="55" t="str">
        <f ca="1">IF(Table3[[#This Row],[Faculty]]="","",IFERROR(AVERAGEIFS(Attd_Sheet[Attd %],Attd_Sheet[Faculty],Table3[[#This Row],[Faculty]]),0))</f>
        <v/>
      </c>
    </row>
    <row r="43" spans="1:8" x14ac:dyDescent="0.25">
      <c r="A43" s="35">
        <v>41</v>
      </c>
      <c r="B43" s="35" t="str">
        <f ca="1">IF(INDIRECT("'Active Faculty'!B"&amp;Table3[[#This Row],[S'#]]+2)=0,"",INDIRECT("'Active Faculty'!B"&amp;Table3[[#This Row],[S'#]]+2))</f>
        <v/>
      </c>
      <c r="C43" s="54" t="str">
        <f ca="1">IF(Table3[[#This Row],[Faculty]]="","",COUNTIFS(Attd_Sheet[Faculty],Table3[[#This Row],[Faculty]],Attd_Sheet[Column1],"&gt;0"))</f>
        <v/>
      </c>
      <c r="D43" s="54" t="str">
        <f ca="1">IF(Table3[[#This Row],[Faculty]]="","",SUMIFS(Attd_Sheet[Column1],Attd_Sheet[Faculty],Table3[[#This Row],[Faculty]]))</f>
        <v/>
      </c>
      <c r="E43" s="54" t="str">
        <f ca="1">IF(Table3[[#This Row],[Faculty]]="","",SUMIFS(Attd_Sheet[Classes Attended],Attd_Sheet[Faculty],Table3[[#This Row],[Faculty]]))</f>
        <v/>
      </c>
      <c r="F43" s="54" t="str">
        <f ca="1">IF(Table3[[#This Row],[Faculty]]="","",SUMIFS(Attd_Sheet[Absents],Attd_Sheet[Faculty],Table3[[#This Row],[Faculty]]))</f>
        <v/>
      </c>
      <c r="G43" s="54" t="str">
        <f ca="1">IF(Table3[[#This Row],[Faculty]]="","",SUMIFS(Attd_Sheet[Leave],Attd_Sheet[Faculty],Table3[[#This Row],[Faculty]]))</f>
        <v/>
      </c>
      <c r="H43" s="55" t="str">
        <f ca="1">IF(Table3[[#This Row],[Faculty]]="","",IFERROR(AVERAGEIFS(Attd_Sheet[Attd %],Attd_Sheet[Faculty],Table3[[#This Row],[Faculty]]),0))</f>
        <v/>
      </c>
    </row>
    <row r="44" spans="1:8" x14ac:dyDescent="0.25">
      <c r="A44" s="35">
        <v>42</v>
      </c>
      <c r="B44" s="35" t="str">
        <f ca="1">IF(INDIRECT("'Active Faculty'!B"&amp;Table3[[#This Row],[S'#]]+2)=0,"",INDIRECT("'Active Faculty'!B"&amp;Table3[[#This Row],[S'#]]+2))</f>
        <v/>
      </c>
      <c r="C44" s="54" t="str">
        <f ca="1">IF(Table3[[#This Row],[Faculty]]="","",COUNTIFS(Attd_Sheet[Faculty],Table3[[#This Row],[Faculty]],Attd_Sheet[Column1],"&gt;0"))</f>
        <v/>
      </c>
      <c r="D44" s="54" t="str">
        <f ca="1">IF(Table3[[#This Row],[Faculty]]="","",SUMIFS(Attd_Sheet[Column1],Attd_Sheet[Faculty],Table3[[#This Row],[Faculty]]))</f>
        <v/>
      </c>
      <c r="E44" s="54" t="str">
        <f ca="1">IF(Table3[[#This Row],[Faculty]]="","",SUMIFS(Attd_Sheet[Classes Attended],Attd_Sheet[Faculty],Table3[[#This Row],[Faculty]]))</f>
        <v/>
      </c>
      <c r="F44" s="54" t="str">
        <f ca="1">IF(Table3[[#This Row],[Faculty]]="","",SUMIFS(Attd_Sheet[Absents],Attd_Sheet[Faculty],Table3[[#This Row],[Faculty]]))</f>
        <v/>
      </c>
      <c r="G44" s="54" t="str">
        <f ca="1">IF(Table3[[#This Row],[Faculty]]="","",SUMIFS(Attd_Sheet[Leave],Attd_Sheet[Faculty],Table3[[#This Row],[Faculty]]))</f>
        <v/>
      </c>
      <c r="H44" s="55" t="str">
        <f ca="1">IF(Table3[[#This Row],[Faculty]]="","",IFERROR(AVERAGEIFS(Attd_Sheet[Attd %],Attd_Sheet[Faculty],Table3[[#This Row],[Faculty]]),0))</f>
        <v/>
      </c>
    </row>
    <row r="45" spans="1:8" x14ac:dyDescent="0.25">
      <c r="A45" s="35">
        <v>43</v>
      </c>
      <c r="B45" s="35" t="str">
        <f ca="1">IF(INDIRECT("'Active Faculty'!B"&amp;Table3[[#This Row],[S'#]]+2)=0,"",INDIRECT("'Active Faculty'!B"&amp;Table3[[#This Row],[S'#]]+2))</f>
        <v/>
      </c>
      <c r="C45" s="54" t="str">
        <f ca="1">IF(Table3[[#This Row],[Faculty]]="","",COUNTIFS(Attd_Sheet[Faculty],Table3[[#This Row],[Faculty]],Attd_Sheet[Column1],"&gt;0"))</f>
        <v/>
      </c>
      <c r="D45" s="54" t="str">
        <f ca="1">IF(Table3[[#This Row],[Faculty]]="","",SUMIFS(Attd_Sheet[Column1],Attd_Sheet[Faculty],Table3[[#This Row],[Faculty]]))</f>
        <v/>
      </c>
      <c r="E45" s="54" t="str">
        <f ca="1">IF(Table3[[#This Row],[Faculty]]="","",SUMIFS(Attd_Sheet[Classes Attended],Attd_Sheet[Faculty],Table3[[#This Row],[Faculty]]))</f>
        <v/>
      </c>
      <c r="F45" s="54" t="str">
        <f ca="1">IF(Table3[[#This Row],[Faculty]]="","",SUMIFS(Attd_Sheet[Absents],Attd_Sheet[Faculty],Table3[[#This Row],[Faculty]]))</f>
        <v/>
      </c>
      <c r="G45" s="54" t="str">
        <f ca="1">IF(Table3[[#This Row],[Faculty]]="","",SUMIFS(Attd_Sheet[Leave],Attd_Sheet[Faculty],Table3[[#This Row],[Faculty]]))</f>
        <v/>
      </c>
      <c r="H45" s="55" t="str">
        <f ca="1">IF(Table3[[#This Row],[Faculty]]="","",IFERROR(AVERAGEIFS(Attd_Sheet[Attd %],Attd_Sheet[Faculty],Table3[[#This Row],[Faculty]]),0))</f>
        <v/>
      </c>
    </row>
    <row r="46" spans="1:8" x14ac:dyDescent="0.25">
      <c r="A46" s="35">
        <v>44</v>
      </c>
      <c r="B46" s="35" t="str">
        <f ca="1">IF(INDIRECT("'Active Faculty'!B"&amp;Table3[[#This Row],[S'#]]+2)=0,"",INDIRECT("'Active Faculty'!B"&amp;Table3[[#This Row],[S'#]]+2))</f>
        <v/>
      </c>
      <c r="C46" s="54" t="str">
        <f ca="1">IF(Table3[[#This Row],[Faculty]]="","",COUNTIFS(Attd_Sheet[Faculty],Table3[[#This Row],[Faculty]],Attd_Sheet[Column1],"&gt;0"))</f>
        <v/>
      </c>
      <c r="D46" s="54" t="str">
        <f ca="1">IF(Table3[[#This Row],[Faculty]]="","",SUMIFS(Attd_Sheet[Column1],Attd_Sheet[Faculty],Table3[[#This Row],[Faculty]]))</f>
        <v/>
      </c>
      <c r="E46" s="54" t="str">
        <f ca="1">IF(Table3[[#This Row],[Faculty]]="","",SUMIFS(Attd_Sheet[Classes Attended],Attd_Sheet[Faculty],Table3[[#This Row],[Faculty]]))</f>
        <v/>
      </c>
      <c r="F46" s="54" t="str">
        <f ca="1">IF(Table3[[#This Row],[Faculty]]="","",SUMIFS(Attd_Sheet[Absents],Attd_Sheet[Faculty],Table3[[#This Row],[Faculty]]))</f>
        <v/>
      </c>
      <c r="G46" s="54" t="str">
        <f ca="1">IF(Table3[[#This Row],[Faculty]]="","",SUMIFS(Attd_Sheet[Leave],Attd_Sheet[Faculty],Table3[[#This Row],[Faculty]]))</f>
        <v/>
      </c>
      <c r="H46" s="55" t="str">
        <f ca="1">IF(Table3[[#This Row],[Faculty]]="","",IFERROR(AVERAGEIFS(Attd_Sheet[Attd %],Attd_Sheet[Faculty],Table3[[#This Row],[Faculty]]),0))</f>
        <v/>
      </c>
    </row>
    <row r="47" spans="1:8" x14ac:dyDescent="0.25">
      <c r="A47" s="35">
        <v>45</v>
      </c>
      <c r="B47" s="35" t="str">
        <f ca="1">IF(INDIRECT("'Active Faculty'!B"&amp;Table3[[#This Row],[S'#]]+2)=0,"",INDIRECT("'Active Faculty'!B"&amp;Table3[[#This Row],[S'#]]+2))</f>
        <v/>
      </c>
      <c r="C47" s="54" t="str">
        <f ca="1">IF(Table3[[#This Row],[Faculty]]="","",COUNTIFS(Attd_Sheet[Faculty],Table3[[#This Row],[Faculty]],Attd_Sheet[Column1],"&gt;0"))</f>
        <v/>
      </c>
      <c r="D47" s="54" t="str">
        <f ca="1">IF(Table3[[#This Row],[Faculty]]="","",SUMIFS(Attd_Sheet[Column1],Attd_Sheet[Faculty],Table3[[#This Row],[Faculty]]))</f>
        <v/>
      </c>
      <c r="E47" s="54" t="str">
        <f ca="1">IF(Table3[[#This Row],[Faculty]]="","",SUMIFS(Attd_Sheet[Classes Attended],Attd_Sheet[Faculty],Table3[[#This Row],[Faculty]]))</f>
        <v/>
      </c>
      <c r="F47" s="54" t="str">
        <f ca="1">IF(Table3[[#This Row],[Faculty]]="","",SUMIFS(Attd_Sheet[Absents],Attd_Sheet[Faculty],Table3[[#This Row],[Faculty]]))</f>
        <v/>
      </c>
      <c r="G47" s="54" t="str">
        <f ca="1">IF(Table3[[#This Row],[Faculty]]="","",SUMIFS(Attd_Sheet[Leave],Attd_Sheet[Faculty],Table3[[#This Row],[Faculty]]))</f>
        <v/>
      </c>
      <c r="H47" s="55" t="str">
        <f ca="1">IF(Table3[[#This Row],[Faculty]]="","",IFERROR(AVERAGEIFS(Attd_Sheet[Attd %],Attd_Sheet[Faculty],Table3[[#This Row],[Faculty]]),0))</f>
        <v/>
      </c>
    </row>
    <row r="48" spans="1:8" x14ac:dyDescent="0.25">
      <c r="A48" s="35">
        <v>46</v>
      </c>
      <c r="B48" s="35" t="str">
        <f ca="1">IF(INDIRECT("'Active Faculty'!B"&amp;Table3[[#This Row],[S'#]]+2)=0,"",INDIRECT("'Active Faculty'!B"&amp;Table3[[#This Row],[S'#]]+2))</f>
        <v/>
      </c>
      <c r="C48" s="54" t="str">
        <f ca="1">IF(Table3[[#This Row],[Faculty]]="","",COUNTIFS(Attd_Sheet[Faculty],Table3[[#This Row],[Faculty]],Attd_Sheet[Column1],"&gt;0"))</f>
        <v/>
      </c>
      <c r="D48" s="54" t="str">
        <f ca="1">IF(Table3[[#This Row],[Faculty]]="","",SUMIFS(Attd_Sheet[Column1],Attd_Sheet[Faculty],Table3[[#This Row],[Faculty]]))</f>
        <v/>
      </c>
      <c r="E48" s="54" t="str">
        <f ca="1">IF(Table3[[#This Row],[Faculty]]="","",SUMIFS(Attd_Sheet[Classes Attended],Attd_Sheet[Faculty],Table3[[#This Row],[Faculty]]))</f>
        <v/>
      </c>
      <c r="F48" s="54" t="str">
        <f ca="1">IF(Table3[[#This Row],[Faculty]]="","",SUMIFS(Attd_Sheet[Absents],Attd_Sheet[Faculty],Table3[[#This Row],[Faculty]]))</f>
        <v/>
      </c>
      <c r="G48" s="54" t="str">
        <f ca="1">IF(Table3[[#This Row],[Faculty]]="","",SUMIFS(Attd_Sheet[Leave],Attd_Sheet[Faculty],Table3[[#This Row],[Faculty]]))</f>
        <v/>
      </c>
      <c r="H48" s="55" t="str">
        <f ca="1">IF(Table3[[#This Row],[Faculty]]="","",IFERROR(AVERAGEIFS(Attd_Sheet[Attd %],Attd_Sheet[Faculty],Table3[[#This Row],[Faculty]]),0))</f>
        <v/>
      </c>
    </row>
    <row r="49" spans="1:8" x14ac:dyDescent="0.25">
      <c r="A49" s="35">
        <v>47</v>
      </c>
      <c r="B49" s="35" t="str">
        <f ca="1">IF(INDIRECT("'Active Faculty'!B"&amp;Table3[[#This Row],[S'#]]+2)=0,"",INDIRECT("'Active Faculty'!B"&amp;Table3[[#This Row],[S'#]]+2))</f>
        <v/>
      </c>
      <c r="C49" s="54" t="str">
        <f ca="1">IF(Table3[[#This Row],[Faculty]]="","",COUNTIFS(Attd_Sheet[Faculty],Table3[[#This Row],[Faculty]],Attd_Sheet[Column1],"&gt;0"))</f>
        <v/>
      </c>
      <c r="D49" s="54" t="str">
        <f ca="1">IF(Table3[[#This Row],[Faculty]]="","",SUMIFS(Attd_Sheet[Column1],Attd_Sheet[Faculty],Table3[[#This Row],[Faculty]]))</f>
        <v/>
      </c>
      <c r="E49" s="54" t="str">
        <f ca="1">IF(Table3[[#This Row],[Faculty]]="","",SUMIFS(Attd_Sheet[Classes Attended],Attd_Sheet[Faculty],Table3[[#This Row],[Faculty]]))</f>
        <v/>
      </c>
      <c r="F49" s="54" t="str">
        <f ca="1">IF(Table3[[#This Row],[Faculty]]="","",SUMIFS(Attd_Sheet[Absents],Attd_Sheet[Faculty],Table3[[#This Row],[Faculty]]))</f>
        <v/>
      </c>
      <c r="G49" s="54" t="str">
        <f ca="1">IF(Table3[[#This Row],[Faculty]]="","",SUMIFS(Attd_Sheet[Leave],Attd_Sheet[Faculty],Table3[[#This Row],[Faculty]]))</f>
        <v/>
      </c>
      <c r="H49" s="55" t="str">
        <f ca="1">IF(Table3[[#This Row],[Faculty]]="","",IFERROR(AVERAGEIFS(Attd_Sheet[Attd %],Attd_Sheet[Faculty],Table3[[#This Row],[Faculty]]),0))</f>
        <v/>
      </c>
    </row>
    <row r="50" spans="1:8" x14ac:dyDescent="0.25">
      <c r="A50" s="35">
        <v>48</v>
      </c>
      <c r="B50" s="35" t="str">
        <f ca="1">IF(INDIRECT("'Active Faculty'!B"&amp;Table3[[#This Row],[S'#]]+2)=0,"",INDIRECT("'Active Faculty'!B"&amp;Table3[[#This Row],[S'#]]+2))</f>
        <v/>
      </c>
      <c r="C50" s="54" t="str">
        <f ca="1">IF(Table3[[#This Row],[Faculty]]="","",COUNTIFS(Attd_Sheet[Faculty],Table3[[#This Row],[Faculty]],Attd_Sheet[Column1],"&gt;0"))</f>
        <v/>
      </c>
      <c r="D50" s="54" t="str">
        <f ca="1">IF(Table3[[#This Row],[Faculty]]="","",SUMIFS(Attd_Sheet[Column1],Attd_Sheet[Faculty],Table3[[#This Row],[Faculty]]))</f>
        <v/>
      </c>
      <c r="E50" s="54" t="str">
        <f ca="1">IF(Table3[[#This Row],[Faculty]]="","",SUMIFS(Attd_Sheet[Classes Attended],Attd_Sheet[Faculty],Table3[[#This Row],[Faculty]]))</f>
        <v/>
      </c>
      <c r="F50" s="54" t="str">
        <f ca="1">IF(Table3[[#This Row],[Faculty]]="","",SUMIFS(Attd_Sheet[Absents],Attd_Sheet[Faculty],Table3[[#This Row],[Faculty]]))</f>
        <v/>
      </c>
      <c r="G50" s="54" t="str">
        <f ca="1">IF(Table3[[#This Row],[Faculty]]="","",SUMIFS(Attd_Sheet[Leave],Attd_Sheet[Faculty],Table3[[#This Row],[Faculty]]))</f>
        <v/>
      </c>
      <c r="H50" s="55" t="str">
        <f ca="1">IF(Table3[[#This Row],[Faculty]]="","",IFERROR(AVERAGEIFS(Attd_Sheet[Attd %],Attd_Sheet[Faculty],Table3[[#This Row],[Faculty]]),0))</f>
        <v/>
      </c>
    </row>
    <row r="51" spans="1:8" x14ac:dyDescent="0.25">
      <c r="A51" s="35">
        <v>49</v>
      </c>
      <c r="B51" s="35" t="str">
        <f ca="1">IF(INDIRECT("'Active Faculty'!B"&amp;Table3[[#This Row],[S'#]]+2)=0,"",INDIRECT("'Active Faculty'!B"&amp;Table3[[#This Row],[S'#]]+2))</f>
        <v/>
      </c>
      <c r="C51" s="54" t="str">
        <f ca="1">IF(Table3[[#This Row],[Faculty]]="","",COUNTIFS(Attd_Sheet[Faculty],Table3[[#This Row],[Faculty]],Attd_Sheet[Column1],"&gt;0"))</f>
        <v/>
      </c>
      <c r="D51" s="54" t="str">
        <f ca="1">IF(Table3[[#This Row],[Faculty]]="","",SUMIFS(Attd_Sheet[Column1],Attd_Sheet[Faculty],Table3[[#This Row],[Faculty]]))</f>
        <v/>
      </c>
      <c r="E51" s="54" t="str">
        <f ca="1">IF(Table3[[#This Row],[Faculty]]="","",SUMIFS(Attd_Sheet[Classes Attended],Attd_Sheet[Faculty],Table3[[#This Row],[Faculty]]))</f>
        <v/>
      </c>
      <c r="F51" s="54" t="str">
        <f ca="1">IF(Table3[[#This Row],[Faculty]]="","",SUMIFS(Attd_Sheet[Absents],Attd_Sheet[Faculty],Table3[[#This Row],[Faculty]]))</f>
        <v/>
      </c>
      <c r="G51" s="54" t="str">
        <f ca="1">IF(Table3[[#This Row],[Faculty]]="","",SUMIFS(Attd_Sheet[Leave],Attd_Sheet[Faculty],Table3[[#This Row],[Faculty]]))</f>
        <v/>
      </c>
      <c r="H51" s="55" t="str">
        <f ca="1">IF(Table3[[#This Row],[Faculty]]="","",IFERROR(AVERAGEIFS(Attd_Sheet[Attd %],Attd_Sheet[Faculty],Table3[[#This Row],[Faculty]]),0))</f>
        <v/>
      </c>
    </row>
    <row r="52" spans="1:8" x14ac:dyDescent="0.25">
      <c r="A52" s="35">
        <v>50</v>
      </c>
      <c r="B52" s="35" t="str">
        <f ca="1">IF(INDIRECT("'Active Faculty'!B"&amp;Table3[[#This Row],[S'#]]+2)=0,"",INDIRECT("'Active Faculty'!B"&amp;Table3[[#This Row],[S'#]]+2))</f>
        <v/>
      </c>
      <c r="C52" s="54" t="str">
        <f ca="1">IF(Table3[[#This Row],[Faculty]]="","",COUNTIFS(Attd_Sheet[Faculty],Table3[[#This Row],[Faculty]],Attd_Sheet[Column1],"&gt;0"))</f>
        <v/>
      </c>
      <c r="D52" s="54" t="str">
        <f ca="1">IF(Table3[[#This Row],[Faculty]]="","",SUMIFS(Attd_Sheet[Column1],Attd_Sheet[Faculty],Table3[[#This Row],[Faculty]]))</f>
        <v/>
      </c>
      <c r="E52" s="54" t="str">
        <f ca="1">IF(Table3[[#This Row],[Faculty]]="","",SUMIFS(Attd_Sheet[Classes Attended],Attd_Sheet[Faculty],Table3[[#This Row],[Faculty]]))</f>
        <v/>
      </c>
      <c r="F52" s="54" t="str">
        <f ca="1">IF(Table3[[#This Row],[Faculty]]="","",SUMIFS(Attd_Sheet[Absents],Attd_Sheet[Faculty],Table3[[#This Row],[Faculty]]))</f>
        <v/>
      </c>
      <c r="G52" s="54" t="str">
        <f ca="1">IF(Table3[[#This Row],[Faculty]]="","",SUMIFS(Attd_Sheet[Leave],Attd_Sheet[Faculty],Table3[[#This Row],[Faculty]]))</f>
        <v/>
      </c>
      <c r="H52" s="55" t="str">
        <f ca="1">IF(Table3[[#This Row],[Faculty]]="","",IFERROR(AVERAGEIFS(Attd_Sheet[Attd %],Attd_Sheet[Faculty],Table3[[#This Row],[Faculty]]),0))</f>
        <v/>
      </c>
    </row>
    <row r="53" spans="1:8" x14ac:dyDescent="0.25">
      <c r="A53" s="35">
        <v>51</v>
      </c>
      <c r="B53" s="35" t="str">
        <f ca="1">IF(INDIRECT("'Active Faculty'!B"&amp;Table3[[#This Row],[S'#]]+2)=0,"",INDIRECT("'Active Faculty'!B"&amp;Table3[[#This Row],[S'#]]+2))</f>
        <v/>
      </c>
      <c r="C53" s="54" t="str">
        <f ca="1">IF(Table3[[#This Row],[Faculty]]="","",COUNTIFS(Attd_Sheet[Faculty],Table3[[#This Row],[Faculty]],Attd_Sheet[Column1],"&gt;0"))</f>
        <v/>
      </c>
      <c r="D53" s="54" t="str">
        <f ca="1">IF(Table3[[#This Row],[Faculty]]="","",SUMIFS(Attd_Sheet[Column1],Attd_Sheet[Faculty],Table3[[#This Row],[Faculty]]))</f>
        <v/>
      </c>
      <c r="E53" s="54" t="str">
        <f ca="1">IF(Table3[[#This Row],[Faculty]]="","",SUMIFS(Attd_Sheet[Classes Attended],Attd_Sheet[Faculty],Table3[[#This Row],[Faculty]]))</f>
        <v/>
      </c>
      <c r="F53" s="54" t="str">
        <f ca="1">IF(Table3[[#This Row],[Faculty]]="","",SUMIFS(Attd_Sheet[Absents],Attd_Sheet[Faculty],Table3[[#This Row],[Faculty]]))</f>
        <v/>
      </c>
      <c r="G53" s="54" t="str">
        <f ca="1">IF(Table3[[#This Row],[Faculty]]="","",SUMIFS(Attd_Sheet[Leave],Attd_Sheet[Faculty],Table3[[#This Row],[Faculty]]))</f>
        <v/>
      </c>
      <c r="H53" s="55" t="str">
        <f ca="1">IF(Table3[[#This Row],[Faculty]]="","",IFERROR(AVERAGEIFS(Attd_Sheet[Attd %],Attd_Sheet[Faculty],Table3[[#This Row],[Faculty]]),0))</f>
        <v/>
      </c>
    </row>
    <row r="54" spans="1:8" x14ac:dyDescent="0.25">
      <c r="A54" s="35">
        <v>52</v>
      </c>
      <c r="B54" s="35" t="str">
        <f ca="1">IF(INDIRECT("'Active Faculty'!B"&amp;Table3[[#This Row],[S'#]]+2)=0,"",INDIRECT("'Active Faculty'!B"&amp;Table3[[#This Row],[S'#]]+2))</f>
        <v/>
      </c>
      <c r="C54" s="54" t="str">
        <f ca="1">IF(Table3[[#This Row],[Faculty]]="","",COUNTIFS(Attd_Sheet[Faculty],Table3[[#This Row],[Faculty]],Attd_Sheet[Column1],"&gt;0"))</f>
        <v/>
      </c>
      <c r="D54" s="54" t="str">
        <f ca="1">IF(Table3[[#This Row],[Faculty]]="","",SUMIFS(Attd_Sheet[Column1],Attd_Sheet[Faculty],Table3[[#This Row],[Faculty]]))</f>
        <v/>
      </c>
      <c r="E54" s="54" t="str">
        <f ca="1">IF(Table3[[#This Row],[Faculty]]="","",SUMIFS(Attd_Sheet[Classes Attended],Attd_Sheet[Faculty],Table3[[#This Row],[Faculty]]))</f>
        <v/>
      </c>
      <c r="F54" s="54" t="str">
        <f ca="1">IF(Table3[[#This Row],[Faculty]]="","",SUMIFS(Attd_Sheet[Absents],Attd_Sheet[Faculty],Table3[[#This Row],[Faculty]]))</f>
        <v/>
      </c>
      <c r="G54" s="54" t="str">
        <f ca="1">IF(Table3[[#This Row],[Faculty]]="","",SUMIFS(Attd_Sheet[Leave],Attd_Sheet[Faculty],Table3[[#This Row],[Faculty]]))</f>
        <v/>
      </c>
      <c r="H54" s="55" t="str">
        <f ca="1">IF(Table3[[#This Row],[Faculty]]="","",IFERROR(AVERAGEIFS(Attd_Sheet[Attd %],Attd_Sheet[Faculty],Table3[[#This Row],[Faculty]]),0))</f>
        <v/>
      </c>
    </row>
    <row r="55" spans="1:8" x14ac:dyDescent="0.25">
      <c r="A55" s="35">
        <v>53</v>
      </c>
      <c r="B55" s="35" t="str">
        <f ca="1">IF(INDIRECT("'Active Faculty'!B"&amp;Table3[[#This Row],[S'#]]+2)=0,"",INDIRECT("'Active Faculty'!B"&amp;Table3[[#This Row],[S'#]]+2))</f>
        <v/>
      </c>
      <c r="C55" s="54" t="str">
        <f ca="1">IF(Table3[[#This Row],[Faculty]]="","",COUNTIFS(Attd_Sheet[Faculty],Table3[[#This Row],[Faculty]],Attd_Sheet[Column1],"&gt;0"))</f>
        <v/>
      </c>
      <c r="D55" s="54" t="str">
        <f ca="1">IF(Table3[[#This Row],[Faculty]]="","",SUMIFS(Attd_Sheet[Column1],Attd_Sheet[Faculty],Table3[[#This Row],[Faculty]]))</f>
        <v/>
      </c>
      <c r="E55" s="54" t="str">
        <f ca="1">IF(Table3[[#This Row],[Faculty]]="","",SUMIFS(Attd_Sheet[Classes Attended],Attd_Sheet[Faculty],Table3[[#This Row],[Faculty]]))</f>
        <v/>
      </c>
      <c r="F55" s="54" t="str">
        <f ca="1">IF(Table3[[#This Row],[Faculty]]="","",SUMIFS(Attd_Sheet[Absents],Attd_Sheet[Faculty],Table3[[#This Row],[Faculty]]))</f>
        <v/>
      </c>
      <c r="G55" s="54" t="str">
        <f ca="1">IF(Table3[[#This Row],[Faculty]]="","",SUMIFS(Attd_Sheet[Leave],Attd_Sheet[Faculty],Table3[[#This Row],[Faculty]]))</f>
        <v/>
      </c>
      <c r="H55" s="55" t="str">
        <f ca="1">IF(Table3[[#This Row],[Faculty]]="","",IFERROR(AVERAGEIFS(Attd_Sheet[Attd %],Attd_Sheet[Faculty],Table3[[#This Row],[Faculty]]),0))</f>
        <v/>
      </c>
    </row>
    <row r="56" spans="1:8" x14ac:dyDescent="0.25">
      <c r="A56" s="35">
        <v>54</v>
      </c>
      <c r="B56" s="35" t="str">
        <f ca="1">IF(INDIRECT("'Active Faculty'!B"&amp;Table3[[#This Row],[S'#]]+2)=0,"",INDIRECT("'Active Faculty'!B"&amp;Table3[[#This Row],[S'#]]+2))</f>
        <v/>
      </c>
      <c r="C56" s="54" t="str">
        <f ca="1">IF(Table3[[#This Row],[Faculty]]="","",COUNTIFS(Attd_Sheet[Faculty],Table3[[#This Row],[Faculty]],Attd_Sheet[Column1],"&gt;0"))</f>
        <v/>
      </c>
      <c r="D56" s="54" t="str">
        <f ca="1">IF(Table3[[#This Row],[Faculty]]="","",SUMIFS(Attd_Sheet[Column1],Attd_Sheet[Faculty],Table3[[#This Row],[Faculty]]))</f>
        <v/>
      </c>
      <c r="E56" s="54" t="str">
        <f ca="1">IF(Table3[[#This Row],[Faculty]]="","",SUMIFS(Attd_Sheet[Classes Attended],Attd_Sheet[Faculty],Table3[[#This Row],[Faculty]]))</f>
        <v/>
      </c>
      <c r="F56" s="54" t="str">
        <f ca="1">IF(Table3[[#This Row],[Faculty]]="","",SUMIFS(Attd_Sheet[Absents],Attd_Sheet[Faculty],Table3[[#This Row],[Faculty]]))</f>
        <v/>
      </c>
      <c r="G56" s="54" t="str">
        <f ca="1">IF(Table3[[#This Row],[Faculty]]="","",SUMIFS(Attd_Sheet[Leave],Attd_Sheet[Faculty],Table3[[#This Row],[Faculty]]))</f>
        <v/>
      </c>
      <c r="H56" s="55" t="str">
        <f ca="1">IF(Table3[[#This Row],[Faculty]]="","",IFERROR(AVERAGEIFS(Attd_Sheet[Attd %],Attd_Sheet[Faculty],Table3[[#This Row],[Faculty]]),0))</f>
        <v/>
      </c>
    </row>
    <row r="57" spans="1:8" x14ac:dyDescent="0.25">
      <c r="A57" s="35">
        <v>55</v>
      </c>
      <c r="B57" s="35" t="str">
        <f ca="1">IF(INDIRECT("'Active Faculty'!B"&amp;Table3[[#This Row],[S'#]]+2)=0,"",INDIRECT("'Active Faculty'!B"&amp;Table3[[#This Row],[S'#]]+2))</f>
        <v/>
      </c>
      <c r="C57" s="54" t="str">
        <f ca="1">IF(Table3[[#This Row],[Faculty]]="","",COUNTIFS(Attd_Sheet[Faculty],Table3[[#This Row],[Faculty]],Attd_Sheet[Column1],"&gt;0"))</f>
        <v/>
      </c>
      <c r="D57" s="54" t="str">
        <f ca="1">IF(Table3[[#This Row],[Faculty]]="","",SUMIFS(Attd_Sheet[Column1],Attd_Sheet[Faculty],Table3[[#This Row],[Faculty]]))</f>
        <v/>
      </c>
      <c r="E57" s="54" t="str">
        <f ca="1">IF(Table3[[#This Row],[Faculty]]="","",SUMIFS(Attd_Sheet[Classes Attended],Attd_Sheet[Faculty],Table3[[#This Row],[Faculty]]))</f>
        <v/>
      </c>
      <c r="F57" s="54" t="str">
        <f ca="1">IF(Table3[[#This Row],[Faculty]]="","",SUMIFS(Attd_Sheet[Absents],Attd_Sheet[Faculty],Table3[[#This Row],[Faculty]]))</f>
        <v/>
      </c>
      <c r="G57" s="54" t="str">
        <f ca="1">IF(Table3[[#This Row],[Faculty]]="","",SUMIFS(Attd_Sheet[Leave],Attd_Sheet[Faculty],Table3[[#This Row],[Faculty]]))</f>
        <v/>
      </c>
      <c r="H57" s="55" t="str">
        <f ca="1">IF(Table3[[#This Row],[Faculty]]="","",IFERROR(AVERAGEIFS(Attd_Sheet[Attd %],Attd_Sheet[Faculty],Table3[[#This Row],[Faculty]]),0))</f>
        <v/>
      </c>
    </row>
    <row r="58" spans="1:8" x14ac:dyDescent="0.25">
      <c r="A58" s="35">
        <v>56</v>
      </c>
      <c r="B58" s="35" t="str">
        <f ca="1">IF(INDIRECT("'Active Faculty'!B"&amp;Table3[[#This Row],[S'#]]+2)=0,"",INDIRECT("'Active Faculty'!B"&amp;Table3[[#This Row],[S'#]]+2))</f>
        <v/>
      </c>
      <c r="C58" s="54" t="str">
        <f ca="1">IF(Table3[[#This Row],[Faculty]]="","",COUNTIFS(Attd_Sheet[Faculty],Table3[[#This Row],[Faculty]],Attd_Sheet[Column1],"&gt;0"))</f>
        <v/>
      </c>
      <c r="D58" s="54" t="str">
        <f ca="1">IF(Table3[[#This Row],[Faculty]]="","",SUMIFS(Attd_Sheet[Column1],Attd_Sheet[Faculty],Table3[[#This Row],[Faculty]]))</f>
        <v/>
      </c>
      <c r="E58" s="54" t="str">
        <f ca="1">IF(Table3[[#This Row],[Faculty]]="","",SUMIFS(Attd_Sheet[Classes Attended],Attd_Sheet[Faculty],Table3[[#This Row],[Faculty]]))</f>
        <v/>
      </c>
      <c r="F58" s="54" t="str">
        <f ca="1">IF(Table3[[#This Row],[Faculty]]="","",SUMIFS(Attd_Sheet[Absents],Attd_Sheet[Faculty],Table3[[#This Row],[Faculty]]))</f>
        <v/>
      </c>
      <c r="G58" s="54" t="str">
        <f ca="1">IF(Table3[[#This Row],[Faculty]]="","",SUMIFS(Attd_Sheet[Leave],Attd_Sheet[Faculty],Table3[[#This Row],[Faculty]]))</f>
        <v/>
      </c>
      <c r="H58" s="55" t="str">
        <f ca="1">IF(Table3[[#This Row],[Faculty]]="","",IFERROR(AVERAGEIFS(Attd_Sheet[Attd %],Attd_Sheet[Faculty],Table3[[#This Row],[Faculty]]),0))</f>
        <v/>
      </c>
    </row>
    <row r="59" spans="1:8" x14ac:dyDescent="0.25">
      <c r="A59" s="35">
        <v>57</v>
      </c>
      <c r="B59" s="35" t="str">
        <f ca="1">IF(INDIRECT("'Active Faculty'!B"&amp;Table3[[#This Row],[S'#]]+2)=0,"",INDIRECT("'Active Faculty'!B"&amp;Table3[[#This Row],[S'#]]+2))</f>
        <v/>
      </c>
      <c r="C59" s="54" t="str">
        <f ca="1">IF(Table3[[#This Row],[Faculty]]="","",COUNTIFS(Attd_Sheet[Faculty],Table3[[#This Row],[Faculty]],Attd_Sheet[Column1],"&gt;0"))</f>
        <v/>
      </c>
      <c r="D59" s="54" t="str">
        <f ca="1">IF(Table3[[#This Row],[Faculty]]="","",SUMIFS(Attd_Sheet[Column1],Attd_Sheet[Faculty],Table3[[#This Row],[Faculty]]))</f>
        <v/>
      </c>
      <c r="E59" s="54" t="str">
        <f ca="1">IF(Table3[[#This Row],[Faculty]]="","",SUMIFS(Attd_Sheet[Classes Attended],Attd_Sheet[Faculty],Table3[[#This Row],[Faculty]]))</f>
        <v/>
      </c>
      <c r="F59" s="54" t="str">
        <f ca="1">IF(Table3[[#This Row],[Faculty]]="","",SUMIFS(Attd_Sheet[Absents],Attd_Sheet[Faculty],Table3[[#This Row],[Faculty]]))</f>
        <v/>
      </c>
      <c r="G59" s="54" t="str">
        <f ca="1">IF(Table3[[#This Row],[Faculty]]="","",SUMIFS(Attd_Sheet[Leave],Attd_Sheet[Faculty],Table3[[#This Row],[Faculty]]))</f>
        <v/>
      </c>
      <c r="H59" s="55" t="str">
        <f ca="1">IF(Table3[[#This Row],[Faculty]]="","",IFERROR(AVERAGEIFS(Attd_Sheet[Attd %],Attd_Sheet[Faculty],Table3[[#This Row],[Faculty]]),0))</f>
        <v/>
      </c>
    </row>
    <row r="60" spans="1:8" x14ac:dyDescent="0.25">
      <c r="A60" s="35">
        <v>58</v>
      </c>
      <c r="B60" s="35" t="str">
        <f ca="1">IF(INDIRECT("'Active Faculty'!B"&amp;Table3[[#This Row],[S'#]]+2)=0,"",INDIRECT("'Active Faculty'!B"&amp;Table3[[#This Row],[S'#]]+2))</f>
        <v/>
      </c>
      <c r="C60" s="54" t="str">
        <f ca="1">IF(Table3[[#This Row],[Faculty]]="","",COUNTIFS(Attd_Sheet[Faculty],Table3[[#This Row],[Faculty]],Attd_Sheet[Column1],"&gt;0"))</f>
        <v/>
      </c>
      <c r="D60" s="54" t="str">
        <f ca="1">IF(Table3[[#This Row],[Faculty]]="","",SUMIFS(Attd_Sheet[Column1],Attd_Sheet[Faculty],Table3[[#This Row],[Faculty]]))</f>
        <v/>
      </c>
      <c r="E60" s="54" t="str">
        <f ca="1">IF(Table3[[#This Row],[Faculty]]="","",SUMIFS(Attd_Sheet[Classes Attended],Attd_Sheet[Faculty],Table3[[#This Row],[Faculty]]))</f>
        <v/>
      </c>
      <c r="F60" s="54" t="str">
        <f ca="1">IF(Table3[[#This Row],[Faculty]]="","",SUMIFS(Attd_Sheet[Absents],Attd_Sheet[Faculty],Table3[[#This Row],[Faculty]]))</f>
        <v/>
      </c>
      <c r="G60" s="54" t="str">
        <f ca="1">IF(Table3[[#This Row],[Faculty]]="","",SUMIFS(Attd_Sheet[Leave],Attd_Sheet[Faculty],Table3[[#This Row],[Faculty]]))</f>
        <v/>
      </c>
      <c r="H60" s="55" t="str">
        <f ca="1">IF(Table3[[#This Row],[Faculty]]="","",IFERROR(AVERAGEIFS(Attd_Sheet[Attd %],Attd_Sheet[Faculty],Table3[[#This Row],[Faculty]]),0))</f>
        <v/>
      </c>
    </row>
    <row r="61" spans="1:8" x14ac:dyDescent="0.25">
      <c r="A61" s="35">
        <v>59</v>
      </c>
      <c r="B61" s="35" t="str">
        <f ca="1">IF(INDIRECT("'Active Faculty'!B"&amp;Table3[[#This Row],[S'#]]+2)=0,"",INDIRECT("'Active Faculty'!B"&amp;Table3[[#This Row],[S'#]]+2))</f>
        <v/>
      </c>
      <c r="C61" s="54" t="str">
        <f ca="1">IF(Table3[[#This Row],[Faculty]]="","",COUNTIFS(Attd_Sheet[Faculty],Table3[[#This Row],[Faculty]],Attd_Sheet[Column1],"&gt;0"))</f>
        <v/>
      </c>
      <c r="D61" s="54" t="str">
        <f ca="1">IF(Table3[[#This Row],[Faculty]]="","",SUMIFS(Attd_Sheet[Column1],Attd_Sheet[Faculty],Table3[[#This Row],[Faculty]]))</f>
        <v/>
      </c>
      <c r="E61" s="54" t="str">
        <f ca="1">IF(Table3[[#This Row],[Faculty]]="","",SUMIFS(Attd_Sheet[Classes Attended],Attd_Sheet[Faculty],Table3[[#This Row],[Faculty]]))</f>
        <v/>
      </c>
      <c r="F61" s="54" t="str">
        <f ca="1">IF(Table3[[#This Row],[Faculty]]="","",SUMIFS(Attd_Sheet[Absents],Attd_Sheet[Faculty],Table3[[#This Row],[Faculty]]))</f>
        <v/>
      </c>
      <c r="G61" s="54" t="str">
        <f ca="1">IF(Table3[[#This Row],[Faculty]]="","",SUMIFS(Attd_Sheet[Leave],Attd_Sheet[Faculty],Table3[[#This Row],[Faculty]]))</f>
        <v/>
      </c>
      <c r="H61" s="55" t="str">
        <f ca="1">IF(Table3[[#This Row],[Faculty]]="","",IFERROR(AVERAGEIFS(Attd_Sheet[Attd %],Attd_Sheet[Faculty],Table3[[#This Row],[Faculty]]),0))</f>
        <v/>
      </c>
    </row>
    <row r="62" spans="1:8" x14ac:dyDescent="0.25">
      <c r="A62" s="35">
        <v>60</v>
      </c>
      <c r="B62" s="35" t="str">
        <f ca="1">IF(INDIRECT("'Active Faculty'!B"&amp;Table3[[#This Row],[S'#]]+2)=0,"",INDIRECT("'Active Faculty'!B"&amp;Table3[[#This Row],[S'#]]+2))</f>
        <v/>
      </c>
      <c r="C62" s="54" t="str">
        <f ca="1">IF(Table3[[#This Row],[Faculty]]="","",COUNTIFS(Attd_Sheet[Faculty],Table3[[#This Row],[Faculty]],Attd_Sheet[Column1],"&gt;0"))</f>
        <v/>
      </c>
      <c r="D62" s="54" t="str">
        <f ca="1">IF(Table3[[#This Row],[Faculty]]="","",SUMIFS(Attd_Sheet[Column1],Attd_Sheet[Faculty],Table3[[#This Row],[Faculty]]))</f>
        <v/>
      </c>
      <c r="E62" s="54" t="str">
        <f ca="1">IF(Table3[[#This Row],[Faculty]]="","",SUMIFS(Attd_Sheet[Classes Attended],Attd_Sheet[Faculty],Table3[[#This Row],[Faculty]]))</f>
        <v/>
      </c>
      <c r="F62" s="54" t="str">
        <f ca="1">IF(Table3[[#This Row],[Faculty]]="","",SUMIFS(Attd_Sheet[Absents],Attd_Sheet[Faculty],Table3[[#This Row],[Faculty]]))</f>
        <v/>
      </c>
      <c r="G62" s="54" t="str">
        <f ca="1">IF(Table3[[#This Row],[Faculty]]="","",SUMIFS(Attd_Sheet[Leave],Attd_Sheet[Faculty],Table3[[#This Row],[Faculty]]))</f>
        <v/>
      </c>
      <c r="H62" s="55" t="str">
        <f ca="1">IF(Table3[[#This Row],[Faculty]]="","",IFERROR(AVERAGEIFS(Attd_Sheet[Attd %],Attd_Sheet[Faculty],Table3[[#This Row],[Faculty]]),0))</f>
        <v/>
      </c>
    </row>
  </sheetData>
  <sheetProtection autoFilter="0"/>
  <sortState ref="A1:A40">
    <sortCondition ref="A1:A40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41"/>
  <sheetViews>
    <sheetView workbookViewId="0">
      <pane ySplit="3" topLeftCell="A22" activePane="bottomLeft" state="frozen"/>
      <selection pane="bottomLeft" activeCell="D11" sqref="D11"/>
    </sheetView>
  </sheetViews>
  <sheetFormatPr defaultRowHeight="15" x14ac:dyDescent="0.25"/>
  <cols>
    <col min="1" max="1" width="21.85546875" customWidth="1"/>
    <col min="2" max="2" width="23.28515625" customWidth="1"/>
    <col min="3" max="3" width="14.85546875" customWidth="1"/>
    <col min="4" max="4" width="12.7109375" customWidth="1"/>
    <col min="5" max="6" width="17" customWidth="1"/>
  </cols>
  <sheetData>
    <row r="1" spans="1:11" x14ac:dyDescent="0.25">
      <c r="A1" s="274" t="s">
        <v>108</v>
      </c>
      <c r="B1" s="274"/>
      <c r="C1" s="274"/>
      <c r="D1" s="274"/>
      <c r="E1" s="274"/>
      <c r="F1" s="274"/>
    </row>
    <row r="2" spans="1:11" ht="30.75" customHeight="1" x14ac:dyDescent="0.25">
      <c r="C2" s="9" t="s">
        <v>18</v>
      </c>
      <c r="D2" s="25">
        <f>DATE('Attd Sheet'!F1,'Attd Sheet'!D1,'Attd Sheet'!AQ1)</f>
        <v>44562</v>
      </c>
      <c r="E2" s="9" t="s">
        <v>19</v>
      </c>
      <c r="F2" s="25">
        <f>DATE('Attd Sheet'!F1,'Attd Sheet'!D1,'Attd Sheet'!AS1)</f>
        <v>44592</v>
      </c>
    </row>
    <row r="3" spans="1:11" s="22" customFormat="1" x14ac:dyDescent="0.25">
      <c r="A3"/>
      <c r="B3" s="5" t="s">
        <v>103</v>
      </c>
      <c r="C3" s="5" t="s">
        <v>104</v>
      </c>
      <c r="D3" s="5" t="s">
        <v>105</v>
      </c>
      <c r="E3" s="5" t="s">
        <v>106</v>
      </c>
      <c r="F3"/>
    </row>
    <row r="4" spans="1:11" x14ac:dyDescent="0.25">
      <c r="A4" s="20" t="s">
        <v>125</v>
      </c>
      <c r="B4" s="24">
        <v>336</v>
      </c>
      <c r="C4" s="24">
        <v>68</v>
      </c>
      <c r="D4" s="24">
        <v>0</v>
      </c>
      <c r="E4" s="21">
        <v>0.82374338624338617</v>
      </c>
      <c r="K4" s="23"/>
    </row>
    <row r="5" spans="1:11" x14ac:dyDescent="0.25">
      <c r="A5" s="20" t="s">
        <v>147</v>
      </c>
      <c r="B5" s="24">
        <v>349</v>
      </c>
      <c r="C5" s="24">
        <v>238</v>
      </c>
      <c r="D5" s="24">
        <v>0</v>
      </c>
      <c r="E5" s="21">
        <v>0.60738747553816019</v>
      </c>
    </row>
    <row r="6" spans="1:11" x14ac:dyDescent="0.25">
      <c r="A6" s="20" t="s">
        <v>121</v>
      </c>
      <c r="B6" s="24">
        <v>227</v>
      </c>
      <c r="C6" s="24">
        <v>98</v>
      </c>
      <c r="D6" s="24">
        <v>5</v>
      </c>
      <c r="E6" s="21">
        <v>0.69278331487633826</v>
      </c>
    </row>
    <row r="7" spans="1:11" x14ac:dyDescent="0.25">
      <c r="A7" s="20" t="s">
        <v>112</v>
      </c>
      <c r="B7" s="24">
        <v>379</v>
      </c>
      <c r="C7" s="24">
        <v>77</v>
      </c>
      <c r="D7" s="24">
        <v>0</v>
      </c>
      <c r="E7" s="21">
        <v>0.82384559884559871</v>
      </c>
    </row>
    <row r="8" spans="1:11" x14ac:dyDescent="0.25">
      <c r="A8" s="20" t="s">
        <v>123</v>
      </c>
      <c r="B8" s="24">
        <v>242</v>
      </c>
      <c r="C8" s="24">
        <v>113</v>
      </c>
      <c r="D8" s="24">
        <v>0</v>
      </c>
      <c r="E8" s="21">
        <v>0.68886999244142111</v>
      </c>
    </row>
    <row r="9" spans="1:11" x14ac:dyDescent="0.25">
      <c r="A9" s="20" t="s">
        <v>127</v>
      </c>
      <c r="B9" s="24">
        <v>139</v>
      </c>
      <c r="C9" s="24">
        <v>118</v>
      </c>
      <c r="D9" s="24">
        <v>2</v>
      </c>
      <c r="E9" s="21">
        <v>0.53744239631336399</v>
      </c>
    </row>
    <row r="10" spans="1:11" x14ac:dyDescent="0.25">
      <c r="A10" s="156" t="s">
        <v>176</v>
      </c>
      <c r="B10" s="157">
        <v>51</v>
      </c>
      <c r="C10" s="157">
        <v>45</v>
      </c>
      <c r="D10" s="157">
        <v>0</v>
      </c>
      <c r="E10" s="158">
        <v>0.53125</v>
      </c>
    </row>
    <row r="11" spans="1:11" x14ac:dyDescent="0.25">
      <c r="A11" s="155" t="s">
        <v>177</v>
      </c>
      <c r="B11" s="24">
        <v>72</v>
      </c>
      <c r="C11" s="24">
        <v>63</v>
      </c>
      <c r="D11" s="24">
        <v>0</v>
      </c>
      <c r="E11" s="21">
        <v>0.53333333333333333</v>
      </c>
    </row>
    <row r="12" spans="1:11" x14ac:dyDescent="0.25">
      <c r="A12" s="155" t="s">
        <v>180</v>
      </c>
      <c r="B12" s="24">
        <v>16</v>
      </c>
      <c r="C12" s="24">
        <v>10</v>
      </c>
      <c r="D12" s="24">
        <v>2</v>
      </c>
      <c r="E12" s="21">
        <v>0.5714285714285714</v>
      </c>
    </row>
    <row r="13" spans="1:11" x14ac:dyDescent="0.25">
      <c r="A13" s="20" t="s">
        <v>118</v>
      </c>
      <c r="B13" s="24">
        <v>589</v>
      </c>
      <c r="C13" s="24">
        <v>29</v>
      </c>
      <c r="D13" s="24">
        <v>0</v>
      </c>
      <c r="E13" s="21">
        <v>0.95328042328042328</v>
      </c>
    </row>
    <row r="14" spans="1:11" x14ac:dyDescent="0.25">
      <c r="A14" s="20" t="s">
        <v>129</v>
      </c>
      <c r="B14" s="24">
        <v>109</v>
      </c>
      <c r="C14" s="24">
        <v>22</v>
      </c>
      <c r="D14" s="24">
        <v>0</v>
      </c>
      <c r="E14" s="21">
        <v>0.84523809523809545</v>
      </c>
    </row>
    <row r="15" spans="1:11" x14ac:dyDescent="0.25">
      <c r="A15" s="20" t="s">
        <v>115</v>
      </c>
      <c r="B15" s="24">
        <v>74</v>
      </c>
      <c r="C15" s="24">
        <v>27</v>
      </c>
      <c r="D15" s="24">
        <v>2</v>
      </c>
      <c r="E15" s="21">
        <v>0.72283272283272282</v>
      </c>
    </row>
    <row r="16" spans="1:11" x14ac:dyDescent="0.25">
      <c r="A16" s="20" t="s">
        <v>173</v>
      </c>
      <c r="B16" s="24">
        <v>54</v>
      </c>
      <c r="C16" s="24">
        <v>154</v>
      </c>
      <c r="D16" s="24">
        <v>6</v>
      </c>
      <c r="E16" s="21">
        <v>0.24962292609351439</v>
      </c>
    </row>
    <row r="17" spans="1:5" x14ac:dyDescent="0.25">
      <c r="A17" s="20" t="s">
        <v>116</v>
      </c>
      <c r="B17" s="24">
        <v>312</v>
      </c>
      <c r="C17" s="24">
        <v>102</v>
      </c>
      <c r="D17" s="24">
        <v>5</v>
      </c>
      <c r="E17" s="21">
        <v>0.75602725366876311</v>
      </c>
    </row>
    <row r="18" spans="1:5" x14ac:dyDescent="0.25">
      <c r="A18" s="20" t="s">
        <v>142</v>
      </c>
      <c r="B18" s="24">
        <v>40</v>
      </c>
      <c r="C18" s="24">
        <v>8</v>
      </c>
      <c r="D18" s="24">
        <v>0</v>
      </c>
      <c r="E18" s="21">
        <v>0.83333333333333326</v>
      </c>
    </row>
    <row r="19" spans="1:5" x14ac:dyDescent="0.25">
      <c r="A19" s="20" t="s">
        <v>131</v>
      </c>
      <c r="B19" s="24">
        <v>45</v>
      </c>
      <c r="C19" s="24">
        <v>69</v>
      </c>
      <c r="D19" s="24">
        <v>15</v>
      </c>
      <c r="E19" s="21">
        <v>0.35839598997493738</v>
      </c>
    </row>
    <row r="20" spans="1:5" x14ac:dyDescent="0.25">
      <c r="A20" s="20" t="s">
        <v>114</v>
      </c>
      <c r="B20" s="24">
        <v>217</v>
      </c>
      <c r="C20" s="24">
        <v>96</v>
      </c>
      <c r="D20" s="24">
        <v>0</v>
      </c>
      <c r="E20" s="21">
        <v>0.70360195360195354</v>
      </c>
    </row>
    <row r="21" spans="1:5" x14ac:dyDescent="0.25">
      <c r="A21" s="20" t="s">
        <v>148</v>
      </c>
      <c r="B21" s="24">
        <v>395</v>
      </c>
      <c r="C21" s="24">
        <v>172</v>
      </c>
      <c r="D21" s="24">
        <v>0</v>
      </c>
      <c r="E21" s="21">
        <v>0.69990758860621871</v>
      </c>
    </row>
    <row r="22" spans="1:5" x14ac:dyDescent="0.25">
      <c r="A22" s="20" t="s">
        <v>128</v>
      </c>
      <c r="B22" s="24">
        <v>218</v>
      </c>
      <c r="C22" s="24">
        <v>8</v>
      </c>
      <c r="D22" s="24">
        <v>0</v>
      </c>
      <c r="E22" s="21">
        <v>0.96402116402116411</v>
      </c>
    </row>
    <row r="23" spans="1:5" x14ac:dyDescent="0.25">
      <c r="A23" s="20" t="s">
        <v>140</v>
      </c>
      <c r="B23" s="24">
        <v>196</v>
      </c>
      <c r="C23" s="24">
        <v>66</v>
      </c>
      <c r="D23" s="24">
        <v>0</v>
      </c>
      <c r="E23" s="21">
        <v>0.7322751322751323</v>
      </c>
    </row>
    <row r="24" spans="1:5" x14ac:dyDescent="0.25">
      <c r="A24" s="20" t="s">
        <v>141</v>
      </c>
      <c r="B24" s="24">
        <v>196</v>
      </c>
      <c r="C24" s="24">
        <v>98</v>
      </c>
      <c r="D24" s="24">
        <v>1</v>
      </c>
      <c r="E24" s="21">
        <v>0.65287456445993042</v>
      </c>
    </row>
    <row r="25" spans="1:5" x14ac:dyDescent="0.25">
      <c r="A25" s="20" t="s">
        <v>120</v>
      </c>
      <c r="B25" s="24">
        <v>437</v>
      </c>
      <c r="C25" s="24">
        <v>160</v>
      </c>
      <c r="D25" s="24">
        <v>27</v>
      </c>
      <c r="E25" s="21">
        <v>0.70500992063492052</v>
      </c>
    </row>
    <row r="26" spans="1:5" x14ac:dyDescent="0.25">
      <c r="A26" s="20" t="s">
        <v>130</v>
      </c>
      <c r="B26" s="24">
        <v>12</v>
      </c>
      <c r="C26" s="24">
        <v>9</v>
      </c>
      <c r="D26" s="24">
        <v>0</v>
      </c>
      <c r="E26" s="21">
        <v>0.5714285714285714</v>
      </c>
    </row>
    <row r="27" spans="1:5" x14ac:dyDescent="0.25">
      <c r="A27" s="155" t="s">
        <v>178</v>
      </c>
      <c r="B27" s="24">
        <v>12</v>
      </c>
      <c r="C27" s="24">
        <v>9</v>
      </c>
      <c r="D27" s="24">
        <v>0</v>
      </c>
      <c r="E27" s="21">
        <v>0.5714285714285714</v>
      </c>
    </row>
    <row r="28" spans="1:5" x14ac:dyDescent="0.25">
      <c r="A28" s="20" t="s">
        <v>117</v>
      </c>
      <c r="B28" s="24">
        <v>10</v>
      </c>
      <c r="C28" s="24">
        <v>8</v>
      </c>
      <c r="D28" s="24">
        <v>0</v>
      </c>
      <c r="E28" s="21">
        <v>0.55555555555555558</v>
      </c>
    </row>
    <row r="29" spans="1:5" x14ac:dyDescent="0.25">
      <c r="A29" s="20" t="s">
        <v>146</v>
      </c>
      <c r="B29" s="24">
        <v>234</v>
      </c>
      <c r="C29" s="24">
        <v>118</v>
      </c>
      <c r="D29" s="24">
        <v>0</v>
      </c>
      <c r="E29" s="21">
        <v>0.64330808080808088</v>
      </c>
    </row>
    <row r="30" spans="1:5" x14ac:dyDescent="0.25">
      <c r="A30" s="20" t="s">
        <v>113</v>
      </c>
      <c r="B30" s="24">
        <v>351</v>
      </c>
      <c r="C30" s="24">
        <v>103</v>
      </c>
      <c r="D30" s="24">
        <v>0</v>
      </c>
      <c r="E30" s="21">
        <v>0.77656525573192225</v>
      </c>
    </row>
    <row r="31" spans="1:5" x14ac:dyDescent="0.25">
      <c r="A31" s="20" t="s">
        <v>119</v>
      </c>
      <c r="B31" s="24">
        <v>352</v>
      </c>
      <c r="C31" s="24">
        <v>119</v>
      </c>
      <c r="D31" s="24">
        <v>8</v>
      </c>
      <c r="E31" s="21">
        <v>0.73231390257252327</v>
      </c>
    </row>
    <row r="32" spans="1:5" x14ac:dyDescent="0.25">
      <c r="A32" s="20" t="s">
        <v>126</v>
      </c>
      <c r="B32" s="24">
        <v>339</v>
      </c>
      <c r="C32" s="24">
        <v>119</v>
      </c>
      <c r="D32" s="24">
        <v>0</v>
      </c>
      <c r="E32" s="21">
        <v>0.73639455782312913</v>
      </c>
    </row>
    <row r="33" spans="1:5" x14ac:dyDescent="0.25">
      <c r="A33" s="20" t="s">
        <v>111</v>
      </c>
      <c r="B33" s="24">
        <v>295</v>
      </c>
      <c r="C33" s="24">
        <v>175</v>
      </c>
      <c r="D33" s="24">
        <v>4</v>
      </c>
      <c r="E33" s="21">
        <v>0.62474279835390956</v>
      </c>
    </row>
    <row r="34" spans="1:5" x14ac:dyDescent="0.25">
      <c r="A34" s="20" t="s">
        <v>182</v>
      </c>
      <c r="B34" s="24">
        <v>0</v>
      </c>
      <c r="C34" s="24">
        <v>0</v>
      </c>
      <c r="D34" s="24">
        <v>0</v>
      </c>
      <c r="E34" s="21" t="e">
        <v>#DIV/0!</v>
      </c>
    </row>
    <row r="35" spans="1:5" x14ac:dyDescent="0.25">
      <c r="A35" s="155" t="s">
        <v>181</v>
      </c>
      <c r="B35" s="24">
        <v>0</v>
      </c>
      <c r="C35" s="24">
        <v>0</v>
      </c>
      <c r="D35" s="24">
        <v>0</v>
      </c>
      <c r="E35" s="21" t="e">
        <v>#DIV/0!</v>
      </c>
    </row>
    <row r="36" spans="1:5" x14ac:dyDescent="0.25">
      <c r="A36" s="20" t="s">
        <v>144</v>
      </c>
      <c r="B36" s="24">
        <v>22</v>
      </c>
      <c r="C36" s="24">
        <v>11</v>
      </c>
      <c r="D36" s="24">
        <v>32</v>
      </c>
      <c r="E36" s="21">
        <v>0.33509700176366836</v>
      </c>
    </row>
    <row r="37" spans="1:5" x14ac:dyDescent="0.25">
      <c r="A37" s="155" t="s">
        <v>179</v>
      </c>
      <c r="B37" s="24">
        <v>4</v>
      </c>
      <c r="C37" s="24">
        <v>5</v>
      </c>
      <c r="D37" s="24">
        <v>0</v>
      </c>
      <c r="E37" s="21">
        <v>0.44444444444444442</v>
      </c>
    </row>
    <row r="38" spans="1:5" x14ac:dyDescent="0.25">
      <c r="A38" s="155" t="s">
        <v>183</v>
      </c>
      <c r="B38" s="24">
        <v>18</v>
      </c>
      <c r="C38" s="24">
        <v>6</v>
      </c>
      <c r="D38" s="24">
        <v>32</v>
      </c>
      <c r="E38" s="21">
        <v>0.32142857142857134</v>
      </c>
    </row>
    <row r="39" spans="1:5" x14ac:dyDescent="0.25">
      <c r="A39" s="20" t="s">
        <v>124</v>
      </c>
      <c r="B39" s="24">
        <v>187</v>
      </c>
      <c r="C39" s="24">
        <v>94</v>
      </c>
      <c r="D39" s="24">
        <v>0</v>
      </c>
      <c r="E39" s="21">
        <v>0.66334033613445387</v>
      </c>
    </row>
    <row r="40" spans="1:5" x14ac:dyDescent="0.25">
      <c r="A40" s="20" t="s">
        <v>109</v>
      </c>
      <c r="B40" s="24">
        <v>0</v>
      </c>
      <c r="C40" s="24">
        <v>6</v>
      </c>
      <c r="D40" s="24">
        <v>0</v>
      </c>
      <c r="E40" s="21">
        <v>0</v>
      </c>
    </row>
    <row r="41" spans="1:5" x14ac:dyDescent="0.25">
      <c r="A41" s="20" t="s">
        <v>102</v>
      </c>
      <c r="B41" s="24">
        <v>6356</v>
      </c>
      <c r="C41" s="24">
        <v>2485</v>
      </c>
      <c r="D41" s="24">
        <v>107</v>
      </c>
      <c r="E41" s="21">
        <v>0.71375254738323557</v>
      </c>
    </row>
  </sheetData>
  <sheetProtection autoFilter="0" pivotTables="0"/>
  <mergeCells count="1">
    <mergeCell ref="A1:F1"/>
  </mergeCell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H14"/>
  <sheetViews>
    <sheetView zoomScale="115" zoomScaleNormal="115" zoomScaleSheetLayoutView="100" workbookViewId="0">
      <pane ySplit="2" topLeftCell="A3" activePane="bottomLeft" state="frozen"/>
      <selection pane="bottomLeft" activeCell="H14" sqref="H14"/>
    </sheetView>
  </sheetViews>
  <sheetFormatPr defaultRowHeight="15" x14ac:dyDescent="0.25"/>
  <cols>
    <col min="1" max="1" width="7.42578125" style="35" bestFit="1" customWidth="1"/>
    <col min="2" max="8" width="13.42578125" style="35" customWidth="1"/>
    <col min="9" max="16384" width="9.140625" style="35"/>
  </cols>
  <sheetData>
    <row r="1" spans="1:8" ht="29.25" customHeight="1" x14ac:dyDescent="0.25">
      <c r="E1" s="50" t="s">
        <v>18</v>
      </c>
      <c r="F1" s="51">
        <f>DATE('Attd Sheet'!F1,'Attd Sheet'!D1,'Attd Sheet'!AQ1)</f>
        <v>44562</v>
      </c>
      <c r="G1" s="50" t="s">
        <v>19</v>
      </c>
      <c r="H1" s="51">
        <f>DATE('Attd Sheet'!F1,'Attd Sheet'!D1,'Attd Sheet'!AS1)</f>
        <v>44592</v>
      </c>
    </row>
    <row r="2" spans="1:8" s="31" customFormat="1" ht="30" x14ac:dyDescent="0.25">
      <c r="A2" s="59" t="s">
        <v>2</v>
      </c>
      <c r="B2" s="60" t="s">
        <v>3</v>
      </c>
      <c r="C2" s="61" t="s">
        <v>75</v>
      </c>
      <c r="D2" s="61" t="s">
        <v>67</v>
      </c>
      <c r="E2" s="61" t="s">
        <v>68</v>
      </c>
      <c r="F2" s="61" t="s">
        <v>69</v>
      </c>
      <c r="G2" s="61" t="s">
        <v>73</v>
      </c>
      <c r="H2" s="62" t="s">
        <v>74</v>
      </c>
    </row>
    <row r="3" spans="1:8" x14ac:dyDescent="0.25">
      <c r="A3" s="63" t="s">
        <v>6</v>
      </c>
      <c r="B3" s="64" t="s">
        <v>8</v>
      </c>
      <c r="C3" s="64">
        <f>COUNTIFS(Attd_Sheet[Days],A3,Attd_Sheet[Time slot],B3,Attd_Sheet[Column1],"&gt;0")</f>
        <v>0</v>
      </c>
      <c r="D3" s="64">
        <f>SUMIFS(Attd_Sheet[Column1],Attd_Sheet[Days],A3,Attd_Sheet[Time slot],B3)</f>
        <v>0</v>
      </c>
      <c r="E3" s="64">
        <f>SUMIFS(Attd_Sheet[Classes Attended],Attd_Sheet[Days],A3,Attd_Sheet[Time slot],B3)</f>
        <v>0</v>
      </c>
      <c r="F3" s="64">
        <f>SUMIFS(Attd_Sheet[Absents],Attd_Sheet[Days],A3,Attd_Sheet[Time slot],B3)</f>
        <v>0</v>
      </c>
      <c r="G3" s="64">
        <f>SUMIFS(Attd_Sheet[Leave],Attd_Sheet[Days],A3,Attd_Sheet[Time slot],B3)</f>
        <v>0</v>
      </c>
      <c r="H3" s="65">
        <f>IFERROR(AVERAGEIFS(Attd_Sheet[Attd %],Attd_Sheet[Days],A3,Attd_Sheet[Time slot],B3),0)</f>
        <v>0</v>
      </c>
    </row>
    <row r="4" spans="1:8" x14ac:dyDescent="0.25">
      <c r="A4" s="63" t="s">
        <v>7</v>
      </c>
      <c r="B4" s="64" t="s">
        <v>8</v>
      </c>
      <c r="C4" s="64">
        <f>COUNTIFS(Attd_Sheet[Days],A4,Attd_Sheet[Time slot],B4,Attd_Sheet[Column1],"&gt;0")</f>
        <v>0</v>
      </c>
      <c r="D4" s="64">
        <f>SUMIFS(Attd_Sheet[Column1],Attd_Sheet[Days],A4,Attd_Sheet[Time slot],B4)</f>
        <v>0</v>
      </c>
      <c r="E4" s="64">
        <f>SUMIFS(Attd_Sheet[Classes Attended],Attd_Sheet[Days],A4,Attd_Sheet[Time slot],B4)</f>
        <v>0</v>
      </c>
      <c r="F4" s="64">
        <f>SUMIFS(Attd_Sheet[Absents],Attd_Sheet[Days],A4,Attd_Sheet[Time slot],B4)</f>
        <v>0</v>
      </c>
      <c r="G4" s="64">
        <f>SUMIFS(Attd_Sheet[Leave],Attd_Sheet[Days],A4,Attd_Sheet[Time slot],B4)</f>
        <v>0</v>
      </c>
      <c r="H4" s="65">
        <f>IFERROR(AVERAGEIFS(Attd_Sheet[Attd %],Attd_Sheet[Days],A4,Attd_Sheet[Time slot],B4),0)</f>
        <v>0</v>
      </c>
    </row>
    <row r="5" spans="1:8" x14ac:dyDescent="0.25">
      <c r="A5" s="63" t="s">
        <v>6</v>
      </c>
      <c r="B5" s="64" t="s">
        <v>9</v>
      </c>
      <c r="C5" s="64">
        <f>COUNTIFS(Attd_Sheet[Days],A5,Attd_Sheet[Time slot],B5,Attd_Sheet[Column1],"&gt;0")</f>
        <v>0</v>
      </c>
      <c r="D5" s="64">
        <f>SUMIFS(Attd_Sheet[Column1],Attd_Sheet[Days],A5,Attd_Sheet[Time slot],B5)</f>
        <v>0</v>
      </c>
      <c r="E5" s="64">
        <f>SUMIFS(Attd_Sheet[Classes Attended],Attd_Sheet[Days],A5,Attd_Sheet[Time slot],B5)</f>
        <v>0</v>
      </c>
      <c r="F5" s="64">
        <f>SUMIFS(Attd_Sheet[Absents],Attd_Sheet[Days],A5,Attd_Sheet[Time slot],B5)</f>
        <v>0</v>
      </c>
      <c r="G5" s="64">
        <f>SUMIFS(Attd_Sheet[Leave],Attd_Sheet[Days],A5,Attd_Sheet[Time slot],B5)</f>
        <v>0</v>
      </c>
      <c r="H5" s="65">
        <f>IFERROR(AVERAGEIFS(Attd_Sheet[Attd %],Attd_Sheet[Days],A5,Attd_Sheet[Time slot],B5),0)</f>
        <v>0</v>
      </c>
    </row>
    <row r="6" spans="1:8" x14ac:dyDescent="0.25">
      <c r="A6" s="63" t="s">
        <v>7</v>
      </c>
      <c r="B6" s="64" t="s">
        <v>9</v>
      </c>
      <c r="C6" s="64">
        <f>COUNTIFS(Attd_Sheet[Days],A6,Attd_Sheet[Time slot],B6,Attd_Sheet[Column1],"&gt;0")</f>
        <v>0</v>
      </c>
      <c r="D6" s="64">
        <f>SUMIFS(Attd_Sheet[Column1],Attd_Sheet[Days],A6,Attd_Sheet[Time slot],B6)</f>
        <v>0</v>
      </c>
      <c r="E6" s="64">
        <f>SUMIFS(Attd_Sheet[Classes Attended],Attd_Sheet[Days],A6,Attd_Sheet[Time slot],B6)</f>
        <v>0</v>
      </c>
      <c r="F6" s="64">
        <f>SUMIFS(Attd_Sheet[Absents],Attd_Sheet[Days],A6,Attd_Sheet[Time slot],B6)</f>
        <v>0</v>
      </c>
      <c r="G6" s="64">
        <f>SUMIFS(Attd_Sheet[Leave],Attd_Sheet[Days],A6,Attd_Sheet[Time slot],B6)</f>
        <v>0</v>
      </c>
      <c r="H6" s="65">
        <f>IFERROR(AVERAGEIFS(Attd_Sheet[Attd %],Attd_Sheet[Days],A6,Attd_Sheet[Time slot],B6),0)</f>
        <v>0</v>
      </c>
    </row>
    <row r="7" spans="1:8" x14ac:dyDescent="0.25">
      <c r="A7" s="63" t="s">
        <v>7</v>
      </c>
      <c r="B7" s="64" t="s">
        <v>10</v>
      </c>
      <c r="C7" s="64">
        <f>COUNTIFS(Attd_Sheet[Days],A7,Attd_Sheet[Time slot],B7,Attd_Sheet[Column1],"&gt;0")</f>
        <v>0</v>
      </c>
      <c r="D7" s="64">
        <f>SUMIFS(Attd_Sheet[Column1],Attd_Sheet[Days],A7,Attd_Sheet[Time slot],B7)</f>
        <v>0</v>
      </c>
      <c r="E7" s="64">
        <f>SUMIFS(Attd_Sheet[Classes Attended],Attd_Sheet[Days],A7,Attd_Sheet[Time slot],B7)</f>
        <v>0</v>
      </c>
      <c r="F7" s="64">
        <f>SUMIFS(Attd_Sheet[Absents],Attd_Sheet[Days],A7,Attd_Sheet[Time slot],B7)</f>
        <v>0</v>
      </c>
      <c r="G7" s="64">
        <f>SUMIFS(Attd_Sheet[Leave],Attd_Sheet[Days],A7,Attd_Sheet[Time slot],B7)</f>
        <v>0</v>
      </c>
      <c r="H7" s="65">
        <f>IFERROR(AVERAGEIFS(Attd_Sheet[Attd %],Attd_Sheet[Days],A7,Attd_Sheet[Time slot],B7),0)</f>
        <v>0</v>
      </c>
    </row>
    <row r="8" spans="1:8" x14ac:dyDescent="0.25">
      <c r="A8" s="63" t="s">
        <v>6</v>
      </c>
      <c r="B8" s="64" t="s">
        <v>11</v>
      </c>
      <c r="C8" s="64">
        <f>COUNTIFS(Attd_Sheet[Days],A8,Attd_Sheet[Time slot],B8,Attd_Sheet[Column1],"&gt;0")</f>
        <v>0</v>
      </c>
      <c r="D8" s="64">
        <f>SUMIFS(Attd_Sheet[Column1],Attd_Sheet[Days],A8,Attd_Sheet[Time slot],B8)</f>
        <v>0</v>
      </c>
      <c r="E8" s="64">
        <f>SUMIFS(Attd_Sheet[Classes Attended],Attd_Sheet[Days],A8,Attd_Sheet[Time slot],B8)</f>
        <v>0</v>
      </c>
      <c r="F8" s="64">
        <f>SUMIFS(Attd_Sheet[Absents],Attd_Sheet[Days],A8,Attd_Sheet[Time slot],B8)</f>
        <v>0</v>
      </c>
      <c r="G8" s="64">
        <f>SUMIFS(Attd_Sheet[Leave],Attd_Sheet[Days],A8,Attd_Sheet[Time slot],B8)</f>
        <v>0</v>
      </c>
      <c r="H8" s="65">
        <f>IFERROR(AVERAGEIFS(Attd_Sheet[Attd %],Attd_Sheet[Days],A8,Attd_Sheet[Time slot],B8),0)</f>
        <v>0</v>
      </c>
    </row>
    <row r="9" spans="1:8" x14ac:dyDescent="0.25">
      <c r="A9" s="63" t="s">
        <v>7</v>
      </c>
      <c r="B9" s="64" t="s">
        <v>11</v>
      </c>
      <c r="C9" s="64">
        <f>COUNTIFS(Attd_Sheet[Days],A9,Attd_Sheet[Time slot],B9,Attd_Sheet[Column1],"&gt;0")</f>
        <v>0</v>
      </c>
      <c r="D9" s="64">
        <f>SUMIFS(Attd_Sheet[Column1],Attd_Sheet[Days],A9,Attd_Sheet[Time slot],B9)</f>
        <v>0</v>
      </c>
      <c r="E9" s="64">
        <f>SUMIFS(Attd_Sheet[Classes Attended],Attd_Sheet[Days],A9,Attd_Sheet[Time slot],B9)</f>
        <v>0</v>
      </c>
      <c r="F9" s="64">
        <f>SUMIFS(Attd_Sheet[Absents],Attd_Sheet[Days],A9,Attd_Sheet[Time slot],B9)</f>
        <v>0</v>
      </c>
      <c r="G9" s="64">
        <f>SUMIFS(Attd_Sheet[Leave],Attd_Sheet[Days],A9,Attd_Sheet[Time slot],B9)</f>
        <v>0</v>
      </c>
      <c r="H9" s="65">
        <f>IFERROR(AVERAGEIFS(Attd_Sheet[Attd %],Attd_Sheet[Days],A9,Attd_Sheet[Time slot],B9),0)</f>
        <v>0</v>
      </c>
    </row>
    <row r="10" spans="1:8" x14ac:dyDescent="0.25">
      <c r="A10" s="63" t="s">
        <v>6</v>
      </c>
      <c r="B10" s="64" t="s">
        <v>12</v>
      </c>
      <c r="C10" s="64">
        <f>COUNTIFS(Attd_Sheet[Days],A10,Attd_Sheet[Time slot],B10,Attd_Sheet[Column1],"&gt;0")</f>
        <v>0</v>
      </c>
      <c r="D10" s="64">
        <f>SUMIFS(Attd_Sheet[Column1],Attd_Sheet[Days],A10,Attd_Sheet[Time slot],B10)</f>
        <v>0</v>
      </c>
      <c r="E10" s="64">
        <f>SUMIFS(Attd_Sheet[Classes Attended],Attd_Sheet[Days],A10,Attd_Sheet[Time slot],B10)</f>
        <v>0</v>
      </c>
      <c r="F10" s="64">
        <f>SUMIFS(Attd_Sheet[Absents],Attd_Sheet[Days],A10,Attd_Sheet[Time slot],B10)</f>
        <v>0</v>
      </c>
      <c r="G10" s="64">
        <f>SUMIFS(Attd_Sheet[Leave],Attd_Sheet[Days],A10,Attd_Sheet[Time slot],B10)</f>
        <v>0</v>
      </c>
      <c r="H10" s="65">
        <f>IFERROR(AVERAGEIFS(Attd_Sheet[Attd %],Attd_Sheet[Days],A10,Attd_Sheet[Time slot],B10),0)</f>
        <v>0</v>
      </c>
    </row>
    <row r="11" spans="1:8" x14ac:dyDescent="0.25">
      <c r="A11" s="63" t="s">
        <v>7</v>
      </c>
      <c r="B11" s="64" t="s">
        <v>12</v>
      </c>
      <c r="C11" s="64">
        <f>COUNTIFS(Attd_Sheet[Days],A11,Attd_Sheet[Time slot],B11,Attd_Sheet[Column1],"&gt;0")</f>
        <v>0</v>
      </c>
      <c r="D11" s="64">
        <f>SUMIFS(Attd_Sheet[Column1],Attd_Sheet[Days],A11,Attd_Sheet[Time slot],B11)</f>
        <v>0</v>
      </c>
      <c r="E11" s="64">
        <f>SUMIFS(Attd_Sheet[Classes Attended],Attd_Sheet[Days],A11,Attd_Sheet[Time slot],B11)</f>
        <v>0</v>
      </c>
      <c r="F11" s="64">
        <f>SUMIFS(Attd_Sheet[Absents],Attd_Sheet[Days],A11,Attd_Sheet[Time slot],B11)</f>
        <v>0</v>
      </c>
      <c r="G11" s="64">
        <f>SUMIFS(Attd_Sheet[Leave],Attd_Sheet[Days],A11,Attd_Sheet[Time slot],B11)</f>
        <v>0</v>
      </c>
      <c r="H11" s="65">
        <f>IFERROR(AVERAGEIFS(Attd_Sheet[Attd %],Attd_Sheet[Days],A11,Attd_Sheet[Time slot],B11),0)</f>
        <v>0</v>
      </c>
    </row>
    <row r="12" spans="1:8" x14ac:dyDescent="0.25">
      <c r="A12" s="63" t="s">
        <v>6</v>
      </c>
      <c r="B12" s="64" t="s">
        <v>13</v>
      </c>
      <c r="C12" s="64">
        <f>COUNTIFS(Attd_Sheet[Days],A12,Attd_Sheet[Time slot],B12,Attd_Sheet[Column1],"&gt;0")</f>
        <v>0</v>
      </c>
      <c r="D12" s="64">
        <f>SUMIFS(Attd_Sheet[Column1],Attd_Sheet[Days],A12,Attd_Sheet[Time slot],B12)</f>
        <v>0</v>
      </c>
      <c r="E12" s="64">
        <f>SUMIFS(Attd_Sheet[Classes Attended],Attd_Sheet[Days],A12,Attd_Sheet[Time slot],B12)</f>
        <v>0</v>
      </c>
      <c r="F12" s="64">
        <f>SUMIFS(Attd_Sheet[Absents],Attd_Sheet[Days],A12,Attd_Sheet[Time slot],B12)</f>
        <v>0</v>
      </c>
      <c r="G12" s="64">
        <f>SUMIFS(Attd_Sheet[Leave],Attd_Sheet[Days],A12,Attd_Sheet[Time slot],B12)</f>
        <v>0</v>
      </c>
      <c r="H12" s="65">
        <f>IFERROR(AVERAGEIFS(Attd_Sheet[Attd %],Attd_Sheet[Days],A12,Attd_Sheet[Time slot],B12),0)</f>
        <v>0</v>
      </c>
    </row>
    <row r="13" spans="1:8" x14ac:dyDescent="0.25">
      <c r="A13" s="66" t="s">
        <v>7</v>
      </c>
      <c r="B13" s="67" t="s">
        <v>13</v>
      </c>
      <c r="C13" s="67">
        <f>COUNTIFS(Attd_Sheet[Days],A13,Attd_Sheet[Time slot],B13,Attd_Sheet[Column1],"&gt;0")</f>
        <v>0</v>
      </c>
      <c r="D13" s="67">
        <f>SUMIFS(Attd_Sheet[Column1],Attd_Sheet[Days],A13,Attd_Sheet[Time slot],B13)</f>
        <v>0</v>
      </c>
      <c r="E13" s="67">
        <f>SUMIFS(Attd_Sheet[Classes Attended],Attd_Sheet[Days],A13,Attd_Sheet[Time slot],B13)</f>
        <v>0</v>
      </c>
      <c r="F13" s="67">
        <f>SUMIFS(Attd_Sheet[Absents],Attd_Sheet[Days],A13,Attd_Sheet[Time slot],B13)</f>
        <v>0</v>
      </c>
      <c r="G13" s="67">
        <f>SUMIFS(Attd_Sheet[Leave],Attd_Sheet[Days],A13,Attd_Sheet[Time slot],B13)</f>
        <v>0</v>
      </c>
      <c r="H13" s="68">
        <f>IFERROR(AVERAGEIFS(Attd_Sheet[Attd %],Attd_Sheet[Days],A13,Attd_Sheet[Time slot],B13),0)</f>
        <v>0</v>
      </c>
    </row>
    <row r="14" spans="1:8" x14ac:dyDescent="0.25">
      <c r="A14" s="66" t="s">
        <v>66</v>
      </c>
      <c r="B14" s="67"/>
      <c r="C14" s="67">
        <f>SUBTOTAL(109,Table4[No. of Students])</f>
        <v>0</v>
      </c>
      <c r="D14" s="67">
        <f>SUBTOTAL(109,Table4[Classes Held])</f>
        <v>0</v>
      </c>
      <c r="E14" s="67">
        <f>SUBTOTAL(109,Table4[Classes Attended])</f>
        <v>0</v>
      </c>
      <c r="F14" s="67">
        <f>SUBTOTAL(109,Table4[Absents])</f>
        <v>0</v>
      </c>
      <c r="G14" s="67">
        <f>SUBTOTAL(109,Table4[Leave])</f>
        <v>0</v>
      </c>
      <c r="H14" s="69" t="e">
        <f>Table4[[#Totals],[Classes Attended]]/Table4[[#Totals],[Classes Held]]</f>
        <v>#DIV/0!</v>
      </c>
    </row>
  </sheetData>
  <sheetProtection autoFilter="0"/>
  <pageMargins left="0.7" right="0.7" top="0.75" bottom="0.75" header="0.3" footer="0.3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Data</vt:lpstr>
      <vt:lpstr>Active Faculty</vt:lpstr>
      <vt:lpstr>Attd Sheet</vt:lpstr>
      <vt:lpstr>Follow Ups</vt:lpstr>
      <vt:lpstr>Date viz Attd</vt:lpstr>
      <vt:lpstr>Faculty viz Attd</vt:lpstr>
      <vt:lpstr>Faculty &amp; Batch viz Attd</vt:lpstr>
      <vt:lpstr>Time Slot viz Attd</vt:lpstr>
      <vt:lpstr>data_attd</vt:lpstr>
      <vt:lpstr>data_course</vt:lpstr>
      <vt:lpstr>data_days</vt:lpstr>
      <vt:lpstr>data_status</vt:lpstr>
      <vt:lpstr>data_time</vt:lpstr>
      <vt:lpstr>data_weekdays</vt:lpstr>
      <vt:lpstr>'Time Slot viz Attd'!Print_Area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</dc:creator>
  <cp:lastModifiedBy>haider ali</cp:lastModifiedBy>
  <cp:lastPrinted>2022-01-15T13:12:47Z</cp:lastPrinted>
  <dcterms:created xsi:type="dcterms:W3CDTF">2019-01-18T10:10:22Z</dcterms:created>
  <dcterms:modified xsi:type="dcterms:W3CDTF">2022-02-01T15:25:34Z</dcterms:modified>
</cp:coreProperties>
</file>